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85.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styles.xml" ContentType="application/vnd.openxmlformats-officedocument.spreadsheetml.styles+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50.xml" ContentType="application/vnd.openxmlformats-officedocument.spreadsheetml.worksheet+xml"/>
  <Override PartName="/xl/worksheets/sheet149.xml" ContentType="application/vnd.openxmlformats-officedocument.spreadsheetml.worksheet+xml"/>
  <Override PartName="/xl/worksheets/sheet148.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7.xml" ContentType="application/vnd.openxmlformats-officedocument.spreadsheetml.worksheet+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defaultThemeVersion="166925"/>
  <mc:AlternateContent xmlns:mc="http://schemas.openxmlformats.org/markup-compatibility/2006">
    <mc:Choice Requires="x15">
      <x15ac:absPath xmlns:x15ac="http://schemas.microsoft.com/office/spreadsheetml/2010/11/ac" url="C:\Users\alsaeed-a\Documents\الكتاب الاحصائي\"/>
    </mc:Choice>
  </mc:AlternateContent>
  <xr:revisionPtr revIDLastSave="0" documentId="13_ncr:1_{D99E2627-8960-4E1A-B283-A393B344D67F}" xr6:coauthVersionLast="36" xr6:coauthVersionMax="36" xr10:uidLastSave="{00000000-0000-0000-0000-000000000000}"/>
  <bookViews>
    <workbookView xWindow="0" yWindow="0" windowWidth="28800" windowHeight="11625" activeTab="3" xr2:uid="{2835C176-ED8F-4B01-A85E-138F2F267F57}"/>
  </bookViews>
  <sheets>
    <sheet name="Chapter 1" sheetId="1"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Chapter 2 " sheetId="35" r:id="rId11"/>
    <sheet name="1-2" sheetId="36" r:id="rId12"/>
    <sheet name="2-2" sheetId="37" r:id="rId13"/>
    <sheet name="2-3" sheetId="38" r:id="rId14"/>
    <sheet name="2-4" sheetId="39" r:id="rId15"/>
    <sheet name="2-5" sheetId="42" r:id="rId16"/>
    <sheet name="2-6" sheetId="43" r:id="rId17"/>
    <sheet name="2-7" sheetId="44" r:id="rId18"/>
    <sheet name="2-8" sheetId="45" r:id="rId19"/>
    <sheet name="2-9" sheetId="46" r:id="rId20"/>
    <sheet name="2-10" sheetId="47" r:id="rId21"/>
    <sheet name="2-11" sheetId="48" r:id="rId22"/>
    <sheet name="2-12" sheetId="49" r:id="rId23"/>
    <sheet name="2-13" sheetId="50" r:id="rId24"/>
    <sheet name="2-14" sheetId="51" r:id="rId25"/>
    <sheet name="2-15" sheetId="52" r:id="rId26"/>
    <sheet name="2-16" sheetId="53" r:id="rId27"/>
    <sheet name="2-17" sheetId="55" r:id="rId28"/>
    <sheet name="2-18" sheetId="56" r:id="rId29"/>
    <sheet name="2-19" sheetId="57" r:id="rId30"/>
    <sheet name="2-20" sheetId="58" r:id="rId31"/>
    <sheet name="2-21" sheetId="59" r:id="rId32"/>
    <sheet name="2-22" sheetId="60" r:id="rId33"/>
    <sheet name="2-23" sheetId="61" r:id="rId34"/>
    <sheet name="2-24" sheetId="62" r:id="rId35"/>
    <sheet name="2-25" sheetId="63" r:id="rId36"/>
    <sheet name="2-26" sheetId="64" r:id="rId37"/>
    <sheet name="2-27" sheetId="65" r:id="rId38"/>
    <sheet name="2-28" sheetId="66" r:id="rId39"/>
    <sheet name="2-29" sheetId="67" r:id="rId40"/>
    <sheet name="2-30" sheetId="68" r:id="rId41"/>
    <sheet name="2-31" sheetId="69" r:id="rId42"/>
    <sheet name="2-32" sheetId="70" r:id="rId43"/>
    <sheet name="2-33" sheetId="71" r:id="rId44"/>
    <sheet name="2-34" sheetId="73" r:id="rId45"/>
    <sheet name="2-35" sheetId="74" r:id="rId46"/>
    <sheet name="2-36" sheetId="75" r:id="rId47"/>
    <sheet name="2-37" sheetId="77" r:id="rId48"/>
    <sheet name="2-38" sheetId="78" r:id="rId49"/>
    <sheet name="2-39" sheetId="79" r:id="rId50"/>
    <sheet name="2-40" sheetId="81" r:id="rId51"/>
    <sheet name="2-41" sheetId="82" r:id="rId52"/>
    <sheet name="Chapter 3" sheetId="11" r:id="rId53"/>
    <sheet name="3-1" sheetId="12" r:id="rId54"/>
    <sheet name="3-2" sheetId="13" r:id="rId55"/>
    <sheet name="3-2تكملة" sheetId="14" r:id="rId56"/>
    <sheet name="3-3" sheetId="15" r:id="rId57"/>
    <sheet name="3-4" sheetId="16" r:id="rId58"/>
    <sheet name="3-5" sheetId="17" r:id="rId59"/>
    <sheet name="3-6" sheetId="18" r:id="rId60"/>
    <sheet name="3-7" sheetId="19" r:id="rId61"/>
    <sheet name="3-8" sheetId="20" r:id="rId62"/>
    <sheet name="3-9" sheetId="21" r:id="rId63"/>
    <sheet name="3-10" sheetId="22" r:id="rId64"/>
    <sheet name="3-11" sheetId="23" r:id="rId65"/>
    <sheet name="3-12" sheetId="24" r:id="rId66"/>
    <sheet name="3-13" sheetId="25" r:id="rId67"/>
    <sheet name="3-14" sheetId="26" r:id="rId68"/>
    <sheet name="3-15" sheetId="27" r:id="rId69"/>
    <sheet name="3-16" sheetId="28" r:id="rId70"/>
    <sheet name="3-17" sheetId="29" r:id="rId71"/>
    <sheet name="3-18" sheetId="30" r:id="rId72"/>
    <sheet name="3-19" sheetId="31" r:id="rId73"/>
    <sheet name="3-20" sheetId="32" r:id="rId74"/>
    <sheet name="3-21" sheetId="33" r:id="rId75"/>
    <sheet name="3-22" sheetId="34" r:id="rId76"/>
    <sheet name="Chapter 4" sheetId="83" r:id="rId77"/>
    <sheet name="4-1" sheetId="84" r:id="rId78"/>
    <sheet name="4-2" sheetId="85" r:id="rId79"/>
    <sheet name="4-3" sheetId="86" r:id="rId80"/>
    <sheet name="4-4" sheetId="88" r:id="rId81"/>
    <sheet name="4-5" sheetId="89" r:id="rId82"/>
    <sheet name="4-6" sheetId="90" r:id="rId83"/>
    <sheet name="4-7" sheetId="91" r:id="rId84"/>
    <sheet name="4-8" sheetId="92" r:id="rId85"/>
    <sheet name="4-9" sheetId="93" r:id="rId86"/>
    <sheet name="4-10" sheetId="94" r:id="rId87"/>
    <sheet name="4-11" sheetId="95" r:id="rId88"/>
    <sheet name="4-12" sheetId="96" r:id="rId89"/>
    <sheet name="4-13" sheetId="97" r:id="rId90"/>
    <sheet name="4-14" sheetId="98" r:id="rId91"/>
    <sheet name="4-15" sheetId="99" r:id="rId92"/>
    <sheet name="4-16" sheetId="100" r:id="rId93"/>
    <sheet name="4-17" sheetId="101" r:id="rId94"/>
    <sheet name="4-18" sheetId="102" r:id="rId95"/>
    <sheet name="4-19" sheetId="103" r:id="rId96"/>
    <sheet name="4-20" sheetId="104" r:id="rId97"/>
    <sheet name="4-21" sheetId="105" r:id="rId98"/>
    <sheet name="4-22" sheetId="106" r:id="rId99"/>
    <sheet name="4-23" sheetId="107" r:id="rId100"/>
    <sheet name="4-24" sheetId="108" r:id="rId101"/>
    <sheet name="4-25" sheetId="109" r:id="rId102"/>
    <sheet name="4-26" sheetId="110" r:id="rId103"/>
    <sheet name="4-27" sheetId="111" r:id="rId104"/>
    <sheet name="4-28" sheetId="112" r:id="rId105"/>
    <sheet name="4-29" sheetId="113" r:id="rId106"/>
    <sheet name="4-30" sheetId="114" r:id="rId107"/>
    <sheet name="4-31" sheetId="118" r:id="rId108"/>
    <sheet name="4-32" sheetId="117" r:id="rId109"/>
    <sheet name="4-33" sheetId="116" r:id="rId110"/>
    <sheet name="4-34" sheetId="119" r:id="rId111"/>
    <sheet name="4-35" sheetId="120" r:id="rId112"/>
    <sheet name="4-36" sheetId="121" r:id="rId113"/>
    <sheet name="4-37" sheetId="122" r:id="rId114"/>
    <sheet name="4-38" sheetId="123" r:id="rId115"/>
    <sheet name="4-39" sheetId="124" r:id="rId116"/>
    <sheet name="4-40" sheetId="126" r:id="rId117"/>
    <sheet name="4-41" sheetId="127" r:id="rId118"/>
    <sheet name="4-42" sheetId="128" r:id="rId119"/>
    <sheet name="4-43" sheetId="129" r:id="rId120"/>
    <sheet name="4-44" sheetId="130" r:id="rId121"/>
    <sheet name="4-45" sheetId="131" r:id="rId122"/>
    <sheet name="4-46" sheetId="132" r:id="rId123"/>
    <sheet name="4-47" sheetId="133" r:id="rId124"/>
    <sheet name="4-48" sheetId="134" r:id="rId125"/>
    <sheet name="4-49" sheetId="136" r:id="rId126"/>
    <sheet name="4-50" sheetId="137" r:id="rId127"/>
    <sheet name="4-51" sheetId="138" r:id="rId128"/>
    <sheet name="4-52" sheetId="139" r:id="rId129"/>
    <sheet name="4-53" sheetId="140" r:id="rId130"/>
    <sheet name="4-54" sheetId="141" r:id="rId131"/>
    <sheet name="4-55" sheetId="142" r:id="rId132"/>
    <sheet name="4-56" sheetId="143" r:id="rId133"/>
    <sheet name="4-57" sheetId="144" r:id="rId134"/>
    <sheet name="4-58" sheetId="145" r:id="rId135"/>
    <sheet name="4-59" sheetId="146" r:id="rId136"/>
    <sheet name="4-60" sheetId="147" r:id="rId137"/>
    <sheet name="4-61" sheetId="149" r:id="rId138"/>
    <sheet name="4-62" sheetId="150" r:id="rId139"/>
    <sheet name="4-63" sheetId="151" r:id="rId140"/>
    <sheet name="Chapter 5" sheetId="152" r:id="rId141"/>
    <sheet name="5-1" sheetId="153" r:id="rId142"/>
    <sheet name="5-2" sheetId="154" r:id="rId143"/>
    <sheet name="5-3" sheetId="155" r:id="rId144"/>
    <sheet name="5-4" sheetId="156" r:id="rId145"/>
    <sheet name="5-5" sheetId="157" r:id="rId146"/>
    <sheet name="5-6" sheetId="158" r:id="rId147"/>
    <sheet name="5-7" sheetId="159" r:id="rId148"/>
    <sheet name="5-8" sheetId="160" r:id="rId149"/>
    <sheet name="5-9" sheetId="161" r:id="rId150"/>
  </sheets>
  <externalReferences>
    <externalReference r:id="rId151"/>
    <externalReference r:id="rId152"/>
    <externalReference r:id="rId153"/>
    <externalReference r:id="rId154"/>
    <externalReference r:id="rId155"/>
  </externalReferences>
  <definedNames>
    <definedName name="_xlnm.Print_Area" localSheetId="1">'1'!$A$1:$C$31</definedName>
    <definedName name="_xlnm.Print_Area" localSheetId="11">'1-2'!$A$1:$I$14</definedName>
    <definedName name="_xlnm.Print_Area" localSheetId="2">'2'!$A$1:$C$13</definedName>
    <definedName name="_xlnm.Print_Area" localSheetId="20">'2-10'!$A$1:$G$16</definedName>
    <definedName name="_xlnm.Print_Area" localSheetId="22">'2-12'!$A$1:$L$27</definedName>
    <definedName name="_xlnm.Print_Area" localSheetId="23">'2-13'!$A$1:$V$38</definedName>
    <definedName name="_xlnm.Print_Area" localSheetId="24">'2-14'!$A$1:$AL$25</definedName>
    <definedName name="_xlnm.Print_Area" localSheetId="25">'2-15'!$A$1:$G$24</definedName>
    <definedName name="_xlnm.Print_Area" localSheetId="26">'2-16'!$A$1:$T$101</definedName>
    <definedName name="_xlnm.Print_Area" localSheetId="29">'2-19'!$A$1:$G$28</definedName>
    <definedName name="_xlnm.Print_Area" localSheetId="30">'2-20'!$A$1:$G$28</definedName>
    <definedName name="_xlnm.Print_Area" localSheetId="31">'2-21'!$A$1:$T$84</definedName>
    <definedName name="_xlnm.Print_Area" localSheetId="33">'2-23'!$A$1:$AK$29</definedName>
    <definedName name="_xlnm.Print_Area" localSheetId="34">'2-24'!$A$1:$V$92</definedName>
    <definedName name="_xlnm.Print_Area" localSheetId="35">'2-25'!$A$1:$Y$172</definedName>
    <definedName name="_xlnm.Print_Area" localSheetId="36">'2-26'!$A$1:$L$30</definedName>
    <definedName name="_xlnm.Print_Area" localSheetId="37">'2-27'!$A$1:$Q$29</definedName>
    <definedName name="_xlnm.Print_Area" localSheetId="38">'2-28'!$A$1:$AL$23</definedName>
    <definedName name="_xlnm.Print_Area" localSheetId="39">'2-29'!$A$1:$AF$25</definedName>
    <definedName name="_xlnm.Print_Area" localSheetId="13">'2-3'!$A$1:$V$16</definedName>
    <definedName name="_xlnm.Print_Area" localSheetId="40">'2-30'!$A$1:$G$28</definedName>
    <definedName name="_xlnm.Print_Area" localSheetId="41">'2-31'!$A$1:$S$83</definedName>
    <definedName name="_xlnm.Print_Area" localSheetId="42">'2-32'!$A$1:$S$83</definedName>
    <definedName name="_xlnm.Print_Area" localSheetId="43">'2-33'!$A$1:$S$83</definedName>
    <definedName name="_xlnm.Print_Area" localSheetId="45">'2-35'!$A$1:$AF$21</definedName>
    <definedName name="_xlnm.Print_Area" localSheetId="46">'2-36'!$A$1:$G$37</definedName>
    <definedName name="_xlnm.Print_Area" localSheetId="48">'2-38'!$A$1:$K$120</definedName>
    <definedName name="_xlnm.Print_Area" localSheetId="49">'2-39'!$A$1:$K$88</definedName>
    <definedName name="_xlnm.Print_Area" localSheetId="14">'2-4'!$A$1:$M$22</definedName>
    <definedName name="_xlnm.Print_Area" localSheetId="51">'2-41'!$A$1:$E$44</definedName>
    <definedName name="_xlnm.Print_Area" localSheetId="16">'2-6'!$A$1:$N$28</definedName>
    <definedName name="_xlnm.Print_Area" localSheetId="17">'2-7'!$A$1:$Y$84</definedName>
    <definedName name="_xlnm.Print_Area" localSheetId="18">'2-8'!$A$1:$G$20</definedName>
    <definedName name="_xlnm.Print_Area" localSheetId="3">'3'!$A$1:$E$28</definedName>
    <definedName name="_xlnm.Print_Area" localSheetId="64">'3-11'!$A$1:$M$14</definedName>
    <definedName name="_xlnm.Print_Area" localSheetId="65">'3-12'!$A$1:$O$13</definedName>
    <definedName name="_xlnm.Print_Area" localSheetId="66">'3-13'!$A$1:$R$22</definedName>
    <definedName name="_xlnm.Print_Area" localSheetId="67">'3-14'!$A$1:$G$17</definedName>
    <definedName name="_xlnm.Print_Area" localSheetId="68">'3-15'!$A$1:$P$28</definedName>
    <definedName name="_xlnm.Print_Area" localSheetId="69">'3-16'!$A$1:$O$19</definedName>
    <definedName name="_xlnm.Print_Area" localSheetId="70">'3-17'!$A$1:$H$34</definedName>
    <definedName name="_xlnm.Print_Area" localSheetId="71">'3-18'!$A$1:$N$28</definedName>
    <definedName name="_xlnm.Print_Area" localSheetId="72">'3-19'!$A$1:$K$29</definedName>
    <definedName name="_xlnm.Print_Area" localSheetId="54">'3-2'!$A$1:$AF$27</definedName>
    <definedName name="_xlnm.Print_Area" localSheetId="73">'3-20'!$A$1:$G$13</definedName>
    <definedName name="_xlnm.Print_Area" localSheetId="55">'3-2تكملة'!$A$1:$AF$26</definedName>
    <definedName name="_xlnm.Print_Area" localSheetId="57">'3-4'!$A$1:$H$38</definedName>
    <definedName name="_xlnm.Print_Area" localSheetId="58">'3-5'!$A$1:$K$40</definedName>
    <definedName name="_xlnm.Print_Area" localSheetId="59">'3-6'!$A$1:$L$40</definedName>
    <definedName name="_xlnm.Print_Area" localSheetId="60">'3-7'!$A$1:$R$28</definedName>
    <definedName name="_xlnm.Print_Area" localSheetId="61">'3-8'!$A$1:$R$28</definedName>
    <definedName name="_xlnm.Print_Area" localSheetId="62">'3-9'!$A$1:$H$29</definedName>
    <definedName name="_xlnm.Print_Area" localSheetId="4">'4'!$A$1:$C$8</definedName>
    <definedName name="_xlnm.Print_Area" localSheetId="77">'4-1'!$A$2:$P$30</definedName>
    <definedName name="_xlnm.Print_Area" localSheetId="86">'4-10'!$A$1:$E$50</definedName>
    <definedName name="_xlnm.Print_Area" localSheetId="87">'4-11'!$A$1:$F$30</definedName>
    <definedName name="_xlnm.Print_Area" localSheetId="90">'4-14'!$A$1:$G$27</definedName>
    <definedName name="_xlnm.Print_Area" localSheetId="91">'4-15'!$A$1:$H$22</definedName>
    <definedName name="_xlnm.Print_Area" localSheetId="92">'4-16'!$A$1:$K$29</definedName>
    <definedName name="_xlnm.Print_Area" localSheetId="93">'4-17'!$A$1:$N$31</definedName>
    <definedName name="_xlnm.Print_Area" localSheetId="95">'4-19'!$A$1:$G$38</definedName>
    <definedName name="_xlnm.Print_Area" localSheetId="78">'4-2'!$A$1:$N$29</definedName>
    <definedName name="_xlnm.Print_Area" localSheetId="98">'4-22'!$A$1:$F$27</definedName>
    <definedName name="_xlnm.Print_Area" localSheetId="99">'4-23'!$A$1:$G$15</definedName>
    <definedName name="_xlnm.Print_Area" localSheetId="101">'4-25'!$A$1:$J$30</definedName>
    <definedName name="_xlnm.Print_Area" localSheetId="103">'4-27'!$A$1:$J$28</definedName>
    <definedName name="_xlnm.Print_Area" localSheetId="104">'4-28'!$A$1:$O$29</definedName>
    <definedName name="_xlnm.Print_Area" localSheetId="105">'4-29'!$A$1:$N$33</definedName>
    <definedName name="_xlnm.Print_Area" localSheetId="79">'4-3'!$A$1:$H$35</definedName>
    <definedName name="_xlnm.Print_Area" localSheetId="106">'4-30'!$A$1:$O$31</definedName>
    <definedName name="_xlnm.Print_Area" localSheetId="107">'4-31'!$A$1:$G$30</definedName>
    <definedName name="_xlnm.Print_Area" localSheetId="108">'4-32'!$A$1:$J$29</definedName>
    <definedName name="_xlnm.Print_Area" localSheetId="110">'4-34'!$A$1:$G$24</definedName>
    <definedName name="_xlnm.Print_Area" localSheetId="111">'4-35'!$A$1:$J$26</definedName>
    <definedName name="_xlnm.Print_Area" localSheetId="112">'4-36'!$A$1:$F$21</definedName>
    <definedName name="_xlnm.Print_Area" localSheetId="114">'4-38'!$A$1:$G$12</definedName>
    <definedName name="_xlnm.Print_Area" localSheetId="117">'4-41'!$A$1:$G$30</definedName>
    <definedName name="_xlnm.Print_Area" localSheetId="118">'4-42'!$A$1:$O$22</definedName>
    <definedName name="_xlnm.Print_Area" localSheetId="119">'4-43'!$A$1:$D$30</definedName>
    <definedName name="_xlnm.Print_Area" localSheetId="120">'4-44'!$A$1:$F$31</definedName>
    <definedName name="_xlnm.Print_Area" localSheetId="121">'4-45'!$A$1:$S$28</definedName>
    <definedName name="_xlnm.Print_Area" localSheetId="122">'4-46'!$A$1:$H$16</definedName>
    <definedName name="_xlnm.Print_Area" localSheetId="123">'4-47'!$A$1:$C$51</definedName>
    <definedName name="_xlnm.Print_Area" localSheetId="124">'4-48'!$A$1:$D$32</definedName>
    <definedName name="_xlnm.Print_Area" localSheetId="81">'4-5'!$A$1:$K$29</definedName>
    <definedName name="_xlnm.Print_Area" localSheetId="126">'4-50'!$A$1:$G$31</definedName>
    <definedName name="_xlnm.Print_Area" localSheetId="127">'4-51'!$A$1:$F$8</definedName>
    <definedName name="_xlnm.Print_Area" localSheetId="128">'4-52'!$A$1:$E$30</definedName>
    <definedName name="_xlnm.Print_Area" localSheetId="129">'4-53'!$A$1:$H$28</definedName>
    <definedName name="_xlnm.Print_Area" localSheetId="130">'4-54'!$A$1:$C$19</definedName>
    <definedName name="_xlnm.Print_Area" localSheetId="131">'4-55'!$A$1:$H$31</definedName>
    <definedName name="_xlnm.Print_Area" localSheetId="132">'4-56'!$A$1:$G$20</definedName>
    <definedName name="_xlnm.Print_Area" localSheetId="133">'4-57'!$A$1:$X$26</definedName>
    <definedName name="_xlnm.Print_Area" localSheetId="134">'4-58'!$A$1:$X$12</definedName>
    <definedName name="_xlnm.Print_Area" localSheetId="135">'4-59'!$A$1:$R$28</definedName>
    <definedName name="_xlnm.Print_Area" localSheetId="82">'4-6'!$A$1:$L$32</definedName>
    <definedName name="_xlnm.Print_Area" localSheetId="136">'4-60'!$A$1:$J$26</definedName>
    <definedName name="_xlnm.Print_Area" localSheetId="138">'4-62'!$A$1:$N$25</definedName>
    <definedName name="_xlnm.Print_Area" localSheetId="139">'4-63'!$A$1:$H$26</definedName>
    <definedName name="_xlnm.Print_Area" localSheetId="83">'4-7'!$A$1:$G$23</definedName>
    <definedName name="_xlnm.Print_Area" localSheetId="84">'4-8'!$A$1:$J$22</definedName>
    <definedName name="_xlnm.Print_Area" localSheetId="85">'4-9'!$A$1:$G$22</definedName>
    <definedName name="_xlnm.Print_Area" localSheetId="5">'5'!$A$1:$C$26</definedName>
    <definedName name="_xlnm.Print_Area" localSheetId="141">'5-1'!$A$1:$D$19</definedName>
    <definedName name="_xlnm.Print_Area" localSheetId="144">'5-4'!$A$1:$E$11</definedName>
    <definedName name="_xlnm.Print_Area" localSheetId="145">'5-5'!$A$1:$J$14</definedName>
    <definedName name="_xlnm.Print_Area" localSheetId="146">'5-6'!$A$1:$H$12</definedName>
    <definedName name="_xlnm.Print_Area" localSheetId="147">'5-7'!$A$1:$H$17</definedName>
    <definedName name="_xlnm.Print_Area" localSheetId="148">'5-8'!$A$1:$J$13</definedName>
    <definedName name="_xlnm.Print_Area" localSheetId="149">'5-9'!$A$1:$E$47</definedName>
    <definedName name="_xlnm.Print_Area" localSheetId="6">'6'!$A$1:$E$28</definedName>
    <definedName name="_xlnm.Print_Area" localSheetId="7">'7'!$A$1:$K$27</definedName>
    <definedName name="_xlnm.Print_Area" localSheetId="8">'8'!$A$1:$C$18</definedName>
    <definedName name="_xlnm.Print_Area" localSheetId="9">'9'!$A$1:$D$17</definedName>
    <definedName name="Z_0C8FF126_29EB_49E7_839F_62539A8B8082_.wvu.PrintArea" localSheetId="90" hidden="1">'4-14'!$A$1:$G$27</definedName>
    <definedName name="Z_0EB2D51B_2717_44BD_8018_C872E4F2728C_.wvu.PrintArea" localSheetId="71" hidden="1">'3-18'!$A$1:$N$28</definedName>
    <definedName name="Z_0EB2D51B_2717_44BD_8018_C872E4F2728C_.wvu.Rows" localSheetId="71" hidden="1">'3-18'!$A$29:$IV$29</definedName>
    <definedName name="Z_12C77041_4F38_4F4A_8DD2_4F6071ECD2F3_.wvu.PrintArea" localSheetId="71" hidden="1">'3-18'!$A$1:$A$30</definedName>
    <definedName name="Z_12C77041_4F38_4F4A_8DD2_4F6071ECD2F3_.wvu.Rows" localSheetId="71" hidden="1">'3-18'!$A$29:$IV$29</definedName>
    <definedName name="Z_27D79FAF_DDEA_4A1C_A864_CFFDD2C16335_.wvu.PrintArea" localSheetId="63" hidden="1">'3-10'!$A$1:$O$27</definedName>
    <definedName name="Z_3D10FEF6_9AD3_4B32_84EF_1B3C84AA008B_.wvu.PrintArea" localSheetId="71" hidden="1">'3-18'!$A$1:$A$30</definedName>
    <definedName name="Z_3D10FEF6_9AD3_4B32_84EF_1B3C84AA008B_.wvu.Rows" localSheetId="71" hidden="1">'3-18'!$A$29:$IV$29</definedName>
    <definedName name="Z_4B2E4400_AEF9_11D4_AA2E_00105A690CC3_.wvu.PrintArea" localSheetId="71" hidden="1">'3-18'!$A$1:$A$30</definedName>
    <definedName name="Z_4B2E4400_AEF9_11D4_AA2E_00105A690CC3_.wvu.Rows" localSheetId="71" hidden="1">'3-18'!$A$29:$IV$29</definedName>
    <definedName name="Z_563CE408_CE37_41B6_84BF_EFD49FD83345_.wvu.PrintArea" localSheetId="71" hidden="1">'3-18'!$A$1:$A$30</definedName>
    <definedName name="Z_563CE408_CE37_41B6_84BF_EFD49FD83345_.wvu.Rows" localSheetId="71" hidden="1">'3-18'!$A$29:$IV$29</definedName>
    <definedName name="Z_5BBD2035_E4C7_4143_8184_549836F7017B_.wvu.Cols" localSheetId="90" hidden="1">'4-14'!$H:$I</definedName>
    <definedName name="Z_5BBD2035_E4C7_4143_8184_549836F7017B_.wvu.PrintArea" localSheetId="90" hidden="1">'4-14'!$A$1:$G$27</definedName>
    <definedName name="Z_5BBD2035_E4C7_4143_8184_549836F7017B_.wvu.Rows" localSheetId="90" hidden="1">'4-14'!$28:$34</definedName>
    <definedName name="Z_5C7C2DF5_BA97_4B69_80BA_392951B74EC6_.wvu.Cols" localSheetId="63" hidden="1">'3-10'!$J$1:$R$65536</definedName>
    <definedName name="Z_7ECFA859_E720_4FC3_AF80_CC07CD3B6D1E_.wvu.PrintArea" localSheetId="71" hidden="1">'3-18'!$A$1:$A$30</definedName>
    <definedName name="Z_7ECFA859_E720_4FC3_AF80_CC07CD3B6D1E_.wvu.Rows" localSheetId="71" hidden="1">'3-18'!$A$29:$IV$29</definedName>
    <definedName name="Z_89056AEA_A68B_4EFA_B4CE_7844BF0AE10C_.wvu.PrintArea" localSheetId="71" hidden="1">'3-18'!$A$1:$A$30</definedName>
    <definedName name="Z_89056AEA_A68B_4EFA_B4CE_7844BF0AE10C_.wvu.Rows" localSheetId="71" hidden="1">'3-18'!$A$29:$IV$29</definedName>
    <definedName name="Z_9490CF81_FF7E_46B5_A9BC_CB47A134EFCE_.wvu.PrintArea" localSheetId="71" hidden="1">'3-18'!$A$1:$A$30</definedName>
    <definedName name="Z_9490CF81_FF7E_46B5_A9BC_CB47A134EFCE_.wvu.Rows" localSheetId="71" hidden="1">'3-18'!$A$29:$IV$29</definedName>
    <definedName name="Z_A19817C8_A00E_4CE4_9BD4_3D1A2616119A_.wvu.PrintArea" localSheetId="63" hidden="1">'3-10'!$A$1:$N$27</definedName>
    <definedName name="Z_A45A7D00_5A9C_11D6_84B1_0010B597A389_.wvu.PrintArea" localSheetId="71" hidden="1">'3-18'!$A$1:$A$30</definedName>
    <definedName name="Z_A45A7D00_5A9C_11D6_84B1_0010B597A389_.wvu.Rows" localSheetId="71" hidden="1">'3-18'!$A$29:$IV$29</definedName>
    <definedName name="Z_A6443439_640F_4C49_B142_2259D8CAA49A_.wvu.PrintArea" localSheetId="71" hidden="1">'3-18'!$A$1:$A$30</definedName>
    <definedName name="Z_A6443439_640F_4C49_B142_2259D8CAA49A_.wvu.Rows" localSheetId="71" hidden="1">'3-18'!$A$29:$IV$29</definedName>
    <definedName name="Z_A9339696_A3BC_4D61_A997_C332C9A86798_.wvu.PrintArea" localSheetId="71" hidden="1">'3-18'!$A$1:$A$30</definedName>
    <definedName name="Z_A9339696_A3BC_4D61_A997_C332C9A86798_.wvu.Rows" localSheetId="71" hidden="1">'3-18'!$A$29:$IV$29</definedName>
    <definedName name="Z_BAABC846_916C_4EF0_9224_0D4E0C579456_.wvu.PrintArea" localSheetId="63" hidden="1">'3-10'!$A$1:$N$27</definedName>
    <definedName name="Z_C4749DA9_D8F4_40A7_8ED3_9BD6B54F92C1_.wvu.PrintArea" localSheetId="71" hidden="1">'3-18'!$A$1:$A$30</definedName>
    <definedName name="Z_C4749DA9_D8F4_40A7_8ED3_9BD6B54F92C1_.wvu.Rows" localSheetId="71" hidden="1">'3-18'!$A$29:$IV$29</definedName>
    <definedName name="Z_CD72289F_ECBD_48CF_89CF_0F4CD1006481_.wvu.PrintArea" localSheetId="63" hidden="1">'3-10'!$A$1:$N$27</definedName>
    <definedName name="Z_D52947AC_46C1_4614_82AD_B706FCEAE04C_.wvu.PrintArea" localSheetId="71" hidden="1">'3-18'!$A$1:$A$30</definedName>
    <definedName name="Z_D52947AC_46C1_4614_82AD_B706FCEAE04C_.wvu.Rows" localSheetId="71" hidden="1">'3-18'!$A$29:$IV$29</definedName>
    <definedName name="Z_DD0A89F8_24BF_4BF1_B1E6_1EACB8A5F002_.wvu.PrintArea" localSheetId="90" hidden="1">'4-14'!$A$1:$G$27</definedName>
    <definedName name="Z_DFA82C1C_1DA2_4737_8492_1D9B0F49398D_.wvu.Cols" localSheetId="63" hidden="1">'3-10'!$J$1:$P$65536</definedName>
    <definedName name="Z_DFA82C1C_1DA2_4737_8492_1D9B0F49398D_.wvu.PrintArea" localSheetId="63" hidden="1">'3-10'!$A$1:$N$27</definedName>
    <definedName name="Z_E64324FB_90C4_4D4C_A3FD_99A73F72119A_.wvu.PrintArea" localSheetId="71" hidden="1">'3-18'!$A$1:$A$30</definedName>
    <definedName name="Z_E64324FB_90C4_4D4C_A3FD_99A73F72119A_.wvu.Rows" localSheetId="71" hidden="1">'3-18'!$A$29:$IV$29</definedName>
    <definedName name="Z_F6356C95_11BD_430F_9AC9_74CAB13B2F6C_.wvu.PrintArea" localSheetId="71" hidden="1">'3-18'!$A$1:$A$30</definedName>
    <definedName name="Z_F6356C95_11BD_430F_9AC9_74CAB13B2F6C_.wvu.Rows" localSheetId="71" hidden="1">'3-18'!$A$29:$IV$29</definedName>
    <definedName name="Z_FC33FCF3_40BC_4912_9E6B_2113DECD8101_.wvu.Rows" localSheetId="90" hidden="1">'4-14'!$27:$34</definedName>
    <definedName name="Z_FCC5B2E6_74B4_4102_AD4E_112B83667CFF_.wvu.Cols" localSheetId="63" hidden="1">'3-10'!$J$1:$R$65536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8" i="161" l="1"/>
  <c r="D10" i="161"/>
  <c r="D12" i="161"/>
  <c r="D14" i="161"/>
  <c r="D16" i="161"/>
  <c r="D18" i="161"/>
  <c r="D20" i="161"/>
  <c r="D22" i="161"/>
  <c r="D24" i="161"/>
  <c r="D26" i="161"/>
  <c r="D28" i="161"/>
  <c r="D30" i="161"/>
  <c r="D32" i="161"/>
  <c r="D34" i="161"/>
  <c r="D36" i="161"/>
  <c r="D38" i="161"/>
  <c r="D40" i="161"/>
  <c r="D42" i="161"/>
  <c r="D44" i="161"/>
  <c r="B46" i="161"/>
  <c r="D46" i="161" s="1"/>
  <c r="C46" i="161"/>
  <c r="C47" i="161" s="1"/>
  <c r="C10" i="160"/>
  <c r="D10" i="160"/>
  <c r="E10" i="160"/>
  <c r="F10" i="160"/>
  <c r="G10" i="160"/>
  <c r="H10" i="160"/>
  <c r="I10" i="160"/>
  <c r="J10" i="160"/>
  <c r="C11" i="160"/>
  <c r="D11" i="160"/>
  <c r="E11" i="160"/>
  <c r="F11" i="160"/>
  <c r="G11" i="160"/>
  <c r="H11" i="160"/>
  <c r="I11" i="160"/>
  <c r="J11" i="160"/>
  <c r="H7" i="159"/>
  <c r="H8" i="159"/>
  <c r="H9" i="159"/>
  <c r="H10" i="159"/>
  <c r="H11" i="159"/>
  <c r="F12" i="159"/>
  <c r="H12" i="159"/>
  <c r="F13" i="159"/>
  <c r="H13" i="159"/>
  <c r="F14" i="159"/>
  <c r="H14" i="159"/>
  <c r="F15" i="159"/>
  <c r="H15" i="159"/>
  <c r="F16" i="159"/>
  <c r="H16" i="159"/>
  <c r="D12" i="158"/>
  <c r="E12" i="158"/>
  <c r="F12" i="158"/>
  <c r="G12" i="158"/>
  <c r="H12" i="158"/>
  <c r="I10" i="157"/>
  <c r="I13" i="157" s="1"/>
  <c r="J10" i="157"/>
  <c r="I11" i="157"/>
  <c r="J11" i="157"/>
  <c r="I12" i="157"/>
  <c r="J12" i="157"/>
  <c r="C13" i="157"/>
  <c r="D13" i="157"/>
  <c r="E13" i="157"/>
  <c r="F13" i="157"/>
  <c r="G13" i="157"/>
  <c r="H13" i="157"/>
  <c r="J13" i="157"/>
  <c r="I14" i="157"/>
  <c r="J14" i="157"/>
  <c r="C9" i="156"/>
  <c r="D9" i="156"/>
  <c r="E9" i="156"/>
  <c r="C12" i="155"/>
  <c r="D6" i="155" s="1"/>
  <c r="E7" i="154"/>
  <c r="E9" i="154"/>
  <c r="E11" i="154"/>
  <c r="E13" i="154"/>
  <c r="E15" i="154"/>
  <c r="E17" i="154"/>
  <c r="B7" i="153"/>
  <c r="B8" i="153"/>
  <c r="B11" i="153"/>
  <c r="B12" i="153"/>
  <c r="B13" i="153"/>
  <c r="B14" i="153"/>
  <c r="E8" i="161" l="1"/>
  <c r="E16" i="161"/>
  <c r="E24" i="161"/>
  <c r="E32" i="161"/>
  <c r="E40" i="161"/>
  <c r="E20" i="161"/>
  <c r="E14" i="161"/>
  <c r="E18" i="161"/>
  <c r="E26" i="161"/>
  <c r="E34" i="161"/>
  <c r="E42" i="161"/>
  <c r="E28" i="161"/>
  <c r="E22" i="161"/>
  <c r="E38" i="161"/>
  <c r="E12" i="161"/>
  <c r="E36" i="161"/>
  <c r="E44" i="161"/>
  <c r="E30" i="161"/>
  <c r="E10" i="161"/>
  <c r="D10" i="155"/>
  <c r="D8" i="155"/>
  <c r="D11" i="155"/>
  <c r="D7" i="155"/>
  <c r="B47" i="161"/>
  <c r="H26" i="151"/>
  <c r="E26" i="151"/>
  <c r="H24" i="151" s="1"/>
  <c r="D26" i="151"/>
  <c r="G26" i="151" s="1"/>
  <c r="C26" i="151"/>
  <c r="F22" i="151" s="1"/>
  <c r="G25" i="151"/>
  <c r="F25" i="151"/>
  <c r="F24" i="151"/>
  <c r="H23" i="151"/>
  <c r="H22" i="151"/>
  <c r="G22" i="151"/>
  <c r="F21" i="151"/>
  <c r="H20" i="151"/>
  <c r="F20" i="151"/>
  <c r="H19" i="151"/>
  <c r="H18" i="151"/>
  <c r="F18" i="151"/>
  <c r="G17" i="151"/>
  <c r="F17" i="151"/>
  <c r="F16" i="151"/>
  <c r="H15" i="151"/>
  <c r="H14" i="151"/>
  <c r="G14" i="151"/>
  <c r="F13" i="151"/>
  <c r="H12" i="151"/>
  <c r="F12" i="151"/>
  <c r="H11" i="151"/>
  <c r="H10" i="151"/>
  <c r="G10" i="151"/>
  <c r="F10" i="151"/>
  <c r="G9" i="151"/>
  <c r="F9" i="151"/>
  <c r="F8" i="151"/>
  <c r="G7" i="151"/>
  <c r="D7" i="151"/>
  <c r="E7" i="151" s="1"/>
  <c r="H9" i="151" l="1"/>
  <c r="G12" i="151"/>
  <c r="F15" i="151"/>
  <c r="H17" i="151"/>
  <c r="G20" i="151"/>
  <c r="F23" i="151"/>
  <c r="H25" i="151"/>
  <c r="G15" i="151"/>
  <c r="G23" i="151"/>
  <c r="G21" i="151"/>
  <c r="G8" i="151"/>
  <c r="F11" i="151"/>
  <c r="H13" i="151"/>
  <c r="G16" i="151"/>
  <c r="F19" i="151"/>
  <c r="H21" i="151"/>
  <c r="G24" i="151"/>
  <c r="F26" i="151"/>
  <c r="G18" i="151"/>
  <c r="G13" i="151"/>
  <c r="H8" i="151"/>
  <c r="G11" i="151"/>
  <c r="F14" i="151"/>
  <c r="H16" i="151"/>
  <c r="G19" i="151"/>
  <c r="H25" i="150"/>
  <c r="G25" i="150"/>
  <c r="D25" i="150"/>
  <c r="L25" i="150" s="1"/>
  <c r="C25" i="150"/>
  <c r="K25" i="150" s="1"/>
  <c r="L24" i="150"/>
  <c r="K24" i="150"/>
  <c r="M24" i="150" s="1"/>
  <c r="I24" i="150"/>
  <c r="E24" i="150"/>
  <c r="F24" i="150" s="1"/>
  <c r="L23" i="150"/>
  <c r="K23" i="150"/>
  <c r="M23" i="150" s="1"/>
  <c r="I23" i="150"/>
  <c r="E23" i="150"/>
  <c r="L22" i="150"/>
  <c r="K22" i="150"/>
  <c r="M22" i="150" s="1"/>
  <c r="I22" i="150"/>
  <c r="E22" i="150"/>
  <c r="F22" i="150" s="1"/>
  <c r="L21" i="150"/>
  <c r="K21" i="150"/>
  <c r="M21" i="150" s="1"/>
  <c r="I21" i="150"/>
  <c r="E21" i="150"/>
  <c r="L20" i="150"/>
  <c r="K20" i="150"/>
  <c r="M20" i="150" s="1"/>
  <c r="I20" i="150"/>
  <c r="E20" i="150"/>
  <c r="F20" i="150" s="1"/>
  <c r="L19" i="150"/>
  <c r="K19" i="150"/>
  <c r="M19" i="150" s="1"/>
  <c r="I19" i="150"/>
  <c r="E19" i="150"/>
  <c r="L18" i="150"/>
  <c r="K18" i="150"/>
  <c r="M18" i="150" s="1"/>
  <c r="I18" i="150"/>
  <c r="E18" i="150"/>
  <c r="F18" i="150" s="1"/>
  <c r="L17" i="150"/>
  <c r="K17" i="150"/>
  <c r="M17" i="150" s="1"/>
  <c r="I17" i="150"/>
  <c r="E17" i="150"/>
  <c r="L16" i="150"/>
  <c r="K16" i="150"/>
  <c r="M16" i="150" s="1"/>
  <c r="I16" i="150"/>
  <c r="E16" i="150"/>
  <c r="F16" i="150" s="1"/>
  <c r="L15" i="150"/>
  <c r="K15" i="150"/>
  <c r="M15" i="150" s="1"/>
  <c r="I15" i="150"/>
  <c r="E15" i="150"/>
  <c r="L14" i="150"/>
  <c r="K14" i="150"/>
  <c r="M14" i="150" s="1"/>
  <c r="I14" i="150"/>
  <c r="E14" i="150"/>
  <c r="F14" i="150" s="1"/>
  <c r="L13" i="150"/>
  <c r="K13" i="150"/>
  <c r="M13" i="150" s="1"/>
  <c r="I13" i="150"/>
  <c r="E13" i="150"/>
  <c r="L12" i="150"/>
  <c r="K12" i="150"/>
  <c r="M12" i="150" s="1"/>
  <c r="I12" i="150"/>
  <c r="E12" i="150"/>
  <c r="F12" i="150" s="1"/>
  <c r="L11" i="150"/>
  <c r="K11" i="150"/>
  <c r="M11" i="150" s="1"/>
  <c r="I11" i="150"/>
  <c r="E11" i="150"/>
  <c r="L10" i="150"/>
  <c r="K10" i="150"/>
  <c r="M10" i="150" s="1"/>
  <c r="I10" i="150"/>
  <c r="E10" i="150"/>
  <c r="F10" i="150" s="1"/>
  <c r="L9" i="150"/>
  <c r="K9" i="150"/>
  <c r="M9" i="150" s="1"/>
  <c r="I9" i="150"/>
  <c r="E9" i="150"/>
  <c r="L8" i="150"/>
  <c r="K8" i="150"/>
  <c r="M8" i="150" s="1"/>
  <c r="I8" i="150"/>
  <c r="E8" i="150"/>
  <c r="F8" i="150" s="1"/>
  <c r="L7" i="150"/>
  <c r="K7" i="150"/>
  <c r="M7" i="150" s="1"/>
  <c r="I7" i="150"/>
  <c r="E7" i="150"/>
  <c r="E25" i="150" s="1"/>
  <c r="F25" i="150" s="1"/>
  <c r="I6" i="150"/>
  <c r="E6" i="150"/>
  <c r="F26" i="149"/>
  <c r="E26" i="149"/>
  <c r="D26" i="149"/>
  <c r="C26" i="149"/>
  <c r="J26" i="147"/>
  <c r="F26" i="147"/>
  <c r="G26" i="147" s="1"/>
  <c r="E26" i="147"/>
  <c r="D26" i="147"/>
  <c r="I26" i="147" s="1"/>
  <c r="C26" i="147"/>
  <c r="J25" i="147"/>
  <c r="H25" i="147"/>
  <c r="G25" i="147"/>
  <c r="I25" i="147" s="1"/>
  <c r="J24" i="147"/>
  <c r="H24" i="147"/>
  <c r="G24" i="147"/>
  <c r="I24" i="147" s="1"/>
  <c r="J23" i="147"/>
  <c r="H23" i="147"/>
  <c r="G23" i="147"/>
  <c r="I23" i="147" s="1"/>
  <c r="J22" i="147"/>
  <c r="H22" i="147"/>
  <c r="G22" i="147"/>
  <c r="I22" i="147" s="1"/>
  <c r="J21" i="147"/>
  <c r="H21" i="147"/>
  <c r="G21" i="147"/>
  <c r="I21" i="147" s="1"/>
  <c r="J20" i="147"/>
  <c r="H20" i="147"/>
  <c r="G20" i="147"/>
  <c r="I20" i="147" s="1"/>
  <c r="J19" i="147"/>
  <c r="H19" i="147"/>
  <c r="G19" i="147"/>
  <c r="I19" i="147" s="1"/>
  <c r="J18" i="147"/>
  <c r="H18" i="147"/>
  <c r="G18" i="147"/>
  <c r="I18" i="147" s="1"/>
  <c r="J17" i="147"/>
  <c r="H17" i="147"/>
  <c r="G17" i="147"/>
  <c r="I17" i="147" s="1"/>
  <c r="J16" i="147"/>
  <c r="H16" i="147"/>
  <c r="G16" i="147"/>
  <c r="I16" i="147" s="1"/>
  <c r="J15" i="147"/>
  <c r="H15" i="147"/>
  <c r="G15" i="147"/>
  <c r="I15" i="147" s="1"/>
  <c r="J14" i="147"/>
  <c r="H14" i="147"/>
  <c r="G14" i="147"/>
  <c r="I14" i="147" s="1"/>
  <c r="J13" i="147"/>
  <c r="H13" i="147"/>
  <c r="G13" i="147"/>
  <c r="I13" i="147" s="1"/>
  <c r="J12" i="147"/>
  <c r="H12" i="147"/>
  <c r="G12" i="147"/>
  <c r="I12" i="147" s="1"/>
  <c r="J11" i="147"/>
  <c r="H11" i="147"/>
  <c r="G11" i="147"/>
  <c r="I11" i="147" s="1"/>
  <c r="J10" i="147"/>
  <c r="H10" i="147"/>
  <c r="G10" i="147"/>
  <c r="I10" i="147" s="1"/>
  <c r="J9" i="147"/>
  <c r="H9" i="147"/>
  <c r="G9" i="147"/>
  <c r="I9" i="147" s="1"/>
  <c r="J8" i="147"/>
  <c r="H8" i="147"/>
  <c r="G8" i="147"/>
  <c r="I8" i="147" s="1"/>
  <c r="J7" i="147"/>
  <c r="H7" i="147"/>
  <c r="G7" i="147"/>
  <c r="I7" i="147" s="1"/>
  <c r="J6" i="147"/>
  <c r="H6" i="147"/>
  <c r="G6" i="147"/>
  <c r="I6" i="147" s="1"/>
  <c r="O26" i="146"/>
  <c r="M26" i="146"/>
  <c r="K26" i="146"/>
  <c r="I26" i="146"/>
  <c r="I27" i="146" s="1"/>
  <c r="G26" i="146"/>
  <c r="E26" i="146"/>
  <c r="C26" i="146"/>
  <c r="Q25" i="146"/>
  <c r="Q24" i="146"/>
  <c r="Q23" i="146"/>
  <c r="Q22" i="146"/>
  <c r="Q21" i="146"/>
  <c r="Q20" i="146"/>
  <c r="Q19" i="146"/>
  <c r="Q18" i="146"/>
  <c r="Q17" i="146"/>
  <c r="Q16" i="146"/>
  <c r="Q15" i="146"/>
  <c r="Q14" i="146"/>
  <c r="Q13" i="146"/>
  <c r="Q12" i="146"/>
  <c r="Q11" i="146"/>
  <c r="Q10" i="146"/>
  <c r="Q9" i="146"/>
  <c r="Q8" i="146"/>
  <c r="Q7" i="146"/>
  <c r="Q6" i="146"/>
  <c r="Q26" i="146" s="1"/>
  <c r="Q27" i="146" s="1"/>
  <c r="W11" i="145"/>
  <c r="V11" i="145"/>
  <c r="U11" i="145"/>
  <c r="T11" i="145"/>
  <c r="S11" i="145"/>
  <c r="R11" i="145"/>
  <c r="Q11" i="145"/>
  <c r="P11" i="145"/>
  <c r="O11" i="145"/>
  <c r="N11" i="145"/>
  <c r="M11" i="145"/>
  <c r="L11" i="145"/>
  <c r="K11" i="145"/>
  <c r="J11" i="145"/>
  <c r="I11" i="145"/>
  <c r="H11" i="145"/>
  <c r="G11" i="145"/>
  <c r="F11" i="145"/>
  <c r="E11" i="145"/>
  <c r="D11" i="145"/>
  <c r="C11" i="145"/>
  <c r="X10" i="145"/>
  <c r="X9" i="145"/>
  <c r="X8" i="145"/>
  <c r="X7" i="145"/>
  <c r="X11" i="145" s="1"/>
  <c r="W25" i="144"/>
  <c r="V25" i="144"/>
  <c r="U25" i="144"/>
  <c r="T25" i="144"/>
  <c r="S25" i="144"/>
  <c r="R25" i="144"/>
  <c r="Q25" i="144"/>
  <c r="P25" i="144"/>
  <c r="O25" i="144"/>
  <c r="N25" i="144"/>
  <c r="M25" i="144"/>
  <c r="L25" i="144"/>
  <c r="K25" i="144"/>
  <c r="J25" i="144"/>
  <c r="I25" i="144"/>
  <c r="H25" i="144"/>
  <c r="G25" i="144"/>
  <c r="F25" i="144"/>
  <c r="E25" i="144"/>
  <c r="D25" i="144"/>
  <c r="C25" i="144"/>
  <c r="X24" i="144"/>
  <c r="X23" i="144"/>
  <c r="X22" i="144"/>
  <c r="X21" i="144"/>
  <c r="X20" i="144"/>
  <c r="X19" i="144"/>
  <c r="X18" i="144"/>
  <c r="X17" i="144"/>
  <c r="X16" i="144"/>
  <c r="X15" i="144"/>
  <c r="X14" i="144"/>
  <c r="X13" i="144"/>
  <c r="X12" i="144"/>
  <c r="X11" i="144"/>
  <c r="X10" i="144"/>
  <c r="X9" i="144"/>
  <c r="X8" i="144"/>
  <c r="X7" i="144"/>
  <c r="X25" i="144" s="1"/>
  <c r="G20" i="143"/>
  <c r="F20" i="143"/>
  <c r="E20" i="143"/>
  <c r="C20" i="143"/>
  <c r="D20" i="143" s="1"/>
  <c r="G19" i="143"/>
  <c r="D19" i="143" s="1"/>
  <c r="F19" i="143"/>
  <c r="G18" i="143"/>
  <c r="D18" i="143" s="1"/>
  <c r="F18" i="143"/>
  <c r="G17" i="143"/>
  <c r="F17" i="143"/>
  <c r="D17" i="143"/>
  <c r="G16" i="143"/>
  <c r="F16" i="143" s="1"/>
  <c r="D16" i="143"/>
  <c r="G15" i="143"/>
  <c r="F15" i="143" s="1"/>
  <c r="G14" i="143"/>
  <c r="F14" i="143" s="1"/>
  <c r="D14" i="143"/>
  <c r="G13" i="143"/>
  <c r="F13" i="143"/>
  <c r="D13" i="143"/>
  <c r="G12" i="143"/>
  <c r="F12" i="143"/>
  <c r="D12" i="143"/>
  <c r="G11" i="143"/>
  <c r="D11" i="143" s="1"/>
  <c r="F11" i="143"/>
  <c r="G10" i="143"/>
  <c r="D10" i="143" s="1"/>
  <c r="F10" i="143"/>
  <c r="G9" i="143"/>
  <c r="F9" i="143"/>
  <c r="D9" i="143"/>
  <c r="G8" i="143"/>
  <c r="F8" i="143" s="1"/>
  <c r="D8" i="143"/>
  <c r="G7" i="143"/>
  <c r="F7" i="143" s="1"/>
  <c r="H36" i="142"/>
  <c r="G36" i="142"/>
  <c r="D36" i="142"/>
  <c r="C36" i="142"/>
  <c r="E32" i="142"/>
  <c r="E36" i="142" s="1"/>
  <c r="H30" i="142"/>
  <c r="G30" i="142"/>
  <c r="F30" i="142"/>
  <c r="D30" i="142"/>
  <c r="C30" i="142"/>
  <c r="H29" i="142"/>
  <c r="E29" i="142"/>
  <c r="H28" i="142"/>
  <c r="E28" i="142"/>
  <c r="H27" i="142"/>
  <c r="E27" i="142"/>
  <c r="H26" i="142"/>
  <c r="E26" i="142"/>
  <c r="H25" i="142"/>
  <c r="E25" i="142"/>
  <c r="H24" i="142"/>
  <c r="E24" i="142"/>
  <c r="H23" i="142"/>
  <c r="E23" i="142"/>
  <c r="H22" i="142"/>
  <c r="E22" i="142"/>
  <c r="H21" i="142"/>
  <c r="E21" i="142"/>
  <c r="H20" i="142"/>
  <c r="E20" i="142"/>
  <c r="H19" i="142"/>
  <c r="E19" i="142"/>
  <c r="H18" i="142"/>
  <c r="E18" i="142"/>
  <c r="H17" i="142"/>
  <c r="E17" i="142"/>
  <c r="H16" i="142"/>
  <c r="E16" i="142"/>
  <c r="H15" i="142"/>
  <c r="E15" i="142"/>
  <c r="H14" i="142"/>
  <c r="E14" i="142"/>
  <c r="H13" i="142"/>
  <c r="E13" i="142"/>
  <c r="H12" i="142"/>
  <c r="E12" i="142"/>
  <c r="H11" i="142"/>
  <c r="E11" i="142"/>
  <c r="H10" i="142"/>
  <c r="E10" i="142"/>
  <c r="H9" i="142"/>
  <c r="E9" i="142"/>
  <c r="H8" i="142"/>
  <c r="E8" i="142"/>
  <c r="H7" i="142"/>
  <c r="E7" i="142"/>
  <c r="E30" i="142" s="1"/>
  <c r="C19" i="141"/>
  <c r="G28" i="140"/>
  <c r="F28" i="140"/>
  <c r="D28" i="140"/>
  <c r="C28" i="140"/>
  <c r="E27" i="140"/>
  <c r="H27" i="140" s="1"/>
  <c r="E26" i="140"/>
  <c r="H26" i="140" s="1"/>
  <c r="E25" i="140"/>
  <c r="H25" i="140" s="1"/>
  <c r="E24" i="140"/>
  <c r="H24" i="140" s="1"/>
  <c r="E23" i="140"/>
  <c r="H23" i="140" s="1"/>
  <c r="E22" i="140"/>
  <c r="H22" i="140" s="1"/>
  <c r="E21" i="140"/>
  <c r="H21" i="140" s="1"/>
  <c r="E20" i="140"/>
  <c r="H20" i="140" s="1"/>
  <c r="E19" i="140"/>
  <c r="H19" i="140" s="1"/>
  <c r="E18" i="140"/>
  <c r="H18" i="140" s="1"/>
  <c r="E17" i="140"/>
  <c r="H17" i="140" s="1"/>
  <c r="E16" i="140"/>
  <c r="H16" i="140" s="1"/>
  <c r="E15" i="140"/>
  <c r="H15" i="140" s="1"/>
  <c r="E14" i="140"/>
  <c r="H14" i="140" s="1"/>
  <c r="E13" i="140"/>
  <c r="H13" i="140" s="1"/>
  <c r="E12" i="140"/>
  <c r="H12" i="140" s="1"/>
  <c r="E11" i="140"/>
  <c r="H11" i="140" s="1"/>
  <c r="E10" i="140"/>
  <c r="H10" i="140" s="1"/>
  <c r="E9" i="140"/>
  <c r="H9" i="140" s="1"/>
  <c r="E8" i="140"/>
  <c r="H8" i="140" s="1"/>
  <c r="E7" i="140"/>
  <c r="E28" i="140" s="1"/>
  <c r="E29" i="139"/>
  <c r="D29" i="139"/>
  <c r="C29" i="139"/>
  <c r="B29" i="139"/>
  <c r="E45" i="137"/>
  <c r="E44" i="137"/>
  <c r="E42" i="137"/>
  <c r="E41" i="137"/>
  <c r="E40" i="137"/>
  <c r="G30" i="137"/>
  <c r="F30" i="137"/>
  <c r="D30" i="137"/>
  <c r="C30" i="137"/>
  <c r="E30" i="137" s="1"/>
  <c r="E29" i="137"/>
  <c r="E28" i="137"/>
  <c r="E27" i="137"/>
  <c r="E26" i="137"/>
  <c r="E25" i="137"/>
  <c r="E24" i="137"/>
  <c r="E23" i="137"/>
  <c r="E22" i="137"/>
  <c r="E21" i="137"/>
  <c r="E20" i="137"/>
  <c r="E19" i="137"/>
  <c r="E18" i="137"/>
  <c r="E17" i="137"/>
  <c r="E16" i="137"/>
  <c r="E15" i="137"/>
  <c r="E14" i="137"/>
  <c r="E13" i="137"/>
  <c r="E12" i="137"/>
  <c r="E11" i="137"/>
  <c r="E10" i="137"/>
  <c r="G15" i="136"/>
  <c r="E15" i="136"/>
  <c r="D15" i="136"/>
  <c r="C15" i="136"/>
  <c r="F14" i="136"/>
  <c r="F13" i="136"/>
  <c r="F12" i="136"/>
  <c r="F11" i="136"/>
  <c r="F10" i="136"/>
  <c r="F9" i="136"/>
  <c r="F8" i="136"/>
  <c r="F7" i="136"/>
  <c r="F6" i="136"/>
  <c r="F15" i="136" s="1"/>
  <c r="D29" i="134"/>
  <c r="C29" i="134"/>
  <c r="C49" i="133"/>
  <c r="B49" i="133"/>
  <c r="S39" i="131"/>
  <c r="S38" i="131"/>
  <c r="S37" i="131"/>
  <c r="S36" i="131"/>
  <c r="S35" i="131"/>
  <c r="S34" i="131"/>
  <c r="R28" i="131"/>
  <c r="Q28" i="131"/>
  <c r="P28" i="131"/>
  <c r="O28" i="131"/>
  <c r="N28" i="131"/>
  <c r="M28" i="131"/>
  <c r="L28" i="131"/>
  <c r="K28" i="131"/>
  <c r="J28" i="131"/>
  <c r="I28" i="131"/>
  <c r="H28" i="131"/>
  <c r="G28" i="131"/>
  <c r="F28" i="131"/>
  <c r="E28" i="131"/>
  <c r="D28" i="131"/>
  <c r="C28" i="131"/>
  <c r="S28" i="131" s="1"/>
  <c r="S27" i="131"/>
  <c r="S26" i="131"/>
  <c r="S25" i="131"/>
  <c r="S24" i="131"/>
  <c r="S23" i="131"/>
  <c r="S22" i="131"/>
  <c r="S21" i="131"/>
  <c r="S20" i="131"/>
  <c r="S19" i="131"/>
  <c r="S18" i="131"/>
  <c r="S17" i="131"/>
  <c r="S16" i="131"/>
  <c r="S15" i="131"/>
  <c r="S14" i="131"/>
  <c r="S13" i="131"/>
  <c r="S12" i="131"/>
  <c r="S11" i="131"/>
  <c r="S10" i="131"/>
  <c r="S9" i="131"/>
  <c r="S8" i="131"/>
  <c r="D30" i="130"/>
  <c r="C30" i="130"/>
  <c r="P29" i="129"/>
  <c r="O29" i="129"/>
  <c r="L29" i="129"/>
  <c r="K29" i="129"/>
  <c r="G29" i="129"/>
  <c r="F29" i="129"/>
  <c r="D29" i="129"/>
  <c r="C29" i="129"/>
  <c r="Q28" i="129"/>
  <c r="R28" i="129" s="1"/>
  <c r="M28" i="129"/>
  <c r="N28" i="129" s="1"/>
  <c r="H28" i="129"/>
  <c r="I28" i="129" s="1"/>
  <c r="Q27" i="129"/>
  <c r="R27" i="129" s="1"/>
  <c r="M27" i="129"/>
  <c r="N27" i="129" s="1"/>
  <c r="H27" i="129"/>
  <c r="I27" i="129" s="1"/>
  <c r="Q26" i="129"/>
  <c r="R26" i="129" s="1"/>
  <c r="M26" i="129"/>
  <c r="N26" i="129" s="1"/>
  <c r="H26" i="129"/>
  <c r="I26" i="129" s="1"/>
  <c r="Q25" i="129"/>
  <c r="R25" i="129" s="1"/>
  <c r="M25" i="129"/>
  <c r="N25" i="129" s="1"/>
  <c r="H25" i="129"/>
  <c r="I25" i="129" s="1"/>
  <c r="Q24" i="129"/>
  <c r="R24" i="129" s="1"/>
  <c r="M24" i="129"/>
  <c r="N24" i="129" s="1"/>
  <c r="H24" i="129"/>
  <c r="I24" i="129" s="1"/>
  <c r="Q23" i="129"/>
  <c r="R23" i="129" s="1"/>
  <c r="M23" i="129"/>
  <c r="N23" i="129" s="1"/>
  <c r="H23" i="129"/>
  <c r="I23" i="129" s="1"/>
  <c r="Q22" i="129"/>
  <c r="R22" i="129" s="1"/>
  <c r="M22" i="129"/>
  <c r="N22" i="129" s="1"/>
  <c r="H22" i="129"/>
  <c r="I22" i="129" s="1"/>
  <c r="Q21" i="129"/>
  <c r="R21" i="129" s="1"/>
  <c r="M21" i="129"/>
  <c r="N21" i="129" s="1"/>
  <c r="H21" i="129"/>
  <c r="I21" i="129" s="1"/>
  <c r="Q20" i="129"/>
  <c r="R20" i="129" s="1"/>
  <c r="M20" i="129"/>
  <c r="N20" i="129" s="1"/>
  <c r="H20" i="129"/>
  <c r="I20" i="129" s="1"/>
  <c r="Q19" i="129"/>
  <c r="R19" i="129" s="1"/>
  <c r="M19" i="129"/>
  <c r="N19" i="129" s="1"/>
  <c r="H19" i="129"/>
  <c r="I19" i="129" s="1"/>
  <c r="Q18" i="129"/>
  <c r="R18" i="129" s="1"/>
  <c r="M18" i="129"/>
  <c r="N18" i="129" s="1"/>
  <c r="H18" i="129"/>
  <c r="I18" i="129" s="1"/>
  <c r="Q17" i="129"/>
  <c r="R17" i="129" s="1"/>
  <c r="M17" i="129"/>
  <c r="N17" i="129" s="1"/>
  <c r="H17" i="129"/>
  <c r="I17" i="129" s="1"/>
  <c r="Q16" i="129"/>
  <c r="R16" i="129" s="1"/>
  <c r="M16" i="129"/>
  <c r="N16" i="129" s="1"/>
  <c r="H16" i="129"/>
  <c r="I16" i="129" s="1"/>
  <c r="Q15" i="129"/>
  <c r="R15" i="129" s="1"/>
  <c r="M15" i="129"/>
  <c r="N15" i="129" s="1"/>
  <c r="H15" i="129"/>
  <c r="I15" i="129" s="1"/>
  <c r="Q14" i="129"/>
  <c r="R14" i="129" s="1"/>
  <c r="M14" i="129"/>
  <c r="N14" i="129" s="1"/>
  <c r="H14" i="129"/>
  <c r="I14" i="129" s="1"/>
  <c r="Q13" i="129"/>
  <c r="R13" i="129" s="1"/>
  <c r="M13" i="129"/>
  <c r="N13" i="129" s="1"/>
  <c r="H13" i="129"/>
  <c r="I13" i="129" s="1"/>
  <c r="Q12" i="129"/>
  <c r="R12" i="129" s="1"/>
  <c r="M12" i="129"/>
  <c r="N12" i="129" s="1"/>
  <c r="H12" i="129"/>
  <c r="I12" i="129" s="1"/>
  <c r="Q11" i="129"/>
  <c r="R11" i="129" s="1"/>
  <c r="M11" i="129"/>
  <c r="N11" i="129" s="1"/>
  <c r="H11" i="129"/>
  <c r="I11" i="129" s="1"/>
  <c r="Q10" i="129"/>
  <c r="R10" i="129" s="1"/>
  <c r="M10" i="129"/>
  <c r="N10" i="129" s="1"/>
  <c r="H10" i="129"/>
  <c r="I10" i="129" s="1"/>
  <c r="Q9" i="129"/>
  <c r="R9" i="129" s="1"/>
  <c r="R29" i="129" s="1"/>
  <c r="M9" i="129"/>
  <c r="N9" i="129" s="1"/>
  <c r="H9" i="129"/>
  <c r="H29" i="129" s="1"/>
  <c r="I29" i="129" s="1"/>
  <c r="M20" i="128"/>
  <c r="L20" i="128"/>
  <c r="K20" i="128"/>
  <c r="J20" i="128"/>
  <c r="I20" i="128"/>
  <c r="H20" i="128"/>
  <c r="G20" i="128"/>
  <c r="F20" i="128"/>
  <c r="E20" i="128"/>
  <c r="D20" i="128"/>
  <c r="C20" i="128"/>
  <c r="B20" i="128"/>
  <c r="O19" i="128"/>
  <c r="N19" i="128"/>
  <c r="N18" i="128"/>
  <c r="O18" i="128" s="1"/>
  <c r="N17" i="128"/>
  <c r="O17" i="128" s="1"/>
  <c r="N16" i="128"/>
  <c r="O16" i="128" s="1"/>
  <c r="O15" i="128"/>
  <c r="N15" i="128"/>
  <c r="N14" i="128"/>
  <c r="O14" i="128" s="1"/>
  <c r="N13" i="128"/>
  <c r="O13" i="128" s="1"/>
  <c r="N12" i="128"/>
  <c r="O12" i="128" s="1"/>
  <c r="O11" i="128"/>
  <c r="N11" i="128"/>
  <c r="N10" i="128"/>
  <c r="O10" i="128" s="1"/>
  <c r="N9" i="128"/>
  <c r="O9" i="128" s="1"/>
  <c r="N8" i="128"/>
  <c r="N20" i="128" s="1"/>
  <c r="O20" i="128" s="1"/>
  <c r="O7" i="128"/>
  <c r="N7" i="128"/>
  <c r="F28" i="127"/>
  <c r="E28" i="127"/>
  <c r="D28" i="127"/>
  <c r="C28" i="127"/>
  <c r="B28" i="127"/>
  <c r="G26" i="127"/>
  <c r="G24" i="127"/>
  <c r="G22" i="127"/>
  <c r="G20" i="127"/>
  <c r="G18" i="127"/>
  <c r="G16" i="127"/>
  <c r="G14" i="127"/>
  <c r="G12" i="127"/>
  <c r="G10" i="127"/>
  <c r="G8" i="127"/>
  <c r="G28" i="127" s="1"/>
  <c r="L25" i="126"/>
  <c r="L24" i="126"/>
  <c r="L23" i="126"/>
  <c r="L22" i="126"/>
  <c r="L21" i="126"/>
  <c r="L20" i="126"/>
  <c r="L19" i="126"/>
  <c r="L18" i="126"/>
  <c r="L17" i="126"/>
  <c r="L16" i="126"/>
  <c r="L15" i="126"/>
  <c r="L14" i="126"/>
  <c r="L13" i="126"/>
  <c r="L12" i="126"/>
  <c r="L11" i="126"/>
  <c r="L10" i="126"/>
  <c r="L8" i="126"/>
  <c r="L26" i="126" s="1"/>
  <c r="L7" i="126"/>
  <c r="L6" i="126"/>
  <c r="G28" i="124"/>
  <c r="F28" i="124"/>
  <c r="E28" i="124"/>
  <c r="D28" i="124"/>
  <c r="C28" i="124"/>
  <c r="H27" i="124"/>
  <c r="H26" i="124"/>
  <c r="H25" i="124"/>
  <c r="H24" i="124"/>
  <c r="H23" i="124"/>
  <c r="H22" i="124"/>
  <c r="H21" i="124"/>
  <c r="H20" i="124"/>
  <c r="H19" i="124"/>
  <c r="H18" i="124"/>
  <c r="H17" i="124"/>
  <c r="H16" i="124"/>
  <c r="H15" i="124"/>
  <c r="H14" i="124"/>
  <c r="H13" i="124"/>
  <c r="H12" i="124"/>
  <c r="H10" i="124"/>
  <c r="H9" i="124"/>
  <c r="H8" i="124"/>
  <c r="H28" i="124" s="1"/>
  <c r="J14" i="150" l="1"/>
  <c r="J20" i="150"/>
  <c r="J24" i="150"/>
  <c r="N8" i="150"/>
  <c r="N24" i="150"/>
  <c r="F9" i="150"/>
  <c r="F11" i="150"/>
  <c r="F13" i="150"/>
  <c r="F15" i="150"/>
  <c r="F17" i="150"/>
  <c r="F19" i="150"/>
  <c r="F21" i="150"/>
  <c r="F23" i="150"/>
  <c r="M25" i="150"/>
  <c r="N25" i="150" s="1"/>
  <c r="J9" i="150"/>
  <c r="J13" i="150"/>
  <c r="J15" i="150"/>
  <c r="J19" i="150"/>
  <c r="N13" i="150"/>
  <c r="N17" i="150"/>
  <c r="I25" i="150"/>
  <c r="J25" i="150" s="1"/>
  <c r="F7" i="150"/>
  <c r="H26" i="147"/>
  <c r="K27" i="146"/>
  <c r="C27" i="146"/>
  <c r="E27" i="146"/>
  <c r="G27" i="146"/>
  <c r="M27" i="146"/>
  <c r="O27" i="146"/>
  <c r="D7" i="143"/>
  <c r="D15" i="143"/>
  <c r="H7" i="140"/>
  <c r="H28" i="140" s="1"/>
  <c r="N29" i="129"/>
  <c r="M29" i="129"/>
  <c r="I9" i="129"/>
  <c r="Q29" i="129"/>
  <c r="O8" i="128"/>
  <c r="H10" i="123"/>
  <c r="I10" i="123" s="1"/>
  <c r="G10" i="123"/>
  <c r="F10" i="123"/>
  <c r="E10" i="123"/>
  <c r="D10" i="123"/>
  <c r="C10" i="123"/>
  <c r="B10" i="123"/>
  <c r="H9" i="123"/>
  <c r="I9" i="123" s="1"/>
  <c r="B9" i="123"/>
  <c r="H8" i="123"/>
  <c r="I8" i="123" s="1"/>
  <c r="B8" i="123"/>
  <c r="H7" i="123"/>
  <c r="I7" i="123" s="1"/>
  <c r="B7" i="123"/>
  <c r="E9" i="122"/>
  <c r="E8" i="122"/>
  <c r="E7" i="122"/>
  <c r="E6" i="122"/>
  <c r="E19" i="121"/>
  <c r="F16" i="121" s="1"/>
  <c r="C19" i="121"/>
  <c r="D18" i="121" s="1"/>
  <c r="F17" i="121"/>
  <c r="D16" i="121"/>
  <c r="D15" i="121"/>
  <c r="F13" i="121"/>
  <c r="D12" i="121"/>
  <c r="D11" i="121"/>
  <c r="F9" i="121"/>
  <c r="D8" i="121"/>
  <c r="I25" i="120"/>
  <c r="G25" i="120"/>
  <c r="H24" i="120" s="1"/>
  <c r="E25" i="120"/>
  <c r="F24" i="120" s="1"/>
  <c r="C25" i="120"/>
  <c r="D18" i="120" s="1"/>
  <c r="J24" i="120"/>
  <c r="J23" i="120"/>
  <c r="J22" i="120"/>
  <c r="J21" i="120"/>
  <c r="J20" i="120"/>
  <c r="J19" i="120"/>
  <c r="F19" i="120"/>
  <c r="J18" i="120"/>
  <c r="J17" i="120"/>
  <c r="F17" i="120"/>
  <c r="D17" i="120"/>
  <c r="J16" i="120"/>
  <c r="J15" i="120"/>
  <c r="F15" i="120"/>
  <c r="D15" i="120"/>
  <c r="J14" i="120"/>
  <c r="J13" i="120"/>
  <c r="F13" i="120"/>
  <c r="D13" i="120"/>
  <c r="J12" i="120"/>
  <c r="J11" i="120"/>
  <c r="F11" i="120"/>
  <c r="D11" i="120"/>
  <c r="J10" i="120"/>
  <c r="J25" i="120" s="1"/>
  <c r="G14" i="119"/>
  <c r="F14" i="119"/>
  <c r="E14" i="119"/>
  <c r="D14" i="119"/>
  <c r="C14" i="119"/>
  <c r="G9" i="119"/>
  <c r="F9" i="119"/>
  <c r="E9" i="119"/>
  <c r="D9" i="119"/>
  <c r="C9" i="119"/>
  <c r="G26" i="118"/>
  <c r="F26" i="118"/>
  <c r="E26" i="118"/>
  <c r="D26" i="118"/>
  <c r="C26" i="118"/>
  <c r="J32" i="117"/>
  <c r="J31" i="117"/>
  <c r="G29" i="117"/>
  <c r="E29" i="117"/>
  <c r="C29" i="117"/>
  <c r="J28" i="117"/>
  <c r="J27" i="117"/>
  <c r="J26" i="117"/>
  <c r="J25" i="117"/>
  <c r="J24" i="117"/>
  <c r="J23" i="117"/>
  <c r="J22" i="117"/>
  <c r="J21" i="117"/>
  <c r="J20" i="117"/>
  <c r="J19" i="117"/>
  <c r="J18" i="117"/>
  <c r="J17" i="117"/>
  <c r="J16" i="117"/>
  <c r="J15" i="117"/>
  <c r="J14" i="117"/>
  <c r="J13" i="117"/>
  <c r="J12" i="117"/>
  <c r="J11" i="117"/>
  <c r="J10" i="117"/>
  <c r="I9" i="117"/>
  <c r="I29" i="117" s="1"/>
  <c r="H9" i="117"/>
  <c r="H29" i="117" s="1"/>
  <c r="G9" i="117"/>
  <c r="F9" i="117"/>
  <c r="J9" i="117" s="1"/>
  <c r="E9" i="117"/>
  <c r="D9" i="117"/>
  <c r="D29" i="117" s="1"/>
  <c r="C9" i="117"/>
  <c r="C26" i="116"/>
  <c r="D26" i="116" s="1"/>
  <c r="N27" i="114"/>
  <c r="M27" i="114"/>
  <c r="L27" i="114"/>
  <c r="K27" i="114"/>
  <c r="J27" i="114"/>
  <c r="I27" i="114"/>
  <c r="H27" i="114"/>
  <c r="G27" i="114"/>
  <c r="F27" i="114"/>
  <c r="O27" i="114" s="1"/>
  <c r="E27" i="114"/>
  <c r="D27" i="114"/>
  <c r="C27" i="114"/>
  <c r="O25" i="114"/>
  <c r="O24" i="114"/>
  <c r="O23" i="114"/>
  <c r="O22" i="114"/>
  <c r="O21" i="114"/>
  <c r="O20" i="114"/>
  <c r="O19" i="114"/>
  <c r="O18" i="114"/>
  <c r="O17" i="114"/>
  <c r="O16" i="114"/>
  <c r="O15" i="114"/>
  <c r="O14" i="114"/>
  <c r="O13" i="114"/>
  <c r="O12" i="114"/>
  <c r="O11" i="114"/>
  <c r="O10" i="114"/>
  <c r="O9" i="114"/>
  <c r="O8" i="114"/>
  <c r="O7" i="114"/>
  <c r="N30" i="113"/>
  <c r="M30" i="113"/>
  <c r="L30" i="113"/>
  <c r="K30" i="113"/>
  <c r="J30" i="113"/>
  <c r="I30" i="113"/>
  <c r="H30" i="113"/>
  <c r="G30" i="113"/>
  <c r="F30" i="113"/>
  <c r="E30" i="113"/>
  <c r="D30" i="113"/>
  <c r="C30" i="113"/>
  <c r="B30" i="113"/>
  <c r="N28" i="113"/>
  <c r="N26" i="113"/>
  <c r="N24" i="113"/>
  <c r="N22" i="113"/>
  <c r="N20" i="113"/>
  <c r="N18" i="113"/>
  <c r="N16" i="113"/>
  <c r="N14" i="113"/>
  <c r="N12" i="113"/>
  <c r="N10" i="113"/>
  <c r="N8" i="113"/>
  <c r="O35" i="112"/>
  <c r="O34" i="112"/>
  <c r="O32" i="112"/>
  <c r="O31" i="112"/>
  <c r="L28" i="112"/>
  <c r="D28" i="112"/>
  <c r="O27" i="112"/>
  <c r="O26" i="112"/>
  <c r="O25" i="112"/>
  <c r="O24" i="112"/>
  <c r="O23" i="112"/>
  <c r="O22" i="112"/>
  <c r="O21" i="112"/>
  <c r="O20" i="112"/>
  <c r="O19" i="112"/>
  <c r="O18" i="112"/>
  <c r="O17" i="112"/>
  <c r="O16" i="112"/>
  <c r="O15" i="112"/>
  <c r="O14" i="112"/>
  <c r="O13" i="112"/>
  <c r="O12" i="112"/>
  <c r="O11" i="112"/>
  <c r="O10" i="112"/>
  <c r="N9" i="112"/>
  <c r="M9" i="112"/>
  <c r="L9" i="112"/>
  <c r="K9" i="112"/>
  <c r="J9" i="112"/>
  <c r="I9" i="112"/>
  <c r="H9" i="112"/>
  <c r="G9" i="112"/>
  <c r="F9" i="112"/>
  <c r="E9" i="112"/>
  <c r="D9" i="112"/>
  <c r="C9" i="112"/>
  <c r="O9" i="112" s="1"/>
  <c r="N8" i="112"/>
  <c r="N28" i="112" s="1"/>
  <c r="M8" i="112"/>
  <c r="M28" i="112" s="1"/>
  <c r="L8" i="112"/>
  <c r="K8" i="112"/>
  <c r="K28" i="112" s="1"/>
  <c r="J8" i="112"/>
  <c r="J28" i="112" s="1"/>
  <c r="I8" i="112"/>
  <c r="I28" i="112" s="1"/>
  <c r="H8" i="112"/>
  <c r="H28" i="112" s="1"/>
  <c r="G8" i="112"/>
  <c r="G28" i="112" s="1"/>
  <c r="F8" i="112"/>
  <c r="F28" i="112" s="1"/>
  <c r="E8" i="112"/>
  <c r="E28" i="112" s="1"/>
  <c r="D8" i="112"/>
  <c r="C8" i="112"/>
  <c r="C28" i="112" s="1"/>
  <c r="O28" i="112" s="1"/>
  <c r="J27" i="111"/>
  <c r="H27" i="111"/>
  <c r="E27" i="111"/>
  <c r="C27" i="111"/>
  <c r="B27" i="111"/>
  <c r="F25" i="111"/>
  <c r="D25" i="111"/>
  <c r="I25" i="111" s="1"/>
  <c r="G23" i="111"/>
  <c r="F23" i="111"/>
  <c r="D23" i="111"/>
  <c r="I23" i="111" s="1"/>
  <c r="F21" i="111"/>
  <c r="D21" i="111"/>
  <c r="I21" i="111" s="1"/>
  <c r="G19" i="111"/>
  <c r="F19" i="111"/>
  <c r="D19" i="111"/>
  <c r="I19" i="111" s="1"/>
  <c r="F17" i="111"/>
  <c r="D17" i="111"/>
  <c r="I17" i="111" s="1"/>
  <c r="G15" i="111"/>
  <c r="F15" i="111"/>
  <c r="D15" i="111"/>
  <c r="I15" i="111" s="1"/>
  <c r="F13" i="111"/>
  <c r="D13" i="111"/>
  <c r="I13" i="111" s="1"/>
  <c r="G11" i="111"/>
  <c r="F11" i="111"/>
  <c r="D11" i="111"/>
  <c r="I11" i="111" s="1"/>
  <c r="F9" i="111"/>
  <c r="D9" i="111"/>
  <c r="I9" i="111" s="1"/>
  <c r="G7" i="111"/>
  <c r="F7" i="111"/>
  <c r="F27" i="111" s="1"/>
  <c r="D7" i="111"/>
  <c r="I7" i="111" s="1"/>
  <c r="G11" i="110"/>
  <c r="F11" i="110"/>
  <c r="E11" i="110"/>
  <c r="D11" i="110"/>
  <c r="C11" i="110"/>
  <c r="B11" i="110"/>
  <c r="G10" i="110"/>
  <c r="F10" i="110"/>
  <c r="E10" i="110"/>
  <c r="D10" i="110"/>
  <c r="C10" i="110"/>
  <c r="B10" i="110"/>
  <c r="G8" i="110"/>
  <c r="F8" i="110"/>
  <c r="E8" i="110"/>
  <c r="D8" i="110"/>
  <c r="C8" i="110"/>
  <c r="B8" i="110"/>
  <c r="G28" i="109"/>
  <c r="F28" i="109"/>
  <c r="E28" i="109"/>
  <c r="D28" i="109"/>
  <c r="C28" i="109"/>
  <c r="B28" i="109"/>
  <c r="H26" i="109"/>
  <c r="I26" i="109" s="1"/>
  <c r="J26" i="109" s="1"/>
  <c r="I24" i="109"/>
  <c r="J24" i="109" s="1"/>
  <c r="H24" i="109"/>
  <c r="H22" i="109"/>
  <c r="H20" i="109"/>
  <c r="H18" i="109"/>
  <c r="I18" i="109" s="1"/>
  <c r="J18" i="109" s="1"/>
  <c r="I16" i="109"/>
  <c r="J16" i="109" s="1"/>
  <c r="H16" i="109"/>
  <c r="H14" i="109"/>
  <c r="I14" i="109" s="1"/>
  <c r="H12" i="109"/>
  <c r="H10" i="109"/>
  <c r="I10" i="109" s="1"/>
  <c r="I8" i="109"/>
  <c r="J8" i="109" s="1"/>
  <c r="H8" i="109"/>
  <c r="H28" i="109" s="1"/>
  <c r="J34" i="108"/>
  <c r="K34" i="108" s="1"/>
  <c r="I34" i="108"/>
  <c r="I33" i="108"/>
  <c r="J33" i="108" s="1"/>
  <c r="H28" i="108"/>
  <c r="G28" i="108"/>
  <c r="I27" i="108"/>
  <c r="I26" i="108"/>
  <c r="I25" i="108"/>
  <c r="J25" i="108" s="1"/>
  <c r="K25" i="108" s="1"/>
  <c r="J24" i="108"/>
  <c r="K24" i="108" s="1"/>
  <c r="I24" i="108"/>
  <c r="I23" i="108"/>
  <c r="I22" i="108"/>
  <c r="I21" i="108"/>
  <c r="J21" i="108" s="1"/>
  <c r="K21" i="108" s="1"/>
  <c r="J20" i="108"/>
  <c r="K20" i="108" s="1"/>
  <c r="I20" i="108"/>
  <c r="I19" i="108"/>
  <c r="J19" i="108" s="1"/>
  <c r="I18" i="108"/>
  <c r="I17" i="108"/>
  <c r="J17" i="108" s="1"/>
  <c r="K17" i="108" s="1"/>
  <c r="J16" i="108"/>
  <c r="K16" i="108" s="1"/>
  <c r="I16" i="108"/>
  <c r="I15" i="108"/>
  <c r="I14" i="108"/>
  <c r="I13" i="108"/>
  <c r="J13" i="108" s="1"/>
  <c r="K13" i="108" s="1"/>
  <c r="J12" i="108"/>
  <c r="K12" i="108" s="1"/>
  <c r="I12" i="108"/>
  <c r="I11" i="108"/>
  <c r="I10" i="108"/>
  <c r="I9" i="108"/>
  <c r="J9" i="108" s="1"/>
  <c r="K9" i="108" s="1"/>
  <c r="F8" i="108"/>
  <c r="F28" i="108" s="1"/>
  <c r="E8" i="108"/>
  <c r="E28" i="108" s="1"/>
  <c r="D8" i="108"/>
  <c r="I8" i="108" s="1"/>
  <c r="C8" i="108"/>
  <c r="C28" i="108" s="1"/>
  <c r="G12" i="107"/>
  <c r="G9" i="107" s="1"/>
  <c r="F12" i="107"/>
  <c r="F11" i="107" s="1"/>
  <c r="E12" i="107"/>
  <c r="E11" i="107" s="1"/>
  <c r="D12" i="107"/>
  <c r="C12" i="107"/>
  <c r="C7" i="107" s="1"/>
  <c r="D11" i="107"/>
  <c r="C11" i="107"/>
  <c r="E9" i="107"/>
  <c r="D9" i="107"/>
  <c r="C9" i="107"/>
  <c r="E7" i="107"/>
  <c r="D7" i="107"/>
  <c r="D23" i="106"/>
  <c r="C23" i="106"/>
  <c r="F21" i="106"/>
  <c r="E21" i="106"/>
  <c r="E20" i="106"/>
  <c r="F20" i="106" s="1"/>
  <c r="E19" i="106"/>
  <c r="F19" i="106" s="1"/>
  <c r="E18" i="106"/>
  <c r="F18" i="106" s="1"/>
  <c r="F17" i="106"/>
  <c r="E17" i="106"/>
  <c r="E16" i="106"/>
  <c r="F16" i="106" s="1"/>
  <c r="E15" i="106"/>
  <c r="F15" i="106" s="1"/>
  <c r="E14" i="106"/>
  <c r="F14" i="106" s="1"/>
  <c r="F13" i="106"/>
  <c r="E13" i="106"/>
  <c r="E12" i="106"/>
  <c r="F12" i="106" s="1"/>
  <c r="E11" i="106"/>
  <c r="F11" i="106" s="1"/>
  <c r="E10" i="106"/>
  <c r="F10" i="106" s="1"/>
  <c r="F9" i="106"/>
  <c r="E9" i="106"/>
  <c r="E8" i="106"/>
  <c r="F8" i="106" s="1"/>
  <c r="E7" i="106"/>
  <c r="F7" i="106" s="1"/>
  <c r="E28" i="105"/>
  <c r="D28" i="105"/>
  <c r="E26" i="105"/>
  <c r="D26" i="105"/>
  <c r="D24" i="105"/>
  <c r="E24" i="105" s="1"/>
  <c r="D22" i="105"/>
  <c r="E22" i="105" s="1"/>
  <c r="E14" i="105"/>
  <c r="D14" i="105"/>
  <c r="E12" i="105"/>
  <c r="D12" i="105"/>
  <c r="D10" i="105"/>
  <c r="E10" i="105" s="1"/>
  <c r="D8" i="105"/>
  <c r="D30" i="105" s="1"/>
  <c r="G8" i="103"/>
  <c r="F8" i="103"/>
  <c r="E8" i="103"/>
  <c r="D8" i="103"/>
  <c r="C8" i="103"/>
  <c r="D30" i="102"/>
  <c r="E30" i="102" s="1"/>
  <c r="C30" i="102"/>
  <c r="E29" i="102"/>
  <c r="E28" i="102"/>
  <c r="E27" i="102"/>
  <c r="E26" i="102"/>
  <c r="E25" i="102"/>
  <c r="E24" i="102"/>
  <c r="E23" i="102"/>
  <c r="E22" i="102"/>
  <c r="E21" i="102"/>
  <c r="E20" i="102"/>
  <c r="E19" i="102"/>
  <c r="E18" i="102"/>
  <c r="E17" i="102"/>
  <c r="E16" i="102"/>
  <c r="E15" i="102"/>
  <c r="E14" i="102"/>
  <c r="E13" i="102"/>
  <c r="E12" i="102"/>
  <c r="E11" i="102"/>
  <c r="E10" i="102"/>
  <c r="N11" i="150" l="1"/>
  <c r="N22" i="150"/>
  <c r="N9" i="150"/>
  <c r="J11" i="150"/>
  <c r="N20" i="150"/>
  <c r="J22" i="150"/>
  <c r="N18" i="150"/>
  <c r="N21" i="150"/>
  <c r="J23" i="150"/>
  <c r="J7" i="150"/>
  <c r="N16" i="150"/>
  <c r="J18" i="150"/>
  <c r="N23" i="150"/>
  <c r="N7" i="150"/>
  <c r="N19" i="150"/>
  <c r="J21" i="150"/>
  <c r="J12" i="150"/>
  <c r="N14" i="150"/>
  <c r="J16" i="150"/>
  <c r="N12" i="150"/>
  <c r="N15" i="150"/>
  <c r="J17" i="150"/>
  <c r="J10" i="150"/>
  <c r="N10" i="150"/>
  <c r="J8" i="150"/>
  <c r="D9" i="121"/>
  <c r="D19" i="121" s="1"/>
  <c r="D13" i="121"/>
  <c r="D17" i="121"/>
  <c r="D10" i="121"/>
  <c r="D14" i="121"/>
  <c r="F10" i="121"/>
  <c r="F14" i="121"/>
  <c r="F18" i="121"/>
  <c r="F11" i="121"/>
  <c r="F15" i="121"/>
  <c r="F8" i="121"/>
  <c r="F12" i="121"/>
  <c r="F21" i="120"/>
  <c r="F23" i="120"/>
  <c r="D19" i="120"/>
  <c r="D23" i="120"/>
  <c r="H11" i="120"/>
  <c r="H13" i="120"/>
  <c r="H15" i="120"/>
  <c r="H17" i="120"/>
  <c r="H19" i="120"/>
  <c r="H21" i="120"/>
  <c r="H23" i="120"/>
  <c r="D21" i="120"/>
  <c r="D12" i="120"/>
  <c r="D14" i="120"/>
  <c r="D16" i="120"/>
  <c r="D24" i="120"/>
  <c r="D10" i="120"/>
  <c r="D22" i="120"/>
  <c r="F10" i="120"/>
  <c r="F12" i="120"/>
  <c r="F14" i="120"/>
  <c r="F16" i="120"/>
  <c r="F18" i="120"/>
  <c r="F20" i="120"/>
  <c r="F22" i="120"/>
  <c r="D20" i="120"/>
  <c r="H10" i="120"/>
  <c r="H12" i="120"/>
  <c r="H14" i="120"/>
  <c r="H16" i="120"/>
  <c r="H18" i="120"/>
  <c r="H20" i="120"/>
  <c r="H22" i="120"/>
  <c r="F29" i="117"/>
  <c r="J29" i="117" s="1"/>
  <c r="D12" i="116"/>
  <c r="D20" i="116"/>
  <c r="D13" i="116"/>
  <c r="D21" i="116"/>
  <c r="D18" i="116"/>
  <c r="D22" i="116"/>
  <c r="D7" i="116"/>
  <c r="D15" i="116"/>
  <c r="D23" i="116"/>
  <c r="D10" i="116"/>
  <c r="D14" i="116"/>
  <c r="D8" i="116"/>
  <c r="D16" i="116"/>
  <c r="D24" i="116"/>
  <c r="D6" i="116"/>
  <c r="D9" i="116"/>
  <c r="D17" i="116"/>
  <c r="D25" i="116"/>
  <c r="D11" i="116"/>
  <c r="D19" i="116"/>
  <c r="O8" i="112"/>
  <c r="D27" i="111"/>
  <c r="G27" i="111" s="1"/>
  <c r="G9" i="111"/>
  <c r="G13" i="111"/>
  <c r="G17" i="111"/>
  <c r="G21" i="111"/>
  <c r="G25" i="111"/>
  <c r="J10" i="109"/>
  <c r="I22" i="109"/>
  <c r="J22" i="109" s="1"/>
  <c r="I12" i="109"/>
  <c r="J12" i="109" s="1"/>
  <c r="J14" i="109"/>
  <c r="I20" i="109"/>
  <c r="J20" i="109" s="1"/>
  <c r="J8" i="108"/>
  <c r="K8" i="108" s="1"/>
  <c r="I28" i="108"/>
  <c r="K26" i="108"/>
  <c r="K27" i="108"/>
  <c r="K15" i="108"/>
  <c r="K22" i="108"/>
  <c r="J28" i="108"/>
  <c r="F29" i="108" s="1"/>
  <c r="K10" i="108"/>
  <c r="K11" i="108"/>
  <c r="J11" i="108"/>
  <c r="J27" i="108"/>
  <c r="J14" i="108"/>
  <c r="K14" i="108" s="1"/>
  <c r="K19" i="108"/>
  <c r="J22" i="108"/>
  <c r="D28" i="108"/>
  <c r="D29" i="108" s="1"/>
  <c r="J23" i="108"/>
  <c r="K23" i="108" s="1"/>
  <c r="J10" i="108"/>
  <c r="J26" i="108"/>
  <c r="K33" i="108"/>
  <c r="J15" i="108"/>
  <c r="J18" i="108"/>
  <c r="K18" i="108" s="1"/>
  <c r="G7" i="107"/>
  <c r="F9" i="107"/>
  <c r="F7" i="107"/>
  <c r="G11" i="107"/>
  <c r="E23" i="106"/>
  <c r="F23" i="106" s="1"/>
  <c r="E8" i="105"/>
  <c r="N29" i="101"/>
  <c r="M29" i="101"/>
  <c r="L29" i="101"/>
  <c r="K29" i="101"/>
  <c r="J29" i="101"/>
  <c r="I29" i="101"/>
  <c r="H29" i="101"/>
  <c r="G29" i="101"/>
  <c r="F29" i="101"/>
  <c r="E29" i="101"/>
  <c r="D29" i="101"/>
  <c r="C29" i="101"/>
  <c r="J29" i="100"/>
  <c r="K29" i="100" s="1"/>
  <c r="I29" i="100"/>
  <c r="G29" i="100"/>
  <c r="F29" i="100"/>
  <c r="H29" i="100" s="1"/>
  <c r="K27" i="100"/>
  <c r="H27" i="100"/>
  <c r="K25" i="100"/>
  <c r="H25" i="100"/>
  <c r="K23" i="100"/>
  <c r="H23" i="100"/>
  <c r="K21" i="100"/>
  <c r="H21" i="100"/>
  <c r="K19" i="100"/>
  <c r="H19" i="100"/>
  <c r="K17" i="100"/>
  <c r="H17" i="100"/>
  <c r="K15" i="100"/>
  <c r="H15" i="100"/>
  <c r="K13" i="100"/>
  <c r="H13" i="100"/>
  <c r="K11" i="100"/>
  <c r="H11" i="100"/>
  <c r="K9" i="100"/>
  <c r="H9" i="100"/>
  <c r="K7" i="100"/>
  <c r="H7" i="100"/>
  <c r="L21" i="99"/>
  <c r="K21" i="99"/>
  <c r="K20" i="99"/>
  <c r="L20" i="99" s="1"/>
  <c r="K19" i="99"/>
  <c r="L19" i="99" s="1"/>
  <c r="K18" i="99"/>
  <c r="L18" i="99" s="1"/>
  <c r="L17" i="99"/>
  <c r="K17" i="99"/>
  <c r="K16" i="99"/>
  <c r="L16" i="99" s="1"/>
  <c r="K15" i="99"/>
  <c r="L15" i="99" s="1"/>
  <c r="K14" i="99"/>
  <c r="L14" i="99" s="1"/>
  <c r="L13" i="99"/>
  <c r="K13" i="99"/>
  <c r="K12" i="99"/>
  <c r="L12" i="99" s="1"/>
  <c r="K11" i="99"/>
  <c r="L11" i="99" s="1"/>
  <c r="K10" i="99"/>
  <c r="L10" i="99" s="1"/>
  <c r="L9" i="99"/>
  <c r="K9" i="99"/>
  <c r="K8" i="99"/>
  <c r="L8" i="99" s="1"/>
  <c r="K7" i="99"/>
  <c r="L7" i="99" s="1"/>
  <c r="K6" i="99"/>
  <c r="L6" i="99" s="1"/>
  <c r="C32" i="98"/>
  <c r="C30" i="98"/>
  <c r="G26" i="98"/>
  <c r="F26" i="98"/>
  <c r="H26" i="98" s="1"/>
  <c r="I26" i="98" s="1"/>
  <c r="E26" i="98"/>
  <c r="C26" i="98" s="1"/>
  <c r="D26" i="98"/>
  <c r="I25" i="98"/>
  <c r="H25" i="98"/>
  <c r="C25" i="98"/>
  <c r="H24" i="98"/>
  <c r="I24" i="98" s="1"/>
  <c r="C24" i="98"/>
  <c r="H23" i="98"/>
  <c r="I23" i="98" s="1"/>
  <c r="C23" i="98"/>
  <c r="H22" i="98"/>
  <c r="I22" i="98" s="1"/>
  <c r="C22" i="98"/>
  <c r="H21" i="98"/>
  <c r="I21" i="98" s="1"/>
  <c r="C21" i="98"/>
  <c r="H20" i="98"/>
  <c r="I20" i="98" s="1"/>
  <c r="C20" i="98"/>
  <c r="H19" i="98"/>
  <c r="I19" i="98" s="1"/>
  <c r="C19" i="98"/>
  <c r="H18" i="98"/>
  <c r="C18" i="98"/>
  <c r="I18" i="98" s="1"/>
  <c r="I17" i="98"/>
  <c r="H17" i="98"/>
  <c r="C17" i="98"/>
  <c r="H16" i="98"/>
  <c r="C16" i="98"/>
  <c r="I16" i="98" s="1"/>
  <c r="H15" i="98"/>
  <c r="I15" i="98" s="1"/>
  <c r="C15" i="98"/>
  <c r="H14" i="98"/>
  <c r="I14" i="98" s="1"/>
  <c r="C14" i="98"/>
  <c r="H13" i="98"/>
  <c r="I13" i="98" s="1"/>
  <c r="C13" i="98"/>
  <c r="H12" i="98"/>
  <c r="I12" i="98" s="1"/>
  <c r="C12" i="98"/>
  <c r="H11" i="98"/>
  <c r="I11" i="98" s="1"/>
  <c r="C11" i="98"/>
  <c r="H10" i="98"/>
  <c r="C10" i="98"/>
  <c r="I10" i="98" s="1"/>
  <c r="I9" i="98"/>
  <c r="H9" i="98"/>
  <c r="C9" i="98"/>
  <c r="H8" i="98"/>
  <c r="C8" i="98"/>
  <c r="I8" i="98" s="1"/>
  <c r="H7" i="98"/>
  <c r="I7" i="98" s="1"/>
  <c r="C7" i="98"/>
  <c r="H6" i="98"/>
  <c r="I6" i="98" s="1"/>
  <c r="C6" i="98"/>
  <c r="F14" i="97"/>
  <c r="F11" i="97" s="1"/>
  <c r="E14" i="97"/>
  <c r="E11" i="97" s="1"/>
  <c r="D14" i="97"/>
  <c r="D13" i="97" s="1"/>
  <c r="C14" i="97"/>
  <c r="B14" i="97"/>
  <c r="C13" i="97"/>
  <c r="B13" i="97"/>
  <c r="D11" i="97"/>
  <c r="C11" i="97"/>
  <c r="B11" i="97"/>
  <c r="D9" i="97"/>
  <c r="C9" i="97"/>
  <c r="B9" i="97"/>
  <c r="G26" i="96"/>
  <c r="F26" i="96"/>
  <c r="E26" i="96"/>
  <c r="D26" i="96"/>
  <c r="C26" i="96"/>
  <c r="D29" i="95"/>
  <c r="C29" i="95"/>
  <c r="E28" i="95"/>
  <c r="F28" i="95" s="1"/>
  <c r="F27" i="95"/>
  <c r="E27" i="95"/>
  <c r="E26" i="95"/>
  <c r="F26" i="95" s="1"/>
  <c r="E25" i="95"/>
  <c r="F25" i="95" s="1"/>
  <c r="E24" i="95"/>
  <c r="F24" i="95" s="1"/>
  <c r="F23" i="95"/>
  <c r="E23" i="95"/>
  <c r="E22" i="95"/>
  <c r="F22" i="95" s="1"/>
  <c r="E21" i="95"/>
  <c r="F21" i="95" s="1"/>
  <c r="E20" i="95"/>
  <c r="F20" i="95" s="1"/>
  <c r="F19" i="95"/>
  <c r="E19" i="95"/>
  <c r="E18" i="95"/>
  <c r="F18" i="95" s="1"/>
  <c r="E17" i="95"/>
  <c r="F17" i="95" s="1"/>
  <c r="E16" i="95"/>
  <c r="F16" i="95" s="1"/>
  <c r="F15" i="95"/>
  <c r="E15" i="95"/>
  <c r="E14" i="95"/>
  <c r="F14" i="95" s="1"/>
  <c r="E13" i="95"/>
  <c r="F13" i="95" s="1"/>
  <c r="E12" i="95"/>
  <c r="F12" i="95" s="1"/>
  <c r="F11" i="95"/>
  <c r="E11" i="95"/>
  <c r="E10" i="95"/>
  <c r="F10" i="95" s="1"/>
  <c r="E9" i="95"/>
  <c r="F9" i="95" s="1"/>
  <c r="E44" i="94"/>
  <c r="D44" i="94"/>
  <c r="E42" i="94"/>
  <c r="D42" i="94"/>
  <c r="E40" i="94"/>
  <c r="D40" i="94"/>
  <c r="E38" i="94"/>
  <c r="D38" i="94"/>
  <c r="E36" i="94"/>
  <c r="D36" i="94"/>
  <c r="E34" i="94"/>
  <c r="D34" i="94"/>
  <c r="E32" i="94"/>
  <c r="D32" i="94"/>
  <c r="E28" i="94"/>
  <c r="D28" i="94"/>
  <c r="E26" i="94"/>
  <c r="D26" i="94"/>
  <c r="E24" i="94"/>
  <c r="D24" i="94"/>
  <c r="E22" i="94"/>
  <c r="D22" i="94"/>
  <c r="E14" i="94"/>
  <c r="D14" i="94"/>
  <c r="E12" i="94"/>
  <c r="D12" i="94"/>
  <c r="E10" i="94"/>
  <c r="D10" i="94"/>
  <c r="E8" i="94"/>
  <c r="D8" i="94"/>
  <c r="D48" i="94" s="1"/>
  <c r="G20" i="93"/>
  <c r="F20" i="93"/>
  <c r="E20" i="93"/>
  <c r="D20" i="93"/>
  <c r="C20" i="93"/>
  <c r="I20" i="92"/>
  <c r="H20" i="92"/>
  <c r="G20" i="92"/>
  <c r="F20" i="92"/>
  <c r="E20" i="92"/>
  <c r="D20" i="92"/>
  <c r="C20" i="92"/>
  <c r="J20" i="92" s="1"/>
  <c r="J19" i="92"/>
  <c r="J18" i="92"/>
  <c r="J17" i="92"/>
  <c r="J16" i="92"/>
  <c r="J15" i="92"/>
  <c r="J14" i="92"/>
  <c r="J13" i="92"/>
  <c r="J12" i="92"/>
  <c r="J11" i="92"/>
  <c r="J10" i="92"/>
  <c r="J9" i="92"/>
  <c r="J8" i="92"/>
  <c r="J7" i="92"/>
  <c r="F21" i="91"/>
  <c r="D21" i="91"/>
  <c r="C21" i="91"/>
  <c r="G21" i="91" s="1"/>
  <c r="G20" i="91"/>
  <c r="E20" i="91"/>
  <c r="G19" i="91"/>
  <c r="E19" i="91"/>
  <c r="G18" i="91"/>
  <c r="E18" i="91"/>
  <c r="G17" i="91"/>
  <c r="E17" i="91"/>
  <c r="G16" i="91"/>
  <c r="E16" i="91"/>
  <c r="G15" i="91"/>
  <c r="E15" i="91"/>
  <c r="G14" i="91"/>
  <c r="E14" i="91"/>
  <c r="G13" i="91"/>
  <c r="E13" i="91"/>
  <c r="G12" i="91"/>
  <c r="E12" i="91"/>
  <c r="G11" i="91"/>
  <c r="E11" i="91"/>
  <c r="G10" i="91"/>
  <c r="E10" i="91"/>
  <c r="G9" i="91"/>
  <c r="E9" i="91"/>
  <c r="G8" i="91"/>
  <c r="E8" i="91"/>
  <c r="L28" i="90"/>
  <c r="K28" i="90"/>
  <c r="K29" i="90" s="1"/>
  <c r="J28" i="90"/>
  <c r="I29" i="90" s="1"/>
  <c r="I28" i="90"/>
  <c r="H28" i="90"/>
  <c r="G28" i="90"/>
  <c r="G29" i="90" s="1"/>
  <c r="F28" i="90"/>
  <c r="E28" i="90"/>
  <c r="E29" i="90" s="1"/>
  <c r="D28" i="90"/>
  <c r="C28" i="90"/>
  <c r="C29" i="90" s="1"/>
  <c r="H28" i="89"/>
  <c r="G28" i="89"/>
  <c r="I28" i="89" s="1"/>
  <c r="D28" i="89"/>
  <c r="C28" i="89"/>
  <c r="I27" i="89"/>
  <c r="J27" i="89" s="1"/>
  <c r="F27" i="89"/>
  <c r="E27" i="89"/>
  <c r="K27" i="89" s="1"/>
  <c r="K26" i="89"/>
  <c r="J26" i="89"/>
  <c r="I26" i="89"/>
  <c r="E26" i="89"/>
  <c r="F26" i="89" s="1"/>
  <c r="I25" i="89"/>
  <c r="F25" i="89"/>
  <c r="E25" i="89"/>
  <c r="I24" i="89"/>
  <c r="J24" i="89" s="1"/>
  <c r="E24" i="89"/>
  <c r="J23" i="89"/>
  <c r="K23" i="89" s="1"/>
  <c r="I23" i="89"/>
  <c r="F23" i="89"/>
  <c r="E23" i="89"/>
  <c r="I22" i="89"/>
  <c r="J22" i="89" s="1"/>
  <c r="E22" i="89"/>
  <c r="K22" i="89" s="1"/>
  <c r="I21" i="89"/>
  <c r="F21" i="89"/>
  <c r="E21" i="89"/>
  <c r="J21" i="89" s="1"/>
  <c r="K21" i="89" s="1"/>
  <c r="I20" i="89"/>
  <c r="J20" i="89" s="1"/>
  <c r="K20" i="89" s="1"/>
  <c r="F20" i="89"/>
  <c r="E20" i="89"/>
  <c r="J19" i="89"/>
  <c r="I19" i="89"/>
  <c r="F19" i="89"/>
  <c r="E19" i="89"/>
  <c r="K19" i="89" s="1"/>
  <c r="K18" i="89"/>
  <c r="J18" i="89"/>
  <c r="I18" i="89"/>
  <c r="E18" i="89"/>
  <c r="F18" i="89" s="1"/>
  <c r="I17" i="89"/>
  <c r="F17" i="89"/>
  <c r="E17" i="89"/>
  <c r="I16" i="89"/>
  <c r="J16" i="89" s="1"/>
  <c r="E16" i="89"/>
  <c r="K16" i="89" s="1"/>
  <c r="J15" i="89"/>
  <c r="K15" i="89" s="1"/>
  <c r="I15" i="89"/>
  <c r="F15" i="89"/>
  <c r="E15" i="89"/>
  <c r="I14" i="89"/>
  <c r="J14" i="89" s="1"/>
  <c r="E14" i="89"/>
  <c r="K14" i="89" s="1"/>
  <c r="I13" i="89"/>
  <c r="F13" i="89"/>
  <c r="E13" i="89"/>
  <c r="J13" i="89" s="1"/>
  <c r="K13" i="89" s="1"/>
  <c r="I12" i="89"/>
  <c r="J12" i="89" s="1"/>
  <c r="K12" i="89" s="1"/>
  <c r="F12" i="89"/>
  <c r="E12" i="89"/>
  <c r="J11" i="89"/>
  <c r="I11" i="89"/>
  <c r="F11" i="89"/>
  <c r="E11" i="89"/>
  <c r="K11" i="89" s="1"/>
  <c r="K10" i="89"/>
  <c r="J10" i="89"/>
  <c r="I10" i="89"/>
  <c r="E10" i="89"/>
  <c r="F10" i="89" s="1"/>
  <c r="I9" i="89"/>
  <c r="F9" i="89"/>
  <c r="E9" i="89"/>
  <c r="I8" i="89"/>
  <c r="J8" i="89" s="1"/>
  <c r="F8" i="89"/>
  <c r="E8" i="89"/>
  <c r="T24" i="88"/>
  <c r="T23" i="88"/>
  <c r="T22" i="88"/>
  <c r="T21" i="88"/>
  <c r="T20" i="88"/>
  <c r="T19" i="88"/>
  <c r="T18" i="88"/>
  <c r="T17" i="88"/>
  <c r="T16" i="88"/>
  <c r="T15" i="88"/>
  <c r="T14" i="88"/>
  <c r="T13" i="88"/>
  <c r="T12" i="88"/>
  <c r="T11" i="88"/>
  <c r="T10" i="88"/>
  <c r="T9" i="88"/>
  <c r="T8" i="88"/>
  <c r="T7" i="88"/>
  <c r="Q25" i="88"/>
  <c r="M25" i="88"/>
  <c r="I25" i="88"/>
  <c r="E25" i="88"/>
  <c r="S25" i="88"/>
  <c r="R25" i="88"/>
  <c r="P25" i="88"/>
  <c r="O25" i="88"/>
  <c r="N25" i="88"/>
  <c r="L25" i="88"/>
  <c r="K25" i="88"/>
  <c r="J25" i="88"/>
  <c r="H25" i="88"/>
  <c r="G25" i="88"/>
  <c r="F25" i="88"/>
  <c r="D25" i="88"/>
  <c r="C25" i="88"/>
  <c r="O35" i="86"/>
  <c r="H35" i="86"/>
  <c r="G35" i="86"/>
  <c r="H34" i="86"/>
  <c r="I34" i="86" s="1"/>
  <c r="G34" i="86"/>
  <c r="F34" i="86"/>
  <c r="D34" i="86" s="1"/>
  <c r="E34" i="86"/>
  <c r="N33" i="86"/>
  <c r="M33" i="86"/>
  <c r="L33" i="86"/>
  <c r="K33" i="86"/>
  <c r="I33" i="86"/>
  <c r="J33" i="86" s="1"/>
  <c r="D33" i="86"/>
  <c r="N32" i="86"/>
  <c r="M32" i="86"/>
  <c r="L32" i="86"/>
  <c r="K32" i="86"/>
  <c r="I32" i="86"/>
  <c r="J32" i="86" s="1"/>
  <c r="D32" i="86"/>
  <c r="N31" i="86"/>
  <c r="M31" i="86"/>
  <c r="L31" i="86"/>
  <c r="K31" i="86"/>
  <c r="I31" i="86"/>
  <c r="D31" i="86"/>
  <c r="J31" i="86" s="1"/>
  <c r="N30" i="86"/>
  <c r="M30" i="86"/>
  <c r="L30" i="86"/>
  <c r="K30" i="86"/>
  <c r="J30" i="86"/>
  <c r="I30" i="86"/>
  <c r="D30" i="86"/>
  <c r="N29" i="86"/>
  <c r="M29" i="86"/>
  <c r="L29" i="86"/>
  <c r="K29" i="86"/>
  <c r="J29" i="86"/>
  <c r="I29" i="86"/>
  <c r="D29" i="86"/>
  <c r="N28" i="86"/>
  <c r="M28" i="86"/>
  <c r="L28" i="86"/>
  <c r="K28" i="86"/>
  <c r="I28" i="86"/>
  <c r="J28" i="86" s="1"/>
  <c r="D28" i="86"/>
  <c r="N27" i="86"/>
  <c r="M27" i="86"/>
  <c r="L27" i="86"/>
  <c r="K27" i="86"/>
  <c r="I27" i="86"/>
  <c r="D27" i="86"/>
  <c r="J27" i="86" s="1"/>
  <c r="N26" i="86"/>
  <c r="M26" i="86"/>
  <c r="L26" i="86"/>
  <c r="K26" i="86"/>
  <c r="J26" i="86"/>
  <c r="I26" i="86"/>
  <c r="D26" i="86"/>
  <c r="N25" i="86"/>
  <c r="M25" i="86"/>
  <c r="L25" i="86"/>
  <c r="K25" i="86"/>
  <c r="I25" i="86"/>
  <c r="J25" i="86" s="1"/>
  <c r="D25" i="86"/>
  <c r="N24" i="86"/>
  <c r="M24" i="86"/>
  <c r="L24" i="86"/>
  <c r="K24" i="86"/>
  <c r="I24" i="86"/>
  <c r="J24" i="86" s="1"/>
  <c r="D24" i="86"/>
  <c r="N23" i="86"/>
  <c r="M23" i="86"/>
  <c r="L23" i="86"/>
  <c r="K23" i="86"/>
  <c r="I23" i="86"/>
  <c r="D23" i="86"/>
  <c r="J23" i="86" s="1"/>
  <c r="H22" i="86"/>
  <c r="I22" i="86" s="1"/>
  <c r="G22" i="86"/>
  <c r="F22" i="86"/>
  <c r="F35" i="86" s="1"/>
  <c r="D35" i="86" s="1"/>
  <c r="E22" i="86"/>
  <c r="E35" i="86" s="1"/>
  <c r="N21" i="86"/>
  <c r="M21" i="86"/>
  <c r="L21" i="86"/>
  <c r="K21" i="86"/>
  <c r="I21" i="86"/>
  <c r="J21" i="86" s="1"/>
  <c r="D21" i="86"/>
  <c r="N20" i="86"/>
  <c r="M20" i="86"/>
  <c r="L20" i="86"/>
  <c r="K20" i="86"/>
  <c r="I20" i="86"/>
  <c r="J20" i="86" s="1"/>
  <c r="D20" i="86"/>
  <c r="N19" i="86"/>
  <c r="M19" i="86"/>
  <c r="L19" i="86"/>
  <c r="K19" i="86"/>
  <c r="I19" i="86"/>
  <c r="D19" i="86"/>
  <c r="J19" i="86" s="1"/>
  <c r="N18" i="86"/>
  <c r="M18" i="86"/>
  <c r="L18" i="86"/>
  <c r="K18" i="86"/>
  <c r="J18" i="86"/>
  <c r="I18" i="86"/>
  <c r="D18" i="86"/>
  <c r="N17" i="86"/>
  <c r="M17" i="86"/>
  <c r="L17" i="86"/>
  <c r="K17" i="86"/>
  <c r="J17" i="86"/>
  <c r="I17" i="86"/>
  <c r="D17" i="86"/>
  <c r="N16" i="86"/>
  <c r="M16" i="86"/>
  <c r="L16" i="86"/>
  <c r="K16" i="86"/>
  <c r="I16" i="86"/>
  <c r="J16" i="86" s="1"/>
  <c r="D16" i="86"/>
  <c r="N15" i="86"/>
  <c r="M15" i="86"/>
  <c r="L15" i="86"/>
  <c r="K15" i="86"/>
  <c r="I15" i="86"/>
  <c r="J15" i="86" s="1"/>
  <c r="D15" i="86"/>
  <c r="N14" i="86"/>
  <c r="M14" i="86"/>
  <c r="L14" i="86"/>
  <c r="K14" i="86"/>
  <c r="J14" i="86"/>
  <c r="I14" i="86"/>
  <c r="D14" i="86"/>
  <c r="N13" i="86"/>
  <c r="M13" i="86"/>
  <c r="L13" i="86"/>
  <c r="K13" i="86"/>
  <c r="I13" i="86"/>
  <c r="J13" i="86" s="1"/>
  <c r="D13" i="86"/>
  <c r="N12" i="86"/>
  <c r="M12" i="86"/>
  <c r="L12" i="86"/>
  <c r="K12" i="86"/>
  <c r="I12" i="86"/>
  <c r="J12" i="86" s="1"/>
  <c r="D12" i="86"/>
  <c r="N11" i="86"/>
  <c r="M11" i="86"/>
  <c r="L11" i="86"/>
  <c r="K11" i="86"/>
  <c r="I11" i="86"/>
  <c r="D11" i="86"/>
  <c r="J11" i="86" s="1"/>
  <c r="N10" i="86"/>
  <c r="M10" i="86"/>
  <c r="L10" i="86"/>
  <c r="K10" i="86"/>
  <c r="J10" i="86"/>
  <c r="I10" i="86"/>
  <c r="D10" i="86"/>
  <c r="N9" i="86"/>
  <c r="M9" i="86"/>
  <c r="L9" i="86"/>
  <c r="K9" i="86"/>
  <c r="J9" i="86"/>
  <c r="I9" i="86"/>
  <c r="D9" i="86"/>
  <c r="N8" i="86"/>
  <c r="M8" i="86"/>
  <c r="L8" i="86"/>
  <c r="K8" i="86"/>
  <c r="I8" i="86"/>
  <c r="J8" i="86" s="1"/>
  <c r="D8" i="86"/>
  <c r="N7" i="86"/>
  <c r="M7" i="86"/>
  <c r="L7" i="86"/>
  <c r="K7" i="86"/>
  <c r="I7" i="86"/>
  <c r="D7" i="86"/>
  <c r="J7" i="86" s="1"/>
  <c r="L38" i="85"/>
  <c r="M38" i="85" s="1"/>
  <c r="K38" i="85"/>
  <c r="N38" i="85" s="1"/>
  <c r="L37" i="85"/>
  <c r="M37" i="85" s="1"/>
  <c r="K37" i="85"/>
  <c r="N37" i="85" s="1"/>
  <c r="L36" i="85"/>
  <c r="M36" i="85" s="1"/>
  <c r="K36" i="85"/>
  <c r="L35" i="85"/>
  <c r="M35" i="85" s="1"/>
  <c r="K35" i="85"/>
  <c r="N35" i="85" s="1"/>
  <c r="L34" i="85"/>
  <c r="M34" i="85" s="1"/>
  <c r="K34" i="85"/>
  <c r="N34" i="85" s="1"/>
  <c r="L28" i="85"/>
  <c r="M28" i="85" s="1"/>
  <c r="P28" i="85" s="1"/>
  <c r="Q28" i="85" s="1"/>
  <c r="K28" i="85"/>
  <c r="N28" i="85" s="1"/>
  <c r="L27" i="85"/>
  <c r="M27" i="85" s="1"/>
  <c r="P27" i="85" s="1"/>
  <c r="Q27" i="85" s="1"/>
  <c r="K27" i="85"/>
  <c r="L26" i="85"/>
  <c r="M26" i="85" s="1"/>
  <c r="P26" i="85" s="1"/>
  <c r="Q26" i="85" s="1"/>
  <c r="K26" i="85"/>
  <c r="N26" i="85" s="1"/>
  <c r="M25" i="85"/>
  <c r="N25" i="85" s="1"/>
  <c r="L25" i="85"/>
  <c r="K25" i="85"/>
  <c r="L24" i="85"/>
  <c r="M24" i="85" s="1"/>
  <c r="P24" i="85" s="1"/>
  <c r="Q24" i="85" s="1"/>
  <c r="K24" i="85"/>
  <c r="N24" i="85" s="1"/>
  <c r="L23" i="85"/>
  <c r="M23" i="85" s="1"/>
  <c r="P23" i="85" s="1"/>
  <c r="Q23" i="85" s="1"/>
  <c r="K23" i="85"/>
  <c r="N23" i="85" s="1"/>
  <c r="L22" i="85"/>
  <c r="K22" i="85"/>
  <c r="M21" i="85"/>
  <c r="N21" i="85" s="1"/>
  <c r="L21" i="85"/>
  <c r="K21" i="85"/>
  <c r="L20" i="85"/>
  <c r="M20" i="85" s="1"/>
  <c r="P20" i="85" s="1"/>
  <c r="Q20" i="85" s="1"/>
  <c r="K20" i="85"/>
  <c r="L19" i="85"/>
  <c r="M19" i="85" s="1"/>
  <c r="P19" i="85" s="1"/>
  <c r="Q19" i="85" s="1"/>
  <c r="K19" i="85"/>
  <c r="N19" i="85" s="1"/>
  <c r="L18" i="85"/>
  <c r="K18" i="85"/>
  <c r="M17" i="85"/>
  <c r="P17" i="85" s="1"/>
  <c r="Q17" i="85" s="1"/>
  <c r="L17" i="85"/>
  <c r="K17" i="85"/>
  <c r="L16" i="85"/>
  <c r="M16" i="85" s="1"/>
  <c r="P16" i="85" s="1"/>
  <c r="Q16" i="85" s="1"/>
  <c r="K16" i="85"/>
  <c r="N16" i="85" s="1"/>
  <c r="L15" i="85"/>
  <c r="M15" i="85" s="1"/>
  <c r="P15" i="85" s="1"/>
  <c r="Q15" i="85" s="1"/>
  <c r="K15" i="85"/>
  <c r="L14" i="85"/>
  <c r="K14" i="85"/>
  <c r="M13" i="85"/>
  <c r="N13" i="85" s="1"/>
  <c r="L13" i="85"/>
  <c r="K13" i="85"/>
  <c r="L12" i="85"/>
  <c r="M12" i="85" s="1"/>
  <c r="P12" i="85" s="1"/>
  <c r="Q12" i="85" s="1"/>
  <c r="K12" i="85"/>
  <c r="N12" i="85" s="1"/>
  <c r="L11" i="85"/>
  <c r="M11" i="85" s="1"/>
  <c r="P11" i="85" s="1"/>
  <c r="Q11" i="85" s="1"/>
  <c r="K11" i="85"/>
  <c r="J10" i="85"/>
  <c r="I10" i="85"/>
  <c r="H10" i="85"/>
  <c r="G10" i="85"/>
  <c r="F10" i="85"/>
  <c r="E10" i="85"/>
  <c r="D10" i="85"/>
  <c r="L10" i="85" s="1"/>
  <c r="M10" i="85" s="1"/>
  <c r="P10" i="85" s="1"/>
  <c r="Q10" i="85" s="1"/>
  <c r="C10" i="85"/>
  <c r="K10" i="85" s="1"/>
  <c r="J9" i="85"/>
  <c r="J29" i="85" s="1"/>
  <c r="I9" i="85"/>
  <c r="I29" i="85" s="1"/>
  <c r="H9" i="85"/>
  <c r="H29" i="85" s="1"/>
  <c r="G9" i="85"/>
  <c r="G29" i="85" s="1"/>
  <c r="F9" i="85"/>
  <c r="F29" i="85" s="1"/>
  <c r="E9" i="85"/>
  <c r="E29" i="85" s="1"/>
  <c r="D9" i="85"/>
  <c r="D29" i="85" s="1"/>
  <c r="C9" i="85"/>
  <c r="C29" i="85" s="1"/>
  <c r="R30" i="84"/>
  <c r="N30" i="84"/>
  <c r="M30" i="84"/>
  <c r="L30" i="84"/>
  <c r="K30" i="84"/>
  <c r="J30" i="84"/>
  <c r="I30" i="84"/>
  <c r="H30" i="84"/>
  <c r="G30" i="84"/>
  <c r="F30" i="84"/>
  <c r="E30" i="84"/>
  <c r="D30" i="84"/>
  <c r="C30" i="84"/>
  <c r="Z30" i="84" s="1"/>
  <c r="Z29" i="84"/>
  <c r="R29" i="84"/>
  <c r="Q29" i="84"/>
  <c r="O29" i="84"/>
  <c r="P29" i="84" s="1"/>
  <c r="Z28" i="84"/>
  <c r="R28" i="84"/>
  <c r="Q28" i="84"/>
  <c r="S28" i="84" s="1"/>
  <c r="P28" i="84"/>
  <c r="O28" i="84"/>
  <c r="X28" i="84" s="1"/>
  <c r="Y28" i="84" s="1"/>
  <c r="Z27" i="84"/>
  <c r="S27" i="84"/>
  <c r="R27" i="84"/>
  <c r="Q27" i="84"/>
  <c r="U27" i="84" s="1"/>
  <c r="O27" i="84"/>
  <c r="X27" i="84" s="1"/>
  <c r="Y27" i="84" s="1"/>
  <c r="Z26" i="84"/>
  <c r="R26" i="84"/>
  <c r="S26" i="84" s="1"/>
  <c r="Q26" i="84"/>
  <c r="U26" i="84" s="1"/>
  <c r="O26" i="84"/>
  <c r="P26" i="84" s="1"/>
  <c r="Z25" i="84"/>
  <c r="R25" i="84"/>
  <c r="Q25" i="84"/>
  <c r="S25" i="84" s="1"/>
  <c r="U25" i="84" s="1"/>
  <c r="O25" i="84"/>
  <c r="T25" i="84" s="1"/>
  <c r="Z24" i="84"/>
  <c r="R24" i="84"/>
  <c r="Q24" i="84"/>
  <c r="P24" i="84"/>
  <c r="O24" i="84"/>
  <c r="X24" i="84" s="1"/>
  <c r="Y24" i="84" s="1"/>
  <c r="Z23" i="84"/>
  <c r="S23" i="84"/>
  <c r="R23" i="84"/>
  <c r="Q23" i="84"/>
  <c r="U23" i="84" s="1"/>
  <c r="V23" i="84" s="1"/>
  <c r="O23" i="84"/>
  <c r="P23" i="84" s="1"/>
  <c r="Z22" i="84"/>
  <c r="R22" i="84"/>
  <c r="Q22" i="84"/>
  <c r="O22" i="84"/>
  <c r="Z21" i="84"/>
  <c r="R21" i="84"/>
  <c r="Q21" i="84"/>
  <c r="O21" i="84"/>
  <c r="P21" i="84" s="1"/>
  <c r="Z20" i="84"/>
  <c r="R20" i="84"/>
  <c r="Q20" i="84"/>
  <c r="S20" i="84" s="1"/>
  <c r="P20" i="84"/>
  <c r="O20" i="84"/>
  <c r="X20" i="84" s="1"/>
  <c r="Y20" i="84" s="1"/>
  <c r="Z19" i="84"/>
  <c r="S19" i="84"/>
  <c r="R19" i="84"/>
  <c r="Q19" i="84"/>
  <c r="U19" i="84" s="1"/>
  <c r="O19" i="84"/>
  <c r="T19" i="84" s="1"/>
  <c r="Z18" i="84"/>
  <c r="R18" i="84"/>
  <c r="S18" i="84" s="1"/>
  <c r="Q18" i="84"/>
  <c r="U18" i="84" s="1"/>
  <c r="O18" i="84"/>
  <c r="P18" i="84" s="1"/>
  <c r="Z17" i="84"/>
  <c r="R17" i="84"/>
  <c r="Q17" i="84"/>
  <c r="S17" i="84" s="1"/>
  <c r="U17" i="84" s="1"/>
  <c r="O17" i="84"/>
  <c r="T17" i="84" s="1"/>
  <c r="Z16" i="84"/>
  <c r="R16" i="84"/>
  <c r="Q16" i="84"/>
  <c r="P16" i="84"/>
  <c r="O16" i="84"/>
  <c r="X16" i="84" s="1"/>
  <c r="Y16" i="84" s="1"/>
  <c r="Z15" i="84"/>
  <c r="S15" i="84"/>
  <c r="U15" i="84" s="1"/>
  <c r="V15" i="84" s="1"/>
  <c r="R15" i="84"/>
  <c r="Q15" i="84"/>
  <c r="O15" i="84"/>
  <c r="P15" i="84" s="1"/>
  <c r="Z14" i="84"/>
  <c r="R14" i="84"/>
  <c r="Q14" i="84"/>
  <c r="O14" i="84"/>
  <c r="Z13" i="84"/>
  <c r="R13" i="84"/>
  <c r="Q13" i="84"/>
  <c r="O13" i="84"/>
  <c r="P13" i="84" s="1"/>
  <c r="Z12" i="84"/>
  <c r="R12" i="84"/>
  <c r="Q12" i="84"/>
  <c r="S12" i="84" s="1"/>
  <c r="P12" i="84"/>
  <c r="O12" i="84"/>
  <c r="X12" i="84" s="1"/>
  <c r="Y12" i="84" s="1"/>
  <c r="Z11" i="84"/>
  <c r="S11" i="84"/>
  <c r="R11" i="84"/>
  <c r="Q11" i="84"/>
  <c r="U11" i="84" s="1"/>
  <c r="O11" i="84"/>
  <c r="T11" i="84" s="1"/>
  <c r="Z10" i="84"/>
  <c r="R10" i="84"/>
  <c r="S10" i="84" s="1"/>
  <c r="Q10" i="84"/>
  <c r="U10" i="84" s="1"/>
  <c r="V10" i="84" s="1"/>
  <c r="O10" i="84"/>
  <c r="P10" i="84" s="1"/>
  <c r="H86" i="79"/>
  <c r="G86" i="79"/>
  <c r="F86" i="79"/>
  <c r="E86" i="79"/>
  <c r="D86" i="79"/>
  <c r="C86" i="79"/>
  <c r="J85" i="79"/>
  <c r="J86" i="79" s="1"/>
  <c r="I85" i="79"/>
  <c r="I86" i="79" s="1"/>
  <c r="H85" i="79"/>
  <c r="E85" i="79"/>
  <c r="K85" i="79" s="1"/>
  <c r="K86" i="79" s="1"/>
  <c r="J84" i="79"/>
  <c r="G84" i="79"/>
  <c r="F84" i="79"/>
  <c r="D84" i="79"/>
  <c r="C84" i="79"/>
  <c r="J83" i="79"/>
  <c r="I83" i="79"/>
  <c r="H83" i="79"/>
  <c r="E83" i="79"/>
  <c r="K83" i="79" s="1"/>
  <c r="J82" i="79"/>
  <c r="I82" i="79"/>
  <c r="I84" i="79" s="1"/>
  <c r="H82" i="79"/>
  <c r="H84" i="79" s="1"/>
  <c r="E82" i="79"/>
  <c r="E84" i="79" s="1"/>
  <c r="G81" i="79"/>
  <c r="F81" i="79"/>
  <c r="D81" i="79"/>
  <c r="C81" i="79"/>
  <c r="K80" i="79"/>
  <c r="J80" i="79"/>
  <c r="I80" i="79"/>
  <c r="H80" i="79"/>
  <c r="E80" i="79"/>
  <c r="K79" i="79"/>
  <c r="J79" i="79"/>
  <c r="I79" i="79"/>
  <c r="H79" i="79"/>
  <c r="E79" i="79"/>
  <c r="J78" i="79"/>
  <c r="I78" i="79"/>
  <c r="H78" i="79"/>
  <c r="E78" i="79"/>
  <c r="K78" i="79" s="1"/>
  <c r="J77" i="79"/>
  <c r="I77" i="79"/>
  <c r="H77" i="79"/>
  <c r="E77" i="79"/>
  <c r="K77" i="79" s="1"/>
  <c r="K76" i="79"/>
  <c r="J76" i="79"/>
  <c r="I76" i="79"/>
  <c r="H76" i="79"/>
  <c r="E76" i="79"/>
  <c r="K75" i="79"/>
  <c r="J75" i="79"/>
  <c r="I75" i="79"/>
  <c r="H75" i="79"/>
  <c r="E75" i="79"/>
  <c r="J73" i="79"/>
  <c r="I73" i="79"/>
  <c r="H73" i="79"/>
  <c r="E73" i="79"/>
  <c r="K73" i="79" s="1"/>
  <c r="J72" i="79"/>
  <c r="I72" i="79"/>
  <c r="H72" i="79"/>
  <c r="E72" i="79"/>
  <c r="K72" i="79" s="1"/>
  <c r="J71" i="79"/>
  <c r="J81" i="79" s="1"/>
  <c r="I71" i="79"/>
  <c r="H71" i="79"/>
  <c r="E71" i="79"/>
  <c r="K71" i="79" s="1"/>
  <c r="J70" i="79"/>
  <c r="I70" i="79"/>
  <c r="H70" i="79"/>
  <c r="E70" i="79"/>
  <c r="E81" i="79" s="1"/>
  <c r="J69" i="79"/>
  <c r="I69" i="79"/>
  <c r="I81" i="79" s="1"/>
  <c r="H69" i="79"/>
  <c r="H81" i="79" s="1"/>
  <c r="E69" i="79"/>
  <c r="K69" i="79" s="1"/>
  <c r="G68" i="79"/>
  <c r="F68" i="79"/>
  <c r="D68" i="79"/>
  <c r="C68" i="79"/>
  <c r="J67" i="79"/>
  <c r="I67" i="79"/>
  <c r="H67" i="79"/>
  <c r="E67" i="79"/>
  <c r="K67" i="79" s="1"/>
  <c r="J66" i="79"/>
  <c r="I66" i="79"/>
  <c r="H66" i="79"/>
  <c r="E66" i="79"/>
  <c r="K66" i="79" s="1"/>
  <c r="J65" i="79"/>
  <c r="I65" i="79"/>
  <c r="H65" i="79"/>
  <c r="E65" i="79"/>
  <c r="K65" i="79" s="1"/>
  <c r="J64" i="79"/>
  <c r="I64" i="79"/>
  <c r="H64" i="79"/>
  <c r="E64" i="79"/>
  <c r="K64" i="79" s="1"/>
  <c r="K63" i="79"/>
  <c r="J63" i="79"/>
  <c r="I63" i="79"/>
  <c r="H63" i="79"/>
  <c r="E63" i="79"/>
  <c r="J62" i="79"/>
  <c r="I62" i="79"/>
  <c r="H62" i="79"/>
  <c r="K62" i="79" s="1"/>
  <c r="E62" i="79"/>
  <c r="J61" i="79"/>
  <c r="I61" i="79"/>
  <c r="H61" i="79"/>
  <c r="E61" i="79"/>
  <c r="K61" i="79" s="1"/>
  <c r="J60" i="79"/>
  <c r="I60" i="79"/>
  <c r="H60" i="79"/>
  <c r="E60" i="79"/>
  <c r="K60" i="79" s="1"/>
  <c r="J59" i="79"/>
  <c r="I59" i="79"/>
  <c r="H59" i="79"/>
  <c r="E59" i="79"/>
  <c r="K59" i="79" s="1"/>
  <c r="J58" i="79"/>
  <c r="I58" i="79"/>
  <c r="H58" i="79"/>
  <c r="E58" i="79"/>
  <c r="K58" i="79" s="1"/>
  <c r="J57" i="79"/>
  <c r="I57" i="79"/>
  <c r="H57" i="79"/>
  <c r="K57" i="79" s="1"/>
  <c r="E57" i="79"/>
  <c r="J56" i="79"/>
  <c r="I56" i="79"/>
  <c r="H56" i="79"/>
  <c r="K56" i="79" s="1"/>
  <c r="E56" i="79"/>
  <c r="K54" i="79"/>
  <c r="J54" i="79"/>
  <c r="I54" i="79"/>
  <c r="H54" i="79"/>
  <c r="E54" i="79"/>
  <c r="J53" i="79"/>
  <c r="I53" i="79"/>
  <c r="H53" i="79"/>
  <c r="E53" i="79"/>
  <c r="K53" i="79" s="1"/>
  <c r="J52" i="79"/>
  <c r="I52" i="79"/>
  <c r="H52" i="79"/>
  <c r="E52" i="79"/>
  <c r="K52" i="79" s="1"/>
  <c r="J51" i="79"/>
  <c r="I51" i="79"/>
  <c r="H51" i="79"/>
  <c r="E51" i="79"/>
  <c r="K51" i="79" s="1"/>
  <c r="J50" i="79"/>
  <c r="J68" i="79" s="1"/>
  <c r="I50" i="79"/>
  <c r="H50" i="79"/>
  <c r="E50" i="79"/>
  <c r="K50" i="79" s="1"/>
  <c r="J49" i="79"/>
  <c r="I49" i="79"/>
  <c r="H49" i="79"/>
  <c r="E49" i="79"/>
  <c r="E68" i="79" s="1"/>
  <c r="J48" i="79"/>
  <c r="I48" i="79"/>
  <c r="I68" i="79" s="1"/>
  <c r="H48" i="79"/>
  <c r="H68" i="79" s="1"/>
  <c r="E48" i="79"/>
  <c r="K48" i="79" s="1"/>
  <c r="G47" i="79"/>
  <c r="F47" i="79"/>
  <c r="D47" i="79"/>
  <c r="C47" i="79"/>
  <c r="J46" i="79"/>
  <c r="I46" i="79"/>
  <c r="H46" i="79"/>
  <c r="E46" i="79"/>
  <c r="K46" i="79" s="1"/>
  <c r="J45" i="79"/>
  <c r="I45" i="79"/>
  <c r="H45" i="79"/>
  <c r="E45" i="79"/>
  <c r="K45" i="79" s="1"/>
  <c r="J44" i="79"/>
  <c r="I44" i="79"/>
  <c r="H44" i="79"/>
  <c r="E44" i="79"/>
  <c r="K44" i="79" s="1"/>
  <c r="J43" i="79"/>
  <c r="I43" i="79"/>
  <c r="H43" i="79"/>
  <c r="E43" i="79"/>
  <c r="K43" i="79" s="1"/>
  <c r="K42" i="79"/>
  <c r="J42" i="79"/>
  <c r="I42" i="79"/>
  <c r="H42" i="79"/>
  <c r="E42" i="79"/>
  <c r="J41" i="79"/>
  <c r="I41" i="79"/>
  <c r="H41" i="79"/>
  <c r="E41" i="79"/>
  <c r="K41" i="79" s="1"/>
  <c r="J40" i="79"/>
  <c r="I40" i="79"/>
  <c r="H40" i="79"/>
  <c r="E40" i="79"/>
  <c r="K40" i="79" s="1"/>
  <c r="J39" i="79"/>
  <c r="I39" i="79"/>
  <c r="H39" i="79"/>
  <c r="K39" i="79" s="1"/>
  <c r="E39" i="79"/>
  <c r="J38" i="79"/>
  <c r="I38" i="79"/>
  <c r="H38" i="79"/>
  <c r="E38" i="79"/>
  <c r="K38" i="79" s="1"/>
  <c r="J37" i="79"/>
  <c r="I37" i="79"/>
  <c r="H37" i="79"/>
  <c r="E37" i="79"/>
  <c r="K37" i="79" s="1"/>
  <c r="J36" i="79"/>
  <c r="I36" i="79"/>
  <c r="H36" i="79"/>
  <c r="E36" i="79"/>
  <c r="K36" i="79" s="1"/>
  <c r="J35" i="79"/>
  <c r="I35" i="79"/>
  <c r="I47" i="79" s="1"/>
  <c r="H35" i="79"/>
  <c r="E35" i="79"/>
  <c r="K35" i="79" s="1"/>
  <c r="K34" i="79"/>
  <c r="J34" i="79"/>
  <c r="J47" i="79" s="1"/>
  <c r="I34" i="79"/>
  <c r="H34" i="79"/>
  <c r="H47" i="79" s="1"/>
  <c r="E34" i="79"/>
  <c r="E47" i="79" s="1"/>
  <c r="H33" i="79"/>
  <c r="G33" i="79"/>
  <c r="F33" i="79"/>
  <c r="D33" i="79"/>
  <c r="C33" i="79"/>
  <c r="J32" i="79"/>
  <c r="I32" i="79"/>
  <c r="H32" i="79"/>
  <c r="E32" i="79"/>
  <c r="K32" i="79" s="1"/>
  <c r="J31" i="79"/>
  <c r="I31" i="79"/>
  <c r="H31" i="79"/>
  <c r="E31" i="79"/>
  <c r="K31" i="79" s="1"/>
  <c r="K30" i="79"/>
  <c r="J30" i="79"/>
  <c r="I30" i="79"/>
  <c r="H30" i="79"/>
  <c r="E30" i="79"/>
  <c r="J29" i="79"/>
  <c r="I29" i="79"/>
  <c r="H29" i="79"/>
  <c r="E29" i="79"/>
  <c r="K29" i="79" s="1"/>
  <c r="J28" i="79"/>
  <c r="I28" i="79"/>
  <c r="H28" i="79"/>
  <c r="E28" i="79"/>
  <c r="K28" i="79" s="1"/>
  <c r="K27" i="79"/>
  <c r="J27" i="79"/>
  <c r="I27" i="79"/>
  <c r="H27" i="79"/>
  <c r="E27" i="79"/>
  <c r="J26" i="79"/>
  <c r="J33" i="79" s="1"/>
  <c r="I26" i="79"/>
  <c r="I33" i="79" s="1"/>
  <c r="H26" i="79"/>
  <c r="E26" i="79"/>
  <c r="K26" i="79" s="1"/>
  <c r="G25" i="79"/>
  <c r="G87" i="79" s="1"/>
  <c r="F25" i="79"/>
  <c r="F87" i="79" s="1"/>
  <c r="D25" i="79"/>
  <c r="D87" i="79" s="1"/>
  <c r="C25" i="79"/>
  <c r="C87" i="79" s="1"/>
  <c r="J24" i="79"/>
  <c r="I24" i="79"/>
  <c r="H24" i="79"/>
  <c r="E24" i="79"/>
  <c r="K24" i="79" s="1"/>
  <c r="J23" i="79"/>
  <c r="I23" i="79"/>
  <c r="H23" i="79"/>
  <c r="E23" i="79"/>
  <c r="K23" i="79" s="1"/>
  <c r="J22" i="79"/>
  <c r="I22" i="79"/>
  <c r="H22" i="79"/>
  <c r="E22" i="79"/>
  <c r="K22" i="79" s="1"/>
  <c r="J21" i="79"/>
  <c r="I21" i="79"/>
  <c r="H21" i="79"/>
  <c r="E21" i="79"/>
  <c r="K21" i="79" s="1"/>
  <c r="J20" i="79"/>
  <c r="I20" i="79"/>
  <c r="H20" i="79"/>
  <c r="E20" i="79"/>
  <c r="K20" i="79" s="1"/>
  <c r="J19" i="79"/>
  <c r="I19" i="79"/>
  <c r="H19" i="79"/>
  <c r="E19" i="79"/>
  <c r="K19" i="79" s="1"/>
  <c r="K17" i="79"/>
  <c r="J17" i="79"/>
  <c r="I17" i="79"/>
  <c r="H17" i="79"/>
  <c r="E17" i="79"/>
  <c r="J16" i="79"/>
  <c r="I16" i="79"/>
  <c r="H16" i="79"/>
  <c r="K16" i="79" s="1"/>
  <c r="E16" i="79"/>
  <c r="J15" i="79"/>
  <c r="I15" i="79"/>
  <c r="H15" i="79"/>
  <c r="E15" i="79"/>
  <c r="K15" i="79" s="1"/>
  <c r="J14" i="79"/>
  <c r="I14" i="79"/>
  <c r="H14" i="79"/>
  <c r="E14" i="79"/>
  <c r="K14" i="79" s="1"/>
  <c r="J13" i="79"/>
  <c r="I13" i="79"/>
  <c r="H13" i="79"/>
  <c r="E13" i="79"/>
  <c r="K13" i="79" s="1"/>
  <c r="J12" i="79"/>
  <c r="I12" i="79"/>
  <c r="H12" i="79"/>
  <c r="E12" i="79"/>
  <c r="K12" i="79" s="1"/>
  <c r="J11" i="79"/>
  <c r="I11" i="79"/>
  <c r="H11" i="79"/>
  <c r="E11" i="79"/>
  <c r="K11" i="79" s="1"/>
  <c r="J10" i="79"/>
  <c r="I10" i="79"/>
  <c r="H10" i="79"/>
  <c r="E10" i="79"/>
  <c r="K10" i="79" s="1"/>
  <c r="K9" i="79"/>
  <c r="J9" i="79"/>
  <c r="I9" i="79"/>
  <c r="H9" i="79"/>
  <c r="E9" i="79"/>
  <c r="J8" i="79"/>
  <c r="J25" i="79" s="1"/>
  <c r="J87" i="79" s="1"/>
  <c r="I8" i="79"/>
  <c r="I25" i="79" s="1"/>
  <c r="H8" i="79"/>
  <c r="H25" i="79" s="1"/>
  <c r="H87" i="79" s="1"/>
  <c r="E8" i="79"/>
  <c r="K8" i="79" s="1"/>
  <c r="K25" i="79" s="1"/>
  <c r="K22" i="86" l="1"/>
  <c r="N22" i="86"/>
  <c r="L34" i="86"/>
  <c r="K34" i="86"/>
  <c r="L22" i="86"/>
  <c r="L35" i="86" s="1"/>
  <c r="M34" i="86"/>
  <c r="M22" i="86"/>
  <c r="N34" i="86"/>
  <c r="N35" i="86" s="1"/>
  <c r="F19" i="121"/>
  <c r="H25" i="120"/>
  <c r="F25" i="120"/>
  <c r="D25" i="120"/>
  <c r="I27" i="111"/>
  <c r="I28" i="109"/>
  <c r="J29" i="108"/>
  <c r="G29" i="108"/>
  <c r="E29" i="108"/>
  <c r="C29" i="108"/>
  <c r="H29" i="108"/>
  <c r="K28" i="108"/>
  <c r="I29" i="108"/>
  <c r="E9" i="97"/>
  <c r="F9" i="97"/>
  <c r="E13" i="97"/>
  <c r="F13" i="97"/>
  <c r="E29" i="95"/>
  <c r="F29" i="95" s="1"/>
  <c r="E21" i="91"/>
  <c r="K24" i="89"/>
  <c r="K8" i="89"/>
  <c r="E28" i="89"/>
  <c r="F14" i="89"/>
  <c r="F22" i="89"/>
  <c r="J9" i="89"/>
  <c r="K9" i="89" s="1"/>
  <c r="J17" i="89"/>
  <c r="K17" i="89" s="1"/>
  <c r="J25" i="89"/>
  <c r="K25" i="89" s="1"/>
  <c r="F16" i="89"/>
  <c r="F24" i="89"/>
  <c r="T25" i="88"/>
  <c r="I35" i="86"/>
  <c r="J34" i="86"/>
  <c r="K35" i="86"/>
  <c r="D22" i="86"/>
  <c r="J22" i="86" s="1"/>
  <c r="J35" i="86" s="1"/>
  <c r="N20" i="85"/>
  <c r="N27" i="85"/>
  <c r="N36" i="85"/>
  <c r="N10" i="85"/>
  <c r="N11" i="85"/>
  <c r="N15" i="85"/>
  <c r="N17" i="85"/>
  <c r="P13" i="85"/>
  <c r="Q13" i="85" s="1"/>
  <c r="P21" i="85"/>
  <c r="Q21" i="85" s="1"/>
  <c r="P25" i="85"/>
  <c r="Q25" i="85" s="1"/>
  <c r="K9" i="85"/>
  <c r="M14" i="85"/>
  <c r="P14" i="85" s="1"/>
  <c r="Q14" i="85" s="1"/>
  <c r="M18" i="85"/>
  <c r="P18" i="85" s="1"/>
  <c r="Q18" i="85" s="1"/>
  <c r="M22" i="85"/>
  <c r="P22" i="85" s="1"/>
  <c r="Q22" i="85" s="1"/>
  <c r="L9" i="85"/>
  <c r="V26" i="84"/>
  <c r="U29" i="84"/>
  <c r="V29" i="84" s="1"/>
  <c r="T12" i="84"/>
  <c r="U12" i="84"/>
  <c r="V12" i="84" s="1"/>
  <c r="T28" i="84"/>
  <c r="U28" i="84"/>
  <c r="V28" i="84" s="1"/>
  <c r="U16" i="84"/>
  <c r="V16" i="84" s="1"/>
  <c r="V18" i="84"/>
  <c r="T20" i="84"/>
  <c r="U20" i="84"/>
  <c r="V20" i="84" s="1"/>
  <c r="X11" i="84"/>
  <c r="Y11" i="84" s="1"/>
  <c r="P11" i="84"/>
  <c r="V11" i="84" s="1"/>
  <c r="X14" i="84"/>
  <c r="Y14" i="84" s="1"/>
  <c r="T15" i="84"/>
  <c r="P19" i="84"/>
  <c r="V19" i="84" s="1"/>
  <c r="X22" i="84"/>
  <c r="Y22" i="84" s="1"/>
  <c r="T23" i="84"/>
  <c r="P27" i="84"/>
  <c r="V27" i="84" s="1"/>
  <c r="X19" i="84"/>
  <c r="Y19" i="84" s="1"/>
  <c r="T10" i="84"/>
  <c r="S13" i="84"/>
  <c r="U13" i="84" s="1"/>
  <c r="V13" i="84" s="1"/>
  <c r="P14" i="84"/>
  <c r="X17" i="84"/>
  <c r="Y17" i="84" s="1"/>
  <c r="T18" i="84"/>
  <c r="S21" i="84"/>
  <c r="U21" i="84" s="1"/>
  <c r="V21" i="84" s="1"/>
  <c r="P22" i="84"/>
  <c r="X25" i="84"/>
  <c r="Y25" i="84" s="1"/>
  <c r="T26" i="84"/>
  <c r="S29" i="84"/>
  <c r="T13" i="84"/>
  <c r="S16" i="84"/>
  <c r="T16" i="84" s="1"/>
  <c r="P17" i="84"/>
  <c r="V17" i="84" s="1"/>
  <c r="T21" i="84"/>
  <c r="S24" i="84"/>
  <c r="T24" i="84" s="1"/>
  <c r="P25" i="84"/>
  <c r="V25" i="84" s="1"/>
  <c r="T29" i="84"/>
  <c r="X15" i="84"/>
  <c r="Y15" i="84" s="1"/>
  <c r="X23" i="84"/>
  <c r="Y23" i="84" s="1"/>
  <c r="X10" i="84"/>
  <c r="Y10" i="84" s="1"/>
  <c r="S14" i="84"/>
  <c r="U14" i="84" s="1"/>
  <c r="V14" i="84" s="1"/>
  <c r="X18" i="84"/>
  <c r="Y18" i="84" s="1"/>
  <c r="S22" i="84"/>
  <c r="U22" i="84" s="1"/>
  <c r="V22" i="84" s="1"/>
  <c r="X26" i="84"/>
  <c r="Y26" i="84" s="1"/>
  <c r="T27" i="84"/>
  <c r="O30" i="84"/>
  <c r="X13" i="84"/>
  <c r="Y13" i="84" s="1"/>
  <c r="X21" i="84"/>
  <c r="Y21" i="84" s="1"/>
  <c r="X29" i="84"/>
  <c r="Y29" i="84" s="1"/>
  <c r="P30" i="84"/>
  <c r="Q30" i="84"/>
  <c r="I87" i="79"/>
  <c r="K47" i="79"/>
  <c r="K68" i="79"/>
  <c r="K33" i="79"/>
  <c r="K87" i="79" s="1"/>
  <c r="E25" i="79"/>
  <c r="E87" i="79" s="1"/>
  <c r="K82" i="79"/>
  <c r="K84" i="79" s="1"/>
  <c r="E33" i="79"/>
  <c r="K49" i="79"/>
  <c r="K70" i="79"/>
  <c r="K81" i="79" s="1"/>
  <c r="M35" i="86" l="1"/>
  <c r="D29" i="109"/>
  <c r="I29" i="109"/>
  <c r="H29" i="109"/>
  <c r="E29" i="109"/>
  <c r="B29" i="109"/>
  <c r="J28" i="109"/>
  <c r="C29" i="109"/>
  <c r="F29" i="109"/>
  <c r="G29" i="109"/>
  <c r="F28" i="89"/>
  <c r="J28" i="89"/>
  <c r="K28" i="89" s="1"/>
  <c r="K29" i="85"/>
  <c r="N14" i="85"/>
  <c r="N18" i="85"/>
  <c r="L29" i="85"/>
  <c r="M29" i="85" s="1"/>
  <c r="P29" i="85" s="1"/>
  <c r="Q29" i="85" s="1"/>
  <c r="M9" i="85"/>
  <c r="P9" i="85" s="1"/>
  <c r="Q9" i="85" s="1"/>
  <c r="N22" i="85"/>
  <c r="T14" i="84"/>
  <c r="T22" i="84"/>
  <c r="U24" i="84"/>
  <c r="V24" i="84" s="1"/>
  <c r="S30" i="84"/>
  <c r="U30" i="84" s="1"/>
  <c r="V30" i="84" s="1"/>
  <c r="X30" i="84"/>
  <c r="Y30" i="84" s="1"/>
  <c r="T30" i="84"/>
  <c r="J119" i="78"/>
  <c r="G119" i="78"/>
  <c r="F119" i="78"/>
  <c r="D119" i="78"/>
  <c r="C119" i="78"/>
  <c r="K118" i="78"/>
  <c r="J118" i="78"/>
  <c r="I118" i="78"/>
  <c r="H118" i="78"/>
  <c r="E118" i="78"/>
  <c r="K117" i="78"/>
  <c r="K119" i="78" s="1"/>
  <c r="J117" i="78"/>
  <c r="I117" i="78"/>
  <c r="I119" i="78" s="1"/>
  <c r="H117" i="78"/>
  <c r="H119" i="78" s="1"/>
  <c r="E117" i="78"/>
  <c r="E119" i="78" s="1"/>
  <c r="I116" i="78"/>
  <c r="G116" i="78"/>
  <c r="F116" i="78"/>
  <c r="D116" i="78"/>
  <c r="C116" i="78"/>
  <c r="J115" i="78"/>
  <c r="I115" i="78"/>
  <c r="H115" i="78"/>
  <c r="E115" i="78"/>
  <c r="K115" i="78" s="1"/>
  <c r="J114" i="78"/>
  <c r="I114" i="78"/>
  <c r="H114" i="78"/>
  <c r="E114" i="78"/>
  <c r="E116" i="78" s="1"/>
  <c r="J112" i="78"/>
  <c r="J116" i="78" s="1"/>
  <c r="I112" i="78"/>
  <c r="E112" i="78"/>
  <c r="K112" i="78" s="1"/>
  <c r="I111" i="78"/>
  <c r="G111" i="78"/>
  <c r="F111" i="78"/>
  <c r="E111" i="78"/>
  <c r="D111" i="78"/>
  <c r="C111" i="78"/>
  <c r="J110" i="78"/>
  <c r="J111" i="78" s="1"/>
  <c r="I110" i="78"/>
  <c r="H110" i="78"/>
  <c r="H111" i="78" s="1"/>
  <c r="H112" i="78" s="1"/>
  <c r="H116" i="78" s="1"/>
  <c r="E110" i="78"/>
  <c r="K110" i="78" s="1"/>
  <c r="K111" i="78" s="1"/>
  <c r="G109" i="78"/>
  <c r="F109" i="78"/>
  <c r="D109" i="78"/>
  <c r="C109" i="78"/>
  <c r="J108" i="78"/>
  <c r="I108" i="78"/>
  <c r="H108" i="78"/>
  <c r="E108" i="78"/>
  <c r="K108" i="78" s="1"/>
  <c r="J107" i="78"/>
  <c r="I107" i="78"/>
  <c r="H107" i="78"/>
  <c r="E107" i="78"/>
  <c r="K107" i="78" s="1"/>
  <c r="J106" i="78"/>
  <c r="I106" i="78"/>
  <c r="H106" i="78"/>
  <c r="E106" i="78"/>
  <c r="K106" i="78" s="1"/>
  <c r="J105" i="78"/>
  <c r="I105" i="78"/>
  <c r="H105" i="78"/>
  <c r="E105" i="78"/>
  <c r="K105" i="78" s="1"/>
  <c r="J104" i="78"/>
  <c r="I104" i="78"/>
  <c r="H104" i="78"/>
  <c r="E104" i="78"/>
  <c r="K104" i="78" s="1"/>
  <c r="J103" i="78"/>
  <c r="I103" i="78"/>
  <c r="H103" i="78"/>
  <c r="E103" i="78"/>
  <c r="K103" i="78" s="1"/>
  <c r="J101" i="78"/>
  <c r="I101" i="78"/>
  <c r="H101" i="78"/>
  <c r="E101" i="78"/>
  <c r="K101" i="78" s="1"/>
  <c r="K100" i="78"/>
  <c r="J100" i="78"/>
  <c r="I100" i="78"/>
  <c r="H100" i="78"/>
  <c r="E100" i="78"/>
  <c r="J99" i="78"/>
  <c r="I99" i="78"/>
  <c r="H99" i="78"/>
  <c r="E99" i="78"/>
  <c r="K99" i="78" s="1"/>
  <c r="J98" i="78"/>
  <c r="I98" i="78"/>
  <c r="H98" i="78"/>
  <c r="E98" i="78"/>
  <c r="K98" i="78" s="1"/>
  <c r="J97" i="78"/>
  <c r="I97" i="78"/>
  <c r="H97" i="78"/>
  <c r="E97" i="78"/>
  <c r="K97" i="78" s="1"/>
  <c r="J96" i="78"/>
  <c r="I96" i="78"/>
  <c r="H96" i="78"/>
  <c r="E96" i="78"/>
  <c r="K96" i="78" s="1"/>
  <c r="J95" i="78"/>
  <c r="J109" i="78" s="1"/>
  <c r="I95" i="78"/>
  <c r="I109" i="78" s="1"/>
  <c r="H95" i="78"/>
  <c r="H109" i="78" s="1"/>
  <c r="E95" i="78"/>
  <c r="E109" i="78" s="1"/>
  <c r="G94" i="78"/>
  <c r="F94" i="78"/>
  <c r="D94" i="78"/>
  <c r="C94" i="78"/>
  <c r="J93" i="78"/>
  <c r="I93" i="78"/>
  <c r="H93" i="78"/>
  <c r="E93" i="78"/>
  <c r="K93" i="78" s="1"/>
  <c r="J92" i="78"/>
  <c r="I92" i="78"/>
  <c r="H92" i="78"/>
  <c r="E92" i="78"/>
  <c r="K92" i="78" s="1"/>
  <c r="J91" i="78"/>
  <c r="I91" i="78"/>
  <c r="H91" i="78"/>
  <c r="E91" i="78"/>
  <c r="K91" i="78" s="1"/>
  <c r="J90" i="78"/>
  <c r="I90" i="78"/>
  <c r="H90" i="78"/>
  <c r="E90" i="78"/>
  <c r="K90" i="78" s="1"/>
  <c r="J89" i="78"/>
  <c r="I89" i="78"/>
  <c r="H89" i="78"/>
  <c r="E89" i="78"/>
  <c r="K89" i="78" s="1"/>
  <c r="K88" i="78"/>
  <c r="J88" i="78"/>
  <c r="I88" i="78"/>
  <c r="H88" i="78"/>
  <c r="E88" i="78"/>
  <c r="J87" i="78"/>
  <c r="I87" i="78"/>
  <c r="H87" i="78"/>
  <c r="E87" i="78"/>
  <c r="K87" i="78" s="1"/>
  <c r="J86" i="78"/>
  <c r="I86" i="78"/>
  <c r="H86" i="78"/>
  <c r="E86" i="78"/>
  <c r="K86" i="78" s="1"/>
  <c r="J85" i="78"/>
  <c r="I85" i="78"/>
  <c r="H85" i="78"/>
  <c r="E85" i="78"/>
  <c r="K85" i="78" s="1"/>
  <c r="J84" i="78"/>
  <c r="I84" i="78"/>
  <c r="H84" i="78"/>
  <c r="E84" i="78"/>
  <c r="K84" i="78" s="1"/>
  <c r="J83" i="78"/>
  <c r="I83" i="78"/>
  <c r="H83" i="78"/>
  <c r="E83" i="78"/>
  <c r="K83" i="78" s="1"/>
  <c r="J82" i="78"/>
  <c r="I82" i="78"/>
  <c r="H82" i="78"/>
  <c r="E82" i="78"/>
  <c r="K82" i="78" s="1"/>
  <c r="J81" i="78"/>
  <c r="I81" i="78"/>
  <c r="H81" i="78"/>
  <c r="E81" i="78"/>
  <c r="K81" i="78" s="1"/>
  <c r="K79" i="78"/>
  <c r="J79" i="78"/>
  <c r="I79" i="78"/>
  <c r="H79" i="78"/>
  <c r="E79" i="78"/>
  <c r="J78" i="78"/>
  <c r="I78" i="78"/>
  <c r="H78" i="78"/>
  <c r="E78" i="78"/>
  <c r="K78" i="78" s="1"/>
  <c r="J77" i="78"/>
  <c r="I77" i="78"/>
  <c r="H77" i="78"/>
  <c r="E77" i="78"/>
  <c r="K77" i="78" s="1"/>
  <c r="J76" i="78"/>
  <c r="I76" i="78"/>
  <c r="H76" i="78"/>
  <c r="E76" i="78"/>
  <c r="K76" i="78" s="1"/>
  <c r="J75" i="78"/>
  <c r="I75" i="78"/>
  <c r="H75" i="78"/>
  <c r="E75" i="78"/>
  <c r="E94" i="78" s="1"/>
  <c r="J74" i="78"/>
  <c r="I74" i="78"/>
  <c r="H74" i="78"/>
  <c r="E74" i="78"/>
  <c r="K74" i="78" s="1"/>
  <c r="J73" i="78"/>
  <c r="J94" i="78" s="1"/>
  <c r="I73" i="78"/>
  <c r="I94" i="78" s="1"/>
  <c r="H73" i="78"/>
  <c r="H94" i="78" s="1"/>
  <c r="E73" i="78"/>
  <c r="K73" i="78" s="1"/>
  <c r="G72" i="78"/>
  <c r="F72" i="78"/>
  <c r="D72" i="78"/>
  <c r="C72" i="78"/>
  <c r="J71" i="78"/>
  <c r="I71" i="78"/>
  <c r="H71" i="78"/>
  <c r="E71" i="78"/>
  <c r="K71" i="78" s="1"/>
  <c r="J70" i="78"/>
  <c r="I70" i="78"/>
  <c r="H70" i="78"/>
  <c r="E70" i="78"/>
  <c r="K70" i="78" s="1"/>
  <c r="J69" i="78"/>
  <c r="I69" i="78"/>
  <c r="H69" i="78"/>
  <c r="E69" i="78"/>
  <c r="K69" i="78" s="1"/>
  <c r="J68" i="78"/>
  <c r="I68" i="78"/>
  <c r="H68" i="78"/>
  <c r="E68" i="78"/>
  <c r="K68" i="78" s="1"/>
  <c r="K67" i="78"/>
  <c r="J67" i="78"/>
  <c r="I67" i="78"/>
  <c r="H67" i="78"/>
  <c r="E67" i="78"/>
  <c r="J66" i="78"/>
  <c r="I66" i="78"/>
  <c r="H66" i="78"/>
  <c r="K66" i="78" s="1"/>
  <c r="E66" i="78"/>
  <c r="J65" i="78"/>
  <c r="I65" i="78"/>
  <c r="H65" i="78"/>
  <c r="E65" i="78"/>
  <c r="K65" i="78" s="1"/>
  <c r="J64" i="78"/>
  <c r="I64" i="78"/>
  <c r="H64" i="78"/>
  <c r="E64" i="78"/>
  <c r="K64" i="78" s="1"/>
  <c r="J63" i="78"/>
  <c r="I63" i="78"/>
  <c r="H63" i="78"/>
  <c r="E63" i="78"/>
  <c r="K63" i="78" s="1"/>
  <c r="J62" i="78"/>
  <c r="I62" i="78"/>
  <c r="H62" i="78"/>
  <c r="E62" i="78"/>
  <c r="K62" i="78" s="1"/>
  <c r="K61" i="78"/>
  <c r="J61" i="78"/>
  <c r="I61" i="78"/>
  <c r="H61" i="78"/>
  <c r="E61" i="78"/>
  <c r="J60" i="78"/>
  <c r="I60" i="78"/>
  <c r="H60" i="78"/>
  <c r="E60" i="78"/>
  <c r="K60" i="78" s="1"/>
  <c r="K58" i="78"/>
  <c r="J58" i="78"/>
  <c r="I58" i="78"/>
  <c r="H58" i="78"/>
  <c r="E58" i="78"/>
  <c r="J57" i="78"/>
  <c r="I57" i="78"/>
  <c r="H57" i="78"/>
  <c r="E57" i="78"/>
  <c r="K57" i="78" s="1"/>
  <c r="J56" i="78"/>
  <c r="I56" i="78"/>
  <c r="H56" i="78"/>
  <c r="E56" i="78"/>
  <c r="K56" i="78" s="1"/>
  <c r="J55" i="78"/>
  <c r="I55" i="78"/>
  <c r="H55" i="78"/>
  <c r="E55" i="78"/>
  <c r="K55" i="78" s="1"/>
  <c r="J54" i="78"/>
  <c r="I54" i="78"/>
  <c r="H54" i="78"/>
  <c r="E54" i="78"/>
  <c r="K54" i="78" s="1"/>
  <c r="J53" i="78"/>
  <c r="I53" i="78"/>
  <c r="H53" i="78"/>
  <c r="E53" i="78"/>
  <c r="K53" i="78" s="1"/>
  <c r="K52" i="78"/>
  <c r="J52" i="78"/>
  <c r="I52" i="78"/>
  <c r="H52" i="78"/>
  <c r="E52" i="78"/>
  <c r="J51" i="78"/>
  <c r="J72" i="78" s="1"/>
  <c r="I51" i="78"/>
  <c r="I72" i="78" s="1"/>
  <c r="H51" i="78"/>
  <c r="H72" i="78" s="1"/>
  <c r="E51" i="78"/>
  <c r="K51" i="78" s="1"/>
  <c r="G50" i="78"/>
  <c r="F50" i="78"/>
  <c r="D50" i="78"/>
  <c r="C50" i="78"/>
  <c r="J49" i="78"/>
  <c r="I49" i="78"/>
  <c r="H49" i="78"/>
  <c r="E49" i="78"/>
  <c r="K49" i="78" s="1"/>
  <c r="K48" i="78"/>
  <c r="J48" i="78"/>
  <c r="I48" i="78"/>
  <c r="H48" i="78"/>
  <c r="E48" i="78"/>
  <c r="J47" i="78"/>
  <c r="I47" i="78"/>
  <c r="H47" i="78"/>
  <c r="E47" i="78"/>
  <c r="K47" i="78" s="1"/>
  <c r="K46" i="78"/>
  <c r="J46" i="78"/>
  <c r="I46" i="78"/>
  <c r="H46" i="78"/>
  <c r="E46" i="78"/>
  <c r="J45" i="78"/>
  <c r="I45" i="78"/>
  <c r="H45" i="78"/>
  <c r="E45" i="78"/>
  <c r="K45" i="78" s="1"/>
  <c r="J44" i="78"/>
  <c r="I44" i="78"/>
  <c r="H44" i="78"/>
  <c r="E44" i="78"/>
  <c r="K44" i="78" s="1"/>
  <c r="J43" i="78"/>
  <c r="I43" i="78"/>
  <c r="H43" i="78"/>
  <c r="E43" i="78"/>
  <c r="K43" i="78" s="1"/>
  <c r="J42" i="78"/>
  <c r="I42" i="78"/>
  <c r="H42" i="78"/>
  <c r="E42" i="78"/>
  <c r="K42" i="78" s="1"/>
  <c r="J41" i="78"/>
  <c r="I41" i="78"/>
  <c r="H41" i="78"/>
  <c r="E41" i="78"/>
  <c r="K41" i="78" s="1"/>
  <c r="K39" i="78"/>
  <c r="J39" i="78"/>
  <c r="I39" i="78"/>
  <c r="H39" i="78"/>
  <c r="E39" i="78"/>
  <c r="J38" i="78"/>
  <c r="I38" i="78"/>
  <c r="H38" i="78"/>
  <c r="E38" i="78"/>
  <c r="K38" i="78" s="1"/>
  <c r="K37" i="78"/>
  <c r="J37" i="78"/>
  <c r="I37" i="78"/>
  <c r="H37" i="78"/>
  <c r="E37" i="78"/>
  <c r="J36" i="78"/>
  <c r="I36" i="78"/>
  <c r="H36" i="78"/>
  <c r="E36" i="78"/>
  <c r="K36" i="78" s="1"/>
  <c r="J35" i="78"/>
  <c r="I35" i="78"/>
  <c r="H35" i="78"/>
  <c r="E35" i="78"/>
  <c r="K35" i="78" s="1"/>
  <c r="J34" i="78"/>
  <c r="I34" i="78"/>
  <c r="H34" i="78"/>
  <c r="E34" i="78"/>
  <c r="K34" i="78" s="1"/>
  <c r="J33" i="78"/>
  <c r="J50" i="78" s="1"/>
  <c r="I33" i="78"/>
  <c r="I50" i="78" s="1"/>
  <c r="H33" i="78"/>
  <c r="H50" i="78" s="1"/>
  <c r="E33" i="78"/>
  <c r="K33" i="78" s="1"/>
  <c r="G32" i="78"/>
  <c r="G120" i="78" s="1"/>
  <c r="F32" i="78"/>
  <c r="F120" i="78" s="1"/>
  <c r="D32" i="78"/>
  <c r="D120" i="78" s="1"/>
  <c r="C32" i="78"/>
  <c r="C120" i="78" s="1"/>
  <c r="J31" i="78"/>
  <c r="I31" i="78"/>
  <c r="H31" i="78"/>
  <c r="E31" i="78"/>
  <c r="K31" i="78" s="1"/>
  <c r="J30" i="78"/>
  <c r="I30" i="78"/>
  <c r="H30" i="78"/>
  <c r="E30" i="78"/>
  <c r="K30" i="78" s="1"/>
  <c r="J29" i="78"/>
  <c r="I29" i="78"/>
  <c r="H29" i="78"/>
  <c r="E29" i="78"/>
  <c r="K29" i="78" s="1"/>
  <c r="J28" i="78"/>
  <c r="I28" i="78"/>
  <c r="H28" i="78"/>
  <c r="E28" i="78"/>
  <c r="K28" i="78" s="1"/>
  <c r="K27" i="78"/>
  <c r="J27" i="78"/>
  <c r="I27" i="78"/>
  <c r="H27" i="78"/>
  <c r="E27" i="78"/>
  <c r="J26" i="78"/>
  <c r="I26" i="78"/>
  <c r="H26" i="78"/>
  <c r="E26" i="78"/>
  <c r="K26" i="78" s="1"/>
  <c r="K25" i="78"/>
  <c r="J25" i="78"/>
  <c r="I25" i="78"/>
  <c r="H25" i="78"/>
  <c r="E25" i="78"/>
  <c r="J24" i="78"/>
  <c r="I24" i="78"/>
  <c r="H24" i="78"/>
  <c r="K24" i="78" s="1"/>
  <c r="E24" i="78"/>
  <c r="J23" i="78"/>
  <c r="I23" i="78"/>
  <c r="H23" i="78"/>
  <c r="E23" i="78"/>
  <c r="K23" i="78" s="1"/>
  <c r="J22" i="78"/>
  <c r="I22" i="78"/>
  <c r="H22" i="78"/>
  <c r="E22" i="78"/>
  <c r="K22" i="78" s="1"/>
  <c r="J21" i="78"/>
  <c r="I21" i="78"/>
  <c r="H21" i="78"/>
  <c r="E21" i="78"/>
  <c r="K21" i="78" s="1"/>
  <c r="J19" i="78"/>
  <c r="I19" i="78"/>
  <c r="H19" i="78"/>
  <c r="E19" i="78"/>
  <c r="K19" i="78" s="1"/>
  <c r="K18" i="78"/>
  <c r="J18" i="78"/>
  <c r="I18" i="78"/>
  <c r="H18" i="78"/>
  <c r="E18" i="78"/>
  <c r="J17" i="78"/>
  <c r="I17" i="78"/>
  <c r="H17" i="78"/>
  <c r="E17" i="78"/>
  <c r="K17" i="78" s="1"/>
  <c r="K16" i="78"/>
  <c r="J16" i="78"/>
  <c r="I16" i="78"/>
  <c r="H16" i="78"/>
  <c r="E16" i="78"/>
  <c r="J15" i="78"/>
  <c r="I15" i="78"/>
  <c r="H15" i="78"/>
  <c r="E15" i="78"/>
  <c r="K15" i="78" s="1"/>
  <c r="J14" i="78"/>
  <c r="I14" i="78"/>
  <c r="H14" i="78"/>
  <c r="E14" i="78"/>
  <c r="K14" i="78" s="1"/>
  <c r="J13" i="78"/>
  <c r="I13" i="78"/>
  <c r="H13" i="78"/>
  <c r="E13" i="78"/>
  <c r="K13" i="78" s="1"/>
  <c r="J12" i="78"/>
  <c r="I12" i="78"/>
  <c r="H12" i="78"/>
  <c r="E12" i="78"/>
  <c r="K12" i="78" s="1"/>
  <c r="J11" i="78"/>
  <c r="I11" i="78"/>
  <c r="H11" i="78"/>
  <c r="E11" i="78"/>
  <c r="K11" i="78" s="1"/>
  <c r="K10" i="78"/>
  <c r="J10" i="78"/>
  <c r="I10" i="78"/>
  <c r="H10" i="78"/>
  <c r="E10" i="78"/>
  <c r="J9" i="78"/>
  <c r="I9" i="78"/>
  <c r="H9" i="78"/>
  <c r="H32" i="78" s="1"/>
  <c r="E9" i="78"/>
  <c r="K9" i="78" s="1"/>
  <c r="K8" i="78"/>
  <c r="J8" i="78"/>
  <c r="J32" i="78" s="1"/>
  <c r="I8" i="78"/>
  <c r="I32" i="78" s="1"/>
  <c r="I120" i="78" s="1"/>
  <c r="H8" i="78"/>
  <c r="E8" i="78"/>
  <c r="E32" i="78" s="1"/>
  <c r="C28" i="77"/>
  <c r="F37" i="75"/>
  <c r="E37" i="75"/>
  <c r="D37" i="75"/>
  <c r="C37" i="75"/>
  <c r="G37" i="75" s="1"/>
  <c r="G36" i="75"/>
  <c r="G35" i="75"/>
  <c r="G34" i="75"/>
  <c r="G33" i="75"/>
  <c r="G32" i="75"/>
  <c r="G31" i="75"/>
  <c r="G30" i="75"/>
  <c r="G29" i="75"/>
  <c r="G28" i="75"/>
  <c r="G27" i="75"/>
  <c r="G26" i="75"/>
  <c r="G25" i="75"/>
  <c r="G24" i="75"/>
  <c r="G23" i="75"/>
  <c r="G22" i="75"/>
  <c r="G21" i="75"/>
  <c r="G20" i="75"/>
  <c r="G19" i="75"/>
  <c r="G18" i="75"/>
  <c r="G17" i="75"/>
  <c r="G16" i="75"/>
  <c r="G15" i="75"/>
  <c r="G14" i="75"/>
  <c r="G13" i="75"/>
  <c r="G12" i="75"/>
  <c r="G11" i="75"/>
  <c r="G10" i="75"/>
  <c r="G9" i="75"/>
  <c r="AC19" i="74"/>
  <c r="AB19" i="74"/>
  <c r="AA19" i="74"/>
  <c r="Y19" i="74"/>
  <c r="Z19" i="74" s="1"/>
  <c r="X19" i="74"/>
  <c r="V19" i="74"/>
  <c r="U19" i="74"/>
  <c r="W19" i="74" s="1"/>
  <c r="S19" i="74"/>
  <c r="R19" i="74"/>
  <c r="T19" i="74" s="1"/>
  <c r="Q19" i="74"/>
  <c r="P19" i="74"/>
  <c r="O19" i="74"/>
  <c r="M19" i="74"/>
  <c r="N19" i="74" s="1"/>
  <c r="L19" i="74"/>
  <c r="J19" i="74"/>
  <c r="I19" i="74"/>
  <c r="K19" i="74" s="1"/>
  <c r="G19" i="74"/>
  <c r="F19" i="74"/>
  <c r="H19" i="74" s="1"/>
  <c r="E19" i="74"/>
  <c r="D19" i="74"/>
  <c r="C19" i="74"/>
  <c r="AE18" i="74"/>
  <c r="AF18" i="74" s="1"/>
  <c r="AD18" i="74"/>
  <c r="AC18" i="74"/>
  <c r="Z18" i="74"/>
  <c r="W18" i="74"/>
  <c r="T18" i="74"/>
  <c r="Q18" i="74"/>
  <c r="N18" i="74"/>
  <c r="K18" i="74"/>
  <c r="H18" i="74"/>
  <c r="E18" i="74"/>
  <c r="AE17" i="74"/>
  <c r="AE19" i="74" s="1"/>
  <c r="AD17" i="74"/>
  <c r="AD19" i="74" s="1"/>
  <c r="AC17" i="74"/>
  <c r="Z17" i="74"/>
  <c r="W17" i="74"/>
  <c r="T17" i="74"/>
  <c r="Q17" i="74"/>
  <c r="N17" i="74"/>
  <c r="K17" i="74"/>
  <c r="H17" i="74"/>
  <c r="E17" i="74"/>
  <c r="AE16" i="74"/>
  <c r="AB16" i="74"/>
  <c r="AA16" i="74"/>
  <c r="AC16" i="74" s="1"/>
  <c r="Y16" i="74"/>
  <c r="X16" i="74"/>
  <c r="Z16" i="74" s="1"/>
  <c r="W16" i="74"/>
  <c r="V16" i="74"/>
  <c r="U16" i="74"/>
  <c r="S16" i="74"/>
  <c r="R16" i="74"/>
  <c r="T16" i="74" s="1"/>
  <c r="P16" i="74"/>
  <c r="O16" i="74"/>
  <c r="Q16" i="74" s="1"/>
  <c r="N16" i="74"/>
  <c r="M16" i="74"/>
  <c r="L16" i="74"/>
  <c r="K16" i="74"/>
  <c r="J16" i="74"/>
  <c r="I16" i="74"/>
  <c r="G16" i="74"/>
  <c r="H16" i="74" s="1"/>
  <c r="F16" i="74"/>
  <c r="D16" i="74"/>
  <c r="C16" i="74"/>
  <c r="E16" i="74" s="1"/>
  <c r="AE15" i="74"/>
  <c r="AD15" i="74"/>
  <c r="AF15" i="74" s="1"/>
  <c r="AC15" i="74"/>
  <c r="Z15" i="74"/>
  <c r="W15" i="74"/>
  <c r="T15" i="74"/>
  <c r="Q15" i="74"/>
  <c r="N15" i="74"/>
  <c r="K15" i="74"/>
  <c r="H15" i="74"/>
  <c r="E15" i="74"/>
  <c r="AE14" i="74"/>
  <c r="AD14" i="74"/>
  <c r="AD16" i="74" s="1"/>
  <c r="AF16" i="74" s="1"/>
  <c r="AC14" i="74"/>
  <c r="Z14" i="74"/>
  <c r="W14" i="74"/>
  <c r="T14" i="74"/>
  <c r="Q14" i="74"/>
  <c r="N14" i="74"/>
  <c r="K14" i="74"/>
  <c r="H14" i="74"/>
  <c r="E14" i="74"/>
  <c r="AC13" i="74"/>
  <c r="AB13" i="74"/>
  <c r="AA13" i="74"/>
  <c r="Y13" i="74"/>
  <c r="Z13" i="74" s="1"/>
  <c r="X13" i="74"/>
  <c r="V13" i="74"/>
  <c r="U13" i="74"/>
  <c r="W13" i="74" s="1"/>
  <c r="S13" i="74"/>
  <c r="R13" i="74"/>
  <c r="T13" i="74" s="1"/>
  <c r="Q13" i="74"/>
  <c r="P13" i="74"/>
  <c r="O13" i="74"/>
  <c r="M13" i="74"/>
  <c r="N13" i="74" s="1"/>
  <c r="L13" i="74"/>
  <c r="J13" i="74"/>
  <c r="I13" i="74"/>
  <c r="K13" i="74" s="1"/>
  <c r="G13" i="74"/>
  <c r="F13" i="74"/>
  <c r="H13" i="74" s="1"/>
  <c r="E13" i="74"/>
  <c r="D13" i="74"/>
  <c r="C13" i="74"/>
  <c r="AE12" i="74"/>
  <c r="AF12" i="74" s="1"/>
  <c r="AD12" i="74"/>
  <c r="AC12" i="74"/>
  <c r="Z12" i="74"/>
  <c r="W12" i="74"/>
  <c r="T12" i="74"/>
  <c r="Q12" i="74"/>
  <c r="N12" i="74"/>
  <c r="K12" i="74"/>
  <c r="H12" i="74"/>
  <c r="E12" i="74"/>
  <c r="AE11" i="74"/>
  <c r="AE13" i="74" s="1"/>
  <c r="AD11" i="74"/>
  <c r="AD13" i="74" s="1"/>
  <c r="AC11" i="74"/>
  <c r="Z11" i="74"/>
  <c r="W11" i="74"/>
  <c r="T11" i="74"/>
  <c r="Q11" i="74"/>
  <c r="N11" i="74"/>
  <c r="K11" i="74"/>
  <c r="H11" i="74"/>
  <c r="E11" i="74"/>
  <c r="AE10" i="74"/>
  <c r="AB10" i="74"/>
  <c r="AA10" i="74"/>
  <c r="AC10" i="74" s="1"/>
  <c r="Y10" i="74"/>
  <c r="X10" i="74"/>
  <c r="Z10" i="74" s="1"/>
  <c r="W10" i="74"/>
  <c r="V10" i="74"/>
  <c r="U10" i="74"/>
  <c r="S10" i="74"/>
  <c r="T10" i="74" s="1"/>
  <c r="R10" i="74"/>
  <c r="P10" i="74"/>
  <c r="O10" i="74"/>
  <c r="Q10" i="74" s="1"/>
  <c r="M10" i="74"/>
  <c r="L10" i="74"/>
  <c r="N10" i="74" s="1"/>
  <c r="K10" i="74"/>
  <c r="J10" i="74"/>
  <c r="I10" i="74"/>
  <c r="G10" i="74"/>
  <c r="H10" i="74" s="1"/>
  <c r="F10" i="74"/>
  <c r="D10" i="74"/>
  <c r="C10" i="74"/>
  <c r="E10" i="74" s="1"/>
  <c r="AE9" i="74"/>
  <c r="AD9" i="74"/>
  <c r="AF9" i="74" s="1"/>
  <c r="AC9" i="74"/>
  <c r="Z9" i="74"/>
  <c r="W9" i="74"/>
  <c r="T9" i="74"/>
  <c r="Q9" i="74"/>
  <c r="N9" i="74"/>
  <c r="K9" i="74"/>
  <c r="H9" i="74"/>
  <c r="E9" i="74"/>
  <c r="AE8" i="74"/>
  <c r="AD8" i="74"/>
  <c r="AD10" i="74" s="1"/>
  <c r="AF10" i="74" s="1"/>
  <c r="AC8" i="74"/>
  <c r="Z8" i="74"/>
  <c r="W8" i="74"/>
  <c r="T8" i="74"/>
  <c r="Q8" i="74"/>
  <c r="N8" i="74"/>
  <c r="K8" i="74"/>
  <c r="H8" i="74"/>
  <c r="E8" i="74"/>
  <c r="Y127" i="73"/>
  <c r="X127" i="73"/>
  <c r="W127" i="73"/>
  <c r="U127" i="73"/>
  <c r="T127" i="73"/>
  <c r="S127" i="73"/>
  <c r="Q127" i="73"/>
  <c r="P127" i="73"/>
  <c r="O127" i="73"/>
  <c r="M127" i="73"/>
  <c r="L127" i="73"/>
  <c r="K127" i="73"/>
  <c r="I127" i="73"/>
  <c r="H127" i="73"/>
  <c r="G127" i="73"/>
  <c r="E127" i="73"/>
  <c r="D127" i="73"/>
  <c r="C127" i="73"/>
  <c r="AC126" i="73"/>
  <c r="AB126" i="73"/>
  <c r="AA126" i="73"/>
  <c r="AD126" i="73" s="1"/>
  <c r="Z126" i="73"/>
  <c r="V126" i="73"/>
  <c r="R126" i="73"/>
  <c r="N126" i="73"/>
  <c r="J126" i="73"/>
  <c r="F126" i="73"/>
  <c r="AC125" i="73"/>
  <c r="AD125" i="73" s="1"/>
  <c r="AB125" i="73"/>
  <c r="AA125" i="73"/>
  <c r="Z125" i="73"/>
  <c r="V125" i="73"/>
  <c r="R125" i="73"/>
  <c r="N125" i="73"/>
  <c r="J125" i="73"/>
  <c r="F125" i="73"/>
  <c r="AC124" i="73"/>
  <c r="AD124" i="73" s="1"/>
  <c r="AB124" i="73"/>
  <c r="AA124" i="73"/>
  <c r="Z124" i="73"/>
  <c r="V124" i="73"/>
  <c r="R124" i="73"/>
  <c r="N124" i="73"/>
  <c r="J124" i="73"/>
  <c r="F124" i="73"/>
  <c r="AC123" i="73"/>
  <c r="AB123" i="73"/>
  <c r="AA123" i="73"/>
  <c r="AD123" i="73" s="1"/>
  <c r="Z123" i="73"/>
  <c r="V123" i="73"/>
  <c r="R123" i="73"/>
  <c r="N123" i="73"/>
  <c r="J123" i="73"/>
  <c r="F123" i="73"/>
  <c r="AC122" i="73"/>
  <c r="AB122" i="73"/>
  <c r="AA122" i="73"/>
  <c r="AD122" i="73" s="1"/>
  <c r="Z122" i="73"/>
  <c r="V122" i="73"/>
  <c r="R122" i="73"/>
  <c r="N122" i="73"/>
  <c r="J122" i="73"/>
  <c r="F122" i="73"/>
  <c r="AC121" i="73"/>
  <c r="AD121" i="73" s="1"/>
  <c r="AB121" i="73"/>
  <c r="AA121" i="73"/>
  <c r="Z121" i="73"/>
  <c r="V121" i="73"/>
  <c r="R121" i="73"/>
  <c r="N121" i="73"/>
  <c r="J121" i="73"/>
  <c r="F121" i="73"/>
  <c r="AC120" i="73"/>
  <c r="AD120" i="73" s="1"/>
  <c r="AB120" i="73"/>
  <c r="AA120" i="73"/>
  <c r="Z120" i="73"/>
  <c r="V120" i="73"/>
  <c r="R120" i="73"/>
  <c r="N120" i="73"/>
  <c r="J120" i="73"/>
  <c r="F120" i="73"/>
  <c r="AC119" i="73"/>
  <c r="AB119" i="73"/>
  <c r="AA119" i="73"/>
  <c r="AD119" i="73" s="1"/>
  <c r="Z119" i="73"/>
  <c r="V119" i="73"/>
  <c r="R119" i="73"/>
  <c r="N119" i="73"/>
  <c r="J119" i="73"/>
  <c r="F119" i="73"/>
  <c r="AC118" i="73"/>
  <c r="AB118" i="73"/>
  <c r="AA118" i="73"/>
  <c r="AD118" i="73" s="1"/>
  <c r="Z118" i="73"/>
  <c r="V118" i="73"/>
  <c r="R118" i="73"/>
  <c r="N118" i="73"/>
  <c r="J118" i="73"/>
  <c r="F118" i="73"/>
  <c r="AC117" i="73"/>
  <c r="AD117" i="73" s="1"/>
  <c r="AB117" i="73"/>
  <c r="AA117" i="73"/>
  <c r="Z117" i="73"/>
  <c r="V117" i="73"/>
  <c r="R117" i="73"/>
  <c r="N117" i="73"/>
  <c r="J117" i="73"/>
  <c r="F117" i="73"/>
  <c r="AC116" i="73"/>
  <c r="AD116" i="73" s="1"/>
  <c r="AB116" i="73"/>
  <c r="AA116" i="73"/>
  <c r="Z116" i="73"/>
  <c r="V116" i="73"/>
  <c r="R116" i="73"/>
  <c r="N116" i="73"/>
  <c r="J116" i="73"/>
  <c r="F116" i="73"/>
  <c r="AC115" i="73"/>
  <c r="AB115" i="73"/>
  <c r="AA115" i="73"/>
  <c r="AD115" i="73" s="1"/>
  <c r="Z115" i="73"/>
  <c r="V115" i="73"/>
  <c r="R115" i="73"/>
  <c r="N115" i="73"/>
  <c r="J115" i="73"/>
  <c r="F115" i="73"/>
  <c r="AC114" i="73"/>
  <c r="AB114" i="73"/>
  <c r="AA114" i="73"/>
  <c r="AD114" i="73" s="1"/>
  <c r="Z114" i="73"/>
  <c r="V114" i="73"/>
  <c r="R114" i="73"/>
  <c r="N114" i="73"/>
  <c r="J114" i="73"/>
  <c r="F114" i="73"/>
  <c r="AC113" i="73"/>
  <c r="AD113" i="73" s="1"/>
  <c r="AB113" i="73"/>
  <c r="AA113" i="73"/>
  <c r="Z113" i="73"/>
  <c r="V113" i="73"/>
  <c r="R113" i="73"/>
  <c r="N113" i="73"/>
  <c r="J113" i="73"/>
  <c r="F113" i="73"/>
  <c r="AC112" i="73"/>
  <c r="AD112" i="73" s="1"/>
  <c r="AB112" i="73"/>
  <c r="AA112" i="73"/>
  <c r="Z112" i="73"/>
  <c r="V112" i="73"/>
  <c r="R112" i="73"/>
  <c r="N112" i="73"/>
  <c r="J112" i="73"/>
  <c r="F112" i="73"/>
  <c r="AC111" i="73"/>
  <c r="AB111" i="73"/>
  <c r="AA111" i="73"/>
  <c r="AD111" i="73" s="1"/>
  <c r="Z111" i="73"/>
  <c r="V111" i="73"/>
  <c r="R111" i="73"/>
  <c r="N111" i="73"/>
  <c r="J111" i="73"/>
  <c r="F111" i="73"/>
  <c r="AC110" i="73"/>
  <c r="AB110" i="73"/>
  <c r="AA110" i="73"/>
  <c r="AD110" i="73" s="1"/>
  <c r="Z110" i="73"/>
  <c r="V110" i="73"/>
  <c r="R110" i="73"/>
  <c r="N110" i="73"/>
  <c r="J110" i="73"/>
  <c r="F110" i="73"/>
  <c r="AC109" i="73"/>
  <c r="AD109" i="73" s="1"/>
  <c r="AB109" i="73"/>
  <c r="AA109" i="73"/>
  <c r="Z109" i="73"/>
  <c r="V109" i="73"/>
  <c r="R109" i="73"/>
  <c r="N109" i="73"/>
  <c r="J109" i="73"/>
  <c r="F109" i="73"/>
  <c r="AC108" i="73"/>
  <c r="AD108" i="73" s="1"/>
  <c r="AB108" i="73"/>
  <c r="AA108" i="73"/>
  <c r="Z108" i="73"/>
  <c r="V108" i="73"/>
  <c r="R108" i="73"/>
  <c r="N108" i="73"/>
  <c r="J108" i="73"/>
  <c r="F108" i="73"/>
  <c r="AC107" i="73"/>
  <c r="AB107" i="73"/>
  <c r="AA107" i="73"/>
  <c r="AD107" i="73" s="1"/>
  <c r="Z107" i="73"/>
  <c r="V107" i="73"/>
  <c r="R107" i="73"/>
  <c r="N107" i="73"/>
  <c r="J107" i="73"/>
  <c r="F107" i="73"/>
  <c r="AC106" i="73"/>
  <c r="AB106" i="73"/>
  <c r="AA106" i="73"/>
  <c r="AD106" i="73" s="1"/>
  <c r="Z106" i="73"/>
  <c r="V106" i="73"/>
  <c r="R106" i="73"/>
  <c r="N106" i="73"/>
  <c r="J106" i="73"/>
  <c r="F106" i="73"/>
  <c r="AC105" i="73"/>
  <c r="AD105" i="73" s="1"/>
  <c r="AB105" i="73"/>
  <c r="AA105" i="73"/>
  <c r="Z105" i="73"/>
  <c r="V105" i="73"/>
  <c r="R105" i="73"/>
  <c r="N105" i="73"/>
  <c r="J105" i="73"/>
  <c r="F105" i="73"/>
  <c r="AC104" i="73"/>
  <c r="AD104" i="73" s="1"/>
  <c r="AB104" i="73"/>
  <c r="AA104" i="73"/>
  <c r="Z104" i="73"/>
  <c r="V104" i="73"/>
  <c r="R104" i="73"/>
  <c r="N104" i="73"/>
  <c r="J104" i="73"/>
  <c r="F104" i="73"/>
  <c r="AC103" i="73"/>
  <c r="AB103" i="73"/>
  <c r="AA103" i="73"/>
  <c r="AD103" i="73" s="1"/>
  <c r="Z103" i="73"/>
  <c r="V103" i="73"/>
  <c r="R103" i="73"/>
  <c r="N103" i="73"/>
  <c r="J103" i="73"/>
  <c r="F103" i="73"/>
  <c r="AC102" i="73"/>
  <c r="AB102" i="73"/>
  <c r="AA102" i="73"/>
  <c r="AD102" i="73" s="1"/>
  <c r="Z102" i="73"/>
  <c r="V102" i="73"/>
  <c r="R102" i="73"/>
  <c r="N102" i="73"/>
  <c r="J102" i="73"/>
  <c r="F102" i="73"/>
  <c r="AC101" i="73"/>
  <c r="AD101" i="73" s="1"/>
  <c r="AB101" i="73"/>
  <c r="AA101" i="73"/>
  <c r="Z101" i="73"/>
  <c r="V101" i="73"/>
  <c r="R101" i="73"/>
  <c r="N101" i="73"/>
  <c r="J101" i="73"/>
  <c r="F101" i="73"/>
  <c r="AC100" i="73"/>
  <c r="AD100" i="73" s="1"/>
  <c r="AB100" i="73"/>
  <c r="AA100" i="73"/>
  <c r="Z100" i="73"/>
  <c r="V100" i="73"/>
  <c r="R100" i="73"/>
  <c r="N100" i="73"/>
  <c r="J100" i="73"/>
  <c r="F100" i="73"/>
  <c r="AC99" i="73"/>
  <c r="AB99" i="73"/>
  <c r="AA99" i="73"/>
  <c r="AD99" i="73" s="1"/>
  <c r="Z99" i="73"/>
  <c r="V99" i="73"/>
  <c r="R99" i="73"/>
  <c r="N99" i="73"/>
  <c r="J99" i="73"/>
  <c r="F99" i="73"/>
  <c r="AC98" i="73"/>
  <c r="AB98" i="73"/>
  <c r="AA98" i="73"/>
  <c r="AD98" i="73" s="1"/>
  <c r="Z98" i="73"/>
  <c r="V98" i="73"/>
  <c r="R98" i="73"/>
  <c r="N98" i="73"/>
  <c r="J98" i="73"/>
  <c r="F98" i="73"/>
  <c r="AC97" i="73"/>
  <c r="AD97" i="73" s="1"/>
  <c r="AB97" i="73"/>
  <c r="AA97" i="73"/>
  <c r="Z97" i="73"/>
  <c r="V97" i="73"/>
  <c r="R97" i="73"/>
  <c r="N97" i="73"/>
  <c r="J97" i="73"/>
  <c r="F97" i="73"/>
  <c r="AC96" i="73"/>
  <c r="AD96" i="73" s="1"/>
  <c r="AB96" i="73"/>
  <c r="AA96" i="73"/>
  <c r="Z96" i="73"/>
  <c r="V96" i="73"/>
  <c r="R96" i="73"/>
  <c r="N96" i="73"/>
  <c r="J96" i="73"/>
  <c r="F96" i="73"/>
  <c r="AC95" i="73"/>
  <c r="AB95" i="73"/>
  <c r="AA95" i="73"/>
  <c r="AD95" i="73" s="1"/>
  <c r="Z95" i="73"/>
  <c r="V95" i="73"/>
  <c r="R95" i="73"/>
  <c r="N95" i="73"/>
  <c r="J95" i="73"/>
  <c r="F95" i="73"/>
  <c r="AC94" i="73"/>
  <c r="AB94" i="73"/>
  <c r="AA94" i="73"/>
  <c r="AD94" i="73" s="1"/>
  <c r="Z94" i="73"/>
  <c r="V94" i="73"/>
  <c r="R94" i="73"/>
  <c r="N94" i="73"/>
  <c r="J94" i="73"/>
  <c r="F94" i="73"/>
  <c r="AC93" i="73"/>
  <c r="AD93" i="73" s="1"/>
  <c r="AB93" i="73"/>
  <c r="AA93" i="73"/>
  <c r="Z93" i="73"/>
  <c r="V93" i="73"/>
  <c r="R93" i="73"/>
  <c r="N93" i="73"/>
  <c r="J93" i="73"/>
  <c r="F93" i="73"/>
  <c r="AC92" i="73"/>
  <c r="AD92" i="73" s="1"/>
  <c r="AB92" i="73"/>
  <c r="AA92" i="73"/>
  <c r="Z92" i="73"/>
  <c r="V92" i="73"/>
  <c r="R92" i="73"/>
  <c r="N92" i="73"/>
  <c r="J92" i="73"/>
  <c r="F92" i="73"/>
  <c r="AC91" i="73"/>
  <c r="AC127" i="73" s="1"/>
  <c r="AB91" i="73"/>
  <c r="AB127" i="73" s="1"/>
  <c r="AA91" i="73"/>
  <c r="AD91" i="73" s="1"/>
  <c r="Z91" i="73"/>
  <c r="Z127" i="73" s="1"/>
  <c r="V91" i="73"/>
  <c r="V127" i="73" s="1"/>
  <c r="R91" i="73"/>
  <c r="R127" i="73" s="1"/>
  <c r="N91" i="73"/>
  <c r="N127" i="73" s="1"/>
  <c r="J91" i="73"/>
  <c r="J127" i="73" s="1"/>
  <c r="F91" i="73"/>
  <c r="F127" i="73" s="1"/>
  <c r="AC85" i="73"/>
  <c r="AB85" i="73"/>
  <c r="AA85" i="73"/>
  <c r="Y85" i="73"/>
  <c r="X85" i="73"/>
  <c r="W85" i="73"/>
  <c r="U85" i="73"/>
  <c r="T85" i="73"/>
  <c r="S85" i="73"/>
  <c r="Q85" i="73"/>
  <c r="P85" i="73"/>
  <c r="O85" i="73"/>
  <c r="M85" i="73"/>
  <c r="L85" i="73"/>
  <c r="K85" i="73"/>
  <c r="I85" i="73"/>
  <c r="H85" i="73"/>
  <c r="G85" i="73"/>
  <c r="E85" i="73"/>
  <c r="D85" i="73"/>
  <c r="C85" i="73"/>
  <c r="AD84" i="73"/>
  <c r="Z84" i="73"/>
  <c r="V84" i="73"/>
  <c r="R84" i="73"/>
  <c r="N84" i="73"/>
  <c r="J84" i="73"/>
  <c r="F84" i="73"/>
  <c r="AD83" i="73"/>
  <c r="Z83" i="73"/>
  <c r="V83" i="73"/>
  <c r="R83" i="73"/>
  <c r="N83" i="73"/>
  <c r="J83" i="73"/>
  <c r="F83" i="73"/>
  <c r="AD82" i="73"/>
  <c r="Z82" i="73"/>
  <c r="V82" i="73"/>
  <c r="R82" i="73"/>
  <c r="N82" i="73"/>
  <c r="J82" i="73"/>
  <c r="F82" i="73"/>
  <c r="AD81" i="73"/>
  <c r="Z81" i="73"/>
  <c r="V81" i="73"/>
  <c r="R81" i="73"/>
  <c r="N81" i="73"/>
  <c r="J81" i="73"/>
  <c r="F81" i="73"/>
  <c r="AD80" i="73"/>
  <c r="Z80" i="73"/>
  <c r="V80" i="73"/>
  <c r="R80" i="73"/>
  <c r="N80" i="73"/>
  <c r="J80" i="73"/>
  <c r="F80" i="73"/>
  <c r="AD79" i="73"/>
  <c r="Z79" i="73"/>
  <c r="V79" i="73"/>
  <c r="R79" i="73"/>
  <c r="N79" i="73"/>
  <c r="J79" i="73"/>
  <c r="F79" i="73"/>
  <c r="AD78" i="73"/>
  <c r="Z78" i="73"/>
  <c r="V78" i="73"/>
  <c r="R78" i="73"/>
  <c r="N78" i="73"/>
  <c r="J78" i="73"/>
  <c r="F78" i="73"/>
  <c r="AD77" i="73"/>
  <c r="Z77" i="73"/>
  <c r="V77" i="73"/>
  <c r="R77" i="73"/>
  <c r="N77" i="73"/>
  <c r="J77" i="73"/>
  <c r="F77" i="73"/>
  <c r="AD76" i="73"/>
  <c r="Z76" i="73"/>
  <c r="V76" i="73"/>
  <c r="R76" i="73"/>
  <c r="N76" i="73"/>
  <c r="J76" i="73"/>
  <c r="F76" i="73"/>
  <c r="AD75" i="73"/>
  <c r="Z75" i="73"/>
  <c r="V75" i="73"/>
  <c r="R75" i="73"/>
  <c r="N75" i="73"/>
  <c r="J75" i="73"/>
  <c r="F75" i="73"/>
  <c r="AD74" i="73"/>
  <c r="Z74" i="73"/>
  <c r="V74" i="73"/>
  <c r="R74" i="73"/>
  <c r="N74" i="73"/>
  <c r="J74" i="73"/>
  <c r="F74" i="73"/>
  <c r="AD73" i="73"/>
  <c r="Z73" i="73"/>
  <c r="V73" i="73"/>
  <c r="R73" i="73"/>
  <c r="N73" i="73"/>
  <c r="J73" i="73"/>
  <c r="F73" i="73"/>
  <c r="AD72" i="73"/>
  <c r="Z72" i="73"/>
  <c r="V72" i="73"/>
  <c r="R72" i="73"/>
  <c r="N72" i="73"/>
  <c r="J72" i="73"/>
  <c r="F72" i="73"/>
  <c r="AD71" i="73"/>
  <c r="Z71" i="73"/>
  <c r="V71" i="73"/>
  <c r="R71" i="73"/>
  <c r="N71" i="73"/>
  <c r="J71" i="73"/>
  <c r="F71" i="73"/>
  <c r="AD70" i="73"/>
  <c r="Z70" i="73"/>
  <c r="V70" i="73"/>
  <c r="R70" i="73"/>
  <c r="N70" i="73"/>
  <c r="J70" i="73"/>
  <c r="F70" i="73"/>
  <c r="AD69" i="73"/>
  <c r="Z69" i="73"/>
  <c r="V69" i="73"/>
  <c r="R69" i="73"/>
  <c r="N69" i="73"/>
  <c r="J69" i="73"/>
  <c r="F69" i="73"/>
  <c r="AD68" i="73"/>
  <c r="Z68" i="73"/>
  <c r="V68" i="73"/>
  <c r="R68" i="73"/>
  <c r="N68" i="73"/>
  <c r="J68" i="73"/>
  <c r="F68" i="73"/>
  <c r="AD67" i="73"/>
  <c r="Z67" i="73"/>
  <c r="V67" i="73"/>
  <c r="R67" i="73"/>
  <c r="N67" i="73"/>
  <c r="J67" i="73"/>
  <c r="F67" i="73"/>
  <c r="AD66" i="73"/>
  <c r="Z66" i="73"/>
  <c r="V66" i="73"/>
  <c r="R66" i="73"/>
  <c r="N66" i="73"/>
  <c r="J66" i="73"/>
  <c r="F66" i="73"/>
  <c r="AD65" i="73"/>
  <c r="Z65" i="73"/>
  <c r="V65" i="73"/>
  <c r="R65" i="73"/>
  <c r="N65" i="73"/>
  <c r="J65" i="73"/>
  <c r="F65" i="73"/>
  <c r="AD64" i="73"/>
  <c r="Z64" i="73"/>
  <c r="V64" i="73"/>
  <c r="R64" i="73"/>
  <c r="N64" i="73"/>
  <c r="J64" i="73"/>
  <c r="F64" i="73"/>
  <c r="AD63" i="73"/>
  <c r="Z63" i="73"/>
  <c r="V63" i="73"/>
  <c r="R63" i="73"/>
  <c r="N63" i="73"/>
  <c r="J63" i="73"/>
  <c r="F63" i="73"/>
  <c r="AD62" i="73"/>
  <c r="Z62" i="73"/>
  <c r="V62" i="73"/>
  <c r="R62" i="73"/>
  <c r="N62" i="73"/>
  <c r="J62" i="73"/>
  <c r="F62" i="73"/>
  <c r="AD61" i="73"/>
  <c r="Z61" i="73"/>
  <c r="V61" i="73"/>
  <c r="R61" i="73"/>
  <c r="N61" i="73"/>
  <c r="J61" i="73"/>
  <c r="F61" i="73"/>
  <c r="AD60" i="73"/>
  <c r="Z60" i="73"/>
  <c r="V60" i="73"/>
  <c r="R60" i="73"/>
  <c r="N60" i="73"/>
  <c r="J60" i="73"/>
  <c r="F60" i="73"/>
  <c r="AD59" i="73"/>
  <c r="Z59" i="73"/>
  <c r="V59" i="73"/>
  <c r="R59" i="73"/>
  <c r="N59" i="73"/>
  <c r="J59" i="73"/>
  <c r="F59" i="73"/>
  <c r="AD58" i="73"/>
  <c r="Z58" i="73"/>
  <c r="V58" i="73"/>
  <c r="R58" i="73"/>
  <c r="N58" i="73"/>
  <c r="J58" i="73"/>
  <c r="F58" i="73"/>
  <c r="AD57" i="73"/>
  <c r="Z57" i="73"/>
  <c r="V57" i="73"/>
  <c r="R57" i="73"/>
  <c r="N57" i="73"/>
  <c r="J57" i="73"/>
  <c r="F57" i="73"/>
  <c r="AD56" i="73"/>
  <c r="Z56" i="73"/>
  <c r="V56" i="73"/>
  <c r="R56" i="73"/>
  <c r="N56" i="73"/>
  <c r="J56" i="73"/>
  <c r="F56" i="73"/>
  <c r="AD55" i="73"/>
  <c r="Z55" i="73"/>
  <c r="V55" i="73"/>
  <c r="R55" i="73"/>
  <c r="N55" i="73"/>
  <c r="J55" i="73"/>
  <c r="F55" i="73"/>
  <c r="AD54" i="73"/>
  <c r="Z54" i="73"/>
  <c r="V54" i="73"/>
  <c r="R54" i="73"/>
  <c r="N54" i="73"/>
  <c r="J54" i="73"/>
  <c r="F54" i="73"/>
  <c r="AD53" i="73"/>
  <c r="Z53" i="73"/>
  <c r="V53" i="73"/>
  <c r="R53" i="73"/>
  <c r="N53" i="73"/>
  <c r="J53" i="73"/>
  <c r="F53" i="73"/>
  <c r="AD52" i="73"/>
  <c r="Z52" i="73"/>
  <c r="V52" i="73"/>
  <c r="R52" i="73"/>
  <c r="N52" i="73"/>
  <c r="J52" i="73"/>
  <c r="F52" i="73"/>
  <c r="AD51" i="73"/>
  <c r="Z51" i="73"/>
  <c r="V51" i="73"/>
  <c r="R51" i="73"/>
  <c r="N51" i="73"/>
  <c r="J51" i="73"/>
  <c r="F51" i="73"/>
  <c r="AD50" i="73"/>
  <c r="Z50" i="73"/>
  <c r="V50" i="73"/>
  <c r="R50" i="73"/>
  <c r="N50" i="73"/>
  <c r="J50" i="73"/>
  <c r="F50" i="73"/>
  <c r="AD49" i="73"/>
  <c r="AD85" i="73" s="1"/>
  <c r="Z49" i="73"/>
  <c r="Z85" i="73" s="1"/>
  <c r="V49" i="73"/>
  <c r="V85" i="73" s="1"/>
  <c r="R49" i="73"/>
  <c r="R85" i="73" s="1"/>
  <c r="N49" i="73"/>
  <c r="N85" i="73" s="1"/>
  <c r="J49" i="73"/>
  <c r="J85" i="73" s="1"/>
  <c r="F49" i="73"/>
  <c r="F85" i="73" s="1"/>
  <c r="AC43" i="73"/>
  <c r="AB43" i="73"/>
  <c r="AA43" i="73"/>
  <c r="Y43" i="73"/>
  <c r="X43" i="73"/>
  <c r="W43" i="73"/>
  <c r="U43" i="73"/>
  <c r="T43" i="73"/>
  <c r="S43" i="73"/>
  <c r="Q43" i="73"/>
  <c r="P43" i="73"/>
  <c r="O43" i="73"/>
  <c r="M43" i="73"/>
  <c r="L43" i="73"/>
  <c r="K43" i="73"/>
  <c r="I43" i="73"/>
  <c r="H43" i="73"/>
  <c r="G43" i="73"/>
  <c r="E43" i="73"/>
  <c r="D43" i="73"/>
  <c r="C43" i="73"/>
  <c r="AD42" i="73"/>
  <c r="Z42" i="73"/>
  <c r="V42" i="73"/>
  <c r="R42" i="73"/>
  <c r="N42" i="73"/>
  <c r="J42" i="73"/>
  <c r="F42" i="73"/>
  <c r="AD41" i="73"/>
  <c r="Z41" i="73"/>
  <c r="V41" i="73"/>
  <c r="R41" i="73"/>
  <c r="N41" i="73"/>
  <c r="J41" i="73"/>
  <c r="F41" i="73"/>
  <c r="AD40" i="73"/>
  <c r="Z40" i="73"/>
  <c r="V40" i="73"/>
  <c r="R40" i="73"/>
  <c r="N40" i="73"/>
  <c r="J40" i="73"/>
  <c r="F40" i="73"/>
  <c r="AD39" i="73"/>
  <c r="Z39" i="73"/>
  <c r="V39" i="73"/>
  <c r="R39" i="73"/>
  <c r="N39" i="73"/>
  <c r="J39" i="73"/>
  <c r="F39" i="73"/>
  <c r="AD38" i="73"/>
  <c r="Z38" i="73"/>
  <c r="V38" i="73"/>
  <c r="R38" i="73"/>
  <c r="N38" i="73"/>
  <c r="J38" i="73"/>
  <c r="F38" i="73"/>
  <c r="AD37" i="73"/>
  <c r="Z37" i="73"/>
  <c r="V37" i="73"/>
  <c r="R37" i="73"/>
  <c r="N37" i="73"/>
  <c r="J37" i="73"/>
  <c r="F37" i="73"/>
  <c r="AD36" i="73"/>
  <c r="Z36" i="73"/>
  <c r="V36" i="73"/>
  <c r="R36" i="73"/>
  <c r="N36" i="73"/>
  <c r="J36" i="73"/>
  <c r="F36" i="73"/>
  <c r="AD35" i="73"/>
  <c r="Z35" i="73"/>
  <c r="V35" i="73"/>
  <c r="R35" i="73"/>
  <c r="N35" i="73"/>
  <c r="J35" i="73"/>
  <c r="F35" i="73"/>
  <c r="AD34" i="73"/>
  <c r="Z34" i="73"/>
  <c r="V34" i="73"/>
  <c r="R34" i="73"/>
  <c r="N34" i="73"/>
  <c r="J34" i="73"/>
  <c r="F34" i="73"/>
  <c r="AD33" i="73"/>
  <c r="Z33" i="73"/>
  <c r="V33" i="73"/>
  <c r="R33" i="73"/>
  <c r="N33" i="73"/>
  <c r="J33" i="73"/>
  <c r="F33" i="73"/>
  <c r="AD32" i="73"/>
  <c r="Z32" i="73"/>
  <c r="V32" i="73"/>
  <c r="R32" i="73"/>
  <c r="N32" i="73"/>
  <c r="J32" i="73"/>
  <c r="F32" i="73"/>
  <c r="AD31" i="73"/>
  <c r="Z31" i="73"/>
  <c r="V31" i="73"/>
  <c r="R31" i="73"/>
  <c r="N31" i="73"/>
  <c r="J31" i="73"/>
  <c r="F31" i="73"/>
  <c r="AD30" i="73"/>
  <c r="Z30" i="73"/>
  <c r="V30" i="73"/>
  <c r="R30" i="73"/>
  <c r="N30" i="73"/>
  <c r="J30" i="73"/>
  <c r="F30" i="73"/>
  <c r="AD29" i="73"/>
  <c r="Z29" i="73"/>
  <c r="V29" i="73"/>
  <c r="R29" i="73"/>
  <c r="N29" i="73"/>
  <c r="J29" i="73"/>
  <c r="F29" i="73"/>
  <c r="AD28" i="73"/>
  <c r="Z28" i="73"/>
  <c r="V28" i="73"/>
  <c r="R28" i="73"/>
  <c r="N28" i="73"/>
  <c r="J28" i="73"/>
  <c r="F28" i="73"/>
  <c r="AD27" i="73"/>
  <c r="Z27" i="73"/>
  <c r="V27" i="73"/>
  <c r="R27" i="73"/>
  <c r="N27" i="73"/>
  <c r="J27" i="73"/>
  <c r="F27" i="73"/>
  <c r="AD26" i="73"/>
  <c r="Z26" i="73"/>
  <c r="V26" i="73"/>
  <c r="R26" i="73"/>
  <c r="N26" i="73"/>
  <c r="J26" i="73"/>
  <c r="F26" i="73"/>
  <c r="AD25" i="73"/>
  <c r="Z25" i="73"/>
  <c r="V25" i="73"/>
  <c r="R25" i="73"/>
  <c r="N25" i="73"/>
  <c r="J25" i="73"/>
  <c r="F25" i="73"/>
  <c r="AD24" i="73"/>
  <c r="Z24" i="73"/>
  <c r="V24" i="73"/>
  <c r="R24" i="73"/>
  <c r="N24" i="73"/>
  <c r="J24" i="73"/>
  <c r="F24" i="73"/>
  <c r="AD23" i="73"/>
  <c r="Z23" i="73"/>
  <c r="V23" i="73"/>
  <c r="R23" i="73"/>
  <c r="N23" i="73"/>
  <c r="J23" i="73"/>
  <c r="F23" i="73"/>
  <c r="AD22" i="73"/>
  <c r="Z22" i="73"/>
  <c r="V22" i="73"/>
  <c r="R22" i="73"/>
  <c r="N22" i="73"/>
  <c r="J22" i="73"/>
  <c r="F22" i="73"/>
  <c r="AD21" i="73"/>
  <c r="Z21" i="73"/>
  <c r="V21" i="73"/>
  <c r="R21" i="73"/>
  <c r="N21" i="73"/>
  <c r="J21" i="73"/>
  <c r="F21" i="73"/>
  <c r="AD20" i="73"/>
  <c r="Z20" i="73"/>
  <c r="V20" i="73"/>
  <c r="R20" i="73"/>
  <c r="N20" i="73"/>
  <c r="J20" i="73"/>
  <c r="F20" i="73"/>
  <c r="AD19" i="73"/>
  <c r="Z19" i="73"/>
  <c r="V19" i="73"/>
  <c r="R19" i="73"/>
  <c r="N19" i="73"/>
  <c r="J19" i="73"/>
  <c r="F19" i="73"/>
  <c r="AD18" i="73"/>
  <c r="Z18" i="73"/>
  <c r="V18" i="73"/>
  <c r="R18" i="73"/>
  <c r="N18" i="73"/>
  <c r="J18" i="73"/>
  <c r="F18" i="73"/>
  <c r="AD17" i="73"/>
  <c r="Z17" i="73"/>
  <c r="V17" i="73"/>
  <c r="R17" i="73"/>
  <c r="N17" i="73"/>
  <c r="J17" i="73"/>
  <c r="F17" i="73"/>
  <c r="AD16" i="73"/>
  <c r="Z16" i="73"/>
  <c r="V16" i="73"/>
  <c r="R16" i="73"/>
  <c r="N16" i="73"/>
  <c r="J16" i="73"/>
  <c r="F16" i="73"/>
  <c r="AD15" i="73"/>
  <c r="Z15" i="73"/>
  <c r="V15" i="73"/>
  <c r="R15" i="73"/>
  <c r="N15" i="73"/>
  <c r="J15" i="73"/>
  <c r="F15" i="73"/>
  <c r="AD14" i="73"/>
  <c r="Z14" i="73"/>
  <c r="V14" i="73"/>
  <c r="R14" i="73"/>
  <c r="N14" i="73"/>
  <c r="J14" i="73"/>
  <c r="F14" i="73"/>
  <c r="AD13" i="73"/>
  <c r="Z13" i="73"/>
  <c r="V13" i="73"/>
  <c r="R13" i="73"/>
  <c r="N13" i="73"/>
  <c r="J13" i="73"/>
  <c r="F13" i="73"/>
  <c r="AD12" i="73"/>
  <c r="Z12" i="73"/>
  <c r="V12" i="73"/>
  <c r="R12" i="73"/>
  <c r="N12" i="73"/>
  <c r="J12" i="73"/>
  <c r="F12" i="73"/>
  <c r="AD11" i="73"/>
  <c r="Z11" i="73"/>
  <c r="V11" i="73"/>
  <c r="R11" i="73"/>
  <c r="N11" i="73"/>
  <c r="J11" i="73"/>
  <c r="F11" i="73"/>
  <c r="AD10" i="73"/>
  <c r="Z10" i="73"/>
  <c r="V10" i="73"/>
  <c r="R10" i="73"/>
  <c r="N10" i="73"/>
  <c r="J10" i="73"/>
  <c r="F10" i="73"/>
  <c r="AD9" i="73"/>
  <c r="Z9" i="73"/>
  <c r="V9" i="73"/>
  <c r="R9" i="73"/>
  <c r="N9" i="73"/>
  <c r="J9" i="73"/>
  <c r="F9" i="73"/>
  <c r="AD8" i="73"/>
  <c r="Z8" i="73"/>
  <c r="V8" i="73"/>
  <c r="R8" i="73"/>
  <c r="N8" i="73"/>
  <c r="J8" i="73"/>
  <c r="F8" i="73"/>
  <c r="AD7" i="73"/>
  <c r="AD43" i="73" s="1"/>
  <c r="Z7" i="73"/>
  <c r="Z43" i="73" s="1"/>
  <c r="V7" i="73"/>
  <c r="V43" i="73" s="1"/>
  <c r="R7" i="73"/>
  <c r="R43" i="73" s="1"/>
  <c r="N7" i="73"/>
  <c r="N43" i="73" s="1"/>
  <c r="J7" i="73"/>
  <c r="J43" i="73" s="1"/>
  <c r="F7" i="73"/>
  <c r="F43" i="73" s="1"/>
  <c r="M83" i="71"/>
  <c r="L83" i="71"/>
  <c r="N83" i="71" s="1"/>
  <c r="J83" i="71"/>
  <c r="I83" i="71"/>
  <c r="K83" i="71" s="1"/>
  <c r="G83" i="71"/>
  <c r="H83" i="71" s="1"/>
  <c r="F83" i="71"/>
  <c r="D83" i="71"/>
  <c r="C83" i="71"/>
  <c r="E83" i="71" s="1"/>
  <c r="N82" i="71"/>
  <c r="K82" i="71"/>
  <c r="H82" i="71"/>
  <c r="E82" i="71"/>
  <c r="N81" i="71"/>
  <c r="K81" i="71"/>
  <c r="H81" i="71"/>
  <c r="E81" i="71"/>
  <c r="M80" i="71"/>
  <c r="L80" i="71"/>
  <c r="N80" i="71" s="1"/>
  <c r="K80" i="71"/>
  <c r="J80" i="71"/>
  <c r="I80" i="71"/>
  <c r="G80" i="71"/>
  <c r="F80" i="71"/>
  <c r="H80" i="71" s="1"/>
  <c r="D80" i="71"/>
  <c r="C80" i="71"/>
  <c r="E80" i="71" s="1"/>
  <c r="N79" i="71"/>
  <c r="K79" i="71"/>
  <c r="H79" i="71"/>
  <c r="E79" i="71"/>
  <c r="N78" i="71"/>
  <c r="K78" i="71"/>
  <c r="H78" i="71"/>
  <c r="E78" i="71"/>
  <c r="M77" i="71"/>
  <c r="L77" i="71"/>
  <c r="N77" i="71" s="1"/>
  <c r="K77" i="71"/>
  <c r="J77" i="71"/>
  <c r="I77" i="71"/>
  <c r="G77" i="71"/>
  <c r="H77" i="71" s="1"/>
  <c r="F77" i="71"/>
  <c r="D77" i="71"/>
  <c r="C77" i="71"/>
  <c r="E77" i="71" s="1"/>
  <c r="N76" i="71"/>
  <c r="K76" i="71"/>
  <c r="H76" i="71"/>
  <c r="E76" i="71"/>
  <c r="N75" i="71"/>
  <c r="K75" i="71"/>
  <c r="H75" i="71"/>
  <c r="E75" i="71"/>
  <c r="M74" i="71"/>
  <c r="L74" i="71"/>
  <c r="N74" i="71" s="1"/>
  <c r="K74" i="71"/>
  <c r="J74" i="71"/>
  <c r="I74" i="71"/>
  <c r="G74" i="71"/>
  <c r="H74" i="71" s="1"/>
  <c r="F74" i="71"/>
  <c r="D74" i="71"/>
  <c r="C74" i="71"/>
  <c r="E74" i="71" s="1"/>
  <c r="N73" i="71"/>
  <c r="K73" i="71"/>
  <c r="H73" i="71"/>
  <c r="E73" i="71"/>
  <c r="N72" i="71"/>
  <c r="K72" i="71"/>
  <c r="H72" i="71"/>
  <c r="E72" i="71"/>
  <c r="M67" i="71"/>
  <c r="L67" i="71"/>
  <c r="N67" i="71" s="1"/>
  <c r="K67" i="71"/>
  <c r="J67" i="71"/>
  <c r="I67" i="71"/>
  <c r="G67" i="71"/>
  <c r="H67" i="71" s="1"/>
  <c r="F67" i="71"/>
  <c r="E67" i="71"/>
  <c r="D67" i="71"/>
  <c r="C67" i="71"/>
  <c r="N66" i="71"/>
  <c r="K66" i="71"/>
  <c r="H66" i="71"/>
  <c r="E66" i="71"/>
  <c r="N65" i="71"/>
  <c r="K65" i="71"/>
  <c r="H65" i="71"/>
  <c r="E65" i="71"/>
  <c r="M64" i="71"/>
  <c r="L64" i="71"/>
  <c r="N64" i="71" s="1"/>
  <c r="K64" i="71"/>
  <c r="J64" i="71"/>
  <c r="I64" i="71"/>
  <c r="G64" i="71"/>
  <c r="F64" i="71"/>
  <c r="H64" i="71" s="1"/>
  <c r="D64" i="71"/>
  <c r="C64" i="71"/>
  <c r="E64" i="71" s="1"/>
  <c r="N63" i="71"/>
  <c r="K63" i="71"/>
  <c r="H63" i="71"/>
  <c r="E63" i="71"/>
  <c r="N62" i="71"/>
  <c r="K62" i="71"/>
  <c r="H62" i="71"/>
  <c r="E62" i="71"/>
  <c r="M61" i="71"/>
  <c r="L61" i="71"/>
  <c r="N61" i="71" s="1"/>
  <c r="K61" i="71"/>
  <c r="J61" i="71"/>
  <c r="I61" i="71"/>
  <c r="G61" i="71"/>
  <c r="H61" i="71" s="1"/>
  <c r="F61" i="71"/>
  <c r="D61" i="71"/>
  <c r="C61" i="71"/>
  <c r="E61" i="71" s="1"/>
  <c r="N60" i="71"/>
  <c r="K60" i="71"/>
  <c r="H60" i="71"/>
  <c r="E60" i="71"/>
  <c r="N59" i="71"/>
  <c r="K59" i="71"/>
  <c r="H59" i="71"/>
  <c r="E59" i="71"/>
  <c r="M58" i="71"/>
  <c r="L58" i="71"/>
  <c r="N58" i="71" s="1"/>
  <c r="K58" i="71"/>
  <c r="J58" i="71"/>
  <c r="I58" i="71"/>
  <c r="G58" i="71"/>
  <c r="F58" i="71"/>
  <c r="H58" i="71" s="1"/>
  <c r="D58" i="71"/>
  <c r="C58" i="71"/>
  <c r="E58" i="71" s="1"/>
  <c r="N57" i="71"/>
  <c r="K57" i="71"/>
  <c r="H57" i="71"/>
  <c r="E57" i="71"/>
  <c r="N56" i="71"/>
  <c r="K56" i="71"/>
  <c r="H56" i="71"/>
  <c r="E56" i="71"/>
  <c r="M51" i="71"/>
  <c r="L51" i="71"/>
  <c r="N51" i="71" s="1"/>
  <c r="K51" i="71"/>
  <c r="J51" i="71"/>
  <c r="I51" i="71"/>
  <c r="G51" i="71"/>
  <c r="H51" i="71" s="1"/>
  <c r="F51" i="71"/>
  <c r="D51" i="71"/>
  <c r="C51" i="71"/>
  <c r="E51" i="71" s="1"/>
  <c r="N50" i="71"/>
  <c r="K50" i="71"/>
  <c r="H50" i="71"/>
  <c r="E50" i="71"/>
  <c r="N49" i="71"/>
  <c r="K49" i="71"/>
  <c r="H49" i="71"/>
  <c r="E49" i="71"/>
  <c r="M48" i="71"/>
  <c r="L48" i="71"/>
  <c r="N48" i="71" s="1"/>
  <c r="K48" i="71"/>
  <c r="J48" i="71"/>
  <c r="I48" i="71"/>
  <c r="G48" i="71"/>
  <c r="F48" i="71"/>
  <c r="H48" i="71" s="1"/>
  <c r="D48" i="71"/>
  <c r="C48" i="71"/>
  <c r="E48" i="71" s="1"/>
  <c r="N47" i="71"/>
  <c r="K47" i="71"/>
  <c r="H47" i="71"/>
  <c r="E47" i="71"/>
  <c r="N46" i="71"/>
  <c r="K46" i="71"/>
  <c r="H46" i="71"/>
  <c r="E46" i="71"/>
  <c r="M45" i="71"/>
  <c r="L45" i="71"/>
  <c r="N45" i="71" s="1"/>
  <c r="K45" i="71"/>
  <c r="J45" i="71"/>
  <c r="I45" i="71"/>
  <c r="G45" i="71"/>
  <c r="H45" i="71" s="1"/>
  <c r="F45" i="71"/>
  <c r="D45" i="71"/>
  <c r="C45" i="71"/>
  <c r="E45" i="71" s="1"/>
  <c r="N44" i="71"/>
  <c r="K44" i="71"/>
  <c r="H44" i="71"/>
  <c r="E44" i="71"/>
  <c r="N43" i="71"/>
  <c r="K43" i="71"/>
  <c r="H43" i="71"/>
  <c r="E43" i="71"/>
  <c r="M42" i="71"/>
  <c r="L42" i="71"/>
  <c r="N42" i="71" s="1"/>
  <c r="K42" i="71"/>
  <c r="J42" i="71"/>
  <c r="I42" i="71"/>
  <c r="G42" i="71"/>
  <c r="F42" i="71"/>
  <c r="H42" i="71" s="1"/>
  <c r="D42" i="71"/>
  <c r="C42" i="71"/>
  <c r="E42" i="71" s="1"/>
  <c r="N41" i="71"/>
  <c r="K41" i="71"/>
  <c r="H41" i="71"/>
  <c r="E41" i="71"/>
  <c r="N40" i="71"/>
  <c r="K40" i="71"/>
  <c r="H40" i="71"/>
  <c r="E40" i="71"/>
  <c r="M35" i="71"/>
  <c r="L35" i="71"/>
  <c r="N35" i="71" s="1"/>
  <c r="K35" i="71"/>
  <c r="J35" i="71"/>
  <c r="I35" i="71"/>
  <c r="G35" i="71"/>
  <c r="H35" i="71" s="1"/>
  <c r="F35" i="71"/>
  <c r="D35" i="71"/>
  <c r="C35" i="71"/>
  <c r="E35" i="71" s="1"/>
  <c r="N34" i="71"/>
  <c r="K34" i="71"/>
  <c r="H34" i="71"/>
  <c r="E34" i="71"/>
  <c r="N33" i="71"/>
  <c r="K33" i="71"/>
  <c r="H33" i="71"/>
  <c r="E33" i="71"/>
  <c r="M32" i="71"/>
  <c r="L32" i="71"/>
  <c r="N32" i="71" s="1"/>
  <c r="K32" i="71"/>
  <c r="J32" i="71"/>
  <c r="I32" i="71"/>
  <c r="G32" i="71"/>
  <c r="F32" i="71"/>
  <c r="H32" i="71" s="1"/>
  <c r="D32" i="71"/>
  <c r="C32" i="71"/>
  <c r="E32" i="71" s="1"/>
  <c r="N31" i="71"/>
  <c r="K31" i="71"/>
  <c r="H31" i="71"/>
  <c r="E31" i="71"/>
  <c r="N30" i="71"/>
  <c r="K30" i="71"/>
  <c r="H30" i="71"/>
  <c r="E30" i="71"/>
  <c r="M29" i="71"/>
  <c r="L29" i="71"/>
  <c r="N29" i="71" s="1"/>
  <c r="K29" i="71"/>
  <c r="J29" i="71"/>
  <c r="I29" i="71"/>
  <c r="G29" i="71"/>
  <c r="H29" i="71" s="1"/>
  <c r="F29" i="71"/>
  <c r="D29" i="71"/>
  <c r="C29" i="71"/>
  <c r="E29" i="71" s="1"/>
  <c r="N28" i="71"/>
  <c r="K28" i="71"/>
  <c r="H28" i="71"/>
  <c r="E28" i="71"/>
  <c r="N27" i="71"/>
  <c r="K27" i="71"/>
  <c r="H27" i="71"/>
  <c r="E27" i="71"/>
  <c r="M26" i="71"/>
  <c r="L26" i="71"/>
  <c r="N26" i="71" s="1"/>
  <c r="K26" i="71"/>
  <c r="J26" i="71"/>
  <c r="I26" i="71"/>
  <c r="G26" i="71"/>
  <c r="F26" i="71"/>
  <c r="H26" i="71" s="1"/>
  <c r="D26" i="71"/>
  <c r="C26" i="71"/>
  <c r="E26" i="71" s="1"/>
  <c r="N25" i="71"/>
  <c r="K25" i="71"/>
  <c r="H25" i="71"/>
  <c r="E25" i="71"/>
  <c r="N24" i="71"/>
  <c r="K24" i="71"/>
  <c r="H24" i="71"/>
  <c r="E24" i="71"/>
  <c r="N18" i="71"/>
  <c r="M18" i="71"/>
  <c r="L18" i="71"/>
  <c r="J18" i="71"/>
  <c r="K18" i="71" s="1"/>
  <c r="I18" i="71"/>
  <c r="G18" i="71"/>
  <c r="F18" i="71"/>
  <c r="H18" i="71" s="1"/>
  <c r="E18" i="71"/>
  <c r="S18" i="71" s="1"/>
  <c r="D18" i="71"/>
  <c r="R18" i="71" s="1"/>
  <c r="C18" i="71"/>
  <c r="Q18" i="71" s="1"/>
  <c r="S17" i="71"/>
  <c r="R17" i="71"/>
  <c r="Q17" i="71"/>
  <c r="N17" i="71"/>
  <c r="K17" i="71"/>
  <c r="H17" i="71"/>
  <c r="E17" i="71"/>
  <c r="R16" i="71"/>
  <c r="Q16" i="71"/>
  <c r="N16" i="71"/>
  <c r="K16" i="71"/>
  <c r="H16" i="71"/>
  <c r="E16" i="71"/>
  <c r="S16" i="71" s="1"/>
  <c r="Q15" i="71"/>
  <c r="N15" i="71"/>
  <c r="M15" i="71"/>
  <c r="L15" i="71"/>
  <c r="K15" i="71"/>
  <c r="J15" i="71"/>
  <c r="I15" i="71"/>
  <c r="G15" i="71"/>
  <c r="F15" i="71"/>
  <c r="H15" i="71" s="1"/>
  <c r="D15" i="71"/>
  <c r="R15" i="71" s="1"/>
  <c r="C15" i="71"/>
  <c r="E15" i="71" s="1"/>
  <c r="R14" i="71"/>
  <c r="Q14" i="71"/>
  <c r="N14" i="71"/>
  <c r="K14" i="71"/>
  <c r="H14" i="71"/>
  <c r="S14" i="71" s="1"/>
  <c r="E14" i="71"/>
  <c r="R13" i="71"/>
  <c r="Q13" i="71"/>
  <c r="N13" i="71"/>
  <c r="K13" i="71"/>
  <c r="H13" i="71"/>
  <c r="E13" i="71"/>
  <c r="S13" i="71" s="1"/>
  <c r="M12" i="71"/>
  <c r="L12" i="71"/>
  <c r="N12" i="71" s="1"/>
  <c r="K12" i="71"/>
  <c r="J12" i="71"/>
  <c r="I12" i="71"/>
  <c r="G12" i="71"/>
  <c r="F12" i="71"/>
  <c r="H12" i="71" s="1"/>
  <c r="D12" i="71"/>
  <c r="R12" i="71" s="1"/>
  <c r="C12" i="71"/>
  <c r="Q12" i="71" s="1"/>
  <c r="R11" i="71"/>
  <c r="Q11" i="71"/>
  <c r="N11" i="71"/>
  <c r="K11" i="71"/>
  <c r="H11" i="71"/>
  <c r="E11" i="71"/>
  <c r="S11" i="71" s="1"/>
  <c r="R10" i="71"/>
  <c r="Q10" i="71"/>
  <c r="N10" i="71"/>
  <c r="K10" i="71"/>
  <c r="H10" i="71"/>
  <c r="S10" i="71" s="1"/>
  <c r="E10" i="71"/>
  <c r="M9" i="71"/>
  <c r="N9" i="71" s="1"/>
  <c r="L9" i="71"/>
  <c r="J9" i="71"/>
  <c r="I9" i="71"/>
  <c r="K9" i="71" s="1"/>
  <c r="G9" i="71"/>
  <c r="F9" i="71"/>
  <c r="H9" i="71" s="1"/>
  <c r="D9" i="71"/>
  <c r="R9" i="71" s="1"/>
  <c r="C9" i="71"/>
  <c r="Q9" i="71" s="1"/>
  <c r="R8" i="71"/>
  <c r="Q8" i="71"/>
  <c r="N8" i="71"/>
  <c r="K8" i="71"/>
  <c r="H8" i="71"/>
  <c r="E8" i="71"/>
  <c r="S8" i="71" s="1"/>
  <c r="R7" i="71"/>
  <c r="Q7" i="71"/>
  <c r="N7" i="71"/>
  <c r="K7" i="71"/>
  <c r="H7" i="71"/>
  <c r="E7" i="71"/>
  <c r="E9" i="71" s="1"/>
  <c r="M83" i="70"/>
  <c r="L83" i="70"/>
  <c r="N83" i="70" s="1"/>
  <c r="D83" i="70"/>
  <c r="C83" i="70"/>
  <c r="E83" i="70" s="1"/>
  <c r="N82" i="70"/>
  <c r="E82" i="70"/>
  <c r="N81" i="70"/>
  <c r="E81" i="70"/>
  <c r="M80" i="70"/>
  <c r="N80" i="70" s="1"/>
  <c r="L80" i="70"/>
  <c r="D80" i="70"/>
  <c r="C80" i="70"/>
  <c r="E80" i="70" s="1"/>
  <c r="N79" i="70"/>
  <c r="E79" i="70"/>
  <c r="N78" i="70"/>
  <c r="E78" i="70"/>
  <c r="M77" i="70"/>
  <c r="L77" i="70"/>
  <c r="N77" i="70" s="1"/>
  <c r="E77" i="70"/>
  <c r="D77" i="70"/>
  <c r="C77" i="70"/>
  <c r="N76" i="70"/>
  <c r="E76" i="70"/>
  <c r="N75" i="70"/>
  <c r="E75" i="70"/>
  <c r="N74" i="70"/>
  <c r="M74" i="70"/>
  <c r="L74" i="70"/>
  <c r="D74" i="70"/>
  <c r="C74" i="70"/>
  <c r="E74" i="70" s="1"/>
  <c r="N73" i="70"/>
  <c r="E73" i="70"/>
  <c r="N72" i="70"/>
  <c r="E72" i="70"/>
  <c r="N67" i="70"/>
  <c r="M67" i="70"/>
  <c r="L67" i="70"/>
  <c r="J67" i="70"/>
  <c r="K67" i="70" s="1"/>
  <c r="I67" i="70"/>
  <c r="E67" i="70"/>
  <c r="D67" i="70"/>
  <c r="C67" i="70"/>
  <c r="N66" i="70"/>
  <c r="K66" i="70"/>
  <c r="E66" i="70"/>
  <c r="N65" i="70"/>
  <c r="K65" i="70"/>
  <c r="E65" i="70"/>
  <c r="S16" i="70" s="1"/>
  <c r="N64" i="70"/>
  <c r="M64" i="70"/>
  <c r="L64" i="70"/>
  <c r="J64" i="70"/>
  <c r="I64" i="70"/>
  <c r="K64" i="70" s="1"/>
  <c r="D64" i="70"/>
  <c r="C64" i="70"/>
  <c r="E64" i="70" s="1"/>
  <c r="N63" i="70"/>
  <c r="K63" i="70"/>
  <c r="E63" i="70"/>
  <c r="N62" i="70"/>
  <c r="K62" i="70"/>
  <c r="E62" i="70"/>
  <c r="N61" i="70"/>
  <c r="M61" i="70"/>
  <c r="L61" i="70"/>
  <c r="J61" i="70"/>
  <c r="I61" i="70"/>
  <c r="K61" i="70" s="1"/>
  <c r="D61" i="70"/>
  <c r="C61" i="70"/>
  <c r="E61" i="70" s="1"/>
  <c r="N60" i="70"/>
  <c r="K60" i="70"/>
  <c r="E60" i="70"/>
  <c r="N59" i="70"/>
  <c r="K59" i="70"/>
  <c r="E59" i="70"/>
  <c r="M58" i="70"/>
  <c r="L58" i="70"/>
  <c r="N58" i="70" s="1"/>
  <c r="K58" i="70"/>
  <c r="J58" i="70"/>
  <c r="I58" i="70"/>
  <c r="E58" i="70"/>
  <c r="D58" i="70"/>
  <c r="C58" i="70"/>
  <c r="N57" i="70"/>
  <c r="K57" i="70"/>
  <c r="E57" i="70"/>
  <c r="N56" i="70"/>
  <c r="K56" i="70"/>
  <c r="E56" i="70"/>
  <c r="M51" i="70"/>
  <c r="L51" i="70"/>
  <c r="N51" i="70" s="1"/>
  <c r="H51" i="70"/>
  <c r="G51" i="70"/>
  <c r="F51" i="70"/>
  <c r="D51" i="70"/>
  <c r="C51" i="70"/>
  <c r="E51" i="70" s="1"/>
  <c r="N50" i="70"/>
  <c r="H50" i="70"/>
  <c r="E50" i="70"/>
  <c r="N49" i="70"/>
  <c r="H49" i="70"/>
  <c r="E49" i="70"/>
  <c r="N48" i="70"/>
  <c r="M48" i="70"/>
  <c r="L48" i="70"/>
  <c r="H48" i="70"/>
  <c r="G48" i="70"/>
  <c r="F48" i="70"/>
  <c r="D48" i="70"/>
  <c r="C48" i="70"/>
  <c r="E48" i="70" s="1"/>
  <c r="N47" i="70"/>
  <c r="H47" i="70"/>
  <c r="E47" i="70"/>
  <c r="N46" i="70"/>
  <c r="H46" i="70"/>
  <c r="E46" i="70"/>
  <c r="M45" i="70"/>
  <c r="L45" i="70"/>
  <c r="N45" i="70" s="1"/>
  <c r="G45" i="70"/>
  <c r="F45" i="70"/>
  <c r="H45" i="70" s="1"/>
  <c r="E45" i="70"/>
  <c r="D45" i="70"/>
  <c r="C45" i="70"/>
  <c r="N44" i="70"/>
  <c r="H44" i="70"/>
  <c r="E44" i="70"/>
  <c r="N43" i="70"/>
  <c r="H43" i="70"/>
  <c r="E43" i="70"/>
  <c r="M42" i="70"/>
  <c r="L42" i="70"/>
  <c r="N42" i="70" s="1"/>
  <c r="G42" i="70"/>
  <c r="F42" i="70"/>
  <c r="H42" i="70" s="1"/>
  <c r="D42" i="70"/>
  <c r="E42" i="70" s="1"/>
  <c r="C42" i="70"/>
  <c r="N41" i="70"/>
  <c r="H41" i="70"/>
  <c r="E41" i="70"/>
  <c r="N40" i="70"/>
  <c r="H40" i="70"/>
  <c r="E40" i="70"/>
  <c r="M35" i="70"/>
  <c r="L35" i="70"/>
  <c r="J35" i="70"/>
  <c r="I35" i="70"/>
  <c r="H35" i="70"/>
  <c r="G35" i="70"/>
  <c r="F35" i="70"/>
  <c r="D35" i="70"/>
  <c r="C35" i="70"/>
  <c r="E35" i="70" s="1"/>
  <c r="N34" i="70"/>
  <c r="K34" i="70"/>
  <c r="H34" i="70"/>
  <c r="E34" i="70"/>
  <c r="N33" i="70"/>
  <c r="N35" i="70" s="1"/>
  <c r="K33" i="70"/>
  <c r="K35" i="70" s="1"/>
  <c r="H33" i="70"/>
  <c r="E33" i="70"/>
  <c r="M32" i="70"/>
  <c r="L32" i="70"/>
  <c r="K32" i="70"/>
  <c r="J32" i="70"/>
  <c r="I32" i="70"/>
  <c r="G32" i="70"/>
  <c r="F32" i="70"/>
  <c r="H32" i="70" s="1"/>
  <c r="D32" i="70"/>
  <c r="C32" i="70"/>
  <c r="E32" i="70" s="1"/>
  <c r="N31" i="70"/>
  <c r="K31" i="70"/>
  <c r="H31" i="70"/>
  <c r="E31" i="70"/>
  <c r="N30" i="70"/>
  <c r="N32" i="70" s="1"/>
  <c r="K30" i="70"/>
  <c r="H30" i="70"/>
  <c r="E30" i="70"/>
  <c r="M29" i="70"/>
  <c r="L29" i="70"/>
  <c r="J29" i="70"/>
  <c r="I29" i="70"/>
  <c r="H29" i="70"/>
  <c r="G29" i="70"/>
  <c r="F29" i="70"/>
  <c r="D29" i="70"/>
  <c r="C29" i="70"/>
  <c r="E29" i="70" s="1"/>
  <c r="N28" i="70"/>
  <c r="K28" i="70"/>
  <c r="H28" i="70"/>
  <c r="E28" i="70"/>
  <c r="N27" i="70"/>
  <c r="N29" i="70" s="1"/>
  <c r="K27" i="70"/>
  <c r="K29" i="70" s="1"/>
  <c r="H27" i="70"/>
  <c r="E27" i="70"/>
  <c r="M26" i="70"/>
  <c r="L26" i="70"/>
  <c r="Q9" i="70" s="1"/>
  <c r="K26" i="70"/>
  <c r="J26" i="70"/>
  <c r="I26" i="70"/>
  <c r="G26" i="70"/>
  <c r="F26" i="70"/>
  <c r="H26" i="70" s="1"/>
  <c r="D26" i="70"/>
  <c r="C26" i="70"/>
  <c r="E26" i="70" s="1"/>
  <c r="N25" i="70"/>
  <c r="K25" i="70"/>
  <c r="H25" i="70"/>
  <c r="E25" i="70"/>
  <c r="N24" i="70"/>
  <c r="N26" i="70" s="1"/>
  <c r="K24" i="70"/>
  <c r="H24" i="70"/>
  <c r="E24" i="70"/>
  <c r="M18" i="70"/>
  <c r="N18" i="70" s="1"/>
  <c r="L18" i="70"/>
  <c r="K18" i="70"/>
  <c r="J18" i="70"/>
  <c r="I18" i="70"/>
  <c r="H18" i="70"/>
  <c r="G18" i="70"/>
  <c r="R18" i="70" s="1"/>
  <c r="F18" i="70"/>
  <c r="D18" i="70"/>
  <c r="C18" i="70"/>
  <c r="Q18" i="70" s="1"/>
  <c r="R17" i="70"/>
  <c r="Q17" i="70"/>
  <c r="N17" i="70"/>
  <c r="K17" i="70"/>
  <c r="S17" i="70" s="1"/>
  <c r="H17" i="70"/>
  <c r="E17" i="70"/>
  <c r="R16" i="70"/>
  <c r="Q16" i="70"/>
  <c r="N16" i="70"/>
  <c r="K16" i="70"/>
  <c r="H16" i="70"/>
  <c r="E16" i="70"/>
  <c r="R15" i="70"/>
  <c r="N15" i="70"/>
  <c r="M15" i="70"/>
  <c r="L15" i="70"/>
  <c r="J15" i="70"/>
  <c r="K15" i="70" s="1"/>
  <c r="I15" i="70"/>
  <c r="H15" i="70"/>
  <c r="G15" i="70"/>
  <c r="F15" i="70"/>
  <c r="Q15" i="70" s="1"/>
  <c r="E15" i="70"/>
  <c r="D15" i="70"/>
  <c r="C15" i="70"/>
  <c r="R14" i="70"/>
  <c r="Q14" i="70"/>
  <c r="N14" i="70"/>
  <c r="K14" i="70"/>
  <c r="H14" i="70"/>
  <c r="E14" i="70"/>
  <c r="S14" i="70" s="1"/>
  <c r="R13" i="70"/>
  <c r="Q13" i="70"/>
  <c r="N13" i="70"/>
  <c r="K13" i="70"/>
  <c r="H13" i="70"/>
  <c r="E13" i="70"/>
  <c r="S13" i="70" s="1"/>
  <c r="M12" i="70"/>
  <c r="N12" i="70" s="1"/>
  <c r="L12" i="70"/>
  <c r="K12" i="70"/>
  <c r="J12" i="70"/>
  <c r="I12" i="70"/>
  <c r="G12" i="70"/>
  <c r="F12" i="70"/>
  <c r="H12" i="70" s="1"/>
  <c r="E12" i="70"/>
  <c r="D12" i="70"/>
  <c r="R12" i="70" s="1"/>
  <c r="C12" i="70"/>
  <c r="Q12" i="70" s="1"/>
  <c r="R11" i="70"/>
  <c r="Q11" i="70"/>
  <c r="N11" i="70"/>
  <c r="K11" i="70"/>
  <c r="H11" i="70"/>
  <c r="S11" i="70" s="1"/>
  <c r="E11" i="70"/>
  <c r="R10" i="70"/>
  <c r="Q10" i="70"/>
  <c r="N10" i="70"/>
  <c r="K10" i="70"/>
  <c r="H10" i="70"/>
  <c r="E10" i="70"/>
  <c r="S10" i="70" s="1"/>
  <c r="N9" i="70"/>
  <c r="M9" i="70"/>
  <c r="L9" i="70"/>
  <c r="J9" i="70"/>
  <c r="K9" i="70" s="1"/>
  <c r="I9" i="70"/>
  <c r="G9" i="70"/>
  <c r="R9" i="70" s="1"/>
  <c r="F9" i="70"/>
  <c r="D9" i="70"/>
  <c r="C9" i="70"/>
  <c r="E9" i="70" s="1"/>
  <c r="S8" i="70"/>
  <c r="R8" i="70"/>
  <c r="Q8" i="70"/>
  <c r="N8" i="70"/>
  <c r="K8" i="70"/>
  <c r="H8" i="70"/>
  <c r="E8" i="70"/>
  <c r="R7" i="70"/>
  <c r="Q7" i="70"/>
  <c r="N7" i="70"/>
  <c r="K7" i="70"/>
  <c r="S7" i="70" s="1"/>
  <c r="H7" i="70"/>
  <c r="E7" i="70"/>
  <c r="N83" i="69"/>
  <c r="M83" i="69"/>
  <c r="L83" i="69"/>
  <c r="J83" i="69"/>
  <c r="I83" i="69"/>
  <c r="G83" i="69"/>
  <c r="F83" i="69"/>
  <c r="H83" i="69" s="1"/>
  <c r="E83" i="69"/>
  <c r="D83" i="69"/>
  <c r="C83" i="69"/>
  <c r="N82" i="69"/>
  <c r="K82" i="69"/>
  <c r="H82" i="69"/>
  <c r="E82" i="69"/>
  <c r="N81" i="69"/>
  <c r="K81" i="69"/>
  <c r="K83" i="69" s="1"/>
  <c r="H81" i="69"/>
  <c r="E81" i="69"/>
  <c r="N80" i="69"/>
  <c r="M80" i="69"/>
  <c r="L80" i="69"/>
  <c r="K80" i="69"/>
  <c r="J80" i="69"/>
  <c r="I80" i="69"/>
  <c r="G80" i="69"/>
  <c r="F80" i="69"/>
  <c r="H80" i="69" s="1"/>
  <c r="D80" i="69"/>
  <c r="C80" i="69"/>
  <c r="E80" i="69" s="1"/>
  <c r="N79" i="69"/>
  <c r="K79" i="69"/>
  <c r="H79" i="69"/>
  <c r="E79" i="69"/>
  <c r="N78" i="69"/>
  <c r="K78" i="69"/>
  <c r="H78" i="69"/>
  <c r="E78" i="69"/>
  <c r="N77" i="69"/>
  <c r="M77" i="69"/>
  <c r="L77" i="69"/>
  <c r="J77" i="69"/>
  <c r="I77" i="69"/>
  <c r="G77" i="69"/>
  <c r="F77" i="69"/>
  <c r="H77" i="69" s="1"/>
  <c r="D77" i="69"/>
  <c r="C77" i="69"/>
  <c r="E77" i="69" s="1"/>
  <c r="N76" i="69"/>
  <c r="K76" i="69"/>
  <c r="H76" i="69"/>
  <c r="E76" i="69"/>
  <c r="N75" i="69"/>
  <c r="K75" i="69"/>
  <c r="K77" i="69" s="1"/>
  <c r="H75" i="69"/>
  <c r="E75" i="69"/>
  <c r="N74" i="69"/>
  <c r="M74" i="69"/>
  <c r="L74" i="69"/>
  <c r="K74" i="69"/>
  <c r="J74" i="69"/>
  <c r="I74" i="69"/>
  <c r="G74" i="69"/>
  <c r="F74" i="69"/>
  <c r="H74" i="69" s="1"/>
  <c r="D74" i="69"/>
  <c r="C74" i="69"/>
  <c r="E74" i="69" s="1"/>
  <c r="N73" i="69"/>
  <c r="K73" i="69"/>
  <c r="H73" i="69"/>
  <c r="E73" i="69"/>
  <c r="N72" i="69"/>
  <c r="K72" i="69"/>
  <c r="H72" i="69"/>
  <c r="E72" i="69"/>
  <c r="N67" i="69"/>
  <c r="M67" i="69"/>
  <c r="L67" i="69"/>
  <c r="J67" i="69"/>
  <c r="K67" i="69" s="1"/>
  <c r="I67" i="69"/>
  <c r="G67" i="69"/>
  <c r="F67" i="69"/>
  <c r="H67" i="69" s="1"/>
  <c r="D67" i="69"/>
  <c r="C67" i="69"/>
  <c r="E67" i="69" s="1"/>
  <c r="N66" i="69"/>
  <c r="K66" i="69"/>
  <c r="H66" i="69"/>
  <c r="E66" i="69"/>
  <c r="N65" i="69"/>
  <c r="K65" i="69"/>
  <c r="H65" i="69"/>
  <c r="E65" i="69"/>
  <c r="N64" i="69"/>
  <c r="M64" i="69"/>
  <c r="L64" i="69"/>
  <c r="K64" i="69"/>
  <c r="J64" i="69"/>
  <c r="I64" i="69"/>
  <c r="G64" i="69"/>
  <c r="F64" i="69"/>
  <c r="H64" i="69" s="1"/>
  <c r="D64" i="69"/>
  <c r="C64" i="69"/>
  <c r="E64" i="69" s="1"/>
  <c r="N63" i="69"/>
  <c r="K63" i="69"/>
  <c r="H63" i="69"/>
  <c r="E63" i="69"/>
  <c r="N62" i="69"/>
  <c r="K62" i="69"/>
  <c r="H62" i="69"/>
  <c r="E62" i="69"/>
  <c r="N61" i="69"/>
  <c r="M61" i="69"/>
  <c r="L61" i="69"/>
  <c r="J61" i="69"/>
  <c r="K61" i="69" s="1"/>
  <c r="I61" i="69"/>
  <c r="G61" i="69"/>
  <c r="F61" i="69"/>
  <c r="H61" i="69" s="1"/>
  <c r="D61" i="69"/>
  <c r="C61" i="69"/>
  <c r="E61" i="69" s="1"/>
  <c r="N60" i="69"/>
  <c r="K60" i="69"/>
  <c r="H60" i="69"/>
  <c r="E60" i="69"/>
  <c r="N59" i="69"/>
  <c r="K59" i="69"/>
  <c r="H59" i="69"/>
  <c r="E59" i="69"/>
  <c r="N58" i="69"/>
  <c r="M58" i="69"/>
  <c r="L58" i="69"/>
  <c r="K58" i="69"/>
  <c r="J58" i="69"/>
  <c r="I58" i="69"/>
  <c r="G58" i="69"/>
  <c r="F58" i="69"/>
  <c r="H58" i="69" s="1"/>
  <c r="D58" i="69"/>
  <c r="C58" i="69"/>
  <c r="E58" i="69" s="1"/>
  <c r="N57" i="69"/>
  <c r="K57" i="69"/>
  <c r="H57" i="69"/>
  <c r="E57" i="69"/>
  <c r="N56" i="69"/>
  <c r="K56" i="69"/>
  <c r="H56" i="69"/>
  <c r="E56" i="69"/>
  <c r="N51" i="69"/>
  <c r="M51" i="69"/>
  <c r="L51" i="69"/>
  <c r="J51" i="69"/>
  <c r="K51" i="69" s="1"/>
  <c r="I51" i="69"/>
  <c r="G51" i="69"/>
  <c r="F51" i="69"/>
  <c r="H51" i="69" s="1"/>
  <c r="D51" i="69"/>
  <c r="C51" i="69"/>
  <c r="E51" i="69" s="1"/>
  <c r="N50" i="69"/>
  <c r="K50" i="69"/>
  <c r="H50" i="69"/>
  <c r="E50" i="69"/>
  <c r="N49" i="69"/>
  <c r="K49" i="69"/>
  <c r="H49" i="69"/>
  <c r="E49" i="69"/>
  <c r="N48" i="69"/>
  <c r="M48" i="69"/>
  <c r="L48" i="69"/>
  <c r="K48" i="69"/>
  <c r="J48" i="69"/>
  <c r="I48" i="69"/>
  <c r="G48" i="69"/>
  <c r="F48" i="69"/>
  <c r="H48" i="69" s="1"/>
  <c r="D48" i="69"/>
  <c r="C48" i="69"/>
  <c r="E48" i="69" s="1"/>
  <c r="N47" i="69"/>
  <c r="K47" i="69"/>
  <c r="H47" i="69"/>
  <c r="E47" i="69"/>
  <c r="N46" i="69"/>
  <c r="K46" i="69"/>
  <c r="H46" i="69"/>
  <c r="E46" i="69"/>
  <c r="N45" i="69"/>
  <c r="M45" i="69"/>
  <c r="L45" i="69"/>
  <c r="J45" i="69"/>
  <c r="K45" i="69" s="1"/>
  <c r="I45" i="69"/>
  <c r="G45" i="69"/>
  <c r="F45" i="69"/>
  <c r="H45" i="69" s="1"/>
  <c r="D45" i="69"/>
  <c r="C45" i="69"/>
  <c r="E45" i="69" s="1"/>
  <c r="N44" i="69"/>
  <c r="K44" i="69"/>
  <c r="H44" i="69"/>
  <c r="E44" i="69"/>
  <c r="N43" i="69"/>
  <c r="K43" i="69"/>
  <c r="H43" i="69"/>
  <c r="E43" i="69"/>
  <c r="N42" i="69"/>
  <c r="M42" i="69"/>
  <c r="L42" i="69"/>
  <c r="K42" i="69"/>
  <c r="J42" i="69"/>
  <c r="I42" i="69"/>
  <c r="G42" i="69"/>
  <c r="F42" i="69"/>
  <c r="H42" i="69" s="1"/>
  <c r="D42" i="69"/>
  <c r="C42" i="69"/>
  <c r="E42" i="69" s="1"/>
  <c r="N41" i="69"/>
  <c r="K41" i="69"/>
  <c r="H41" i="69"/>
  <c r="E41" i="69"/>
  <c r="N40" i="69"/>
  <c r="K40" i="69"/>
  <c r="H40" i="69"/>
  <c r="E40" i="69"/>
  <c r="M35" i="69"/>
  <c r="L35" i="69"/>
  <c r="J35" i="69"/>
  <c r="K35" i="69" s="1"/>
  <c r="I35" i="69"/>
  <c r="G35" i="69"/>
  <c r="F35" i="69"/>
  <c r="H35" i="69" s="1"/>
  <c r="D35" i="69"/>
  <c r="C35" i="69"/>
  <c r="E35" i="69" s="1"/>
  <c r="N34" i="69"/>
  <c r="K34" i="69"/>
  <c r="H34" i="69"/>
  <c r="E34" i="69"/>
  <c r="N33" i="69"/>
  <c r="N35" i="69" s="1"/>
  <c r="K33" i="69"/>
  <c r="H33" i="69"/>
  <c r="E33" i="69"/>
  <c r="M32" i="69"/>
  <c r="L32" i="69"/>
  <c r="K32" i="69"/>
  <c r="J32" i="69"/>
  <c r="I32" i="69"/>
  <c r="G32" i="69"/>
  <c r="F32" i="69"/>
  <c r="H32" i="69" s="1"/>
  <c r="D32" i="69"/>
  <c r="C32" i="69"/>
  <c r="E32" i="69" s="1"/>
  <c r="N31" i="69"/>
  <c r="K31" i="69"/>
  <c r="H31" i="69"/>
  <c r="E31" i="69"/>
  <c r="N30" i="69"/>
  <c r="N32" i="69" s="1"/>
  <c r="K30" i="69"/>
  <c r="H30" i="69"/>
  <c r="E30" i="69"/>
  <c r="M29" i="69"/>
  <c r="L29" i="69"/>
  <c r="J29" i="69"/>
  <c r="K29" i="69" s="1"/>
  <c r="I29" i="69"/>
  <c r="G29" i="69"/>
  <c r="F29" i="69"/>
  <c r="H29" i="69" s="1"/>
  <c r="D29" i="69"/>
  <c r="C29" i="69"/>
  <c r="E29" i="69" s="1"/>
  <c r="N28" i="69"/>
  <c r="K28" i="69"/>
  <c r="H28" i="69"/>
  <c r="E28" i="69"/>
  <c r="N27" i="69"/>
  <c r="N29" i="69" s="1"/>
  <c r="K27" i="69"/>
  <c r="H27" i="69"/>
  <c r="E27" i="69"/>
  <c r="N26" i="69"/>
  <c r="M26" i="69"/>
  <c r="L26" i="69"/>
  <c r="K26" i="69"/>
  <c r="J26" i="69"/>
  <c r="I26" i="69"/>
  <c r="G26" i="69"/>
  <c r="F26" i="69"/>
  <c r="H26" i="69" s="1"/>
  <c r="D26" i="69"/>
  <c r="C26" i="69"/>
  <c r="E26" i="69" s="1"/>
  <c r="N25" i="69"/>
  <c r="K25" i="69"/>
  <c r="H25" i="69"/>
  <c r="E25" i="69"/>
  <c r="N24" i="69"/>
  <c r="K24" i="69"/>
  <c r="H24" i="69"/>
  <c r="E24" i="69"/>
  <c r="M18" i="69"/>
  <c r="N18" i="69" s="1"/>
  <c r="L18" i="69"/>
  <c r="J18" i="69"/>
  <c r="I18" i="69"/>
  <c r="K18" i="69" s="1"/>
  <c r="G18" i="69"/>
  <c r="F18" i="69"/>
  <c r="H18" i="69" s="1"/>
  <c r="D18" i="69"/>
  <c r="R18" i="69" s="1"/>
  <c r="C18" i="69"/>
  <c r="Q18" i="69" s="1"/>
  <c r="S17" i="69"/>
  <c r="R17" i="69"/>
  <c r="Q17" i="69"/>
  <c r="N17" i="69"/>
  <c r="K17" i="69"/>
  <c r="H17" i="69"/>
  <c r="E17" i="69"/>
  <c r="R16" i="69"/>
  <c r="Q16" i="69"/>
  <c r="N16" i="69"/>
  <c r="K16" i="69"/>
  <c r="H16" i="69"/>
  <c r="E16" i="69"/>
  <c r="E18" i="69" s="1"/>
  <c r="Q15" i="69"/>
  <c r="N15" i="69"/>
  <c r="M15" i="69"/>
  <c r="L15" i="69"/>
  <c r="J15" i="69"/>
  <c r="K15" i="69" s="1"/>
  <c r="I15" i="69"/>
  <c r="G15" i="69"/>
  <c r="F15" i="69"/>
  <c r="H15" i="69" s="1"/>
  <c r="D15" i="69"/>
  <c r="R15" i="69" s="1"/>
  <c r="C15" i="69"/>
  <c r="R14" i="69"/>
  <c r="Q14" i="69"/>
  <c r="N14" i="69"/>
  <c r="K14" i="69"/>
  <c r="S14" i="69" s="1"/>
  <c r="H14" i="69"/>
  <c r="E14" i="69"/>
  <c r="R13" i="69"/>
  <c r="Q13" i="69"/>
  <c r="N13" i="69"/>
  <c r="K13" i="69"/>
  <c r="H13" i="69"/>
  <c r="E13" i="69"/>
  <c r="E15" i="69" s="1"/>
  <c r="M12" i="69"/>
  <c r="L12" i="69"/>
  <c r="N12" i="69" s="1"/>
  <c r="K12" i="69"/>
  <c r="J12" i="69"/>
  <c r="I12" i="69"/>
  <c r="G12" i="69"/>
  <c r="F12" i="69"/>
  <c r="H12" i="69" s="1"/>
  <c r="D12" i="69"/>
  <c r="R12" i="69" s="1"/>
  <c r="C12" i="69"/>
  <c r="Q12" i="69" s="1"/>
  <c r="R11" i="69"/>
  <c r="Q11" i="69"/>
  <c r="N11" i="69"/>
  <c r="K11" i="69"/>
  <c r="H11" i="69"/>
  <c r="E11" i="69"/>
  <c r="S11" i="69" s="1"/>
  <c r="S10" i="69"/>
  <c r="R10" i="69"/>
  <c r="Q10" i="69"/>
  <c r="N10" i="69"/>
  <c r="K10" i="69"/>
  <c r="H10" i="69"/>
  <c r="E10" i="69"/>
  <c r="E12" i="69" s="1"/>
  <c r="S12" i="69" s="1"/>
  <c r="R9" i="69"/>
  <c r="M9" i="69"/>
  <c r="L9" i="69"/>
  <c r="N9" i="69" s="1"/>
  <c r="J9" i="69"/>
  <c r="I9" i="69"/>
  <c r="K9" i="69" s="1"/>
  <c r="H9" i="69"/>
  <c r="G9" i="69"/>
  <c r="F9" i="69"/>
  <c r="D9" i="69"/>
  <c r="C9" i="69"/>
  <c r="Q9" i="69" s="1"/>
  <c r="R8" i="69"/>
  <c r="Q8" i="69"/>
  <c r="N8" i="69"/>
  <c r="K8" i="69"/>
  <c r="H8" i="69"/>
  <c r="E8" i="69"/>
  <c r="S8" i="69" s="1"/>
  <c r="R7" i="69"/>
  <c r="Q7" i="69"/>
  <c r="N7" i="69"/>
  <c r="K7" i="69"/>
  <c r="H7" i="69"/>
  <c r="E7" i="69"/>
  <c r="S7" i="69" s="1"/>
  <c r="G22" i="68"/>
  <c r="G23" i="68" s="1"/>
  <c r="F22" i="68"/>
  <c r="F23" i="68" s="1"/>
  <c r="D22" i="68"/>
  <c r="D23" i="68" s="1"/>
  <c r="C22" i="68"/>
  <c r="C23" i="68" s="1"/>
  <c r="G18" i="68"/>
  <c r="G19" i="68" s="1"/>
  <c r="F18" i="68"/>
  <c r="F19" i="68" s="1"/>
  <c r="D18" i="68"/>
  <c r="D19" i="68" s="1"/>
  <c r="C18" i="68"/>
  <c r="C19" i="68" s="1"/>
  <c r="G14" i="68"/>
  <c r="G15" i="68" s="1"/>
  <c r="F14" i="68"/>
  <c r="F15" i="68" s="1"/>
  <c r="D14" i="68"/>
  <c r="D15" i="68" s="1"/>
  <c r="C14" i="68"/>
  <c r="C15" i="68" s="1"/>
  <c r="G10" i="68"/>
  <c r="G11" i="68" s="1"/>
  <c r="F10" i="68"/>
  <c r="F11" i="68" s="1"/>
  <c r="D10" i="68"/>
  <c r="D11" i="68" s="1"/>
  <c r="C10" i="68"/>
  <c r="C11" i="68" s="1"/>
  <c r="AC25" i="67"/>
  <c r="AA25" i="67"/>
  <c r="Y25" i="67"/>
  <c r="W25" i="67"/>
  <c r="U25" i="67"/>
  <c r="S25" i="67"/>
  <c r="Q25" i="67"/>
  <c r="O25" i="67"/>
  <c r="M25" i="67"/>
  <c r="K25" i="67"/>
  <c r="I25" i="67"/>
  <c r="G25" i="67"/>
  <c r="E25" i="67"/>
  <c r="C25" i="67"/>
  <c r="AE25" i="67" s="1"/>
  <c r="AE24" i="67"/>
  <c r="AE23" i="67"/>
  <c r="AE22" i="67"/>
  <c r="AE21" i="67"/>
  <c r="AE20" i="67"/>
  <c r="AE19" i="67"/>
  <c r="AE18" i="67"/>
  <c r="AE17" i="67"/>
  <c r="AE16" i="67"/>
  <c r="AE15" i="67"/>
  <c r="AE14" i="67"/>
  <c r="AE13" i="67"/>
  <c r="AE12" i="67"/>
  <c r="AE11" i="67"/>
  <c r="AE10" i="67"/>
  <c r="AE9" i="67"/>
  <c r="AE8" i="67"/>
  <c r="AE7" i="67"/>
  <c r="AE6" i="67"/>
  <c r="AE5" i="67"/>
  <c r="AI23" i="66"/>
  <c r="AG23" i="66"/>
  <c r="AE23" i="66"/>
  <c r="AC23" i="66"/>
  <c r="AA23" i="66"/>
  <c r="Y23" i="66"/>
  <c r="W23" i="66"/>
  <c r="U23" i="66"/>
  <c r="S23" i="66"/>
  <c r="Q23" i="66"/>
  <c r="O23" i="66"/>
  <c r="M23" i="66"/>
  <c r="K23" i="66"/>
  <c r="I23" i="66"/>
  <c r="G23" i="66"/>
  <c r="E23" i="66"/>
  <c r="C23" i="66"/>
  <c r="AL23" i="66" s="1"/>
  <c r="AL22" i="66"/>
  <c r="AL21" i="66"/>
  <c r="AL20" i="66"/>
  <c r="AL19" i="66"/>
  <c r="AL18" i="66"/>
  <c r="AL17" i="66"/>
  <c r="AL16" i="66"/>
  <c r="AL15" i="66"/>
  <c r="AL14" i="66"/>
  <c r="AL13" i="66"/>
  <c r="AL12" i="66"/>
  <c r="AL11" i="66"/>
  <c r="AL10" i="66"/>
  <c r="AL9" i="66"/>
  <c r="AL8" i="66"/>
  <c r="AL7" i="66"/>
  <c r="Q27" i="65"/>
  <c r="P27" i="65"/>
  <c r="O27" i="65"/>
  <c r="N27" i="65"/>
  <c r="M27" i="65"/>
  <c r="L27" i="65"/>
  <c r="K27" i="65"/>
  <c r="J27" i="65"/>
  <c r="I27" i="65"/>
  <c r="H27" i="65"/>
  <c r="G27" i="65"/>
  <c r="F27" i="65"/>
  <c r="E27" i="65"/>
  <c r="D27" i="65"/>
  <c r="C27" i="65"/>
  <c r="L27" i="64"/>
  <c r="K27" i="64"/>
  <c r="J27" i="64"/>
  <c r="I27" i="64"/>
  <c r="H27" i="64"/>
  <c r="G27" i="64"/>
  <c r="F27" i="64"/>
  <c r="E27" i="64"/>
  <c r="D27" i="64"/>
  <c r="C27" i="64"/>
  <c r="P171" i="63"/>
  <c r="O171" i="63"/>
  <c r="M171" i="63"/>
  <c r="L171" i="63"/>
  <c r="J171" i="63"/>
  <c r="I171" i="63"/>
  <c r="G171" i="63"/>
  <c r="F171" i="63"/>
  <c r="D171" i="63"/>
  <c r="C171" i="63"/>
  <c r="Q170" i="63"/>
  <c r="N170" i="63"/>
  <c r="K170" i="63"/>
  <c r="H170" i="63"/>
  <c r="E170" i="63"/>
  <c r="Q169" i="63"/>
  <c r="N169" i="63"/>
  <c r="K169" i="63"/>
  <c r="H169" i="63"/>
  <c r="E169" i="63"/>
  <c r="Q168" i="63"/>
  <c r="N168" i="63"/>
  <c r="K168" i="63"/>
  <c r="H168" i="63"/>
  <c r="E168" i="63"/>
  <c r="Q167" i="63"/>
  <c r="N167" i="63"/>
  <c r="K167" i="63"/>
  <c r="H167" i="63"/>
  <c r="E167" i="63"/>
  <c r="Q166" i="63"/>
  <c r="N166" i="63"/>
  <c r="K166" i="63"/>
  <c r="H166" i="63"/>
  <c r="E166" i="63"/>
  <c r="Q165" i="63"/>
  <c r="N165" i="63"/>
  <c r="K165" i="63"/>
  <c r="H165" i="63"/>
  <c r="E165" i="63"/>
  <c r="Q164" i="63"/>
  <c r="N164" i="63"/>
  <c r="K164" i="63"/>
  <c r="H164" i="63"/>
  <c r="E164" i="63"/>
  <c r="Q163" i="63"/>
  <c r="N163" i="63"/>
  <c r="K163" i="63"/>
  <c r="H163" i="63"/>
  <c r="E163" i="63"/>
  <c r="Q162" i="63"/>
  <c r="N162" i="63"/>
  <c r="K162" i="63"/>
  <c r="H162" i="63"/>
  <c r="E162" i="63"/>
  <c r="Q161" i="63"/>
  <c r="N161" i="63"/>
  <c r="K161" i="63"/>
  <c r="H161" i="63"/>
  <c r="E161" i="63"/>
  <c r="Q160" i="63"/>
  <c r="N160" i="63"/>
  <c r="K160" i="63"/>
  <c r="H160" i="63"/>
  <c r="E160" i="63"/>
  <c r="Q159" i="63"/>
  <c r="N159" i="63"/>
  <c r="K159" i="63"/>
  <c r="H159" i="63"/>
  <c r="E159" i="63"/>
  <c r="Q158" i="63"/>
  <c r="N158" i="63"/>
  <c r="K158" i="63"/>
  <c r="H158" i="63"/>
  <c r="E158" i="63"/>
  <c r="Q157" i="63"/>
  <c r="N157" i="63"/>
  <c r="K157" i="63"/>
  <c r="H157" i="63"/>
  <c r="E157" i="63"/>
  <c r="Q156" i="63"/>
  <c r="N156" i="63"/>
  <c r="K156" i="63"/>
  <c r="H156" i="63"/>
  <c r="E156" i="63"/>
  <c r="Q155" i="63"/>
  <c r="N155" i="63"/>
  <c r="K155" i="63"/>
  <c r="H155" i="63"/>
  <c r="E155" i="63"/>
  <c r="Q154" i="63"/>
  <c r="N154" i="63"/>
  <c r="K154" i="63"/>
  <c r="H154" i="63"/>
  <c r="E154" i="63"/>
  <c r="Q153" i="63"/>
  <c r="N153" i="63"/>
  <c r="K153" i="63"/>
  <c r="H153" i="63"/>
  <c r="E153" i="63"/>
  <c r="Q152" i="63"/>
  <c r="N152" i="63"/>
  <c r="K152" i="63"/>
  <c r="H152" i="63"/>
  <c r="E152" i="63"/>
  <c r="Q151" i="63"/>
  <c r="N151" i="63"/>
  <c r="K151" i="63"/>
  <c r="H151" i="63"/>
  <c r="E151" i="63"/>
  <c r="Q150" i="63"/>
  <c r="N150" i="63"/>
  <c r="K150" i="63"/>
  <c r="H150" i="63"/>
  <c r="E150" i="63"/>
  <c r="Q149" i="63"/>
  <c r="N149" i="63"/>
  <c r="K149" i="63"/>
  <c r="H149" i="63"/>
  <c r="E149" i="63"/>
  <c r="Q148" i="63"/>
  <c r="N148" i="63"/>
  <c r="K148" i="63"/>
  <c r="H148" i="63"/>
  <c r="E148" i="63"/>
  <c r="Q147" i="63"/>
  <c r="N147" i="63"/>
  <c r="K147" i="63"/>
  <c r="H147" i="63"/>
  <c r="E147" i="63"/>
  <c r="Q146" i="63"/>
  <c r="N146" i="63"/>
  <c r="K146" i="63"/>
  <c r="H146" i="63"/>
  <c r="E146" i="63"/>
  <c r="Q145" i="63"/>
  <c r="N145" i="63"/>
  <c r="K145" i="63"/>
  <c r="H145" i="63"/>
  <c r="E145" i="63"/>
  <c r="Q144" i="63"/>
  <c r="N144" i="63"/>
  <c r="K144" i="63"/>
  <c r="H144" i="63"/>
  <c r="E144" i="63"/>
  <c r="Q143" i="63"/>
  <c r="N143" i="63"/>
  <c r="K143" i="63"/>
  <c r="H143" i="63"/>
  <c r="E143" i="63"/>
  <c r="Q142" i="63"/>
  <c r="N142" i="63"/>
  <c r="K142" i="63"/>
  <c r="H142" i="63"/>
  <c r="E142" i="63"/>
  <c r="Q141" i="63"/>
  <c r="N141" i="63"/>
  <c r="K141" i="63"/>
  <c r="H141" i="63"/>
  <c r="E141" i="63"/>
  <c r="Q140" i="63"/>
  <c r="N140" i="63"/>
  <c r="K140" i="63"/>
  <c r="H140" i="63"/>
  <c r="E140" i="63"/>
  <c r="Q139" i="63"/>
  <c r="N139" i="63"/>
  <c r="K139" i="63"/>
  <c r="H139" i="63"/>
  <c r="E139" i="63"/>
  <c r="Q138" i="63"/>
  <c r="N138" i="63"/>
  <c r="K138" i="63"/>
  <c r="H138" i="63"/>
  <c r="E138" i="63"/>
  <c r="Q137" i="63"/>
  <c r="N137" i="63"/>
  <c r="K137" i="63"/>
  <c r="H137" i="63"/>
  <c r="E137" i="63"/>
  <c r="Q136" i="63"/>
  <c r="N136" i="63"/>
  <c r="K136" i="63"/>
  <c r="H136" i="63"/>
  <c r="E136" i="63"/>
  <c r="Q135" i="63"/>
  <c r="Q171" i="63" s="1"/>
  <c r="N135" i="63"/>
  <c r="N171" i="63" s="1"/>
  <c r="K135" i="63"/>
  <c r="K171" i="63" s="1"/>
  <c r="H135" i="63"/>
  <c r="H171" i="63" s="1"/>
  <c r="E135" i="63"/>
  <c r="E171" i="63" s="1"/>
  <c r="P129" i="63"/>
  <c r="O129" i="63"/>
  <c r="M129" i="63"/>
  <c r="L129" i="63"/>
  <c r="J129" i="63"/>
  <c r="I129" i="63"/>
  <c r="G129" i="63"/>
  <c r="F129" i="63"/>
  <c r="D129" i="63"/>
  <c r="C129" i="63"/>
  <c r="Q128" i="63"/>
  <c r="N128" i="63"/>
  <c r="K128" i="63"/>
  <c r="H128" i="63"/>
  <c r="E128" i="63"/>
  <c r="Q127" i="63"/>
  <c r="N127" i="63"/>
  <c r="K127" i="63"/>
  <c r="H127" i="63"/>
  <c r="E127" i="63"/>
  <c r="Q126" i="63"/>
  <c r="N126" i="63"/>
  <c r="K126" i="63"/>
  <c r="H126" i="63"/>
  <c r="E126" i="63"/>
  <c r="Q125" i="63"/>
  <c r="N125" i="63"/>
  <c r="K125" i="63"/>
  <c r="H125" i="63"/>
  <c r="E125" i="63"/>
  <c r="Q124" i="63"/>
  <c r="N124" i="63"/>
  <c r="K124" i="63"/>
  <c r="H124" i="63"/>
  <c r="E124" i="63"/>
  <c r="Q123" i="63"/>
  <c r="N123" i="63"/>
  <c r="K123" i="63"/>
  <c r="H123" i="63"/>
  <c r="E123" i="63"/>
  <c r="Q122" i="63"/>
  <c r="N122" i="63"/>
  <c r="K122" i="63"/>
  <c r="H122" i="63"/>
  <c r="E122" i="63"/>
  <c r="Q121" i="63"/>
  <c r="N121" i="63"/>
  <c r="K121" i="63"/>
  <c r="H121" i="63"/>
  <c r="E121" i="63"/>
  <c r="Q120" i="63"/>
  <c r="N120" i="63"/>
  <c r="K120" i="63"/>
  <c r="H120" i="63"/>
  <c r="E120" i="63"/>
  <c r="Q119" i="63"/>
  <c r="N119" i="63"/>
  <c r="K119" i="63"/>
  <c r="H119" i="63"/>
  <c r="E119" i="63"/>
  <c r="Q118" i="63"/>
  <c r="N118" i="63"/>
  <c r="K118" i="63"/>
  <c r="H118" i="63"/>
  <c r="E118" i="63"/>
  <c r="Q117" i="63"/>
  <c r="N117" i="63"/>
  <c r="K117" i="63"/>
  <c r="H117" i="63"/>
  <c r="E117" i="63"/>
  <c r="Q116" i="63"/>
  <c r="N116" i="63"/>
  <c r="K116" i="63"/>
  <c r="H116" i="63"/>
  <c r="E116" i="63"/>
  <c r="Q115" i="63"/>
  <c r="N115" i="63"/>
  <c r="K115" i="63"/>
  <c r="H115" i="63"/>
  <c r="E115" i="63"/>
  <c r="Q114" i="63"/>
  <c r="N114" i="63"/>
  <c r="K114" i="63"/>
  <c r="H114" i="63"/>
  <c r="E114" i="63"/>
  <c r="Q113" i="63"/>
  <c r="N113" i="63"/>
  <c r="K113" i="63"/>
  <c r="H113" i="63"/>
  <c r="E113" i="63"/>
  <c r="Q112" i="63"/>
  <c r="N112" i="63"/>
  <c r="K112" i="63"/>
  <c r="H112" i="63"/>
  <c r="E112" i="63"/>
  <c r="Q111" i="63"/>
  <c r="N111" i="63"/>
  <c r="K111" i="63"/>
  <c r="H111" i="63"/>
  <c r="E111" i="63"/>
  <c r="Q110" i="63"/>
  <c r="N110" i="63"/>
  <c r="K110" i="63"/>
  <c r="H110" i="63"/>
  <c r="E110" i="63"/>
  <c r="Q109" i="63"/>
  <c r="N109" i="63"/>
  <c r="K109" i="63"/>
  <c r="H109" i="63"/>
  <c r="E109" i="63"/>
  <c r="Q108" i="63"/>
  <c r="N108" i="63"/>
  <c r="K108" i="63"/>
  <c r="H108" i="63"/>
  <c r="E108" i="63"/>
  <c r="Q107" i="63"/>
  <c r="N107" i="63"/>
  <c r="K107" i="63"/>
  <c r="H107" i="63"/>
  <c r="E107" i="63"/>
  <c r="Q106" i="63"/>
  <c r="N106" i="63"/>
  <c r="K106" i="63"/>
  <c r="H106" i="63"/>
  <c r="E106" i="63"/>
  <c r="Q105" i="63"/>
  <c r="N105" i="63"/>
  <c r="K105" i="63"/>
  <c r="H105" i="63"/>
  <c r="E105" i="63"/>
  <c r="Q104" i="63"/>
  <c r="N104" i="63"/>
  <c r="K104" i="63"/>
  <c r="H104" i="63"/>
  <c r="E104" i="63"/>
  <c r="Q103" i="63"/>
  <c r="N103" i="63"/>
  <c r="K103" i="63"/>
  <c r="H103" i="63"/>
  <c r="E103" i="63"/>
  <c r="Q102" i="63"/>
  <c r="N102" i="63"/>
  <c r="K102" i="63"/>
  <c r="H102" i="63"/>
  <c r="E102" i="63"/>
  <c r="Q101" i="63"/>
  <c r="N101" i="63"/>
  <c r="K101" i="63"/>
  <c r="H101" i="63"/>
  <c r="E101" i="63"/>
  <c r="Q100" i="63"/>
  <c r="N100" i="63"/>
  <c r="K100" i="63"/>
  <c r="H100" i="63"/>
  <c r="E100" i="63"/>
  <c r="Q99" i="63"/>
  <c r="N99" i="63"/>
  <c r="K99" i="63"/>
  <c r="H99" i="63"/>
  <c r="E99" i="63"/>
  <c r="E129" i="63" s="1"/>
  <c r="Q98" i="63"/>
  <c r="N98" i="63"/>
  <c r="K98" i="63"/>
  <c r="H98" i="63"/>
  <c r="E98" i="63"/>
  <c r="Q97" i="63"/>
  <c r="N97" i="63"/>
  <c r="K97" i="63"/>
  <c r="H97" i="63"/>
  <c r="E97" i="63"/>
  <c r="Q96" i="63"/>
  <c r="N96" i="63"/>
  <c r="K96" i="63"/>
  <c r="H96" i="63"/>
  <c r="E96" i="63"/>
  <c r="Q95" i="63"/>
  <c r="Q129" i="63" s="1"/>
  <c r="N95" i="63"/>
  <c r="K95" i="63"/>
  <c r="H95" i="63"/>
  <c r="E95" i="63"/>
  <c r="Q94" i="63"/>
  <c r="N94" i="63"/>
  <c r="K94" i="63"/>
  <c r="H94" i="63"/>
  <c r="E94" i="63"/>
  <c r="Q93" i="63"/>
  <c r="N93" i="63"/>
  <c r="N129" i="63" s="1"/>
  <c r="K93" i="63"/>
  <c r="K129" i="63" s="1"/>
  <c r="H93" i="63"/>
  <c r="H129" i="63" s="1"/>
  <c r="E93" i="63"/>
  <c r="P87" i="63"/>
  <c r="O87" i="63"/>
  <c r="M87" i="63"/>
  <c r="L87" i="63"/>
  <c r="J87" i="63"/>
  <c r="I87" i="63"/>
  <c r="G87" i="63"/>
  <c r="F87" i="63"/>
  <c r="D87" i="63"/>
  <c r="C87" i="63"/>
  <c r="Q86" i="63"/>
  <c r="N86" i="63"/>
  <c r="K86" i="63"/>
  <c r="H86" i="63"/>
  <c r="E86" i="63"/>
  <c r="Q85" i="63"/>
  <c r="N85" i="63"/>
  <c r="K85" i="63"/>
  <c r="H85" i="63"/>
  <c r="E85" i="63"/>
  <c r="Q84" i="63"/>
  <c r="N84" i="63"/>
  <c r="K84" i="63"/>
  <c r="H84" i="63"/>
  <c r="E84" i="63"/>
  <c r="Q83" i="63"/>
  <c r="N83" i="63"/>
  <c r="K83" i="63"/>
  <c r="H83" i="63"/>
  <c r="E83" i="63"/>
  <c r="Q82" i="63"/>
  <c r="N82" i="63"/>
  <c r="K82" i="63"/>
  <c r="H82" i="63"/>
  <c r="E82" i="63"/>
  <c r="Q81" i="63"/>
  <c r="N81" i="63"/>
  <c r="K81" i="63"/>
  <c r="H81" i="63"/>
  <c r="E81" i="63"/>
  <c r="Q80" i="63"/>
  <c r="N80" i="63"/>
  <c r="K80" i="63"/>
  <c r="H80" i="63"/>
  <c r="E80" i="63"/>
  <c r="Q79" i="63"/>
  <c r="N79" i="63"/>
  <c r="K79" i="63"/>
  <c r="H79" i="63"/>
  <c r="E79" i="63"/>
  <c r="Q78" i="63"/>
  <c r="N78" i="63"/>
  <c r="K78" i="63"/>
  <c r="H78" i="63"/>
  <c r="E78" i="63"/>
  <c r="Q77" i="63"/>
  <c r="N77" i="63"/>
  <c r="K77" i="63"/>
  <c r="H77" i="63"/>
  <c r="E77" i="63"/>
  <c r="Q76" i="63"/>
  <c r="N76" i="63"/>
  <c r="K76" i="63"/>
  <c r="H76" i="63"/>
  <c r="E76" i="63"/>
  <c r="Q75" i="63"/>
  <c r="N75" i="63"/>
  <c r="K75" i="63"/>
  <c r="H75" i="63"/>
  <c r="E75" i="63"/>
  <c r="Q74" i="63"/>
  <c r="N74" i="63"/>
  <c r="K74" i="63"/>
  <c r="H74" i="63"/>
  <c r="E74" i="63"/>
  <c r="Q73" i="63"/>
  <c r="N73" i="63"/>
  <c r="K73" i="63"/>
  <c r="H73" i="63"/>
  <c r="E73" i="63"/>
  <c r="Q72" i="63"/>
  <c r="N72" i="63"/>
  <c r="K72" i="63"/>
  <c r="H72" i="63"/>
  <c r="E72" i="63"/>
  <c r="Q71" i="63"/>
  <c r="N71" i="63"/>
  <c r="K71" i="63"/>
  <c r="H71" i="63"/>
  <c r="E71" i="63"/>
  <c r="Q70" i="63"/>
  <c r="N70" i="63"/>
  <c r="K70" i="63"/>
  <c r="H70" i="63"/>
  <c r="E70" i="63"/>
  <c r="Q69" i="63"/>
  <c r="N69" i="63"/>
  <c r="K69" i="63"/>
  <c r="H69" i="63"/>
  <c r="E69" i="63"/>
  <c r="Q68" i="63"/>
  <c r="N68" i="63"/>
  <c r="K68" i="63"/>
  <c r="H68" i="63"/>
  <c r="E68" i="63"/>
  <c r="Q67" i="63"/>
  <c r="N67" i="63"/>
  <c r="K67" i="63"/>
  <c r="H67" i="63"/>
  <c r="E67" i="63"/>
  <c r="Q66" i="63"/>
  <c r="N66" i="63"/>
  <c r="K66" i="63"/>
  <c r="H66" i="63"/>
  <c r="E66" i="63"/>
  <c r="Q65" i="63"/>
  <c r="N65" i="63"/>
  <c r="K65" i="63"/>
  <c r="H65" i="63"/>
  <c r="E65" i="63"/>
  <c r="Q64" i="63"/>
  <c r="N64" i="63"/>
  <c r="K64" i="63"/>
  <c r="H64" i="63"/>
  <c r="E64" i="63"/>
  <c r="Q63" i="63"/>
  <c r="N63" i="63"/>
  <c r="K63" i="63"/>
  <c r="H63" i="63"/>
  <c r="E63" i="63"/>
  <c r="Q62" i="63"/>
  <c r="N62" i="63"/>
  <c r="K62" i="63"/>
  <c r="H62" i="63"/>
  <c r="E62" i="63"/>
  <c r="Q61" i="63"/>
  <c r="N61" i="63"/>
  <c r="K61" i="63"/>
  <c r="H61" i="63"/>
  <c r="E61" i="63"/>
  <c r="Q60" i="63"/>
  <c r="N60" i="63"/>
  <c r="K60" i="63"/>
  <c r="H60" i="63"/>
  <c r="E60" i="63"/>
  <c r="Q59" i="63"/>
  <c r="N59" i="63"/>
  <c r="K59" i="63"/>
  <c r="H59" i="63"/>
  <c r="E59" i="63"/>
  <c r="Q58" i="63"/>
  <c r="N58" i="63"/>
  <c r="K58" i="63"/>
  <c r="H58" i="63"/>
  <c r="E58" i="63"/>
  <c r="Q57" i="63"/>
  <c r="N57" i="63"/>
  <c r="K57" i="63"/>
  <c r="H57" i="63"/>
  <c r="E57" i="63"/>
  <c r="Q56" i="63"/>
  <c r="N56" i="63"/>
  <c r="K56" i="63"/>
  <c r="H56" i="63"/>
  <c r="E56" i="63"/>
  <c r="Q55" i="63"/>
  <c r="N55" i="63"/>
  <c r="K55" i="63"/>
  <c r="H55" i="63"/>
  <c r="E55" i="63"/>
  <c r="Q54" i="63"/>
  <c r="N54" i="63"/>
  <c r="K54" i="63"/>
  <c r="H54" i="63"/>
  <c r="E54" i="63"/>
  <c r="Q53" i="63"/>
  <c r="N53" i="63"/>
  <c r="K53" i="63"/>
  <c r="H53" i="63"/>
  <c r="E53" i="63"/>
  <c r="Q52" i="63"/>
  <c r="N52" i="63"/>
  <c r="K52" i="63"/>
  <c r="H52" i="63"/>
  <c r="E52" i="63"/>
  <c r="Q51" i="63"/>
  <c r="Q87" i="63" s="1"/>
  <c r="N51" i="63"/>
  <c r="N87" i="63" s="1"/>
  <c r="K51" i="63"/>
  <c r="K87" i="63" s="1"/>
  <c r="H51" i="63"/>
  <c r="H87" i="63" s="1"/>
  <c r="E51" i="63"/>
  <c r="E87" i="63" s="1"/>
  <c r="U44" i="63"/>
  <c r="T44" i="63"/>
  <c r="P44" i="63"/>
  <c r="O44" i="63"/>
  <c r="M44" i="63"/>
  <c r="L44" i="63"/>
  <c r="J44" i="63"/>
  <c r="I44" i="63"/>
  <c r="W44" i="63" s="1"/>
  <c r="G44" i="63"/>
  <c r="F44" i="63"/>
  <c r="D44" i="63"/>
  <c r="X44" i="63" s="1"/>
  <c r="C44" i="63"/>
  <c r="X43" i="63"/>
  <c r="W43" i="63"/>
  <c r="V43" i="63"/>
  <c r="Q43" i="63"/>
  <c r="N43" i="63"/>
  <c r="K43" i="63"/>
  <c r="H43" i="63"/>
  <c r="E43" i="63"/>
  <c r="Y43" i="63" s="1"/>
  <c r="X42" i="63"/>
  <c r="W42" i="63"/>
  <c r="V42" i="63"/>
  <c r="Q42" i="63"/>
  <c r="N42" i="63"/>
  <c r="K42" i="63"/>
  <c r="H42" i="63"/>
  <c r="E42" i="63"/>
  <c r="Y42" i="63" s="1"/>
  <c r="X41" i="63"/>
  <c r="W41" i="63"/>
  <c r="V41" i="63"/>
  <c r="Q41" i="63"/>
  <c r="N41" i="63"/>
  <c r="K41" i="63"/>
  <c r="H41" i="63"/>
  <c r="E41" i="63"/>
  <c r="Y41" i="63" s="1"/>
  <c r="X40" i="63"/>
  <c r="W40" i="63"/>
  <c r="V40" i="63"/>
  <c r="Q40" i="63"/>
  <c r="N40" i="63"/>
  <c r="K40" i="63"/>
  <c r="H40" i="63"/>
  <c r="E40" i="63"/>
  <c r="Y40" i="63" s="1"/>
  <c r="X39" i="63"/>
  <c r="W39" i="63"/>
  <c r="V39" i="63"/>
  <c r="Q39" i="63"/>
  <c r="N39" i="63"/>
  <c r="K39" i="63"/>
  <c r="H39" i="63"/>
  <c r="E39" i="63"/>
  <c r="Y39" i="63" s="1"/>
  <c r="X38" i="63"/>
  <c r="W38" i="63"/>
  <c r="V38" i="63"/>
  <c r="Q38" i="63"/>
  <c r="N38" i="63"/>
  <c r="K38" i="63"/>
  <c r="H38" i="63"/>
  <c r="E38" i="63"/>
  <c r="Y38" i="63" s="1"/>
  <c r="X37" i="63"/>
  <c r="W37" i="63"/>
  <c r="V37" i="63"/>
  <c r="Q37" i="63"/>
  <c r="N37" i="63"/>
  <c r="K37" i="63"/>
  <c r="H37" i="63"/>
  <c r="E37" i="63"/>
  <c r="Y37" i="63" s="1"/>
  <c r="X36" i="63"/>
  <c r="W36" i="63"/>
  <c r="V36" i="63"/>
  <c r="Q36" i="63"/>
  <c r="N36" i="63"/>
  <c r="K36" i="63"/>
  <c r="H36" i="63"/>
  <c r="E36" i="63"/>
  <c r="Y36" i="63" s="1"/>
  <c r="X35" i="63"/>
  <c r="W35" i="63"/>
  <c r="V35" i="63"/>
  <c r="Q35" i="63"/>
  <c r="N35" i="63"/>
  <c r="K35" i="63"/>
  <c r="H35" i="63"/>
  <c r="E35" i="63"/>
  <c r="Y35" i="63" s="1"/>
  <c r="X34" i="63"/>
  <c r="W34" i="63"/>
  <c r="V34" i="63"/>
  <c r="Q34" i="63"/>
  <c r="N34" i="63"/>
  <c r="K34" i="63"/>
  <c r="H34" i="63"/>
  <c r="E34" i="63"/>
  <c r="Y34" i="63" s="1"/>
  <c r="X33" i="63"/>
  <c r="W33" i="63"/>
  <c r="V33" i="63"/>
  <c r="Q33" i="63"/>
  <c r="N33" i="63"/>
  <c r="K33" i="63"/>
  <c r="H33" i="63"/>
  <c r="E33" i="63"/>
  <c r="Y33" i="63" s="1"/>
  <c r="X32" i="63"/>
  <c r="W32" i="63"/>
  <c r="V32" i="63"/>
  <c r="Q32" i="63"/>
  <c r="N32" i="63"/>
  <c r="K32" i="63"/>
  <c r="H32" i="63"/>
  <c r="E32" i="63"/>
  <c r="Y32" i="63" s="1"/>
  <c r="X31" i="63"/>
  <c r="W31" i="63"/>
  <c r="V31" i="63"/>
  <c r="Q31" i="63"/>
  <c r="N31" i="63"/>
  <c r="K31" i="63"/>
  <c r="H31" i="63"/>
  <c r="E31" i="63"/>
  <c r="Y31" i="63" s="1"/>
  <c r="X30" i="63"/>
  <c r="W30" i="63"/>
  <c r="V30" i="63"/>
  <c r="Q30" i="63"/>
  <c r="N30" i="63"/>
  <c r="K30" i="63"/>
  <c r="H30" i="63"/>
  <c r="E30" i="63"/>
  <c r="Y30" i="63" s="1"/>
  <c r="X29" i="63"/>
  <c r="W29" i="63"/>
  <c r="V29" i="63"/>
  <c r="Q29" i="63"/>
  <c r="N29" i="63"/>
  <c r="K29" i="63"/>
  <c r="H29" i="63"/>
  <c r="E29" i="63"/>
  <c r="Y29" i="63" s="1"/>
  <c r="X28" i="63"/>
  <c r="W28" i="63"/>
  <c r="V28" i="63"/>
  <c r="Q28" i="63"/>
  <c r="N28" i="63"/>
  <c r="K28" i="63"/>
  <c r="H28" i="63"/>
  <c r="E28" i="63"/>
  <c r="Y28" i="63" s="1"/>
  <c r="X27" i="63"/>
  <c r="W27" i="63"/>
  <c r="V27" i="63"/>
  <c r="Q27" i="63"/>
  <c r="N27" i="63"/>
  <c r="K27" i="63"/>
  <c r="H27" i="63"/>
  <c r="E27" i="63"/>
  <c r="Y27" i="63" s="1"/>
  <c r="X26" i="63"/>
  <c r="W26" i="63"/>
  <c r="V26" i="63"/>
  <c r="Q26" i="63"/>
  <c r="N26" i="63"/>
  <c r="K26" i="63"/>
  <c r="H26" i="63"/>
  <c r="E26" i="63"/>
  <c r="Y26" i="63" s="1"/>
  <c r="X25" i="63"/>
  <c r="W25" i="63"/>
  <c r="V25" i="63"/>
  <c r="Q25" i="63"/>
  <c r="N25" i="63"/>
  <c r="K25" i="63"/>
  <c r="H25" i="63"/>
  <c r="E25" i="63"/>
  <c r="Y25" i="63" s="1"/>
  <c r="X24" i="63"/>
  <c r="W24" i="63"/>
  <c r="V24" i="63"/>
  <c r="Q24" i="63"/>
  <c r="N24" i="63"/>
  <c r="K24" i="63"/>
  <c r="H24" i="63"/>
  <c r="E24" i="63"/>
  <c r="Y24" i="63" s="1"/>
  <c r="X23" i="63"/>
  <c r="W23" i="63"/>
  <c r="V23" i="63"/>
  <c r="Q23" i="63"/>
  <c r="N23" i="63"/>
  <c r="K23" i="63"/>
  <c r="H23" i="63"/>
  <c r="E23" i="63"/>
  <c r="Y23" i="63" s="1"/>
  <c r="X22" i="63"/>
  <c r="W22" i="63"/>
  <c r="V22" i="63"/>
  <c r="Q22" i="63"/>
  <c r="N22" i="63"/>
  <c r="K22" i="63"/>
  <c r="H22" i="63"/>
  <c r="E22" i="63"/>
  <c r="Y22" i="63" s="1"/>
  <c r="X21" i="63"/>
  <c r="W21" i="63"/>
  <c r="V21" i="63"/>
  <c r="Q21" i="63"/>
  <c r="N21" i="63"/>
  <c r="K21" i="63"/>
  <c r="H21" i="63"/>
  <c r="E21" i="63"/>
  <c r="Y21" i="63" s="1"/>
  <c r="X20" i="63"/>
  <c r="W20" i="63"/>
  <c r="V20" i="63"/>
  <c r="Q20" i="63"/>
  <c r="N20" i="63"/>
  <c r="K20" i="63"/>
  <c r="H20" i="63"/>
  <c r="E20" i="63"/>
  <c r="Y20" i="63" s="1"/>
  <c r="X19" i="63"/>
  <c r="W19" i="63"/>
  <c r="V19" i="63"/>
  <c r="Q19" i="63"/>
  <c r="N19" i="63"/>
  <c r="K19" i="63"/>
  <c r="H19" i="63"/>
  <c r="E19" i="63"/>
  <c r="Y19" i="63" s="1"/>
  <c r="Y18" i="63"/>
  <c r="X18" i="63"/>
  <c r="W18" i="63"/>
  <c r="V18" i="63"/>
  <c r="Q18" i="63"/>
  <c r="N18" i="63"/>
  <c r="K18" i="63"/>
  <c r="H18" i="63"/>
  <c r="E18" i="63"/>
  <c r="X17" i="63"/>
  <c r="W17" i="63"/>
  <c r="V17" i="63"/>
  <c r="Q17" i="63"/>
  <c r="N17" i="63"/>
  <c r="K17" i="63"/>
  <c r="H17" i="63"/>
  <c r="E17" i="63"/>
  <c r="Y17" i="63" s="1"/>
  <c r="X16" i="63"/>
  <c r="W16" i="63"/>
  <c r="V16" i="63"/>
  <c r="Q16" i="63"/>
  <c r="N16" i="63"/>
  <c r="K16" i="63"/>
  <c r="H16" i="63"/>
  <c r="E16" i="63"/>
  <c r="Y16" i="63" s="1"/>
  <c r="X15" i="63"/>
  <c r="W15" i="63"/>
  <c r="V15" i="63"/>
  <c r="Q15" i="63"/>
  <c r="N15" i="63"/>
  <c r="K15" i="63"/>
  <c r="H15" i="63"/>
  <c r="E15" i="63"/>
  <c r="Y15" i="63" s="1"/>
  <c r="X14" i="63"/>
  <c r="W14" i="63"/>
  <c r="V14" i="63"/>
  <c r="Q14" i="63"/>
  <c r="Q44" i="63" s="1"/>
  <c r="N14" i="63"/>
  <c r="K14" i="63"/>
  <c r="H14" i="63"/>
  <c r="E14" i="63"/>
  <c r="Y14" i="63" s="1"/>
  <c r="X13" i="63"/>
  <c r="W13" i="63"/>
  <c r="V13" i="63"/>
  <c r="Q13" i="63"/>
  <c r="N13" i="63"/>
  <c r="K13" i="63"/>
  <c r="H13" i="63"/>
  <c r="E13" i="63"/>
  <c r="Y13" i="63" s="1"/>
  <c r="X12" i="63"/>
  <c r="W12" i="63"/>
  <c r="V12" i="63"/>
  <c r="Q12" i="63"/>
  <c r="N12" i="63"/>
  <c r="K12" i="63"/>
  <c r="H12" i="63"/>
  <c r="E12" i="63"/>
  <c r="Y12" i="63" s="1"/>
  <c r="X11" i="63"/>
  <c r="W11" i="63"/>
  <c r="V11" i="63"/>
  <c r="Q11" i="63"/>
  <c r="N11" i="63"/>
  <c r="K11" i="63"/>
  <c r="H11" i="63"/>
  <c r="E11" i="63"/>
  <c r="Y11" i="63" s="1"/>
  <c r="X10" i="63"/>
  <c r="W10" i="63"/>
  <c r="V10" i="63"/>
  <c r="Q10" i="63"/>
  <c r="N10" i="63"/>
  <c r="K10" i="63"/>
  <c r="H10" i="63"/>
  <c r="E10" i="63"/>
  <c r="Y10" i="63" s="1"/>
  <c r="X9" i="63"/>
  <c r="W9" i="63"/>
  <c r="V9" i="63"/>
  <c r="Q9" i="63"/>
  <c r="N9" i="63"/>
  <c r="K9" i="63"/>
  <c r="H9" i="63"/>
  <c r="E9" i="63"/>
  <c r="Y9" i="63" s="1"/>
  <c r="X8" i="63"/>
  <c r="W8" i="63"/>
  <c r="V8" i="63"/>
  <c r="V44" i="63" s="1"/>
  <c r="Q8" i="63"/>
  <c r="N8" i="63"/>
  <c r="N44" i="63" s="1"/>
  <c r="K8" i="63"/>
  <c r="K44" i="63" s="1"/>
  <c r="H8" i="63"/>
  <c r="H44" i="63" s="1"/>
  <c r="E8" i="63"/>
  <c r="Y8" i="63" s="1"/>
  <c r="N91" i="62"/>
  <c r="M91" i="62"/>
  <c r="L91" i="62"/>
  <c r="K91" i="62"/>
  <c r="J91" i="62"/>
  <c r="I91" i="62"/>
  <c r="G91" i="62"/>
  <c r="F91" i="62"/>
  <c r="H91" i="62" s="1"/>
  <c r="D91" i="62"/>
  <c r="C91" i="62"/>
  <c r="E91" i="62" s="1"/>
  <c r="N90" i="62"/>
  <c r="K90" i="62"/>
  <c r="H90" i="62"/>
  <c r="E90" i="62"/>
  <c r="N89" i="62"/>
  <c r="K89" i="62"/>
  <c r="H89" i="62"/>
  <c r="E89" i="62"/>
  <c r="M88" i="62"/>
  <c r="L88" i="62"/>
  <c r="K88" i="62"/>
  <c r="J88" i="62"/>
  <c r="I88" i="62"/>
  <c r="G88" i="62"/>
  <c r="F88" i="62"/>
  <c r="H88" i="62" s="1"/>
  <c r="D88" i="62"/>
  <c r="C88" i="62"/>
  <c r="N87" i="62"/>
  <c r="K87" i="62"/>
  <c r="H87" i="62"/>
  <c r="E87" i="62"/>
  <c r="N86" i="62"/>
  <c r="N88" i="62" s="1"/>
  <c r="K86" i="62"/>
  <c r="H86" i="62"/>
  <c r="E86" i="62"/>
  <c r="E88" i="62" s="1"/>
  <c r="N85" i="62"/>
  <c r="M85" i="62"/>
  <c r="L85" i="62"/>
  <c r="K85" i="62"/>
  <c r="J85" i="62"/>
  <c r="I85" i="62"/>
  <c r="G85" i="62"/>
  <c r="F85" i="62"/>
  <c r="H85" i="62" s="1"/>
  <c r="D85" i="62"/>
  <c r="C85" i="62"/>
  <c r="E85" i="62" s="1"/>
  <c r="N84" i="62"/>
  <c r="K84" i="62"/>
  <c r="H84" i="62"/>
  <c r="E84" i="62"/>
  <c r="N83" i="62"/>
  <c r="K83" i="62"/>
  <c r="H83" i="62"/>
  <c r="E83" i="62"/>
  <c r="N82" i="62"/>
  <c r="M82" i="62"/>
  <c r="L82" i="62"/>
  <c r="K82" i="62"/>
  <c r="J82" i="62"/>
  <c r="I82" i="62"/>
  <c r="G82" i="62"/>
  <c r="F82" i="62"/>
  <c r="H82" i="62" s="1"/>
  <c r="D82" i="62"/>
  <c r="N81" i="62"/>
  <c r="K81" i="62"/>
  <c r="H81" i="62"/>
  <c r="E81" i="62"/>
  <c r="N80" i="62"/>
  <c r="K80" i="62"/>
  <c r="H80" i="62"/>
  <c r="E80" i="62"/>
  <c r="E82" i="62" s="1"/>
  <c r="N74" i="62"/>
  <c r="M74" i="62"/>
  <c r="L74" i="62"/>
  <c r="J74" i="62"/>
  <c r="I74" i="62"/>
  <c r="K74" i="62" s="1"/>
  <c r="G74" i="62"/>
  <c r="F74" i="62"/>
  <c r="H74" i="62" s="1"/>
  <c r="E74" i="62"/>
  <c r="D74" i="62"/>
  <c r="C74" i="62"/>
  <c r="N73" i="62"/>
  <c r="K73" i="62"/>
  <c r="H73" i="62"/>
  <c r="E73" i="62"/>
  <c r="N72" i="62"/>
  <c r="K72" i="62"/>
  <c r="H72" i="62"/>
  <c r="E72" i="62"/>
  <c r="M71" i="62"/>
  <c r="N71" i="62" s="1"/>
  <c r="L71" i="62"/>
  <c r="J71" i="62"/>
  <c r="I71" i="62"/>
  <c r="F71" i="62"/>
  <c r="H71" i="62" s="1"/>
  <c r="D71" i="62"/>
  <c r="E71" i="62" s="1"/>
  <c r="C71" i="62"/>
  <c r="N70" i="62"/>
  <c r="K70" i="62"/>
  <c r="H70" i="62"/>
  <c r="E70" i="62"/>
  <c r="N69" i="62"/>
  <c r="K69" i="62"/>
  <c r="K71" i="62" s="1"/>
  <c r="H69" i="62"/>
  <c r="E69" i="62"/>
  <c r="M68" i="62"/>
  <c r="L68" i="62"/>
  <c r="N68" i="62" s="1"/>
  <c r="J68" i="62"/>
  <c r="I68" i="62"/>
  <c r="K68" i="62" s="1"/>
  <c r="H68" i="62"/>
  <c r="G68" i="62"/>
  <c r="F68" i="62"/>
  <c r="E68" i="62"/>
  <c r="D68" i="62"/>
  <c r="C68" i="62"/>
  <c r="N67" i="62"/>
  <c r="K67" i="62"/>
  <c r="E67" i="62"/>
  <c r="N66" i="62"/>
  <c r="K66" i="62"/>
  <c r="H66" i="62"/>
  <c r="E66" i="62"/>
  <c r="M65" i="62"/>
  <c r="L65" i="62"/>
  <c r="N65" i="62" s="1"/>
  <c r="K65" i="62"/>
  <c r="J65" i="62"/>
  <c r="I65" i="62"/>
  <c r="H65" i="62"/>
  <c r="G65" i="62"/>
  <c r="F65" i="62"/>
  <c r="D65" i="62"/>
  <c r="C65" i="62"/>
  <c r="E65" i="62" s="1"/>
  <c r="N64" i="62"/>
  <c r="K64" i="62"/>
  <c r="H64" i="62"/>
  <c r="E64" i="62"/>
  <c r="N63" i="62"/>
  <c r="K63" i="62"/>
  <c r="H63" i="62"/>
  <c r="E63" i="62"/>
  <c r="M57" i="62"/>
  <c r="L57" i="62"/>
  <c r="N57" i="62" s="1"/>
  <c r="K57" i="62"/>
  <c r="J57" i="62"/>
  <c r="I57" i="62"/>
  <c r="G57" i="62"/>
  <c r="H57" i="62" s="1"/>
  <c r="F57" i="62"/>
  <c r="D57" i="62"/>
  <c r="C57" i="62"/>
  <c r="E57" i="62" s="1"/>
  <c r="N56" i="62"/>
  <c r="K56" i="62"/>
  <c r="H56" i="62"/>
  <c r="E56" i="62"/>
  <c r="N55" i="62"/>
  <c r="K55" i="62"/>
  <c r="H55" i="62"/>
  <c r="E55" i="62"/>
  <c r="M54" i="62"/>
  <c r="L54" i="62"/>
  <c r="N54" i="62" s="1"/>
  <c r="K54" i="62"/>
  <c r="J54" i="62"/>
  <c r="I54" i="62"/>
  <c r="H54" i="62"/>
  <c r="G54" i="62"/>
  <c r="F54" i="62"/>
  <c r="D54" i="62"/>
  <c r="C54" i="62"/>
  <c r="E54" i="62" s="1"/>
  <c r="N53" i="62"/>
  <c r="K53" i="62"/>
  <c r="H53" i="62"/>
  <c r="E53" i="62"/>
  <c r="N52" i="62"/>
  <c r="K52" i="62"/>
  <c r="H52" i="62"/>
  <c r="E52" i="62"/>
  <c r="M51" i="62"/>
  <c r="L51" i="62"/>
  <c r="N51" i="62" s="1"/>
  <c r="K51" i="62"/>
  <c r="J51" i="62"/>
  <c r="I51" i="62"/>
  <c r="G51" i="62"/>
  <c r="H51" i="62" s="1"/>
  <c r="F51" i="62"/>
  <c r="D51" i="62"/>
  <c r="C51" i="62"/>
  <c r="E51" i="62" s="1"/>
  <c r="N50" i="62"/>
  <c r="K50" i="62"/>
  <c r="H50" i="62"/>
  <c r="E50" i="62"/>
  <c r="N49" i="62"/>
  <c r="K49" i="62"/>
  <c r="H49" i="62"/>
  <c r="E49" i="62"/>
  <c r="M48" i="62"/>
  <c r="L48" i="62"/>
  <c r="N48" i="62" s="1"/>
  <c r="K48" i="62"/>
  <c r="J48" i="62"/>
  <c r="I48" i="62"/>
  <c r="H48" i="62"/>
  <c r="G48" i="62"/>
  <c r="F48" i="62"/>
  <c r="D48" i="62"/>
  <c r="C48" i="62"/>
  <c r="E48" i="62" s="1"/>
  <c r="N47" i="62"/>
  <c r="K47" i="62"/>
  <c r="H47" i="62"/>
  <c r="E47" i="62"/>
  <c r="N46" i="62"/>
  <c r="K46" i="62"/>
  <c r="H46" i="62"/>
  <c r="E46" i="62"/>
  <c r="M39" i="62"/>
  <c r="L39" i="62"/>
  <c r="N39" i="62" s="1"/>
  <c r="K39" i="62"/>
  <c r="J39" i="62"/>
  <c r="I39" i="62"/>
  <c r="G39" i="62"/>
  <c r="H39" i="62" s="1"/>
  <c r="F39" i="62"/>
  <c r="D39" i="62"/>
  <c r="C39" i="62"/>
  <c r="E39" i="62" s="1"/>
  <c r="N38" i="62"/>
  <c r="K38" i="62"/>
  <c r="H38" i="62"/>
  <c r="E38" i="62"/>
  <c r="N37" i="62"/>
  <c r="K37" i="62"/>
  <c r="H37" i="62"/>
  <c r="E37" i="62"/>
  <c r="M36" i="62"/>
  <c r="L36" i="62"/>
  <c r="N36" i="62" s="1"/>
  <c r="K36" i="62"/>
  <c r="J36" i="62"/>
  <c r="I36" i="62"/>
  <c r="H36" i="62"/>
  <c r="G36" i="62"/>
  <c r="F36" i="62"/>
  <c r="D36" i="62"/>
  <c r="C36" i="62"/>
  <c r="E36" i="62" s="1"/>
  <c r="N35" i="62"/>
  <c r="K35" i="62"/>
  <c r="H35" i="62"/>
  <c r="E35" i="62"/>
  <c r="N34" i="62"/>
  <c r="K34" i="62"/>
  <c r="H34" i="62"/>
  <c r="E34" i="62"/>
  <c r="M33" i="62"/>
  <c r="L33" i="62"/>
  <c r="N33" i="62" s="1"/>
  <c r="K33" i="62"/>
  <c r="J33" i="62"/>
  <c r="I33" i="62"/>
  <c r="G33" i="62"/>
  <c r="H33" i="62" s="1"/>
  <c r="F33" i="62"/>
  <c r="D33" i="62"/>
  <c r="C33" i="62"/>
  <c r="E33" i="62" s="1"/>
  <c r="N32" i="62"/>
  <c r="K32" i="62"/>
  <c r="H32" i="62"/>
  <c r="E32" i="62"/>
  <c r="N31" i="62"/>
  <c r="K31" i="62"/>
  <c r="H31" i="62"/>
  <c r="V11" i="62" s="1"/>
  <c r="E31" i="62"/>
  <c r="M30" i="62"/>
  <c r="L30" i="62"/>
  <c r="N30" i="62" s="1"/>
  <c r="K30" i="62"/>
  <c r="J30" i="62"/>
  <c r="I30" i="62"/>
  <c r="H30" i="62"/>
  <c r="G30" i="62"/>
  <c r="F30" i="62"/>
  <c r="D30" i="62"/>
  <c r="C30" i="62"/>
  <c r="E30" i="62" s="1"/>
  <c r="N29" i="62"/>
  <c r="K29" i="62"/>
  <c r="H29" i="62"/>
  <c r="V9" i="62" s="1"/>
  <c r="E29" i="62"/>
  <c r="N28" i="62"/>
  <c r="K28" i="62"/>
  <c r="H28" i="62"/>
  <c r="E28" i="62"/>
  <c r="R19" i="62"/>
  <c r="M19" i="62"/>
  <c r="L19" i="62"/>
  <c r="N19" i="62" s="1"/>
  <c r="J19" i="62"/>
  <c r="I19" i="62"/>
  <c r="T19" i="62" s="1"/>
  <c r="H19" i="62"/>
  <c r="G19" i="62"/>
  <c r="F19" i="62"/>
  <c r="D19" i="62"/>
  <c r="E19" i="62" s="1"/>
  <c r="C19" i="62"/>
  <c r="U18" i="62"/>
  <c r="T18" i="62"/>
  <c r="N18" i="62"/>
  <c r="K18" i="62"/>
  <c r="H18" i="62"/>
  <c r="E18" i="62"/>
  <c r="V18" i="62" s="1"/>
  <c r="U17" i="62"/>
  <c r="T17" i="62"/>
  <c r="S17" i="62"/>
  <c r="S19" i="62" s="1"/>
  <c r="N17" i="62"/>
  <c r="K17" i="62"/>
  <c r="H17" i="62"/>
  <c r="E17" i="62"/>
  <c r="V17" i="62" s="1"/>
  <c r="T16" i="62"/>
  <c r="N16" i="62"/>
  <c r="M16" i="62"/>
  <c r="L16" i="62"/>
  <c r="J16" i="62"/>
  <c r="K16" i="62" s="1"/>
  <c r="I16" i="62"/>
  <c r="G16" i="62"/>
  <c r="U16" i="62" s="1"/>
  <c r="F16" i="62"/>
  <c r="H16" i="62" s="1"/>
  <c r="D16" i="62"/>
  <c r="C16" i="62"/>
  <c r="E16" i="62" s="1"/>
  <c r="U15" i="62"/>
  <c r="T15" i="62"/>
  <c r="N15" i="62"/>
  <c r="K15" i="62"/>
  <c r="V15" i="62" s="1"/>
  <c r="H15" i="62"/>
  <c r="E15" i="62"/>
  <c r="U14" i="62"/>
  <c r="T14" i="62"/>
  <c r="N14" i="62"/>
  <c r="K14" i="62"/>
  <c r="H14" i="62"/>
  <c r="V14" i="62" s="1"/>
  <c r="E14" i="62"/>
  <c r="M13" i="62"/>
  <c r="L13" i="62"/>
  <c r="N13" i="62" s="1"/>
  <c r="K13" i="62"/>
  <c r="J13" i="62"/>
  <c r="I13" i="62"/>
  <c r="G13" i="62"/>
  <c r="H13" i="62" s="1"/>
  <c r="F13" i="62"/>
  <c r="D13" i="62"/>
  <c r="U13" i="62" s="1"/>
  <c r="C13" i="62"/>
  <c r="T13" i="62" s="1"/>
  <c r="U12" i="62"/>
  <c r="T12" i="62"/>
  <c r="N12" i="62"/>
  <c r="K12" i="62"/>
  <c r="H12" i="62"/>
  <c r="E12" i="62"/>
  <c r="V12" i="62" s="1"/>
  <c r="U11" i="62"/>
  <c r="T11" i="62"/>
  <c r="N11" i="62"/>
  <c r="K11" i="62"/>
  <c r="H11" i="62"/>
  <c r="E11" i="62"/>
  <c r="R10" i="62"/>
  <c r="N10" i="62"/>
  <c r="M10" i="62"/>
  <c r="L10" i="62"/>
  <c r="K10" i="62"/>
  <c r="J10" i="62"/>
  <c r="U10" i="62" s="1"/>
  <c r="I10" i="62"/>
  <c r="G10" i="62"/>
  <c r="F10" i="62"/>
  <c r="H10" i="62" s="1"/>
  <c r="D10" i="62"/>
  <c r="C10" i="62"/>
  <c r="T10" i="62" s="1"/>
  <c r="U9" i="62"/>
  <c r="T9" i="62"/>
  <c r="N9" i="62"/>
  <c r="K9" i="62"/>
  <c r="H9" i="62"/>
  <c r="E9" i="62"/>
  <c r="V8" i="62"/>
  <c r="U8" i="62"/>
  <c r="T8" i="62"/>
  <c r="S8" i="62"/>
  <c r="S10" i="62" s="1"/>
  <c r="N8" i="62"/>
  <c r="K8" i="62"/>
  <c r="H8" i="62"/>
  <c r="E8" i="62"/>
  <c r="AH27" i="61"/>
  <c r="AF27" i="61"/>
  <c r="AD27" i="61"/>
  <c r="AB27" i="61"/>
  <c r="Z27" i="61"/>
  <c r="X27" i="61"/>
  <c r="V27" i="61"/>
  <c r="T27" i="61"/>
  <c r="R27" i="61"/>
  <c r="P27" i="61"/>
  <c r="N27" i="61"/>
  <c r="L27" i="61"/>
  <c r="J27" i="61"/>
  <c r="H27" i="61"/>
  <c r="F27" i="61"/>
  <c r="D27" i="61"/>
  <c r="B27" i="61"/>
  <c r="AJ25" i="61"/>
  <c r="AJ23" i="61"/>
  <c r="AJ21" i="61"/>
  <c r="AJ19" i="61"/>
  <c r="AJ17" i="61"/>
  <c r="AJ15" i="61"/>
  <c r="AJ13" i="61"/>
  <c r="AJ11" i="61"/>
  <c r="AJ9" i="61"/>
  <c r="AJ7" i="61"/>
  <c r="AJ5" i="61"/>
  <c r="AJ27" i="61" s="1"/>
  <c r="L126" i="60"/>
  <c r="K126" i="60"/>
  <c r="J126" i="60"/>
  <c r="I126" i="60"/>
  <c r="H126" i="60"/>
  <c r="F126" i="60"/>
  <c r="E126" i="60"/>
  <c r="C126" i="60"/>
  <c r="B126" i="60"/>
  <c r="L125" i="60"/>
  <c r="K125" i="60"/>
  <c r="I125" i="60"/>
  <c r="H125" i="60"/>
  <c r="F125" i="60"/>
  <c r="E125" i="60"/>
  <c r="C125" i="60"/>
  <c r="B125" i="60"/>
  <c r="L124" i="60"/>
  <c r="K124" i="60"/>
  <c r="J124" i="60"/>
  <c r="I124" i="60"/>
  <c r="H124" i="60"/>
  <c r="G124" i="60" s="1"/>
  <c r="F124" i="60"/>
  <c r="D124" i="60" s="1"/>
  <c r="E124" i="60"/>
  <c r="C124" i="60"/>
  <c r="B124" i="60"/>
  <c r="A124" i="60" s="1"/>
  <c r="J123" i="60"/>
  <c r="G123" i="60"/>
  <c r="D123" i="60"/>
  <c r="A123" i="60"/>
  <c r="J122" i="60"/>
  <c r="G122" i="60"/>
  <c r="D122" i="60"/>
  <c r="A122" i="60"/>
  <c r="L121" i="60"/>
  <c r="K121" i="60"/>
  <c r="J121" i="60"/>
  <c r="I121" i="60"/>
  <c r="H121" i="60"/>
  <c r="G121" i="60"/>
  <c r="F121" i="60"/>
  <c r="E121" i="60"/>
  <c r="D121" i="60" s="1"/>
  <c r="C121" i="60"/>
  <c r="B121" i="60"/>
  <c r="A121" i="60" s="1"/>
  <c r="J120" i="60"/>
  <c r="G120" i="60"/>
  <c r="D120" i="60"/>
  <c r="A120" i="60"/>
  <c r="J119" i="60"/>
  <c r="G119" i="60"/>
  <c r="D119" i="60"/>
  <c r="A119" i="60"/>
  <c r="L118" i="60"/>
  <c r="K118" i="60"/>
  <c r="J118" i="60"/>
  <c r="I118" i="60"/>
  <c r="H118" i="60"/>
  <c r="F118" i="60"/>
  <c r="E118" i="60"/>
  <c r="C118" i="60"/>
  <c r="B118" i="60"/>
  <c r="A118" i="60" s="1"/>
  <c r="J117" i="60"/>
  <c r="G117" i="60"/>
  <c r="D117" i="60"/>
  <c r="A117" i="60"/>
  <c r="J116" i="60"/>
  <c r="G116" i="60"/>
  <c r="G118" i="60" s="1"/>
  <c r="D116" i="60"/>
  <c r="D118" i="60" s="1"/>
  <c r="A116" i="60"/>
  <c r="L115" i="60"/>
  <c r="K115" i="60"/>
  <c r="J115" i="60"/>
  <c r="I115" i="60"/>
  <c r="H115" i="60"/>
  <c r="G115" i="60"/>
  <c r="F115" i="60"/>
  <c r="E115" i="60"/>
  <c r="D115" i="60" s="1"/>
  <c r="C115" i="60"/>
  <c r="B115" i="60"/>
  <c r="A115" i="60" s="1"/>
  <c r="J114" i="60"/>
  <c r="G114" i="60"/>
  <c r="D114" i="60"/>
  <c r="A114" i="60"/>
  <c r="J113" i="60"/>
  <c r="G113" i="60"/>
  <c r="D113" i="60"/>
  <c r="A113" i="60"/>
  <c r="L112" i="60"/>
  <c r="K112" i="60"/>
  <c r="J112" i="60"/>
  <c r="I112" i="60"/>
  <c r="H112" i="60"/>
  <c r="F112" i="60"/>
  <c r="E112" i="60"/>
  <c r="C112" i="60"/>
  <c r="B112" i="60"/>
  <c r="J111" i="60"/>
  <c r="G111" i="60"/>
  <c r="D111" i="60"/>
  <c r="A111" i="60"/>
  <c r="J110" i="60"/>
  <c r="G110" i="60"/>
  <c r="G125" i="60" s="1"/>
  <c r="D110" i="60"/>
  <c r="D112" i="60" s="1"/>
  <c r="A110" i="60"/>
  <c r="A112" i="60" s="1"/>
  <c r="L109" i="60"/>
  <c r="L127" i="60" s="1"/>
  <c r="K109" i="60"/>
  <c r="K127" i="60" s="1"/>
  <c r="J109" i="60"/>
  <c r="J127" i="60" s="1"/>
  <c r="I109" i="60"/>
  <c r="I127" i="60" s="1"/>
  <c r="H109" i="60"/>
  <c r="H127" i="60" s="1"/>
  <c r="F109" i="60"/>
  <c r="F127" i="60" s="1"/>
  <c r="E109" i="60"/>
  <c r="E127" i="60" s="1"/>
  <c r="C109" i="60"/>
  <c r="C127" i="60" s="1"/>
  <c r="B109" i="60"/>
  <c r="B127" i="60" s="1"/>
  <c r="J108" i="60"/>
  <c r="G108" i="60"/>
  <c r="G126" i="60" s="1"/>
  <c r="D108" i="60"/>
  <c r="D126" i="60" s="1"/>
  <c r="A108" i="60"/>
  <c r="A126" i="60" s="1"/>
  <c r="J107" i="60"/>
  <c r="J125" i="60" s="1"/>
  <c r="G107" i="60"/>
  <c r="D107" i="60"/>
  <c r="D125" i="60" s="1"/>
  <c r="A107" i="60"/>
  <c r="A125" i="60" s="1"/>
  <c r="L101" i="60"/>
  <c r="K101" i="60"/>
  <c r="I101" i="60"/>
  <c r="H101" i="60"/>
  <c r="F101" i="60"/>
  <c r="E101" i="60"/>
  <c r="C101" i="60"/>
  <c r="B101" i="60"/>
  <c r="L100" i="60"/>
  <c r="K100" i="60"/>
  <c r="J100" i="60"/>
  <c r="I100" i="60"/>
  <c r="H100" i="60"/>
  <c r="F100" i="60"/>
  <c r="E100" i="60"/>
  <c r="C100" i="60"/>
  <c r="B100" i="60"/>
  <c r="L99" i="60"/>
  <c r="K99" i="60"/>
  <c r="I99" i="60"/>
  <c r="H99" i="60"/>
  <c r="F99" i="60"/>
  <c r="E99" i="60"/>
  <c r="C99" i="60"/>
  <c r="B99" i="60"/>
  <c r="J98" i="60"/>
  <c r="G98" i="60"/>
  <c r="G99" i="60" s="1"/>
  <c r="D98" i="60"/>
  <c r="A98" i="60"/>
  <c r="J97" i="60"/>
  <c r="J99" i="60" s="1"/>
  <c r="G97" i="60"/>
  <c r="D97" i="60"/>
  <c r="D99" i="60" s="1"/>
  <c r="A97" i="60"/>
  <c r="A99" i="60" s="1"/>
  <c r="L96" i="60"/>
  <c r="K96" i="60"/>
  <c r="J96" i="60"/>
  <c r="I96" i="60"/>
  <c r="H96" i="60"/>
  <c r="F96" i="60"/>
  <c r="E96" i="60"/>
  <c r="C96" i="60"/>
  <c r="B96" i="60"/>
  <c r="J95" i="60"/>
  <c r="G95" i="60"/>
  <c r="D95" i="60"/>
  <c r="A95" i="60"/>
  <c r="J94" i="60"/>
  <c r="G94" i="60"/>
  <c r="G96" i="60" s="1"/>
  <c r="D94" i="60"/>
  <c r="D96" i="60" s="1"/>
  <c r="A94" i="60"/>
  <c r="A96" i="60" s="1"/>
  <c r="L93" i="60"/>
  <c r="K93" i="60"/>
  <c r="I93" i="60"/>
  <c r="H93" i="60"/>
  <c r="G93" i="60"/>
  <c r="F93" i="60"/>
  <c r="E93" i="60"/>
  <c r="C93" i="60"/>
  <c r="B93" i="60"/>
  <c r="J92" i="60"/>
  <c r="G92" i="60"/>
  <c r="D92" i="60"/>
  <c r="A92" i="60"/>
  <c r="J91" i="60"/>
  <c r="J93" i="60" s="1"/>
  <c r="G91" i="60"/>
  <c r="D91" i="60"/>
  <c r="D93" i="60" s="1"/>
  <c r="A91" i="60"/>
  <c r="A93" i="60" s="1"/>
  <c r="L90" i="60"/>
  <c r="K90" i="60"/>
  <c r="J90" i="60"/>
  <c r="I90" i="60"/>
  <c r="H90" i="60"/>
  <c r="G90" i="60"/>
  <c r="F90" i="60"/>
  <c r="E90" i="60"/>
  <c r="C90" i="60"/>
  <c r="B90" i="60"/>
  <c r="J89" i="60"/>
  <c r="G89" i="60"/>
  <c r="D89" i="60"/>
  <c r="A89" i="60"/>
  <c r="J88" i="60"/>
  <c r="G88" i="60"/>
  <c r="D88" i="60"/>
  <c r="D90" i="60" s="1"/>
  <c r="A88" i="60"/>
  <c r="A90" i="60" s="1"/>
  <c r="L87" i="60"/>
  <c r="K87" i="60"/>
  <c r="J87" i="60"/>
  <c r="I87" i="60"/>
  <c r="H87" i="60"/>
  <c r="F87" i="60"/>
  <c r="E87" i="60"/>
  <c r="C87" i="60"/>
  <c r="B87" i="60"/>
  <c r="J86" i="60"/>
  <c r="G86" i="60"/>
  <c r="G101" i="60" s="1"/>
  <c r="D86" i="60"/>
  <c r="A86" i="60"/>
  <c r="J85" i="60"/>
  <c r="G85" i="60"/>
  <c r="D85" i="60"/>
  <c r="D87" i="60" s="1"/>
  <c r="A85" i="60"/>
  <c r="A87" i="60" s="1"/>
  <c r="L84" i="60"/>
  <c r="L102" i="60" s="1"/>
  <c r="K84" i="60"/>
  <c r="K102" i="60" s="1"/>
  <c r="J84" i="60"/>
  <c r="I84" i="60"/>
  <c r="I102" i="60" s="1"/>
  <c r="H84" i="60"/>
  <c r="H102" i="60" s="1"/>
  <c r="F84" i="60"/>
  <c r="F102" i="60" s="1"/>
  <c r="E84" i="60"/>
  <c r="E102" i="60" s="1"/>
  <c r="C84" i="60"/>
  <c r="C102" i="60" s="1"/>
  <c r="B84" i="60"/>
  <c r="B102" i="60" s="1"/>
  <c r="J83" i="60"/>
  <c r="J101" i="60" s="1"/>
  <c r="G83" i="60"/>
  <c r="D83" i="60"/>
  <c r="D101" i="60" s="1"/>
  <c r="A83" i="60"/>
  <c r="A101" i="60" s="1"/>
  <c r="J82" i="60"/>
  <c r="G82" i="60"/>
  <c r="G100" i="60" s="1"/>
  <c r="D82" i="60"/>
  <c r="D100" i="60" s="1"/>
  <c r="A82" i="60"/>
  <c r="A100" i="60" s="1"/>
  <c r="L76" i="60"/>
  <c r="K76" i="60"/>
  <c r="J76" i="60"/>
  <c r="I76" i="60"/>
  <c r="H76" i="60"/>
  <c r="F76" i="60"/>
  <c r="E76" i="60"/>
  <c r="C76" i="60"/>
  <c r="B76" i="60"/>
  <c r="L75" i="60"/>
  <c r="K75" i="60"/>
  <c r="I75" i="60"/>
  <c r="H75" i="60"/>
  <c r="F75" i="60"/>
  <c r="E75" i="60"/>
  <c r="C75" i="60"/>
  <c r="B75" i="60"/>
  <c r="L74" i="60"/>
  <c r="K74" i="60"/>
  <c r="J74" i="60"/>
  <c r="I74" i="60"/>
  <c r="H74" i="60"/>
  <c r="F74" i="60"/>
  <c r="E74" i="60"/>
  <c r="C74" i="60"/>
  <c r="B74" i="60"/>
  <c r="J73" i="60"/>
  <c r="G73" i="60"/>
  <c r="D73" i="60"/>
  <c r="A73" i="60"/>
  <c r="J72" i="60"/>
  <c r="G72" i="60"/>
  <c r="G74" i="60" s="1"/>
  <c r="D72" i="60"/>
  <c r="D74" i="60" s="1"/>
  <c r="A72" i="60"/>
  <c r="A74" i="60" s="1"/>
  <c r="L71" i="60"/>
  <c r="K71" i="60"/>
  <c r="J71" i="60"/>
  <c r="I71" i="60"/>
  <c r="H71" i="60"/>
  <c r="F71" i="60"/>
  <c r="E71" i="60"/>
  <c r="C71" i="60"/>
  <c r="B71" i="60"/>
  <c r="J70" i="60"/>
  <c r="G70" i="60"/>
  <c r="G71" i="60" s="1"/>
  <c r="D70" i="60"/>
  <c r="A70" i="60"/>
  <c r="J69" i="60"/>
  <c r="G69" i="60"/>
  <c r="D69" i="60"/>
  <c r="D71" i="60" s="1"/>
  <c r="A69" i="60"/>
  <c r="A71" i="60" s="1"/>
  <c r="L68" i="60"/>
  <c r="K68" i="60"/>
  <c r="J68" i="60"/>
  <c r="I68" i="60"/>
  <c r="H68" i="60"/>
  <c r="G68" i="60" s="1"/>
  <c r="F68" i="60"/>
  <c r="E68" i="60"/>
  <c r="C68" i="60"/>
  <c r="B68" i="60"/>
  <c r="J67" i="60"/>
  <c r="G67" i="60"/>
  <c r="D67" i="60"/>
  <c r="A67" i="60"/>
  <c r="J66" i="60"/>
  <c r="G66" i="60"/>
  <c r="D66" i="60"/>
  <c r="D68" i="60" s="1"/>
  <c r="A66" i="60"/>
  <c r="A68" i="60" s="1"/>
  <c r="L65" i="60"/>
  <c r="K65" i="60"/>
  <c r="J65" i="60"/>
  <c r="I65" i="60"/>
  <c r="H65" i="60"/>
  <c r="G65" i="60"/>
  <c r="F65" i="60"/>
  <c r="E65" i="60"/>
  <c r="D65" i="60" s="1"/>
  <c r="C65" i="60"/>
  <c r="B65" i="60"/>
  <c r="A65" i="60" s="1"/>
  <c r="J64" i="60"/>
  <c r="G64" i="60"/>
  <c r="D64" i="60"/>
  <c r="A64" i="60"/>
  <c r="J63" i="60"/>
  <c r="G63" i="60"/>
  <c r="D63" i="60"/>
  <c r="A63" i="60"/>
  <c r="L62" i="60"/>
  <c r="K62" i="60"/>
  <c r="J62" i="60"/>
  <c r="I62" i="60"/>
  <c r="H62" i="60"/>
  <c r="F62" i="60"/>
  <c r="E62" i="60"/>
  <c r="C62" i="60"/>
  <c r="B62" i="60"/>
  <c r="J61" i="60"/>
  <c r="G61" i="60"/>
  <c r="D61" i="60"/>
  <c r="A61" i="60"/>
  <c r="J60" i="60"/>
  <c r="G60" i="60"/>
  <c r="G75" i="60" s="1"/>
  <c r="D60" i="60"/>
  <c r="D62" i="60" s="1"/>
  <c r="A60" i="60"/>
  <c r="A62" i="60" s="1"/>
  <c r="L59" i="60"/>
  <c r="L77" i="60" s="1"/>
  <c r="K59" i="60"/>
  <c r="K77" i="60" s="1"/>
  <c r="I59" i="60"/>
  <c r="I77" i="60" s="1"/>
  <c r="H59" i="60"/>
  <c r="H77" i="60" s="1"/>
  <c r="F59" i="60"/>
  <c r="F77" i="60" s="1"/>
  <c r="E59" i="60"/>
  <c r="E77" i="60" s="1"/>
  <c r="C59" i="60"/>
  <c r="C77" i="60" s="1"/>
  <c r="B59" i="60"/>
  <c r="B77" i="60" s="1"/>
  <c r="J58" i="60"/>
  <c r="G58" i="60"/>
  <c r="G76" i="60" s="1"/>
  <c r="D58" i="60"/>
  <c r="D76" i="60" s="1"/>
  <c r="A58" i="60"/>
  <c r="A76" i="60" s="1"/>
  <c r="J57" i="60"/>
  <c r="J75" i="60" s="1"/>
  <c r="G57" i="60"/>
  <c r="D57" i="60"/>
  <c r="D75" i="60" s="1"/>
  <c r="A57" i="60"/>
  <c r="A75" i="60" s="1"/>
  <c r="B52" i="60"/>
  <c r="L51" i="60"/>
  <c r="K51" i="60"/>
  <c r="I51" i="60"/>
  <c r="H51" i="60"/>
  <c r="F51" i="60"/>
  <c r="E51" i="60"/>
  <c r="C51" i="60"/>
  <c r="B51" i="60"/>
  <c r="L50" i="60"/>
  <c r="K50" i="60"/>
  <c r="J50" i="60"/>
  <c r="I50" i="60"/>
  <c r="H50" i="60"/>
  <c r="F50" i="60"/>
  <c r="E50" i="60"/>
  <c r="C50" i="60"/>
  <c r="B50" i="60"/>
  <c r="L49" i="60"/>
  <c r="K49" i="60"/>
  <c r="I49" i="60"/>
  <c r="H49" i="60"/>
  <c r="F49" i="60"/>
  <c r="E49" i="60"/>
  <c r="C49" i="60"/>
  <c r="B49" i="60"/>
  <c r="J48" i="60"/>
  <c r="G48" i="60"/>
  <c r="G49" i="60" s="1"/>
  <c r="D48" i="60"/>
  <c r="A48" i="60"/>
  <c r="J47" i="60"/>
  <c r="J49" i="60" s="1"/>
  <c r="G47" i="60"/>
  <c r="D47" i="60"/>
  <c r="D49" i="60" s="1"/>
  <c r="A47" i="60"/>
  <c r="A49" i="60" s="1"/>
  <c r="L46" i="60"/>
  <c r="K46" i="60"/>
  <c r="J46" i="60"/>
  <c r="I46" i="60"/>
  <c r="H46" i="60"/>
  <c r="F46" i="60"/>
  <c r="E46" i="60"/>
  <c r="C46" i="60"/>
  <c r="B46" i="60"/>
  <c r="J45" i="60"/>
  <c r="G45" i="60"/>
  <c r="D45" i="60"/>
  <c r="A45" i="60"/>
  <c r="J44" i="60"/>
  <c r="G44" i="60"/>
  <c r="G46" i="60" s="1"/>
  <c r="D44" i="60"/>
  <c r="D46" i="60" s="1"/>
  <c r="A44" i="60"/>
  <c r="A46" i="60" s="1"/>
  <c r="L43" i="60"/>
  <c r="K43" i="60"/>
  <c r="J43" i="60"/>
  <c r="I43" i="60"/>
  <c r="H43" i="60"/>
  <c r="F43" i="60"/>
  <c r="E43" i="60"/>
  <c r="C43" i="60"/>
  <c r="B43" i="60"/>
  <c r="J42" i="60"/>
  <c r="G42" i="60"/>
  <c r="G43" i="60" s="1"/>
  <c r="D42" i="60"/>
  <c r="A42" i="60"/>
  <c r="J41" i="60"/>
  <c r="G41" i="60"/>
  <c r="D41" i="60"/>
  <c r="D43" i="60" s="1"/>
  <c r="A41" i="60"/>
  <c r="A43" i="60" s="1"/>
  <c r="L40" i="60"/>
  <c r="K40" i="60"/>
  <c r="J40" i="60"/>
  <c r="I40" i="60"/>
  <c r="H40" i="60"/>
  <c r="F40" i="60"/>
  <c r="E40" i="60"/>
  <c r="C40" i="60"/>
  <c r="B40" i="60"/>
  <c r="J39" i="60"/>
  <c r="G39" i="60"/>
  <c r="D39" i="60"/>
  <c r="A39" i="60"/>
  <c r="J38" i="60"/>
  <c r="G38" i="60"/>
  <c r="G40" i="60" s="1"/>
  <c r="D38" i="60"/>
  <c r="D40" i="60" s="1"/>
  <c r="A38" i="60"/>
  <c r="A40" i="60" s="1"/>
  <c r="L37" i="60"/>
  <c r="K37" i="60"/>
  <c r="I37" i="60"/>
  <c r="H37" i="60"/>
  <c r="F37" i="60"/>
  <c r="E37" i="60"/>
  <c r="C37" i="60"/>
  <c r="B37" i="60"/>
  <c r="J36" i="60"/>
  <c r="G36" i="60"/>
  <c r="G51" i="60" s="1"/>
  <c r="D36" i="60"/>
  <c r="A36" i="60"/>
  <c r="J35" i="60"/>
  <c r="J37" i="60" s="1"/>
  <c r="G35" i="60"/>
  <c r="D35" i="60"/>
  <c r="D37" i="60" s="1"/>
  <c r="A35" i="60"/>
  <c r="A37" i="60" s="1"/>
  <c r="L34" i="60"/>
  <c r="L52" i="60" s="1"/>
  <c r="K34" i="60"/>
  <c r="K52" i="60" s="1"/>
  <c r="J34" i="60"/>
  <c r="J52" i="60" s="1"/>
  <c r="I34" i="60"/>
  <c r="I52" i="60" s="1"/>
  <c r="H34" i="60"/>
  <c r="H52" i="60" s="1"/>
  <c r="F34" i="60"/>
  <c r="F52" i="60" s="1"/>
  <c r="E34" i="60"/>
  <c r="E52" i="60" s="1"/>
  <c r="C34" i="60"/>
  <c r="C52" i="60" s="1"/>
  <c r="B34" i="60"/>
  <c r="J33" i="60"/>
  <c r="J51" i="60" s="1"/>
  <c r="G33" i="60"/>
  <c r="D33" i="60"/>
  <c r="D51" i="60" s="1"/>
  <c r="A33" i="60"/>
  <c r="A51" i="60" s="1"/>
  <c r="J32" i="60"/>
  <c r="G32" i="60"/>
  <c r="G50" i="60" s="1"/>
  <c r="D32" i="60"/>
  <c r="D50" i="60" s="1"/>
  <c r="A32" i="60"/>
  <c r="A50" i="60" s="1"/>
  <c r="I27" i="60"/>
  <c r="L26" i="60"/>
  <c r="K26" i="60"/>
  <c r="I26" i="60"/>
  <c r="R26" i="60" s="1"/>
  <c r="H26" i="60"/>
  <c r="Q26" i="60" s="1"/>
  <c r="P26" i="60" s="1"/>
  <c r="F26" i="60"/>
  <c r="E26" i="60"/>
  <c r="C26" i="60"/>
  <c r="B26" i="60"/>
  <c r="R25" i="60"/>
  <c r="L25" i="60"/>
  <c r="K25" i="60"/>
  <c r="I25" i="60"/>
  <c r="H25" i="60"/>
  <c r="Q25" i="60" s="1"/>
  <c r="P25" i="60" s="1"/>
  <c r="P27" i="60" s="1"/>
  <c r="F25" i="60"/>
  <c r="E25" i="60"/>
  <c r="C25" i="60"/>
  <c r="B25" i="60"/>
  <c r="Q24" i="60"/>
  <c r="L24" i="60"/>
  <c r="K24" i="60"/>
  <c r="I24" i="60"/>
  <c r="H24" i="60"/>
  <c r="G24" i="60"/>
  <c r="F24" i="60"/>
  <c r="R24" i="60" s="1"/>
  <c r="E24" i="60"/>
  <c r="C24" i="60"/>
  <c r="B24" i="60"/>
  <c r="R23" i="60"/>
  <c r="Q23" i="60"/>
  <c r="P23" i="60"/>
  <c r="J23" i="60"/>
  <c r="G23" i="60"/>
  <c r="D23" i="60"/>
  <c r="A23" i="60"/>
  <c r="R22" i="60"/>
  <c r="Q22" i="60"/>
  <c r="P22" i="60"/>
  <c r="P24" i="60" s="1"/>
  <c r="J22" i="60"/>
  <c r="J24" i="60" s="1"/>
  <c r="G22" i="60"/>
  <c r="D22" i="60"/>
  <c r="D24" i="60" s="1"/>
  <c r="A22" i="60"/>
  <c r="A24" i="60" s="1"/>
  <c r="L21" i="60"/>
  <c r="R21" i="60" s="1"/>
  <c r="K21" i="60"/>
  <c r="Q21" i="60" s="1"/>
  <c r="I21" i="60"/>
  <c r="H21" i="60"/>
  <c r="F21" i="60"/>
  <c r="E21" i="60"/>
  <c r="C21" i="60"/>
  <c r="B21" i="60"/>
  <c r="R20" i="60"/>
  <c r="Q20" i="60"/>
  <c r="P20" i="60" s="1"/>
  <c r="J20" i="60"/>
  <c r="G20" i="60"/>
  <c r="D20" i="60"/>
  <c r="A20" i="60"/>
  <c r="R19" i="60"/>
  <c r="Q19" i="60"/>
  <c r="P19" i="60" s="1"/>
  <c r="P21" i="60" s="1"/>
  <c r="J19" i="60"/>
  <c r="J21" i="60" s="1"/>
  <c r="G19" i="60"/>
  <c r="G21" i="60" s="1"/>
  <c r="D19" i="60"/>
  <c r="D21" i="60" s="1"/>
  <c r="A19" i="60"/>
  <c r="A21" i="60" s="1"/>
  <c r="L18" i="60"/>
  <c r="R18" i="60" s="1"/>
  <c r="K18" i="60"/>
  <c r="I18" i="60"/>
  <c r="H18" i="60"/>
  <c r="Q18" i="60" s="1"/>
  <c r="F18" i="60"/>
  <c r="E18" i="60"/>
  <c r="C18" i="60"/>
  <c r="B18" i="60"/>
  <c r="A18" i="60"/>
  <c r="R17" i="60"/>
  <c r="P17" i="60" s="1"/>
  <c r="Q17" i="60"/>
  <c r="J17" i="60"/>
  <c r="G17" i="60"/>
  <c r="D17" i="60"/>
  <c r="A17" i="60"/>
  <c r="R16" i="60"/>
  <c r="Q16" i="60"/>
  <c r="P16" i="60" s="1"/>
  <c r="P18" i="60" s="1"/>
  <c r="J16" i="60"/>
  <c r="J18" i="60" s="1"/>
  <c r="G16" i="60"/>
  <c r="G18" i="60" s="1"/>
  <c r="D16" i="60"/>
  <c r="D18" i="60" s="1"/>
  <c r="A16" i="60"/>
  <c r="L15" i="60"/>
  <c r="R15" i="60" s="1"/>
  <c r="K15" i="60"/>
  <c r="I15" i="60"/>
  <c r="H15" i="60"/>
  <c r="F15" i="60"/>
  <c r="E15" i="60"/>
  <c r="Q15" i="60" s="1"/>
  <c r="C15" i="60"/>
  <c r="B15" i="60"/>
  <c r="A15" i="60" s="1"/>
  <c r="R14" i="60"/>
  <c r="Q14" i="60"/>
  <c r="P14" i="60"/>
  <c r="J14" i="60"/>
  <c r="G14" i="60"/>
  <c r="D14" i="60"/>
  <c r="A14" i="60"/>
  <c r="R13" i="60"/>
  <c r="Q13" i="60"/>
  <c r="P13" i="60" s="1"/>
  <c r="P15" i="60" s="1"/>
  <c r="J13" i="60"/>
  <c r="J15" i="60" s="1"/>
  <c r="G13" i="60"/>
  <c r="G15" i="60" s="1"/>
  <c r="D13" i="60"/>
  <c r="D15" i="60" s="1"/>
  <c r="A13" i="60"/>
  <c r="L12" i="60"/>
  <c r="K12" i="60"/>
  <c r="Q12" i="60" s="1"/>
  <c r="J12" i="60"/>
  <c r="J27" i="60" s="1"/>
  <c r="I12" i="60"/>
  <c r="H12" i="60"/>
  <c r="F12" i="60"/>
  <c r="R12" i="60" s="1"/>
  <c r="E12" i="60"/>
  <c r="C12" i="60"/>
  <c r="B12" i="60"/>
  <c r="B27" i="60" s="1"/>
  <c r="R11" i="60"/>
  <c r="Q11" i="60"/>
  <c r="P11" i="60" s="1"/>
  <c r="J11" i="60"/>
  <c r="G11" i="60"/>
  <c r="D11" i="60"/>
  <c r="A11" i="60"/>
  <c r="A26" i="60" s="1"/>
  <c r="R10" i="60"/>
  <c r="Q10" i="60"/>
  <c r="P10" i="60"/>
  <c r="P12" i="60" s="1"/>
  <c r="J10" i="60"/>
  <c r="G10" i="60"/>
  <c r="G12" i="60" s="1"/>
  <c r="D10" i="60"/>
  <c r="D12" i="60" s="1"/>
  <c r="A10" i="60"/>
  <c r="A12" i="60" s="1"/>
  <c r="R9" i="60"/>
  <c r="L9" i="60"/>
  <c r="L27" i="60" s="1"/>
  <c r="K9" i="60"/>
  <c r="K27" i="60" s="1"/>
  <c r="J9" i="60"/>
  <c r="I9" i="60"/>
  <c r="H9" i="60"/>
  <c r="H27" i="60" s="1"/>
  <c r="G9" i="60"/>
  <c r="F9" i="60"/>
  <c r="F27" i="60" s="1"/>
  <c r="E9" i="60"/>
  <c r="E27" i="60" s="1"/>
  <c r="C9" i="60"/>
  <c r="C27" i="60" s="1"/>
  <c r="B9" i="60"/>
  <c r="R8" i="60"/>
  <c r="Q8" i="60"/>
  <c r="P8" i="60" s="1"/>
  <c r="J8" i="60"/>
  <c r="J26" i="60" s="1"/>
  <c r="G8" i="60"/>
  <c r="G26" i="60" s="1"/>
  <c r="D8" i="60"/>
  <c r="D26" i="60" s="1"/>
  <c r="A8" i="60"/>
  <c r="R7" i="60"/>
  <c r="Q7" i="60"/>
  <c r="P7" i="60"/>
  <c r="P9" i="60" s="1"/>
  <c r="J7" i="60"/>
  <c r="J25" i="60" s="1"/>
  <c r="G7" i="60"/>
  <c r="D7" i="60"/>
  <c r="D25" i="60" s="1"/>
  <c r="A7" i="60"/>
  <c r="A25" i="60" s="1"/>
  <c r="L84" i="59"/>
  <c r="K84" i="59"/>
  <c r="J84" i="59" s="1"/>
  <c r="I84" i="59"/>
  <c r="G84" i="59" s="1"/>
  <c r="H84" i="59"/>
  <c r="F84" i="59"/>
  <c r="D84" i="59" s="1"/>
  <c r="E84" i="59"/>
  <c r="C84" i="59"/>
  <c r="B84" i="59"/>
  <c r="A84" i="59"/>
  <c r="J83" i="59"/>
  <c r="G83" i="59"/>
  <c r="D83" i="59"/>
  <c r="A83" i="59"/>
  <c r="J82" i="59"/>
  <c r="G82" i="59"/>
  <c r="D82" i="59"/>
  <c r="A82" i="59"/>
  <c r="L81" i="59"/>
  <c r="K81" i="59"/>
  <c r="J81" i="59"/>
  <c r="I81" i="59"/>
  <c r="H81" i="59"/>
  <c r="F81" i="59"/>
  <c r="E81" i="59"/>
  <c r="C81" i="59"/>
  <c r="B81" i="59"/>
  <c r="J80" i="59"/>
  <c r="G80" i="59"/>
  <c r="G81" i="59" s="1"/>
  <c r="D80" i="59"/>
  <c r="A80" i="59"/>
  <c r="J79" i="59"/>
  <c r="G79" i="59"/>
  <c r="D79" i="59"/>
  <c r="D81" i="59" s="1"/>
  <c r="A79" i="59"/>
  <c r="A81" i="59" s="1"/>
  <c r="L78" i="59"/>
  <c r="K78" i="59"/>
  <c r="J78" i="59" s="1"/>
  <c r="I78" i="59"/>
  <c r="G78" i="59" s="1"/>
  <c r="H78" i="59"/>
  <c r="F78" i="59"/>
  <c r="D78" i="59" s="1"/>
  <c r="E78" i="59"/>
  <c r="C78" i="59"/>
  <c r="A78" i="59" s="1"/>
  <c r="B78" i="59"/>
  <c r="J77" i="59"/>
  <c r="G77" i="59"/>
  <c r="D77" i="59"/>
  <c r="A77" i="59"/>
  <c r="J76" i="59"/>
  <c r="G76" i="59"/>
  <c r="D76" i="59"/>
  <c r="A76" i="59"/>
  <c r="L75" i="59"/>
  <c r="K75" i="59"/>
  <c r="J75" i="59"/>
  <c r="I75" i="59"/>
  <c r="H75" i="59"/>
  <c r="G75" i="59"/>
  <c r="F75" i="59"/>
  <c r="E75" i="59"/>
  <c r="D75" i="59" s="1"/>
  <c r="C75" i="59"/>
  <c r="B75" i="59"/>
  <c r="A75" i="59" s="1"/>
  <c r="J74" i="59"/>
  <c r="G74" i="59"/>
  <c r="D74" i="59"/>
  <c r="A74" i="59"/>
  <c r="J73" i="59"/>
  <c r="G73" i="59"/>
  <c r="D73" i="59"/>
  <c r="A73" i="59"/>
  <c r="L68" i="59"/>
  <c r="K68" i="59"/>
  <c r="J68" i="59" s="1"/>
  <c r="I68" i="59"/>
  <c r="G68" i="59" s="1"/>
  <c r="H68" i="59"/>
  <c r="F68" i="59"/>
  <c r="D68" i="59" s="1"/>
  <c r="E68" i="59"/>
  <c r="C68" i="59"/>
  <c r="A68" i="59" s="1"/>
  <c r="B68" i="59"/>
  <c r="J67" i="59"/>
  <c r="G67" i="59"/>
  <c r="D67" i="59"/>
  <c r="A67" i="59"/>
  <c r="J66" i="59"/>
  <c r="G66" i="59"/>
  <c r="D66" i="59"/>
  <c r="A66" i="59"/>
  <c r="L65" i="59"/>
  <c r="K65" i="59"/>
  <c r="J65" i="59"/>
  <c r="I65" i="59"/>
  <c r="H65" i="59"/>
  <c r="F65" i="59"/>
  <c r="E65" i="59"/>
  <c r="C65" i="59"/>
  <c r="B65" i="59"/>
  <c r="J64" i="59"/>
  <c r="G64" i="59"/>
  <c r="G65" i="59" s="1"/>
  <c r="D64" i="59"/>
  <c r="A64" i="59"/>
  <c r="J63" i="59"/>
  <c r="G63" i="59"/>
  <c r="D63" i="59"/>
  <c r="D65" i="59" s="1"/>
  <c r="A63" i="59"/>
  <c r="A65" i="59" s="1"/>
  <c r="L62" i="59"/>
  <c r="K62" i="59"/>
  <c r="J62" i="59" s="1"/>
  <c r="I62" i="59"/>
  <c r="G62" i="59" s="1"/>
  <c r="H62" i="59"/>
  <c r="F62" i="59"/>
  <c r="D62" i="59" s="1"/>
  <c r="E62" i="59"/>
  <c r="C62" i="59"/>
  <c r="A62" i="59" s="1"/>
  <c r="B62" i="59"/>
  <c r="J61" i="59"/>
  <c r="G61" i="59"/>
  <c r="D61" i="59"/>
  <c r="A61" i="59"/>
  <c r="J60" i="59"/>
  <c r="G60" i="59"/>
  <c r="D60" i="59"/>
  <c r="A60" i="59"/>
  <c r="L59" i="59"/>
  <c r="K59" i="59"/>
  <c r="J59" i="59"/>
  <c r="I59" i="59"/>
  <c r="H59" i="59"/>
  <c r="G59" i="59"/>
  <c r="F59" i="59"/>
  <c r="E59" i="59"/>
  <c r="D59" i="59" s="1"/>
  <c r="C59" i="59"/>
  <c r="B59" i="59"/>
  <c r="A59" i="59" s="1"/>
  <c r="J58" i="59"/>
  <c r="G58" i="59"/>
  <c r="D58" i="59"/>
  <c r="A58" i="59"/>
  <c r="J57" i="59"/>
  <c r="G57" i="59"/>
  <c r="D57" i="59"/>
  <c r="A57" i="59"/>
  <c r="L52" i="59"/>
  <c r="K52" i="59"/>
  <c r="J52" i="59" s="1"/>
  <c r="I52" i="59"/>
  <c r="G52" i="59" s="1"/>
  <c r="H52" i="59"/>
  <c r="F52" i="59"/>
  <c r="D52" i="59" s="1"/>
  <c r="E52" i="59"/>
  <c r="C52" i="59"/>
  <c r="B52" i="59"/>
  <c r="A52" i="59"/>
  <c r="J51" i="59"/>
  <c r="G51" i="59"/>
  <c r="D51" i="59"/>
  <c r="A51" i="59"/>
  <c r="J50" i="59"/>
  <c r="G50" i="59"/>
  <c r="D50" i="59"/>
  <c r="A50" i="59"/>
  <c r="L49" i="59"/>
  <c r="K49" i="59"/>
  <c r="J49" i="59"/>
  <c r="I49" i="59"/>
  <c r="H49" i="59"/>
  <c r="F49" i="59"/>
  <c r="E49" i="59"/>
  <c r="C49" i="59"/>
  <c r="B49" i="59"/>
  <c r="J48" i="59"/>
  <c r="G48" i="59"/>
  <c r="G49" i="59" s="1"/>
  <c r="D48" i="59"/>
  <c r="A48" i="59"/>
  <c r="J47" i="59"/>
  <c r="G47" i="59"/>
  <c r="D47" i="59"/>
  <c r="D49" i="59" s="1"/>
  <c r="A47" i="59"/>
  <c r="A49" i="59" s="1"/>
  <c r="L46" i="59"/>
  <c r="K46" i="59"/>
  <c r="J46" i="59" s="1"/>
  <c r="I46" i="59"/>
  <c r="G46" i="59" s="1"/>
  <c r="H46" i="59"/>
  <c r="F46" i="59"/>
  <c r="D46" i="59" s="1"/>
  <c r="E46" i="59"/>
  <c r="C46" i="59"/>
  <c r="B46" i="59"/>
  <c r="A46" i="59"/>
  <c r="J45" i="59"/>
  <c r="G45" i="59"/>
  <c r="D45" i="59"/>
  <c r="A45" i="59"/>
  <c r="J44" i="59"/>
  <c r="G44" i="59"/>
  <c r="D44" i="59"/>
  <c r="A44" i="59"/>
  <c r="L43" i="59"/>
  <c r="K43" i="59"/>
  <c r="J43" i="59"/>
  <c r="I43" i="59"/>
  <c r="H43" i="59"/>
  <c r="G43" i="59"/>
  <c r="F43" i="59"/>
  <c r="E43" i="59"/>
  <c r="D43" i="59" s="1"/>
  <c r="C43" i="59"/>
  <c r="B43" i="59"/>
  <c r="A43" i="59" s="1"/>
  <c r="J42" i="59"/>
  <c r="G42" i="59"/>
  <c r="D42" i="59"/>
  <c r="A42" i="59"/>
  <c r="J41" i="59"/>
  <c r="G41" i="59"/>
  <c r="D41" i="59"/>
  <c r="A41" i="59"/>
  <c r="L36" i="59"/>
  <c r="K36" i="59"/>
  <c r="J36" i="59" s="1"/>
  <c r="I36" i="59"/>
  <c r="G36" i="59" s="1"/>
  <c r="H36" i="59"/>
  <c r="F36" i="59"/>
  <c r="D36" i="59" s="1"/>
  <c r="E36" i="59"/>
  <c r="C36" i="59"/>
  <c r="B36" i="59"/>
  <c r="A36" i="59"/>
  <c r="J35" i="59"/>
  <c r="G35" i="59"/>
  <c r="D35" i="59"/>
  <c r="A35" i="59"/>
  <c r="J34" i="59"/>
  <c r="G34" i="59"/>
  <c r="D34" i="59"/>
  <c r="A34" i="59"/>
  <c r="L33" i="59"/>
  <c r="K33" i="59"/>
  <c r="J33" i="59"/>
  <c r="I33" i="59"/>
  <c r="H33" i="59"/>
  <c r="F33" i="59"/>
  <c r="E33" i="59"/>
  <c r="C33" i="59"/>
  <c r="B33" i="59"/>
  <c r="J32" i="59"/>
  <c r="G32" i="59"/>
  <c r="G33" i="59" s="1"/>
  <c r="D32" i="59"/>
  <c r="A32" i="59"/>
  <c r="J31" i="59"/>
  <c r="G31" i="59"/>
  <c r="D31" i="59"/>
  <c r="D33" i="59" s="1"/>
  <c r="A31" i="59"/>
  <c r="A33" i="59" s="1"/>
  <c r="L30" i="59"/>
  <c r="K30" i="59"/>
  <c r="J30" i="59" s="1"/>
  <c r="I30" i="59"/>
  <c r="R12" i="59" s="1"/>
  <c r="H30" i="59"/>
  <c r="F30" i="59"/>
  <c r="D30" i="59" s="1"/>
  <c r="E30" i="59"/>
  <c r="C30" i="59"/>
  <c r="B30" i="59"/>
  <c r="A30" i="59"/>
  <c r="J29" i="59"/>
  <c r="G29" i="59"/>
  <c r="D29" i="59"/>
  <c r="A29" i="59"/>
  <c r="J28" i="59"/>
  <c r="G28" i="59"/>
  <c r="D28" i="59"/>
  <c r="A28" i="59"/>
  <c r="L27" i="59"/>
  <c r="K27" i="59"/>
  <c r="J27" i="59"/>
  <c r="I27" i="59"/>
  <c r="H27" i="59"/>
  <c r="G27" i="59"/>
  <c r="F27" i="59"/>
  <c r="E27" i="59"/>
  <c r="D27" i="59" s="1"/>
  <c r="C27" i="59"/>
  <c r="B27" i="59"/>
  <c r="A27" i="59" s="1"/>
  <c r="J26" i="59"/>
  <c r="G26" i="59"/>
  <c r="D26" i="59"/>
  <c r="A26" i="59"/>
  <c r="J25" i="59"/>
  <c r="G25" i="59"/>
  <c r="D25" i="59"/>
  <c r="A25" i="59"/>
  <c r="L18" i="59"/>
  <c r="K18" i="59"/>
  <c r="J18" i="59"/>
  <c r="I18" i="59"/>
  <c r="H18" i="59"/>
  <c r="G18" i="59"/>
  <c r="F18" i="59"/>
  <c r="E18" i="59"/>
  <c r="Q18" i="59" s="1"/>
  <c r="C18" i="59"/>
  <c r="R18" i="59" s="1"/>
  <c r="B18" i="59"/>
  <c r="A18" i="59" s="1"/>
  <c r="R17" i="59"/>
  <c r="Q17" i="59"/>
  <c r="J17" i="59"/>
  <c r="G17" i="59"/>
  <c r="P17" i="59" s="1"/>
  <c r="O17" i="59" s="1"/>
  <c r="D17" i="59"/>
  <c r="A17" i="59"/>
  <c r="R16" i="59"/>
  <c r="Q16" i="59"/>
  <c r="J16" i="59"/>
  <c r="G16" i="59"/>
  <c r="P16" i="59" s="1"/>
  <c r="O16" i="59" s="1"/>
  <c r="D16" i="59"/>
  <c r="A16" i="59"/>
  <c r="R15" i="59"/>
  <c r="L15" i="59"/>
  <c r="K15" i="59"/>
  <c r="J15" i="59"/>
  <c r="I15" i="59"/>
  <c r="H15" i="59"/>
  <c r="G15" i="59"/>
  <c r="F15" i="59"/>
  <c r="E15" i="59"/>
  <c r="C15" i="59"/>
  <c r="B15" i="59"/>
  <c r="Q15" i="59" s="1"/>
  <c r="R14" i="59"/>
  <c r="Q14" i="59"/>
  <c r="J14" i="59"/>
  <c r="G14" i="59"/>
  <c r="P14" i="59" s="1"/>
  <c r="O14" i="59" s="1"/>
  <c r="D14" i="59"/>
  <c r="A14" i="59"/>
  <c r="R13" i="59"/>
  <c r="Q13" i="59"/>
  <c r="J13" i="59"/>
  <c r="G13" i="59"/>
  <c r="P13" i="59" s="1"/>
  <c r="O13" i="59" s="1"/>
  <c r="D13" i="59"/>
  <c r="D15" i="59" s="1"/>
  <c r="A13" i="59"/>
  <c r="A15" i="59" s="1"/>
  <c r="L12" i="59"/>
  <c r="K12" i="59"/>
  <c r="J12" i="59"/>
  <c r="I12" i="59"/>
  <c r="H12" i="59"/>
  <c r="G12" i="59"/>
  <c r="F12" i="59"/>
  <c r="E12" i="59"/>
  <c r="D12" i="59" s="1"/>
  <c r="C12" i="59"/>
  <c r="B12" i="59"/>
  <c r="Q12" i="59" s="1"/>
  <c r="R11" i="59"/>
  <c r="Q11" i="59"/>
  <c r="J11" i="59"/>
  <c r="G11" i="59"/>
  <c r="P11" i="59" s="1"/>
  <c r="O11" i="59" s="1"/>
  <c r="D11" i="59"/>
  <c r="A11" i="59"/>
  <c r="R10" i="59"/>
  <c r="Q10" i="59"/>
  <c r="J10" i="59"/>
  <c r="G10" i="59"/>
  <c r="P10" i="59" s="1"/>
  <c r="O10" i="59" s="1"/>
  <c r="D10" i="59"/>
  <c r="A10" i="59"/>
  <c r="R9" i="59"/>
  <c r="L9" i="59"/>
  <c r="K9" i="59"/>
  <c r="J9" i="59"/>
  <c r="I9" i="59"/>
  <c r="H9" i="59"/>
  <c r="G9" i="59"/>
  <c r="F9" i="59"/>
  <c r="E9" i="59"/>
  <c r="D9" i="59" s="1"/>
  <c r="C9" i="59"/>
  <c r="B9" i="59"/>
  <c r="Q9" i="59" s="1"/>
  <c r="R8" i="59"/>
  <c r="Q8" i="59"/>
  <c r="J8" i="59"/>
  <c r="P8" i="59" s="1"/>
  <c r="O8" i="59" s="1"/>
  <c r="G8" i="59"/>
  <c r="D8" i="59"/>
  <c r="A8" i="59"/>
  <c r="R7" i="59"/>
  <c r="Q7" i="59"/>
  <c r="J7" i="59"/>
  <c r="P7" i="59" s="1"/>
  <c r="O7" i="59" s="1"/>
  <c r="G7" i="59"/>
  <c r="D7" i="59"/>
  <c r="A7" i="59"/>
  <c r="G28" i="58"/>
  <c r="G27" i="58"/>
  <c r="F27" i="58"/>
  <c r="E27" i="58"/>
  <c r="D27" i="58"/>
  <c r="C27" i="58"/>
  <c r="G26" i="58"/>
  <c r="F26" i="58"/>
  <c r="F28" i="58" s="1"/>
  <c r="E26" i="58"/>
  <c r="E28" i="58" s="1"/>
  <c r="D26" i="58"/>
  <c r="D28" i="58" s="1"/>
  <c r="C26" i="58"/>
  <c r="C28" i="58" s="1"/>
  <c r="G25" i="58"/>
  <c r="F25" i="58"/>
  <c r="E25" i="58"/>
  <c r="D25" i="58"/>
  <c r="C25" i="58"/>
  <c r="G22" i="58"/>
  <c r="F22" i="58"/>
  <c r="E22" i="58"/>
  <c r="D22" i="58"/>
  <c r="C22" i="58"/>
  <c r="G19" i="58"/>
  <c r="F19" i="58"/>
  <c r="E19" i="58"/>
  <c r="D19" i="58"/>
  <c r="C19" i="58"/>
  <c r="G16" i="58"/>
  <c r="F16" i="58"/>
  <c r="E16" i="58"/>
  <c r="D16" i="58"/>
  <c r="C16" i="58"/>
  <c r="G13" i="58"/>
  <c r="F13" i="58"/>
  <c r="E13" i="58"/>
  <c r="D13" i="58"/>
  <c r="C13" i="58"/>
  <c r="G10" i="58"/>
  <c r="F10" i="58"/>
  <c r="E10" i="58"/>
  <c r="D10" i="58"/>
  <c r="C10" i="58"/>
  <c r="G25" i="57"/>
  <c r="F25" i="57"/>
  <c r="E25" i="57"/>
  <c r="D25" i="57"/>
  <c r="C25" i="57"/>
  <c r="G20" i="57"/>
  <c r="F20" i="57"/>
  <c r="E20" i="57"/>
  <c r="D20" i="57"/>
  <c r="C20" i="57"/>
  <c r="G15" i="57"/>
  <c r="F15" i="57"/>
  <c r="E15" i="57"/>
  <c r="D15" i="57"/>
  <c r="C15" i="57"/>
  <c r="G10" i="57"/>
  <c r="F10" i="57"/>
  <c r="E10" i="57"/>
  <c r="D10" i="57"/>
  <c r="C10" i="57"/>
  <c r="E25" i="56"/>
  <c r="D25" i="56"/>
  <c r="C25" i="56"/>
  <c r="B25" i="56"/>
  <c r="A25" i="56"/>
  <c r="AC42" i="55"/>
  <c r="AB42" i="55"/>
  <c r="AA42" i="55"/>
  <c r="Y42" i="55"/>
  <c r="X42" i="55"/>
  <c r="W42" i="55"/>
  <c r="U42" i="55"/>
  <c r="T42" i="55"/>
  <c r="S42" i="55"/>
  <c r="V42" i="55" s="1"/>
  <c r="Q42" i="55"/>
  <c r="P42" i="55"/>
  <c r="O42" i="55"/>
  <c r="R42" i="55" s="1"/>
  <c r="M42" i="55"/>
  <c r="L42" i="55"/>
  <c r="K42" i="55"/>
  <c r="I42" i="55"/>
  <c r="H42" i="55"/>
  <c r="G42" i="55"/>
  <c r="E42" i="55"/>
  <c r="D42" i="55"/>
  <c r="C42" i="55"/>
  <c r="AC41" i="55"/>
  <c r="AB41" i="55"/>
  <c r="AA41" i="55"/>
  <c r="Y41" i="55"/>
  <c r="X41" i="55"/>
  <c r="W41" i="55"/>
  <c r="U41" i="55"/>
  <c r="T41" i="55"/>
  <c r="S41" i="55"/>
  <c r="V41" i="55" s="1"/>
  <c r="Q41" i="55"/>
  <c r="P41" i="55"/>
  <c r="O41" i="55"/>
  <c r="M41" i="55"/>
  <c r="L41" i="55"/>
  <c r="K41" i="55"/>
  <c r="N41" i="55" s="1"/>
  <c r="I41" i="55"/>
  <c r="H41" i="55"/>
  <c r="G41" i="55"/>
  <c r="E41" i="55"/>
  <c r="D41" i="55"/>
  <c r="C41" i="55"/>
  <c r="AC40" i="55"/>
  <c r="AB40" i="55"/>
  <c r="AA40" i="55"/>
  <c r="Y40" i="55"/>
  <c r="X40" i="55"/>
  <c r="W40" i="55"/>
  <c r="U40" i="55"/>
  <c r="T40" i="55"/>
  <c r="S40" i="55"/>
  <c r="Q40" i="55"/>
  <c r="P40" i="55"/>
  <c r="O40" i="55"/>
  <c r="R40" i="55" s="1"/>
  <c r="M40" i="55"/>
  <c r="L40" i="55"/>
  <c r="K40" i="55"/>
  <c r="N40" i="55" s="1"/>
  <c r="I40" i="55"/>
  <c r="H40" i="55"/>
  <c r="G40" i="55"/>
  <c r="J40" i="55" s="1"/>
  <c r="E40" i="55"/>
  <c r="D40" i="55"/>
  <c r="C40" i="55"/>
  <c r="AC39" i="55"/>
  <c r="AB39" i="55"/>
  <c r="AA39" i="55"/>
  <c r="Y39" i="55"/>
  <c r="X39" i="55"/>
  <c r="W39" i="55"/>
  <c r="U39" i="55"/>
  <c r="T39" i="55"/>
  <c r="S39" i="55"/>
  <c r="Q39" i="55"/>
  <c r="P39" i="55"/>
  <c r="O39" i="55"/>
  <c r="M39" i="55"/>
  <c r="L39" i="55"/>
  <c r="K39" i="55"/>
  <c r="N39" i="55" s="1"/>
  <c r="I39" i="55"/>
  <c r="H39" i="55"/>
  <c r="G39" i="55"/>
  <c r="E39" i="55"/>
  <c r="D39" i="55"/>
  <c r="C39" i="55"/>
  <c r="F39" i="55" s="1"/>
  <c r="AC38" i="55"/>
  <c r="AB38" i="55"/>
  <c r="AA38" i="55"/>
  <c r="Y38" i="55"/>
  <c r="X38" i="55"/>
  <c r="W38" i="55"/>
  <c r="U38" i="55"/>
  <c r="T38" i="55"/>
  <c r="S38" i="55"/>
  <c r="Q38" i="55"/>
  <c r="P38" i="55"/>
  <c r="O38" i="55"/>
  <c r="M38" i="55"/>
  <c r="L38" i="55"/>
  <c r="K38" i="55"/>
  <c r="I38" i="55"/>
  <c r="H38" i="55"/>
  <c r="G38" i="55"/>
  <c r="J38" i="55" s="1"/>
  <c r="E38" i="55"/>
  <c r="D38" i="55"/>
  <c r="C38" i="55"/>
  <c r="AC37" i="55"/>
  <c r="AB37" i="55"/>
  <c r="AA37" i="55"/>
  <c r="AD37" i="55" s="1"/>
  <c r="Y37" i="55"/>
  <c r="X37" i="55"/>
  <c r="W37" i="55"/>
  <c r="U37" i="55"/>
  <c r="T37" i="55"/>
  <c r="S37" i="55"/>
  <c r="Q37" i="55"/>
  <c r="P37" i="55"/>
  <c r="O37" i="55"/>
  <c r="M37" i="55"/>
  <c r="L37" i="55"/>
  <c r="K37" i="55"/>
  <c r="I37" i="55"/>
  <c r="H37" i="55"/>
  <c r="G37" i="55"/>
  <c r="E37" i="55"/>
  <c r="D37" i="55"/>
  <c r="C37" i="55"/>
  <c r="F37" i="55" s="1"/>
  <c r="AC36" i="55"/>
  <c r="AB36" i="55"/>
  <c r="AA36" i="55"/>
  <c r="AD36" i="55" s="1"/>
  <c r="Y36" i="55"/>
  <c r="X36" i="55"/>
  <c r="W36" i="55"/>
  <c r="Z36" i="55" s="1"/>
  <c r="U36" i="55"/>
  <c r="T36" i="55"/>
  <c r="S36" i="55"/>
  <c r="Q36" i="55"/>
  <c r="P36" i="55"/>
  <c r="O36" i="55"/>
  <c r="M36" i="55"/>
  <c r="L36" i="55"/>
  <c r="K36" i="55"/>
  <c r="I36" i="55"/>
  <c r="H36" i="55"/>
  <c r="G36" i="55"/>
  <c r="E36" i="55"/>
  <c r="D36" i="55"/>
  <c r="C36" i="55"/>
  <c r="AC35" i="55"/>
  <c r="AB35" i="55"/>
  <c r="AA35" i="55"/>
  <c r="AD35" i="55" s="1"/>
  <c r="Y35" i="55"/>
  <c r="X35" i="55"/>
  <c r="W35" i="55"/>
  <c r="Z35" i="55" s="1"/>
  <c r="U35" i="55"/>
  <c r="T35" i="55"/>
  <c r="S35" i="55"/>
  <c r="V35" i="55" s="1"/>
  <c r="Q35" i="55"/>
  <c r="P35" i="55"/>
  <c r="O35" i="55"/>
  <c r="M35" i="55"/>
  <c r="L35" i="55"/>
  <c r="K35" i="55"/>
  <c r="I35" i="55"/>
  <c r="H35" i="55"/>
  <c r="G35" i="55"/>
  <c r="E35" i="55"/>
  <c r="D35" i="55"/>
  <c r="C35" i="55"/>
  <c r="AC34" i="55"/>
  <c r="AB34" i="55"/>
  <c r="AA34" i="55"/>
  <c r="Y34" i="55"/>
  <c r="X34" i="55"/>
  <c r="W34" i="55"/>
  <c r="Z34" i="55" s="1"/>
  <c r="U34" i="55"/>
  <c r="T34" i="55"/>
  <c r="S34" i="55"/>
  <c r="V34" i="55" s="1"/>
  <c r="Q34" i="55"/>
  <c r="P34" i="55"/>
  <c r="O34" i="55"/>
  <c r="R34" i="55" s="1"/>
  <c r="M34" i="55"/>
  <c r="L34" i="55"/>
  <c r="K34" i="55"/>
  <c r="I34" i="55"/>
  <c r="H34" i="55"/>
  <c r="G34" i="55"/>
  <c r="E34" i="55"/>
  <c r="D34" i="55"/>
  <c r="C34" i="55"/>
  <c r="AC33" i="55"/>
  <c r="AB33" i="55"/>
  <c r="AA33" i="55"/>
  <c r="Y33" i="55"/>
  <c r="X33" i="55"/>
  <c r="W33" i="55"/>
  <c r="U33" i="55"/>
  <c r="T33" i="55"/>
  <c r="S33" i="55"/>
  <c r="V33" i="55" s="1"/>
  <c r="Q33" i="55"/>
  <c r="P33" i="55"/>
  <c r="O33" i="55"/>
  <c r="R33" i="55" s="1"/>
  <c r="M33" i="55"/>
  <c r="L33" i="55"/>
  <c r="K33" i="55"/>
  <c r="N33" i="55" s="1"/>
  <c r="I33" i="55"/>
  <c r="H33" i="55"/>
  <c r="G33" i="55"/>
  <c r="E33" i="55"/>
  <c r="D33" i="55"/>
  <c r="C33" i="55"/>
  <c r="AC32" i="55"/>
  <c r="AB32" i="55"/>
  <c r="AA32" i="55"/>
  <c r="Y32" i="55"/>
  <c r="X32" i="55"/>
  <c r="W32" i="55"/>
  <c r="U32" i="55"/>
  <c r="T32" i="55"/>
  <c r="S32" i="55"/>
  <c r="Q32" i="55"/>
  <c r="P32" i="55"/>
  <c r="O32" i="55"/>
  <c r="R32" i="55" s="1"/>
  <c r="M32" i="55"/>
  <c r="L32" i="55"/>
  <c r="K32" i="55"/>
  <c r="N32" i="55" s="1"/>
  <c r="I32" i="55"/>
  <c r="H32" i="55"/>
  <c r="G32" i="55"/>
  <c r="J32" i="55" s="1"/>
  <c r="E32" i="55"/>
  <c r="D32" i="55"/>
  <c r="C32" i="55"/>
  <c r="AC31" i="55"/>
  <c r="AB31" i="55"/>
  <c r="AA31" i="55"/>
  <c r="Y31" i="55"/>
  <c r="X31" i="55"/>
  <c r="W31" i="55"/>
  <c r="U31" i="55"/>
  <c r="T31" i="55"/>
  <c r="S31" i="55"/>
  <c r="Q31" i="55"/>
  <c r="P31" i="55"/>
  <c r="O31" i="55"/>
  <c r="M31" i="55"/>
  <c r="L31" i="55"/>
  <c r="K31" i="55"/>
  <c r="N31" i="55" s="1"/>
  <c r="I31" i="55"/>
  <c r="H31" i="55"/>
  <c r="G31" i="55"/>
  <c r="J31" i="55" s="1"/>
  <c r="E31" i="55"/>
  <c r="D31" i="55"/>
  <c r="C31" i="55"/>
  <c r="F31" i="55" s="1"/>
  <c r="AC30" i="55"/>
  <c r="AB30" i="55"/>
  <c r="AA30" i="55"/>
  <c r="Y30" i="55"/>
  <c r="X30" i="55"/>
  <c r="W30" i="55"/>
  <c r="U30" i="55"/>
  <c r="T30" i="55"/>
  <c r="S30" i="55"/>
  <c r="Q30" i="55"/>
  <c r="P30" i="55"/>
  <c r="O30" i="55"/>
  <c r="M30" i="55"/>
  <c r="L30" i="55"/>
  <c r="K30" i="55"/>
  <c r="I30" i="55"/>
  <c r="H30" i="55"/>
  <c r="G30" i="55"/>
  <c r="J30" i="55" s="1"/>
  <c r="E30" i="55"/>
  <c r="D30" i="55"/>
  <c r="C30" i="55"/>
  <c r="F30" i="55" s="1"/>
  <c r="AC29" i="55"/>
  <c r="AB29" i="55"/>
  <c r="AA29" i="55"/>
  <c r="AD29" i="55" s="1"/>
  <c r="Y29" i="55"/>
  <c r="X29" i="55"/>
  <c r="W29" i="55"/>
  <c r="U29" i="55"/>
  <c r="T29" i="55"/>
  <c r="S29" i="55"/>
  <c r="Q29" i="55"/>
  <c r="P29" i="55"/>
  <c r="O29" i="55"/>
  <c r="M29" i="55"/>
  <c r="L29" i="55"/>
  <c r="K29" i="55"/>
  <c r="I29" i="55"/>
  <c r="H29" i="55"/>
  <c r="G29" i="55"/>
  <c r="E29" i="55"/>
  <c r="D29" i="55"/>
  <c r="C29" i="55"/>
  <c r="F29" i="55" s="1"/>
  <c r="AC28" i="55"/>
  <c r="AB28" i="55"/>
  <c r="AA28" i="55"/>
  <c r="AD28" i="55" s="1"/>
  <c r="Y28" i="55"/>
  <c r="X28" i="55"/>
  <c r="W28" i="55"/>
  <c r="Z28" i="55" s="1"/>
  <c r="U28" i="55"/>
  <c r="T28" i="55"/>
  <c r="S28" i="55"/>
  <c r="Q28" i="55"/>
  <c r="P28" i="55"/>
  <c r="O28" i="55"/>
  <c r="M28" i="55"/>
  <c r="L28" i="55"/>
  <c r="K28" i="55"/>
  <c r="I28" i="55"/>
  <c r="H28" i="55"/>
  <c r="G28" i="55"/>
  <c r="E28" i="55"/>
  <c r="D28" i="55"/>
  <c r="C28" i="55"/>
  <c r="AC27" i="55"/>
  <c r="AB27" i="55"/>
  <c r="AA27" i="55"/>
  <c r="AD27" i="55" s="1"/>
  <c r="Y27" i="55"/>
  <c r="X27" i="55"/>
  <c r="W27" i="55"/>
  <c r="Z27" i="55" s="1"/>
  <c r="U27" i="55"/>
  <c r="T27" i="55"/>
  <c r="S27" i="55"/>
  <c r="V27" i="55" s="1"/>
  <c r="Q27" i="55"/>
  <c r="P27" i="55"/>
  <c r="O27" i="55"/>
  <c r="M27" i="55"/>
  <c r="L27" i="55"/>
  <c r="K27" i="55"/>
  <c r="I27" i="55"/>
  <c r="H27" i="55"/>
  <c r="G27" i="55"/>
  <c r="E27" i="55"/>
  <c r="D27" i="55"/>
  <c r="C27" i="55"/>
  <c r="AC26" i="55"/>
  <c r="AB26" i="55"/>
  <c r="AA26" i="55"/>
  <c r="Y26" i="55"/>
  <c r="X26" i="55"/>
  <c r="W26" i="55"/>
  <c r="Z26" i="55" s="1"/>
  <c r="U26" i="55"/>
  <c r="T26" i="55"/>
  <c r="S26" i="55"/>
  <c r="V26" i="55" s="1"/>
  <c r="Q26" i="55"/>
  <c r="P26" i="55"/>
  <c r="O26" i="55"/>
  <c r="R26" i="55" s="1"/>
  <c r="M26" i="55"/>
  <c r="L26" i="55"/>
  <c r="K26" i="55"/>
  <c r="I26" i="55"/>
  <c r="H26" i="55"/>
  <c r="G26" i="55"/>
  <c r="E26" i="55"/>
  <c r="D26" i="55"/>
  <c r="C26" i="55"/>
  <c r="AC25" i="55"/>
  <c r="AB25" i="55"/>
  <c r="AA25" i="55"/>
  <c r="Y25" i="55"/>
  <c r="X25" i="55"/>
  <c r="W25" i="55"/>
  <c r="U25" i="55"/>
  <c r="T25" i="55"/>
  <c r="S25" i="55"/>
  <c r="V25" i="55" s="1"/>
  <c r="Q25" i="55"/>
  <c r="P25" i="55"/>
  <c r="O25" i="55"/>
  <c r="R25" i="55" s="1"/>
  <c r="M25" i="55"/>
  <c r="L25" i="55"/>
  <c r="K25" i="55"/>
  <c r="N25" i="55" s="1"/>
  <c r="I25" i="55"/>
  <c r="H25" i="55"/>
  <c r="G25" i="55"/>
  <c r="E25" i="55"/>
  <c r="D25" i="55"/>
  <c r="C25" i="55"/>
  <c r="AC24" i="55"/>
  <c r="AB24" i="55"/>
  <c r="AA24" i="55"/>
  <c r="Y24" i="55"/>
  <c r="X24" i="55"/>
  <c r="W24" i="55"/>
  <c r="U24" i="55"/>
  <c r="T24" i="55"/>
  <c r="S24" i="55"/>
  <c r="Q24" i="55"/>
  <c r="P24" i="55"/>
  <c r="O24" i="55"/>
  <c r="R24" i="55" s="1"/>
  <c r="M24" i="55"/>
  <c r="L24" i="55"/>
  <c r="K24" i="55"/>
  <c r="N24" i="55" s="1"/>
  <c r="I24" i="55"/>
  <c r="H24" i="55"/>
  <c r="G24" i="55"/>
  <c r="J24" i="55" s="1"/>
  <c r="E24" i="55"/>
  <c r="D24" i="55"/>
  <c r="C24" i="55"/>
  <c r="AC23" i="55"/>
  <c r="AB23" i="55"/>
  <c r="AA23" i="55"/>
  <c r="Y23" i="55"/>
  <c r="X23" i="55"/>
  <c r="W23" i="55"/>
  <c r="U23" i="55"/>
  <c r="T23" i="55"/>
  <c r="S23" i="55"/>
  <c r="Q23" i="55"/>
  <c r="P23" i="55"/>
  <c r="O23" i="55"/>
  <c r="M23" i="55"/>
  <c r="L23" i="55"/>
  <c r="K23" i="55"/>
  <c r="N23" i="55" s="1"/>
  <c r="I23" i="55"/>
  <c r="H23" i="55"/>
  <c r="G23" i="55"/>
  <c r="J23" i="55" s="1"/>
  <c r="E23" i="55"/>
  <c r="D23" i="55"/>
  <c r="C23" i="55"/>
  <c r="F23" i="55" s="1"/>
  <c r="AC22" i="55"/>
  <c r="AB22" i="55"/>
  <c r="AA22" i="55"/>
  <c r="Y22" i="55"/>
  <c r="X22" i="55"/>
  <c r="W22" i="55"/>
  <c r="U22" i="55"/>
  <c r="T22" i="55"/>
  <c r="S22" i="55"/>
  <c r="Q22" i="55"/>
  <c r="P22" i="55"/>
  <c r="O22" i="55"/>
  <c r="M22" i="55"/>
  <c r="L22" i="55"/>
  <c r="K22" i="55"/>
  <c r="I22" i="55"/>
  <c r="H22" i="55"/>
  <c r="G22" i="55"/>
  <c r="J22" i="55" s="1"/>
  <c r="E22" i="55"/>
  <c r="D22" i="55"/>
  <c r="C22" i="55"/>
  <c r="F22" i="55" s="1"/>
  <c r="AC21" i="55"/>
  <c r="AB21" i="55"/>
  <c r="AA21" i="55"/>
  <c r="AD21" i="55" s="1"/>
  <c r="Y21" i="55"/>
  <c r="X21" i="55"/>
  <c r="W21" i="55"/>
  <c r="U21" i="55"/>
  <c r="T21" i="55"/>
  <c r="S21" i="55"/>
  <c r="Q21" i="55"/>
  <c r="P21" i="55"/>
  <c r="O21" i="55"/>
  <c r="M21" i="55"/>
  <c r="L21" i="55"/>
  <c r="K21" i="55"/>
  <c r="I21" i="55"/>
  <c r="H21" i="55"/>
  <c r="G21" i="55"/>
  <c r="E21" i="55"/>
  <c r="D21" i="55"/>
  <c r="C21" i="55"/>
  <c r="F21" i="55" s="1"/>
  <c r="AC20" i="55"/>
  <c r="AB20" i="55"/>
  <c r="AA20" i="55"/>
  <c r="AD20" i="55" s="1"/>
  <c r="Y20" i="55"/>
  <c r="X20" i="55"/>
  <c r="W20" i="55"/>
  <c r="Z20" i="55" s="1"/>
  <c r="U20" i="55"/>
  <c r="T20" i="55"/>
  <c r="S20" i="55"/>
  <c r="Q20" i="55"/>
  <c r="P20" i="55"/>
  <c r="O20" i="55"/>
  <c r="M20" i="55"/>
  <c r="L20" i="55"/>
  <c r="K20" i="55"/>
  <c r="I20" i="55"/>
  <c r="H20" i="55"/>
  <c r="G20" i="55"/>
  <c r="E20" i="55"/>
  <c r="D20" i="55"/>
  <c r="C20" i="55"/>
  <c r="AC19" i="55"/>
  <c r="AB19" i="55"/>
  <c r="AA19" i="55"/>
  <c r="AD19" i="55" s="1"/>
  <c r="Y19" i="55"/>
  <c r="X19" i="55"/>
  <c r="W19" i="55"/>
  <c r="Z19" i="55" s="1"/>
  <c r="U19" i="55"/>
  <c r="T19" i="55"/>
  <c r="S19" i="55"/>
  <c r="Q19" i="55"/>
  <c r="P19" i="55"/>
  <c r="O19" i="55"/>
  <c r="M19" i="55"/>
  <c r="L19" i="55"/>
  <c r="K19" i="55"/>
  <c r="I19" i="55"/>
  <c r="H19" i="55"/>
  <c r="G19" i="55"/>
  <c r="E19" i="55"/>
  <c r="D19" i="55"/>
  <c r="C19" i="55"/>
  <c r="AC18" i="55"/>
  <c r="AB18" i="55"/>
  <c r="AA18" i="55"/>
  <c r="Y18" i="55"/>
  <c r="X18" i="55"/>
  <c r="W18" i="55"/>
  <c r="Z18" i="55" s="1"/>
  <c r="U18" i="55"/>
  <c r="T18" i="55"/>
  <c r="S18" i="55"/>
  <c r="V18" i="55" s="1"/>
  <c r="Q18" i="55"/>
  <c r="P18" i="55"/>
  <c r="O18" i="55"/>
  <c r="R18" i="55" s="1"/>
  <c r="M18" i="55"/>
  <c r="L18" i="55"/>
  <c r="K18" i="55"/>
  <c r="I18" i="55"/>
  <c r="H18" i="55"/>
  <c r="G18" i="55"/>
  <c r="E18" i="55"/>
  <c r="D18" i="55"/>
  <c r="C18" i="55"/>
  <c r="AC17" i="55"/>
  <c r="AB17" i="55"/>
  <c r="AA17" i="55"/>
  <c r="Y17" i="55"/>
  <c r="X17" i="55"/>
  <c r="W17" i="55"/>
  <c r="U17" i="55"/>
  <c r="T17" i="55"/>
  <c r="S17" i="55"/>
  <c r="V17" i="55" s="1"/>
  <c r="Q17" i="55"/>
  <c r="P17" i="55"/>
  <c r="O17" i="55"/>
  <c r="R17" i="55" s="1"/>
  <c r="M17" i="55"/>
  <c r="L17" i="55"/>
  <c r="K17" i="55"/>
  <c r="N17" i="55" s="1"/>
  <c r="I17" i="55"/>
  <c r="H17" i="55"/>
  <c r="G17" i="55"/>
  <c r="E17" i="55"/>
  <c r="D17" i="55"/>
  <c r="C17" i="55"/>
  <c r="AC16" i="55"/>
  <c r="AB16" i="55"/>
  <c r="AA16" i="55"/>
  <c r="Y16" i="55"/>
  <c r="X16" i="55"/>
  <c r="W16" i="55"/>
  <c r="U16" i="55"/>
  <c r="T16" i="55"/>
  <c r="S16" i="55"/>
  <c r="Q16" i="55"/>
  <c r="P16" i="55"/>
  <c r="O16" i="55"/>
  <c r="R16" i="55" s="1"/>
  <c r="M16" i="55"/>
  <c r="L16" i="55"/>
  <c r="K16" i="55"/>
  <c r="N16" i="55" s="1"/>
  <c r="I16" i="55"/>
  <c r="H16" i="55"/>
  <c r="G16" i="55"/>
  <c r="J16" i="55" s="1"/>
  <c r="E16" i="55"/>
  <c r="D16" i="55"/>
  <c r="C16" i="55"/>
  <c r="AC15" i="55"/>
  <c r="AB15" i="55"/>
  <c r="AA15" i="55"/>
  <c r="Y15" i="55"/>
  <c r="X15" i="55"/>
  <c r="W15" i="55"/>
  <c r="U15" i="55"/>
  <c r="T15" i="55"/>
  <c r="S15" i="55"/>
  <c r="Q15" i="55"/>
  <c r="P15" i="55"/>
  <c r="O15" i="55"/>
  <c r="M15" i="55"/>
  <c r="L15" i="55"/>
  <c r="K15" i="55"/>
  <c r="N15" i="55" s="1"/>
  <c r="I15" i="55"/>
  <c r="H15" i="55"/>
  <c r="G15" i="55"/>
  <c r="J15" i="55" s="1"/>
  <c r="E15" i="55"/>
  <c r="D15" i="55"/>
  <c r="C15" i="55"/>
  <c r="F15" i="55" s="1"/>
  <c r="AC14" i="55"/>
  <c r="AB14" i="55"/>
  <c r="AA14" i="55"/>
  <c r="Y14" i="55"/>
  <c r="X14" i="55"/>
  <c r="W14" i="55"/>
  <c r="U14" i="55"/>
  <c r="T14" i="55"/>
  <c r="S14" i="55"/>
  <c r="Q14" i="55"/>
  <c r="P14" i="55"/>
  <c r="O14" i="55"/>
  <c r="M14" i="55"/>
  <c r="L14" i="55"/>
  <c r="K14" i="55"/>
  <c r="I14" i="55"/>
  <c r="H14" i="55"/>
  <c r="G14" i="55"/>
  <c r="J14" i="55" s="1"/>
  <c r="E14" i="55"/>
  <c r="D14" i="55"/>
  <c r="C14" i="55"/>
  <c r="F14" i="55" s="1"/>
  <c r="AC13" i="55"/>
  <c r="AB13" i="55"/>
  <c r="AA13" i="55"/>
  <c r="AD13" i="55" s="1"/>
  <c r="Y13" i="55"/>
  <c r="X13" i="55"/>
  <c r="W13" i="55"/>
  <c r="U13" i="55"/>
  <c r="T13" i="55"/>
  <c r="S13" i="55"/>
  <c r="Q13" i="55"/>
  <c r="P13" i="55"/>
  <c r="O13" i="55"/>
  <c r="M13" i="55"/>
  <c r="L13" i="55"/>
  <c r="K13" i="55"/>
  <c r="I13" i="55"/>
  <c r="H13" i="55"/>
  <c r="G13" i="55"/>
  <c r="E13" i="55"/>
  <c r="D13" i="55"/>
  <c r="C13" i="55"/>
  <c r="F13" i="55" s="1"/>
  <c r="AC12" i="55"/>
  <c r="AB12" i="55"/>
  <c r="AA12" i="55"/>
  <c r="AD12" i="55" s="1"/>
  <c r="Y12" i="55"/>
  <c r="X12" i="55"/>
  <c r="W12" i="55"/>
  <c r="Z12" i="55" s="1"/>
  <c r="U12" i="55"/>
  <c r="T12" i="55"/>
  <c r="S12" i="55"/>
  <c r="Q12" i="55"/>
  <c r="P12" i="55"/>
  <c r="O12" i="55"/>
  <c r="M12" i="55"/>
  <c r="L12" i="55"/>
  <c r="K12" i="55"/>
  <c r="I12" i="55"/>
  <c r="H12" i="55"/>
  <c r="G12" i="55"/>
  <c r="E12" i="55"/>
  <c r="D12" i="55"/>
  <c r="C12" i="55"/>
  <c r="AC11" i="55"/>
  <c r="AB11" i="55"/>
  <c r="AA11" i="55"/>
  <c r="AD11" i="55" s="1"/>
  <c r="Y11" i="55"/>
  <c r="X11" i="55"/>
  <c r="W11" i="55"/>
  <c r="Z11" i="55" s="1"/>
  <c r="U11" i="55"/>
  <c r="T11" i="55"/>
  <c r="S11" i="55"/>
  <c r="V11" i="55" s="1"/>
  <c r="Q11" i="55"/>
  <c r="P11" i="55"/>
  <c r="O11" i="55"/>
  <c r="M11" i="55"/>
  <c r="L11" i="55"/>
  <c r="K11" i="55"/>
  <c r="I11" i="55"/>
  <c r="H11" i="55"/>
  <c r="G11" i="55"/>
  <c r="E11" i="55"/>
  <c r="D11" i="55"/>
  <c r="C11" i="55"/>
  <c r="AC10" i="55"/>
  <c r="AB10" i="55"/>
  <c r="AA10" i="55"/>
  <c r="Y10" i="55"/>
  <c r="X10" i="55"/>
  <c r="W10" i="55"/>
  <c r="Z10" i="55" s="1"/>
  <c r="U10" i="55"/>
  <c r="T10" i="55"/>
  <c r="S10" i="55"/>
  <c r="V10" i="55" s="1"/>
  <c r="Q10" i="55"/>
  <c r="P10" i="55"/>
  <c r="O10" i="55"/>
  <c r="R10" i="55" s="1"/>
  <c r="M10" i="55"/>
  <c r="L10" i="55"/>
  <c r="K10" i="55"/>
  <c r="I10" i="55"/>
  <c r="H10" i="55"/>
  <c r="G10" i="55"/>
  <c r="E10" i="55"/>
  <c r="D10" i="55"/>
  <c r="C10" i="55"/>
  <c r="AC9" i="55"/>
  <c r="AB9" i="55"/>
  <c r="AA9" i="55"/>
  <c r="Y9" i="55"/>
  <c r="X9" i="55"/>
  <c r="W9" i="55"/>
  <c r="U9" i="55"/>
  <c r="T9" i="55"/>
  <c r="S9" i="55"/>
  <c r="V9" i="55" s="1"/>
  <c r="Q9" i="55"/>
  <c r="P9" i="55"/>
  <c r="O9" i="55"/>
  <c r="R9" i="55" s="1"/>
  <c r="M9" i="55"/>
  <c r="L9" i="55"/>
  <c r="K9" i="55"/>
  <c r="N9" i="55" s="1"/>
  <c r="I9" i="55"/>
  <c r="H9" i="55"/>
  <c r="G9" i="55"/>
  <c r="E9" i="55"/>
  <c r="D9" i="55"/>
  <c r="C9" i="55"/>
  <c r="AC8" i="55"/>
  <c r="AB8" i="55"/>
  <c r="AA8" i="55"/>
  <c r="Y8" i="55"/>
  <c r="X8" i="55"/>
  <c r="W8" i="55"/>
  <c r="U8" i="55"/>
  <c r="T8" i="55"/>
  <c r="S8" i="55"/>
  <c r="Q8" i="55"/>
  <c r="P8" i="55"/>
  <c r="O8" i="55"/>
  <c r="R8" i="55" s="1"/>
  <c r="M8" i="55"/>
  <c r="L8" i="55"/>
  <c r="K8" i="55"/>
  <c r="N8" i="55" s="1"/>
  <c r="I8" i="55"/>
  <c r="H8" i="55"/>
  <c r="G8" i="55"/>
  <c r="J8" i="55" s="1"/>
  <c r="E8" i="55"/>
  <c r="D8" i="55"/>
  <c r="C8" i="55"/>
  <c r="AC7" i="55"/>
  <c r="AB7" i="55"/>
  <c r="AA7" i="55"/>
  <c r="Y7" i="55"/>
  <c r="X7" i="55"/>
  <c r="W7" i="55"/>
  <c r="U7" i="55"/>
  <c r="T7" i="55"/>
  <c r="S7" i="55"/>
  <c r="Q7" i="55"/>
  <c r="P7" i="55"/>
  <c r="O7" i="55"/>
  <c r="M7" i="55"/>
  <c r="L7" i="55"/>
  <c r="K7" i="55"/>
  <c r="N7" i="55" s="1"/>
  <c r="I7" i="55"/>
  <c r="H7" i="55"/>
  <c r="G7" i="55"/>
  <c r="E7" i="55"/>
  <c r="D7" i="55"/>
  <c r="C7" i="55"/>
  <c r="F7" i="55" s="1"/>
  <c r="L83" i="53"/>
  <c r="K83" i="53"/>
  <c r="K84" i="53" s="1"/>
  <c r="I83" i="53"/>
  <c r="H83" i="53"/>
  <c r="F83" i="53"/>
  <c r="F84" i="53" s="1"/>
  <c r="E83" i="53"/>
  <c r="C83" i="53"/>
  <c r="C84" i="53" s="1"/>
  <c r="B83" i="53"/>
  <c r="A83" i="53"/>
  <c r="L82" i="53"/>
  <c r="J82" i="53" s="1"/>
  <c r="K82" i="53"/>
  <c r="I82" i="53"/>
  <c r="H82" i="53"/>
  <c r="F82" i="53"/>
  <c r="E82" i="53"/>
  <c r="D82" i="53" s="1"/>
  <c r="C82" i="53"/>
  <c r="B82" i="53"/>
  <c r="A82" i="53" s="1"/>
  <c r="L80" i="53"/>
  <c r="K80" i="53"/>
  <c r="I80" i="53"/>
  <c r="H80" i="53"/>
  <c r="F80" i="53"/>
  <c r="E80" i="53"/>
  <c r="D80" i="53" s="1"/>
  <c r="C80" i="53"/>
  <c r="B80" i="53"/>
  <c r="B81" i="53" s="1"/>
  <c r="L79" i="53"/>
  <c r="L81" i="53" s="1"/>
  <c r="K79" i="53"/>
  <c r="I79" i="53"/>
  <c r="G79" i="53" s="1"/>
  <c r="H79" i="53"/>
  <c r="F79" i="53"/>
  <c r="E79" i="53"/>
  <c r="D79" i="53" s="1"/>
  <c r="C79" i="53"/>
  <c r="B79" i="53"/>
  <c r="A79" i="53" s="1"/>
  <c r="L77" i="53"/>
  <c r="L78" i="53" s="1"/>
  <c r="K77" i="53"/>
  <c r="I77" i="53"/>
  <c r="I78" i="53" s="1"/>
  <c r="H77" i="53"/>
  <c r="G77" i="53" s="1"/>
  <c r="F77" i="53"/>
  <c r="E77" i="53"/>
  <c r="D77" i="53" s="1"/>
  <c r="C77" i="53"/>
  <c r="B77" i="53"/>
  <c r="B78" i="53" s="1"/>
  <c r="L76" i="53"/>
  <c r="K76" i="53"/>
  <c r="J76" i="53" s="1"/>
  <c r="I76" i="53"/>
  <c r="H76" i="53"/>
  <c r="H78" i="53" s="1"/>
  <c r="F76" i="53"/>
  <c r="E76" i="53"/>
  <c r="C76" i="53"/>
  <c r="A76" i="53" s="1"/>
  <c r="B76" i="53"/>
  <c r="L74" i="53"/>
  <c r="K74" i="53"/>
  <c r="J74" i="53" s="1"/>
  <c r="I74" i="53"/>
  <c r="H74" i="53"/>
  <c r="H75" i="53" s="1"/>
  <c r="F74" i="53"/>
  <c r="E74" i="53"/>
  <c r="C74" i="53"/>
  <c r="C75" i="53" s="1"/>
  <c r="B74" i="53"/>
  <c r="L73" i="53"/>
  <c r="L75" i="53" s="1"/>
  <c r="K73" i="53"/>
  <c r="I73" i="53"/>
  <c r="I75" i="53" s="1"/>
  <c r="H73" i="53"/>
  <c r="G73" i="53" s="1"/>
  <c r="F73" i="53"/>
  <c r="E73" i="53"/>
  <c r="D73" i="53"/>
  <c r="C73" i="53"/>
  <c r="B73" i="53"/>
  <c r="A73" i="53"/>
  <c r="L67" i="53"/>
  <c r="K67" i="53"/>
  <c r="K68" i="53" s="1"/>
  <c r="I67" i="53"/>
  <c r="H67" i="53"/>
  <c r="F67" i="53"/>
  <c r="F68" i="53" s="1"/>
  <c r="E67" i="53"/>
  <c r="C67" i="53"/>
  <c r="C68" i="53" s="1"/>
  <c r="B67" i="53"/>
  <c r="A67" i="53"/>
  <c r="L66" i="53"/>
  <c r="K66" i="53"/>
  <c r="I66" i="53"/>
  <c r="H66" i="53"/>
  <c r="F66" i="53"/>
  <c r="E66" i="53"/>
  <c r="D66" i="53" s="1"/>
  <c r="C66" i="53"/>
  <c r="B66" i="53"/>
  <c r="A66" i="53" s="1"/>
  <c r="L64" i="53"/>
  <c r="K64" i="53"/>
  <c r="I64" i="53"/>
  <c r="H64" i="53"/>
  <c r="F64" i="53"/>
  <c r="E64" i="53"/>
  <c r="D64" i="53" s="1"/>
  <c r="C64" i="53"/>
  <c r="B64" i="53"/>
  <c r="B65" i="53" s="1"/>
  <c r="L63" i="53"/>
  <c r="L65" i="53" s="1"/>
  <c r="K63" i="53"/>
  <c r="I63" i="53"/>
  <c r="G63" i="53" s="1"/>
  <c r="H63" i="53"/>
  <c r="F63" i="53"/>
  <c r="E63" i="53"/>
  <c r="D63" i="53" s="1"/>
  <c r="C63" i="53"/>
  <c r="B63" i="53"/>
  <c r="A63" i="53" s="1"/>
  <c r="L61" i="53"/>
  <c r="L62" i="53" s="1"/>
  <c r="K61" i="53"/>
  <c r="I61" i="53"/>
  <c r="I62" i="53" s="1"/>
  <c r="H61" i="53"/>
  <c r="G61" i="53" s="1"/>
  <c r="F61" i="53"/>
  <c r="E61" i="53"/>
  <c r="D61" i="53" s="1"/>
  <c r="C61" i="53"/>
  <c r="B61" i="53"/>
  <c r="B62" i="53" s="1"/>
  <c r="L60" i="53"/>
  <c r="K60" i="53"/>
  <c r="J60" i="53" s="1"/>
  <c r="I60" i="53"/>
  <c r="H60" i="53"/>
  <c r="H62" i="53" s="1"/>
  <c r="F60" i="53"/>
  <c r="E60" i="53"/>
  <c r="C60" i="53"/>
  <c r="B60" i="53"/>
  <c r="L58" i="53"/>
  <c r="K58" i="53"/>
  <c r="J58" i="53" s="1"/>
  <c r="I58" i="53"/>
  <c r="H58" i="53"/>
  <c r="H59" i="53" s="1"/>
  <c r="F58" i="53"/>
  <c r="E58" i="53"/>
  <c r="C58" i="53"/>
  <c r="A58" i="53" s="1"/>
  <c r="B58" i="53"/>
  <c r="L57" i="53"/>
  <c r="L59" i="53" s="1"/>
  <c r="K57" i="53"/>
  <c r="J57" i="53" s="1"/>
  <c r="I57" i="53"/>
  <c r="I59" i="53" s="1"/>
  <c r="H57" i="53"/>
  <c r="G57" i="53" s="1"/>
  <c r="F57" i="53"/>
  <c r="E57" i="53"/>
  <c r="D57" i="53"/>
  <c r="C57" i="53"/>
  <c r="B57" i="53"/>
  <c r="A57" i="53"/>
  <c r="L51" i="53"/>
  <c r="K51" i="53"/>
  <c r="K52" i="53" s="1"/>
  <c r="I51" i="53"/>
  <c r="H51" i="53"/>
  <c r="F51" i="53"/>
  <c r="F52" i="53" s="1"/>
  <c r="E51" i="53"/>
  <c r="D51" i="53" s="1"/>
  <c r="D52" i="53" s="1"/>
  <c r="C51" i="53"/>
  <c r="C52" i="53" s="1"/>
  <c r="B51" i="53"/>
  <c r="A51" i="53"/>
  <c r="L50" i="53"/>
  <c r="K50" i="53"/>
  <c r="I50" i="53"/>
  <c r="H50" i="53"/>
  <c r="H52" i="53" s="1"/>
  <c r="F50" i="53"/>
  <c r="E50" i="53"/>
  <c r="D50" i="53" s="1"/>
  <c r="C50" i="53"/>
  <c r="B50" i="53"/>
  <c r="A50" i="53" s="1"/>
  <c r="L48" i="53"/>
  <c r="K48" i="53"/>
  <c r="I48" i="53"/>
  <c r="H48" i="53"/>
  <c r="F48" i="53"/>
  <c r="E48" i="53"/>
  <c r="D48" i="53" s="1"/>
  <c r="C48" i="53"/>
  <c r="B48" i="53"/>
  <c r="B49" i="53" s="1"/>
  <c r="L47" i="53"/>
  <c r="L49" i="53" s="1"/>
  <c r="K47" i="53"/>
  <c r="I47" i="53"/>
  <c r="G47" i="53" s="1"/>
  <c r="H47" i="53"/>
  <c r="F47" i="53"/>
  <c r="E47" i="53"/>
  <c r="D47" i="53" s="1"/>
  <c r="C47" i="53"/>
  <c r="B47" i="53"/>
  <c r="A47" i="53" s="1"/>
  <c r="L45" i="53"/>
  <c r="L46" i="53" s="1"/>
  <c r="K45" i="53"/>
  <c r="I45" i="53"/>
  <c r="H45" i="53"/>
  <c r="G45" i="53" s="1"/>
  <c r="F45" i="53"/>
  <c r="E45" i="53"/>
  <c r="D45" i="53" s="1"/>
  <c r="C45" i="53"/>
  <c r="B45" i="53"/>
  <c r="B46" i="53" s="1"/>
  <c r="L44" i="53"/>
  <c r="K44" i="53"/>
  <c r="J44" i="53" s="1"/>
  <c r="I44" i="53"/>
  <c r="H44" i="53"/>
  <c r="H46" i="53" s="1"/>
  <c r="F44" i="53"/>
  <c r="E44" i="53"/>
  <c r="C44" i="53"/>
  <c r="B44" i="53"/>
  <c r="L42" i="53"/>
  <c r="K42" i="53"/>
  <c r="J42" i="53" s="1"/>
  <c r="I42" i="53"/>
  <c r="H42" i="53"/>
  <c r="H43" i="53" s="1"/>
  <c r="F42" i="53"/>
  <c r="E42" i="53"/>
  <c r="C42" i="53"/>
  <c r="A42" i="53" s="1"/>
  <c r="B42" i="53"/>
  <c r="L41" i="53"/>
  <c r="L43" i="53" s="1"/>
  <c r="K41" i="53"/>
  <c r="I41" i="53"/>
  <c r="H41" i="53"/>
  <c r="F41" i="53"/>
  <c r="E41" i="53"/>
  <c r="D41" i="53"/>
  <c r="C41" i="53"/>
  <c r="B41" i="53"/>
  <c r="A41" i="53"/>
  <c r="L35" i="53"/>
  <c r="K35" i="53"/>
  <c r="K36" i="53" s="1"/>
  <c r="I35" i="53"/>
  <c r="H35" i="53"/>
  <c r="F35" i="53"/>
  <c r="F36" i="53" s="1"/>
  <c r="E35" i="53"/>
  <c r="D35" i="53" s="1"/>
  <c r="D36" i="53" s="1"/>
  <c r="C35" i="53"/>
  <c r="C36" i="53" s="1"/>
  <c r="B35" i="53"/>
  <c r="A35" i="53"/>
  <c r="L34" i="53"/>
  <c r="K34" i="53"/>
  <c r="I34" i="53"/>
  <c r="H34" i="53"/>
  <c r="H36" i="53" s="1"/>
  <c r="F34" i="53"/>
  <c r="E34" i="53"/>
  <c r="D34" i="53" s="1"/>
  <c r="C34" i="53"/>
  <c r="B34" i="53"/>
  <c r="A34" i="53" s="1"/>
  <c r="L32" i="53"/>
  <c r="K32" i="53"/>
  <c r="I32" i="53"/>
  <c r="H32" i="53"/>
  <c r="F32" i="53"/>
  <c r="E32" i="53"/>
  <c r="D32" i="53" s="1"/>
  <c r="C32" i="53"/>
  <c r="B32" i="53"/>
  <c r="B33" i="53" s="1"/>
  <c r="L31" i="53"/>
  <c r="L33" i="53" s="1"/>
  <c r="K31" i="53"/>
  <c r="I31" i="53"/>
  <c r="I33" i="53" s="1"/>
  <c r="H31" i="53"/>
  <c r="F31" i="53"/>
  <c r="E31" i="53"/>
  <c r="D31" i="53" s="1"/>
  <c r="C31" i="53"/>
  <c r="B31" i="53"/>
  <c r="A31" i="53" s="1"/>
  <c r="L29" i="53"/>
  <c r="L30" i="53" s="1"/>
  <c r="K29" i="53"/>
  <c r="I29" i="53"/>
  <c r="H29" i="53"/>
  <c r="G29" i="53" s="1"/>
  <c r="F29" i="53"/>
  <c r="E29" i="53"/>
  <c r="D29" i="53" s="1"/>
  <c r="C29" i="53"/>
  <c r="B29" i="53"/>
  <c r="B30" i="53" s="1"/>
  <c r="L28" i="53"/>
  <c r="K28" i="53"/>
  <c r="J28" i="53" s="1"/>
  <c r="I28" i="53"/>
  <c r="H28" i="53"/>
  <c r="H30" i="53" s="1"/>
  <c r="F28" i="53"/>
  <c r="E28" i="53"/>
  <c r="C28" i="53"/>
  <c r="B28" i="53"/>
  <c r="L26" i="53"/>
  <c r="K26" i="53"/>
  <c r="J26" i="53" s="1"/>
  <c r="I26" i="53"/>
  <c r="H26" i="53"/>
  <c r="F26" i="53"/>
  <c r="E26" i="53"/>
  <c r="C26" i="53"/>
  <c r="A26" i="53" s="1"/>
  <c r="B26" i="53"/>
  <c r="L25" i="53"/>
  <c r="L27" i="53" s="1"/>
  <c r="K25" i="53"/>
  <c r="J25" i="53" s="1"/>
  <c r="I25" i="53"/>
  <c r="H25" i="53"/>
  <c r="F25" i="53"/>
  <c r="E25" i="53"/>
  <c r="D25" i="53"/>
  <c r="C25" i="53"/>
  <c r="B25" i="53"/>
  <c r="A25" i="53"/>
  <c r="L17" i="53"/>
  <c r="K17" i="53"/>
  <c r="I17" i="53"/>
  <c r="H17" i="53"/>
  <c r="F17" i="53"/>
  <c r="F18" i="53" s="1"/>
  <c r="E17" i="53"/>
  <c r="D17" i="53" s="1"/>
  <c r="D18" i="53" s="1"/>
  <c r="C17" i="53"/>
  <c r="B17" i="53"/>
  <c r="A17" i="53"/>
  <c r="L16" i="53"/>
  <c r="K16" i="53"/>
  <c r="I16" i="53"/>
  <c r="H16" i="53"/>
  <c r="F16" i="53"/>
  <c r="E16" i="53"/>
  <c r="D16" i="53" s="1"/>
  <c r="C16" i="53"/>
  <c r="B16" i="53"/>
  <c r="A16" i="53" s="1"/>
  <c r="L14" i="53"/>
  <c r="R14" i="53" s="1"/>
  <c r="K14" i="53"/>
  <c r="I14" i="53"/>
  <c r="H14" i="53"/>
  <c r="F14" i="53"/>
  <c r="E14" i="53"/>
  <c r="E15" i="53" s="1"/>
  <c r="C14" i="53"/>
  <c r="B14" i="53"/>
  <c r="B15" i="53" s="1"/>
  <c r="L13" i="53"/>
  <c r="K13" i="53"/>
  <c r="I13" i="53"/>
  <c r="H13" i="53"/>
  <c r="G13" i="53" s="1"/>
  <c r="F13" i="53"/>
  <c r="E13" i="53"/>
  <c r="D13" i="53"/>
  <c r="C13" i="53"/>
  <c r="B13" i="53"/>
  <c r="A13" i="53"/>
  <c r="L11" i="53"/>
  <c r="K11" i="53"/>
  <c r="Q11" i="53" s="1"/>
  <c r="I11" i="53"/>
  <c r="H11" i="53"/>
  <c r="F11" i="53"/>
  <c r="F12" i="53" s="1"/>
  <c r="E11" i="53"/>
  <c r="D11" i="53" s="1"/>
  <c r="D12" i="53" s="1"/>
  <c r="C11" i="53"/>
  <c r="B11" i="53"/>
  <c r="A11" i="53"/>
  <c r="L10" i="53"/>
  <c r="K10" i="53"/>
  <c r="I10" i="53"/>
  <c r="H10" i="53"/>
  <c r="F10" i="53"/>
  <c r="E10" i="53"/>
  <c r="D10" i="53" s="1"/>
  <c r="C10" i="53"/>
  <c r="B10" i="53"/>
  <c r="A10" i="53" s="1"/>
  <c r="L8" i="53"/>
  <c r="R8" i="53" s="1"/>
  <c r="K8" i="53"/>
  <c r="I8" i="53"/>
  <c r="H8" i="53"/>
  <c r="F8" i="53"/>
  <c r="E8" i="53"/>
  <c r="E9" i="53" s="1"/>
  <c r="C8" i="53"/>
  <c r="B8" i="53"/>
  <c r="B9" i="53" s="1"/>
  <c r="L7" i="53"/>
  <c r="K7" i="53"/>
  <c r="I7" i="53"/>
  <c r="H7" i="53"/>
  <c r="G7" i="53" s="1"/>
  <c r="F7" i="53"/>
  <c r="E7" i="53"/>
  <c r="D7" i="53"/>
  <c r="C7" i="53"/>
  <c r="B7" i="53"/>
  <c r="A7" i="53"/>
  <c r="G22" i="52"/>
  <c r="F22" i="52"/>
  <c r="E22" i="52"/>
  <c r="D22" i="52"/>
  <c r="C22" i="52"/>
  <c r="G18" i="52"/>
  <c r="F18" i="52"/>
  <c r="E18" i="52"/>
  <c r="D18" i="52"/>
  <c r="C18" i="52"/>
  <c r="G14" i="52"/>
  <c r="F14" i="52"/>
  <c r="E14" i="52"/>
  <c r="D14" i="52"/>
  <c r="C14" i="52"/>
  <c r="G10" i="52"/>
  <c r="F10" i="52"/>
  <c r="E10" i="52"/>
  <c r="D10" i="52"/>
  <c r="C10" i="52"/>
  <c r="AI25" i="51"/>
  <c r="AG25" i="51"/>
  <c r="AE25" i="51"/>
  <c r="AC25" i="51"/>
  <c r="AA25" i="51"/>
  <c r="Y25" i="51"/>
  <c r="W25" i="51"/>
  <c r="U25" i="51"/>
  <c r="S25" i="51"/>
  <c r="Q25" i="51"/>
  <c r="O25" i="51"/>
  <c r="M25" i="51"/>
  <c r="K25" i="51"/>
  <c r="I25" i="51"/>
  <c r="G25" i="51"/>
  <c r="E25" i="51"/>
  <c r="C25" i="51"/>
  <c r="AK24" i="51"/>
  <c r="AK23" i="51"/>
  <c r="AK22" i="51"/>
  <c r="AK21" i="51"/>
  <c r="AK20" i="51"/>
  <c r="AK19" i="51"/>
  <c r="AK18" i="51"/>
  <c r="AK17" i="51"/>
  <c r="AK16" i="51"/>
  <c r="AK15" i="51"/>
  <c r="AK14" i="51"/>
  <c r="AK13" i="51"/>
  <c r="AK12" i="51"/>
  <c r="AK11" i="51"/>
  <c r="AK10" i="51"/>
  <c r="AK9" i="51"/>
  <c r="AK8" i="51"/>
  <c r="AK7" i="51"/>
  <c r="AK6" i="51"/>
  <c r="AK5" i="51"/>
  <c r="AK25" i="51" s="1"/>
  <c r="U8" i="50"/>
  <c r="V8" i="50"/>
  <c r="U9" i="50"/>
  <c r="V9" i="50"/>
  <c r="U10" i="50"/>
  <c r="V10" i="50"/>
  <c r="C11" i="50"/>
  <c r="U11" i="50" s="1"/>
  <c r="D11" i="50"/>
  <c r="V11" i="50" s="1"/>
  <c r="E11" i="50"/>
  <c r="F11" i="50"/>
  <c r="G11" i="50"/>
  <c r="H11" i="50"/>
  <c r="I11" i="50"/>
  <c r="J11" i="50"/>
  <c r="K11" i="50"/>
  <c r="L11" i="50"/>
  <c r="M11" i="50"/>
  <c r="N11" i="50"/>
  <c r="O11" i="50"/>
  <c r="P11" i="50"/>
  <c r="Q11" i="50"/>
  <c r="R11" i="50"/>
  <c r="S11" i="50"/>
  <c r="T11" i="50"/>
  <c r="U12" i="50"/>
  <c r="V12" i="50"/>
  <c r="U13" i="50"/>
  <c r="V13" i="50"/>
  <c r="C14" i="50"/>
  <c r="U14" i="50" s="1"/>
  <c r="D14" i="50"/>
  <c r="V14" i="50" s="1"/>
  <c r="E14" i="50"/>
  <c r="F14" i="50"/>
  <c r="G14" i="50"/>
  <c r="H14" i="50"/>
  <c r="I14" i="50"/>
  <c r="J14" i="50"/>
  <c r="K14" i="50"/>
  <c r="L14" i="50"/>
  <c r="M14" i="50"/>
  <c r="N14" i="50"/>
  <c r="O14" i="50"/>
  <c r="P14" i="50"/>
  <c r="Q14" i="50"/>
  <c r="R14" i="50"/>
  <c r="S14" i="50"/>
  <c r="T14" i="50"/>
  <c r="U15" i="50"/>
  <c r="V15" i="50"/>
  <c r="U16" i="50"/>
  <c r="V16" i="50"/>
  <c r="U17" i="50"/>
  <c r="U36" i="50" s="1"/>
  <c r="V17" i="50"/>
  <c r="V36" i="50" s="1"/>
  <c r="U18" i="50"/>
  <c r="V18" i="50"/>
  <c r="U19" i="50"/>
  <c r="V19" i="50"/>
  <c r="U20" i="50"/>
  <c r="V20" i="50"/>
  <c r="C21" i="50"/>
  <c r="U21" i="50" s="1"/>
  <c r="D21" i="50"/>
  <c r="V21" i="50" s="1"/>
  <c r="E21" i="50"/>
  <c r="F21" i="50"/>
  <c r="G21" i="50"/>
  <c r="H21" i="50"/>
  <c r="I21" i="50"/>
  <c r="J21" i="50"/>
  <c r="K21" i="50"/>
  <c r="L21" i="50"/>
  <c r="M21" i="50"/>
  <c r="N21" i="50"/>
  <c r="O21" i="50"/>
  <c r="P21" i="50"/>
  <c r="Q21" i="50"/>
  <c r="R21" i="50"/>
  <c r="S21" i="50"/>
  <c r="T21" i="50"/>
  <c r="U22" i="50"/>
  <c r="V22" i="50"/>
  <c r="U23" i="50"/>
  <c r="V23" i="50"/>
  <c r="U24" i="50"/>
  <c r="V24" i="50"/>
  <c r="U25" i="50"/>
  <c r="V25" i="50"/>
  <c r="U26" i="50"/>
  <c r="V26" i="50"/>
  <c r="U27" i="50"/>
  <c r="V27" i="50"/>
  <c r="U28" i="50"/>
  <c r="V28" i="50"/>
  <c r="U29" i="50"/>
  <c r="V29" i="50"/>
  <c r="U30" i="50"/>
  <c r="V30" i="50"/>
  <c r="U31" i="50"/>
  <c r="V31" i="50"/>
  <c r="U32" i="50"/>
  <c r="V32" i="50"/>
  <c r="U33" i="50"/>
  <c r="V33" i="50"/>
  <c r="U34" i="50"/>
  <c r="V34" i="50"/>
  <c r="C35" i="50"/>
  <c r="D35" i="50"/>
  <c r="E35" i="50"/>
  <c r="F35" i="50"/>
  <c r="G35" i="50"/>
  <c r="H35" i="50"/>
  <c r="I35" i="50"/>
  <c r="J35" i="50"/>
  <c r="K35" i="50"/>
  <c r="L35" i="50"/>
  <c r="M35" i="50"/>
  <c r="N35" i="50"/>
  <c r="O35" i="50"/>
  <c r="P35" i="50"/>
  <c r="Q35" i="50"/>
  <c r="R35" i="50"/>
  <c r="S35" i="50"/>
  <c r="T35" i="50"/>
  <c r="U35" i="50"/>
  <c r="V35" i="50"/>
  <c r="C36" i="50"/>
  <c r="D36" i="50"/>
  <c r="E36" i="50"/>
  <c r="F36" i="50"/>
  <c r="G36" i="50"/>
  <c r="H36" i="50"/>
  <c r="I36" i="50"/>
  <c r="J36" i="50"/>
  <c r="K36" i="50"/>
  <c r="L36" i="50"/>
  <c r="M36" i="50"/>
  <c r="N36" i="50"/>
  <c r="O36" i="50"/>
  <c r="P36" i="50"/>
  <c r="Q36" i="50"/>
  <c r="R36" i="50"/>
  <c r="S36" i="50"/>
  <c r="T36" i="50"/>
  <c r="AC37" i="50"/>
  <c r="L27" i="49"/>
  <c r="K27" i="49"/>
  <c r="J27" i="49"/>
  <c r="I27" i="49"/>
  <c r="H27" i="49"/>
  <c r="G27" i="49"/>
  <c r="F27" i="49"/>
  <c r="E27" i="49"/>
  <c r="D27" i="49"/>
  <c r="C27" i="49"/>
  <c r="G16" i="47"/>
  <c r="F16" i="47"/>
  <c r="E16" i="47"/>
  <c r="D16" i="47"/>
  <c r="C16" i="47"/>
  <c r="G15" i="47"/>
  <c r="G14" i="47"/>
  <c r="F12" i="47"/>
  <c r="E12" i="47"/>
  <c r="G12" i="47" s="1"/>
  <c r="D12" i="47"/>
  <c r="C12" i="47"/>
  <c r="G11" i="47"/>
  <c r="G10" i="47"/>
  <c r="G9" i="47"/>
  <c r="F26" i="46"/>
  <c r="E26" i="46"/>
  <c r="D26" i="46"/>
  <c r="C26" i="46"/>
  <c r="G26" i="46" s="1"/>
  <c r="F25" i="46"/>
  <c r="E25" i="46"/>
  <c r="D25" i="46"/>
  <c r="C25" i="46"/>
  <c r="F24" i="46"/>
  <c r="E24" i="46"/>
  <c r="D24" i="46"/>
  <c r="C24" i="46"/>
  <c r="G24" i="46" s="1"/>
  <c r="F23" i="46"/>
  <c r="E23" i="46"/>
  <c r="D23" i="46"/>
  <c r="C23" i="46"/>
  <c r="F22" i="46"/>
  <c r="E22" i="46"/>
  <c r="D22" i="46"/>
  <c r="C22" i="46"/>
  <c r="F21" i="46"/>
  <c r="E21" i="46"/>
  <c r="D21" i="46"/>
  <c r="C21" i="46"/>
  <c r="F20" i="46"/>
  <c r="E20" i="46"/>
  <c r="D20" i="46"/>
  <c r="C20" i="46"/>
  <c r="F19" i="46"/>
  <c r="E19" i="46"/>
  <c r="D19" i="46"/>
  <c r="C19" i="46"/>
  <c r="F18" i="46"/>
  <c r="E18" i="46"/>
  <c r="D18" i="46"/>
  <c r="C18" i="46"/>
  <c r="F17" i="46"/>
  <c r="E17" i="46"/>
  <c r="D17" i="46"/>
  <c r="C17" i="46"/>
  <c r="F16" i="46"/>
  <c r="E16" i="46"/>
  <c r="G16" i="46" s="1"/>
  <c r="D16" i="46"/>
  <c r="C16" i="46"/>
  <c r="F15" i="46"/>
  <c r="E15" i="46"/>
  <c r="D15" i="46"/>
  <c r="C15" i="46"/>
  <c r="F14" i="46"/>
  <c r="E14" i="46"/>
  <c r="D14" i="46"/>
  <c r="C14" i="46"/>
  <c r="F13" i="46"/>
  <c r="E13" i="46"/>
  <c r="D13" i="46"/>
  <c r="C13" i="46"/>
  <c r="F12" i="46"/>
  <c r="E12" i="46"/>
  <c r="D12" i="46"/>
  <c r="C12" i="46"/>
  <c r="F11" i="46"/>
  <c r="E11" i="46"/>
  <c r="D11" i="46"/>
  <c r="C11" i="46"/>
  <c r="G11" i="46" s="1"/>
  <c r="F10" i="46"/>
  <c r="E10" i="46"/>
  <c r="D10" i="46"/>
  <c r="C10" i="46"/>
  <c r="F9" i="46"/>
  <c r="E9" i="46"/>
  <c r="D9" i="46"/>
  <c r="C9" i="46"/>
  <c r="G9" i="46" s="1"/>
  <c r="F8" i="46"/>
  <c r="E8" i="46"/>
  <c r="D8" i="46"/>
  <c r="C8" i="46"/>
  <c r="G8" i="46" s="1"/>
  <c r="F7" i="46"/>
  <c r="E7" i="46"/>
  <c r="D7" i="46"/>
  <c r="G7" i="46" s="1"/>
  <c r="C7" i="46"/>
  <c r="F6" i="46"/>
  <c r="F27" i="46" s="1"/>
  <c r="E6" i="46"/>
  <c r="D6" i="46"/>
  <c r="C6" i="46"/>
  <c r="H27" i="53" l="1"/>
  <c r="Z42" i="55"/>
  <c r="F9" i="53"/>
  <c r="B12" i="53"/>
  <c r="R11" i="53"/>
  <c r="F15" i="53"/>
  <c r="B18" i="53"/>
  <c r="R17" i="53"/>
  <c r="G25" i="53"/>
  <c r="F30" i="53"/>
  <c r="A32" i="53"/>
  <c r="A33" i="53" s="1"/>
  <c r="B36" i="53"/>
  <c r="L36" i="53"/>
  <c r="G41" i="53"/>
  <c r="F46" i="53"/>
  <c r="A48" i="53"/>
  <c r="A49" i="53" s="1"/>
  <c r="B52" i="53"/>
  <c r="L52" i="53"/>
  <c r="F62" i="53"/>
  <c r="A64" i="53"/>
  <c r="A65" i="53" s="1"/>
  <c r="B68" i="53"/>
  <c r="L68" i="53"/>
  <c r="F78" i="53"/>
  <c r="A80" i="53"/>
  <c r="A81" i="53" s="1"/>
  <c r="B84" i="53"/>
  <c r="L84" i="53"/>
  <c r="W43" i="55"/>
  <c r="AD8" i="55"/>
  <c r="F10" i="55"/>
  <c r="J11" i="55"/>
  <c r="N12" i="55"/>
  <c r="R13" i="55"/>
  <c r="V14" i="55"/>
  <c r="Z15" i="55"/>
  <c r="AD16" i="55"/>
  <c r="F18" i="55"/>
  <c r="J19" i="55"/>
  <c r="A18" i="53"/>
  <c r="H9" i="53"/>
  <c r="H15" i="53"/>
  <c r="G15" i="46"/>
  <c r="G17" i="46"/>
  <c r="G19" i="46"/>
  <c r="R7" i="53"/>
  <c r="I9" i="53"/>
  <c r="R13" i="53"/>
  <c r="I15" i="53"/>
  <c r="I30" i="53"/>
  <c r="F33" i="53"/>
  <c r="I46" i="53"/>
  <c r="F49" i="53"/>
  <c r="F65" i="53"/>
  <c r="D67" i="53"/>
  <c r="D68" i="53" s="1"/>
  <c r="F81" i="53"/>
  <c r="D83" i="53"/>
  <c r="D84" i="53" s="1"/>
  <c r="R7" i="55"/>
  <c r="Y43" i="55"/>
  <c r="V8" i="55"/>
  <c r="Z9" i="55"/>
  <c r="AD10" i="55"/>
  <c r="F12" i="55"/>
  <c r="J13" i="55"/>
  <c r="N14" i="55"/>
  <c r="R15" i="55"/>
  <c r="V16" i="55"/>
  <c r="Z17" i="55"/>
  <c r="AD18" i="55"/>
  <c r="V19" i="55"/>
  <c r="Q7" i="53"/>
  <c r="D49" i="53"/>
  <c r="D81" i="53"/>
  <c r="X43" i="55"/>
  <c r="G23" i="46"/>
  <c r="G25" i="46"/>
  <c r="A8" i="53"/>
  <c r="A9" i="53" s="1"/>
  <c r="Q8" i="53"/>
  <c r="G10" i="53"/>
  <c r="E12" i="53"/>
  <c r="A14" i="53"/>
  <c r="A15" i="53" s="1"/>
  <c r="Q14" i="53"/>
  <c r="G16" i="53"/>
  <c r="E18" i="53"/>
  <c r="B27" i="53"/>
  <c r="A28" i="53"/>
  <c r="A30" i="53" s="1"/>
  <c r="A29" i="53"/>
  <c r="K30" i="53"/>
  <c r="G31" i="53"/>
  <c r="H33" i="53"/>
  <c r="B43" i="53"/>
  <c r="A44" i="53"/>
  <c r="A45" i="53"/>
  <c r="A46" i="53" s="1"/>
  <c r="K46" i="53"/>
  <c r="H49" i="53"/>
  <c r="B59" i="53"/>
  <c r="A60" i="53"/>
  <c r="A61" i="53"/>
  <c r="K62" i="53"/>
  <c r="H65" i="53"/>
  <c r="H68" i="53"/>
  <c r="A74" i="53"/>
  <c r="A75" i="53" s="1"/>
  <c r="A77" i="53"/>
  <c r="K78" i="53"/>
  <c r="H81" i="53"/>
  <c r="H84" i="53"/>
  <c r="P43" i="55"/>
  <c r="AD7" i="55"/>
  <c r="F9" i="55"/>
  <c r="J10" i="55"/>
  <c r="N11" i="55"/>
  <c r="R12" i="55"/>
  <c r="V13" i="55"/>
  <c r="Z14" i="55"/>
  <c r="AD15" i="55"/>
  <c r="F17" i="55"/>
  <c r="J18" i="55"/>
  <c r="N19" i="55"/>
  <c r="Z38" i="55"/>
  <c r="AD39" i="55"/>
  <c r="F41" i="55"/>
  <c r="J42" i="55"/>
  <c r="C12" i="53"/>
  <c r="F38" i="55"/>
  <c r="J39" i="55"/>
  <c r="R41" i="55"/>
  <c r="A12" i="53"/>
  <c r="Q17" i="53"/>
  <c r="C18" i="53"/>
  <c r="D33" i="53"/>
  <c r="G6" i="46"/>
  <c r="G27" i="46" s="1"/>
  <c r="G13" i="46"/>
  <c r="G43" i="55"/>
  <c r="D27" i="46"/>
  <c r="G10" i="46"/>
  <c r="G12" i="46"/>
  <c r="G14" i="46"/>
  <c r="G21" i="46"/>
  <c r="C9" i="53"/>
  <c r="Q10" i="53"/>
  <c r="H12" i="53"/>
  <c r="C15" i="53"/>
  <c r="Q16" i="53"/>
  <c r="H18" i="53"/>
  <c r="D26" i="53"/>
  <c r="D27" i="53" s="1"/>
  <c r="D28" i="53"/>
  <c r="D30" i="53" s="1"/>
  <c r="C30" i="53"/>
  <c r="J32" i="53"/>
  <c r="J34" i="53"/>
  <c r="G35" i="53"/>
  <c r="D42" i="53"/>
  <c r="D43" i="53" s="1"/>
  <c r="D44" i="53"/>
  <c r="D46" i="53" s="1"/>
  <c r="C46" i="53"/>
  <c r="J48" i="53"/>
  <c r="J50" i="53"/>
  <c r="G51" i="53"/>
  <c r="D58" i="53"/>
  <c r="D59" i="53" s="1"/>
  <c r="D60" i="53"/>
  <c r="D62" i="53" s="1"/>
  <c r="C62" i="53"/>
  <c r="J64" i="53"/>
  <c r="J66" i="53"/>
  <c r="G67" i="53"/>
  <c r="D74" i="53"/>
  <c r="D75" i="53" s="1"/>
  <c r="D76" i="53"/>
  <c r="D78" i="53" s="1"/>
  <c r="C78" i="53"/>
  <c r="J80" i="53"/>
  <c r="J81" i="53" s="1"/>
  <c r="G83" i="53"/>
  <c r="H43" i="55"/>
  <c r="V7" i="55"/>
  <c r="Z8" i="55"/>
  <c r="AD9" i="55"/>
  <c r="F11" i="55"/>
  <c r="J12" i="55"/>
  <c r="N13" i="55"/>
  <c r="R14" i="55"/>
  <c r="V15" i="55"/>
  <c r="Z16" i="55"/>
  <c r="AD17" i="55"/>
  <c r="F19" i="55"/>
  <c r="R38" i="55"/>
  <c r="V39" i="55"/>
  <c r="Z40" i="55"/>
  <c r="AD41" i="55"/>
  <c r="Q13" i="53"/>
  <c r="D65" i="53"/>
  <c r="A27" i="53"/>
  <c r="A43" i="53"/>
  <c r="A59" i="53"/>
  <c r="Q43" i="55"/>
  <c r="E27" i="46"/>
  <c r="G18" i="46"/>
  <c r="G20" i="46"/>
  <c r="G22" i="46"/>
  <c r="D8" i="53"/>
  <c r="D9" i="53" s="1"/>
  <c r="R10" i="53"/>
  <c r="I12" i="53"/>
  <c r="D14" i="53"/>
  <c r="D15" i="53" s="1"/>
  <c r="R16" i="53"/>
  <c r="I18" i="53"/>
  <c r="F27" i="53"/>
  <c r="I36" i="53"/>
  <c r="F43" i="53"/>
  <c r="I52" i="53"/>
  <c r="F59" i="53"/>
  <c r="I68" i="53"/>
  <c r="F75" i="53"/>
  <c r="I84" i="53"/>
  <c r="I43" i="55"/>
  <c r="F8" i="55"/>
  <c r="J9" i="55"/>
  <c r="N10" i="55"/>
  <c r="R11" i="55"/>
  <c r="V12" i="55"/>
  <c r="Z13" i="55"/>
  <c r="AD14" i="55"/>
  <c r="F16" i="55"/>
  <c r="J17" i="55"/>
  <c r="N18" i="55"/>
  <c r="R19" i="55"/>
  <c r="N9" i="85"/>
  <c r="N29" i="85"/>
  <c r="H120" i="78"/>
  <c r="K50" i="78"/>
  <c r="K72" i="78"/>
  <c r="E120" i="78"/>
  <c r="J120" i="78"/>
  <c r="K32" i="78"/>
  <c r="E72" i="78"/>
  <c r="K95" i="78"/>
  <c r="K109" i="78" s="1"/>
  <c r="E50" i="78"/>
  <c r="K75" i="78"/>
  <c r="K94" i="78" s="1"/>
  <c r="K114" i="78"/>
  <c r="K116" i="78" s="1"/>
  <c r="AF19" i="74"/>
  <c r="AF13" i="74"/>
  <c r="AF11" i="74"/>
  <c r="AF8" i="74"/>
  <c r="AF17" i="74"/>
  <c r="AF14" i="74"/>
  <c r="AD127" i="73"/>
  <c r="AA127" i="73"/>
  <c r="S9" i="71"/>
  <c r="S15" i="71"/>
  <c r="E12" i="71"/>
  <c r="S12" i="71" s="1"/>
  <c r="S7" i="71"/>
  <c r="S15" i="70"/>
  <c r="S12" i="70"/>
  <c r="E18" i="70"/>
  <c r="S18" i="70" s="1"/>
  <c r="H9" i="70"/>
  <c r="S9" i="70" s="1"/>
  <c r="S18" i="69"/>
  <c r="S15" i="69"/>
  <c r="S16" i="69"/>
  <c r="E9" i="69"/>
  <c r="S9" i="69" s="1"/>
  <c r="S13" i="69"/>
  <c r="E44" i="63"/>
  <c r="Y44" i="63" s="1"/>
  <c r="V16" i="62"/>
  <c r="E13" i="62"/>
  <c r="V13" i="62" s="1"/>
  <c r="U19" i="62"/>
  <c r="E10" i="62"/>
  <c r="V10" i="62" s="1"/>
  <c r="K19" i="62"/>
  <c r="V19" i="62" s="1"/>
  <c r="Q27" i="60"/>
  <c r="R27" i="60"/>
  <c r="G27" i="60"/>
  <c r="J102" i="60"/>
  <c r="G25" i="60"/>
  <c r="G37" i="60"/>
  <c r="G87" i="60"/>
  <c r="Q9" i="60"/>
  <c r="A34" i="60"/>
  <c r="A52" i="60" s="1"/>
  <c r="A84" i="60"/>
  <c r="A102" i="60" s="1"/>
  <c r="G59" i="60"/>
  <c r="A9" i="60"/>
  <c r="A27" i="60" s="1"/>
  <c r="D34" i="60"/>
  <c r="D52" i="60" s="1"/>
  <c r="D84" i="60"/>
  <c r="D102" i="60" s="1"/>
  <c r="G109" i="60"/>
  <c r="G127" i="60" s="1"/>
  <c r="A59" i="60"/>
  <c r="A77" i="60" s="1"/>
  <c r="A109" i="60"/>
  <c r="A127" i="60" s="1"/>
  <c r="J59" i="60"/>
  <c r="J77" i="60" s="1"/>
  <c r="D9" i="60"/>
  <c r="D27" i="60" s="1"/>
  <c r="G34" i="60"/>
  <c r="G62" i="60"/>
  <c r="G84" i="60"/>
  <c r="G112" i="60"/>
  <c r="D59" i="60"/>
  <c r="D77" i="60" s="1"/>
  <c r="D109" i="60"/>
  <c r="D127" i="60" s="1"/>
  <c r="P15" i="59"/>
  <c r="O15" i="59" s="1"/>
  <c r="A9" i="59"/>
  <c r="P9" i="59" s="1"/>
  <c r="O9" i="59" s="1"/>
  <c r="A12" i="59"/>
  <c r="P12" i="59" s="1"/>
  <c r="O12" i="59" s="1"/>
  <c r="G30" i="59"/>
  <c r="D18" i="59"/>
  <c r="P18" i="59" s="1"/>
  <c r="O18" i="59" s="1"/>
  <c r="R20" i="55"/>
  <c r="V21" i="55"/>
  <c r="Z22" i="55"/>
  <c r="AD23" i="55"/>
  <c r="F25" i="55"/>
  <c r="J26" i="55"/>
  <c r="N27" i="55"/>
  <c r="R28" i="55"/>
  <c r="V29" i="55"/>
  <c r="Z30" i="55"/>
  <c r="AD31" i="55"/>
  <c r="F33" i="55"/>
  <c r="J34" i="55"/>
  <c r="N35" i="55"/>
  <c r="R36" i="55"/>
  <c r="V37" i="55"/>
  <c r="J20" i="55"/>
  <c r="N21" i="55"/>
  <c r="R22" i="55"/>
  <c r="V23" i="55"/>
  <c r="Z24" i="55"/>
  <c r="AD25" i="55"/>
  <c r="F27" i="55"/>
  <c r="J28" i="55"/>
  <c r="N29" i="55"/>
  <c r="R30" i="55"/>
  <c r="V31" i="55"/>
  <c r="Z32" i="55"/>
  <c r="AD33" i="55"/>
  <c r="F35" i="55"/>
  <c r="J36" i="55"/>
  <c r="N37" i="55"/>
  <c r="V20" i="55"/>
  <c r="Z21" i="55"/>
  <c r="AD22" i="55"/>
  <c r="F24" i="55"/>
  <c r="J25" i="55"/>
  <c r="N26" i="55"/>
  <c r="R27" i="55"/>
  <c r="V28" i="55"/>
  <c r="Z29" i="55"/>
  <c r="AD30" i="55"/>
  <c r="F32" i="55"/>
  <c r="J33" i="55"/>
  <c r="N34" i="55"/>
  <c r="R35" i="55"/>
  <c r="V36" i="55"/>
  <c r="Z37" i="55"/>
  <c r="AD38" i="55"/>
  <c r="F40" i="55"/>
  <c r="J41" i="55"/>
  <c r="N42" i="55"/>
  <c r="J7" i="55"/>
  <c r="Z7" i="55"/>
  <c r="C43" i="55"/>
  <c r="K43" i="55"/>
  <c r="S43" i="55"/>
  <c r="AA43" i="55"/>
  <c r="N20" i="55"/>
  <c r="R21" i="55"/>
  <c r="V22" i="55"/>
  <c r="Z23" i="55"/>
  <c r="AD24" i="55"/>
  <c r="F26" i="55"/>
  <c r="J27" i="55"/>
  <c r="N28" i="55"/>
  <c r="R29" i="55"/>
  <c r="V30" i="55"/>
  <c r="Z31" i="55"/>
  <c r="AD32" i="55"/>
  <c r="F34" i="55"/>
  <c r="J35" i="55"/>
  <c r="N36" i="55"/>
  <c r="R37" i="55"/>
  <c r="V38" i="55"/>
  <c r="Z39" i="55"/>
  <c r="AD40" i="55"/>
  <c r="F42" i="55"/>
  <c r="D43" i="55"/>
  <c r="L43" i="55"/>
  <c r="T43" i="55"/>
  <c r="AB43" i="55"/>
  <c r="O43" i="55"/>
  <c r="E43" i="55"/>
  <c r="M43" i="55"/>
  <c r="U43" i="55"/>
  <c r="AC43" i="55"/>
  <c r="F20" i="55"/>
  <c r="J21" i="55"/>
  <c r="N22" i="55"/>
  <c r="R23" i="55"/>
  <c r="V24" i="55"/>
  <c r="Z25" i="55"/>
  <c r="AD26" i="55"/>
  <c r="F28" i="55"/>
  <c r="J29" i="55"/>
  <c r="N30" i="55"/>
  <c r="R31" i="55"/>
  <c r="V32" i="55"/>
  <c r="Z33" i="55"/>
  <c r="AD34" i="55"/>
  <c r="F36" i="55"/>
  <c r="J37" i="55"/>
  <c r="N38" i="55"/>
  <c r="R39" i="55"/>
  <c r="V40" i="55"/>
  <c r="Z41" i="55"/>
  <c r="AD42" i="55"/>
  <c r="J27" i="53"/>
  <c r="J59" i="53"/>
  <c r="A62" i="53"/>
  <c r="A78" i="53"/>
  <c r="A36" i="53"/>
  <c r="A52" i="53"/>
  <c r="A68" i="53"/>
  <c r="A84" i="53"/>
  <c r="I27" i="53"/>
  <c r="E30" i="53"/>
  <c r="E36" i="53"/>
  <c r="E46" i="53"/>
  <c r="E52" i="53"/>
  <c r="I65" i="53"/>
  <c r="E78" i="53"/>
  <c r="E84" i="53"/>
  <c r="J7" i="53"/>
  <c r="J8" i="53"/>
  <c r="J10" i="53"/>
  <c r="J11" i="53"/>
  <c r="J13" i="53"/>
  <c r="J14" i="53"/>
  <c r="J16" i="53"/>
  <c r="J17" i="53"/>
  <c r="J29" i="53"/>
  <c r="J30" i="53" s="1"/>
  <c r="J31" i="53"/>
  <c r="J35" i="53"/>
  <c r="J36" i="53" s="1"/>
  <c r="J41" i="53"/>
  <c r="J43" i="53" s="1"/>
  <c r="J45" i="53"/>
  <c r="J46" i="53" s="1"/>
  <c r="J47" i="53"/>
  <c r="J49" i="53" s="1"/>
  <c r="J51" i="53"/>
  <c r="J61" i="53"/>
  <c r="J62" i="53" s="1"/>
  <c r="J63" i="53"/>
  <c r="J65" i="53" s="1"/>
  <c r="J67" i="53"/>
  <c r="J68" i="53" s="1"/>
  <c r="J73" i="53"/>
  <c r="J75" i="53" s="1"/>
  <c r="B75" i="53"/>
  <c r="J77" i="53"/>
  <c r="J78" i="53" s="1"/>
  <c r="J79" i="53"/>
  <c r="J83" i="53"/>
  <c r="J84" i="53" s="1"/>
  <c r="I43" i="53"/>
  <c r="I49" i="53"/>
  <c r="E62" i="53"/>
  <c r="E68" i="53"/>
  <c r="I81" i="53"/>
  <c r="K9" i="53"/>
  <c r="K12" i="53"/>
  <c r="K15" i="53"/>
  <c r="K18" i="53"/>
  <c r="G26" i="53"/>
  <c r="G27" i="53" s="1"/>
  <c r="C27" i="53"/>
  <c r="K27" i="53"/>
  <c r="G28" i="53"/>
  <c r="G30" i="53" s="1"/>
  <c r="G32" i="53"/>
  <c r="G33" i="53" s="1"/>
  <c r="C33" i="53"/>
  <c r="K33" i="53"/>
  <c r="G34" i="53"/>
  <c r="G42" i="53"/>
  <c r="G43" i="53" s="1"/>
  <c r="C43" i="53"/>
  <c r="K43" i="53"/>
  <c r="G44" i="53"/>
  <c r="G46" i="53" s="1"/>
  <c r="G48" i="53"/>
  <c r="G49" i="53" s="1"/>
  <c r="C49" i="53"/>
  <c r="K49" i="53"/>
  <c r="G50" i="53"/>
  <c r="G58" i="53"/>
  <c r="G59" i="53" s="1"/>
  <c r="C59" i="53"/>
  <c r="K59" i="53"/>
  <c r="G60" i="53"/>
  <c r="G62" i="53" s="1"/>
  <c r="G64" i="53"/>
  <c r="G65" i="53" s="1"/>
  <c r="C65" i="53"/>
  <c r="K65" i="53"/>
  <c r="G66" i="53"/>
  <c r="G68" i="53" s="1"/>
  <c r="G74" i="53"/>
  <c r="G75" i="53" s="1"/>
  <c r="K75" i="53"/>
  <c r="G76" i="53"/>
  <c r="G78" i="53" s="1"/>
  <c r="G80" i="53"/>
  <c r="G81" i="53" s="1"/>
  <c r="C81" i="53"/>
  <c r="K81" i="53"/>
  <c r="G82" i="53"/>
  <c r="G84" i="53" s="1"/>
  <c r="L15" i="53"/>
  <c r="E27" i="53"/>
  <c r="E33" i="53"/>
  <c r="E43" i="53"/>
  <c r="E49" i="53"/>
  <c r="E59" i="53"/>
  <c r="E65" i="53"/>
  <c r="E75" i="53"/>
  <c r="E81" i="53"/>
  <c r="L12" i="53"/>
  <c r="L18" i="53"/>
  <c r="G8" i="53"/>
  <c r="G9" i="53" s="1"/>
  <c r="G11" i="53"/>
  <c r="G12" i="53" s="1"/>
  <c r="G14" i="53"/>
  <c r="G15" i="53" s="1"/>
  <c r="G17" i="53"/>
  <c r="G18" i="53" s="1"/>
  <c r="L9" i="53"/>
  <c r="C27" i="46"/>
  <c r="AD43" i="55" l="1"/>
  <c r="J33" i="53"/>
  <c r="V43" i="55"/>
  <c r="R43" i="55"/>
  <c r="N43" i="55"/>
  <c r="R15" i="53"/>
  <c r="O15" i="53" s="1"/>
  <c r="G52" i="53"/>
  <c r="G36" i="53"/>
  <c r="Q18" i="53"/>
  <c r="F43" i="55"/>
  <c r="J52" i="53"/>
  <c r="R18" i="53"/>
  <c r="R12" i="53"/>
  <c r="O12" i="53" s="1"/>
  <c r="Q12" i="53"/>
  <c r="K120" i="78"/>
  <c r="G102" i="60"/>
  <c r="G52" i="60"/>
  <c r="G77" i="60"/>
  <c r="Z43" i="55"/>
  <c r="J43" i="55"/>
  <c r="P17" i="53"/>
  <c r="O17" i="53" s="1"/>
  <c r="J18" i="53"/>
  <c r="P18" i="53" s="1"/>
  <c r="O18" i="53" s="1"/>
  <c r="R9" i="53"/>
  <c r="Q15" i="53"/>
  <c r="P16" i="53"/>
  <c r="O16" i="53" s="1"/>
  <c r="P14" i="53"/>
  <c r="O14" i="53" s="1"/>
  <c r="J15" i="53"/>
  <c r="P15" i="53" s="1"/>
  <c r="Q9" i="53"/>
  <c r="P13" i="53"/>
  <c r="O13" i="53" s="1"/>
  <c r="P11" i="53"/>
  <c r="O11" i="53" s="1"/>
  <c r="J12" i="53"/>
  <c r="P12" i="53" s="1"/>
  <c r="P10" i="53"/>
  <c r="O10" i="53" s="1"/>
  <c r="P8" i="53"/>
  <c r="O8" i="53" s="1"/>
  <c r="J9" i="53"/>
  <c r="P9" i="53" s="1"/>
  <c r="P7" i="53"/>
  <c r="O7" i="53" s="1"/>
  <c r="G19" i="45"/>
  <c r="F19" i="45"/>
  <c r="E19" i="45"/>
  <c r="D19" i="45"/>
  <c r="C19" i="45"/>
  <c r="G16" i="45"/>
  <c r="F16" i="45"/>
  <c r="E16" i="45"/>
  <c r="D16" i="45"/>
  <c r="C16" i="45"/>
  <c r="G13" i="45"/>
  <c r="F13" i="45"/>
  <c r="E13" i="45"/>
  <c r="D13" i="45"/>
  <c r="C13" i="45"/>
  <c r="G10" i="45"/>
  <c r="F10" i="45"/>
  <c r="E10" i="45"/>
  <c r="D10" i="45"/>
  <c r="C10" i="45"/>
  <c r="L84" i="44"/>
  <c r="K84" i="44"/>
  <c r="J84" i="44"/>
  <c r="I84" i="44"/>
  <c r="H84" i="44"/>
  <c r="G84" i="44"/>
  <c r="F84" i="44"/>
  <c r="E84" i="44"/>
  <c r="D84" i="44"/>
  <c r="C84" i="44"/>
  <c r="B84" i="44"/>
  <c r="A84" i="44"/>
  <c r="L83" i="44"/>
  <c r="K83" i="44"/>
  <c r="J83" i="44"/>
  <c r="I83" i="44"/>
  <c r="H83" i="44"/>
  <c r="G83" i="44"/>
  <c r="F83" i="44"/>
  <c r="E83" i="44"/>
  <c r="D83" i="44"/>
  <c r="C83" i="44"/>
  <c r="B83" i="44"/>
  <c r="A83" i="44"/>
  <c r="L82" i="44"/>
  <c r="K82" i="44"/>
  <c r="J82" i="44"/>
  <c r="I82" i="44"/>
  <c r="H82" i="44"/>
  <c r="G82" i="44"/>
  <c r="F82" i="44"/>
  <c r="E82" i="44"/>
  <c r="D82" i="44"/>
  <c r="C82" i="44"/>
  <c r="B82" i="44"/>
  <c r="A82" i="44"/>
  <c r="L81" i="44"/>
  <c r="K81" i="44"/>
  <c r="J81" i="44"/>
  <c r="I81" i="44"/>
  <c r="H81" i="44"/>
  <c r="G81" i="44"/>
  <c r="F81" i="44"/>
  <c r="E81" i="44"/>
  <c r="D81" i="44"/>
  <c r="C81" i="44"/>
  <c r="B81" i="44"/>
  <c r="A81" i="44"/>
  <c r="L80" i="44"/>
  <c r="K80" i="44"/>
  <c r="J80" i="44"/>
  <c r="I80" i="44"/>
  <c r="H80" i="44"/>
  <c r="G80" i="44"/>
  <c r="F80" i="44"/>
  <c r="E80" i="44"/>
  <c r="D80" i="44"/>
  <c r="C80" i="44"/>
  <c r="B80" i="44"/>
  <c r="A80" i="44"/>
  <c r="L79" i="44"/>
  <c r="K79" i="44"/>
  <c r="J79" i="44"/>
  <c r="I79" i="44"/>
  <c r="H79" i="44"/>
  <c r="G79" i="44"/>
  <c r="F79" i="44"/>
  <c r="E79" i="44"/>
  <c r="D79" i="44"/>
  <c r="C79" i="44"/>
  <c r="B79" i="44"/>
  <c r="A79" i="44"/>
  <c r="L78" i="44"/>
  <c r="K78" i="44"/>
  <c r="J78" i="44"/>
  <c r="I78" i="44"/>
  <c r="H78" i="44"/>
  <c r="G78" i="44"/>
  <c r="F78" i="44"/>
  <c r="E78" i="44"/>
  <c r="D78" i="44"/>
  <c r="C78" i="44"/>
  <c r="B78" i="44"/>
  <c r="A78" i="44"/>
  <c r="L77" i="44"/>
  <c r="K77" i="44"/>
  <c r="J77" i="44"/>
  <c r="I77" i="44"/>
  <c r="H77" i="44"/>
  <c r="G77" i="44"/>
  <c r="F77" i="44"/>
  <c r="E77" i="44"/>
  <c r="D77" i="44"/>
  <c r="C77" i="44"/>
  <c r="B77" i="44"/>
  <c r="A77" i="44"/>
  <c r="L76" i="44"/>
  <c r="K76" i="44"/>
  <c r="J76" i="44"/>
  <c r="I76" i="44"/>
  <c r="H76" i="44"/>
  <c r="G76" i="44"/>
  <c r="F76" i="44"/>
  <c r="E76" i="44"/>
  <c r="D76" i="44"/>
  <c r="C76" i="44"/>
  <c r="B76" i="44"/>
  <c r="A76" i="44"/>
  <c r="L75" i="44"/>
  <c r="K75" i="44"/>
  <c r="J75" i="44"/>
  <c r="I75" i="44"/>
  <c r="H75" i="44"/>
  <c r="G75" i="44"/>
  <c r="F75" i="44"/>
  <c r="E75" i="44"/>
  <c r="D75" i="44"/>
  <c r="C75" i="44"/>
  <c r="B75" i="44"/>
  <c r="A75" i="44"/>
  <c r="L74" i="44"/>
  <c r="K74" i="44"/>
  <c r="J74" i="44"/>
  <c r="I74" i="44"/>
  <c r="H74" i="44"/>
  <c r="G74" i="44"/>
  <c r="F74" i="44"/>
  <c r="E74" i="44"/>
  <c r="D74" i="44"/>
  <c r="C74" i="44"/>
  <c r="B74" i="44"/>
  <c r="A74" i="44"/>
  <c r="L73" i="44"/>
  <c r="K73" i="44"/>
  <c r="J73" i="44"/>
  <c r="I73" i="44"/>
  <c r="H73" i="44"/>
  <c r="G73" i="44"/>
  <c r="F73" i="44"/>
  <c r="E73" i="44"/>
  <c r="D73" i="44"/>
  <c r="C73" i="44"/>
  <c r="B73" i="44"/>
  <c r="A73" i="44"/>
  <c r="L68" i="44"/>
  <c r="K68" i="44"/>
  <c r="J68" i="44"/>
  <c r="I68" i="44"/>
  <c r="H68" i="44"/>
  <c r="G68" i="44"/>
  <c r="F68" i="44"/>
  <c r="E68" i="44"/>
  <c r="D68" i="44"/>
  <c r="C68" i="44"/>
  <c r="B68" i="44"/>
  <c r="A68" i="44"/>
  <c r="L67" i="44"/>
  <c r="K67" i="44"/>
  <c r="J67" i="44"/>
  <c r="I67" i="44"/>
  <c r="H67" i="44"/>
  <c r="G67" i="44"/>
  <c r="F67" i="44"/>
  <c r="E67" i="44"/>
  <c r="D67" i="44"/>
  <c r="C67" i="44"/>
  <c r="B67" i="44"/>
  <c r="A67" i="44"/>
  <c r="L66" i="44"/>
  <c r="K66" i="44"/>
  <c r="J66" i="44"/>
  <c r="I66" i="44"/>
  <c r="H66" i="44"/>
  <c r="G66" i="44"/>
  <c r="F66" i="44"/>
  <c r="E66" i="44"/>
  <c r="D66" i="44"/>
  <c r="C66" i="44"/>
  <c r="B66" i="44"/>
  <c r="A66" i="44"/>
  <c r="L65" i="44"/>
  <c r="K65" i="44"/>
  <c r="J65" i="44"/>
  <c r="I65" i="44"/>
  <c r="H65" i="44"/>
  <c r="G65" i="44"/>
  <c r="F65" i="44"/>
  <c r="E65" i="44"/>
  <c r="D65" i="44"/>
  <c r="C65" i="44"/>
  <c r="B65" i="44"/>
  <c r="A65" i="44"/>
  <c r="L64" i="44"/>
  <c r="K64" i="44"/>
  <c r="J64" i="44"/>
  <c r="I64" i="44"/>
  <c r="H64" i="44"/>
  <c r="G64" i="44"/>
  <c r="F64" i="44"/>
  <c r="E64" i="44"/>
  <c r="D64" i="44"/>
  <c r="C64" i="44"/>
  <c r="B64" i="44"/>
  <c r="A64" i="44"/>
  <c r="L63" i="44"/>
  <c r="K63" i="44"/>
  <c r="J63" i="44"/>
  <c r="I63" i="44"/>
  <c r="H63" i="44"/>
  <c r="G63" i="44"/>
  <c r="F63" i="44"/>
  <c r="E63" i="44"/>
  <c r="D63" i="44"/>
  <c r="C63" i="44"/>
  <c r="B63" i="44"/>
  <c r="A63" i="44"/>
  <c r="L62" i="44"/>
  <c r="K62" i="44"/>
  <c r="J62" i="44"/>
  <c r="I62" i="44"/>
  <c r="H62" i="44"/>
  <c r="G62" i="44"/>
  <c r="F62" i="44"/>
  <c r="E62" i="44"/>
  <c r="D62" i="44"/>
  <c r="C62" i="44"/>
  <c r="B62" i="44"/>
  <c r="A62" i="44"/>
  <c r="L61" i="44"/>
  <c r="K61" i="44"/>
  <c r="J61" i="44"/>
  <c r="I61" i="44"/>
  <c r="H61" i="44"/>
  <c r="G61" i="44"/>
  <c r="F61" i="44"/>
  <c r="E61" i="44"/>
  <c r="D61" i="44"/>
  <c r="C61" i="44"/>
  <c r="B61" i="44"/>
  <c r="A61" i="44"/>
  <c r="L60" i="44"/>
  <c r="K60" i="44"/>
  <c r="J60" i="44"/>
  <c r="I60" i="44"/>
  <c r="H60" i="44"/>
  <c r="G60" i="44"/>
  <c r="F60" i="44"/>
  <c r="E60" i="44"/>
  <c r="D60" i="44"/>
  <c r="C60" i="44"/>
  <c r="B60" i="44"/>
  <c r="A60" i="44"/>
  <c r="L59" i="44"/>
  <c r="K59" i="44"/>
  <c r="J59" i="44"/>
  <c r="I59" i="44"/>
  <c r="H59" i="44"/>
  <c r="G59" i="44"/>
  <c r="F59" i="44"/>
  <c r="E59" i="44"/>
  <c r="D59" i="44"/>
  <c r="C59" i="44"/>
  <c r="B59" i="44"/>
  <c r="A59" i="44"/>
  <c r="L58" i="44"/>
  <c r="K58" i="44"/>
  <c r="J58" i="44"/>
  <c r="I58" i="44"/>
  <c r="H58" i="44"/>
  <c r="G58" i="44"/>
  <c r="F58" i="44"/>
  <c r="E58" i="44"/>
  <c r="D58" i="44"/>
  <c r="C58" i="44"/>
  <c r="B58" i="44"/>
  <c r="A58" i="44"/>
  <c r="L57" i="44"/>
  <c r="K57" i="44"/>
  <c r="J57" i="44"/>
  <c r="I57" i="44"/>
  <c r="H57" i="44"/>
  <c r="G57" i="44"/>
  <c r="F57" i="44"/>
  <c r="E57" i="44"/>
  <c r="D57" i="44"/>
  <c r="C57" i="44"/>
  <c r="B57" i="44"/>
  <c r="A57" i="44"/>
  <c r="L52" i="44"/>
  <c r="K52" i="44"/>
  <c r="J52" i="44"/>
  <c r="I52" i="44"/>
  <c r="H52" i="44"/>
  <c r="G52" i="44"/>
  <c r="F52" i="44"/>
  <c r="E52" i="44"/>
  <c r="D52" i="44"/>
  <c r="C52" i="44"/>
  <c r="B52" i="44"/>
  <c r="A52" i="44"/>
  <c r="L51" i="44"/>
  <c r="K51" i="44"/>
  <c r="J51" i="44"/>
  <c r="I51" i="44"/>
  <c r="H51" i="44"/>
  <c r="G51" i="44"/>
  <c r="F51" i="44"/>
  <c r="E51" i="44"/>
  <c r="D51" i="44"/>
  <c r="C51" i="44"/>
  <c r="B51" i="44"/>
  <c r="A51" i="44"/>
  <c r="L50" i="44"/>
  <c r="K50" i="44"/>
  <c r="J50" i="44"/>
  <c r="I50" i="44"/>
  <c r="H50" i="44"/>
  <c r="G50" i="44"/>
  <c r="F50" i="44"/>
  <c r="E50" i="44"/>
  <c r="D50" i="44"/>
  <c r="C50" i="44"/>
  <c r="B50" i="44"/>
  <c r="A50" i="44"/>
  <c r="L49" i="44"/>
  <c r="K49" i="44"/>
  <c r="J49" i="44"/>
  <c r="I49" i="44"/>
  <c r="H49" i="44"/>
  <c r="G49" i="44"/>
  <c r="F49" i="44"/>
  <c r="E49" i="44"/>
  <c r="D49" i="44"/>
  <c r="C49" i="44"/>
  <c r="B49" i="44"/>
  <c r="A49" i="44"/>
  <c r="L48" i="44"/>
  <c r="K48" i="44"/>
  <c r="J48" i="44"/>
  <c r="I48" i="44"/>
  <c r="H48" i="44"/>
  <c r="G48" i="44"/>
  <c r="F48" i="44"/>
  <c r="E48" i="44"/>
  <c r="D48" i="44"/>
  <c r="C48" i="44"/>
  <c r="B48" i="44"/>
  <c r="A48" i="44"/>
  <c r="L47" i="44"/>
  <c r="K47" i="44"/>
  <c r="J47" i="44"/>
  <c r="I47" i="44"/>
  <c r="H47" i="44"/>
  <c r="G47" i="44"/>
  <c r="F47" i="44"/>
  <c r="E47" i="44"/>
  <c r="D47" i="44"/>
  <c r="C47" i="44"/>
  <c r="B47" i="44"/>
  <c r="A47" i="44"/>
  <c r="L46" i="44"/>
  <c r="K46" i="44"/>
  <c r="J46" i="44"/>
  <c r="I46" i="44"/>
  <c r="H46" i="44"/>
  <c r="G46" i="44"/>
  <c r="F46" i="44"/>
  <c r="E46" i="44"/>
  <c r="D46" i="44"/>
  <c r="C46" i="44"/>
  <c r="B46" i="44"/>
  <c r="A46" i="44"/>
  <c r="L45" i="44"/>
  <c r="K45" i="44"/>
  <c r="J45" i="44"/>
  <c r="I45" i="44"/>
  <c r="H45" i="44"/>
  <c r="G45" i="44"/>
  <c r="F45" i="44"/>
  <c r="E45" i="44"/>
  <c r="D45" i="44"/>
  <c r="C45" i="44"/>
  <c r="B45" i="44"/>
  <c r="A45" i="44"/>
  <c r="L44" i="44"/>
  <c r="K44" i="44"/>
  <c r="J44" i="44"/>
  <c r="I44" i="44"/>
  <c r="H44" i="44"/>
  <c r="G44" i="44"/>
  <c r="F44" i="44"/>
  <c r="E44" i="44"/>
  <c r="D44" i="44"/>
  <c r="C44" i="44"/>
  <c r="B44" i="44"/>
  <c r="A44" i="44"/>
  <c r="L43" i="44"/>
  <c r="K43" i="44"/>
  <c r="J43" i="44"/>
  <c r="I43" i="44"/>
  <c r="H43" i="44"/>
  <c r="G43" i="44"/>
  <c r="F43" i="44"/>
  <c r="E43" i="44"/>
  <c r="D43" i="44"/>
  <c r="C43" i="44"/>
  <c r="B43" i="44"/>
  <c r="A43" i="44"/>
  <c r="L42" i="44"/>
  <c r="K42" i="44"/>
  <c r="J42" i="44"/>
  <c r="I42" i="44"/>
  <c r="H42" i="44"/>
  <c r="G42" i="44"/>
  <c r="F42" i="44"/>
  <c r="E42" i="44"/>
  <c r="D42" i="44"/>
  <c r="C42" i="44"/>
  <c r="B42" i="44"/>
  <c r="A42" i="44"/>
  <c r="L41" i="44"/>
  <c r="K41" i="44"/>
  <c r="J41" i="44"/>
  <c r="I41" i="44"/>
  <c r="H41" i="44"/>
  <c r="G41" i="44"/>
  <c r="F41" i="44"/>
  <c r="E41" i="44"/>
  <c r="D41" i="44"/>
  <c r="C41" i="44"/>
  <c r="B41" i="44"/>
  <c r="A41" i="44"/>
  <c r="L36" i="44"/>
  <c r="K36" i="44"/>
  <c r="J36" i="44"/>
  <c r="I36" i="44"/>
  <c r="H36" i="44"/>
  <c r="G36" i="44"/>
  <c r="F36" i="44"/>
  <c r="E36" i="44"/>
  <c r="D36" i="44"/>
  <c r="C36" i="44"/>
  <c r="B36" i="44"/>
  <c r="A36" i="44"/>
  <c r="L35" i="44"/>
  <c r="K35" i="44"/>
  <c r="J35" i="44"/>
  <c r="I35" i="44"/>
  <c r="H35" i="44"/>
  <c r="G35" i="44"/>
  <c r="F35" i="44"/>
  <c r="E35" i="44"/>
  <c r="D35" i="44"/>
  <c r="C35" i="44"/>
  <c r="B35" i="44"/>
  <c r="A35" i="44"/>
  <c r="L34" i="44"/>
  <c r="K34" i="44"/>
  <c r="J34" i="44"/>
  <c r="I34" i="44"/>
  <c r="H34" i="44"/>
  <c r="G34" i="44"/>
  <c r="F34" i="44"/>
  <c r="E34" i="44"/>
  <c r="D34" i="44"/>
  <c r="C34" i="44"/>
  <c r="B34" i="44"/>
  <c r="A34" i="44"/>
  <c r="L33" i="44"/>
  <c r="K33" i="44"/>
  <c r="J33" i="44"/>
  <c r="I33" i="44"/>
  <c r="H33" i="44"/>
  <c r="G33" i="44"/>
  <c r="F33" i="44"/>
  <c r="E33" i="44"/>
  <c r="D33" i="44"/>
  <c r="C33" i="44"/>
  <c r="B33" i="44"/>
  <c r="A33" i="44"/>
  <c r="L32" i="44"/>
  <c r="K32" i="44"/>
  <c r="J32" i="44"/>
  <c r="I32" i="44"/>
  <c r="H32" i="44"/>
  <c r="G32" i="44"/>
  <c r="F32" i="44"/>
  <c r="E32" i="44"/>
  <c r="D32" i="44"/>
  <c r="C32" i="44"/>
  <c r="B32" i="44"/>
  <c r="A32" i="44"/>
  <c r="L31" i="44"/>
  <c r="K31" i="44"/>
  <c r="J31" i="44"/>
  <c r="I31" i="44"/>
  <c r="H31" i="44"/>
  <c r="G31" i="44"/>
  <c r="F31" i="44"/>
  <c r="E31" i="44"/>
  <c r="D31" i="44"/>
  <c r="C31" i="44"/>
  <c r="B31" i="44"/>
  <c r="A31" i="44"/>
  <c r="L30" i="44"/>
  <c r="K30" i="44"/>
  <c r="J30" i="44"/>
  <c r="I30" i="44"/>
  <c r="H30" i="44"/>
  <c r="G30" i="44"/>
  <c r="F30" i="44"/>
  <c r="E30" i="44"/>
  <c r="D30" i="44"/>
  <c r="C30" i="44"/>
  <c r="B30" i="44"/>
  <c r="A30" i="44"/>
  <c r="L29" i="44"/>
  <c r="K29" i="44"/>
  <c r="J29" i="44"/>
  <c r="I29" i="44"/>
  <c r="H29" i="44"/>
  <c r="G29" i="44"/>
  <c r="F29" i="44"/>
  <c r="E29" i="44"/>
  <c r="D29" i="44"/>
  <c r="C29" i="44"/>
  <c r="B29" i="44"/>
  <c r="A29" i="44"/>
  <c r="L28" i="44"/>
  <c r="K28" i="44"/>
  <c r="J28" i="44"/>
  <c r="I28" i="44"/>
  <c r="H28" i="44"/>
  <c r="G28" i="44"/>
  <c r="F28" i="44"/>
  <c r="E28" i="44"/>
  <c r="D28" i="44"/>
  <c r="C28" i="44"/>
  <c r="B28" i="44"/>
  <c r="A28" i="44"/>
  <c r="L27" i="44"/>
  <c r="K27" i="44"/>
  <c r="J27" i="44"/>
  <c r="I27" i="44"/>
  <c r="H27" i="44"/>
  <c r="G27" i="44"/>
  <c r="F27" i="44"/>
  <c r="E27" i="44"/>
  <c r="D27" i="44"/>
  <c r="C27" i="44"/>
  <c r="B27" i="44"/>
  <c r="A27" i="44"/>
  <c r="L26" i="44"/>
  <c r="K26" i="44"/>
  <c r="J26" i="44"/>
  <c r="I26" i="44"/>
  <c r="H26" i="44"/>
  <c r="G26" i="44"/>
  <c r="F26" i="44"/>
  <c r="E26" i="44"/>
  <c r="D26" i="44"/>
  <c r="C26" i="44"/>
  <c r="B26" i="44"/>
  <c r="A26" i="44"/>
  <c r="L25" i="44"/>
  <c r="K25" i="44"/>
  <c r="J25" i="44"/>
  <c r="I25" i="44"/>
  <c r="H25" i="44"/>
  <c r="G25" i="44"/>
  <c r="F25" i="44"/>
  <c r="E25" i="44"/>
  <c r="D25" i="44"/>
  <c r="C25" i="44"/>
  <c r="B25" i="44"/>
  <c r="A25" i="44"/>
  <c r="U18" i="44"/>
  <c r="T18" i="44"/>
  <c r="S18" i="44"/>
  <c r="L18" i="44"/>
  <c r="K18" i="44"/>
  <c r="Q18" i="44" s="1"/>
  <c r="J18" i="44"/>
  <c r="I18" i="44"/>
  <c r="R18" i="44" s="1"/>
  <c r="H18" i="44"/>
  <c r="G18" i="44"/>
  <c r="F18" i="44"/>
  <c r="E18" i="44"/>
  <c r="D18" i="44"/>
  <c r="C18" i="44"/>
  <c r="B18" i="44"/>
  <c r="A18" i="44"/>
  <c r="U17" i="44"/>
  <c r="T17" i="44"/>
  <c r="S17" i="44"/>
  <c r="L17" i="44"/>
  <c r="K17" i="44"/>
  <c r="J17" i="44"/>
  <c r="I17" i="44"/>
  <c r="H17" i="44"/>
  <c r="G17" i="44"/>
  <c r="F17" i="44"/>
  <c r="E17" i="44"/>
  <c r="D17" i="44"/>
  <c r="C17" i="44"/>
  <c r="B17" i="44"/>
  <c r="A17" i="44"/>
  <c r="U16" i="44"/>
  <c r="T16" i="44"/>
  <c r="S16" i="44"/>
  <c r="L16" i="44"/>
  <c r="R16" i="44" s="1"/>
  <c r="K16" i="44"/>
  <c r="J16" i="44"/>
  <c r="I16" i="44"/>
  <c r="H16" i="44"/>
  <c r="G16" i="44"/>
  <c r="F16" i="44"/>
  <c r="E16" i="44"/>
  <c r="D16" i="44"/>
  <c r="C16" i="44"/>
  <c r="B16" i="44"/>
  <c r="A16" i="44"/>
  <c r="U15" i="44"/>
  <c r="T15" i="44"/>
  <c r="S15" i="44"/>
  <c r="L15" i="44"/>
  <c r="K15" i="44"/>
  <c r="J15" i="44"/>
  <c r="I15" i="44"/>
  <c r="H15" i="44"/>
  <c r="G15" i="44"/>
  <c r="F15" i="44"/>
  <c r="E15" i="44"/>
  <c r="D15" i="44"/>
  <c r="C15" i="44"/>
  <c r="B15" i="44"/>
  <c r="A15" i="44"/>
  <c r="U14" i="44"/>
  <c r="T14" i="44"/>
  <c r="S14" i="44"/>
  <c r="L14" i="44"/>
  <c r="K14" i="44"/>
  <c r="J14" i="44"/>
  <c r="I14" i="44"/>
  <c r="H14" i="44"/>
  <c r="G14" i="44"/>
  <c r="F14" i="44"/>
  <c r="E14" i="44"/>
  <c r="D14" i="44"/>
  <c r="C14" i="44"/>
  <c r="B14" i="44"/>
  <c r="A14" i="44"/>
  <c r="U13" i="44"/>
  <c r="T13" i="44"/>
  <c r="S13" i="44"/>
  <c r="L13" i="44"/>
  <c r="K13" i="44"/>
  <c r="J13" i="44"/>
  <c r="I13" i="44"/>
  <c r="H13" i="44"/>
  <c r="G13" i="44"/>
  <c r="F13" i="44"/>
  <c r="E13" i="44"/>
  <c r="D13" i="44"/>
  <c r="C13" i="44"/>
  <c r="B13" i="44"/>
  <c r="A13" i="44"/>
  <c r="U12" i="44"/>
  <c r="T12" i="44"/>
  <c r="S12" i="44"/>
  <c r="R12" i="44"/>
  <c r="L12" i="44"/>
  <c r="K12" i="44"/>
  <c r="J12" i="44"/>
  <c r="I12" i="44"/>
  <c r="H12" i="44"/>
  <c r="G12" i="44"/>
  <c r="F12" i="44"/>
  <c r="E12" i="44"/>
  <c r="D12" i="44"/>
  <c r="C12" i="44"/>
  <c r="B12" i="44"/>
  <c r="A12" i="44"/>
  <c r="U11" i="44"/>
  <c r="T11" i="44"/>
  <c r="S11" i="44"/>
  <c r="L11" i="44"/>
  <c r="R11" i="44" s="1"/>
  <c r="K11" i="44"/>
  <c r="J11" i="44"/>
  <c r="I11" i="44"/>
  <c r="H11" i="44"/>
  <c r="G11" i="44"/>
  <c r="F11" i="44"/>
  <c r="E11" i="44"/>
  <c r="D11" i="44"/>
  <c r="C11" i="44"/>
  <c r="B11" i="44"/>
  <c r="A11" i="44"/>
  <c r="U10" i="44"/>
  <c r="T10" i="44"/>
  <c r="S10" i="44"/>
  <c r="L10" i="44"/>
  <c r="K10" i="44"/>
  <c r="Q10" i="44" s="1"/>
  <c r="J10" i="44"/>
  <c r="I10" i="44"/>
  <c r="H10" i="44"/>
  <c r="G10" i="44"/>
  <c r="F10" i="44"/>
  <c r="E10" i="44"/>
  <c r="D10" i="44"/>
  <c r="C10" i="44"/>
  <c r="B10" i="44"/>
  <c r="A10" i="44"/>
  <c r="U9" i="44"/>
  <c r="T9" i="44"/>
  <c r="S9" i="44"/>
  <c r="L9" i="44"/>
  <c r="R9" i="44" s="1"/>
  <c r="K9" i="44"/>
  <c r="J9" i="44"/>
  <c r="I9" i="44"/>
  <c r="H9" i="44"/>
  <c r="G9" i="44"/>
  <c r="F9" i="44"/>
  <c r="E9" i="44"/>
  <c r="D9" i="44"/>
  <c r="C9" i="44"/>
  <c r="B9" i="44"/>
  <c r="A9" i="44"/>
  <c r="U8" i="44"/>
  <c r="T8" i="44"/>
  <c r="S8" i="44"/>
  <c r="L8" i="44"/>
  <c r="R8" i="44" s="1"/>
  <c r="K8" i="44"/>
  <c r="J8" i="44"/>
  <c r="I8" i="44"/>
  <c r="H8" i="44"/>
  <c r="G8" i="44"/>
  <c r="F8" i="44"/>
  <c r="E8" i="44"/>
  <c r="D8" i="44"/>
  <c r="C8" i="44"/>
  <c r="B8" i="44"/>
  <c r="A8" i="44"/>
  <c r="U7" i="44"/>
  <c r="T7" i="44"/>
  <c r="S7" i="44"/>
  <c r="L7" i="44"/>
  <c r="K7" i="44"/>
  <c r="J7" i="44"/>
  <c r="I7" i="44"/>
  <c r="H7" i="44"/>
  <c r="G7" i="44"/>
  <c r="F7" i="44"/>
  <c r="E7" i="44"/>
  <c r="D7" i="44"/>
  <c r="C7" i="44"/>
  <c r="B7" i="44"/>
  <c r="A7" i="44"/>
  <c r="N27" i="43"/>
  <c r="M27" i="43"/>
  <c r="L27" i="43"/>
  <c r="K27" i="43"/>
  <c r="J27" i="43"/>
  <c r="I27" i="43"/>
  <c r="H27" i="43"/>
  <c r="G27" i="43"/>
  <c r="F27" i="43"/>
  <c r="E27" i="43"/>
  <c r="D27" i="43"/>
  <c r="C27" i="43"/>
  <c r="M43" i="42"/>
  <c r="L43" i="42"/>
  <c r="K43" i="42"/>
  <c r="I43" i="42"/>
  <c r="H43" i="42"/>
  <c r="G43" i="42"/>
  <c r="E43" i="42"/>
  <c r="D43" i="42"/>
  <c r="C43" i="42"/>
  <c r="Q42" i="42"/>
  <c r="P42" i="42"/>
  <c r="O42" i="42"/>
  <c r="R42" i="42" s="1"/>
  <c r="N42" i="42"/>
  <c r="J42" i="42"/>
  <c r="F42" i="42"/>
  <c r="R41" i="42"/>
  <c r="Q41" i="42"/>
  <c r="P41" i="42"/>
  <c r="O41" i="42"/>
  <c r="N41" i="42"/>
  <c r="J41" i="42"/>
  <c r="F41" i="42"/>
  <c r="Q40" i="42"/>
  <c r="P40" i="42"/>
  <c r="O40" i="42"/>
  <c r="R40" i="42" s="1"/>
  <c r="N40" i="42"/>
  <c r="J40" i="42"/>
  <c r="F40" i="42"/>
  <c r="Q39" i="42"/>
  <c r="P39" i="42"/>
  <c r="R39" i="42" s="1"/>
  <c r="O39" i="42"/>
  <c r="N39" i="42"/>
  <c r="J39" i="42"/>
  <c r="F39" i="42"/>
  <c r="Q38" i="42"/>
  <c r="P38" i="42"/>
  <c r="O38" i="42"/>
  <c r="R38" i="42" s="1"/>
  <c r="N38" i="42"/>
  <c r="J38" i="42"/>
  <c r="F38" i="42"/>
  <c r="Q37" i="42"/>
  <c r="P37" i="42"/>
  <c r="O37" i="42"/>
  <c r="R37" i="42" s="1"/>
  <c r="N37" i="42"/>
  <c r="J37" i="42"/>
  <c r="F37" i="42"/>
  <c r="Q36" i="42"/>
  <c r="P36" i="42"/>
  <c r="O36" i="42"/>
  <c r="R36" i="42" s="1"/>
  <c r="N36" i="42"/>
  <c r="J36" i="42"/>
  <c r="F36" i="42"/>
  <c r="R35" i="42"/>
  <c r="Q35" i="42"/>
  <c r="P35" i="42"/>
  <c r="O35" i="42"/>
  <c r="N35" i="42"/>
  <c r="J35" i="42"/>
  <c r="F35" i="42"/>
  <c r="Q34" i="42"/>
  <c r="P34" i="42"/>
  <c r="O34" i="42"/>
  <c r="R34" i="42" s="1"/>
  <c r="N34" i="42"/>
  <c r="J34" i="42"/>
  <c r="F34" i="42"/>
  <c r="R33" i="42"/>
  <c r="Q33" i="42"/>
  <c r="P33" i="42"/>
  <c r="O33" i="42"/>
  <c r="N33" i="42"/>
  <c r="J33" i="42"/>
  <c r="F33" i="42"/>
  <c r="Q32" i="42"/>
  <c r="P32" i="42"/>
  <c r="O32" i="42"/>
  <c r="R32" i="42" s="1"/>
  <c r="N32" i="42"/>
  <c r="J32" i="42"/>
  <c r="F32" i="42"/>
  <c r="Q31" i="42"/>
  <c r="P31" i="42"/>
  <c r="R31" i="42" s="1"/>
  <c r="O31" i="42"/>
  <c r="N31" i="42"/>
  <c r="J31" i="42"/>
  <c r="F31" i="42"/>
  <c r="Q30" i="42"/>
  <c r="P30" i="42"/>
  <c r="O30" i="42"/>
  <c r="R30" i="42" s="1"/>
  <c r="N30" i="42"/>
  <c r="J30" i="42"/>
  <c r="F30" i="42"/>
  <c r="Q29" i="42"/>
  <c r="P29" i="42"/>
  <c r="O29" i="42"/>
  <c r="R29" i="42" s="1"/>
  <c r="N29" i="42"/>
  <c r="J29" i="42"/>
  <c r="F29" i="42"/>
  <c r="Q28" i="42"/>
  <c r="P28" i="42"/>
  <c r="O28" i="42"/>
  <c r="R28" i="42" s="1"/>
  <c r="N28" i="42"/>
  <c r="J28" i="42"/>
  <c r="F28" i="42"/>
  <c r="R27" i="42"/>
  <c r="Q27" i="42"/>
  <c r="P27" i="42"/>
  <c r="O27" i="42"/>
  <c r="N27" i="42"/>
  <c r="J27" i="42"/>
  <c r="F27" i="42"/>
  <c r="Q26" i="42"/>
  <c r="P26" i="42"/>
  <c r="O26" i="42"/>
  <c r="R26" i="42" s="1"/>
  <c r="N26" i="42"/>
  <c r="J26" i="42"/>
  <c r="F26" i="42"/>
  <c r="R25" i="42"/>
  <c r="Q25" i="42"/>
  <c r="P25" i="42"/>
  <c r="O25" i="42"/>
  <c r="N25" i="42"/>
  <c r="J25" i="42"/>
  <c r="F25" i="42"/>
  <c r="Q24" i="42"/>
  <c r="P24" i="42"/>
  <c r="O24" i="42"/>
  <c r="R24" i="42" s="1"/>
  <c r="N24" i="42"/>
  <c r="J24" i="42"/>
  <c r="F24" i="42"/>
  <c r="Q23" i="42"/>
  <c r="P23" i="42"/>
  <c r="R23" i="42" s="1"/>
  <c r="O23" i="42"/>
  <c r="N23" i="42"/>
  <c r="J23" i="42"/>
  <c r="F23" i="42"/>
  <c r="Q22" i="42"/>
  <c r="P22" i="42"/>
  <c r="O22" i="42"/>
  <c r="R22" i="42" s="1"/>
  <c r="N22" i="42"/>
  <c r="J22" i="42"/>
  <c r="F22" i="42"/>
  <c r="Q21" i="42"/>
  <c r="P21" i="42"/>
  <c r="O21" i="42"/>
  <c r="R21" i="42" s="1"/>
  <c r="N21" i="42"/>
  <c r="J21" i="42"/>
  <c r="F21" i="42"/>
  <c r="Q20" i="42"/>
  <c r="P20" i="42"/>
  <c r="O20" i="42"/>
  <c r="R20" i="42" s="1"/>
  <c r="N20" i="42"/>
  <c r="J20" i="42"/>
  <c r="F20" i="42"/>
  <c r="R19" i="42"/>
  <c r="Q19" i="42"/>
  <c r="P19" i="42"/>
  <c r="O19" i="42"/>
  <c r="N19" i="42"/>
  <c r="J19" i="42"/>
  <c r="F19" i="42"/>
  <c r="Q18" i="42"/>
  <c r="P18" i="42"/>
  <c r="O18" i="42"/>
  <c r="R18" i="42" s="1"/>
  <c r="N18" i="42"/>
  <c r="J18" i="42"/>
  <c r="F18" i="42"/>
  <c r="R17" i="42"/>
  <c r="Q17" i="42"/>
  <c r="P17" i="42"/>
  <c r="O17" i="42"/>
  <c r="N17" i="42"/>
  <c r="J17" i="42"/>
  <c r="F17" i="42"/>
  <c r="Q16" i="42"/>
  <c r="P16" i="42"/>
  <c r="O16" i="42"/>
  <c r="R16" i="42" s="1"/>
  <c r="N16" i="42"/>
  <c r="J16" i="42"/>
  <c r="F16" i="42"/>
  <c r="Q15" i="42"/>
  <c r="P15" i="42"/>
  <c r="R15" i="42" s="1"/>
  <c r="O15" i="42"/>
  <c r="N15" i="42"/>
  <c r="J15" i="42"/>
  <c r="F15" i="42"/>
  <c r="Q14" i="42"/>
  <c r="P14" i="42"/>
  <c r="O14" i="42"/>
  <c r="R14" i="42" s="1"/>
  <c r="N14" i="42"/>
  <c r="J14" i="42"/>
  <c r="F14" i="42"/>
  <c r="Q13" i="42"/>
  <c r="P13" i="42"/>
  <c r="O13" i="42"/>
  <c r="R13" i="42" s="1"/>
  <c r="N13" i="42"/>
  <c r="J13" i="42"/>
  <c r="F13" i="42"/>
  <c r="Q12" i="42"/>
  <c r="P12" i="42"/>
  <c r="O12" i="42"/>
  <c r="R12" i="42" s="1"/>
  <c r="N12" i="42"/>
  <c r="J12" i="42"/>
  <c r="F12" i="42"/>
  <c r="R11" i="42"/>
  <c r="Q11" i="42"/>
  <c r="P11" i="42"/>
  <c r="O11" i="42"/>
  <c r="N11" i="42"/>
  <c r="J11" i="42"/>
  <c r="F11" i="42"/>
  <c r="Q10" i="42"/>
  <c r="P10" i="42"/>
  <c r="O10" i="42"/>
  <c r="R10" i="42" s="1"/>
  <c r="N10" i="42"/>
  <c r="J10" i="42"/>
  <c r="F10" i="42"/>
  <c r="R9" i="42"/>
  <c r="Q9" i="42"/>
  <c r="P9" i="42"/>
  <c r="O9" i="42"/>
  <c r="N9" i="42"/>
  <c r="J9" i="42"/>
  <c r="F9" i="42"/>
  <c r="Q8" i="42"/>
  <c r="Q43" i="42" s="1"/>
  <c r="P8" i="42"/>
  <c r="O8" i="42"/>
  <c r="R8" i="42" s="1"/>
  <c r="N8" i="42"/>
  <c r="J8" i="42"/>
  <c r="F8" i="42"/>
  <c r="Q7" i="42"/>
  <c r="P7" i="42"/>
  <c r="P43" i="42" s="1"/>
  <c r="O7" i="42"/>
  <c r="O43" i="42" s="1"/>
  <c r="N7" i="42"/>
  <c r="N43" i="42" s="1"/>
  <c r="J7" i="42"/>
  <c r="J43" i="42" s="1"/>
  <c r="F7" i="42"/>
  <c r="F43" i="42" s="1"/>
  <c r="N21" i="39"/>
  <c r="O21" i="39" s="1"/>
  <c r="L21" i="39"/>
  <c r="J21" i="39"/>
  <c r="H21" i="39"/>
  <c r="F21" i="39"/>
  <c r="D21" i="39"/>
  <c r="N20" i="39"/>
  <c r="O20" i="39" s="1"/>
  <c r="L20" i="39"/>
  <c r="J20" i="39"/>
  <c r="H20" i="39"/>
  <c r="F20" i="39"/>
  <c r="D20" i="39"/>
  <c r="N19" i="39"/>
  <c r="O19" i="39" s="1"/>
  <c r="L19" i="39"/>
  <c r="J19" i="39"/>
  <c r="H19" i="39"/>
  <c r="F19" i="39"/>
  <c r="D19" i="39"/>
  <c r="N18" i="39"/>
  <c r="O18" i="39" s="1"/>
  <c r="L18" i="39"/>
  <c r="J18" i="39"/>
  <c r="H18" i="39"/>
  <c r="F18" i="39"/>
  <c r="D18" i="39"/>
  <c r="O17" i="39"/>
  <c r="O16" i="39"/>
  <c r="O15" i="39"/>
  <c r="O14" i="39"/>
  <c r="O13" i="39"/>
  <c r="O12" i="39"/>
  <c r="O11" i="39"/>
  <c r="O10" i="39"/>
  <c r="O9" i="39"/>
  <c r="O8" i="39"/>
  <c r="O7" i="39"/>
  <c r="O6" i="39"/>
  <c r="U10" i="38"/>
  <c r="S10" i="38"/>
  <c r="Q10" i="38"/>
  <c r="O10" i="38"/>
  <c r="M10" i="38"/>
  <c r="K10" i="38"/>
  <c r="I10" i="38"/>
  <c r="G10" i="38"/>
  <c r="E10" i="38"/>
  <c r="C10" i="38"/>
  <c r="H10" i="37"/>
  <c r="H9" i="37"/>
  <c r="H8" i="37"/>
  <c r="H7" i="37"/>
  <c r="H6" i="37"/>
  <c r="E8" i="36"/>
  <c r="E9" i="36"/>
  <c r="E10" i="36"/>
  <c r="E11" i="36"/>
  <c r="E12" i="36"/>
  <c r="C11" i="34"/>
  <c r="C8" i="34"/>
  <c r="K27" i="31"/>
  <c r="J27" i="31"/>
  <c r="I27" i="31"/>
  <c r="H27" i="31"/>
  <c r="G27" i="31"/>
  <c r="F27" i="31"/>
  <c r="E27" i="31"/>
  <c r="D27" i="31"/>
  <c r="C27" i="31"/>
  <c r="M28" i="30"/>
  <c r="L28" i="30"/>
  <c r="K28" i="30"/>
  <c r="J28" i="30"/>
  <c r="I28" i="30"/>
  <c r="G28" i="30"/>
  <c r="F28" i="30"/>
  <c r="D28" i="30"/>
  <c r="C28" i="30"/>
  <c r="N27" i="30"/>
  <c r="K27" i="30"/>
  <c r="H27" i="30"/>
  <c r="E27" i="30"/>
  <c r="N26" i="30"/>
  <c r="K26" i="30"/>
  <c r="H26" i="30"/>
  <c r="E26" i="30"/>
  <c r="N25" i="30"/>
  <c r="K25" i="30"/>
  <c r="H25" i="30"/>
  <c r="E25" i="30"/>
  <c r="N24" i="30"/>
  <c r="K24" i="30"/>
  <c r="H24" i="30"/>
  <c r="E24" i="30"/>
  <c r="N23" i="30"/>
  <c r="K23" i="30"/>
  <c r="H23" i="30"/>
  <c r="E23" i="30"/>
  <c r="N22" i="30"/>
  <c r="K22" i="30"/>
  <c r="H22" i="30"/>
  <c r="E22" i="30"/>
  <c r="N21" i="30"/>
  <c r="K21" i="30"/>
  <c r="H21" i="30"/>
  <c r="E21" i="30"/>
  <c r="N20" i="30"/>
  <c r="K20" i="30"/>
  <c r="H20" i="30"/>
  <c r="E20" i="30"/>
  <c r="N19" i="30"/>
  <c r="K19" i="30"/>
  <c r="H19" i="30"/>
  <c r="E19" i="30"/>
  <c r="N18" i="30"/>
  <c r="K18" i="30"/>
  <c r="H18" i="30"/>
  <c r="E18" i="30"/>
  <c r="N17" i="30"/>
  <c r="K17" i="30"/>
  <c r="H17" i="30"/>
  <c r="E17" i="30"/>
  <c r="N16" i="30"/>
  <c r="K16" i="30"/>
  <c r="H16" i="30"/>
  <c r="E16" i="30"/>
  <c r="N15" i="30"/>
  <c r="K15" i="30"/>
  <c r="H15" i="30"/>
  <c r="E15" i="30"/>
  <c r="N14" i="30"/>
  <c r="K14" i="30"/>
  <c r="H14" i="30"/>
  <c r="E14" i="30"/>
  <c r="N13" i="30"/>
  <c r="K13" i="30"/>
  <c r="H13" i="30"/>
  <c r="E13" i="30"/>
  <c r="N12" i="30"/>
  <c r="K12" i="30"/>
  <c r="H12" i="30"/>
  <c r="E12" i="30"/>
  <c r="N11" i="30"/>
  <c r="K11" i="30"/>
  <c r="H11" i="30"/>
  <c r="E11" i="30"/>
  <c r="N10" i="30"/>
  <c r="K10" i="30"/>
  <c r="H10" i="30"/>
  <c r="E10" i="30"/>
  <c r="N9" i="30"/>
  <c r="K9" i="30"/>
  <c r="H9" i="30"/>
  <c r="H28" i="30" s="1"/>
  <c r="E9" i="30"/>
  <c r="N8" i="30"/>
  <c r="N28" i="30" s="1"/>
  <c r="K8" i="30"/>
  <c r="H8" i="30"/>
  <c r="E8" i="30"/>
  <c r="E28" i="30" s="1"/>
  <c r="F30" i="29"/>
  <c r="D30" i="29"/>
  <c r="G29" i="29"/>
  <c r="G30" i="29" s="1"/>
  <c r="F29" i="29"/>
  <c r="E29" i="29"/>
  <c r="E30" i="29" s="1"/>
  <c r="D29" i="29"/>
  <c r="C29" i="29"/>
  <c r="C30" i="29" s="1"/>
  <c r="P19" i="28"/>
  <c r="O19" i="28"/>
  <c r="N19" i="28"/>
  <c r="M19" i="28"/>
  <c r="L19" i="28"/>
  <c r="K19" i="28"/>
  <c r="J19" i="28"/>
  <c r="R19" i="28" s="1"/>
  <c r="I19" i="28"/>
  <c r="H19" i="28"/>
  <c r="Q19" i="28" s="1"/>
  <c r="T19" i="28" s="1"/>
  <c r="G19" i="28"/>
  <c r="F19" i="28"/>
  <c r="E19" i="28"/>
  <c r="D19" i="28"/>
  <c r="S18" i="28"/>
  <c r="R18" i="28"/>
  <c r="Q18" i="28"/>
  <c r="T18" i="28" s="1"/>
  <c r="P18" i="28"/>
  <c r="C18" i="28"/>
  <c r="U18" i="28" s="1"/>
  <c r="R17" i="28"/>
  <c r="U17" i="28" s="1"/>
  <c r="Q17" i="28"/>
  <c r="P17" i="28"/>
  <c r="S17" i="28" s="1"/>
  <c r="C17" i="28"/>
  <c r="T17" i="28" s="1"/>
  <c r="R16" i="28"/>
  <c r="Q16" i="28"/>
  <c r="T16" i="28" s="1"/>
  <c r="P16" i="28"/>
  <c r="C16" i="28"/>
  <c r="U16" i="28" s="1"/>
  <c r="U15" i="28"/>
  <c r="T15" i="28"/>
  <c r="R15" i="28"/>
  <c r="Q15" i="28"/>
  <c r="P15" i="28"/>
  <c r="S15" i="28" s="1"/>
  <c r="C15" i="28"/>
  <c r="R14" i="28"/>
  <c r="Q14" i="28"/>
  <c r="P14" i="28"/>
  <c r="C14" i="28"/>
  <c r="U14" i="28" s="1"/>
  <c r="T13" i="28"/>
  <c r="S13" i="28"/>
  <c r="R13" i="28"/>
  <c r="U13" i="28" s="1"/>
  <c r="Q13" i="28"/>
  <c r="P13" i="28"/>
  <c r="C13" i="28"/>
  <c r="U12" i="28"/>
  <c r="S12" i="28"/>
  <c r="R12" i="28"/>
  <c r="Q12" i="28"/>
  <c r="T12" i="28" s="1"/>
  <c r="P12" i="28"/>
  <c r="C12" i="28"/>
  <c r="T11" i="28"/>
  <c r="R11" i="28"/>
  <c r="U11" i="28" s="1"/>
  <c r="Q11" i="28"/>
  <c r="P11" i="28"/>
  <c r="S11" i="28" s="1"/>
  <c r="C11" i="28"/>
  <c r="S10" i="28"/>
  <c r="R10" i="28"/>
  <c r="Q10" i="28"/>
  <c r="T10" i="28" s="1"/>
  <c r="P10" i="28"/>
  <c r="C10" i="28"/>
  <c r="U10" i="28" s="1"/>
  <c r="R9" i="28"/>
  <c r="U9" i="28" s="1"/>
  <c r="Q9" i="28"/>
  <c r="P9" i="28"/>
  <c r="S9" i="28" s="1"/>
  <c r="C9" i="28"/>
  <c r="T9" i="28" s="1"/>
  <c r="R8" i="28"/>
  <c r="Q8" i="28"/>
  <c r="T8" i="28" s="1"/>
  <c r="P8" i="28"/>
  <c r="C8" i="28"/>
  <c r="U8" i="28" s="1"/>
  <c r="U7" i="28"/>
  <c r="T7" i="28"/>
  <c r="R7" i="28"/>
  <c r="Q7" i="28"/>
  <c r="P7" i="28"/>
  <c r="S7" i="28" s="1"/>
  <c r="C7" i="28"/>
  <c r="C19" i="28" s="1"/>
  <c r="P28" i="27"/>
  <c r="O28" i="27"/>
  <c r="N28" i="27"/>
  <c r="M28" i="27"/>
  <c r="L28" i="27"/>
  <c r="K28" i="27"/>
  <c r="S28" i="27" s="1"/>
  <c r="V28" i="27" s="1"/>
  <c r="J28" i="27"/>
  <c r="R28" i="27" s="1"/>
  <c r="U28" i="27" s="1"/>
  <c r="I28" i="27"/>
  <c r="H28" i="27"/>
  <c r="G28" i="27"/>
  <c r="Q28" i="27" s="1"/>
  <c r="T28" i="27" s="1"/>
  <c r="F28" i="27"/>
  <c r="E28" i="27"/>
  <c r="D28" i="27"/>
  <c r="C28" i="27"/>
  <c r="T27" i="27"/>
  <c r="S27" i="27"/>
  <c r="V27" i="27" s="1"/>
  <c r="R27" i="27"/>
  <c r="U27" i="27" s="1"/>
  <c r="Q27" i="27"/>
  <c r="D27" i="27"/>
  <c r="S26" i="27"/>
  <c r="V26" i="27" s="1"/>
  <c r="R26" i="27"/>
  <c r="U26" i="27" s="1"/>
  <c r="Q26" i="27"/>
  <c r="T26" i="27" s="1"/>
  <c r="D26" i="27"/>
  <c r="S25" i="27"/>
  <c r="R25" i="27"/>
  <c r="U25" i="27" s="1"/>
  <c r="Q25" i="27"/>
  <c r="T25" i="27" s="1"/>
  <c r="D25" i="27"/>
  <c r="V25" i="27" s="1"/>
  <c r="V24" i="27"/>
  <c r="U24" i="27"/>
  <c r="S24" i="27"/>
  <c r="R24" i="27"/>
  <c r="Q24" i="27"/>
  <c r="T24" i="27" s="1"/>
  <c r="D24" i="27"/>
  <c r="S23" i="27"/>
  <c r="R23" i="27"/>
  <c r="Q23" i="27"/>
  <c r="D23" i="27"/>
  <c r="V23" i="27" s="1"/>
  <c r="U22" i="27"/>
  <c r="T22" i="27"/>
  <c r="S22" i="27"/>
  <c r="V22" i="27" s="1"/>
  <c r="R22" i="27"/>
  <c r="Q22" i="27"/>
  <c r="D22" i="27"/>
  <c r="V21" i="27"/>
  <c r="T21" i="27"/>
  <c r="S21" i="27"/>
  <c r="R21" i="27"/>
  <c r="U21" i="27" s="1"/>
  <c r="Q21" i="27"/>
  <c r="D21" i="27"/>
  <c r="U20" i="27"/>
  <c r="S20" i="27"/>
  <c r="V20" i="27" s="1"/>
  <c r="R20" i="27"/>
  <c r="Q20" i="27"/>
  <c r="T20" i="27" s="1"/>
  <c r="D20" i="27"/>
  <c r="T19" i="27"/>
  <c r="S19" i="27"/>
  <c r="R19" i="27"/>
  <c r="U19" i="27" s="1"/>
  <c r="Q19" i="27"/>
  <c r="D19" i="27"/>
  <c r="V19" i="27" s="1"/>
  <c r="S18" i="27"/>
  <c r="V18" i="27" s="1"/>
  <c r="R18" i="27"/>
  <c r="U18" i="27" s="1"/>
  <c r="Q18" i="27"/>
  <c r="T18" i="27" s="1"/>
  <c r="D18" i="27"/>
  <c r="S17" i="27"/>
  <c r="R17" i="27"/>
  <c r="U17" i="27" s="1"/>
  <c r="Q17" i="27"/>
  <c r="D17" i="27"/>
  <c r="V17" i="27" s="1"/>
  <c r="V16" i="27"/>
  <c r="U16" i="27"/>
  <c r="S16" i="27"/>
  <c r="R16" i="27"/>
  <c r="Q16" i="27"/>
  <c r="T16" i="27" s="1"/>
  <c r="D16" i="27"/>
  <c r="S15" i="27"/>
  <c r="R15" i="27"/>
  <c r="Q15" i="27"/>
  <c r="D15" i="27"/>
  <c r="V15" i="27" s="1"/>
  <c r="U14" i="27"/>
  <c r="T14" i="27"/>
  <c r="S14" i="27"/>
  <c r="V14" i="27" s="1"/>
  <c r="R14" i="27"/>
  <c r="Q14" i="27"/>
  <c r="D14" i="27"/>
  <c r="V13" i="27"/>
  <c r="T13" i="27"/>
  <c r="S13" i="27"/>
  <c r="R13" i="27"/>
  <c r="U13" i="27" s="1"/>
  <c r="Q13" i="27"/>
  <c r="D13" i="27"/>
  <c r="U12" i="27"/>
  <c r="S12" i="27"/>
  <c r="V12" i="27" s="1"/>
  <c r="R12" i="27"/>
  <c r="Q12" i="27"/>
  <c r="T12" i="27" s="1"/>
  <c r="D12" i="27"/>
  <c r="T11" i="27"/>
  <c r="S11" i="27"/>
  <c r="R11" i="27"/>
  <c r="U11" i="27" s="1"/>
  <c r="Q11" i="27"/>
  <c r="D11" i="27"/>
  <c r="V11" i="27" s="1"/>
  <c r="S10" i="27"/>
  <c r="V10" i="27" s="1"/>
  <c r="R10" i="27"/>
  <c r="Q10" i="27"/>
  <c r="T10" i="27" s="1"/>
  <c r="D10" i="27"/>
  <c r="U10" i="27" s="1"/>
  <c r="S9" i="27"/>
  <c r="R9" i="27"/>
  <c r="U9" i="27" s="1"/>
  <c r="Q9" i="27"/>
  <c r="D9" i="27"/>
  <c r="V9" i="27" s="1"/>
  <c r="V8" i="27"/>
  <c r="U8" i="27"/>
  <c r="S8" i="27"/>
  <c r="R8" i="27"/>
  <c r="Q8" i="27"/>
  <c r="T8" i="27" s="1"/>
  <c r="D8" i="27"/>
  <c r="G24" i="26"/>
  <c r="F24" i="26"/>
  <c r="E24" i="26"/>
  <c r="D24" i="26"/>
  <c r="C24" i="26"/>
  <c r="R22" i="25"/>
  <c r="Q22" i="25"/>
  <c r="P22" i="25"/>
  <c r="O22" i="25"/>
  <c r="N22" i="25"/>
  <c r="M22" i="25"/>
  <c r="L22" i="25"/>
  <c r="J22" i="25"/>
  <c r="I22" i="25"/>
  <c r="K22" i="25" s="1"/>
  <c r="H22" i="25"/>
  <c r="G22" i="25"/>
  <c r="F22" i="25"/>
  <c r="D22" i="25"/>
  <c r="E22" i="25" s="1"/>
  <c r="C22" i="25"/>
  <c r="N21" i="25"/>
  <c r="K21" i="25"/>
  <c r="E21" i="25"/>
  <c r="N20" i="25"/>
  <c r="K20" i="25"/>
  <c r="E20" i="25"/>
  <c r="N19" i="25"/>
  <c r="K19" i="25"/>
  <c r="E19" i="25"/>
  <c r="N18" i="25"/>
  <c r="K18" i="25"/>
  <c r="E18" i="25"/>
  <c r="N17" i="25"/>
  <c r="K17" i="25"/>
  <c r="E17" i="25"/>
  <c r="N16" i="25"/>
  <c r="K16" i="25"/>
  <c r="E16" i="25"/>
  <c r="N15" i="25"/>
  <c r="K15" i="25"/>
  <c r="E15" i="25"/>
  <c r="N14" i="25"/>
  <c r="K14" i="25"/>
  <c r="E14" i="25"/>
  <c r="N13" i="25"/>
  <c r="K13" i="25"/>
  <c r="E13" i="25"/>
  <c r="N12" i="25"/>
  <c r="K12" i="25"/>
  <c r="E12" i="25"/>
  <c r="N11" i="25"/>
  <c r="K11" i="25"/>
  <c r="E11" i="25"/>
  <c r="N10" i="25"/>
  <c r="K10" i="25"/>
  <c r="E10" i="25"/>
  <c r="N9" i="25"/>
  <c r="K9" i="25"/>
  <c r="E9" i="25"/>
  <c r="N8" i="25"/>
  <c r="K8" i="25"/>
  <c r="E8" i="25"/>
  <c r="N13" i="24"/>
  <c r="M13" i="24"/>
  <c r="L13" i="24"/>
  <c r="K13" i="24"/>
  <c r="J13" i="24"/>
  <c r="I13" i="24"/>
  <c r="H13" i="24"/>
  <c r="G13" i="24"/>
  <c r="F13" i="24"/>
  <c r="E13" i="24"/>
  <c r="D13" i="24"/>
  <c r="C13" i="24"/>
  <c r="O12" i="24"/>
  <c r="O11" i="24"/>
  <c r="O10" i="24"/>
  <c r="O9" i="24"/>
  <c r="O8" i="24"/>
  <c r="O7" i="24"/>
  <c r="O6" i="24"/>
  <c r="O13" i="24" s="1"/>
  <c r="M14" i="23"/>
  <c r="L14" i="23"/>
  <c r="N14" i="23" s="1"/>
  <c r="O14" i="23" s="1"/>
  <c r="J14" i="23"/>
  <c r="K14" i="23" s="1"/>
  <c r="H14" i="23"/>
  <c r="I14" i="23" s="1"/>
  <c r="F14" i="23"/>
  <c r="G14" i="23" s="1"/>
  <c r="E14" i="23"/>
  <c r="D14" i="23"/>
  <c r="C14" i="23"/>
  <c r="N13" i="23"/>
  <c r="O13" i="23" s="1"/>
  <c r="M13" i="23"/>
  <c r="K13" i="23"/>
  <c r="I13" i="23"/>
  <c r="G13" i="23"/>
  <c r="E13" i="23"/>
  <c r="P13" i="23" s="1"/>
  <c r="N12" i="23"/>
  <c r="O12" i="23" s="1"/>
  <c r="M12" i="23"/>
  <c r="K12" i="23"/>
  <c r="I12" i="23"/>
  <c r="G12" i="23"/>
  <c r="E12" i="23"/>
  <c r="P12" i="23" s="1"/>
  <c r="N11" i="23"/>
  <c r="O11" i="23" s="1"/>
  <c r="M11" i="23"/>
  <c r="K11" i="23"/>
  <c r="I11" i="23"/>
  <c r="G11" i="23"/>
  <c r="E11" i="23"/>
  <c r="P11" i="23" s="1"/>
  <c r="N10" i="23"/>
  <c r="O10" i="23" s="1"/>
  <c r="M10" i="23"/>
  <c r="K10" i="23"/>
  <c r="I10" i="23"/>
  <c r="G10" i="23"/>
  <c r="E10" i="23"/>
  <c r="P10" i="23" s="1"/>
  <c r="N9" i="23"/>
  <c r="O9" i="23" s="1"/>
  <c r="M9" i="23"/>
  <c r="K9" i="23"/>
  <c r="I9" i="23"/>
  <c r="G9" i="23"/>
  <c r="E9" i="23"/>
  <c r="P9" i="23" s="1"/>
  <c r="N8" i="23"/>
  <c r="O8" i="23" s="1"/>
  <c r="M8" i="23"/>
  <c r="K8" i="23"/>
  <c r="I8" i="23"/>
  <c r="G8" i="23"/>
  <c r="E8" i="23"/>
  <c r="P8" i="23" s="1"/>
  <c r="N7" i="23"/>
  <c r="O7" i="23" s="1"/>
  <c r="M7" i="23"/>
  <c r="K7" i="23"/>
  <c r="I7" i="23"/>
  <c r="G7" i="23"/>
  <c r="E7" i="23"/>
  <c r="P7" i="23" s="1"/>
  <c r="N27" i="22"/>
  <c r="M27" i="22"/>
  <c r="L27" i="22"/>
  <c r="K27" i="22"/>
  <c r="J27" i="22"/>
  <c r="I27" i="22"/>
  <c r="Q27" i="22" s="1"/>
  <c r="R27" i="22" s="1"/>
  <c r="H27" i="22"/>
  <c r="G27" i="22"/>
  <c r="F27" i="22"/>
  <c r="D27" i="22"/>
  <c r="E27" i="22" s="1"/>
  <c r="C27" i="22"/>
  <c r="Q26" i="22"/>
  <c r="R26" i="22" s="1"/>
  <c r="E26" i="22"/>
  <c r="Q25" i="22"/>
  <c r="R25" i="22" s="1"/>
  <c r="E25" i="22"/>
  <c r="Q24" i="22"/>
  <c r="R24" i="22" s="1"/>
  <c r="E24" i="22"/>
  <c r="R23" i="22"/>
  <c r="Q23" i="22"/>
  <c r="E23" i="22"/>
  <c r="R22" i="22"/>
  <c r="Q22" i="22"/>
  <c r="E22" i="22"/>
  <c r="R21" i="22"/>
  <c r="Q21" i="22"/>
  <c r="E21" i="22"/>
  <c r="R20" i="22"/>
  <c r="Q20" i="22"/>
  <c r="E20" i="22"/>
  <c r="Q19" i="22"/>
  <c r="R19" i="22" s="1"/>
  <c r="E19" i="22"/>
  <c r="Q18" i="22"/>
  <c r="R18" i="22" s="1"/>
  <c r="E18" i="22"/>
  <c r="Q17" i="22"/>
  <c r="R17" i="22" s="1"/>
  <c r="E17" i="22"/>
  <c r="Q16" i="22"/>
  <c r="R16" i="22" s="1"/>
  <c r="E16" i="22"/>
  <c r="R15" i="22"/>
  <c r="Q15" i="22"/>
  <c r="E15" i="22"/>
  <c r="R14" i="22"/>
  <c r="Q14" i="22"/>
  <c r="E14" i="22"/>
  <c r="R13" i="22"/>
  <c r="Q13" i="22"/>
  <c r="E13" i="22"/>
  <c r="R12" i="22"/>
  <c r="Q12" i="22"/>
  <c r="E12" i="22"/>
  <c r="Q11" i="22"/>
  <c r="R11" i="22" s="1"/>
  <c r="E11" i="22"/>
  <c r="Q10" i="22"/>
  <c r="R10" i="22" s="1"/>
  <c r="E10" i="22"/>
  <c r="Q9" i="22"/>
  <c r="R9" i="22" s="1"/>
  <c r="E9" i="22"/>
  <c r="Q8" i="22"/>
  <c r="R8" i="22" s="1"/>
  <c r="E8" i="22"/>
  <c r="R7" i="22"/>
  <c r="Q7" i="22"/>
  <c r="E7" i="22"/>
  <c r="G28" i="21"/>
  <c r="D28" i="21"/>
  <c r="G27" i="21"/>
  <c r="F27" i="21"/>
  <c r="F28" i="21" s="1"/>
  <c r="E27" i="21"/>
  <c r="E28" i="21" s="1"/>
  <c r="D27" i="21"/>
  <c r="C27" i="21"/>
  <c r="C28" i="21" s="1"/>
  <c r="Q28" i="20"/>
  <c r="P28" i="20"/>
  <c r="N28" i="20"/>
  <c r="M28" i="20"/>
  <c r="L28" i="20"/>
  <c r="K28" i="20"/>
  <c r="S28" i="20" s="1"/>
  <c r="J28" i="20"/>
  <c r="I28" i="20"/>
  <c r="H28" i="20"/>
  <c r="G28" i="20"/>
  <c r="F28" i="20"/>
  <c r="E28" i="20"/>
  <c r="S27" i="20"/>
  <c r="T27" i="20" s="1"/>
  <c r="R27" i="20"/>
  <c r="C27" i="20" s="1"/>
  <c r="D27" i="20" s="1"/>
  <c r="O27" i="20"/>
  <c r="S26" i="20"/>
  <c r="T26" i="20" s="1"/>
  <c r="R26" i="20"/>
  <c r="O26" i="20"/>
  <c r="C26" i="20" s="1"/>
  <c r="D26" i="20" s="1"/>
  <c r="S25" i="20"/>
  <c r="R25" i="20"/>
  <c r="O25" i="20"/>
  <c r="C25" i="20" s="1"/>
  <c r="S24" i="20"/>
  <c r="R24" i="20"/>
  <c r="O24" i="20"/>
  <c r="C24" i="20"/>
  <c r="T24" i="20" s="1"/>
  <c r="S23" i="20"/>
  <c r="R23" i="20"/>
  <c r="C23" i="20" s="1"/>
  <c r="D23" i="20" s="1"/>
  <c r="O23" i="20"/>
  <c r="S22" i="20"/>
  <c r="R22" i="20"/>
  <c r="O22" i="20"/>
  <c r="C22" i="20" s="1"/>
  <c r="D22" i="20" s="1"/>
  <c r="S21" i="20"/>
  <c r="R21" i="20"/>
  <c r="O21" i="20"/>
  <c r="C21" i="20" s="1"/>
  <c r="S20" i="20"/>
  <c r="R20" i="20"/>
  <c r="O20" i="20"/>
  <c r="C20" i="20"/>
  <c r="T20" i="20" s="1"/>
  <c r="S19" i="20"/>
  <c r="T19" i="20" s="1"/>
  <c r="R19" i="20"/>
  <c r="C19" i="20" s="1"/>
  <c r="D19" i="20" s="1"/>
  <c r="O19" i="20"/>
  <c r="S18" i="20"/>
  <c r="T18" i="20" s="1"/>
  <c r="R18" i="20"/>
  <c r="O18" i="20"/>
  <c r="C18" i="20" s="1"/>
  <c r="D18" i="20" s="1"/>
  <c r="S17" i="20"/>
  <c r="R17" i="20"/>
  <c r="O17" i="20"/>
  <c r="C17" i="20" s="1"/>
  <c r="S16" i="20"/>
  <c r="R16" i="20"/>
  <c r="O16" i="20"/>
  <c r="C16" i="20"/>
  <c r="T16" i="20" s="1"/>
  <c r="S15" i="20"/>
  <c r="R15" i="20"/>
  <c r="C15" i="20" s="1"/>
  <c r="D15" i="20" s="1"/>
  <c r="O15" i="20"/>
  <c r="S14" i="20"/>
  <c r="T14" i="20" s="1"/>
  <c r="R14" i="20"/>
  <c r="O14" i="20"/>
  <c r="C14" i="20" s="1"/>
  <c r="D14" i="20" s="1"/>
  <c r="S13" i="20"/>
  <c r="R13" i="20"/>
  <c r="O13" i="20"/>
  <c r="C13" i="20" s="1"/>
  <c r="S12" i="20"/>
  <c r="R12" i="20"/>
  <c r="O12" i="20"/>
  <c r="C12" i="20"/>
  <c r="T12" i="20" s="1"/>
  <c r="S11" i="20"/>
  <c r="T11" i="20" s="1"/>
  <c r="R11" i="20"/>
  <c r="C11" i="20" s="1"/>
  <c r="D11" i="20" s="1"/>
  <c r="O11" i="20"/>
  <c r="S10" i="20"/>
  <c r="R10" i="20"/>
  <c r="O10" i="20"/>
  <c r="C10" i="20" s="1"/>
  <c r="D10" i="20" s="1"/>
  <c r="S9" i="20"/>
  <c r="R9" i="20"/>
  <c r="O9" i="20"/>
  <c r="C9" i="20" s="1"/>
  <c r="S8" i="20"/>
  <c r="R8" i="20"/>
  <c r="R28" i="20" s="1"/>
  <c r="O8" i="20"/>
  <c r="O28" i="20" s="1"/>
  <c r="C8" i="20"/>
  <c r="T8" i="20" s="1"/>
  <c r="M33" i="19"/>
  <c r="X32" i="19"/>
  <c r="R28" i="19"/>
  <c r="Q28" i="19"/>
  <c r="P28" i="19"/>
  <c r="O28" i="19"/>
  <c r="N28" i="19"/>
  <c r="M28" i="19"/>
  <c r="L28" i="19"/>
  <c r="K28" i="19"/>
  <c r="J28" i="19"/>
  <c r="J30" i="19" s="1"/>
  <c r="I28" i="19"/>
  <c r="H28" i="19"/>
  <c r="G28" i="19"/>
  <c r="G30" i="19" s="1"/>
  <c r="F28" i="19"/>
  <c r="E28" i="19"/>
  <c r="S28" i="19" s="1"/>
  <c r="S27" i="19"/>
  <c r="R27" i="19"/>
  <c r="O27" i="19"/>
  <c r="C27" i="19" s="1"/>
  <c r="T26" i="19"/>
  <c r="S26" i="19"/>
  <c r="R26" i="19"/>
  <c r="O26" i="19"/>
  <c r="C26" i="19"/>
  <c r="D26" i="19" s="1"/>
  <c r="S25" i="19"/>
  <c r="R25" i="19"/>
  <c r="C25" i="19" s="1"/>
  <c r="D25" i="19" s="1"/>
  <c r="O25" i="19"/>
  <c r="S24" i="19"/>
  <c r="R24" i="19"/>
  <c r="O24" i="19"/>
  <c r="C24" i="19" s="1"/>
  <c r="D24" i="19" s="1"/>
  <c r="S23" i="19"/>
  <c r="R23" i="19"/>
  <c r="O23" i="19"/>
  <c r="C23" i="19" s="1"/>
  <c r="D23" i="19" s="1"/>
  <c r="T22" i="19"/>
  <c r="S22" i="19"/>
  <c r="R22" i="19"/>
  <c r="O22" i="19"/>
  <c r="C22" i="19"/>
  <c r="D22" i="19" s="1"/>
  <c r="S21" i="19"/>
  <c r="R21" i="19"/>
  <c r="C21" i="19" s="1"/>
  <c r="D21" i="19" s="1"/>
  <c r="O21" i="19"/>
  <c r="S20" i="19"/>
  <c r="T20" i="19" s="1"/>
  <c r="R20" i="19"/>
  <c r="O20" i="19"/>
  <c r="C20" i="19" s="1"/>
  <c r="D20" i="19" s="1"/>
  <c r="S19" i="19"/>
  <c r="R19" i="19"/>
  <c r="O19" i="19"/>
  <c r="C19" i="19" s="1"/>
  <c r="D19" i="19" s="1"/>
  <c r="T18" i="19"/>
  <c r="S18" i="19"/>
  <c r="R18" i="19"/>
  <c r="O18" i="19"/>
  <c r="C18" i="19"/>
  <c r="D18" i="19" s="1"/>
  <c r="S17" i="19"/>
  <c r="R17" i="19"/>
  <c r="C17" i="19" s="1"/>
  <c r="D17" i="19" s="1"/>
  <c r="O17" i="19"/>
  <c r="S16" i="19"/>
  <c r="R16" i="19"/>
  <c r="O16" i="19"/>
  <c r="C16" i="19" s="1"/>
  <c r="D16" i="19" s="1"/>
  <c r="S15" i="19"/>
  <c r="T15" i="19" s="1"/>
  <c r="R15" i="19"/>
  <c r="O15" i="19"/>
  <c r="C15" i="19" s="1"/>
  <c r="D15" i="19" s="1"/>
  <c r="T14" i="19"/>
  <c r="S14" i="19"/>
  <c r="R14" i="19"/>
  <c r="O14" i="19"/>
  <c r="C14" i="19"/>
  <c r="D14" i="19" s="1"/>
  <c r="S13" i="19"/>
  <c r="R13" i="19"/>
  <c r="C13" i="19" s="1"/>
  <c r="D13" i="19" s="1"/>
  <c r="O13" i="19"/>
  <c r="S12" i="19"/>
  <c r="R12" i="19"/>
  <c r="O12" i="19"/>
  <c r="C12" i="19" s="1"/>
  <c r="D12" i="19" s="1"/>
  <c r="S11" i="19"/>
  <c r="T11" i="19" s="1"/>
  <c r="R11" i="19"/>
  <c r="O11" i="19"/>
  <c r="C11" i="19" s="1"/>
  <c r="D11" i="19" s="1"/>
  <c r="T10" i="19"/>
  <c r="S10" i="19"/>
  <c r="R10" i="19"/>
  <c r="O10" i="19"/>
  <c r="C10" i="19"/>
  <c r="D10" i="19" s="1"/>
  <c r="S9" i="19"/>
  <c r="R9" i="19"/>
  <c r="C9" i="19" s="1"/>
  <c r="D9" i="19" s="1"/>
  <c r="O9" i="19"/>
  <c r="S8" i="19"/>
  <c r="R8" i="19"/>
  <c r="O8" i="19"/>
  <c r="C8" i="19" s="1"/>
  <c r="D8" i="19" s="1"/>
  <c r="N15" i="18"/>
  <c r="I38" i="17"/>
  <c r="E38" i="17"/>
  <c r="K38" i="17" s="1"/>
  <c r="I37" i="17"/>
  <c r="E37" i="17"/>
  <c r="K37" i="17" s="1"/>
  <c r="I36" i="17"/>
  <c r="E36" i="17"/>
  <c r="K36" i="17" s="1"/>
  <c r="I35" i="17"/>
  <c r="E35" i="17"/>
  <c r="K35" i="17" s="1"/>
  <c r="I34" i="17"/>
  <c r="E34" i="17"/>
  <c r="K34" i="17" s="1"/>
  <c r="I33" i="17"/>
  <c r="K33" i="17" s="1"/>
  <c r="E33" i="17"/>
  <c r="K32" i="17"/>
  <c r="I32" i="17"/>
  <c r="E32" i="17"/>
  <c r="K31" i="17"/>
  <c r="I31" i="17"/>
  <c r="E31" i="17"/>
  <c r="I30" i="17"/>
  <c r="E30" i="17"/>
  <c r="K30" i="17" s="1"/>
  <c r="I29" i="17"/>
  <c r="E29" i="17"/>
  <c r="K29" i="17" s="1"/>
  <c r="I28" i="17"/>
  <c r="E28" i="17"/>
  <c r="K28" i="17" s="1"/>
  <c r="I27" i="17"/>
  <c r="E27" i="17"/>
  <c r="K27" i="17" s="1"/>
  <c r="I26" i="17"/>
  <c r="E26" i="17"/>
  <c r="K26" i="17" s="1"/>
  <c r="I25" i="17"/>
  <c r="K25" i="17" s="1"/>
  <c r="E25" i="17"/>
  <c r="K24" i="17"/>
  <c r="I24" i="17"/>
  <c r="E24" i="17"/>
  <c r="K23" i="17"/>
  <c r="I23" i="17"/>
  <c r="E23" i="17"/>
  <c r="I22" i="17"/>
  <c r="E22" i="17"/>
  <c r="K22" i="17" s="1"/>
  <c r="I21" i="17"/>
  <c r="E21" i="17"/>
  <c r="K21" i="17" s="1"/>
  <c r="I20" i="17"/>
  <c r="E20" i="17"/>
  <c r="K20" i="17" s="1"/>
  <c r="I19" i="17"/>
  <c r="E19" i="17"/>
  <c r="K19" i="17" s="1"/>
  <c r="I18" i="17"/>
  <c r="E18" i="17"/>
  <c r="K18" i="17" s="1"/>
  <c r="I17" i="17"/>
  <c r="K17" i="17" s="1"/>
  <c r="E17" i="17"/>
  <c r="K16" i="17"/>
  <c r="I16" i="17"/>
  <c r="E16" i="17"/>
  <c r="K15" i="17"/>
  <c r="I15" i="17"/>
  <c r="E15" i="17"/>
  <c r="I14" i="17"/>
  <c r="E14" i="17"/>
  <c r="K14" i="17" s="1"/>
  <c r="I13" i="17"/>
  <c r="E13" i="17"/>
  <c r="K13" i="17" s="1"/>
  <c r="I12" i="17"/>
  <c r="E12" i="17"/>
  <c r="K12" i="17" s="1"/>
  <c r="I11" i="17"/>
  <c r="E11" i="17"/>
  <c r="K11" i="17" s="1"/>
  <c r="I10" i="17"/>
  <c r="E10" i="17"/>
  <c r="K10" i="17" s="1"/>
  <c r="I9" i="17"/>
  <c r="K9" i="17" s="1"/>
  <c r="E9" i="17"/>
  <c r="H38" i="16"/>
  <c r="H37" i="16"/>
  <c r="H36" i="16"/>
  <c r="H35" i="16"/>
  <c r="H34" i="16"/>
  <c r="H33" i="16"/>
  <c r="H32" i="16"/>
  <c r="H31" i="16"/>
  <c r="H30" i="16"/>
  <c r="H29" i="16"/>
  <c r="H28" i="16"/>
  <c r="H27" i="16"/>
  <c r="H26" i="16"/>
  <c r="H25" i="16"/>
  <c r="H24" i="16"/>
  <c r="H23" i="16"/>
  <c r="H22" i="16"/>
  <c r="H21" i="16"/>
  <c r="H20" i="16"/>
  <c r="H19" i="16"/>
  <c r="H18" i="16"/>
  <c r="H17" i="16"/>
  <c r="H16" i="16"/>
  <c r="H15" i="16"/>
  <c r="H14" i="16"/>
  <c r="H13" i="16"/>
  <c r="H12" i="16"/>
  <c r="H11" i="16"/>
  <c r="H10" i="16"/>
  <c r="H9" i="16"/>
  <c r="O37" i="15"/>
  <c r="O36" i="15"/>
  <c r="O35" i="15"/>
  <c r="O34" i="15"/>
  <c r="O33" i="15"/>
  <c r="O32" i="15"/>
  <c r="O31" i="15"/>
  <c r="O30" i="15"/>
  <c r="O29" i="15"/>
  <c r="O28" i="15"/>
  <c r="O27" i="15"/>
  <c r="O26" i="15"/>
  <c r="O25" i="15"/>
  <c r="O24" i="15"/>
  <c r="O23" i="15"/>
  <c r="O22" i="15"/>
  <c r="O21" i="15"/>
  <c r="O20" i="15"/>
  <c r="O19" i="15"/>
  <c r="O18" i="15"/>
  <c r="O17" i="15"/>
  <c r="O16" i="15"/>
  <c r="O15" i="15"/>
  <c r="O14" i="15"/>
  <c r="O13" i="15"/>
  <c r="O12" i="15"/>
  <c r="O11" i="15"/>
  <c r="O10" i="15"/>
  <c r="O9" i="15"/>
  <c r="O8" i="15"/>
  <c r="AE26" i="14"/>
  <c r="AC26" i="14"/>
  <c r="AA26" i="14"/>
  <c r="Y26" i="14"/>
  <c r="W26" i="14"/>
  <c r="U26" i="14"/>
  <c r="S26" i="14"/>
  <c r="Q26" i="14"/>
  <c r="O26" i="14"/>
  <c r="M26" i="14"/>
  <c r="K26" i="14"/>
  <c r="I26" i="14"/>
  <c r="G26" i="14"/>
  <c r="E26" i="14"/>
  <c r="C26" i="14"/>
  <c r="AE26" i="13"/>
  <c r="AC26" i="13"/>
  <c r="AA26" i="13"/>
  <c r="Y26" i="13"/>
  <c r="W26" i="13"/>
  <c r="U26" i="13"/>
  <c r="S26" i="13"/>
  <c r="Q26" i="13"/>
  <c r="O26" i="13"/>
  <c r="M26" i="13"/>
  <c r="K26" i="13"/>
  <c r="I26" i="13"/>
  <c r="G26" i="13"/>
  <c r="E26" i="13"/>
  <c r="C26" i="13"/>
  <c r="Q8" i="44" l="1"/>
  <c r="P8" i="44" s="1"/>
  <c r="Q9" i="44"/>
  <c r="P9" i="44" s="1"/>
  <c r="R10" i="44"/>
  <c r="P10" i="44" s="1"/>
  <c r="Q17" i="44"/>
  <c r="Q11" i="44"/>
  <c r="P11" i="44" s="1"/>
  <c r="Q15" i="44"/>
  <c r="P15" i="44" s="1"/>
  <c r="R17" i="44"/>
  <c r="R7" i="44"/>
  <c r="Q16" i="44"/>
  <c r="P16" i="44" s="1"/>
  <c r="Q14" i="44"/>
  <c r="R15" i="44"/>
  <c r="Q12" i="44"/>
  <c r="P12" i="44" s="1"/>
  <c r="Q13" i="44"/>
  <c r="P13" i="44" s="1"/>
  <c r="R14" i="44"/>
  <c r="Q7" i="44"/>
  <c r="P7" i="44" s="1"/>
  <c r="R13" i="44"/>
  <c r="O9" i="53"/>
  <c r="P18" i="44"/>
  <c r="R7" i="42"/>
  <c r="R43" i="42" s="1"/>
  <c r="T9" i="19"/>
  <c r="T25" i="19"/>
  <c r="T16" i="19"/>
  <c r="T22" i="20"/>
  <c r="T25" i="20"/>
  <c r="D25" i="20"/>
  <c r="T21" i="19"/>
  <c r="T23" i="19"/>
  <c r="C28" i="20"/>
  <c r="D28" i="20" s="1"/>
  <c r="T10" i="20"/>
  <c r="T13" i="20"/>
  <c r="D13" i="20"/>
  <c r="T15" i="20"/>
  <c r="T12" i="19"/>
  <c r="S19" i="28"/>
  <c r="G31" i="19"/>
  <c r="T17" i="19"/>
  <c r="T19" i="19"/>
  <c r="T21" i="20"/>
  <c r="D21" i="20"/>
  <c r="T23" i="20"/>
  <c r="T17" i="20"/>
  <c r="D17" i="20"/>
  <c r="T8" i="19"/>
  <c r="T24" i="19"/>
  <c r="Q30" i="19"/>
  <c r="T9" i="20"/>
  <c r="D9" i="20"/>
  <c r="P14" i="23"/>
  <c r="U19" i="28"/>
  <c r="T13" i="19"/>
  <c r="T27" i="19"/>
  <c r="D27" i="19"/>
  <c r="J31" i="19"/>
  <c r="R31" i="19"/>
  <c r="C28" i="19"/>
  <c r="K33" i="19" s="1"/>
  <c r="M34" i="19"/>
  <c r="K34" i="19" s="1"/>
  <c r="D8" i="20"/>
  <c r="D12" i="20"/>
  <c r="D16" i="20"/>
  <c r="D20" i="20"/>
  <c r="D24" i="20"/>
  <c r="T9" i="27"/>
  <c r="T17" i="27"/>
  <c r="S8" i="28"/>
  <c r="S16" i="28"/>
  <c r="T15" i="27"/>
  <c r="T23" i="27"/>
  <c r="S14" i="28"/>
  <c r="U15" i="27"/>
  <c r="U23" i="27"/>
  <c r="T14" i="28"/>
  <c r="P17" i="44" l="1"/>
  <c r="P14" i="44"/>
  <c r="T28" i="19"/>
  <c r="Q31" i="19"/>
  <c r="T28" i="20"/>
  <c r="O31" i="19"/>
  <c r="P31" i="19"/>
  <c r="P30" i="19"/>
  <c r="D28" i="19"/>
  <c r="H27" i="8" l="1"/>
  <c r="J27" i="8" s="1"/>
  <c r="F27" i="8"/>
  <c r="D27" i="8"/>
  <c r="C27" i="8"/>
  <c r="J26" i="8"/>
  <c r="F26" i="8"/>
  <c r="J25" i="8"/>
  <c r="F25" i="8"/>
  <c r="J24" i="8"/>
  <c r="F24" i="8"/>
  <c r="J23" i="8"/>
  <c r="F23" i="8"/>
  <c r="J22" i="8"/>
  <c r="F22" i="8"/>
  <c r="J21" i="8"/>
  <c r="F21" i="8"/>
  <c r="J20" i="8"/>
  <c r="F20" i="8"/>
  <c r="J19" i="8"/>
  <c r="F19" i="8"/>
  <c r="J18" i="8"/>
  <c r="F18" i="8"/>
  <c r="J17" i="8"/>
  <c r="F17" i="8"/>
  <c r="J16" i="8"/>
  <c r="F16" i="8"/>
  <c r="J15" i="8"/>
  <c r="F15" i="8"/>
  <c r="J14" i="8"/>
  <c r="F14" i="8"/>
  <c r="J13" i="8"/>
  <c r="F13" i="8"/>
  <c r="J12" i="8"/>
  <c r="F12" i="8"/>
  <c r="J11" i="8"/>
  <c r="F11" i="8"/>
  <c r="J10" i="8"/>
  <c r="F10" i="8"/>
  <c r="J9" i="8"/>
  <c r="F9" i="8"/>
  <c r="J8" i="8"/>
  <c r="F8" i="8"/>
  <c r="J7" i="8"/>
  <c r="F7" i="8"/>
  <c r="D26" i="7"/>
  <c r="E26" i="7" s="1"/>
  <c r="C26" i="7"/>
  <c r="E25" i="7"/>
  <c r="E24" i="7"/>
  <c r="E23" i="7"/>
  <c r="E22" i="7"/>
  <c r="E21" i="7"/>
  <c r="E20" i="7"/>
  <c r="E19" i="7"/>
  <c r="E18" i="7"/>
  <c r="E17" i="7"/>
  <c r="E16" i="7"/>
  <c r="E15" i="7"/>
  <c r="E14" i="7"/>
  <c r="E13" i="7"/>
  <c r="E12" i="7"/>
  <c r="E11" i="7"/>
  <c r="E10" i="7"/>
  <c r="E9" i="7"/>
  <c r="E8" i="7"/>
  <c r="E7" i="7"/>
  <c r="E6" i="7"/>
  <c r="C28" i="6"/>
  <c r="I16" i="6"/>
  <c r="K16" i="6" s="1"/>
  <c r="K14" i="6"/>
  <c r="I14" i="6"/>
  <c r="I12" i="6"/>
  <c r="K12" i="6" s="1"/>
  <c r="I10" i="6"/>
  <c r="K10" i="6" s="1"/>
  <c r="I7" i="6"/>
  <c r="K7" i="6" s="1"/>
  <c r="D26" i="4"/>
  <c r="C26" i="4"/>
  <c r="E25" i="4"/>
  <c r="E24" i="4"/>
  <c r="E23" i="4"/>
  <c r="E22" i="4"/>
  <c r="E21" i="4"/>
  <c r="E20" i="4"/>
  <c r="E19" i="4"/>
  <c r="E18" i="4"/>
  <c r="E17" i="4"/>
  <c r="E16" i="4"/>
  <c r="E15" i="4"/>
  <c r="E14" i="4"/>
  <c r="E13" i="4"/>
  <c r="E12" i="4"/>
  <c r="E11" i="4"/>
  <c r="E10" i="4"/>
  <c r="E9" i="4"/>
  <c r="E8" i="4"/>
  <c r="E7" i="4"/>
  <c r="E6" i="4"/>
  <c r="E26" i="4" s="1"/>
  <c r="E33" i="4" l="1"/>
</calcChain>
</file>

<file path=xl/sharedStrings.xml><?xml version="1.0" encoding="utf-8"?>
<sst xmlns="http://schemas.openxmlformats.org/spreadsheetml/2006/main" count="12674" uniqueCount="3739">
  <si>
    <t>المؤشرات الأساسية</t>
  </si>
  <si>
    <t>Basic Indicators</t>
  </si>
  <si>
    <t xml:space="preserve">المؤشرات السكانية </t>
  </si>
  <si>
    <t>Demographic Indicators</t>
  </si>
  <si>
    <t>جدول 1-1</t>
  </si>
  <si>
    <t>Table 1-1</t>
  </si>
  <si>
    <t>المؤشر                                                         Indicator</t>
  </si>
  <si>
    <t>السنة  Year</t>
  </si>
  <si>
    <t>إجمالي عدد السكان التقديري</t>
  </si>
  <si>
    <t>Total Estimated Population Size</t>
  </si>
  <si>
    <t xml:space="preserve">المعدل الخام للمواليد لكل 1000 نسمة              </t>
  </si>
  <si>
    <t xml:space="preserve"> Crude birth rate /1000 population</t>
  </si>
  <si>
    <t>معدل النمو السنوي للسكان  (%) (الإجمالي)</t>
  </si>
  <si>
    <t>Annual Population Growth Rate (%)
Total</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</si>
  <si>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</si>
  <si>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</si>
  <si>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</si>
  <si>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</si>
  <si>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</si>
  <si>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</si>
  <si>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</si>
  <si>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from 65 &amp; above</t>
  </si>
  <si>
    <t>معدل الخصوبة الكلي</t>
  </si>
  <si>
    <t>Total fertility rate</t>
  </si>
  <si>
    <t>متوسط العمر المأمول عند الولادة</t>
  </si>
  <si>
    <r>
      <t xml:space="preserve"> </t>
    </r>
    <r>
      <rPr>
        <sz val="10"/>
        <color rgb="FFFF0000"/>
        <rFont val="Arial (Arabic)"/>
        <family val="2"/>
        <charset val="178"/>
      </rPr>
      <t>Life expectancy at birth</t>
    </r>
    <r>
      <rPr>
        <sz val="12"/>
        <color rgb="FFFF0000"/>
        <rFont val="Arial (Arabic)"/>
        <family val="2"/>
        <charset val="178"/>
      </rPr>
      <t xml:space="preserve"> </t>
    </r>
  </si>
  <si>
    <t>الكلي                    Total</t>
  </si>
  <si>
    <t>للذكور                    Male</t>
  </si>
  <si>
    <t>للإناث               Female</t>
  </si>
  <si>
    <t xml:space="preserve">النسبة المئوية للمواليد الذين تقل أوزانهم عن الوزن الطبيعي </t>
  </si>
  <si>
    <t>%Low birth weight</t>
  </si>
  <si>
    <t>المصدر : مصلحة الإحصاءات العامة والمعلومات .</t>
  </si>
  <si>
    <t>Source:CDSI</t>
  </si>
  <si>
    <t>مؤشرات الوفيات</t>
  </si>
  <si>
    <t>Mortality Indicators</t>
  </si>
  <si>
    <t>جدول 1-2</t>
  </si>
  <si>
    <t>Table 1-2</t>
  </si>
  <si>
    <t>المؤشر                                                                          Indicator</t>
  </si>
  <si>
    <t>المعدل الخام للوفيات لكل ألف نسمة</t>
  </si>
  <si>
    <t>Crude Death rate /1000 population</t>
  </si>
  <si>
    <t>معدل وفيات الرضع لكل ألف مولود حي سعودي</t>
  </si>
  <si>
    <t>Infants Mortality Rate / 1000 SAUDI live birth</t>
  </si>
  <si>
    <t>معدل وفيـات الأطفال دون الخامسة لكل ألف مولود حي</t>
  </si>
  <si>
    <t>Under 5 Mortality Rate/1000 live birth</t>
  </si>
  <si>
    <t xml:space="preserve">معدل وفيــــات الأمومة لكل مائة ألف مولود حي </t>
  </si>
  <si>
    <t>Maternal Mortality Rate/100,000 live birth</t>
  </si>
  <si>
    <t xml:space="preserve">عدد السكان حسب المناطق الصحية والجنسية لعام 1435هـ (2014م). </t>
  </si>
  <si>
    <t>Population By Nationality In Health Regions 1435 H.(2014G)</t>
  </si>
  <si>
    <t>جدول 1-3</t>
  </si>
  <si>
    <t>Table 1-3</t>
  </si>
  <si>
    <t xml:space="preserve">المنطقة </t>
  </si>
  <si>
    <t>Regions</t>
  </si>
  <si>
    <t>سعودي S</t>
  </si>
  <si>
    <t>غير سعودي NS</t>
  </si>
  <si>
    <t>المجموع  Total</t>
  </si>
  <si>
    <t>الرياض</t>
  </si>
  <si>
    <t>Riyadh</t>
  </si>
  <si>
    <t>العاصمة المقدسة</t>
  </si>
  <si>
    <t>Makkah</t>
  </si>
  <si>
    <t>جدة</t>
  </si>
  <si>
    <t>Jeddah</t>
  </si>
  <si>
    <t>الطائف</t>
  </si>
  <si>
    <t>Ta`if</t>
  </si>
  <si>
    <t>المدينة المنوره</t>
  </si>
  <si>
    <t>Medinah</t>
  </si>
  <si>
    <t>القصيم</t>
  </si>
  <si>
    <t>Qaseem</t>
  </si>
  <si>
    <t>الشرقيه</t>
  </si>
  <si>
    <t>Eastern</t>
  </si>
  <si>
    <t>الأحساء</t>
  </si>
  <si>
    <t>Al-Ahsa</t>
  </si>
  <si>
    <t>حفر الباطن</t>
  </si>
  <si>
    <t>Hafr Al-Baten</t>
  </si>
  <si>
    <t>عسير</t>
  </si>
  <si>
    <t>Aseer</t>
  </si>
  <si>
    <t>بيشه</t>
  </si>
  <si>
    <t>Bishah</t>
  </si>
  <si>
    <t>تبوك</t>
  </si>
  <si>
    <t>Tabouk</t>
  </si>
  <si>
    <t>حائل</t>
  </si>
  <si>
    <t>Ha`il</t>
  </si>
  <si>
    <t>الحدود الشماليه</t>
  </si>
  <si>
    <t>Northern</t>
  </si>
  <si>
    <t>جازان</t>
  </si>
  <si>
    <t>Jazan</t>
  </si>
  <si>
    <t>نجران</t>
  </si>
  <si>
    <t>Najran</t>
  </si>
  <si>
    <t>الباحه</t>
  </si>
  <si>
    <t>Al-Bahah</t>
  </si>
  <si>
    <t>الجوف</t>
  </si>
  <si>
    <t>Al-Jouf</t>
  </si>
  <si>
    <t>القريات</t>
  </si>
  <si>
    <t>Qurayyat</t>
  </si>
  <si>
    <t>القنفذة</t>
  </si>
  <si>
    <t>Qunfudah</t>
  </si>
  <si>
    <t>المجموع</t>
  </si>
  <si>
    <t>Total</t>
  </si>
  <si>
    <t>المصدر : مصلحة الإحصاءات العامة والمعلومات</t>
  </si>
  <si>
    <t xml:space="preserve">المؤشرات الاقتصادية  </t>
  </si>
  <si>
    <t>Economic Indicators</t>
  </si>
  <si>
    <t>جدول 1-4</t>
  </si>
  <si>
    <t>Table 1-4</t>
  </si>
  <si>
    <t>المؤشر                                                                           Indicator</t>
  </si>
  <si>
    <t>نصيب الفرد  من الناتج  المحلي الإجمالي بالدولار الأمريكي</t>
  </si>
  <si>
    <t xml:space="preserve">GDP per capita ( by $ )  </t>
  </si>
  <si>
    <t>النسبة المئوية للاعتمادات المالية لوزارة الصحة بالنسبة لإجمالي ميزانية الدولة</t>
  </si>
  <si>
    <t xml:space="preserve">MOH Budget as % of Total Governmental Budget   </t>
  </si>
  <si>
    <t>مؤشرات الموارد الصحية</t>
  </si>
  <si>
    <t>Health Resources Indicators</t>
  </si>
  <si>
    <t>جدول 1-5</t>
  </si>
  <si>
    <t>Table 1-5</t>
  </si>
  <si>
    <t>المؤشر                                                                Indicator</t>
  </si>
  <si>
    <t xml:space="preserve">المعدلات لكل عشرة آلاف نسمة                               </t>
  </si>
  <si>
    <t>Rates per 10,000 population</t>
  </si>
  <si>
    <t xml:space="preserve">الأطبـــــاء (شاملا أطباء الأسنان)                     </t>
  </si>
  <si>
    <t>Physicians (including dentists)</t>
  </si>
  <si>
    <t xml:space="preserve">أطباء الأسنان                        </t>
  </si>
  <si>
    <t>Dentists</t>
  </si>
  <si>
    <t xml:space="preserve">الصيادلة                       </t>
  </si>
  <si>
    <t>Pharmacists</t>
  </si>
  <si>
    <t xml:space="preserve">التمريض                             </t>
  </si>
  <si>
    <t>Nurses</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</si>
  <si>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</si>
  <si>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</si>
  <si>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</si>
  <si>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</si>
  <si>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</si>
  <si>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</si>
  <si>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</si>
  <si>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</si>
  <si>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</si>
  <si>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Hospital Beds</t>
  </si>
  <si>
    <t>أسرة مستشفيات القطاع الخاص</t>
  </si>
  <si>
    <t>Private Hospital Beds</t>
  </si>
  <si>
    <t xml:space="preserve">معدل أسرة مستشفيات وزارة الصحة لكل عشرة آلاف نسمة حسب المناطق الصحية لعام 1435هـ . </t>
  </si>
  <si>
    <t>Rate of Hospital Beds / 10000 Population by  Health Regions 1435 H</t>
  </si>
  <si>
    <t>جدول 1-6</t>
  </si>
  <si>
    <t>Table 1-6</t>
  </si>
  <si>
    <t>عدد السكان
Total Population</t>
  </si>
  <si>
    <t>عدد الأسرة
Hospital Beds</t>
  </si>
  <si>
    <t>المعدل/10000 نسمة
Rate/10000 Population</t>
  </si>
  <si>
    <t xml:space="preserve">مؤشرات مختارة عن الموارد المتاحة بمستشفيات </t>
  </si>
  <si>
    <t>وزارة الصحة حسب المنطقة 1435 هـ</t>
  </si>
  <si>
    <t xml:space="preserve">Selected Indicators of Resources Available at </t>
  </si>
  <si>
    <t>MOH Hospitals by Region,1435 H</t>
  </si>
  <si>
    <t>جدول 1-7</t>
  </si>
  <si>
    <t>Table 1-7</t>
  </si>
  <si>
    <t>المنطقة</t>
  </si>
  <si>
    <t>Region</t>
  </si>
  <si>
    <t xml:space="preserve">عدد الأسرة 
No of Beds
</t>
  </si>
  <si>
    <t>No. of physicians</t>
  </si>
  <si>
    <t>عدد الأطباء</t>
  </si>
  <si>
    <t>Physicians/100 beds</t>
  </si>
  <si>
    <t>الأطباء لكل مائة سرير</t>
  </si>
  <si>
    <t>Nursing staff</t>
  </si>
  <si>
    <t>عدد العاملين بالتمريض</t>
  </si>
  <si>
    <t>Nursing staff/100 physicians</t>
  </si>
  <si>
    <t>التمريض لكل مائة طبيب</t>
  </si>
  <si>
    <t>مكة المكرمة</t>
  </si>
  <si>
    <t>Ta'if</t>
  </si>
  <si>
    <t>المدينة المنورة</t>
  </si>
  <si>
    <t>الشرقية</t>
  </si>
  <si>
    <t>بيشة</t>
  </si>
  <si>
    <t>Ha'il</t>
  </si>
  <si>
    <t>الحدود الشمالية</t>
  </si>
  <si>
    <t>الباحة</t>
  </si>
  <si>
    <t>Al- Bahah</t>
  </si>
  <si>
    <t>Al- Jouf</t>
  </si>
  <si>
    <t xml:space="preserve"> Total</t>
  </si>
  <si>
    <t xml:space="preserve"> </t>
  </si>
  <si>
    <t>نسبة التغطية بالتحصينات الأساسية</t>
  </si>
  <si>
    <t>Immunization Coverage %</t>
  </si>
  <si>
    <t>جدول 1-8</t>
  </si>
  <si>
    <t>Table 1-8</t>
  </si>
  <si>
    <t>المؤشر                                                              Indicator</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</si>
  <si>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</si>
  <si>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</si>
  <si>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</si>
  <si>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</si>
  <si>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</si>
  <si>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</si>
  <si>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</si>
  <si>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</si>
  <si>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</si>
  <si>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</si>
  <si>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</si>
  <si>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</si>
  <si>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</si>
  <si>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</si>
  <si>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مؤشرات المراضة لبعض الأمراض المستهدفة بالتحصين</t>
  </si>
  <si>
    <t>Morbidity Indicators of some immunization targeted diseases</t>
  </si>
  <si>
    <t>جدول 1-9</t>
  </si>
  <si>
    <t>Table 1-9</t>
  </si>
  <si>
    <t>المؤشر                        Indicator</t>
  </si>
  <si>
    <t xml:space="preserve">معدل الإصابة لكل مائة ألف نسمة </t>
  </si>
  <si>
    <t>Incidence Rates / 100,000 population</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</si>
  <si>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</si>
  <si>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</si>
  <si>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</si>
  <si>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</si>
  <si>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</si>
  <si>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</si>
  <si>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</si>
  <si>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t>
  </si>
  <si>
    <t xml:space="preserve">الدرن الرئوي           </t>
  </si>
  <si>
    <t>Pulmonary TB</t>
  </si>
  <si>
    <t xml:space="preserve">الدرن غير الرئوي           </t>
  </si>
  <si>
    <t>Extra-pulmonary TB</t>
  </si>
  <si>
    <t xml:space="preserve">The Ministry of Health in the Kingdom of Saudi Arabia is committed to providing the latest health statistics and information for all partners in the health sector, including decision-makers and health care service providers. From that end, the Ministry issues its annual report which includes all the figures and data pertaining to health care across different sectors of the Kingdom. Among the most important data to be included in this report are the main indicators that reflect the growth of the health sector and the development of health services over the past couple of years. Indicators gain their importance for two chief reasons: First, they provide an ample review of the current situation in terms of health performance. And second, indicators allows for a close assessment of health strategies and stand on the progress towards achieving the stated goals, whether short-or long-term. This first chapter of the report offers a detailed record of the most important demographic, economic, and health indicators in the Kingdom. </t>
  </si>
  <si>
    <t xml:space="preserve">HOW DOES KSA COMPARE? </t>
  </si>
  <si>
    <t xml:space="preserve">Life expectancy in KSA for year 2014 (74.2 years) exceeds the regional average by 6 years and exceeds the global average by 4 years. </t>
  </si>
  <si>
    <t xml:space="preserve">Percentage of population under 15 years of age in KSA for year 2014 (29.5%) is almost similar to that of the Eastern Mediterranean Region (34%) and is higher than the percentage reported globally (27%). </t>
  </si>
  <si>
    <t xml:space="preserve">Crude birth rate (per 1,000 population) in KSA for year 2014 (22) is lower than both the regional (31.4) and global (24.3) averages. </t>
  </si>
  <si>
    <t xml:space="preserve">Crude death rate (per 1,000 population) in KSA for year 2014 (3.9) is lower than the regional rate (6.3) and is almost half the global rate (7.9). </t>
  </si>
  <si>
    <t>Infant mortality rate (per 1,000 live births) among Saudis for year 2014 (7.4) is 83% less than the regional rate (44) and 80% less than the global rate (37).</t>
  </si>
  <si>
    <t xml:space="preserve">ACHIEVEMENTS ... </t>
  </si>
  <si>
    <t xml:space="preserve">Incidence rate of measles markedly decreased between years 2006 (3.41 per 100,000 population) and 2014 (0.5 per 100,000 population). </t>
  </si>
  <si>
    <t xml:space="preserve">Between the years 2006 and 2014, overall immunization coverage for DPT, OPV, BCG, MMR and PCV across the Kingdom increased from 95% to more than 98%. </t>
  </si>
  <si>
    <t>HUMAN RESOURCES…</t>
  </si>
  <si>
    <t>In terms of health human resources, there has been an increase in the rate of personnel per 10,000 population :</t>
  </si>
  <si>
    <t>Physicians (including dentists) per 10,000 population  26.5</t>
  </si>
  <si>
    <t>Nurses per 10,000 population  53.7.</t>
  </si>
  <si>
    <t xml:space="preserve">Pharmacists per 10,000 population 7.2. </t>
  </si>
  <si>
    <t>Allied health professionals per 10,000 population  30.8.</t>
  </si>
  <si>
    <t>التغطية التحصينية عام 2014م ومعدل حدوث الأمراض المستهدفة بالتحصين 
للأعوام الخمسة الأخيرة.</t>
  </si>
  <si>
    <t>Immunization Coverage in 2014 and the incidence of vaccination target diseases for the last five years.</t>
  </si>
  <si>
    <t>جدول 3-1</t>
  </si>
  <si>
    <t>Table 3-1</t>
  </si>
  <si>
    <t>المرض</t>
  </si>
  <si>
    <t>Disease</t>
  </si>
  <si>
    <t>معدل الإصابة لكل مائة ألف نسمة</t>
  </si>
  <si>
    <t>التغطية بالتحصينات بين الرضع %</t>
  </si>
  <si>
    <t>Incidence Rate / 100 000 population</t>
  </si>
  <si>
    <t>Vaccination Coverage among infants %</t>
  </si>
  <si>
    <t>الدفتيريا</t>
  </si>
  <si>
    <t>Diphtheria</t>
  </si>
  <si>
    <t>السعال الديكي</t>
  </si>
  <si>
    <t>Pertusis</t>
  </si>
  <si>
    <t>الكزاز الوليدي*</t>
  </si>
  <si>
    <t>Tetanus neonatorum*</t>
  </si>
  <si>
    <t>شلل الأطفال</t>
  </si>
  <si>
    <t>الحصبة</t>
  </si>
  <si>
    <t>النكاف</t>
  </si>
  <si>
    <t>Mumps</t>
  </si>
  <si>
    <t>الحصبة الألمانية</t>
  </si>
  <si>
    <t>Rubella</t>
  </si>
  <si>
    <t>…</t>
  </si>
  <si>
    <t>الالتهاب الكبدي (ب)</t>
  </si>
  <si>
    <t>Hepatitis B</t>
  </si>
  <si>
    <t>معدل الإصابة بالكزاز الوليدي لكل 1000 مولود حي*</t>
  </si>
  <si>
    <t>* Incidence of tetanus neonatorum per 1000 live birth</t>
  </si>
  <si>
    <t>حالات الأمراض السارية ( المعدية )  المبلغة خلال 2014م حسب المنطقة بالمملكة العربية السعودية</t>
  </si>
  <si>
    <t>Reported Cases of  Notifiable Communicable Diseases by Region , KSA, 2014</t>
  </si>
  <si>
    <t>جدول 3-2</t>
  </si>
  <si>
    <t>Table3-2</t>
  </si>
  <si>
    <t>Whooping cough</t>
  </si>
  <si>
    <t>Tetanus neonatorum</t>
  </si>
  <si>
    <t>الكزاز الوليدي</t>
  </si>
  <si>
    <t>Tetanus, other types</t>
  </si>
  <si>
    <t>الكزاز ، انواع أخرى</t>
  </si>
  <si>
    <t>Chickenpox</t>
  </si>
  <si>
    <t>الجديري المائي</t>
  </si>
  <si>
    <t>Brucellosis</t>
  </si>
  <si>
    <t>الحمى المالطية (بروسيلا )</t>
  </si>
  <si>
    <t xml:space="preserve">التهاب السحايا          Meningitis  </t>
  </si>
  <si>
    <t>Cholera</t>
  </si>
  <si>
    <t>الكوليرا</t>
  </si>
  <si>
    <t>Meningococcal</t>
  </si>
  <si>
    <t>المكورات السحائية</t>
  </si>
  <si>
    <t>Pneumococcal</t>
  </si>
  <si>
    <t>المكورات الرئوية</t>
  </si>
  <si>
    <t>Haemophilus Infl.</t>
  </si>
  <si>
    <t>المستدمية النزلية</t>
  </si>
  <si>
    <t>Other causes</t>
  </si>
  <si>
    <t>أسباب أخرى</t>
  </si>
  <si>
    <t xml:space="preserve">الرياض </t>
  </si>
  <si>
    <t xml:space="preserve">جدة </t>
  </si>
  <si>
    <t xml:space="preserve">الطائف </t>
  </si>
  <si>
    <t xml:space="preserve">المدينة المنورة </t>
  </si>
  <si>
    <t xml:space="preserve">القصيم </t>
  </si>
  <si>
    <t xml:space="preserve">الشرقية </t>
  </si>
  <si>
    <t xml:space="preserve">الأحساء </t>
  </si>
  <si>
    <t xml:space="preserve">حفر الباطن </t>
  </si>
  <si>
    <t xml:space="preserve">عسير </t>
  </si>
  <si>
    <t xml:space="preserve">تبوك </t>
  </si>
  <si>
    <t xml:space="preserve">الحدود الشمالية </t>
  </si>
  <si>
    <t xml:space="preserve">جازان </t>
  </si>
  <si>
    <t xml:space="preserve">نجران </t>
  </si>
  <si>
    <t xml:space="preserve">الباحة </t>
  </si>
  <si>
    <t xml:space="preserve">الجوف </t>
  </si>
  <si>
    <t xml:space="preserve">القريات </t>
  </si>
  <si>
    <t xml:space="preserve">المجموع </t>
  </si>
  <si>
    <t>يتبع</t>
  </si>
  <si>
    <t>Continued</t>
  </si>
  <si>
    <t>حالات الأمراض السارية ( المعدية )  المبلغة خلال 2014 م حسب المنطقة بالمملكة العربية السعودية</t>
  </si>
  <si>
    <t>Reported Cases of  Notifiable Communicable Diseases by Region , KSA,2014</t>
  </si>
  <si>
    <t>تكملة جدول 3-2</t>
  </si>
  <si>
    <t>Continued table3-2</t>
  </si>
  <si>
    <t xml:space="preserve">Hepatitis               التهاب كبدي  </t>
  </si>
  <si>
    <t>Typhoid &amp; paratyphoid</t>
  </si>
  <si>
    <t>تيفوئيد والباراتيفوئيد</t>
  </si>
  <si>
    <t>Amoebic dysentery</t>
  </si>
  <si>
    <t>الزحار الأميبي</t>
  </si>
  <si>
    <t>Bacillary dysentery (Shigellosis)</t>
  </si>
  <si>
    <t>الزحار العصوي</t>
  </si>
  <si>
    <t>Salmonella food poisoning</t>
  </si>
  <si>
    <t xml:space="preserve">التسمم الغذائي بالسالمونيلا </t>
  </si>
  <si>
    <t>Echinococcus hydatid disease</t>
  </si>
  <si>
    <t>داء المشوكات</t>
  </si>
  <si>
    <t>Rabies</t>
  </si>
  <si>
    <t>داء الكلب</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</si>
  <si>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</si>
  <si>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</si>
  <si>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</si>
  <si>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</si>
  <si>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</si>
  <si>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</si>
  <si>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</si>
  <si>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</si>
  <si>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</si>
  <si>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</si>
  <si>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</si>
  <si>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t>
  </si>
  <si>
    <t>التهاب كبدي ج</t>
  </si>
  <si>
    <t>Other infectious hepatitis</t>
  </si>
  <si>
    <t>التهاب كبدي (عدوى غير محددة)</t>
  </si>
  <si>
    <t>Dengue fever</t>
  </si>
  <si>
    <t>حمى الضنك</t>
  </si>
  <si>
    <t xml:space="preserve"> Qaseem</t>
  </si>
  <si>
    <t xml:space="preserve"> Ha`il</t>
  </si>
  <si>
    <t xml:space="preserve"> Najran</t>
  </si>
  <si>
    <t>حالات الأمرض السارية ( المعدية )  المبلغة خلال عام 2014م حسب الشهر بالمملكة العربية السعودية</t>
  </si>
  <si>
    <t>Reported Cases of Notifiable Communicable Diseases  by Month, KSA,2014</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</si>
  <si>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</si>
  <si>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</si>
  <si>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</si>
  <si>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</si>
  <si>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</si>
  <si>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</si>
  <si>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</si>
  <si>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</si>
  <si>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</si>
  <si>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</si>
  <si>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</si>
  <si>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</si>
  <si>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</si>
  <si>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</si>
  <si>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</si>
  <si>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</si>
  <si>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</si>
  <si>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</si>
  <si>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</si>
  <si>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</si>
  <si>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</si>
  <si>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</si>
  <si>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</si>
  <si>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</si>
  <si>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</si>
  <si>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</si>
  <si>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</si>
  <si>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الكزاز ، أنواع أخرى</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</si>
  <si>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</si>
  <si>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</si>
  <si>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</si>
  <si>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</si>
  <si>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</si>
  <si>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</si>
  <si>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</si>
  <si>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</si>
  <si>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</si>
  <si>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t>
  </si>
  <si>
    <t>التيفوئيد والباراتيفوئيد</t>
  </si>
  <si>
    <t>Typhoid &amp; Paratyphoid</t>
  </si>
  <si>
    <t>Echinococcus hyadatid disease</t>
  </si>
  <si>
    <t>Rift Valley Fever</t>
  </si>
  <si>
    <t>حالات الأمراض السارية (المعدية) المبلغة خلال عام 2014م حسب فئة العمر بالمملكة العربية السعودية</t>
  </si>
  <si>
    <t>Reported Cases of Notifiable Communicable Diseases  by Age Group, KSA, 2014</t>
  </si>
  <si>
    <t>جدول 3-4</t>
  </si>
  <si>
    <t>Table 3-4</t>
  </si>
  <si>
    <t>Age group(years)               (فئة العمر (بالسنوات</t>
  </si>
  <si>
    <t xml:space="preserve">المرض </t>
  </si>
  <si>
    <t>&lt;1</t>
  </si>
  <si>
    <t>1 - &lt; 5</t>
  </si>
  <si>
    <t>5 - &lt; 15</t>
  </si>
  <si>
    <t>15 - &lt; 45</t>
  </si>
  <si>
    <r>
      <rPr>
        <b/>
        <sz val="12"/>
        <rFont val="Calibri"/>
        <family val="2"/>
      </rPr>
      <t>≥</t>
    </r>
    <r>
      <rPr>
        <b/>
        <sz val="12"/>
        <rFont val="Times New Roman"/>
        <family val="1"/>
      </rPr>
      <t xml:space="preserve"> 45</t>
    </r>
  </si>
  <si>
    <t xml:space="preserve">حالات الأمراض السارية (المعدية)  المبلغة خلال عام 2014 حسب الجنسية والجنس  ومعدل الإصابة بالمملكة العربية السعودية </t>
  </si>
  <si>
    <t>Reported Cases of Notifiable  Communicable Diseases  by Nationality,  Sex &amp; Incidence rate , KSA, 2014</t>
  </si>
  <si>
    <t>جدول 3-5</t>
  </si>
  <si>
    <t>Table 3-5</t>
  </si>
  <si>
    <t>سعودي   S</t>
  </si>
  <si>
    <t>غير سعودي   NS</t>
  </si>
  <si>
    <t>ذكر</t>
  </si>
  <si>
    <t>انثى</t>
  </si>
  <si>
    <t>معدل الإصابة*</t>
  </si>
  <si>
    <t>M</t>
  </si>
  <si>
    <t>F</t>
  </si>
  <si>
    <t>T</t>
  </si>
  <si>
    <t>الكزار الوليدي **</t>
  </si>
  <si>
    <t>Tetanus neonatorum**</t>
  </si>
  <si>
    <t xml:space="preserve"> معدل الإصابة لكل 100000 من السكان *</t>
  </si>
  <si>
    <t>* Incidence rate / 100.000 population</t>
  </si>
  <si>
    <t xml:space="preserve"> معدل الإصابة للكزاز الوليدي لكل 1000 مولود حي **</t>
  </si>
  <si>
    <t>** Tetanus neonatorum incidence/1000 live birth</t>
  </si>
  <si>
    <t xml:space="preserve">    الحالات المبلغة ومعدل الإصابة من بعض الأمراض السارية في أعوام 2010-2014م  بالمملكة العربية السعودية</t>
  </si>
  <si>
    <t>Reported Cases and Incidence Rates of Certain NotifiableCommunicable  Diseases, KSA,  2010-2014</t>
  </si>
  <si>
    <t>جدول 3-6</t>
  </si>
  <si>
    <t>Table 3-6</t>
  </si>
  <si>
    <t>الحالات</t>
  </si>
  <si>
    <t>معدل  الإصابة</t>
  </si>
  <si>
    <t>Cases</t>
  </si>
  <si>
    <t>**</t>
  </si>
  <si>
    <t>Diphtheria*</t>
  </si>
  <si>
    <t>Whooping cough*</t>
  </si>
  <si>
    <t>الكزار الوليدي***</t>
  </si>
  <si>
    <t>Poliomyelitis*</t>
  </si>
  <si>
    <t>Measles*</t>
  </si>
  <si>
    <t>Mumps*</t>
  </si>
  <si>
    <t>Rubella*</t>
  </si>
  <si>
    <t>الدرن  الرئوي</t>
  </si>
  <si>
    <t>Pulmonary T.B.*</t>
  </si>
  <si>
    <t>.الأمراض المستهدفة بالبرنامج الموسع للتحصين      *</t>
  </si>
  <si>
    <t xml:space="preserve">  *    EPI - Target diseases</t>
  </si>
  <si>
    <t>.معدل  الإصابة لكل 100000 من السكان    **</t>
  </si>
  <si>
    <t xml:space="preserve">  **  Incidence rate/100000 population</t>
  </si>
  <si>
    <t>.معدل  الإصابة للكزاز الوليدي لكل 1000 مولود حي  ***</t>
  </si>
  <si>
    <t>***  NNT Incidence /1000 Live Birth</t>
  </si>
  <si>
    <t>حالات الدرن الرئوي حسب المنطقة وفئة العمر والجنسية والجنس 2014م بالمملكة العربية السعودية</t>
  </si>
  <si>
    <t>Pulmonary Tuberculosis by Region, Age Group, Sex and Nationality 2014, KSA.</t>
  </si>
  <si>
    <t xml:space="preserve"> جدول 3-7</t>
  </si>
  <si>
    <t>Table 3-7</t>
  </si>
  <si>
    <t>مجموع</t>
  </si>
  <si>
    <t xml:space="preserve">معدل الإصابة لكل 100000 من السكان </t>
  </si>
  <si>
    <t>Age group (years)        (فئة العمر(بالسنوات</t>
  </si>
  <si>
    <t>سعودي      S</t>
  </si>
  <si>
    <t>غير سعودي    NS</t>
  </si>
  <si>
    <t>&lt;5</t>
  </si>
  <si>
    <t>15 - &lt; 25</t>
  </si>
  <si>
    <t>25 - &lt; 35</t>
  </si>
  <si>
    <t>35 - &lt; 45</t>
  </si>
  <si>
    <t>45 - &lt; 55</t>
  </si>
  <si>
    <t>55 - &lt; 65</t>
  </si>
  <si>
    <r>
      <rPr>
        <b/>
        <sz val="10"/>
        <rFont val="Calibri"/>
        <family val="2"/>
      </rPr>
      <t>≥</t>
    </r>
    <r>
      <rPr>
        <b/>
        <sz val="10"/>
        <rFont val="Times New Roman"/>
        <family val="1"/>
      </rPr>
      <t xml:space="preserve"> 65</t>
    </r>
  </si>
  <si>
    <t>أنثى</t>
  </si>
  <si>
    <t>cases</t>
  </si>
  <si>
    <t>حالات الدرن غير الرئوي حسب المنطقة وفئة العمر والجنسية والجنس 2014م بالمملكة العربية السعودية</t>
  </si>
  <si>
    <t>Extrapulmonary Tuberculosis by Region, Age Group, Sex and Nationality 2014, KSA.</t>
  </si>
  <si>
    <t xml:space="preserve"> جدول 3-8</t>
  </si>
  <si>
    <t>Table 3-8</t>
  </si>
  <si>
    <t>حالات الجذام حسب المنطقة وفئة العمر والجنسية والجنس للسنوات الخمس الأخيرة</t>
  </si>
  <si>
    <t>Leprosy Cases by Region, Age Group, Sex and Nationality for the last five years .</t>
  </si>
  <si>
    <t>جدول 3-9</t>
  </si>
  <si>
    <t>Table 3-9</t>
  </si>
  <si>
    <t>Incidence rate /100000 population</t>
  </si>
  <si>
    <t>حالات الملاريا المبلغة حسب المنطقة ونوع الطفيل والتصنيف عام 2014 م بالمملكة العربية السعودية</t>
  </si>
  <si>
    <t>Notified Malaria Cases by Region, Type of Parasite &amp; Classification, (2014), KSA</t>
  </si>
  <si>
    <t>جدول 3-10</t>
  </si>
  <si>
    <t>Table 3-10</t>
  </si>
  <si>
    <t>Table 1-18</t>
  </si>
  <si>
    <t>عدد</t>
  </si>
  <si>
    <t xml:space="preserve">الحالات </t>
  </si>
  <si>
    <t xml:space="preserve"> معدل شرائح الفحص </t>
  </si>
  <si>
    <t xml:space="preserve">نوع الطفيل </t>
  </si>
  <si>
    <t>Type of parasite</t>
  </si>
  <si>
    <t xml:space="preserve">التصنيف </t>
  </si>
  <si>
    <t>Classification</t>
  </si>
  <si>
    <t>المفحوصين</t>
  </si>
  <si>
    <t>الايجابية</t>
  </si>
  <si>
    <t>الايجابية %</t>
  </si>
  <si>
    <t>المتصورة المنجلية (الخبيثة)</t>
  </si>
  <si>
    <t>المتصورة النشيطة والبيضاوية (الثلاثية الحميدة)</t>
  </si>
  <si>
    <t>المتصورة الملاريية (الرباعية الحميدة)</t>
  </si>
  <si>
    <t>مختلطة</t>
  </si>
  <si>
    <t>محلية</t>
  </si>
  <si>
    <t>وافدة Imported</t>
  </si>
  <si>
    <t>انتكاسة</t>
  </si>
  <si>
    <t>أخرى</t>
  </si>
  <si>
    <t xml:space="preserve">                                     Region</t>
  </si>
  <si>
    <t>No. Examined</t>
  </si>
  <si>
    <t>Positive cases</t>
  </si>
  <si>
    <t>Slide positivity rate %</t>
  </si>
  <si>
    <t>P. falciparum (Malignant)</t>
  </si>
  <si>
    <t>P. vivax and P.ovale (Benign Tertiary)</t>
  </si>
  <si>
    <t>P. malariae (Benign Quartan)</t>
  </si>
  <si>
    <t>Mixed</t>
  </si>
  <si>
    <t>Local</t>
  </si>
  <si>
    <t>من الداخل Inside</t>
  </si>
  <si>
    <t>من الخارج Outside</t>
  </si>
  <si>
    <t>Relapse</t>
  </si>
  <si>
    <t>Others</t>
  </si>
  <si>
    <t>مكه المكرمة</t>
  </si>
  <si>
    <t>الشرقية(الدمام)</t>
  </si>
  <si>
    <t>حالات الملاريا المبلغة بأماكن التوطن بالمملكة حسب فئة العمر عام 2014م  بالمملكة العربية السعودية</t>
  </si>
  <si>
    <t>Notified Malaria Cases in Endemic Zones , KSA , by Age Group (2014) , KSA</t>
  </si>
  <si>
    <t>جدول 3-11</t>
  </si>
  <si>
    <t>Table 3-11</t>
  </si>
  <si>
    <t>(فئة العمر(بالسنوات</t>
  </si>
  <si>
    <t>Age group(years)</t>
  </si>
  <si>
    <t>&lt; 1</t>
  </si>
  <si>
    <t>5 - &lt; 10</t>
  </si>
  <si>
    <t>10 - &lt; 15</t>
  </si>
  <si>
    <r>
      <rPr>
        <b/>
        <sz val="11"/>
        <rFont val="Calibri"/>
        <family val="2"/>
      </rPr>
      <t>≥</t>
    </r>
    <r>
      <rPr>
        <b/>
        <sz val="11"/>
        <rFont val="Times New Roman"/>
        <family val="1"/>
      </rPr>
      <t xml:space="preserve"> 15</t>
    </r>
  </si>
  <si>
    <t>العدد   .No</t>
  </si>
  <si>
    <t>%</t>
  </si>
  <si>
    <t>حالات الملاريا المبلغة بأماكن التوطن بالمملكة حسب المنطقة و الشهور عام 2014 م  بالمملكة العربية السعودية</t>
  </si>
  <si>
    <t>Notified Malaria Cases in Endemic Zones , KSA , By Region and Months 2014 , KSA</t>
  </si>
  <si>
    <t>جدول 3-12</t>
  </si>
  <si>
    <t>Table 3-12</t>
  </si>
  <si>
    <t>يونيو</t>
  </si>
  <si>
    <t>اغسطس</t>
  </si>
  <si>
    <t xml:space="preserve"> حالات البلهارسيا المبلغة حسب المنطقة ونوع الإصابة والجنسية والجنس وفئة العمر 2014م بالمملكة العربية السعودية</t>
  </si>
  <si>
    <t>Reported Bilharzial Cases by Region, Type of Disease, Nationality, Sex and Age Group,2014 , KSA</t>
  </si>
  <si>
    <t>جدول 3-13</t>
  </si>
  <si>
    <t>Table 3-13</t>
  </si>
  <si>
    <t xml:space="preserve">نسبة </t>
  </si>
  <si>
    <t>نوع الحالة</t>
  </si>
  <si>
    <t>Type of disease</t>
  </si>
  <si>
    <t>الجنسية والجنس</t>
  </si>
  <si>
    <t>Nationality &amp; sex</t>
  </si>
  <si>
    <t>فئة العمر</t>
  </si>
  <si>
    <t xml:space="preserve"> Age group</t>
  </si>
  <si>
    <t>المصابين</t>
  </si>
  <si>
    <t>الإيجابي</t>
  </si>
  <si>
    <t>بولية</t>
  </si>
  <si>
    <t>معوية</t>
  </si>
  <si>
    <t>(بالسنوات)</t>
  </si>
  <si>
    <t>(years)</t>
  </si>
  <si>
    <t xml:space="preserve">No. of </t>
  </si>
  <si>
    <t>No. of</t>
  </si>
  <si>
    <t xml:space="preserve"> &lt;5</t>
  </si>
  <si>
    <t>15 - &lt; 40</t>
  </si>
  <si>
    <r>
      <rPr>
        <b/>
        <sz val="11"/>
        <rFont val="Calibri"/>
        <family val="2"/>
      </rPr>
      <t>≥</t>
    </r>
    <r>
      <rPr>
        <b/>
        <sz val="11"/>
        <rFont val="Times New Roman"/>
        <family val="1"/>
      </rPr>
      <t xml:space="preserve"> 40</t>
    </r>
  </si>
  <si>
    <t>examined</t>
  </si>
  <si>
    <t xml:space="preserve">Positive </t>
  </si>
  <si>
    <t>Urinary</t>
  </si>
  <si>
    <t>Intestinal</t>
  </si>
  <si>
    <t>حالات البلهارسيا المبلغة حسب نوع المرض والجنسية والجنس ومعدل الانتشار 2010- 2014م بالمملكة العربية السعودية</t>
  </si>
  <si>
    <t>Reported Bilharzial Cases According to Type of Disease, Nationality,</t>
  </si>
  <si>
    <t>Sex , and Prevalence Rate 2010 -2014 , KSA</t>
  </si>
  <si>
    <t>جدول 3-14</t>
  </si>
  <si>
    <t>Table 3-14</t>
  </si>
  <si>
    <t>البيان            Data</t>
  </si>
  <si>
    <t>السنة</t>
  </si>
  <si>
    <t>Year</t>
  </si>
  <si>
    <t>عدد الحالات          No. of cases</t>
  </si>
  <si>
    <t xml:space="preserve">نوع المرض </t>
  </si>
  <si>
    <t xml:space="preserve">Urinary % البولية </t>
  </si>
  <si>
    <t>Intestinal % المعوية</t>
  </si>
  <si>
    <t>Mixed % المختلطة</t>
  </si>
  <si>
    <t>الجنس</t>
  </si>
  <si>
    <t>M % ذكور</t>
  </si>
  <si>
    <t>Sex</t>
  </si>
  <si>
    <t xml:space="preserve">F % أناث </t>
  </si>
  <si>
    <t>الجنسية</t>
  </si>
  <si>
    <t xml:space="preserve">S % سعودي </t>
  </si>
  <si>
    <t>Nationality</t>
  </si>
  <si>
    <t>NS % غير سعودي</t>
  </si>
  <si>
    <t xml:space="preserve"> معدل الانتشار لكل 100000 من السكان     Prevalence rate/100000 population</t>
  </si>
  <si>
    <t xml:space="preserve">S سعودي </t>
  </si>
  <si>
    <t>NS  غير سعودي</t>
  </si>
  <si>
    <t>Total الإجمالي</t>
  </si>
  <si>
    <t>S</t>
  </si>
  <si>
    <t>NS</t>
  </si>
  <si>
    <t xml:space="preserve"> حالات الليشمانيا الجلدية المبلغة حسب المنطقة والجنسية والجنس والإقامة وفئة العمر 2014م بالمملكة العربية السعودية</t>
  </si>
  <si>
    <t>Reported Cases of  Cutaneous Leishmaniasis by Region, Nationality , Sex , Residence and Age Group, 2014, KSA</t>
  </si>
  <si>
    <t>جدول 3-15</t>
  </si>
  <si>
    <t>Table 3-15</t>
  </si>
  <si>
    <t>عدد الحالات</t>
  </si>
  <si>
    <t xml:space="preserve">الجنسية  Nationality </t>
  </si>
  <si>
    <t>الجنس     Sex</t>
  </si>
  <si>
    <t>الإقامة بالمنطقة    Residence</t>
  </si>
  <si>
    <t xml:space="preserve">        Age group (years)          (فئة العمر(بالسنوات</t>
  </si>
  <si>
    <t>سعودي</t>
  </si>
  <si>
    <t>غير سعودي</t>
  </si>
  <si>
    <t>ذكور</t>
  </si>
  <si>
    <t>اناث</t>
  </si>
  <si>
    <t>مقيم</t>
  </si>
  <si>
    <t>غير مقيم</t>
  </si>
  <si>
    <t xml:space="preserve"> &lt; 1</t>
  </si>
  <si>
    <r>
      <rPr>
        <b/>
        <sz val="11"/>
        <rFont val="Calibri"/>
        <family val="2"/>
      </rPr>
      <t>≥</t>
    </r>
    <r>
      <rPr>
        <b/>
        <sz val="11"/>
        <rFont val="Times New Roman"/>
        <family val="1"/>
      </rPr>
      <t xml:space="preserve"> 45</t>
    </r>
  </si>
  <si>
    <t xml:space="preserve">Non </t>
  </si>
  <si>
    <t>Resident</t>
  </si>
  <si>
    <t>resident</t>
  </si>
  <si>
    <t>الاحساء</t>
  </si>
  <si>
    <t>حفرالباطن</t>
  </si>
  <si>
    <t>AL jouf</t>
  </si>
  <si>
    <t xml:space="preserve"> حالات الليشمانيا الجلدية المبلغة حسب الشهر والجنسية والجنس والإقامة وفئة العمر، 2014م بالمملكة العربية السعودية</t>
  </si>
  <si>
    <t>Reported Cases of  Cutaneous Leishmaniasis by Month, Nationality, Sex, Residence and Age Group,2014, KSA</t>
  </si>
  <si>
    <t>جدول 3-16</t>
  </si>
  <si>
    <t>Table 3-16</t>
  </si>
  <si>
    <t>الشهر</t>
  </si>
  <si>
    <t>Month</t>
  </si>
  <si>
    <t>الجنسية  Nationality</t>
  </si>
  <si>
    <t>الإقامة بالمنطقة    Residency</t>
  </si>
  <si>
    <t xml:space="preserve"> Age group(years)               (فئة العمر(بالسنوات</t>
  </si>
  <si>
    <t>No. of cases</t>
  </si>
  <si>
    <t>Non resident</t>
  </si>
  <si>
    <t>10 -
 &lt; 15</t>
  </si>
  <si>
    <t>15 - 
&lt; 45</t>
  </si>
  <si>
    <t>≥ 45</t>
  </si>
  <si>
    <t xml:space="preserve">مايو </t>
  </si>
  <si>
    <t>حالات الليشمانيا الحشوية  المبلغة حسب المنطقة خلال السنوات الخمس الأخيرة بالمملكة العربية السعودية*</t>
  </si>
  <si>
    <t>Reported Cases of  Visceral Leishmaniasis by Region, in the last five years, KSA*</t>
  </si>
  <si>
    <t>جدول 3-17</t>
  </si>
  <si>
    <t>Table 3-17</t>
  </si>
  <si>
    <t xml:space="preserve"> لم تسجل حالات في باقي المناطق*</t>
  </si>
  <si>
    <t>*No reported cases from other regions</t>
  </si>
  <si>
    <t xml:space="preserve"> حالات الليشمانيا الجلدية والحشوية المبلغة حسب المنطقة والجنسية  2013-2014م بالمملكة العربية السعودية</t>
  </si>
  <si>
    <t>Reported Cases of Cutaneous and Visceral Leishmaniasis by Region and Nationality 2013-2014, KSA</t>
  </si>
  <si>
    <t>جدول 3-18</t>
  </si>
  <si>
    <t>Table 3-18</t>
  </si>
  <si>
    <t>جلدية</t>
  </si>
  <si>
    <t>Cutaneous</t>
  </si>
  <si>
    <t>حشوية</t>
  </si>
  <si>
    <t>Visceral</t>
  </si>
  <si>
    <t>الحدودالشمالية</t>
  </si>
  <si>
    <t>أنشطة صحة البيئة بوزارة الصحة خلال عام 1435هـ</t>
  </si>
  <si>
    <t>Environmental Health Activities,MOH 1435 H</t>
  </si>
  <si>
    <t>جدول 3-19</t>
  </si>
  <si>
    <t>Table 3-19</t>
  </si>
  <si>
    <t>عدد الزيارات Visits No</t>
  </si>
  <si>
    <t>عدد العينات Samples No</t>
  </si>
  <si>
    <t>كميات الأطعمة التي أتلفت Execution of Food Stuffs</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</si>
  <si>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</si>
  <si>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</si>
  <si>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</si>
  <si>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</si>
  <si>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</si>
  <si>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</si>
  <si>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الأطعمة</t>
  </si>
  <si>
    <t>كيلو</t>
  </si>
  <si>
    <t>لتر</t>
  </si>
  <si>
    <t>No. of workers checked for certificates</t>
  </si>
  <si>
    <t xml:space="preserve">No of visited  healthy houses of company workers </t>
  </si>
  <si>
    <t>Sources of Water supply</t>
  </si>
  <si>
    <t>Public places</t>
  </si>
  <si>
    <t>Health Utilities</t>
  </si>
  <si>
    <t>Water</t>
  </si>
  <si>
    <t>Food</t>
  </si>
  <si>
    <t>In Kgm</t>
  </si>
  <si>
    <t>In Litre</t>
  </si>
  <si>
    <t>...</t>
  </si>
  <si>
    <t xml:space="preserve">مكة المكرمة </t>
  </si>
  <si>
    <t>أنشطة صحة البيئة بوزارة الصحة 1431 - 1435 هـ</t>
  </si>
  <si>
    <t>Environmental Health Activities , MOH ,1431 - 1435 H</t>
  </si>
  <si>
    <t>جدول 3-20</t>
  </si>
  <si>
    <t>Table 3-20</t>
  </si>
  <si>
    <t>النشاط</t>
  </si>
  <si>
    <t>Activity</t>
  </si>
  <si>
    <t>مصادر مياة الشرب                Sources of water supply</t>
  </si>
  <si>
    <t>الزيارات</t>
  </si>
  <si>
    <t>المحلات العامة                                           Public places</t>
  </si>
  <si>
    <t>Visits</t>
  </si>
  <si>
    <t>المؤسسات الصحية                                          Health Utilities</t>
  </si>
  <si>
    <t>العينات</t>
  </si>
  <si>
    <t>المياه                                                                  Water</t>
  </si>
  <si>
    <t>Samples</t>
  </si>
  <si>
    <t xml:space="preserve">الأطعمة                                                                Food  </t>
  </si>
  <si>
    <t>مراجعة الشهادات الصحية للعاملين                                                 Check up of workers health certificates</t>
  </si>
  <si>
    <t xml:space="preserve">الأطعمة المبادة </t>
  </si>
  <si>
    <t>بالكيلوجرام                                                        In Kgm</t>
  </si>
  <si>
    <t>Destruction of food  stuffs</t>
  </si>
  <si>
    <t>باللتر                                                            In Litre</t>
  </si>
  <si>
    <t>معدل حدوث الأمراض المتعلقة بصحة البيئة للأعوام الخمسة الأخيرة.</t>
  </si>
  <si>
    <t>Incidence Rate of environmental health related diseases for the last five years.</t>
  </si>
  <si>
    <t>جدول 3-21</t>
  </si>
  <si>
    <t>Table 3-21</t>
  </si>
  <si>
    <t>الالتهاب الكبدي (أ)</t>
  </si>
  <si>
    <t xml:space="preserve">أنشطة التوعية الصحية بوزارة الصحة 1435 هـ </t>
  </si>
  <si>
    <t>Health Education Activities, MOH, 1435 H</t>
  </si>
  <si>
    <t>جدول 3-22</t>
  </si>
  <si>
    <t>Table 3-22</t>
  </si>
  <si>
    <t>العدد</t>
  </si>
  <si>
    <t>محاضرات 
Lectures</t>
  </si>
  <si>
    <t>داخل المراكز الصحية والمستشفيات
Inside Health Centers &amp; Hospitals</t>
  </si>
  <si>
    <t>خارج المراكز الصحية والمستشفيات
Outside Health Centers&amp; Hospitals</t>
  </si>
  <si>
    <t>المجموع
  Total</t>
  </si>
  <si>
    <t>ندوات 
Meeting</t>
  </si>
  <si>
    <t>المطبوعات 
Prints</t>
  </si>
  <si>
    <t>كتيبات</t>
  </si>
  <si>
    <t>Booklet</t>
  </si>
  <si>
    <t>نشرات</t>
  </si>
  <si>
    <t>Announcements</t>
  </si>
  <si>
    <t>ملصقات</t>
  </si>
  <si>
    <t>Posters</t>
  </si>
  <si>
    <t>مطويات</t>
  </si>
  <si>
    <t>Leaflets</t>
  </si>
  <si>
    <t>دورات تدريبية وبرامج رفع الكفاءة 
Training Courses</t>
  </si>
  <si>
    <t>عدد الأنشطة المتعلقة بالحملات الوطنية 
Number of Activities in National Campaigns</t>
  </si>
  <si>
    <t>عدد الأنشطة المتعلقة بتفعيل المناسبات والأيام الدولية بالمناطق والمحافظات 
Activities  related to international days in regions and governorates</t>
  </si>
  <si>
    <t xml:space="preserve">                           </t>
  </si>
  <si>
    <t>Public Health</t>
  </si>
  <si>
    <t>The Ministry of Health, Saudi Arabia, is continuously upgrading the surveillance system, prevention and control programs of infectious diseases aiming at eliminating these diseases.</t>
  </si>
  <si>
    <t>The continuous efforts during the previous years have resulted in elimination of many infectious diseases. The incidence of other diseases has been reduced as they are under control and surveillance of the epidemiological control units spreaded all over the Kingdom.</t>
  </si>
  <si>
    <t>1.Epidemiological Features:</t>
  </si>
  <si>
    <r>
      <t xml:space="preserve">The statistics of infectious diseases were processed according to the International Health Weeks in the year  2014 corresponding to the period from 29 Safar 1435 Hijri (H.) to 9 Rabi I  </t>
    </r>
    <r>
      <rPr>
        <sz val="16"/>
        <color theme="1"/>
        <rFont val="Arial"/>
        <family val="2"/>
      </rPr>
      <t>-</t>
    </r>
    <r>
      <rPr>
        <sz val="16"/>
        <color theme="1"/>
        <rFont val="Times New Roman"/>
        <family val="1"/>
      </rPr>
      <t>Hijjah 1436(H.)</t>
    </r>
  </si>
  <si>
    <t>A)Vaccination- related diseases:</t>
  </si>
  <si>
    <t>The expanded program of immunization (EPI) is stepping forward. There is a drop in the incidence of some vaccination target diseases due to the high immunization coverage (more than 90%) achieved during this decade.</t>
  </si>
  <si>
    <t>Table 3-1 demonstrates the following points:</t>
  </si>
  <si>
    <r>
      <t>-</t>
    </r>
    <r>
      <rPr>
        <sz val="7"/>
        <color theme="1"/>
        <rFont val="Times New Roman"/>
        <family val="1"/>
      </rPr>
      <t xml:space="preserve">         </t>
    </r>
    <r>
      <rPr>
        <sz val="16"/>
        <color theme="1"/>
        <rFont val="Times New Roman"/>
        <family val="1"/>
      </rPr>
      <t>German Measles cases were decreased this year due to high vaccination coverage, in addition to the completion  the first phase of the Comprehensive Vaccination Coverage Program for students in intermediate and secondary schools by (MMR) vaccine.</t>
    </r>
  </si>
  <si>
    <r>
      <t>-</t>
    </r>
    <r>
      <rPr>
        <sz val="7"/>
        <color theme="1"/>
        <rFont val="Times New Roman"/>
        <family val="1"/>
      </rPr>
      <t xml:space="preserve">         </t>
    </r>
    <r>
      <rPr>
        <sz val="16"/>
        <color theme="1"/>
        <rFont val="Times New Roman"/>
        <family val="1"/>
      </rPr>
      <t>No case of poliomyelitis has been recorded in this year.</t>
    </r>
  </si>
  <si>
    <r>
      <t>-</t>
    </r>
    <r>
      <rPr>
        <sz val="7"/>
        <color theme="1"/>
        <rFont val="Times New Roman"/>
        <family val="1"/>
      </rPr>
      <t xml:space="preserve">         </t>
    </r>
    <r>
      <rPr>
        <sz val="16"/>
        <color theme="1"/>
        <rFont val="Times New Roman"/>
        <family val="1"/>
      </rPr>
      <t>The immunization coverage rate of the complete three doses of DPT and oral poliomyelitis vaccine was 98.1% in 2014.</t>
    </r>
  </si>
  <si>
    <t>2-Epidemiological Analysis</t>
  </si>
  <si>
    <r>
      <t>A-</t>
    </r>
    <r>
      <rPr>
        <b/>
        <sz val="7"/>
        <color theme="1"/>
        <rFont val="Times New Roman"/>
        <family val="1"/>
      </rPr>
      <t xml:space="preserve"> </t>
    </r>
    <r>
      <rPr>
        <b/>
        <sz val="16"/>
        <color theme="1"/>
        <rFont val="Times New Roman"/>
        <family val="1"/>
      </rPr>
      <t>Geographical Distribution:-</t>
    </r>
  </si>
  <si>
    <t>Table 3-2 showed that there was geographical variation concerning some notified diseases:</t>
  </si>
  <si>
    <r>
      <t>Riyadh</t>
    </r>
    <r>
      <rPr>
        <sz val="16"/>
        <color theme="1"/>
        <rFont val="Times New Roman"/>
        <family val="1"/>
      </rPr>
      <t>: Reported the highest percentage of Meningitis ( Others than meningococcal,pneumococcal , or H. influenze related meningitits )   (107 cases, 56.6% of all cases).</t>
    </r>
  </si>
  <si>
    <r>
      <t>Eastern Region</t>
    </r>
    <r>
      <rPr>
        <sz val="16"/>
        <color theme="1"/>
        <rFont val="Times New Roman"/>
        <family val="1"/>
      </rPr>
      <t>: This region notified the largest number of Chicken box (1620 cases,  19.7%), and notified the largest number of Salmonella food poisoning (546 cases, 46% of all cases).</t>
    </r>
  </si>
  <si>
    <r>
      <t>Qassim</t>
    </r>
    <r>
      <rPr>
        <sz val="16"/>
        <color theme="1"/>
        <rFont val="Times New Roman"/>
        <family val="1"/>
      </rPr>
      <t>:</t>
    </r>
    <r>
      <rPr>
        <b/>
        <sz val="16"/>
        <color theme="1"/>
        <rFont val="Times New Roman"/>
        <family val="1"/>
      </rPr>
      <t xml:space="preserve"> </t>
    </r>
    <r>
      <rPr>
        <sz val="16"/>
        <color theme="1"/>
        <rFont val="Times New Roman"/>
        <family val="1"/>
      </rPr>
      <t>This region notified the largest number of Brucellosis  (686 cases, 22.1%).</t>
    </r>
  </si>
  <si>
    <r>
      <t>Jeddah</t>
    </r>
    <r>
      <rPr>
        <sz val="16"/>
        <color theme="1"/>
        <rFont val="Times New Roman"/>
        <family val="1"/>
      </rPr>
      <t>: Reported the highest number of Measles, Viral hepatitis B and C (33.8%, 20.8% and 27.6% consecutively ). Also this province notified the largest number of Dengue fever (1524 cases, 73.2%  of all cases) .</t>
    </r>
  </si>
  <si>
    <r>
      <t>Najran</t>
    </r>
    <r>
      <rPr>
        <sz val="16"/>
        <color theme="1"/>
        <rFont val="Times New Roman"/>
        <family val="1"/>
      </rPr>
      <t>: Notified the largest number of Khurma fever (47 cases, 67.1% of all cses)</t>
    </r>
  </si>
  <si>
    <r>
      <t>B-</t>
    </r>
    <r>
      <rPr>
        <b/>
        <sz val="7"/>
        <color theme="1"/>
        <rFont val="Times New Roman"/>
        <family val="1"/>
      </rPr>
      <t xml:space="preserve">  </t>
    </r>
    <r>
      <rPr>
        <b/>
        <sz val="16"/>
        <color theme="1"/>
        <rFont val="Times New Roman"/>
        <family val="1"/>
      </rPr>
      <t>Seasonal variation:-</t>
    </r>
  </si>
  <si>
    <t>Table 3-2 shows that there was no seasonal variation in the incidence of most communicable diseases except Chicken box infection which showed a peak in April and May.   Also, Brucellosis infection  showed an increase during March, April and May.</t>
  </si>
  <si>
    <r>
      <t>C-</t>
    </r>
    <r>
      <rPr>
        <b/>
        <sz val="7"/>
        <color theme="1"/>
        <rFont val="Times New Roman"/>
        <family val="1"/>
      </rPr>
      <t xml:space="preserve"> </t>
    </r>
    <r>
      <rPr>
        <b/>
        <sz val="16"/>
        <color theme="1"/>
        <rFont val="Times New Roman"/>
        <family val="1"/>
      </rPr>
      <t xml:space="preserve"> Distribution of cases according to different age groups:-</t>
    </r>
  </si>
  <si>
    <t>Table 3-4 demonstrates the distribution of cases according to different age groups. The most characteristic features are:</t>
  </si>
  <si>
    <r>
      <t>Measles</t>
    </r>
    <r>
      <rPr>
        <sz val="16"/>
        <color theme="1"/>
        <rFont val="Times New Roman"/>
        <family val="1"/>
      </rPr>
      <t>: 57.1 % of cases occurred among age group &lt; 5 years .</t>
    </r>
  </si>
  <si>
    <t xml:space="preserve"> The Kingdom is implementing a comprehensive program to eradicate measles through MMR vaccination of  the students at intermediate and secondary school levels (above 14 years) . The incidence of the disease decreased due to implementation of the second phase of the Comprehensive Vaccination campaign against measles, German measles and mumps.</t>
  </si>
  <si>
    <r>
      <t>Mumps</t>
    </r>
    <r>
      <rPr>
        <sz val="16"/>
        <color theme="1"/>
        <rFont val="Times New Roman"/>
        <family val="1"/>
      </rPr>
      <t>: 44.4% of cases occurred in the age group 5-&lt;15 years, followed by 33.3% in the age group 15-&lt;45 years and then by the age group 1 - 5 years (22.2%) .</t>
    </r>
  </si>
  <si>
    <r>
      <t>Malta fever ( Brucellosis ):</t>
    </r>
    <r>
      <rPr>
        <sz val="16"/>
        <color theme="1"/>
        <rFont val="Times New Roman"/>
        <family val="1"/>
      </rPr>
      <t xml:space="preserve"> 60.1% of cases occurred among the age group </t>
    </r>
    <r>
      <rPr>
        <sz val="16"/>
        <color theme="1"/>
        <rFont val="Arial"/>
        <family val="2"/>
      </rPr>
      <t>≥</t>
    </r>
    <r>
      <rPr>
        <sz val="16"/>
        <color theme="1"/>
        <rFont val="Times New Roman"/>
        <family val="1"/>
      </rPr>
      <t>45 years as many adults are working in close contact with animals , this is followed by the age group 15-&lt;45 years (27.5%) .</t>
    </r>
  </si>
  <si>
    <r>
      <t>Dengue fever:</t>
    </r>
    <r>
      <rPr>
        <sz val="16"/>
        <color theme="1"/>
        <rFont val="Times New Roman"/>
        <family val="1"/>
      </rPr>
      <t xml:space="preserve"> 71.1% of cases occurred among the age group 15-&lt;45 years followed by 22.5% in the age group </t>
    </r>
    <r>
      <rPr>
        <sz val="16"/>
        <color theme="1"/>
        <rFont val="Arial"/>
        <family val="2"/>
      </rPr>
      <t>≥</t>
    </r>
    <r>
      <rPr>
        <sz val="16"/>
        <color theme="1"/>
        <rFont val="Times New Roman"/>
        <family val="1"/>
      </rPr>
      <t>45 years.</t>
    </r>
  </si>
  <si>
    <r>
      <t>D-</t>
    </r>
    <r>
      <rPr>
        <b/>
        <sz val="7"/>
        <color theme="1"/>
        <rFont val="Times New Roman"/>
        <family val="1"/>
      </rPr>
      <t xml:space="preserve"> </t>
    </r>
    <r>
      <rPr>
        <b/>
        <sz val="16"/>
        <color theme="1"/>
        <rFont val="Times New Roman"/>
        <family val="1"/>
      </rPr>
      <t>Distribution of cases of communicable diseases according to nationality:</t>
    </r>
  </si>
  <si>
    <t>Table 3-5 shows that the incidence of the communicable diseases is more or less the same among Saudi and non Saudi except for the following diseases as the rates among the Saudi are higher than those among non Saudi:</t>
  </si>
  <si>
    <r>
      <t>Chicken pox:</t>
    </r>
    <r>
      <rPr>
        <sz val="16"/>
        <color theme="1"/>
        <rFont val="Times New Roman"/>
        <family val="1"/>
      </rPr>
      <t xml:space="preserve"> The incidence among Saudi was 31.68/100,000 while it reached 16.3/100,000 among Non-Saudi. This difference may be due to the fact that most of the non-Saudi living in the Kingdom are at adult age.</t>
    </r>
  </si>
  <si>
    <r>
      <t>Hepatitis B:</t>
    </r>
    <r>
      <rPr>
        <sz val="16"/>
        <color theme="1"/>
        <rFont val="Times New Roman"/>
        <family val="1"/>
      </rPr>
      <t xml:space="preserve"> The incidence among Saudi was 17.13/100,000 while it was 7.7/100,000 among Non-Saudi. This difference may be due to pre-employment medical checkup of expatriates .</t>
    </r>
  </si>
  <si>
    <t>Diseases that are of higher rates among non- Saudi as compared to Saudi included :</t>
  </si>
  <si>
    <r>
      <t>Malta Fever( Brucellosis ):</t>
    </r>
    <r>
      <rPr>
        <sz val="16"/>
        <color theme="1"/>
        <rFont val="Times New Roman"/>
        <family val="1"/>
      </rPr>
      <t xml:space="preserve"> The incidence rate among Saudi was 9.34/100,000 while it was 11.7/100,000 among Non-Saudi and this difference is due to the fact that some of the Non-Saudi work as Sheppards responsible of animal breeding .</t>
    </r>
  </si>
  <si>
    <r>
      <t>Dengue fever:</t>
    </r>
    <r>
      <rPr>
        <sz val="16"/>
        <color theme="1"/>
        <rFont val="Times New Roman"/>
        <family val="1"/>
      </rPr>
      <t xml:space="preserve"> The incidence among Non-Saudi is 11.9/100,000 while reached  4.27/100,000 among Saudi is.</t>
    </r>
  </si>
  <si>
    <t>3- Chest Diseases:</t>
  </si>
  <si>
    <t>The total number of new cases of pulmonary tuberculosis in 2014 was 2508 with an over all incidence rate of 8.15 cases/ 100,000 population , this reflects almost no change compared to the figure reported in the previous year. It is important to point to the improvement in case reporting and notification as well as health education programs including the World Day of TB. Total cases of non-pulmonary tuberculosis reached 827 with an over  all incidence rate of  2.69/100,000 of the population  .</t>
  </si>
  <si>
    <t>Epidemiological Analysis of pulmonary TB</t>
  </si>
  <si>
    <t>Table 7-3 demonstrates the following:</t>
  </si>
  <si>
    <t>The incidence rate of pulmonary TB in 2014 was 8.15/100,000 with a decrease of 0.01/100,000 in comparison with that in 2013.</t>
  </si>
  <si>
    <r>
      <t>1-</t>
    </r>
    <r>
      <rPr>
        <b/>
        <sz val="7"/>
        <color theme="1"/>
        <rFont val="Times New Roman"/>
        <family val="1"/>
      </rPr>
      <t xml:space="preserve">   </t>
    </r>
    <r>
      <rPr>
        <b/>
        <sz val="16"/>
        <color theme="1"/>
        <rFont val="Times New Roman"/>
        <family val="1"/>
      </rPr>
      <t>Distribution of the cases according to nationality and sex:-</t>
    </r>
  </si>
  <si>
    <r>
      <t>-</t>
    </r>
    <r>
      <rPr>
        <sz val="7"/>
        <color theme="1"/>
        <rFont val="Times New Roman"/>
        <family val="1"/>
      </rPr>
      <t xml:space="preserve">         </t>
    </r>
    <r>
      <rPr>
        <sz val="16"/>
        <color theme="1"/>
        <rFont val="Times New Roman"/>
        <family val="1"/>
      </rPr>
      <t>Saudis constituted 47.7% of reported TB cases in comparison to 52.3% for</t>
    </r>
    <r>
      <rPr>
        <b/>
        <sz val="16"/>
        <color theme="1"/>
        <rFont val="Times New Roman"/>
        <family val="1"/>
      </rPr>
      <t xml:space="preserve"> </t>
    </r>
    <r>
      <rPr>
        <sz val="16"/>
        <color theme="1"/>
        <rFont val="Times New Roman"/>
        <family val="1"/>
      </rPr>
      <t>Non-Saudis .</t>
    </r>
  </si>
  <si>
    <r>
      <t>-</t>
    </r>
    <r>
      <rPr>
        <sz val="7"/>
        <color theme="1"/>
        <rFont val="Times New Roman"/>
        <family val="1"/>
      </rPr>
      <t xml:space="preserve">         </t>
    </r>
    <r>
      <rPr>
        <sz val="16"/>
        <color theme="1"/>
        <rFont val="Times New Roman"/>
        <family val="1"/>
      </rPr>
      <t>69.4% of cases were reported among males in comparison to 30.6%  among females.</t>
    </r>
  </si>
  <si>
    <r>
      <t>-</t>
    </r>
    <r>
      <rPr>
        <sz val="7"/>
        <color theme="1"/>
        <rFont val="Times New Roman"/>
        <family val="1"/>
      </rPr>
      <t xml:space="preserve">         </t>
    </r>
    <r>
      <rPr>
        <sz val="16"/>
        <color theme="1"/>
        <rFont val="Times New Roman"/>
        <family val="1"/>
      </rPr>
      <t xml:space="preserve"> The highest percentage of infection was reported among:</t>
    </r>
  </si>
  <si>
    <r>
      <t>o</t>
    </r>
    <r>
      <rPr>
        <sz val="7"/>
        <color theme="1"/>
        <rFont val="Times New Roman"/>
        <family val="1"/>
      </rPr>
      <t xml:space="preserve">   </t>
    </r>
    <r>
      <rPr>
        <sz val="16"/>
        <color theme="1"/>
        <rFont val="Times New Roman"/>
        <family val="1"/>
      </rPr>
      <t>Non Saudi males 36.2% of newly reported cases , then followed by:</t>
    </r>
  </si>
  <si>
    <r>
      <t>o</t>
    </r>
    <r>
      <rPr>
        <sz val="7"/>
        <color theme="1"/>
        <rFont val="Times New Roman"/>
        <family val="1"/>
      </rPr>
      <t xml:space="preserve">   </t>
    </r>
    <r>
      <rPr>
        <sz val="16"/>
        <color theme="1"/>
        <rFont val="Times New Roman"/>
        <family val="1"/>
      </rPr>
      <t>Saudi males:  33.2%, then</t>
    </r>
  </si>
  <si>
    <r>
      <t>o</t>
    </r>
    <r>
      <rPr>
        <sz val="7"/>
        <color theme="1"/>
        <rFont val="Times New Roman"/>
        <family val="1"/>
      </rPr>
      <t xml:space="preserve">   </t>
    </r>
    <r>
      <rPr>
        <sz val="16"/>
        <color theme="1"/>
        <rFont val="Times New Roman"/>
        <family val="1"/>
      </rPr>
      <t>Non Saudi females:  16.1%, then</t>
    </r>
  </si>
  <si>
    <r>
      <t>o</t>
    </r>
    <r>
      <rPr>
        <sz val="7"/>
        <color theme="1"/>
        <rFont val="Times New Roman"/>
        <family val="1"/>
      </rPr>
      <t xml:space="preserve">   </t>
    </r>
    <r>
      <rPr>
        <sz val="16"/>
        <color theme="1"/>
        <rFont val="Times New Roman"/>
        <family val="1"/>
      </rPr>
      <t>Saudi females 14.5%.</t>
    </r>
  </si>
  <si>
    <r>
      <t>2-</t>
    </r>
    <r>
      <rPr>
        <b/>
        <sz val="7"/>
        <color theme="1"/>
        <rFont val="Times New Roman"/>
        <family val="1"/>
      </rPr>
      <t xml:space="preserve">   </t>
    </r>
    <r>
      <rPr>
        <b/>
        <sz val="16"/>
        <color theme="1"/>
        <rFont val="Times New Roman"/>
        <family val="1"/>
      </rPr>
      <t>Distribution of the cases according to different age groups:</t>
    </r>
  </si>
  <si>
    <t>The highest percentage of pulmonary TB cases were discovered among the age group of  15-&lt;45 years (66.4%) followed by the cases in the age group &gt; 45 years (30.8%).</t>
  </si>
  <si>
    <r>
      <t>3-</t>
    </r>
    <r>
      <rPr>
        <b/>
        <sz val="7"/>
        <color theme="1"/>
        <rFont val="Times New Roman"/>
        <family val="1"/>
      </rPr>
      <t xml:space="preserve">   </t>
    </r>
    <r>
      <rPr>
        <b/>
        <sz val="16"/>
        <color theme="1"/>
        <rFont val="Times New Roman"/>
        <family val="1"/>
      </rPr>
      <t>Distribution of the cases according to different health regions:</t>
    </r>
  </si>
  <si>
    <t>The highest incidence rate was reported from Jeddah province (17.87/100,000 of the population ) followed by Jazan Region (10.43/100,000) , then Riyadh Region  30.9% of total cases have been reported in Jeddah followed by Riyadh (8.38/100,000) and then Qurayyat Province (7.85/100,000).</t>
  </si>
  <si>
    <t xml:space="preserve">Hail Region and Bishah Province reported the lowest incidence rates (2.68/100,000)  and (2.90/100,000) consecutively.  </t>
  </si>
  <si>
    <t>Epidemiological aspect of extra- pulmonary TB.</t>
  </si>
  <si>
    <t>The total number of reported cases of extra-pulmonary TB in 2014 was 827 corresponding to an over all incidence rate of 2.69/100,000 population,  in comparison to 2.92/100,000 in 2013, this constitutes  a decrease of 0.23/100,000.</t>
  </si>
  <si>
    <t>Table 3-8 shows the following:</t>
  </si>
  <si>
    <r>
      <t>-</t>
    </r>
    <r>
      <rPr>
        <sz val="7"/>
        <color theme="1"/>
        <rFont val="Times New Roman"/>
        <family val="1"/>
      </rPr>
      <t xml:space="preserve">         </t>
    </r>
    <r>
      <rPr>
        <sz val="16"/>
        <color theme="1"/>
        <rFont val="Times New Roman"/>
        <family val="1"/>
      </rPr>
      <t>Saudis contributed to 51.4%  of the reported comparison to 48.6% for the Non Saudis.</t>
    </r>
  </si>
  <si>
    <r>
      <t>-</t>
    </r>
    <r>
      <rPr>
        <sz val="7"/>
        <color theme="1"/>
        <rFont val="Times New Roman"/>
        <family val="1"/>
      </rPr>
      <t xml:space="preserve">         </t>
    </r>
    <r>
      <rPr>
        <sz val="16"/>
        <color theme="1"/>
        <rFont val="Times New Roman"/>
        <family val="1"/>
      </rPr>
      <t>Females constituted 35.1 of cases, in comparison to 64.9% for the males.</t>
    </r>
  </si>
  <si>
    <r>
      <t>-</t>
    </r>
    <r>
      <rPr>
        <sz val="7"/>
        <color theme="1"/>
        <rFont val="Times New Roman"/>
        <family val="1"/>
      </rPr>
      <t xml:space="preserve">         </t>
    </r>
    <r>
      <rPr>
        <sz val="16"/>
        <color theme="1"/>
        <rFont val="Times New Roman"/>
        <family val="1"/>
      </rPr>
      <t>The percentage for Saudi males was 32.5% of the total number of cases , followed by that for Non Saudi males (32.4%)  , then Saudi  females ( 18.9%)  and lastly the Non  Saudi females (16.2%).</t>
    </r>
  </si>
  <si>
    <r>
      <t>-</t>
    </r>
    <r>
      <rPr>
        <sz val="7"/>
        <color theme="1"/>
        <rFont val="Times New Roman"/>
        <family val="1"/>
      </rPr>
      <t xml:space="preserve">         </t>
    </r>
    <r>
      <rPr>
        <sz val="16"/>
        <color theme="1"/>
        <rFont val="Times New Roman"/>
        <family val="1"/>
      </rPr>
      <t xml:space="preserve">The highest percentage of cases were reported among the age group 15-&lt;45 years which constituted 68.9% of all cases, followed by the percentage of cases among the age group of  </t>
    </r>
    <r>
      <rPr>
        <sz val="16"/>
        <color theme="1"/>
        <rFont val="Arial"/>
        <family val="2"/>
      </rPr>
      <t>≥</t>
    </r>
    <r>
      <rPr>
        <sz val="16"/>
        <color theme="1"/>
        <rFont val="Times New Roman"/>
        <family val="1"/>
      </rPr>
      <t xml:space="preserve">45 years  was 27.1%. </t>
    </r>
  </si>
  <si>
    <r>
      <t>3-</t>
    </r>
    <r>
      <rPr>
        <b/>
        <sz val="7"/>
        <color theme="1"/>
        <rFont val="Times New Roman"/>
        <family val="1"/>
      </rPr>
      <t xml:space="preserve">   </t>
    </r>
    <r>
      <rPr>
        <b/>
        <sz val="16"/>
        <color theme="1"/>
        <rFont val="Times New Roman"/>
        <family val="1"/>
      </rPr>
      <t>Distribution of the cases according to different geographical regions:</t>
    </r>
  </si>
  <si>
    <t>The highest incidence rate was reported from Jeddah Province (4,95/100,000 population) ,followed by Jazan Region with an incidence rate of (4,04/100,000) ,then Riyadh Region (3,82/100,000). The incidence rate in Qurayyat was lowest among all regions (0,00 /100,000 population).</t>
  </si>
  <si>
    <t>Epidemiological aspect of leprosy.</t>
  </si>
  <si>
    <t>Table 3-9 shows the following:</t>
  </si>
  <si>
    <r>
      <t>-</t>
    </r>
    <r>
      <rPr>
        <sz val="7"/>
        <color theme="1"/>
        <rFont val="Times New Roman"/>
        <family val="1"/>
      </rPr>
      <t xml:space="preserve">         </t>
    </r>
    <r>
      <rPr>
        <sz val="16"/>
        <color theme="1"/>
        <rFont val="Times New Roman"/>
        <family val="1"/>
      </rPr>
      <t>There was a marked decrease in the reported cases of leprosy. The incidence rate was 3.27/100,000 in 1984 while that of 2014 decreased to 0.02/100,000.</t>
    </r>
  </si>
  <si>
    <r>
      <t>-</t>
    </r>
    <r>
      <rPr>
        <sz val="7"/>
        <color theme="1"/>
        <rFont val="Times New Roman"/>
        <family val="1"/>
      </rPr>
      <t xml:space="preserve">         </t>
    </r>
    <r>
      <rPr>
        <sz val="16"/>
        <color theme="1"/>
        <rFont val="Times New Roman"/>
        <family val="1"/>
      </rPr>
      <t xml:space="preserve">The highest percentage (57.1.0%) of cases were reported from Jeddah Province. </t>
    </r>
  </si>
  <si>
    <t>4- Malaria</t>
  </si>
  <si>
    <t>Environmental conditions play an important role in malaria distribution. They affect mosquito species, life cycle , and density of mosquitoes . These effects also extend to the life span of the plasmodium inside the mosquitoes.</t>
  </si>
  <si>
    <t>The epidemiological aspect of malaria varies from one region in the Kingdom to another and even from one place to another in the same region. This difference is related to the variation in the environmental conditions caused by the vast  area of the Kingdom. The epidemiological aspect varies also in the same place, from one year to another, and it is affected by the control measures taken against malaria as well.</t>
  </si>
  <si>
    <t>Malaria Combat  in the Kingdom:</t>
  </si>
  <si>
    <t>Anti-malaria measures started in 1948. Malaria transmission was stopped in the northern and eastern regions. It was stopped also in large spaces in the western regions specially in big cities.</t>
  </si>
  <si>
    <t xml:space="preserve">Malaria is endemic in Tohama coastal area and Jazan Region as the control program was recently applied in these regions. The control program faced some obstacles  in these regions in the past due to absence of paved roads to these regions, communication methods  and also lack of trained manpower. </t>
  </si>
  <si>
    <t>In the year 2014 (50.1%) of positive malaria cases were caused by Plasmodium falciparum. The main vector was Anopheles arabinsis.</t>
  </si>
  <si>
    <r>
      <t>1-</t>
    </r>
    <r>
      <rPr>
        <b/>
        <sz val="7"/>
        <color theme="1"/>
        <rFont val="Times New Roman"/>
        <family val="1"/>
      </rPr>
      <t xml:space="preserve">   </t>
    </r>
    <r>
      <rPr>
        <b/>
        <sz val="16"/>
        <color theme="1"/>
        <rFont val="Times New Roman"/>
        <family val="1"/>
      </rPr>
      <t>Epidemiological aspects:</t>
    </r>
  </si>
  <si>
    <t>Table 3-10 shows the following:</t>
  </si>
  <si>
    <r>
      <t>-</t>
    </r>
    <r>
      <rPr>
        <sz val="7"/>
        <color theme="1"/>
        <rFont val="Times New Roman"/>
        <family val="1"/>
      </rPr>
      <t xml:space="preserve">         </t>
    </r>
    <r>
      <rPr>
        <sz val="16"/>
        <color theme="1"/>
        <rFont val="Times New Roman"/>
        <family val="1"/>
      </rPr>
      <t>2305 positive malaria cases have been reported in this year.</t>
    </r>
  </si>
  <si>
    <r>
      <t>-</t>
    </r>
    <r>
      <rPr>
        <sz val="7"/>
        <color theme="1"/>
        <rFont val="Times New Roman"/>
        <family val="1"/>
      </rPr>
      <t xml:space="preserve">         </t>
    </r>
    <r>
      <rPr>
        <sz val="16"/>
        <color theme="1"/>
        <rFont val="Times New Roman"/>
        <family val="1"/>
      </rPr>
      <t>The highest number of positive cases 581 (25.2 %) have been reported in Eastren Region (Dammam ) followed by Jazan Region  (21.6%).</t>
    </r>
  </si>
  <si>
    <r>
      <t>-</t>
    </r>
    <r>
      <rPr>
        <sz val="7"/>
        <color theme="1"/>
        <rFont val="Times New Roman"/>
        <family val="1"/>
      </rPr>
      <t xml:space="preserve">         </t>
    </r>
    <r>
      <rPr>
        <sz val="16"/>
        <color theme="1"/>
        <rFont val="Times New Roman"/>
        <family val="1"/>
      </rPr>
      <t xml:space="preserve">No Cases have been reported from Tabouk and Bishah. </t>
    </r>
  </si>
  <si>
    <r>
      <t>-</t>
    </r>
    <r>
      <rPr>
        <sz val="7"/>
        <color theme="1"/>
        <rFont val="Times New Roman"/>
        <family val="1"/>
      </rPr>
      <t xml:space="preserve">         </t>
    </r>
    <r>
      <rPr>
        <sz val="16"/>
        <color theme="1"/>
        <rFont val="Times New Roman"/>
        <family val="1"/>
      </rPr>
      <t>50.1% of positive malaria cases were due to Plasmodium falciparum (causing malignant malaria). 49.6% of positive cases were infected by Plasmodium vivax &amp; Plasmodium ovale ( Benign tertiary malaria ) , while 0.3% of positive cases were infected by Plasmodium malariae (Quartan benign malaria ).</t>
    </r>
  </si>
  <si>
    <r>
      <t>2-</t>
    </r>
    <r>
      <rPr>
        <b/>
        <sz val="7"/>
        <color theme="1"/>
        <rFont val="Times New Roman"/>
        <family val="1"/>
      </rPr>
      <t xml:space="preserve">   </t>
    </r>
    <r>
      <rPr>
        <b/>
        <sz val="16"/>
        <color theme="1"/>
        <rFont val="Times New Roman"/>
        <family val="1"/>
      </rPr>
      <t>Distribution of cases of malaria according to different age groups in endemic zones:</t>
    </r>
  </si>
  <si>
    <r>
      <t>Tables 3-11 shows the following</t>
    </r>
    <r>
      <rPr>
        <sz val="16"/>
        <color theme="1"/>
        <rFont val="Arial"/>
        <family val="2"/>
      </rPr>
      <t>:</t>
    </r>
  </si>
  <si>
    <r>
      <t>-</t>
    </r>
    <r>
      <rPr>
        <sz val="7"/>
        <color theme="1"/>
        <rFont val="Times New Roman"/>
        <family val="1"/>
      </rPr>
      <t xml:space="preserve">         </t>
    </r>
    <r>
      <rPr>
        <sz val="16"/>
        <color theme="1"/>
        <rFont val="Times New Roman"/>
        <family val="1"/>
      </rPr>
      <t>94.53% of cases were discovered among the age group  10 years and above</t>
    </r>
    <r>
      <rPr>
        <sz val="16"/>
        <color theme="1"/>
        <rFont val="Arial"/>
        <family val="2"/>
      </rPr>
      <t>.</t>
    </r>
  </si>
  <si>
    <r>
      <t>-</t>
    </r>
    <r>
      <rPr>
        <sz val="7"/>
        <color theme="1"/>
        <rFont val="Times New Roman"/>
        <family val="1"/>
      </rPr>
      <t xml:space="preserve">         </t>
    </r>
    <r>
      <rPr>
        <sz val="16"/>
        <color theme="1"/>
        <rFont val="Times New Roman"/>
        <family val="1"/>
      </rPr>
      <t>5.47%</t>
    </r>
    <r>
      <rPr>
        <sz val="16"/>
        <color theme="1"/>
        <rFont val="Arial"/>
        <family val="2"/>
      </rPr>
      <t xml:space="preserve"> </t>
    </r>
    <r>
      <rPr>
        <sz val="16"/>
        <color theme="1"/>
        <rFont val="Times New Roman"/>
        <family val="1"/>
      </rPr>
      <t>of cases were discovered among the age group less than 10 years. They were distributed as follows</t>
    </r>
    <r>
      <rPr>
        <sz val="16"/>
        <color theme="1"/>
        <rFont val="Arial"/>
        <family val="2"/>
      </rPr>
      <t>:</t>
    </r>
  </si>
  <si>
    <r>
      <t>-</t>
    </r>
    <r>
      <rPr>
        <sz val="7"/>
        <color theme="1"/>
        <rFont val="Times New Roman"/>
        <family val="1"/>
      </rPr>
      <t xml:space="preserve">         </t>
    </r>
    <r>
      <rPr>
        <sz val="16"/>
        <color theme="1"/>
        <rFont val="Times New Roman"/>
        <family val="1"/>
      </rPr>
      <t>2.46%</t>
    </r>
    <r>
      <rPr>
        <sz val="16"/>
        <color theme="1"/>
        <rFont val="Arial"/>
        <family val="2"/>
      </rPr>
      <t xml:space="preserve"> </t>
    </r>
    <r>
      <rPr>
        <sz val="16"/>
        <color theme="1"/>
        <rFont val="Times New Roman"/>
        <family val="1"/>
      </rPr>
      <t>of total cases were discovered among the age group 1-&lt;5 years</t>
    </r>
    <r>
      <rPr>
        <sz val="16"/>
        <color theme="1"/>
        <rFont val="Arial"/>
        <family val="2"/>
      </rPr>
      <t>.</t>
    </r>
  </si>
  <si>
    <r>
      <t>-</t>
    </r>
    <r>
      <rPr>
        <sz val="7"/>
        <color theme="1"/>
        <rFont val="Times New Roman"/>
        <family val="1"/>
      </rPr>
      <t xml:space="preserve">         </t>
    </r>
    <r>
      <rPr>
        <sz val="16"/>
        <color theme="1"/>
        <rFont val="Times New Roman"/>
        <family val="1"/>
      </rPr>
      <t>3.01 % of total cases were discovered among the age group 5- &lt;10 years.</t>
    </r>
  </si>
  <si>
    <r>
      <t>3-</t>
    </r>
    <r>
      <rPr>
        <b/>
        <sz val="7"/>
        <color theme="1"/>
        <rFont val="Times New Roman"/>
        <family val="1"/>
      </rPr>
      <t xml:space="preserve">   </t>
    </r>
    <r>
      <rPr>
        <b/>
        <sz val="16"/>
        <color theme="1"/>
        <rFont val="Times New Roman"/>
        <family val="1"/>
      </rPr>
      <t>Distribution of the malaria cases according to different geographical regions and different months:</t>
    </r>
  </si>
  <si>
    <t>Tables 3-12 shows the following:</t>
  </si>
  <si>
    <r>
      <t>-</t>
    </r>
    <r>
      <rPr>
        <sz val="7"/>
        <color theme="1"/>
        <rFont val="Times New Roman"/>
        <family val="1"/>
      </rPr>
      <t xml:space="preserve">         </t>
    </r>
    <r>
      <rPr>
        <sz val="16"/>
        <color theme="1"/>
        <rFont val="Times New Roman"/>
        <family val="1"/>
      </rPr>
      <t>There was a marked increase in the the number of reported malaria cases in September, October and December 2014 in all regions.</t>
    </r>
  </si>
  <si>
    <r>
      <t>-</t>
    </r>
    <r>
      <rPr>
        <sz val="7"/>
        <color theme="1"/>
        <rFont val="Times New Roman"/>
        <family val="1"/>
      </rPr>
      <t xml:space="preserve">         </t>
    </r>
    <r>
      <rPr>
        <sz val="16"/>
        <color theme="1"/>
        <rFont val="Times New Roman"/>
        <family val="1"/>
      </rPr>
      <t xml:space="preserve">There was a drop in the number of cases starting from April and reaching the normal rates from May till the end of August . It started increasing again in September to December. This variation was parallel with malaria transmission and  rain fall season.  </t>
    </r>
  </si>
  <si>
    <t>5-Bilhariziasis:</t>
  </si>
  <si>
    <r>
      <t>v</t>
    </r>
    <r>
      <rPr>
        <sz val="7"/>
        <color theme="1"/>
        <rFont val="Times New Roman"/>
        <family val="1"/>
      </rPr>
      <t xml:space="preserve">    </t>
    </r>
    <r>
      <rPr>
        <b/>
        <sz val="16"/>
        <color theme="1"/>
        <rFont val="Times New Roman"/>
        <family val="1"/>
      </rPr>
      <t>Epidemiological aspect of bilharisiasis:</t>
    </r>
  </si>
  <si>
    <t>Tables 3-13 and 3-14 show the following:</t>
  </si>
  <si>
    <r>
      <t>-</t>
    </r>
    <r>
      <rPr>
        <sz val="7"/>
        <color theme="1"/>
        <rFont val="Times New Roman"/>
        <family val="1"/>
      </rPr>
      <t xml:space="preserve">         </t>
    </r>
    <r>
      <rPr>
        <b/>
        <sz val="16"/>
        <color theme="1"/>
        <rFont val="Times New Roman"/>
        <family val="1"/>
      </rPr>
      <t>Positivity Rate:</t>
    </r>
    <r>
      <rPr>
        <sz val="16"/>
        <color theme="1"/>
        <rFont val="Times New Roman"/>
        <family val="1"/>
      </rPr>
      <t xml:space="preserve"> 787699 individuals were investigated all over the country for bilhariziasis, out of them 117 cases proved to be infected with rate of 0.014%. The percentage of urinary bilhariziasis was 23.1% of all positive cases while that of the intestinal bilhariziasis was 76.9% , and no discovered cases of mixed bilhariziasis.</t>
    </r>
  </si>
  <si>
    <r>
      <t>-</t>
    </r>
    <r>
      <rPr>
        <sz val="7"/>
        <color theme="1"/>
        <rFont val="Times New Roman"/>
        <family val="1"/>
      </rPr>
      <t xml:space="preserve">         </t>
    </r>
    <r>
      <rPr>
        <b/>
        <sz val="16"/>
        <color theme="1"/>
        <rFont val="Times New Roman"/>
        <family val="1"/>
      </rPr>
      <t>Prevalence Rate</t>
    </r>
    <r>
      <rPr>
        <sz val="16"/>
        <color theme="1"/>
        <rFont val="Times New Roman"/>
        <family val="1"/>
      </rPr>
      <t xml:space="preserve"> : in 2014 the prevalence rate of bilhariziasis in the Kingdom was 0.38/ 100,000 , It is less than the rate in the previous year as it was 1.07/100000 population.</t>
    </r>
  </si>
  <si>
    <r>
      <t>-</t>
    </r>
    <r>
      <rPr>
        <sz val="7"/>
        <color theme="1"/>
        <rFont val="Times New Roman"/>
        <family val="1"/>
      </rPr>
      <t xml:space="preserve">         </t>
    </r>
    <r>
      <rPr>
        <b/>
        <sz val="16"/>
        <color theme="1"/>
        <rFont val="Times New Roman"/>
        <family val="1"/>
      </rPr>
      <t>Distribution of cases according to nationality</t>
    </r>
    <r>
      <rPr>
        <sz val="16"/>
        <color theme="1"/>
        <rFont val="Times New Roman"/>
        <family val="1"/>
      </rPr>
      <t>: 31.6% of cases of bilhariziasis have been discovered                      among Saudi  in comparison to 68.4% among Non Saudi.</t>
    </r>
  </si>
  <si>
    <r>
      <t>-</t>
    </r>
    <r>
      <rPr>
        <sz val="7"/>
        <color theme="1"/>
        <rFont val="Times New Roman"/>
        <family val="1"/>
      </rPr>
      <t xml:space="preserve">         </t>
    </r>
    <r>
      <rPr>
        <b/>
        <sz val="16"/>
        <color theme="1"/>
        <rFont val="Times New Roman"/>
        <family val="1"/>
      </rPr>
      <t>Distribution of cases according to sex:</t>
    </r>
    <r>
      <rPr>
        <sz val="16"/>
        <color theme="1"/>
        <rFont val="Times New Roman"/>
        <family val="1"/>
      </rPr>
      <t xml:space="preserve"> 78.6% of cases of bilhariziasis have been discovered among males while 21.4% of cases of bilhariziasis have been discovered among females. This difference in sex distribution can be explained as males are more exposed to the source of infection during working in agriculture and during swimming. Most of the infected Non Saudi are males and they shared in increasing the number of male cases.</t>
    </r>
  </si>
  <si>
    <r>
      <t>-</t>
    </r>
    <r>
      <rPr>
        <sz val="7"/>
        <color theme="1"/>
        <rFont val="Times New Roman"/>
        <family val="1"/>
      </rPr>
      <t xml:space="preserve">         </t>
    </r>
    <r>
      <rPr>
        <b/>
        <sz val="16"/>
        <color theme="1"/>
        <rFont val="Times New Roman"/>
        <family val="1"/>
      </rPr>
      <t>Distribution of cases in endemic regions</t>
    </r>
    <r>
      <rPr>
        <sz val="16"/>
        <color theme="1"/>
        <rFont val="Times New Roman"/>
        <family val="1"/>
      </rPr>
      <t>: Ta’if, Makkah , Medinah, Gazan , Bahah, , are the areas with heights reported rates as the environmental predisposing factors are present in these areas.</t>
    </r>
  </si>
  <si>
    <r>
      <t>-</t>
    </r>
    <r>
      <rPr>
        <sz val="7"/>
        <color theme="1"/>
        <rFont val="Times New Roman"/>
        <family val="1"/>
      </rPr>
      <t xml:space="preserve">         </t>
    </r>
    <r>
      <rPr>
        <b/>
        <sz val="16"/>
        <color theme="1"/>
        <rFont val="Times New Roman"/>
        <family val="1"/>
      </rPr>
      <t xml:space="preserve">Distribution of cases according to different age groups: </t>
    </r>
    <r>
      <rPr>
        <sz val="16"/>
        <color theme="1"/>
        <rFont val="Times New Roman"/>
        <family val="1"/>
      </rPr>
      <t xml:space="preserve">The highest percentage of cases was found among the age group 15-&lt;40 years (71.8%), followed by the age group </t>
    </r>
    <r>
      <rPr>
        <sz val="16"/>
        <color theme="1"/>
        <rFont val="Arial"/>
        <family val="2"/>
      </rPr>
      <t>≤</t>
    </r>
    <r>
      <rPr>
        <sz val="16"/>
        <color theme="1"/>
        <rFont val="Times New Roman"/>
        <family val="1"/>
      </rPr>
      <t>5years (17.9%). It is noticed that there is still on going transmission of infection in Ta’if, Gazan and Al-Bahah  as new cases are discovered among the young and middle-aged individuals.</t>
    </r>
  </si>
  <si>
    <t>6- Leishmaniasis</t>
  </si>
  <si>
    <r>
      <t>v</t>
    </r>
    <r>
      <rPr>
        <sz val="7"/>
        <color theme="1"/>
        <rFont val="Times New Roman"/>
        <family val="1"/>
      </rPr>
      <t xml:space="preserve"> </t>
    </r>
    <r>
      <rPr>
        <b/>
        <u/>
        <sz val="16"/>
        <color theme="1"/>
        <rFont val="Times New Roman"/>
        <family val="1"/>
      </rPr>
      <t>Cutaneous Leishmaniasis:</t>
    </r>
  </si>
  <si>
    <t>Cutaneous Leshmaniasis is spread all over The Kingdom but there is great variation in prevalence rates in different regions.</t>
  </si>
  <si>
    <t>Table 3-15 shows the following:</t>
  </si>
  <si>
    <r>
      <t>1-</t>
    </r>
    <r>
      <rPr>
        <b/>
        <sz val="7"/>
        <color theme="1"/>
        <rFont val="Times New Roman"/>
        <family val="1"/>
      </rPr>
      <t xml:space="preserve">   </t>
    </r>
    <r>
      <rPr>
        <b/>
        <sz val="16"/>
        <color theme="1"/>
        <rFont val="Times New Roman"/>
        <family val="1"/>
      </rPr>
      <t>Geographical distribution of cutaneous leishmaniasis:</t>
    </r>
  </si>
  <si>
    <r>
      <t>-</t>
    </r>
    <r>
      <rPr>
        <sz val="7"/>
        <color theme="1"/>
        <rFont val="Times New Roman"/>
        <family val="1"/>
      </rPr>
      <t xml:space="preserve">         </t>
    </r>
    <r>
      <rPr>
        <sz val="16"/>
        <color theme="1"/>
        <rFont val="Times New Roman"/>
        <family val="1"/>
      </rPr>
      <t>Qaseem  presented the highest percentage of the total number of cases (26.99%), followed by Medinah (18.63%), then Ha`il (18.17%). No cases have been reported in Northern, Bishah, Qurayyat and Qunfudah .</t>
    </r>
  </si>
  <si>
    <r>
      <t>2-</t>
    </r>
    <r>
      <rPr>
        <b/>
        <sz val="7"/>
        <color theme="1"/>
        <rFont val="Times New Roman"/>
        <family val="1"/>
      </rPr>
      <t xml:space="preserve">   </t>
    </r>
    <r>
      <rPr>
        <b/>
        <sz val="16"/>
        <color theme="1"/>
        <rFont val="Times New Roman"/>
        <family val="1"/>
      </rPr>
      <t>Distribution of cutaneous leishmaniasis according to nationality and sex:</t>
    </r>
  </si>
  <si>
    <r>
      <t>-</t>
    </r>
    <r>
      <rPr>
        <sz val="7"/>
        <color theme="1"/>
        <rFont val="Times New Roman"/>
        <family val="1"/>
      </rPr>
      <t xml:space="preserve">         </t>
    </r>
    <r>
      <rPr>
        <sz val="16"/>
        <color theme="1"/>
        <rFont val="Times New Roman"/>
        <family val="1"/>
      </rPr>
      <t>Saudi constituted 54.38% of reported cases while the Non-Saudi constituted 45.62%.</t>
    </r>
  </si>
  <si>
    <r>
      <t>-</t>
    </r>
    <r>
      <rPr>
        <sz val="7"/>
        <color theme="1"/>
        <rFont val="Times New Roman"/>
        <family val="1"/>
      </rPr>
      <t xml:space="preserve">         </t>
    </r>
    <r>
      <rPr>
        <sz val="16"/>
        <color theme="1"/>
        <rFont val="Times New Roman"/>
        <family val="1"/>
      </rPr>
      <t>The males constituted 75.02% while the females contributed to 24.98% of cases.</t>
    </r>
  </si>
  <si>
    <r>
      <t>3-</t>
    </r>
    <r>
      <rPr>
        <b/>
        <sz val="7"/>
        <color theme="1"/>
        <rFont val="Times New Roman"/>
        <family val="1"/>
      </rPr>
      <t xml:space="preserve">   </t>
    </r>
    <r>
      <rPr>
        <b/>
        <sz val="16"/>
        <color theme="1"/>
        <rFont val="Times New Roman"/>
        <family val="1"/>
      </rPr>
      <t>Distribution of the cases according to age groups:</t>
    </r>
  </si>
  <si>
    <r>
      <t>-</t>
    </r>
    <r>
      <rPr>
        <sz val="7"/>
        <color theme="1"/>
        <rFont val="Times New Roman"/>
        <family val="1"/>
      </rPr>
      <t xml:space="preserve">         </t>
    </r>
    <r>
      <rPr>
        <sz val="16"/>
        <color theme="1"/>
        <rFont val="Times New Roman"/>
        <family val="1"/>
      </rPr>
      <t xml:space="preserve">The age group 15-&lt;45 years presented the highest percentage of cutaneous leishmaniasis (62.78%) ,followed by the age group </t>
    </r>
    <r>
      <rPr>
        <sz val="16"/>
        <color theme="1"/>
        <rFont val="Arial"/>
        <family val="2"/>
      </rPr>
      <t>≥</t>
    </r>
    <r>
      <rPr>
        <sz val="16"/>
        <color theme="1"/>
        <rFont val="Times New Roman"/>
        <family val="1"/>
      </rPr>
      <t>45 years (10.73%), then the age 10-&lt;15  years (8.94% of cases). The infants (less than one year) presented the least percentage (1.69%) .</t>
    </r>
  </si>
  <si>
    <r>
      <t>4-</t>
    </r>
    <r>
      <rPr>
        <b/>
        <sz val="7"/>
        <color theme="1"/>
        <rFont val="Times New Roman"/>
        <family val="1"/>
      </rPr>
      <t xml:space="preserve">   </t>
    </r>
    <r>
      <rPr>
        <b/>
        <sz val="16"/>
        <color theme="1"/>
        <rFont val="Times New Roman"/>
        <family val="1"/>
      </rPr>
      <t>Seasonal variation of cutaneous leishmaniasis:</t>
    </r>
  </si>
  <si>
    <r>
      <t>-</t>
    </r>
    <r>
      <rPr>
        <sz val="7"/>
        <color theme="1"/>
        <rFont val="Times New Roman"/>
        <family val="1"/>
      </rPr>
      <t xml:space="preserve">         </t>
    </r>
    <r>
      <rPr>
        <sz val="16"/>
        <color theme="1"/>
        <rFont val="Times New Roman"/>
        <family val="1"/>
      </rPr>
      <t>Table 3-16 demonstrates  that the peak of cutaneous leishmaniasis was in January and February as the combined number of reported cases during these months constituted 33.83% of the total cases. The least number of cases was reported in June  representing  3.05%.</t>
    </r>
  </si>
  <si>
    <r>
      <t>v</t>
    </r>
    <r>
      <rPr>
        <sz val="7"/>
        <color theme="1"/>
        <rFont val="Times New Roman"/>
        <family val="1"/>
      </rPr>
      <t xml:space="preserve"> </t>
    </r>
    <r>
      <rPr>
        <b/>
        <u/>
        <sz val="16"/>
        <color theme="1"/>
        <rFont val="Times New Roman"/>
        <family val="1"/>
      </rPr>
      <t>Visceral leishmaniasis:</t>
    </r>
  </si>
  <si>
    <t>The total number of reported cases of visceral leishmaniasis in 2014 was 11cases.</t>
  </si>
  <si>
    <r>
      <t>1-</t>
    </r>
    <r>
      <rPr>
        <b/>
        <sz val="7"/>
        <color theme="1"/>
        <rFont val="Times New Roman"/>
        <family val="1"/>
      </rPr>
      <t xml:space="preserve">   </t>
    </r>
    <r>
      <rPr>
        <b/>
        <sz val="16"/>
        <color theme="1"/>
        <rFont val="Times New Roman"/>
        <family val="1"/>
      </rPr>
      <t xml:space="preserve"> Geographical distribution of visceral leishmaniasis:-</t>
    </r>
  </si>
  <si>
    <t>Tables 3-17 and 3-18 show the following:-</t>
  </si>
  <si>
    <r>
      <t>-</t>
    </r>
    <r>
      <rPr>
        <sz val="7"/>
        <color theme="1"/>
        <rFont val="Times New Roman"/>
        <family val="1"/>
      </rPr>
      <t xml:space="preserve">         </t>
    </r>
    <r>
      <rPr>
        <sz val="16"/>
        <color theme="1"/>
        <rFont val="Times New Roman"/>
        <family val="1"/>
      </rPr>
      <t>The cases of visceral leishmaniasis  were reported only from Jazan Region , Jedda and Ta’if Provinces .</t>
    </r>
  </si>
  <si>
    <r>
      <t>2-</t>
    </r>
    <r>
      <rPr>
        <b/>
        <sz val="7"/>
        <color theme="1"/>
        <rFont val="Times New Roman"/>
        <family val="1"/>
      </rPr>
      <t xml:space="preserve">   </t>
    </r>
    <r>
      <rPr>
        <b/>
        <sz val="16"/>
        <color theme="1"/>
        <rFont val="Times New Roman"/>
        <family val="1"/>
      </rPr>
      <t>Distribution of cases according to sex and nationality:-</t>
    </r>
  </si>
  <si>
    <r>
      <t>-</t>
    </r>
    <r>
      <rPr>
        <sz val="7"/>
        <color theme="1"/>
        <rFont val="Times New Roman"/>
        <family val="1"/>
      </rPr>
      <t xml:space="preserve">         </t>
    </r>
    <r>
      <rPr>
        <sz val="16"/>
        <color theme="1"/>
        <rFont val="Times New Roman"/>
        <family val="1"/>
      </rPr>
      <t>Saudi constituted 45.45% of reported cases, while non-Saudi constituted 54.55% .</t>
    </r>
  </si>
  <si>
    <t>7- Environmental Health Activities,MOH 1435 H:</t>
  </si>
  <si>
    <r>
      <t>Tables 3-19 and 3-21 show that</t>
    </r>
    <r>
      <rPr>
        <sz val="18"/>
        <color theme="1"/>
        <rFont val="Times New Roman"/>
        <family val="1"/>
      </rPr>
      <t>:</t>
    </r>
  </si>
  <si>
    <r>
      <t>-</t>
    </r>
    <r>
      <rPr>
        <sz val="7"/>
        <color theme="1"/>
        <rFont val="Times New Roman"/>
        <family val="1"/>
      </rPr>
      <t xml:space="preserve">         </t>
    </r>
    <r>
      <rPr>
        <sz val="16"/>
        <color theme="1"/>
        <rFont val="Times New Roman"/>
        <family val="1"/>
      </rPr>
      <t>Visits to Sources of Water supply were 80099 visits during 2014.</t>
    </r>
  </si>
  <si>
    <r>
      <t>-</t>
    </r>
    <r>
      <rPr>
        <sz val="7"/>
        <color theme="1"/>
        <rFont val="Times New Roman"/>
        <family val="1"/>
      </rPr>
      <t xml:space="preserve">         </t>
    </r>
    <r>
      <rPr>
        <sz val="16"/>
        <color theme="1"/>
        <rFont val="Times New Roman"/>
        <family val="1"/>
      </rPr>
      <t>Visits to Public places were 127434 visits during 2014.</t>
    </r>
  </si>
  <si>
    <r>
      <t>-</t>
    </r>
    <r>
      <rPr>
        <sz val="7"/>
        <color theme="1"/>
        <rFont val="Times New Roman"/>
        <family val="1"/>
      </rPr>
      <t xml:space="preserve">         </t>
    </r>
    <r>
      <rPr>
        <sz val="16"/>
        <color theme="1"/>
        <rFont val="Times New Roman"/>
        <family val="1"/>
      </rPr>
      <t>Visits to Health facilities were 17627 visits during 2014.</t>
    </r>
  </si>
  <si>
    <r>
      <t>-</t>
    </r>
    <r>
      <rPr>
        <sz val="7"/>
        <color theme="1"/>
        <rFont val="Times New Roman"/>
        <family val="1"/>
      </rPr>
      <t xml:space="preserve">         </t>
    </r>
    <r>
      <rPr>
        <sz val="16"/>
        <color theme="1"/>
        <rFont val="Times New Roman"/>
        <family val="1"/>
      </rPr>
      <t>34676 water sample and 33593 food sample were investigated during this year.</t>
    </r>
  </si>
  <si>
    <r>
      <t>-</t>
    </r>
    <r>
      <rPr>
        <sz val="7"/>
        <color theme="1"/>
        <rFont val="Times New Roman"/>
        <family val="1"/>
      </rPr>
      <t xml:space="preserve">         </t>
    </r>
    <r>
      <rPr>
        <sz val="16"/>
        <color theme="1"/>
        <rFont val="Times New Roman"/>
        <family val="1"/>
      </rPr>
      <t>130820 workers were checked.</t>
    </r>
  </si>
  <si>
    <r>
      <t>-</t>
    </r>
    <r>
      <rPr>
        <sz val="7"/>
        <color theme="1"/>
        <rFont val="Times New Roman"/>
        <family val="1"/>
      </rPr>
      <t xml:space="preserve">         </t>
    </r>
    <r>
      <rPr>
        <sz val="16"/>
        <color theme="1"/>
        <rFont val="Times New Roman"/>
        <family val="1"/>
      </rPr>
      <t>Incidence Rate of environmental health related diseases:</t>
    </r>
  </si>
  <si>
    <r>
      <t>o</t>
    </r>
    <r>
      <rPr>
        <sz val="7"/>
        <color theme="1"/>
        <rFont val="Times New Roman"/>
        <family val="1"/>
      </rPr>
      <t xml:space="preserve">  </t>
    </r>
    <r>
      <rPr>
        <sz val="16"/>
        <color theme="1"/>
        <rFont val="Times New Roman"/>
        <family val="1"/>
      </rPr>
      <t>Amoebic dysentery 7.73 / 100000 population</t>
    </r>
  </si>
  <si>
    <r>
      <t>o</t>
    </r>
    <r>
      <rPr>
        <sz val="7"/>
        <color theme="1"/>
        <rFont val="Times New Roman"/>
        <family val="1"/>
      </rPr>
      <t xml:space="preserve">  </t>
    </r>
    <r>
      <rPr>
        <sz val="16"/>
        <color theme="1"/>
        <rFont val="Times New Roman"/>
        <family val="1"/>
      </rPr>
      <t>Typhoid &amp; Paratyphoid 0.39/100000 population</t>
    </r>
  </si>
  <si>
    <r>
      <t>o</t>
    </r>
    <r>
      <rPr>
        <sz val="7"/>
        <color theme="1"/>
        <rFont val="Times New Roman"/>
        <family val="1"/>
      </rPr>
      <t xml:space="preserve">  </t>
    </r>
    <r>
      <rPr>
        <sz val="16"/>
        <color theme="1"/>
        <rFont val="Times New Roman"/>
        <family val="1"/>
      </rPr>
      <t>Bacillary dysentery (Shigellosis) 0.08 /100000 population.</t>
    </r>
  </si>
  <si>
    <r>
      <t>o</t>
    </r>
    <r>
      <rPr>
        <sz val="7"/>
        <color theme="1"/>
        <rFont val="Times New Roman"/>
        <family val="1"/>
      </rPr>
      <t xml:space="preserve">  </t>
    </r>
    <r>
      <rPr>
        <sz val="16"/>
        <color theme="1"/>
        <rFont val="Times New Roman"/>
        <family val="1"/>
      </rPr>
      <t>Salmonella food poisoning 3.85 /100000 population</t>
    </r>
    <r>
      <rPr>
        <sz val="16"/>
        <color theme="1"/>
        <rFont val="Arial"/>
        <family val="2"/>
      </rPr>
      <t>.</t>
    </r>
  </si>
  <si>
    <r>
      <t>o</t>
    </r>
    <r>
      <rPr>
        <sz val="7"/>
        <color theme="1"/>
        <rFont val="Times New Roman"/>
        <family val="1"/>
      </rPr>
      <t xml:space="preserve">  </t>
    </r>
    <r>
      <rPr>
        <sz val="16"/>
        <color theme="1"/>
        <rFont val="Times New Roman"/>
        <family val="1"/>
      </rPr>
      <t>Hepatitis (A) 0.42/100000 population.</t>
    </r>
  </si>
  <si>
    <t>8- Health Education, MOH, 1435 H:</t>
  </si>
  <si>
    <t>Table  3-22 shows that:</t>
  </si>
  <si>
    <r>
      <t>-</t>
    </r>
    <r>
      <rPr>
        <sz val="7"/>
        <color theme="1"/>
        <rFont val="Times New Roman"/>
        <family val="1"/>
      </rPr>
      <t xml:space="preserve">         </t>
    </r>
    <r>
      <rPr>
        <sz val="16"/>
        <color theme="1"/>
        <rFont val="Times New Roman"/>
        <family val="1"/>
      </rPr>
      <t>No. of Lectures Inside and outside Health Centers &amp; Hospitals was 274272.</t>
    </r>
  </si>
  <si>
    <r>
      <t>-</t>
    </r>
    <r>
      <rPr>
        <sz val="7"/>
        <color theme="1"/>
        <rFont val="Times New Roman"/>
        <family val="1"/>
      </rPr>
      <t xml:space="preserve">         </t>
    </r>
    <r>
      <rPr>
        <sz val="16"/>
        <color theme="1"/>
        <rFont val="Times New Roman"/>
        <family val="1"/>
      </rPr>
      <t>No. of seminars Inside and outside Health Centers &amp; Hospitals was 12483</t>
    </r>
    <r>
      <rPr>
        <sz val="16"/>
        <color theme="1"/>
        <rFont val="Arial"/>
        <family val="2"/>
      </rPr>
      <t>.</t>
    </r>
  </si>
  <si>
    <r>
      <t>-</t>
    </r>
    <r>
      <rPr>
        <sz val="7"/>
        <color theme="1"/>
        <rFont val="Times New Roman"/>
        <family val="1"/>
      </rPr>
      <t xml:space="preserve">         </t>
    </r>
    <r>
      <rPr>
        <sz val="16"/>
        <color theme="1"/>
        <rFont val="Times New Roman"/>
        <family val="1"/>
      </rPr>
      <t>No. of printed Booklets, Announcements, Posters and  Leaflets during this year was 4.827.307.</t>
    </r>
  </si>
  <si>
    <r>
      <t>-</t>
    </r>
    <r>
      <rPr>
        <sz val="7"/>
        <color theme="1"/>
        <rFont val="Times New Roman"/>
        <family val="1"/>
      </rPr>
      <t xml:space="preserve">         </t>
    </r>
    <r>
      <rPr>
        <sz val="16"/>
        <color theme="1"/>
        <rFont val="Times New Roman"/>
        <family val="1"/>
      </rPr>
      <t>No. of implemented Training Courses was 109 course.</t>
    </r>
  </si>
  <si>
    <r>
      <t>-</t>
    </r>
    <r>
      <rPr>
        <sz val="7"/>
        <color theme="1"/>
        <rFont val="Times New Roman"/>
        <family val="1"/>
      </rPr>
      <t xml:space="preserve">         </t>
    </r>
    <r>
      <rPr>
        <sz val="16"/>
        <color theme="1"/>
        <rFont val="Times New Roman"/>
        <family val="1"/>
      </rPr>
      <t>No. of Activities  related to International Health Days in regions and Provinces was 9456.</t>
    </r>
  </si>
  <si>
    <t xml:space="preserve">*بالنسبة لإجمالي ميزانية الدولة </t>
  </si>
  <si>
    <t>* As % of Total Government Budget</t>
  </si>
  <si>
    <t>1436/1435</t>
  </si>
  <si>
    <t>1435/1434</t>
  </si>
  <si>
    <t>1434/1433</t>
  </si>
  <si>
    <t>1433/1432</t>
  </si>
  <si>
    <t>1432/1431</t>
  </si>
  <si>
    <t>Total Budget</t>
  </si>
  <si>
    <t>Section 1</t>
  </si>
  <si>
    <t>Section 2</t>
  </si>
  <si>
    <t>Section 3</t>
  </si>
  <si>
    <t>Section 4</t>
  </si>
  <si>
    <t>Budget</t>
  </si>
  <si>
    <t>إجمالي الميزانية</t>
  </si>
  <si>
    <t>* النسبة</t>
  </si>
  <si>
    <t>الباب الأول</t>
  </si>
  <si>
    <t>الباب الثاني</t>
  </si>
  <si>
    <t>الباب الثالث</t>
  </si>
  <si>
    <t>الباب الرابع</t>
  </si>
  <si>
    <t>H. Year</t>
  </si>
  <si>
    <t>G. Year</t>
  </si>
  <si>
    <t xml:space="preserve">Government </t>
  </si>
  <si>
    <t>Financial Appropriations for MOH</t>
  </si>
  <si>
    <t>السنة الهجرية</t>
  </si>
  <si>
    <t>السنة الميلادية</t>
  </si>
  <si>
    <t>إجمالي ميزانية الدولة</t>
  </si>
  <si>
    <t>الاعتمادات المالية لوزارة الصحة</t>
  </si>
  <si>
    <t>جدول 2-1</t>
  </si>
  <si>
    <t>Table 2-1</t>
  </si>
  <si>
    <t>Budget Appropriations for the MOH in relation to Government Budget (by SR 1,000)1431/1432-1435/1436 H</t>
  </si>
  <si>
    <t xml:space="preserve">ميزانية وزارة الصحة في السنوات  1431-1432هـ إلى 1435-1436هـ بالنسبة للميزانية العامة للدولة (بآلاف الريالات) </t>
  </si>
  <si>
    <t xml:space="preserve">إجمالي الوظائف بوزارة الصحة* للأعوام 1432/1431هـ - 1436/1435هـ </t>
  </si>
  <si>
    <t>Positions Appropriations For MOH 1431/1432 H - 1435/1436 H</t>
  </si>
  <si>
    <t>جدول 2-2</t>
  </si>
  <si>
    <t>Table 2-2</t>
  </si>
  <si>
    <t>السنة المالية</t>
  </si>
  <si>
    <t>المراتب المعتمدة</t>
  </si>
  <si>
    <t>الكادر الصحي</t>
  </si>
  <si>
    <t>أعضاء هيئة التدريس</t>
  </si>
  <si>
    <t>كادر وظائف المدرسين</t>
  </si>
  <si>
    <t>العمال</t>
  </si>
  <si>
    <t>Budget Year</t>
  </si>
  <si>
    <t>Approved Positions</t>
  </si>
  <si>
    <t>Health Cadre</t>
  </si>
  <si>
    <t>University Teaching Staff</t>
  </si>
  <si>
    <t>Teachers Cadre</t>
  </si>
  <si>
    <t>Workers</t>
  </si>
  <si>
    <t>* الوظائف المشار إليها تخص وظائف الباب الأول ولا تشمل وظائف التشغيل الذاتي</t>
  </si>
  <si>
    <t>المستشفيات والأسرة بجميع القطاعات الصحية بالمملكة حسب الجهة ومعدل الأسرة لكل 10000 من السكان 1431-1435هـ</t>
  </si>
  <si>
    <t>Hospitals and Beds in All Health Sectors and Rate of Beds / 10000 Pop. 1431 -1435 H</t>
  </si>
  <si>
    <t>جدول 2-3</t>
  </si>
  <si>
    <t>Table 2-3</t>
  </si>
  <si>
    <t>القطاعات</t>
  </si>
  <si>
    <t>Sectors</t>
  </si>
  <si>
    <t>Hospitals</t>
  </si>
  <si>
    <t>المستشفيات</t>
  </si>
  <si>
    <t xml:space="preserve">  Beds</t>
  </si>
  <si>
    <t>الأسرة</t>
  </si>
  <si>
    <t xml:space="preserve">وزارة الصحة </t>
  </si>
  <si>
    <t>Ministry of Health</t>
  </si>
  <si>
    <t>الجهات الحكومية الاخرى</t>
  </si>
  <si>
    <t>Other governmental Sector</t>
  </si>
  <si>
    <t>القطاع الخاص</t>
  </si>
  <si>
    <t>Private  sector</t>
  </si>
  <si>
    <t>معدل الأسرة /10.000نسمة</t>
  </si>
  <si>
    <t>Rate of beds/10,000 population</t>
  </si>
  <si>
    <t>الأطباء * والعاملون بالتمريض والصيادلة والفئات الطبية المساعدة بالقطاعات الصحية بالمملكة 1431-1435هـ</t>
  </si>
  <si>
    <t>Physicians*,Nurses, Pharmacists and Allied Health Personnel, KSA ,1431-1435 H</t>
  </si>
  <si>
    <t>جدول 2-4</t>
  </si>
  <si>
    <t>Table 2-4</t>
  </si>
  <si>
    <t>القطاع     Sector</t>
  </si>
  <si>
    <t>وزارة الصحة</t>
  </si>
  <si>
    <t>أطباء  Physicians</t>
  </si>
  <si>
    <t>تمريض  Nurses</t>
  </si>
  <si>
    <t>صيادلة  Pharmacists</t>
  </si>
  <si>
    <t>فئات طبية مساعدة  Allied health personnel</t>
  </si>
  <si>
    <t>الجهات الحكومية الأخرى</t>
  </si>
  <si>
    <t>Other governmental sector</t>
  </si>
  <si>
    <t>Private sector</t>
  </si>
  <si>
    <t xml:space="preserve">Total </t>
  </si>
  <si>
    <t xml:space="preserve">* يشمل أطباء الأسنان. </t>
  </si>
  <si>
    <t>*  Include dentists</t>
  </si>
  <si>
    <t>الأطباء وأطباء الأسنان بالقطاعات الصحية بالمملكة حسب التخصص والتصنيف الوظيفي والمنطقة 1435هـ</t>
  </si>
  <si>
    <t>Physicians and Dentists in KSA Health Sectors by Speciality, Professional Categories and Region, 1435H</t>
  </si>
  <si>
    <t xml:space="preserve"> جدول  2-5</t>
  </si>
  <si>
    <t xml:space="preserve"> Table 2-5</t>
  </si>
  <si>
    <t>التخصص                                         Specialty</t>
  </si>
  <si>
    <t>MOH</t>
  </si>
  <si>
    <t>Other Governmental Sector</t>
  </si>
  <si>
    <t>Ptivate Sector</t>
  </si>
  <si>
    <t>إجمالي المملكة</t>
  </si>
  <si>
    <t>Total KSA</t>
  </si>
  <si>
    <t xml:space="preserve">مقيم   </t>
  </si>
  <si>
    <t>نائب</t>
  </si>
  <si>
    <t xml:space="preserve">استشاري </t>
  </si>
  <si>
    <t>Registrar</t>
  </si>
  <si>
    <t>Consultant</t>
  </si>
  <si>
    <t>عام</t>
  </si>
  <si>
    <t>G. P.</t>
  </si>
  <si>
    <t>أسنان</t>
  </si>
  <si>
    <t>Dentistry</t>
  </si>
  <si>
    <t>باطني</t>
  </si>
  <si>
    <t>Internal medicine</t>
  </si>
  <si>
    <t>جراحة عامة</t>
  </si>
  <si>
    <t>Surgery</t>
  </si>
  <si>
    <t>عظام</t>
  </si>
  <si>
    <t>Orthopedics</t>
  </si>
  <si>
    <t>مسالك بولية</t>
  </si>
  <si>
    <t>Urology</t>
  </si>
  <si>
    <t>جراحة صدر وقلب</t>
  </si>
  <si>
    <t>Cardiothoracic surgery</t>
  </si>
  <si>
    <t>جراحة أعصاب</t>
  </si>
  <si>
    <t>Neurosurgery</t>
  </si>
  <si>
    <t>تجميل</t>
  </si>
  <si>
    <t>Plastic surgery</t>
  </si>
  <si>
    <t>أنف وأذن وحنجرة</t>
  </si>
  <si>
    <t>E.N.T.</t>
  </si>
  <si>
    <t>عيون</t>
  </si>
  <si>
    <t>Ophthalmology</t>
  </si>
  <si>
    <t>نساء وولادة</t>
  </si>
  <si>
    <t>OBS/GYN</t>
  </si>
  <si>
    <t>قلب وأوعية دموية</t>
  </si>
  <si>
    <t>Cardiology</t>
  </si>
  <si>
    <t>صدرية</t>
  </si>
  <si>
    <t>Chest diseases</t>
  </si>
  <si>
    <t>جلدية وتناسلية</t>
  </si>
  <si>
    <t>Skin &amp; venereology</t>
  </si>
  <si>
    <t>عصبية</t>
  </si>
  <si>
    <t>Neurology</t>
  </si>
  <si>
    <t>صحة عامة (طب مجتمع) وصحة مهنية</t>
  </si>
  <si>
    <t>طب مناطق حارة (أمراض معدية)</t>
  </si>
  <si>
    <t>Tropical Medicine</t>
  </si>
  <si>
    <t>أشعة</t>
  </si>
  <si>
    <t>Radiology</t>
  </si>
  <si>
    <t>مختبر</t>
  </si>
  <si>
    <t>Laboratory</t>
  </si>
  <si>
    <t>تخدير</t>
  </si>
  <si>
    <t>Anaesthesia</t>
  </si>
  <si>
    <t>طب طبيعي</t>
  </si>
  <si>
    <t>Physical medicine</t>
  </si>
  <si>
    <t>أطفال</t>
  </si>
  <si>
    <t>Paediatrics</t>
  </si>
  <si>
    <t>نفسية</t>
  </si>
  <si>
    <t>Psychiatry</t>
  </si>
  <si>
    <t>طب شرعي</t>
  </si>
  <si>
    <t>Forensic M.</t>
  </si>
  <si>
    <t>طب أسرة</t>
  </si>
  <si>
    <t>Family medicine</t>
  </si>
  <si>
    <t>طوارئ</t>
  </si>
  <si>
    <t>Emergency</t>
  </si>
  <si>
    <t>عناية مركزة</t>
  </si>
  <si>
    <t>Intensive care</t>
  </si>
  <si>
    <t>أمراض الكلى</t>
  </si>
  <si>
    <t>Nephrology</t>
  </si>
  <si>
    <t>جراحة أطفال</t>
  </si>
  <si>
    <t>Pediatric surgery</t>
  </si>
  <si>
    <t>أمراض الدم</t>
  </si>
  <si>
    <t>Blood diseases</t>
  </si>
  <si>
    <t>جهاز هضمي</t>
  </si>
  <si>
    <t>Gastroenterology</t>
  </si>
  <si>
    <t>غدد</t>
  </si>
  <si>
    <t>Endocrinology</t>
  </si>
  <si>
    <t>أورام</t>
  </si>
  <si>
    <t>Onchology</t>
  </si>
  <si>
    <t>جراحة أوعية دموية</t>
  </si>
  <si>
    <t>Vasular surgery</t>
  </si>
  <si>
    <t>آخرون</t>
  </si>
  <si>
    <t xml:space="preserve">مجمل المرافق بوزارة الصحة حسب المنطقة  1435 هـ </t>
  </si>
  <si>
    <t>Total Utilities in MOH by Region,1435 H</t>
  </si>
  <si>
    <t>جدول 2-6</t>
  </si>
  <si>
    <t>Table  2-6</t>
  </si>
  <si>
    <t>مركز رعاية</t>
  </si>
  <si>
    <t>مستشفى</t>
  </si>
  <si>
    <t>مركز قلب</t>
  </si>
  <si>
    <t>مركز أورام</t>
  </si>
  <si>
    <t>مركز سكري</t>
  </si>
  <si>
    <t>مركز غسيل كلوي</t>
  </si>
  <si>
    <t>مركز طب أسنان</t>
  </si>
  <si>
    <t>مركز تأهيل طبي</t>
  </si>
  <si>
    <t>مختبر مركزي/إقليمي</t>
  </si>
  <si>
    <t>مركز مراقبة صحية وقائية بالمنافذ (1)</t>
  </si>
  <si>
    <t>عيادة مكافحة التدخين</t>
  </si>
  <si>
    <t>مركز طب شرعي</t>
  </si>
  <si>
    <t>صحية أولية</t>
  </si>
  <si>
    <t>Hospital</t>
  </si>
  <si>
    <t>Cardiology Center</t>
  </si>
  <si>
    <t>Oncology Center</t>
  </si>
  <si>
    <t>Diabetes Center</t>
  </si>
  <si>
    <t>Dialysis Center</t>
  </si>
  <si>
    <t>Rehabilitation center</t>
  </si>
  <si>
    <t>Central Laboratory</t>
  </si>
  <si>
    <t>Anti-smoking clinic</t>
  </si>
  <si>
    <t xml:space="preserve">Forensic </t>
  </si>
  <si>
    <t>PHC</t>
  </si>
  <si>
    <t>Dental Center</t>
  </si>
  <si>
    <t>Medicine</t>
  </si>
  <si>
    <t>يوجد مختبر اقليمي  و2 مركز غسيل كلى بناء على خطاب عبد الرحمن البيشي</t>
  </si>
  <si>
    <t>مركز مراقبة وبائية 2 بناء على خطاب الكردي</t>
  </si>
  <si>
    <t>الإجمالى</t>
  </si>
  <si>
    <r>
      <t xml:space="preserve">(1)  Health Centers </t>
    </r>
    <r>
      <rPr>
        <sz val="10"/>
        <color indexed="10"/>
        <rFont val="Tahoma (Arabic)"/>
      </rPr>
      <t>Control</t>
    </r>
    <r>
      <rPr>
        <sz val="10"/>
        <color indexed="10"/>
        <rFont val="Tahoma (Arabic)"/>
        <family val="2"/>
        <charset val="178"/>
      </rPr>
      <t xml:space="preserve"> at entry points</t>
    </r>
  </si>
  <si>
    <t xml:space="preserve"> مجمل القوى العاملة بوزارة الصحة حسب الفئة والجنس والجنسية والمنطقة* 1435هـ</t>
  </si>
  <si>
    <r>
      <t xml:space="preserve">Total Manpower in MOH by </t>
    </r>
    <r>
      <rPr>
        <sz val="12"/>
        <color indexed="10"/>
        <rFont val="Times New Roman"/>
        <family val="1"/>
      </rPr>
      <t>Category, Sex, Nationality</t>
    </r>
    <r>
      <rPr>
        <sz val="12"/>
        <color indexed="10"/>
        <rFont val="Times New Roman"/>
        <family val="1"/>
        <charset val="178"/>
      </rPr>
      <t xml:space="preserve"> and Region* 1435 H.</t>
    </r>
  </si>
  <si>
    <t>Table 2-7</t>
  </si>
  <si>
    <t>جدول 2-7</t>
  </si>
  <si>
    <t>Continued table  2-7</t>
  </si>
  <si>
    <t xml:space="preserve"> تكملة جدول  2-7</t>
  </si>
  <si>
    <t>ديوان الوزارة</t>
  </si>
  <si>
    <t>الفئـة</t>
  </si>
  <si>
    <t>الإجـمــالي</t>
  </si>
  <si>
    <t>Category</t>
  </si>
  <si>
    <t xml:space="preserve"> M ذكور </t>
  </si>
  <si>
    <t>طـبـيـب</t>
  </si>
  <si>
    <t xml:space="preserve">                                                                                                 </t>
  </si>
  <si>
    <t>F إناث</t>
  </si>
  <si>
    <t>***</t>
  </si>
  <si>
    <t xml:space="preserve">  المجموع Total</t>
  </si>
  <si>
    <t>Physician</t>
  </si>
  <si>
    <t xml:space="preserve">عاملون  </t>
  </si>
  <si>
    <t>بالتمريض</t>
  </si>
  <si>
    <t>صيدلي</t>
  </si>
  <si>
    <t>Pharmacist</t>
  </si>
  <si>
    <t>فئات طبية مساعدة</t>
  </si>
  <si>
    <t>Allied health</t>
  </si>
  <si>
    <t>personnel</t>
  </si>
  <si>
    <r>
      <t xml:space="preserve">* The region includes the directorate general of Health Services, hospitals and health </t>
    </r>
    <r>
      <rPr>
        <sz val="8"/>
        <color indexed="10"/>
        <rFont val="Times New Roman"/>
        <family val="1"/>
      </rPr>
      <t>centers</t>
    </r>
  </si>
  <si>
    <t>المنطقة تشمل ديوان المديرية بالمنطقة والمستشفيات والمراكز الصحية *</t>
  </si>
  <si>
    <t>** Headquarter of MOH</t>
  </si>
  <si>
    <t>*** Include Dentists</t>
  </si>
  <si>
    <t>تشمل اطباء الأسنان ***</t>
  </si>
  <si>
    <t>Continued table 2-7</t>
  </si>
  <si>
    <t xml:space="preserve"> تابع جدول 2-7</t>
  </si>
  <si>
    <t xml:space="preserve"> تابع جدول  2-7</t>
  </si>
  <si>
    <t xml:space="preserve">إجمالي الأطباء والعاملين في التمريض والصيادلة والفئات الطبية المساعدة </t>
  </si>
  <si>
    <t xml:space="preserve"> بوزارة الصحة حسب الجنسية 1431-1435هـ </t>
  </si>
  <si>
    <t xml:space="preserve">Total Physicians, Nurses, Pharmacists and Allied Health Personnel, </t>
  </si>
  <si>
    <t>MOH by Nationality   1431-1435H</t>
  </si>
  <si>
    <t>جدول 2-8</t>
  </si>
  <si>
    <t>Table 2-8</t>
  </si>
  <si>
    <t>طبيب*</t>
  </si>
  <si>
    <t>سعودي  S</t>
  </si>
  <si>
    <t>غير سعودي  NS</t>
  </si>
  <si>
    <t>Physician*</t>
  </si>
  <si>
    <t>عاملون بالتمريض</t>
  </si>
  <si>
    <t>فئـة طبية مساعدة</t>
  </si>
  <si>
    <t xml:space="preserve">* يشمل أطباء الأسنان </t>
  </si>
  <si>
    <t>* Include dentists</t>
  </si>
  <si>
    <t xml:space="preserve">الفئات الطبية المساعدة بوزارة الصحة حسب التخصص والجنسية والجنس 1435هـ </t>
  </si>
  <si>
    <t>Allied health personnel by speciality , nationality &amp; Sex  1435 H</t>
  </si>
  <si>
    <t>جدول 2-9</t>
  </si>
  <si>
    <t>Table  2-9</t>
  </si>
  <si>
    <t>التخصص</t>
  </si>
  <si>
    <t>Speciality</t>
  </si>
  <si>
    <t xml:space="preserve">  S   سعودي</t>
  </si>
  <si>
    <t xml:space="preserve">  M ذكور</t>
  </si>
  <si>
    <t xml:space="preserve">  F اناث</t>
  </si>
  <si>
    <t>صيدلة</t>
  </si>
  <si>
    <t>Pharmacy</t>
  </si>
  <si>
    <t>صحة عامة</t>
  </si>
  <si>
    <t>تأهيل</t>
  </si>
  <si>
    <t xml:space="preserve">Rehabilitation </t>
  </si>
  <si>
    <t>Dental</t>
  </si>
  <si>
    <t>إدارة خدمات صحية</t>
  </si>
  <si>
    <t>Health Services' Management</t>
  </si>
  <si>
    <t>معلوماتية صحية</t>
  </si>
  <si>
    <t>Health Informatics</t>
  </si>
  <si>
    <t>عمليات</t>
  </si>
  <si>
    <t>Surgical Operations</t>
  </si>
  <si>
    <t>خدمة اجتماعية</t>
  </si>
  <si>
    <t>Social Services</t>
  </si>
  <si>
    <t>Anesthesia</t>
  </si>
  <si>
    <t>تغذية</t>
  </si>
  <si>
    <t>Nutrition</t>
  </si>
  <si>
    <t>سكرتارية طبية</t>
  </si>
  <si>
    <t xml:space="preserve">Medical  Secretary </t>
  </si>
  <si>
    <t>علاج نفسي</t>
  </si>
  <si>
    <t>Psychotherapy</t>
  </si>
  <si>
    <t>إحصاء</t>
  </si>
  <si>
    <t xml:space="preserve">Statistics </t>
  </si>
  <si>
    <t>بصريات</t>
  </si>
  <si>
    <t xml:space="preserve">Optometry </t>
  </si>
  <si>
    <t>غسيل كلى</t>
  </si>
  <si>
    <t>Renal Dialysis</t>
  </si>
  <si>
    <t>تعقيم</t>
  </si>
  <si>
    <t>Sterilization</t>
  </si>
  <si>
    <t>تخطيط قلب ومخ</t>
  </si>
  <si>
    <t xml:space="preserve">ECG &amp; EEG </t>
  </si>
  <si>
    <t>سمع/معالجة نطق</t>
  </si>
  <si>
    <t xml:space="preserve">Hearing / Speech </t>
  </si>
  <si>
    <t xml:space="preserve">الإداريون والفئات الفنية غير الطبية والمستخدمون والعمال بوزارة الصحة </t>
  </si>
  <si>
    <t>حسب الجنس والجنسية  1435هـ</t>
  </si>
  <si>
    <t xml:space="preserve"> Administrative, Technical Personnel and Workers in the Ministry of Health</t>
  </si>
  <si>
    <t xml:space="preserve"> by Sex and Nationality, 1435H. </t>
  </si>
  <si>
    <t>جدول 2-10</t>
  </si>
  <si>
    <t>Table 2-10</t>
  </si>
  <si>
    <t>مسمى الوظيفة</t>
  </si>
  <si>
    <t>سعودي
Saudi</t>
  </si>
  <si>
    <t>غير سعودي
Non-Saudi</t>
  </si>
  <si>
    <t>الإجمالي
Total</t>
  </si>
  <si>
    <t>ذكر
Male</t>
  </si>
  <si>
    <t>أنثى
Female</t>
  </si>
  <si>
    <t>الخدمة المدنية</t>
  </si>
  <si>
    <t>مستخدمون</t>
  </si>
  <si>
    <t>عمال</t>
  </si>
  <si>
    <t>إداريون</t>
  </si>
  <si>
    <t>إجمالي الخدمة المدنية</t>
  </si>
  <si>
    <t>التشغيل الذاتي</t>
  </si>
  <si>
    <t>الخدمات العامة</t>
  </si>
  <si>
    <t>إجمالي التشغيل الذاتي</t>
  </si>
  <si>
    <t xml:space="preserve">  القوى العاملة بديوان وزارة الصحة ومديريات الشئون الصحية حسب الفئة والجنس والجنسية والمنطقة 1435هـ</t>
  </si>
  <si>
    <t>Total Manpower in MOH Headquarter and Regional Health Directorates  by Category, Sex, Nationality and Region 1435 H.</t>
  </si>
  <si>
    <t>Table 2-11</t>
  </si>
  <si>
    <t>جدول 2-11</t>
  </si>
  <si>
    <t>Continued table  2-11</t>
  </si>
  <si>
    <t xml:space="preserve"> تكملة جدول  2-11</t>
  </si>
  <si>
    <t>ديوان الوزارة*</t>
  </si>
  <si>
    <t>فئات فنية غير طبية 
وإداريون</t>
  </si>
  <si>
    <t>Technical&amp;
 Administrative</t>
  </si>
  <si>
    <t>مستخدم</t>
  </si>
  <si>
    <t xml:space="preserve">  *مستخدم</t>
  </si>
  <si>
    <t>Worker</t>
  </si>
  <si>
    <t>* Headquarter of MOH</t>
  </si>
  <si>
    <t>** Include Dentists</t>
  </si>
  <si>
    <t>تشمل اطباء الأسنان **</t>
  </si>
  <si>
    <t>Continued table 2-11</t>
  </si>
  <si>
    <t xml:space="preserve"> تابع جدول 2-11</t>
  </si>
  <si>
    <t xml:space="preserve"> تابع جدول  2-11</t>
  </si>
  <si>
    <t xml:space="preserve"> المستشفيات والأسرة بوزارة الصحة حسب المنطقة 1431-1435 هـ</t>
  </si>
  <si>
    <t xml:space="preserve"> MOH Hospitals and Beds by Region 1431-1435 H</t>
  </si>
  <si>
    <t>جدول 2-12</t>
  </si>
  <si>
    <t>Table 2-12</t>
  </si>
  <si>
    <t>مستشفيات</t>
  </si>
  <si>
    <t>أسرة</t>
  </si>
  <si>
    <t>Beds</t>
  </si>
  <si>
    <t xml:space="preserve"> بيشة</t>
  </si>
  <si>
    <t>مستشفى النقاهة ببيشة تعتبر مستشفى نقاهة وصحة نفسية (50 سرير نقاهة + 50 سرير صحة نفسية)</t>
  </si>
  <si>
    <t>* تشمل المدن الطبية</t>
  </si>
  <si>
    <t>Total Medical Cities</t>
  </si>
  <si>
    <t>إجمالي المدن الطبية</t>
  </si>
  <si>
    <t>القنـفـذة</t>
  </si>
  <si>
    <t>Al -Jouf</t>
  </si>
  <si>
    <t>KFSH</t>
  </si>
  <si>
    <t>م. الملك فهد التخصصي</t>
  </si>
  <si>
    <t>KAMC</t>
  </si>
  <si>
    <t>مدينة الملك عبد الله الطبية</t>
  </si>
  <si>
    <t>KKEH</t>
  </si>
  <si>
    <t>م. الملك خالد للعيون</t>
  </si>
  <si>
    <t>KFMC</t>
  </si>
  <si>
    <t>مدينة الملك فهد الطبية</t>
  </si>
  <si>
    <t>Rehabilitation</t>
  </si>
  <si>
    <t>Convalescence</t>
  </si>
  <si>
    <t>Chest</t>
  </si>
  <si>
    <t>Psychiatric</t>
  </si>
  <si>
    <t>Eye</t>
  </si>
  <si>
    <t>Pediatric</t>
  </si>
  <si>
    <t>Obs./Gyn.</t>
  </si>
  <si>
    <t>OBS/Gyn&amp;pediatric</t>
  </si>
  <si>
    <t>General</t>
  </si>
  <si>
    <t>نقاهة</t>
  </si>
  <si>
    <t>نساء وولادة وأطفال</t>
  </si>
  <si>
    <t>عامة</t>
  </si>
  <si>
    <t>Table 2-13</t>
  </si>
  <si>
    <t>جدول 2-13</t>
  </si>
  <si>
    <t>MOH Hospitals and Beds by Region &amp; Speciality,1435H</t>
  </si>
  <si>
    <t xml:space="preserve"> مستشفيات وزارة الصحة* وتخصصاتها وعدد الأسرة حسب المنطقة 1435 هـ</t>
  </si>
  <si>
    <t>الأسرة بمستشفيات وزارة الصحة حسب المنطقة والتخصص 1435هـ</t>
  </si>
  <si>
    <t xml:space="preserve">  Beds at MOH Hospitals By Region and Speciality, 1435 H</t>
  </si>
  <si>
    <t>جدول 2-14</t>
  </si>
  <si>
    <t>Table 2-14</t>
  </si>
  <si>
    <t>باطنية</t>
  </si>
  <si>
    <t>جراحة</t>
  </si>
  <si>
    <t>Faciodental</t>
  </si>
  <si>
    <t>فك وأسنان</t>
  </si>
  <si>
    <t>عناية مركزة وإنعاش</t>
  </si>
  <si>
    <t>E.N.T</t>
  </si>
  <si>
    <t>Chest &amp;fevers</t>
  </si>
  <si>
    <t>صدرية و حميات</t>
  </si>
  <si>
    <t>Skin &amp; venereal</t>
  </si>
  <si>
    <t>Burns&amp;plastic S.</t>
  </si>
  <si>
    <t>حروق وتجميل</t>
  </si>
  <si>
    <t>Psychiatry &amp; neurology</t>
  </si>
  <si>
    <t>نفسية وعصبية</t>
  </si>
  <si>
    <t>Isolation</t>
  </si>
  <si>
    <t>عزل</t>
  </si>
  <si>
    <t>اخرى</t>
  </si>
  <si>
    <t xml:space="preserve">الرياض              </t>
  </si>
  <si>
    <t xml:space="preserve">مكةالمكرمة          </t>
  </si>
  <si>
    <t xml:space="preserve">Makkah      </t>
  </si>
  <si>
    <t xml:space="preserve">جدة                 </t>
  </si>
  <si>
    <t xml:space="preserve">الطائف                      </t>
  </si>
  <si>
    <t xml:space="preserve">المدينة المنورة       </t>
  </si>
  <si>
    <t xml:space="preserve">القصيم              </t>
  </si>
  <si>
    <t xml:space="preserve">الشرقية              </t>
  </si>
  <si>
    <t xml:space="preserve">الأحساء             </t>
  </si>
  <si>
    <t>Al -Ahsa</t>
  </si>
  <si>
    <t xml:space="preserve">حفرالباطن     </t>
  </si>
  <si>
    <t xml:space="preserve">عسير               </t>
  </si>
  <si>
    <t xml:space="preserve">الحدودالشمالية      </t>
  </si>
  <si>
    <t xml:space="preserve">نجران                 </t>
  </si>
  <si>
    <t xml:space="preserve">الباحة               </t>
  </si>
  <si>
    <t xml:space="preserve">الجوف                </t>
  </si>
  <si>
    <t xml:space="preserve">القريات             </t>
  </si>
  <si>
    <t xml:space="preserve">القوى العاملة بمستشفيات وزارة الصحة حسب الجنسية أعوام  1431-1435هـ </t>
  </si>
  <si>
    <t xml:space="preserve"> Physicians,Nurses,Pharmacists and Allied Health Personnel, </t>
  </si>
  <si>
    <t>MOH Hospitals by Nationality,1431-1435H</t>
  </si>
  <si>
    <t>جدول 2-15</t>
  </si>
  <si>
    <t>Table 2-15</t>
  </si>
  <si>
    <t>الفئة</t>
  </si>
  <si>
    <t>المعدل لكل عشرة آلاف نسمة
Rate/10000 population</t>
  </si>
  <si>
    <t>* Include Dentists</t>
  </si>
  <si>
    <t xml:space="preserve"> القوى العاملة بمستشفيات وزارة الصحة حسب المنطقة والفئة والجنس والجنسية 1435هـ</t>
  </si>
  <si>
    <t>Manpower in MOH Hospitals by Region,Category,Sex and Nationality, 1435 H.</t>
  </si>
  <si>
    <t>Table  2-16</t>
  </si>
  <si>
    <t xml:space="preserve"> جدول  2-16</t>
  </si>
  <si>
    <t>Continued table  2-16</t>
  </si>
  <si>
    <t xml:space="preserve"> تكملة جدول  2-16</t>
  </si>
  <si>
    <t>الإجمالي</t>
  </si>
  <si>
    <t>نسبة السعوديين</t>
  </si>
  <si>
    <t>*</t>
  </si>
  <si>
    <t xml:space="preserve">*تشمل أطباء الأسنان </t>
  </si>
  <si>
    <t xml:space="preserve"> تابع جدول  2-16</t>
  </si>
  <si>
    <t>Al- Ahsa</t>
  </si>
  <si>
    <t>Al Bahah</t>
  </si>
  <si>
    <t>الأطباء وأطباء الأسنان بمستشفيات وزارة الصحة حسب التخصص والدرجة والمنطقة 1435هـ</t>
  </si>
  <si>
    <t>Physicians and Dentists, MOH Hospitals  by Speciality, Grade and Region, 1435 H.</t>
  </si>
  <si>
    <t xml:space="preserve"> جدول  2-17</t>
  </si>
  <si>
    <t xml:space="preserve"> Table 2-17</t>
  </si>
  <si>
    <t xml:space="preserve"> مراكز الرعاية الصحية بوزارة الصحة حسب المنطقة 1431-1435هـ</t>
  </si>
  <si>
    <t>Health Centers in MOH by Region. 1431-1435 H.</t>
  </si>
  <si>
    <t>Table 2-18</t>
  </si>
  <si>
    <t>جدول 2-18</t>
  </si>
  <si>
    <t xml:space="preserve">Bishah     </t>
  </si>
  <si>
    <t>الأطباء والعاملون بالتمريض والفئات الطبية المساعدة  ومعدلاتها لكل 10,000 نسمة</t>
  </si>
  <si>
    <t>بالمراكز الصحية بوزارة الصحة 1431-1435هـ</t>
  </si>
  <si>
    <t xml:space="preserve"> Physicians, Nurses and Allied Health Personnel &amp; the rate per 10,000 pop. </t>
  </si>
  <si>
    <t>in Health Centers, MOH, 1431-1435 H.</t>
  </si>
  <si>
    <t>جدول  2-19</t>
  </si>
  <si>
    <t>Table 2-19</t>
  </si>
  <si>
    <t>المعدل لكل 10000 نسمه</t>
  </si>
  <si>
    <t>Rate/10,000 Population</t>
  </si>
  <si>
    <t>الصيادلة</t>
  </si>
  <si>
    <t xml:space="preserve">فئـات طبية مساعدة </t>
  </si>
  <si>
    <t xml:space="preserve"> Allied health</t>
  </si>
  <si>
    <t xml:space="preserve">  personnel</t>
  </si>
  <si>
    <t>* يشمل اطباء الأسنان</t>
  </si>
  <si>
    <t>*Include dentists</t>
  </si>
  <si>
    <t xml:space="preserve">الأطباء وأطباء الأسنان بالمراكز  الصحية بوزارة الصحة </t>
  </si>
  <si>
    <t>حسب التخصص والجنسية 1431-1435هـ</t>
  </si>
  <si>
    <t xml:space="preserve"> Physicians and Dentists in Health Centers, MOH </t>
  </si>
  <si>
    <t>by Speciality and Nationality, 1431-1435 H.</t>
  </si>
  <si>
    <t>جدول  2-20</t>
  </si>
  <si>
    <t>Table 2-20</t>
  </si>
  <si>
    <t>السنـة</t>
  </si>
  <si>
    <t>طـب عام</t>
  </si>
  <si>
    <t>G.P.</t>
  </si>
  <si>
    <t>طـب أسنان</t>
  </si>
  <si>
    <t>طـب أطفال</t>
  </si>
  <si>
    <t>Family Medicine</t>
  </si>
  <si>
    <t>القوى العاملة بالمراكز الصحية بوزارة الصحة حسب المنطقة والفئة والجنس والجنسية 1435هـ</t>
  </si>
  <si>
    <t>Manpower in MOH Health Centers by Region,Category,Sex and Nationality, 1435 H.</t>
  </si>
  <si>
    <t>Table  2-21</t>
  </si>
  <si>
    <t xml:space="preserve"> جدول  2-21</t>
  </si>
  <si>
    <t>Continued table  2-21</t>
  </si>
  <si>
    <t>تابع جدول  2-21</t>
  </si>
  <si>
    <t xml:space="preserve"> تابع جدول  2-21</t>
  </si>
  <si>
    <t>Al Ahsa</t>
  </si>
  <si>
    <t>الإحساء</t>
  </si>
  <si>
    <t>Al Jouf</t>
  </si>
  <si>
    <t>الأطباء وأطباء الأسنان بالمراكز  الصحية بوزارة الصحة حسب التخصصات الرئيسية والجنسية والجنس والمنطقة 1435هـ</t>
  </si>
  <si>
    <t>Physicians and Dentists in Health Centers, MOH by Main Specialities, Nationality , Sex and Region, 1435 H</t>
  </si>
  <si>
    <t>Table 2-22</t>
  </si>
  <si>
    <t>جدول  2-22</t>
  </si>
  <si>
    <t>Continued table 2-23</t>
  </si>
  <si>
    <t>تابع جدول  2-22</t>
  </si>
  <si>
    <t>إناث</t>
  </si>
  <si>
    <t>Continued table 2-22</t>
  </si>
  <si>
    <t>الأسرة بمستشفيات الجهات الحكومية الأخرى حسب التخصص 1435 هـ</t>
  </si>
  <si>
    <t>Hospital Beds in Other Governmental Sector by Speciality,1435 H</t>
  </si>
  <si>
    <t>جدول  2-23</t>
  </si>
  <si>
    <t>Table 2-23</t>
  </si>
  <si>
    <t>الجهة              Institution</t>
  </si>
  <si>
    <t>Intemal medicine</t>
  </si>
  <si>
    <t>عناية مركزة وانعاش</t>
  </si>
  <si>
    <t>Chest &amp; Fever</t>
  </si>
  <si>
    <t>صدرية وحميات</t>
  </si>
  <si>
    <t>Burns &amp; plastic</t>
  </si>
  <si>
    <t>عزل **</t>
  </si>
  <si>
    <t xml:space="preserve">مستشفى الملك عبدالعزيز الجامعي بالرياض </t>
  </si>
  <si>
    <t>-</t>
  </si>
  <si>
    <t>K.A.U.H.,R</t>
  </si>
  <si>
    <t xml:space="preserve">مستشفى الملك خالد الجامعى بالرياض </t>
  </si>
  <si>
    <t>K.K.U.H.,R</t>
  </si>
  <si>
    <t>مستشفى الملك عبدالعزيز الجامعي بجدة *</t>
  </si>
  <si>
    <t>K.A.U.H.,J</t>
  </si>
  <si>
    <t xml:space="preserve">مستشفى الملك فهد الجامعي بالخبر </t>
  </si>
  <si>
    <t>K.F.U.H.,K</t>
  </si>
  <si>
    <t>مستشفيات القوات المسلحة *</t>
  </si>
  <si>
    <t>.A.F.Hs</t>
  </si>
  <si>
    <t xml:space="preserve">مستشفيات الحرس الوطني </t>
  </si>
  <si>
    <t>.N.G.Hs</t>
  </si>
  <si>
    <t xml:space="preserve">مستشفيات قوى الأمن </t>
  </si>
  <si>
    <t>.S.F.H</t>
  </si>
  <si>
    <t xml:space="preserve">مستشفى الملك فيصل التخصصي ومركز الأبحاث بالرياض </t>
  </si>
  <si>
    <t>K.F.S.H.,R</t>
  </si>
  <si>
    <t xml:space="preserve">مستشفى الملك فيصل التخصصي ومركز الأبحاث بجدة </t>
  </si>
  <si>
    <t>K.F.S.H.,J</t>
  </si>
  <si>
    <t xml:space="preserve">مستشفيات الهيئه الملكية بالجبيل وينبع </t>
  </si>
  <si>
    <t>.R.C.Hs</t>
  </si>
  <si>
    <t xml:space="preserve">مستشفيات أرامكو </t>
  </si>
  <si>
    <t>.ARAMCO Hs</t>
  </si>
  <si>
    <t xml:space="preserve">المجموع                         Total         </t>
  </si>
  <si>
    <t>. البيانات تمثل عام 1434هـ لعدم ورود بيانات عام  1435هـ *</t>
  </si>
  <si>
    <t>. عدد أسرة العزل بمستشفى المللك فيصل التخصصي  بالرياض وجدة  مدمجة في أقسام التنويم وتستخدم حسب الوضع الطبي للمرضى**</t>
  </si>
  <si>
    <t>*No of isolation rooms in ((Riyadh and Jeddah)&amp;.R.C.Hs  are included with inpatients rooms</t>
  </si>
  <si>
    <t xml:space="preserve">القوى العاملة الصحية بالجهات الحكومية الأخرى حسب الفئــة والجنس والجنسية 1435هـ </t>
  </si>
  <si>
    <t>Health Manpower in Other Governmental Sector  by Category,Sex and Nationality, 1435 H.</t>
  </si>
  <si>
    <t>جدول2-24</t>
  </si>
  <si>
    <t>تكملة جدول2-23</t>
  </si>
  <si>
    <t>Continued table 2-24</t>
  </si>
  <si>
    <t>م/الملك عبدالعزيز الجامعي بالرياض *</t>
  </si>
  <si>
    <t>م/الملك خالد الجامعي بالرياض **</t>
  </si>
  <si>
    <t>م/الملك عبدالعزيز الجامعي بجدة ***</t>
  </si>
  <si>
    <t>م/الملك فهد الجامعي بالخبر</t>
  </si>
  <si>
    <t>معهد الادارة العامة بالرياض</t>
  </si>
  <si>
    <t>الفـئـــة</t>
  </si>
  <si>
    <t>I.P.A.M.Cl.</t>
  </si>
  <si>
    <t xml:space="preserve"> المجموع Total</t>
  </si>
  <si>
    <t>عاملون  بالتمريض</t>
  </si>
  <si>
    <t>. الاطباء بمستشفى الملك عبدالعزيز بالرياض تمثل عام 1434هـ لعدم توفر عام 1435هـ *</t>
  </si>
  <si>
    <t>.  التمريض والصيادله والفئات الطبيه المساعده بمستشفى الملك خالد الجامعي  تمثل عام 1434هـ لعدم ورود بيانات عام 1435هـ **</t>
  </si>
  <si>
    <t>.  التمريض والصيادله والفئات الطبيه المساعده بمستشفى الملك عبدالعزيز الجامعي بجدة تمثل عام 1432هـ لعدم ورود بيانات الاعوام 1433هـ 1434هـ و1435هـ ***</t>
  </si>
  <si>
    <t>تابع جدول2-24</t>
  </si>
  <si>
    <t>الخدمات الطبية بالقوات المسلحة *</t>
  </si>
  <si>
    <t xml:space="preserve">الخدمات الطبية بالحرس الوطني </t>
  </si>
  <si>
    <t xml:space="preserve">الخدمات الطبية بوزارة الداخلية </t>
  </si>
  <si>
    <t xml:space="preserve">م/الملك فيصل التخصصي بالرياض </t>
  </si>
  <si>
    <t>A.F.M.S.</t>
  </si>
  <si>
    <t>N.G.M.S.</t>
  </si>
  <si>
    <t>M.I.M.S.</t>
  </si>
  <si>
    <t>. البيانات تمثل عام 1434هـ لعدم توفر عام 1435هـ *</t>
  </si>
  <si>
    <t xml:space="preserve">م/الملك فيصل التخصصي بجدة </t>
  </si>
  <si>
    <t xml:space="preserve">مستشفيات الهيئة الملكية  للجبيل وينبع </t>
  </si>
  <si>
    <t xml:space="preserve">أرامــكــو </t>
  </si>
  <si>
    <t xml:space="preserve">الوحدات الصحية المدرسية بوزارة التربية والتعليم </t>
  </si>
  <si>
    <t>R.C.Hs.</t>
  </si>
  <si>
    <t>ARAMCO</t>
  </si>
  <si>
    <t>S.H.U.(M.O.E.)</t>
  </si>
  <si>
    <t xml:space="preserve">الطب الرياضي بالرئاسة العامة لرعاية الشباب </t>
  </si>
  <si>
    <t>جمعية الهلال الأحمر السعودي</t>
  </si>
  <si>
    <t>وحدات المؤسسة العامة لتحلية المياه</t>
  </si>
  <si>
    <t>جامعة الملك فهد للبترول والمعادن</t>
  </si>
  <si>
    <t>Y.W.H.</t>
  </si>
  <si>
    <t>S.R.C.S.</t>
  </si>
  <si>
    <t>S.W.C.C.M.U</t>
  </si>
  <si>
    <t>K.F.U.P.&amp;M.M.U.</t>
  </si>
  <si>
    <t>الجامعة الاسلامية بالمدينة **</t>
  </si>
  <si>
    <t xml:space="preserve"> جامعة الإمام محمد بن سعود الإسلامية **</t>
  </si>
  <si>
    <t>طب جامعة الملك خالد بأبها **</t>
  </si>
  <si>
    <t>جامعة أم القرى بمكة المكرمة **</t>
  </si>
  <si>
    <t>M.I.U.M.Cl.</t>
  </si>
  <si>
    <t>I.M.U.M.U.</t>
  </si>
  <si>
    <t>M.K.S.U (Abha)</t>
  </si>
  <si>
    <t>Omm Al0qurra U.</t>
  </si>
  <si>
    <t>. البيانات تمثل عام 1433هـ لعدم ورود بيانات عامي 1434هـ -1435هـ  **</t>
  </si>
  <si>
    <t>الأطباء وأطباء الأسنان بالجهات الحكومية الأخرى حسب التخصص والجنسية 1435هـ</t>
  </si>
  <si>
    <t>Physicians &amp; Dentists in Other Governmental Sector  by Speciality and Nationality, 1435 H.</t>
  </si>
  <si>
    <t>جدول2-25</t>
  </si>
  <si>
    <t>Table 2-25</t>
  </si>
  <si>
    <t>تكملة جدول2-25</t>
  </si>
  <si>
    <t>Completed table 2-25</t>
  </si>
  <si>
    <t xml:space="preserve">م/الملك خالد الجامعي بالرياض </t>
  </si>
  <si>
    <t>م/الملك عبدالعزيز الجامعي بجدة *</t>
  </si>
  <si>
    <t>الإجـمـالي</t>
  </si>
  <si>
    <t>***G. P.</t>
  </si>
  <si>
    <t>صحة عامة (طب مجتمع ) وصحة مهنية</t>
  </si>
  <si>
    <t>طب مناطق حارة ( أمراض معدية )</t>
  </si>
  <si>
    <t>Tropical medicine</t>
  </si>
  <si>
    <t>تابع جدول2-25</t>
  </si>
  <si>
    <t>Continued table 2-25</t>
  </si>
  <si>
    <t>الخدمات الطبية بالحرس الوطني</t>
  </si>
  <si>
    <t xml:space="preserve">مستشفيات الهيئة الملكية للجبيل وينبع </t>
  </si>
  <si>
    <t>أرامــكــو</t>
  </si>
  <si>
    <t xml:space="preserve">وحدات الصحة المدرسية بوزارة التربية والتعليم </t>
  </si>
  <si>
    <t xml:space="preserve">م/ الطب الرياضي بالرئاسة العامة لرعاية الشباب </t>
  </si>
  <si>
    <t xml:space="preserve"> جمعية الهلال الأحمر السعودي</t>
  </si>
  <si>
    <t xml:space="preserve">S.R.C.S. </t>
  </si>
  <si>
    <t>S.W.C.C.M.U.</t>
  </si>
  <si>
    <t>جامعة الإمام محمد بن سعود الاسلامية **</t>
  </si>
  <si>
    <t>K.F.U.P&amp;M.M.U.</t>
  </si>
  <si>
    <t>M. K.S.U.( Abha)</t>
  </si>
  <si>
    <t>Omm Alqura U.</t>
  </si>
  <si>
    <t>. البيانات تمثل عام 1433هـ لعدم ورود بيانات عامي1434هـو  1435هـ **</t>
  </si>
  <si>
    <t xml:space="preserve">المستشفيات والأسرة والمستوصفات والمرافق الصحية الأخرى بالقطاع الخاص حسب المنطقة 1435هـ </t>
  </si>
  <si>
    <t xml:space="preserve">Private Sector Hospitals,Dispensaries, Beds and Other Medical Facilities,by Region :  1435  H. </t>
  </si>
  <si>
    <t>جدول 2-26</t>
  </si>
  <si>
    <t>Table 2-26</t>
  </si>
  <si>
    <t>عدد المستشفيات     Hospitals</t>
  </si>
  <si>
    <t>عدد الأسرة      Beds</t>
  </si>
  <si>
    <t>عدد المجمعات  Polyclincs</t>
  </si>
  <si>
    <t>عيادات   خاصه     Private Clinics</t>
  </si>
  <si>
    <t>مختبرات    Laboratories</t>
  </si>
  <si>
    <t>مركز العلاج الطبيعي والتأهيل Physiotherapy / Rehabilitation Center</t>
  </si>
  <si>
    <t>محلات نظارات    Opticals</t>
  </si>
  <si>
    <t>مركبي اسنان   Dental Prosth</t>
  </si>
  <si>
    <t>صيدليات        Pharmacies</t>
  </si>
  <si>
    <t>العامة    General</t>
  </si>
  <si>
    <t>المتخصصة Specialized</t>
  </si>
  <si>
    <t xml:space="preserve">Makkah </t>
  </si>
  <si>
    <t xml:space="preserve">Jeddah </t>
  </si>
  <si>
    <t xml:space="preserve">Medinah </t>
  </si>
  <si>
    <t xml:space="preserve">Qaseem </t>
  </si>
  <si>
    <t xml:space="preserve">AL-Ahsa  </t>
  </si>
  <si>
    <t>Hafr-AlBaten</t>
  </si>
  <si>
    <t xml:space="preserve">Jazan   </t>
  </si>
  <si>
    <t xml:space="preserve">Najran   </t>
  </si>
  <si>
    <t>Al-Baha</t>
  </si>
  <si>
    <t xml:space="preserve">Al-jouf   </t>
  </si>
  <si>
    <t xml:space="preserve">Qurrayat  </t>
  </si>
  <si>
    <t xml:space="preserve">Total  </t>
  </si>
  <si>
    <t>المستشفيات والأسرة والمجمعات  بالقطاع الخاص  حسب المنطقة 1431-1435هـ</t>
  </si>
  <si>
    <t>Private Sector Hospitals, Beds and polyclinics, by Region 1431-1435.H.</t>
  </si>
  <si>
    <t>جدول 2-27</t>
  </si>
  <si>
    <t>Table 2-27</t>
  </si>
  <si>
    <t>المناطق    Region</t>
  </si>
  <si>
    <t xml:space="preserve"> المستشفيات             Hospitals</t>
  </si>
  <si>
    <t>أسرة                        Beds</t>
  </si>
  <si>
    <t xml:space="preserve"> المجمعات             Polyclinics</t>
  </si>
  <si>
    <t xml:space="preserve">Riyadh    </t>
  </si>
  <si>
    <t xml:space="preserve">Makkah  </t>
  </si>
  <si>
    <t xml:space="preserve">Jeddah  </t>
  </si>
  <si>
    <t xml:space="preserve">Ta'if   </t>
  </si>
  <si>
    <t xml:space="preserve">Bishah   </t>
  </si>
  <si>
    <t xml:space="preserve">Tabouk </t>
  </si>
  <si>
    <t xml:space="preserve">Ha'il   </t>
  </si>
  <si>
    <t xml:space="preserve">Al-Baha   </t>
  </si>
  <si>
    <t xml:space="preserve">Qunfudah  </t>
  </si>
  <si>
    <t xml:space="preserve"> Total  </t>
  </si>
  <si>
    <t>الأسرة بمستشفيات القطاع الخاص حسب المنطقة والتخصص1435 هـ</t>
  </si>
  <si>
    <t xml:space="preserve">  Beds at Private  Sector by Region and Speciality , 1435 H</t>
  </si>
  <si>
    <t>جدول 2-28</t>
  </si>
  <si>
    <t>Table 2-28</t>
  </si>
  <si>
    <t>Intenal medicine</t>
  </si>
  <si>
    <t>جـدة</t>
  </si>
  <si>
    <t>Hafr Al-baten</t>
  </si>
  <si>
    <t>العيادات بالقطاع الخاص حسب المنطقة والتخصص  1435هـ</t>
  </si>
  <si>
    <t>Clinics at Private Sector by Region and Speciality , 1435 H</t>
  </si>
  <si>
    <t>جدول 2-29</t>
  </si>
  <si>
    <t>Table 2-29</t>
  </si>
  <si>
    <t>General Medicine</t>
  </si>
  <si>
    <t>General surgery</t>
  </si>
  <si>
    <t>Heart &amp; chest</t>
  </si>
  <si>
    <t>قلب وصدر</t>
  </si>
  <si>
    <t>ENT</t>
  </si>
  <si>
    <t xml:space="preserve"> الأطباء والعاملون بالتمريض والفئات الطبية المساعدة </t>
  </si>
  <si>
    <t>بالقطاع الخاص 1431-1435 هـ</t>
  </si>
  <si>
    <t xml:space="preserve"> Physicians, Nurses and Allied Health Personnel </t>
  </si>
  <si>
    <t>at Private Sector, 1431-1435 H.</t>
  </si>
  <si>
    <t>جدول 2-30</t>
  </si>
  <si>
    <t>Table  2-30</t>
  </si>
  <si>
    <t>الأطباء</t>
  </si>
  <si>
    <t>سعودي    S</t>
  </si>
  <si>
    <t xml:space="preserve">Physicians </t>
  </si>
  <si>
    <t>الفئات الطبية المساعدة</t>
  </si>
  <si>
    <t xml:space="preserve">      يشمل أطباء الأسنان.  </t>
  </si>
  <si>
    <t>إجمالي القوى العاملة بالقطاع الخاص حسب الفئة والجنس والجنسية والمنطقة 1435هـ</t>
  </si>
  <si>
    <t>Total Manpower in Private Sector by Category, Sex, Nationality and Region 1435 H.</t>
  </si>
  <si>
    <t>جدول 2-31</t>
  </si>
  <si>
    <t>Table 2-31</t>
  </si>
  <si>
    <t xml:space="preserve"> تابع جدول 2-31</t>
  </si>
  <si>
    <t>Continued table  2-31</t>
  </si>
  <si>
    <t>تشمل اطباء الأسنان*</t>
  </si>
  <si>
    <t>Continued table 2-31</t>
  </si>
  <si>
    <t xml:space="preserve"> القوى العاملة بمستشفيات القطاع الخاص حسب الفئة والجنس والجنسية والمنطقة 1435 هـ</t>
  </si>
  <si>
    <t xml:space="preserve"> Manpower in Private Sector Hospitals by Category,Sex,Nationality and Region 1435 H.</t>
  </si>
  <si>
    <t>جدول 2-32</t>
  </si>
  <si>
    <t>Table 2-32</t>
  </si>
  <si>
    <t>تابع جدول  2-32</t>
  </si>
  <si>
    <t>Continued table  2-32</t>
  </si>
  <si>
    <t xml:space="preserve"> تابع جدول 2-32</t>
  </si>
  <si>
    <t>Continued table 2-32</t>
  </si>
  <si>
    <t>القوى العاملة بمجمعات القطاع الخاص حسب الفئة والجنس والجنسية والمنطقة 1435هـ</t>
  </si>
  <si>
    <t xml:space="preserve"> Manpower in Private Sector  Polyclinics by Category,Sex,Nationality and Region 1435 H.</t>
  </si>
  <si>
    <t>جدول 2-33</t>
  </si>
  <si>
    <t>Table 2-33</t>
  </si>
  <si>
    <t>تابع جدول  2-33</t>
  </si>
  <si>
    <t>Continued table  2-33</t>
  </si>
  <si>
    <t xml:space="preserve"> تابع جدول 2-33</t>
  </si>
  <si>
    <t>Continued table 2-33</t>
  </si>
  <si>
    <t>الأطباء وأطباء الأسنان بالقطاع الخاص حسب التخصص والتصنيف الوظيفي والمنطقة 1435هـ</t>
  </si>
  <si>
    <t>Physicians and Dentists in the Private Sector by Speciality, Professional Categories and Region, 1435H</t>
  </si>
  <si>
    <t xml:space="preserve"> جدول  2-34</t>
  </si>
  <si>
    <t xml:space="preserve"> Table 2-34</t>
  </si>
  <si>
    <t xml:space="preserve"> القوى العاملة بالقطاع الخاص حسب الفئة والجنس والجنسية ونوع المؤسسة 1435 هـ</t>
  </si>
  <si>
    <t xml:space="preserve"> Manpower in the Private Sector Institutions by Category,Sex and Nationality  1435 H.</t>
  </si>
  <si>
    <t>جدول 2-35</t>
  </si>
  <si>
    <t>Table 2-35</t>
  </si>
  <si>
    <t>مجمعات</t>
  </si>
  <si>
    <t>عيادات خاصة</t>
  </si>
  <si>
    <t>مختبرات</t>
  </si>
  <si>
    <t>مراكز علاج طبيعي</t>
  </si>
  <si>
    <t>محلات نظارات</t>
  </si>
  <si>
    <t>مركبي أسنان</t>
  </si>
  <si>
    <t>صيدليات</t>
  </si>
  <si>
    <t>مؤسسات أخرى**</t>
  </si>
  <si>
    <t>Dispensaries</t>
  </si>
  <si>
    <t>Private Clinics</t>
  </si>
  <si>
    <t>Laboratories</t>
  </si>
  <si>
    <t>Phsiotherapy Center</t>
  </si>
  <si>
    <t>Opticals</t>
  </si>
  <si>
    <t>Dental Prosthesis</t>
  </si>
  <si>
    <t>Pharmacies</t>
  </si>
  <si>
    <t>Other Institutions**</t>
  </si>
  <si>
    <t>* تشمل طبيب الأسنان</t>
  </si>
  <si>
    <t>** المصانع والمستودعات والمكاتب العلمية ومراكز التغذية والأشعة</t>
  </si>
  <si>
    <t>** Factories, drug stores, scientific offices,  nutrition centers and radiology centers</t>
  </si>
  <si>
    <t xml:space="preserve">الملتحقون والملتحقات الجدد من أطباء وزارة الصحة ببرامج الزمالات والدراسات العليا </t>
  </si>
  <si>
    <t>حسب التخصص عام   1435هـ</t>
  </si>
  <si>
    <t xml:space="preserve">Physicians  from MOH Newly Enrolled in Fellowship Programs &amp; High Studies </t>
  </si>
  <si>
    <t>by Speciality,1435 H</t>
  </si>
  <si>
    <t>جدول 2-36</t>
  </si>
  <si>
    <t>Table 2-36</t>
  </si>
  <si>
    <t xml:space="preserve">بالداخلInside </t>
  </si>
  <si>
    <t>بالخارج Outside</t>
  </si>
  <si>
    <t>Total إجمالي</t>
  </si>
  <si>
    <t xml:space="preserve">ذكرMale </t>
  </si>
  <si>
    <t>أنثى Female</t>
  </si>
  <si>
    <t>أمراض باطنة</t>
  </si>
  <si>
    <t>طب الأطفال</t>
  </si>
  <si>
    <t>طب نفسي</t>
  </si>
  <si>
    <t>Dermatology&amp;Venereology</t>
  </si>
  <si>
    <t>طب مجتمع</t>
  </si>
  <si>
    <t>Community medicine</t>
  </si>
  <si>
    <t>طب أسرة ومجتمع</t>
  </si>
  <si>
    <t>Family &amp; community medicine</t>
  </si>
  <si>
    <t>أمراض عصبية</t>
  </si>
  <si>
    <t>علم الأمراض</t>
  </si>
  <si>
    <t>Pathology</t>
  </si>
  <si>
    <t>وبائيات</t>
  </si>
  <si>
    <t>Epidemiology</t>
  </si>
  <si>
    <t>جراحة عامـة</t>
  </si>
  <si>
    <t>أمراض نساء وولادة</t>
  </si>
  <si>
    <t>طب وجراحة عيون</t>
  </si>
  <si>
    <t>الأشعة</t>
  </si>
  <si>
    <t>جراحة عظام</t>
  </si>
  <si>
    <t>طب طوارئ</t>
  </si>
  <si>
    <t>Emergency medicine</t>
  </si>
  <si>
    <t>Forensic Medicine</t>
  </si>
  <si>
    <t>تشريح</t>
  </si>
  <si>
    <t>Anatomy</t>
  </si>
  <si>
    <t>الدبلومات الطبية</t>
  </si>
  <si>
    <t>Medical Diploma</t>
  </si>
  <si>
    <t>التجميل والحروق</t>
  </si>
  <si>
    <t>Plastic Surgery</t>
  </si>
  <si>
    <t>الطب المهني</t>
  </si>
  <si>
    <t>Occupational Medicine</t>
  </si>
  <si>
    <t>الطب التأهيلي</t>
  </si>
  <si>
    <t>Rehabilitative Medicine</t>
  </si>
  <si>
    <t>طب وجراحة الأسنان</t>
  </si>
  <si>
    <t xml:space="preserve"> زمالات تخصصية أخرى</t>
  </si>
  <si>
    <t xml:space="preserve">Other specialist fellowship  </t>
  </si>
  <si>
    <t>أعداد  المتدربين بمراكز تطوير المهارات الفنية  لعام 1435 هـ</t>
  </si>
  <si>
    <t>Number of Trainees in Technical Skills' Development Centers  , 1435H.</t>
  </si>
  <si>
    <t xml:space="preserve"> جدول 2-37</t>
  </si>
  <si>
    <t>Table 2-37</t>
  </si>
  <si>
    <t>عدد المتدربين</t>
  </si>
  <si>
    <t>مسمى الدورة</t>
  </si>
  <si>
    <t>Course</t>
  </si>
  <si>
    <t>No. of Trainees</t>
  </si>
  <si>
    <t>أساسيات الرعاية الحرجة للأطفال</t>
  </si>
  <si>
    <t>PFCCS</t>
  </si>
  <si>
    <t>الإنعاش القلبي الرئوي الأساسي</t>
  </si>
  <si>
    <t>BCLS</t>
  </si>
  <si>
    <t>الإنعاش القلبي الرئوي المتقدم</t>
  </si>
  <si>
    <t>ACLS</t>
  </si>
  <si>
    <t>دعم الحياة المتقدم للإصابات</t>
  </si>
  <si>
    <t>ATLS</t>
  </si>
  <si>
    <t>إنعاش حديثي الولادة</t>
  </si>
  <si>
    <t>NRP</t>
  </si>
  <si>
    <t>الرعاية التنفسية لحديثي الولادة</t>
  </si>
  <si>
    <t>NRC</t>
  </si>
  <si>
    <t>الرعاية الأساسية للخدج</t>
  </si>
  <si>
    <t>FCP</t>
  </si>
  <si>
    <t>الإنعاش المتقدم للأطفال</t>
  </si>
  <si>
    <t>PALS</t>
  </si>
  <si>
    <t xml:space="preserve">إنعاش الأطفال المتقدم </t>
  </si>
  <si>
    <t>APLS</t>
  </si>
  <si>
    <t xml:space="preserve">أساسيات الرعاية الحرجة </t>
  </si>
  <si>
    <t>FCCS</t>
  </si>
  <si>
    <t>الرعاية التمريضية المتقدمة للإصابات</t>
  </si>
  <si>
    <t>ATCN</t>
  </si>
  <si>
    <t>فرز الحالات الطارئة</t>
  </si>
  <si>
    <t>TRIAGE</t>
  </si>
  <si>
    <t>الرعاية التمريضية  الحرجة</t>
  </si>
  <si>
    <t>CCN</t>
  </si>
  <si>
    <t>التنفس الصناعي للبالغين</t>
  </si>
  <si>
    <t>AMV</t>
  </si>
  <si>
    <t>التنفس الصناعي للأطفال</t>
  </si>
  <si>
    <t>PMV</t>
  </si>
  <si>
    <t>فرق الاستجابة السريعة</t>
  </si>
  <si>
    <t>RRT</t>
  </si>
  <si>
    <t>دعم الحياة الأساسي للحوامل</t>
  </si>
  <si>
    <t>BLSO</t>
  </si>
  <si>
    <t>دعم الحياة المتقدم للحوامل</t>
  </si>
  <si>
    <t>ALSO</t>
  </si>
  <si>
    <t>أساسيات إدارة الكوارث</t>
  </si>
  <si>
    <t>FDM</t>
  </si>
  <si>
    <t>تخطيط القلب</t>
  </si>
  <si>
    <t>ECG</t>
  </si>
  <si>
    <t>التعامل مع حالات التسمم</t>
  </si>
  <si>
    <t>TOXIO</t>
  </si>
  <si>
    <t>العناية بمجرى التنفس</t>
  </si>
  <si>
    <t>AIR WAY</t>
  </si>
  <si>
    <t>الملتحقون بالكليات الطبية والصحية الجامعية للبنين والبنات حسب الكلية للعام الدراسي 1436/1435هـ</t>
  </si>
  <si>
    <t>Students in University Colleges of Medicine and Health, 1435/1436 H</t>
  </si>
  <si>
    <t>جدول  2-38</t>
  </si>
  <si>
    <t>Table  2-38</t>
  </si>
  <si>
    <t xml:space="preserve"> الجنسية والجنس </t>
  </si>
  <si>
    <t xml:space="preserve"> سعودي</t>
  </si>
  <si>
    <t xml:space="preserve"> Nationality</t>
  </si>
  <si>
    <t>N.S</t>
  </si>
  <si>
    <t xml:space="preserve">and Sex                                     </t>
  </si>
  <si>
    <t>الكلية</t>
  </si>
  <si>
    <t xml:space="preserve">             College</t>
  </si>
  <si>
    <t xml:space="preserve">الطب جامعة الملك سعود بالرياض </t>
  </si>
  <si>
    <t>Medicine,King Saud U.,Riyadh</t>
  </si>
  <si>
    <t xml:space="preserve">الطب جامعة الملك عبدالعزيز بجدة </t>
  </si>
  <si>
    <t>Medicine ,  King Abdul Aziz U.,J.</t>
  </si>
  <si>
    <t>الطب جامعة الدمام</t>
  </si>
  <si>
    <t>Medicine ,Dammam  U.</t>
  </si>
  <si>
    <t xml:space="preserve">الطب جامعة الملك خالد بأبها </t>
  </si>
  <si>
    <t>Medicine ,  King Khalied U.Abha</t>
  </si>
  <si>
    <t>الطب جامعة طيبة</t>
  </si>
  <si>
    <t>Medicine , Taibah U.</t>
  </si>
  <si>
    <t>الطب جامعة أم القرى *</t>
  </si>
  <si>
    <t>Medicine , Umm Al-qura  U.</t>
  </si>
  <si>
    <t xml:space="preserve">الطب جامعة الامام محمد بن سعود الاسلامية </t>
  </si>
  <si>
    <t xml:space="preserve">Medicine , I.M.U.M.U.  
</t>
  </si>
  <si>
    <t xml:space="preserve">الطب جامعة الملك فيصل بالاحساء </t>
  </si>
  <si>
    <t>Medicine,King Faisal U.Al-Ahsa</t>
  </si>
  <si>
    <t>الطب جامعة القصيم</t>
  </si>
  <si>
    <t>Medicine ,  Qassem U.</t>
  </si>
  <si>
    <t>الطب جامعة جازان</t>
  </si>
  <si>
    <t>Medicine , Jazan  U.</t>
  </si>
  <si>
    <t>الطب بمدينة الملك فهد الطبية</t>
  </si>
  <si>
    <t>Medicine , King Fahad Medical City</t>
  </si>
  <si>
    <t xml:space="preserve">الطب جامعة الملك سعود للعلوم </t>
  </si>
  <si>
    <t xml:space="preserve">Medicine , King Saud bin abdulaziz for </t>
  </si>
  <si>
    <t xml:space="preserve"> الصحية بالحرس الوطني</t>
  </si>
  <si>
    <t>Health Sciences National Guard</t>
  </si>
  <si>
    <t>الطب جامعة الاميرة نورة بنت عبدالرحمن</t>
  </si>
  <si>
    <t>Medicine ,Norah Bint Abdulrahman  U.</t>
  </si>
  <si>
    <t>الطب جامعة سلمان بن عبدالعزيز</t>
  </si>
  <si>
    <t>Medicine Salman bin Abdulaziz  U.</t>
  </si>
  <si>
    <t>الطب جامعة الطائف</t>
  </si>
  <si>
    <t>Medicine  Taif U.</t>
  </si>
  <si>
    <t xml:space="preserve">الطب جامعة تبوك </t>
  </si>
  <si>
    <t>Medicine  Tabouk U.</t>
  </si>
  <si>
    <t xml:space="preserve">الطب جامعة حائل </t>
  </si>
  <si>
    <t>Medicine  Hail  U.</t>
  </si>
  <si>
    <t>الطب جامعة الباحة *</t>
  </si>
  <si>
    <t>Medicine ,  Al-Bahah U.</t>
  </si>
  <si>
    <t>الطب جامعة نجران</t>
  </si>
  <si>
    <t>Medicine , Najran  U.</t>
  </si>
  <si>
    <t>الطب جامعة الحدود الشمالية</t>
  </si>
  <si>
    <t xml:space="preserve"> Medicine , Northern Border U.</t>
  </si>
  <si>
    <t>الطب جامعة المجمعة</t>
  </si>
  <si>
    <t xml:space="preserve"> Medicine , Majmaah  U.</t>
  </si>
  <si>
    <t xml:space="preserve">الطب جامعة الجوف </t>
  </si>
  <si>
    <t xml:space="preserve"> Medicine , Al jouf  U.</t>
  </si>
  <si>
    <t xml:space="preserve">الطب جامعة شقراء </t>
  </si>
  <si>
    <t xml:space="preserve"> Medicine , Shaqra  U.</t>
  </si>
  <si>
    <t xml:space="preserve">Total                    </t>
  </si>
  <si>
    <t xml:space="preserve">طب الأسنان جامعة الملك سعود بالرياض </t>
  </si>
  <si>
    <t>Dentistry,King Saud U.,R.</t>
  </si>
  <si>
    <t xml:space="preserve">طب الأسنان جامعة الملك عبدالعزيز بجدة </t>
  </si>
  <si>
    <t>Dentistry ,  King Abdul Aziz U.J.</t>
  </si>
  <si>
    <t>طب الأسنان جامعة الدمام</t>
  </si>
  <si>
    <t>Dentistry ,  Dammam  U.</t>
  </si>
  <si>
    <t>طب الأسنان جامعة أم القرى *</t>
  </si>
  <si>
    <t>Dentistry ,   Umm Al-qura  U.</t>
  </si>
  <si>
    <t>طب الأسنان جامعة طيبة</t>
  </si>
  <si>
    <t xml:space="preserve">Dentistry , Taibah U. </t>
  </si>
  <si>
    <t xml:space="preserve">طب الأسنان جامعة الملك خالد بأبها </t>
  </si>
  <si>
    <t>Dentistry ,King Khalied U.Abha</t>
  </si>
  <si>
    <t xml:space="preserve">طب الأسنان جامعة الملك سعود للعلوم </t>
  </si>
  <si>
    <t xml:space="preserve">Dentistry , King Saud bin abdulaziz for </t>
  </si>
  <si>
    <t>طب الاسنان جامعة الاميرة نورة بنت عبدالرحمن</t>
  </si>
  <si>
    <t>Dentistry ,Norah Bint Abdulrahman  U.</t>
  </si>
  <si>
    <t xml:space="preserve">طب الأسنان جامعة سلمان بن عبدالعزيز </t>
  </si>
  <si>
    <t>Dentistry , Salman bin Abdulaziz  U.</t>
  </si>
  <si>
    <t>طب الأسنان جامعة القصيم</t>
  </si>
  <si>
    <t>Dentistry , Qassem U.</t>
  </si>
  <si>
    <t>طب الأسنان جامعة الطائف</t>
  </si>
  <si>
    <t>Dentistry , Taif U.</t>
  </si>
  <si>
    <t>طب الأسنان جامعة حائل</t>
  </si>
  <si>
    <t>Dentistry , Hail U.</t>
  </si>
  <si>
    <t>طب الأسنان بجامعة جازان</t>
  </si>
  <si>
    <t>Dentistry, Jazan  U.</t>
  </si>
  <si>
    <t>طب الأسنان بجامعة نجران</t>
  </si>
  <si>
    <t>Dentistry, Najran  U.</t>
  </si>
  <si>
    <t>طب الأسنان بجامعة المجمعة</t>
  </si>
  <si>
    <t>Dentistry,Majmaah  U.</t>
  </si>
  <si>
    <t xml:space="preserve">طب الأسنان بجامعة الجوف </t>
  </si>
  <si>
    <t xml:space="preserve"> Dentistry, Al jouf  U.</t>
  </si>
  <si>
    <t xml:space="preserve">الصيدلة جامعة الملك سعود بالرياض </t>
  </si>
  <si>
    <t>Pharmacy,King Saud U.,R.</t>
  </si>
  <si>
    <t>الصيدلة جامعة الملك عبدالعزيز بجدة</t>
  </si>
  <si>
    <t>Pharmacy, King Abdul Aziz U..J.</t>
  </si>
  <si>
    <t>الصيدلة جامعة الدمام</t>
  </si>
  <si>
    <t>Pharmacy, Dammam  U.</t>
  </si>
  <si>
    <t>الصيدلة جامعة الملك فيصل بالاحساء</t>
  </si>
  <si>
    <t>Pharmacy,King Faisal U.Al-Ahsa.</t>
  </si>
  <si>
    <t>الصيدلة جامعة أم القرى *</t>
  </si>
  <si>
    <t>Pharmacy, Umm Al-qura  U.</t>
  </si>
  <si>
    <t>الصيدلة جامعة طيبة</t>
  </si>
  <si>
    <t>Pharmacy,Taibah  U.</t>
  </si>
  <si>
    <t xml:space="preserve">الصيدلة جامعة الملك خالد بأبها </t>
  </si>
  <si>
    <t>Pharmacy,  King Khalied U.Abha</t>
  </si>
  <si>
    <t xml:space="preserve">الصيدلة جامعة الملك سعود للعلوم </t>
  </si>
  <si>
    <t xml:space="preserve">Pharmacy , King Saud bin abdulaziz for </t>
  </si>
  <si>
    <t xml:space="preserve">الصيدلة جامعة سلمان بن عبدالعزيز </t>
  </si>
  <si>
    <t>Pharmacy,  Salman bin Abdulaziz  U.</t>
  </si>
  <si>
    <t>الصيدلة جامعة الاميرة نورة بنت عبدالرحمن</t>
  </si>
  <si>
    <t>Pharmacy,Norah Bint Abdulrahman  U.</t>
  </si>
  <si>
    <t>الصيدلة جامعة القصيم</t>
  </si>
  <si>
    <t>Pharmacy,   Qassem U.</t>
  </si>
  <si>
    <t>الصيدلة جامعة تبوك</t>
  </si>
  <si>
    <t>Pharmacy,   Tabouk U.</t>
  </si>
  <si>
    <t>الصيدلة جامعة حائل</t>
  </si>
  <si>
    <t>Pharmacy,   Hail U.</t>
  </si>
  <si>
    <t>الصيدلة بجامعة جازان</t>
  </si>
  <si>
    <t>Pharmacy, , Jazan  U.</t>
  </si>
  <si>
    <t>الصيدلة جامعة الطائف</t>
  </si>
  <si>
    <t>Pharmacy,  Taif U.</t>
  </si>
  <si>
    <t>الصيدلة جامعة الباحة *</t>
  </si>
  <si>
    <t>Pharmacy,    Al-Bahah U.</t>
  </si>
  <si>
    <t>الصيدلة جامعة نجران</t>
  </si>
  <si>
    <t>Pharmacy,  Najran  U.</t>
  </si>
  <si>
    <t>الصيدلة جامعة شقراء</t>
  </si>
  <si>
    <t>Pharmacy,   Shaqra  U.</t>
  </si>
  <si>
    <t>الصيدلة جامعة الحدود الشمالية</t>
  </si>
  <si>
    <t xml:space="preserve"> Pharmacy,   Northern Border   U.</t>
  </si>
  <si>
    <t xml:space="preserve">الصيدلة جامعة الجوف </t>
  </si>
  <si>
    <t xml:space="preserve"> Pharmacy,   Al jouf   U.</t>
  </si>
  <si>
    <t xml:space="preserve">العلوم التطبيقية جامعة الملك سعود بالرياض </t>
  </si>
  <si>
    <t>Applied Science,King Saud U.,R.</t>
  </si>
  <si>
    <t xml:space="preserve">العلوم التطبيقية جامعة الملك عبدالعزيز بجدة </t>
  </si>
  <si>
    <t>Applied Science,Abdul Aziz U..J.</t>
  </si>
  <si>
    <t>العلوم التطبيقية جامعة الدمام</t>
  </si>
  <si>
    <t>Applied Science,Dammam  U.</t>
  </si>
  <si>
    <t>العلوم الطبية جامعة أم القرى *</t>
  </si>
  <si>
    <t>Applied Science,Umm Al-Qura U.</t>
  </si>
  <si>
    <t>العلوم الطبية جامعة طيبة</t>
  </si>
  <si>
    <t>Applied Science,Taibah U.</t>
  </si>
  <si>
    <t xml:space="preserve">العلوم التطبيقية جامعة الملك خالد بأبها </t>
  </si>
  <si>
    <t>Applied Science,,King Khalied U.Abha</t>
  </si>
  <si>
    <t xml:space="preserve">العلوم التطبيقية جامعة الملك سعود  </t>
  </si>
  <si>
    <t xml:space="preserve">Applied , King Saud bin abdulaziz for </t>
  </si>
  <si>
    <t xml:space="preserve"> للعلوم الصحية بالحرس الوطني</t>
  </si>
  <si>
    <t xml:space="preserve">العلوم الطبية  جامعة الملك فيصل بالاحساء </t>
  </si>
  <si>
    <t>Applied Science,King Faisal U.Al-Ahsa</t>
  </si>
  <si>
    <t xml:space="preserve">العلوم التطبيقية جامعة سلمان بن عبدالعزيز </t>
  </si>
  <si>
    <t>Applied Science, Salman bin Abdulaziz  U.</t>
  </si>
  <si>
    <t>العلوم التطبيقية جامعة القصيم</t>
  </si>
  <si>
    <t>Applied Science,Qassem U.</t>
  </si>
  <si>
    <t>العلوم التطبيقية جامعة جازان</t>
  </si>
  <si>
    <t>Applied Science, Jazan U.</t>
  </si>
  <si>
    <t xml:space="preserve">العلوم التطبيقية جامعة الطائف </t>
  </si>
  <si>
    <t>Applied Science,  Taif U.</t>
  </si>
  <si>
    <t xml:space="preserve">العلوم التطبيقية جامعة تبوك </t>
  </si>
  <si>
    <t>Applied Science,  Tabouk U.</t>
  </si>
  <si>
    <t xml:space="preserve">العلوم التطبيقية جامعة حائل </t>
  </si>
  <si>
    <t>Applied Science,  Hail U.</t>
  </si>
  <si>
    <t>العلوم التطبيقية جامعة الباحة *</t>
  </si>
  <si>
    <t>Applied Science,  Al-Bahah U.</t>
  </si>
  <si>
    <t>العلوم التطبيقية جامعة نجران</t>
  </si>
  <si>
    <t>Applied Science,  Najran  U.</t>
  </si>
  <si>
    <t>العلوم التطبيقية جامعة شقراء</t>
  </si>
  <si>
    <t>Applied Science,  Shaqra  U.</t>
  </si>
  <si>
    <t>العلوم التطبيقية جامعة المجمعة</t>
  </si>
  <si>
    <t>Applied Science, Majmaah  U.</t>
  </si>
  <si>
    <t>العلوم التطبيقية جامعة الحدود الشمالية</t>
  </si>
  <si>
    <t>Applied Science,  Northern Border U.</t>
  </si>
  <si>
    <t xml:space="preserve">العلوم التطبيقية جامعة الجوف </t>
  </si>
  <si>
    <t>Applied Science,  Al jouf  U.</t>
  </si>
  <si>
    <t xml:space="preserve">Total                     </t>
  </si>
  <si>
    <t>التمريض جامعة الملك سعود بالرياض</t>
  </si>
  <si>
    <t>Nurse,King Saud U.,R.</t>
  </si>
  <si>
    <t xml:space="preserve">التمريض جامعة الملك عبدالعزيز بجدة </t>
  </si>
  <si>
    <t>Nurse , Abdul Aziz U..J.</t>
  </si>
  <si>
    <t>التمريض جامعة الدمام</t>
  </si>
  <si>
    <t>Nurse ,  Dammam  U.</t>
  </si>
  <si>
    <t>التمريض جامعة أم القرى *</t>
  </si>
  <si>
    <t>Nurse ,  Umm Al-Qura  U.</t>
  </si>
  <si>
    <t xml:space="preserve">التمريض جامعة طيبة </t>
  </si>
  <si>
    <t>Nurse ,  Taibah  U.</t>
  </si>
  <si>
    <t xml:space="preserve">التمريض جامعة الملك خالد بأبها </t>
  </si>
  <si>
    <t>Nurse , King Khalied U. Abha</t>
  </si>
  <si>
    <t xml:space="preserve">التمريض جامعة الملك سعود للعلوم </t>
  </si>
  <si>
    <t xml:space="preserve">Nurse , King Saud bin abdulaziz for </t>
  </si>
  <si>
    <t>التمريض جامعة الاميرة نورة بنت عبدالرحمن</t>
  </si>
  <si>
    <t xml:space="preserve"> Nurse ,Norah Bint Abdulrahman  U.</t>
  </si>
  <si>
    <t>التمريض جامعة القصيم</t>
  </si>
  <si>
    <t xml:space="preserve"> Nurse , Qassem U.</t>
  </si>
  <si>
    <t>التمريض جامعة حائل</t>
  </si>
  <si>
    <t xml:space="preserve"> Nurse , Hail U.</t>
  </si>
  <si>
    <t xml:space="preserve"> التمريض جامعة الحدود الشمالية</t>
  </si>
  <si>
    <t>Nurse,  Northern Border U.</t>
  </si>
  <si>
    <t>التمريض جامعة جازان</t>
  </si>
  <si>
    <t xml:space="preserve"> Nurse , Jazan  U.</t>
  </si>
  <si>
    <t xml:space="preserve">التمريض جامعة نجران </t>
  </si>
  <si>
    <t xml:space="preserve"> Nurse , Najran  U.</t>
  </si>
  <si>
    <t xml:space="preserve"> Total                    </t>
  </si>
  <si>
    <t>الصحة وعلوم التأهيل جامعة الاميرة نورة بنت عبدالرحمن</t>
  </si>
  <si>
    <t>Health and Rehabilitation Sciemces Norah Bint Abdulrahman  U.</t>
  </si>
  <si>
    <t xml:space="preserve">كلية الصحة العامة والمعلومات الصحية بجامعة </t>
  </si>
  <si>
    <t>Public Health &amp;Health Informatics King Saud bin</t>
  </si>
  <si>
    <t>الملك سعود للعلوم الصحية بالحرس الوطني</t>
  </si>
  <si>
    <t>abdulaziz for Health Sciences National Guard</t>
  </si>
  <si>
    <t>كلية الصحة العامة والمعلومات الصحية بجامعة بالقصيم</t>
  </si>
  <si>
    <t>Public Health &amp;Health Informatics  Qassem U.</t>
  </si>
  <si>
    <t>كلية الصحة العامة والمعلومات الصحية بجامعة حائل *</t>
  </si>
  <si>
    <t>Public Health &amp;Health Informatics  Hail U.</t>
  </si>
  <si>
    <t>التأهيل الطبي بجامعة طيبة</t>
  </si>
  <si>
    <t>Rehabilitation  Taibah  U.</t>
  </si>
  <si>
    <t>التأهيل الطبي بجامعة القصيم</t>
  </si>
  <si>
    <t>Rehabilitation  Qassem U.</t>
  </si>
  <si>
    <t>المجموع الكلي</t>
  </si>
  <si>
    <t xml:space="preserve">G.Total             </t>
  </si>
  <si>
    <t>خريجو الكليات الطبية والصحية الجامعية للعام الدراسي 1435/1434هـ</t>
  </si>
  <si>
    <t>Graduates in University Medical and Health Colleges (Male &amp; Female) by College,1434/1435 H</t>
  </si>
  <si>
    <t>جدول  2-39</t>
  </si>
  <si>
    <t>Table  2-39</t>
  </si>
  <si>
    <t>الطب جامعة الملك سعود بالرياض *</t>
  </si>
  <si>
    <t xml:space="preserve"> Medicine,King Saud U.,Riyadh</t>
  </si>
  <si>
    <t xml:space="preserve"> Medicine ,  King Abdul Aziz U.,J.</t>
  </si>
  <si>
    <t xml:space="preserve"> Medicine , Dammam U.</t>
  </si>
  <si>
    <t>الطب جامعة الملك خالد بأبها *</t>
  </si>
  <si>
    <t xml:space="preserve"> Medicine ,  King Khalied U.Abha</t>
  </si>
  <si>
    <t xml:space="preserve"> Medicine , Taibah U.</t>
  </si>
  <si>
    <t>الطب جامعة الملك فيصل بالاحساء</t>
  </si>
  <si>
    <t xml:space="preserve"> Medicine,King Faisal U.Al-Ahsa.</t>
  </si>
  <si>
    <t>الطب بجامعة أم القرى **</t>
  </si>
  <si>
    <t xml:space="preserve"> Medicine , Umm Al-qura  U.</t>
  </si>
  <si>
    <t xml:space="preserve">الطب جامعة جازان </t>
  </si>
  <si>
    <t xml:space="preserve"> Medicine , Jazan  U.</t>
  </si>
  <si>
    <t xml:space="preserve"> Medicine , King Fahad Medical City</t>
  </si>
  <si>
    <t xml:space="preserve">الطب جامعة القصيم </t>
  </si>
  <si>
    <t xml:space="preserve"> Medicine ,  Qassem U.</t>
  </si>
  <si>
    <t xml:space="preserve"> Medicine ,  Tabouk U.</t>
  </si>
  <si>
    <t>الطب جامعة الجوف</t>
  </si>
  <si>
    <t xml:space="preserve"> Medicine ,   Al jouf U.</t>
  </si>
  <si>
    <t xml:space="preserve"> Dentistry,King Saud U.,R.</t>
  </si>
  <si>
    <t xml:space="preserve"> Dentistry ,  King Abdul Aziz U..J.</t>
  </si>
  <si>
    <t xml:space="preserve"> Dentistry ,  Dammam  U.</t>
  </si>
  <si>
    <t xml:space="preserve"> Dentistry ,  Taibah  U.</t>
  </si>
  <si>
    <t>طب الأسنان جامعة الملك خالد بأبها *</t>
  </si>
  <si>
    <t xml:space="preserve"> Dentistry , King Khalied U.Abha</t>
  </si>
  <si>
    <t xml:space="preserve">طب الأسنان جامعة القصيم </t>
  </si>
  <si>
    <t xml:space="preserve"> Pharmacy,King Saud U.,R.</t>
  </si>
  <si>
    <t xml:space="preserve">الصيدلة جامعة الملك عبدالعزيز بجدة </t>
  </si>
  <si>
    <t xml:space="preserve"> Pharmacy, King Abdul Aziz U..J.</t>
  </si>
  <si>
    <t xml:space="preserve"> Pharmacy,Umm Al-Qura U.</t>
  </si>
  <si>
    <t xml:space="preserve">الصيدلة جامعة الملك خالد بأبها *  </t>
  </si>
  <si>
    <t xml:space="preserve"> Pharmacy, King Khalied U.Abha</t>
  </si>
  <si>
    <t>Pharmacy, ,Norah Bint Abdulrahman  U.</t>
  </si>
  <si>
    <t xml:space="preserve"> Pharmacy, King Faisal U.Al-Ahsa.</t>
  </si>
  <si>
    <t xml:space="preserve">الصيدلة جامعة القصيم </t>
  </si>
  <si>
    <t>Pharmacy,  Qassem U.</t>
  </si>
  <si>
    <t>Pharmacy,  Najran U.</t>
  </si>
  <si>
    <t>الصيدلة جامعة جازان</t>
  </si>
  <si>
    <t>Pharmacy,  Jazan  U.</t>
  </si>
  <si>
    <t>الصيدلة جامعة الجوف</t>
  </si>
  <si>
    <t>Pharmacy,  Al jouf U.</t>
  </si>
  <si>
    <t xml:space="preserve"> Applied Science,King Saud U.,R.</t>
  </si>
  <si>
    <t xml:space="preserve">العلوم التطبيقية جامعة الملك عبدالعزيز بجدة  </t>
  </si>
  <si>
    <t xml:space="preserve"> Applied Science,Abdul Aziz U..J.</t>
  </si>
  <si>
    <t xml:space="preserve"> Applied Science,Dammam  U.</t>
  </si>
  <si>
    <t>العلوم الطبية التطبيقية جامعة أم القرى **</t>
  </si>
  <si>
    <t xml:space="preserve"> Applied Science,Umm Al-Qura U.</t>
  </si>
  <si>
    <t>العلوم الطبية التطبيقية جامعة الملك خالد بأبها *</t>
  </si>
  <si>
    <t xml:space="preserve"> Applied Science,King Khalied U.Abha</t>
  </si>
  <si>
    <t>العلوم التطبيقية جامعة الباحة **</t>
  </si>
  <si>
    <t xml:space="preserve">العلوم الطبية التطبيقية جامعة القصيم </t>
  </si>
  <si>
    <t xml:space="preserve"> Applied Science,Qassem U.</t>
  </si>
  <si>
    <t xml:space="preserve">العلوم الطبية التطبيقية جامعة تبوك </t>
  </si>
  <si>
    <t xml:space="preserve"> Applied Science, Tabouk U.</t>
  </si>
  <si>
    <t>العلوم الطبية التطبيقية جامعة المجمعة</t>
  </si>
  <si>
    <t xml:space="preserve"> Applied Science,Majmaah  U.</t>
  </si>
  <si>
    <t xml:space="preserve">العلوم الطبية التطبيقية جامعة الجوف </t>
  </si>
  <si>
    <t xml:space="preserve"> Applied Science, Al jouf  U.</t>
  </si>
  <si>
    <t xml:space="preserve"> Nurse,King Saud U.,R.</t>
  </si>
  <si>
    <t>التمريض جامعة أم القرى **</t>
  </si>
  <si>
    <t xml:space="preserve"> Nurse , Umm Al-Qura  U.</t>
  </si>
  <si>
    <t xml:space="preserve"> Nurse , Dammam  U.</t>
  </si>
  <si>
    <t>التمريض جامعة الملك خالد بأبها *</t>
  </si>
  <si>
    <t>Nurse ,Norah Bint Abdulrahman  U.</t>
  </si>
  <si>
    <t>Nurse , Jazan  U.</t>
  </si>
  <si>
    <t xml:space="preserve">التمريض جامعة الحدود الشمالية </t>
  </si>
  <si>
    <t>Nurse , Northern Border U.</t>
  </si>
  <si>
    <t>الصحة العامة والمعلومات الصحية بالقصيم</t>
  </si>
  <si>
    <t>. عدد خريجي كلية الطب جامعة الملك سعود وجامعة الملك خالد بابها منخفض مقارنة بالعام السابق وذلك نظراً لصدور قرار من الجامعة بعدم احتساب اطباء الامتياز ضمن الخريجين الا بعد الأنتهاء من فترة الامتياز *</t>
  </si>
  <si>
    <t>مستشفيات وزارة الصحة المعتمدة من المجلس المركزي لاعتماد المنشآت الصحية بنهاية عام 2014م</t>
  </si>
  <si>
    <t>CBAHI Accredited MoH Hospitals at the end of 2014 G.</t>
  </si>
  <si>
    <t xml:space="preserve"> جدول  2-40</t>
  </si>
  <si>
    <t>Table 2-40</t>
  </si>
  <si>
    <t>المنطقة
Region</t>
  </si>
  <si>
    <t>المستشفى</t>
  </si>
  <si>
    <t>Hospital Name</t>
  </si>
  <si>
    <t>تاريخ الاعتماد
Date of Accriditation</t>
  </si>
  <si>
    <t>الرياض
Riyadh</t>
  </si>
  <si>
    <t>King Fahad Medical City</t>
  </si>
  <si>
    <t>مستشفى اليمامة</t>
  </si>
  <si>
    <t>Al-Yamama Hospital</t>
  </si>
  <si>
    <t>مستشفى الإيمان العام</t>
  </si>
  <si>
    <t>Al-Eman General Hospital</t>
  </si>
  <si>
    <t>مستشفى الأمير سلمان</t>
  </si>
  <si>
    <t>Prince Salman Hospital</t>
  </si>
  <si>
    <t>مدينة الملك سعود الطبية</t>
  </si>
  <si>
    <t>King Saud Medical City</t>
  </si>
  <si>
    <t>مستشفى الملك خالد بالخرج</t>
  </si>
  <si>
    <t>King Khalid Hospital- Al Kharj</t>
  </si>
  <si>
    <t>مستشفى الأفلاج العام</t>
  </si>
  <si>
    <t>Al Aflaj General Hospital</t>
  </si>
  <si>
    <t>مستشفى وادي الدواسر العام</t>
  </si>
  <si>
    <t>Wadi Al Dawasir General Hospital</t>
  </si>
  <si>
    <t>مستشفى الدوادمي العام</t>
  </si>
  <si>
    <t>Al Dawadmi General Hospital</t>
  </si>
  <si>
    <t>مستشفى القويعية العام</t>
  </si>
  <si>
    <t>Al-Quayeeah General Hospital</t>
  </si>
  <si>
    <t>مكة المكرمة
Makkah</t>
  </si>
  <si>
    <t>مستشفى حراء العام</t>
  </si>
  <si>
    <t>Herra General Hospital</t>
  </si>
  <si>
    <t>مستشفى الملك عبد العزيز</t>
  </si>
  <si>
    <t>King Abdulaziz  Hospital</t>
  </si>
  <si>
    <t>مستشفى النور التخصصي</t>
  </si>
  <si>
    <t>Al-Noor  Specialized Hospital</t>
  </si>
  <si>
    <t>جدة
Jeddah</t>
  </si>
  <si>
    <t>مستشفى الملك عبد العزيز ومركز الأورام</t>
  </si>
  <si>
    <t>King Abdulaziz  Hospital &amp; Oncology Center</t>
  </si>
  <si>
    <t>مستشفى الملك فهد</t>
  </si>
  <si>
    <t>King Fahad  Hospital</t>
  </si>
  <si>
    <t>مستشفى الولادة والأطفال</t>
  </si>
  <si>
    <t>Maternity &amp; Children Hospital</t>
  </si>
  <si>
    <t>مستشفى رابغ العام</t>
  </si>
  <si>
    <t>Rabegh General Hospital</t>
  </si>
  <si>
    <t>مستشفى الثغر العام</t>
  </si>
  <si>
    <t>Al-Thager General Hospital</t>
  </si>
  <si>
    <t>الطائف
Ta'if</t>
  </si>
  <si>
    <t>مستشفى الملك عبد العزيز التخصصي</t>
  </si>
  <si>
    <t>King Abdulaziz  Specialized Hospital</t>
  </si>
  <si>
    <t>المدينة المنورة
Madinah</t>
  </si>
  <si>
    <t>مستشفى أحد العام</t>
  </si>
  <si>
    <t xml:space="preserve"> Ohoud General Hospital</t>
  </si>
  <si>
    <t>مستشفى الأنصار</t>
  </si>
  <si>
    <t xml:space="preserve"> Al Ansar General Hospital</t>
  </si>
  <si>
    <t>مستشفى ينبع العام</t>
  </si>
  <si>
    <t xml:space="preserve"> Jubail General Hospital</t>
  </si>
  <si>
    <t>القصيم
Qaseem</t>
  </si>
  <si>
    <t>مستشفى الملك فهد التخصصي ببريدة</t>
  </si>
  <si>
    <t>King Fahad  Specialized Hospital</t>
  </si>
  <si>
    <t>مستشفى الملك سعود بعنيزة</t>
  </si>
  <si>
    <t>King Saud  Hospital</t>
  </si>
  <si>
    <t>مستشفى الولادة والأطفال ببريدة</t>
  </si>
  <si>
    <t>الشرقية
Eastern</t>
  </si>
  <si>
    <t>مستشفى الولادة والأطفال بالدمام</t>
  </si>
  <si>
    <t>مركز سعود البابطين للقلب بالدمام</t>
  </si>
  <si>
    <t>Saud Al Babtain Cardiac Center</t>
  </si>
  <si>
    <t>مستشفى الجبيل العام</t>
  </si>
  <si>
    <t>مستشفى القطيف العام</t>
  </si>
  <si>
    <t>Qateef  General Hospital</t>
  </si>
  <si>
    <t xml:space="preserve">مجمع الدمام الطبي </t>
  </si>
  <si>
    <t>Dammam Medical Complex</t>
  </si>
  <si>
    <t>مستشفى الخفجي العام</t>
  </si>
  <si>
    <t>Al Khafji General Hospital</t>
  </si>
  <si>
    <t>الأحساء
Al-Ahsa</t>
  </si>
  <si>
    <t>مستشفى الملك فهد بالهفوف</t>
  </si>
  <si>
    <t>مستشفى الأمير سعود بن جلوي</t>
  </si>
  <si>
    <t>Prince Saud Bin Jalawi Hospital</t>
  </si>
  <si>
    <t>حفر الباطن
Hafr Al-Baten</t>
  </si>
  <si>
    <t>مستشفى الملك خالد</t>
  </si>
  <si>
    <t>King Khalid  Hospital</t>
  </si>
  <si>
    <t>عسير
Aseer</t>
  </si>
  <si>
    <t>مستشفى عسير المركزي</t>
  </si>
  <si>
    <t>Aseer Central Hospital</t>
  </si>
  <si>
    <t>مستشفى خميس مشيط العام</t>
  </si>
  <si>
    <t>Khamis Mushayt General Hospital</t>
  </si>
  <si>
    <t>مستشفى أبها العام</t>
  </si>
  <si>
    <t>Abha General Hospital</t>
  </si>
  <si>
    <t>مستشفى بللسمر العام</t>
  </si>
  <si>
    <t>Billasmar General Hospital</t>
  </si>
  <si>
    <t>مستشفى سراة عبيدة</t>
  </si>
  <si>
    <t>Sarat Obaida General Hospital</t>
  </si>
  <si>
    <t>مستشفى النماص العام</t>
  </si>
  <si>
    <t>Al Namas General Hospital</t>
  </si>
  <si>
    <t>بيشة
Bishah</t>
  </si>
  <si>
    <t>مستشفى الملك عبد الله</t>
  </si>
  <si>
    <t>King Abdullah  Hospital</t>
  </si>
  <si>
    <t>تبوك
Tabuk</t>
  </si>
  <si>
    <t>مستشفى حقل العام</t>
  </si>
  <si>
    <t>Hakel General Hospital</t>
  </si>
  <si>
    <t>حائل
Ha'il</t>
  </si>
  <si>
    <t>الحدود الشمالية
Northern</t>
  </si>
  <si>
    <t>مستشفى عرعر المركزي</t>
  </si>
  <si>
    <t>Arar Central Hospital</t>
  </si>
  <si>
    <t>مستشفى الأمير عبد العزيز بن مساعد</t>
  </si>
  <si>
    <t>Prince Abdulaziz Bin Musaad Hospital</t>
  </si>
  <si>
    <t>جازان
Jazan</t>
  </si>
  <si>
    <t>مستشفى الملك فهد المركزي</t>
  </si>
  <si>
    <t>نجران
Najran</t>
  </si>
  <si>
    <t>مستشفى شرورة العام</t>
  </si>
  <si>
    <t>Sharourah General Hospital</t>
  </si>
  <si>
    <t>الباحة
Al-Baha</t>
  </si>
  <si>
    <t>مستشفيات القطاع الخاص المعتمدة من المجلس المركزي لاعتماد المنشآت الصحية بنهاية عام 2014م</t>
  </si>
  <si>
    <t>CBAHI Accredited Private Hospitals at the end of 2014 G.</t>
  </si>
  <si>
    <t xml:space="preserve"> جدول  2-41</t>
  </si>
  <si>
    <t>Table 2-41</t>
  </si>
  <si>
    <t>المستشفى الوطني</t>
  </si>
  <si>
    <t>National Hospital</t>
  </si>
  <si>
    <t>مستشفى المملكة</t>
  </si>
  <si>
    <t>Kingdom Hospital</t>
  </si>
  <si>
    <t>مستشفى الحمادي</t>
  </si>
  <si>
    <t>Al Hamadi Hospital</t>
  </si>
  <si>
    <t>مستشفى الدكتور عبد الرحمن المشاري</t>
  </si>
  <si>
    <t>Dr Abdulrahman Al Mashary Hospital</t>
  </si>
  <si>
    <t>مستشفى الرعاية</t>
  </si>
  <si>
    <t>Care Hospital</t>
  </si>
  <si>
    <t>مستشفى نجد الاستشاري</t>
  </si>
  <si>
    <t>Najd Consultation Hospital</t>
  </si>
  <si>
    <t>مستشفى الهلال الأخضر</t>
  </si>
  <si>
    <t>Green Crescent Hospital</t>
  </si>
  <si>
    <t>مستشفى الدكتور أحمد أبا نمي</t>
  </si>
  <si>
    <t>Dr Ahmad Aba-Namy Hospital</t>
  </si>
  <si>
    <t>مستشفى عبيد التخصصي</t>
  </si>
  <si>
    <t>Ebaid Specialized Hospital</t>
  </si>
  <si>
    <t>مستشفى الجزيرة</t>
  </si>
  <si>
    <t>Al Jazeera Hospital</t>
  </si>
  <si>
    <t>مستشفى محمد صالح باشراحيل</t>
  </si>
  <si>
    <t>Mohammad Saleh Ba-Sharaheel Hospital</t>
  </si>
  <si>
    <t>مستشفى الرفيع</t>
  </si>
  <si>
    <t>Al Rafeea Hospital</t>
  </si>
  <si>
    <t>مستشفى المغربي</t>
  </si>
  <si>
    <t>Magrabi Hospital</t>
  </si>
  <si>
    <t>مستشفى حي الجامعة</t>
  </si>
  <si>
    <t>Hai Al-Jamea Hospital</t>
  </si>
  <si>
    <t>مستشفى عبد اللطيف جميل للتأهيل الطبي</t>
  </si>
  <si>
    <t>Abdullateef Jameel Rehabilitation Hospital</t>
  </si>
  <si>
    <t>مستشفى الدكتور خالد إدريس</t>
  </si>
  <si>
    <t>Dr Khalid Idrees Hospital</t>
  </si>
  <si>
    <t>مستشفى الدكتور عبد الرحمن طه بخش</t>
  </si>
  <si>
    <t>De Abdulrahman Taha Bakhsh Hospital</t>
  </si>
  <si>
    <t>مستشفى الحياة</t>
  </si>
  <si>
    <t>Al Hayat Hospital</t>
  </si>
  <si>
    <t>مستشفى بقشان</t>
  </si>
  <si>
    <t>Bugshan Hospital</t>
  </si>
  <si>
    <t>مستشفى عرفان وباقدو العام</t>
  </si>
  <si>
    <t>Erfan &amp; Bagedo General Hospital</t>
  </si>
  <si>
    <t>مستشفى المواساة</t>
  </si>
  <si>
    <t>Mouwasat Hospital</t>
  </si>
  <si>
    <t>مستشفى حامد سليمان الأحمدي</t>
  </si>
  <si>
    <t>Hamed Soliman Al-Ahmadi Hospital</t>
  </si>
  <si>
    <t>مستشفى المدينة الوطني</t>
  </si>
  <si>
    <t>Madina National Hospital</t>
  </si>
  <si>
    <t>مستشفى الأنصاري التخصصي بينبع</t>
  </si>
  <si>
    <t>Al Ansary Specialized Hospital</t>
  </si>
  <si>
    <t>مستشفى الوفاء</t>
  </si>
  <si>
    <t>Wafaa Hospital</t>
  </si>
  <si>
    <t>مستشفى اليوسف بالخبر</t>
  </si>
  <si>
    <t>Al Yousif Hospital - Al Khobar</t>
  </si>
  <si>
    <t>مستشفى أسطون</t>
  </si>
  <si>
    <t>Astoon Hospital</t>
  </si>
  <si>
    <t>مستشفى تداوي بالدمام</t>
  </si>
  <si>
    <t>Tadawi Hospital - Dammam</t>
  </si>
  <si>
    <t>مستشفي الصادق بسيهات</t>
  </si>
  <si>
    <t>Al-Sadek Hospital - Seehat</t>
  </si>
  <si>
    <t>مستشفى المواساة بالجبيل</t>
  </si>
  <si>
    <t>Mouwasat Hospital - AlJubail</t>
  </si>
  <si>
    <t>مستشفى المانع بالجبيل</t>
  </si>
  <si>
    <t>Al-Maneae Hospital - AlJubail</t>
  </si>
  <si>
    <t>مستشفى المواساة بالقطيف</t>
  </si>
  <si>
    <t>Mouwasat Hospital - Qateef</t>
  </si>
  <si>
    <t>مستشفى المواساة بالدمام</t>
  </si>
  <si>
    <t>Mouwasat Hospital - Dammam</t>
  </si>
  <si>
    <t>مستشفى المانع</t>
  </si>
  <si>
    <t>Al-Maneae Hospital</t>
  </si>
  <si>
    <t>مستشفى الموسى</t>
  </si>
  <si>
    <t>Al-Mousa Hospital</t>
  </si>
  <si>
    <t>مستشفى أبها الأهلي</t>
  </si>
  <si>
    <t>Abha Private Hospital</t>
  </si>
  <si>
    <t>مستشفى الحياة الوطني</t>
  </si>
  <si>
    <t>Al Hayat National Hospital</t>
  </si>
  <si>
    <t>مستشفى محايل الأهلي</t>
  </si>
  <si>
    <t>Mahayel Hospital</t>
  </si>
  <si>
    <t>مستشفى غدران العام</t>
  </si>
  <si>
    <t>Ghodran General Hospital</t>
  </si>
  <si>
    <t>I:Out-Patient visits</t>
  </si>
  <si>
    <t>Tables 4-1 through  4-6 show the following:</t>
  </si>
  <si>
    <r>
      <t>·</t>
    </r>
    <r>
      <rPr>
        <sz val="7"/>
        <color theme="1"/>
        <rFont val="Times New Roman"/>
        <family val="1"/>
      </rPr>
      <t xml:space="preserve">       </t>
    </r>
    <r>
      <rPr>
        <sz val="16"/>
        <color theme="1"/>
        <rFont val="Times New Roman"/>
        <family val="1"/>
      </rPr>
      <t>The total number of visits to the primary health care centers in 1435 H was 51.26 million visits. Visits by Saudi constituted 89.6% of the total number.</t>
    </r>
  </si>
  <si>
    <r>
      <t>·</t>
    </r>
    <r>
      <rPr>
        <sz val="7"/>
        <color theme="1"/>
        <rFont val="Times New Roman"/>
        <family val="1"/>
      </rPr>
      <t xml:space="preserve">       </t>
    </r>
    <r>
      <rPr>
        <sz val="16"/>
        <color theme="1"/>
        <rFont val="Times New Roman"/>
        <family val="1"/>
      </rPr>
      <t>The average number of visits /  center in 1435 H was 22,473 and the daily average number of visit / center was 90.</t>
    </r>
  </si>
  <si>
    <r>
      <t>·</t>
    </r>
    <r>
      <rPr>
        <sz val="7"/>
        <color theme="1"/>
        <rFont val="Times New Roman"/>
        <family val="1"/>
      </rPr>
      <t xml:space="preserve">       </t>
    </r>
    <r>
      <rPr>
        <sz val="16"/>
        <color theme="1"/>
        <rFont val="Times New Roman"/>
        <family val="1"/>
      </rPr>
      <t>Visits to general outpatient clinics formed 61.9% of total visit, and the highest percentage occurred in Riyadh Region(15.7% of the total ).</t>
    </r>
  </si>
  <si>
    <r>
      <t>·</t>
    </r>
    <r>
      <rPr>
        <sz val="7"/>
        <color theme="1"/>
        <rFont val="Times New Roman"/>
        <family val="1"/>
      </rPr>
      <t xml:space="preserve">       </t>
    </r>
    <r>
      <rPr>
        <sz val="16"/>
        <color theme="1"/>
        <rFont val="Times New Roman"/>
        <family val="1"/>
      </rPr>
      <t>The total number of visits to primary care centers and hospital outpatient departments was approximately 63 million visits , with a daily average of  253.341visits.</t>
    </r>
  </si>
  <si>
    <r>
      <t>·</t>
    </r>
    <r>
      <rPr>
        <sz val="7"/>
        <color theme="1"/>
        <rFont val="Times New Roman"/>
        <family val="1"/>
      </rPr>
      <t xml:space="preserve">       </t>
    </r>
    <r>
      <rPr>
        <sz val="16"/>
        <color theme="1"/>
        <rFont val="Times New Roman"/>
        <family val="1"/>
      </rPr>
      <t>The average annual number of visits to M.o.H primary care centers and hospitals was 2.06 visits for each single person of the population.</t>
    </r>
  </si>
  <si>
    <r>
      <t>·</t>
    </r>
    <r>
      <rPr>
        <sz val="7"/>
        <color theme="1"/>
        <rFont val="Times New Roman"/>
        <family val="1"/>
      </rPr>
      <t xml:space="preserve">       </t>
    </r>
    <r>
      <rPr>
        <sz val="16"/>
        <color theme="1"/>
        <rFont val="Times New Roman"/>
        <family val="1"/>
      </rPr>
      <t>Table 4-13 shows:</t>
    </r>
  </si>
  <si>
    <r>
      <t>·</t>
    </r>
    <r>
      <rPr>
        <sz val="7"/>
        <color theme="1"/>
        <rFont val="Times New Roman"/>
        <family val="1"/>
      </rPr>
      <t xml:space="preserve">       </t>
    </r>
    <r>
      <rPr>
        <sz val="16"/>
        <color theme="1"/>
        <rFont val="Times New Roman"/>
        <family val="1"/>
      </rPr>
      <t>In 1435 H, the grand total number of patients visits to health centers ,private general and specialized polyclinics , and hospitals in all health sectors was nearly 134 visits , with an average of 537,062 visits / day.</t>
    </r>
  </si>
  <si>
    <r>
      <t>·</t>
    </r>
    <r>
      <rPr>
        <sz val="7"/>
        <color theme="1"/>
        <rFont val="Times New Roman"/>
        <family val="1"/>
      </rPr>
      <t xml:space="preserve">       </t>
    </r>
    <r>
      <rPr>
        <sz val="16"/>
        <color theme="1"/>
        <rFont val="Times New Roman"/>
        <family val="1"/>
      </rPr>
      <t>The percentage of visits to M.o.H primary care centers and hospitals formed 47.2% of all visits , while visits to facilities in other governmental health sectors constituted 17.0% , and visits to private sector health facilities contributed to 35.8%</t>
    </r>
  </si>
  <si>
    <r>
      <t>·</t>
    </r>
    <r>
      <rPr>
        <sz val="7"/>
        <color theme="1"/>
        <rFont val="Times New Roman"/>
        <family val="1"/>
      </rPr>
      <t xml:space="preserve">       </t>
    </r>
    <r>
      <rPr>
        <sz val="16"/>
        <color theme="1"/>
        <rFont val="Times New Roman"/>
        <family val="1"/>
      </rPr>
      <t xml:space="preserve">The annual average number of visits to health facilities in all health sectors was 4.4 visit for each person of K.S.A population.   </t>
    </r>
  </si>
  <si>
    <t>II: Inpatients (Admissions to Hospitals):</t>
  </si>
  <si>
    <t>Tables 4-18 through  4-23 show the hospital inpatient statistics fro 1435 H. the following points worth noticing :</t>
  </si>
  <si>
    <r>
      <t>·</t>
    </r>
    <r>
      <rPr>
        <sz val="7"/>
        <color theme="1"/>
        <rFont val="Times New Roman"/>
        <family val="1"/>
      </rPr>
      <t xml:space="preserve">       </t>
    </r>
    <r>
      <rPr>
        <sz val="16"/>
        <color theme="1"/>
        <rFont val="Times New Roman"/>
        <family val="1"/>
      </rPr>
      <t>The total number of inpatients in the M.o.H hospitals was 1,699,377. Saudi patients constituted 87.5% of the total number.</t>
    </r>
  </si>
  <si>
    <r>
      <t>·</t>
    </r>
    <r>
      <rPr>
        <sz val="7"/>
        <color theme="1"/>
        <rFont val="Times New Roman"/>
        <family val="1"/>
      </rPr>
      <t xml:space="preserve">       </t>
    </r>
    <r>
      <rPr>
        <sz val="16"/>
        <color theme="1"/>
        <rFont val="Times New Roman"/>
        <family val="1"/>
      </rPr>
      <t>The average bed turn over in the general hospital was 54.2 turns. It was 5.4 turns in psychiatric, tropical diseases and chest hospitals. It was 83.8  turns  in obstetrics and gynecology hospitals.</t>
    </r>
  </si>
  <si>
    <r>
      <t>·</t>
    </r>
    <r>
      <rPr>
        <sz val="7"/>
        <color theme="1"/>
        <rFont val="Times New Roman"/>
        <family val="1"/>
      </rPr>
      <t xml:space="preserve">       </t>
    </r>
    <r>
      <rPr>
        <sz val="16"/>
        <color theme="1"/>
        <rFont val="Times New Roman"/>
        <family val="1"/>
      </rPr>
      <t>The average length of stay in the general hospitals was approximately 3.9 days. It was 66.0 days in psychiatric, tropical diseases and chest hospitals. The number was 3.2 days in obstetrics and gynecology hospitals.</t>
    </r>
  </si>
  <si>
    <r>
      <t>·</t>
    </r>
    <r>
      <rPr>
        <sz val="7"/>
        <color theme="1"/>
        <rFont val="Times New Roman"/>
        <family val="1"/>
      </rPr>
      <t xml:space="preserve">       </t>
    </r>
    <r>
      <rPr>
        <sz val="16"/>
        <color theme="1"/>
        <rFont val="Times New Roman"/>
        <family val="1"/>
      </rPr>
      <t>The average bed occupancy rate in the general hospitals was 56.6%. It was 71.0% in the psychiatric, tropical diseases and chest hospitals. It was 68.8% in obstetrics and gynecology hospitals.</t>
    </r>
  </si>
  <si>
    <r>
      <t>·</t>
    </r>
    <r>
      <rPr>
        <sz val="7"/>
        <color theme="1"/>
        <rFont val="Times New Roman"/>
        <family val="1"/>
      </rPr>
      <t xml:space="preserve">       </t>
    </r>
    <r>
      <rPr>
        <sz val="16"/>
        <color theme="1"/>
        <rFont val="Times New Roman"/>
        <family val="1"/>
      </rPr>
      <t>The total number of inpatients in other governmental hospitals was 509,551.</t>
    </r>
  </si>
  <si>
    <r>
      <t>·</t>
    </r>
    <r>
      <rPr>
        <sz val="7"/>
        <color theme="1"/>
        <rFont val="Times New Roman"/>
        <family val="1"/>
      </rPr>
      <t xml:space="preserve">       </t>
    </r>
    <r>
      <rPr>
        <sz val="16"/>
        <color theme="1"/>
        <rFont val="Times New Roman"/>
        <family val="1"/>
      </rPr>
      <t>The total number of inpatients in private sectors was 1.332.480.</t>
    </r>
  </si>
  <si>
    <r>
      <t>·</t>
    </r>
    <r>
      <rPr>
        <sz val="7"/>
        <color theme="1"/>
        <rFont val="Times New Roman"/>
        <family val="1"/>
      </rPr>
      <t xml:space="preserve">       </t>
    </r>
    <r>
      <rPr>
        <sz val="16"/>
        <color theme="1"/>
        <rFont val="Times New Roman"/>
        <family val="1"/>
      </rPr>
      <t>The total number of inpatients in the hospitals of all health sectors in the K.S.A was 3,541,408 cases :  48.0% of them were in the M.o.H hospitals, 14.4% of them in other governmental hospitals ,and  37.6% of them in the private sector hospitals.</t>
    </r>
  </si>
  <si>
    <r>
      <t>·</t>
    </r>
    <r>
      <rPr>
        <sz val="7"/>
        <color theme="1"/>
        <rFont val="Times New Roman"/>
        <family val="1"/>
      </rPr>
      <t xml:space="preserve">       </t>
    </r>
    <r>
      <rPr>
        <sz val="16"/>
        <color theme="1"/>
        <rFont val="Times New Roman"/>
        <family val="1"/>
      </rPr>
      <t>In 1435H, the average number of inpatients/100 K.S.A population was 11.5.</t>
    </r>
  </si>
  <si>
    <t>III: Deliveries and Births:</t>
  </si>
  <si>
    <t>A: Deliveries:</t>
  </si>
  <si>
    <t>Tables 4-24 through 4-27 show the following:</t>
  </si>
  <si>
    <r>
      <t>·</t>
    </r>
    <r>
      <rPr>
        <sz val="7"/>
        <color theme="1"/>
        <rFont val="Times New Roman"/>
        <family val="1"/>
      </rPr>
      <t xml:space="preserve">       </t>
    </r>
    <r>
      <rPr>
        <sz val="16"/>
        <color theme="1"/>
        <rFont val="Times New Roman"/>
        <family val="1"/>
      </rPr>
      <t>The total number of deliveries in the M.o.H hospitals in 1435H was 262,712.</t>
    </r>
  </si>
  <si>
    <r>
      <t>·</t>
    </r>
    <r>
      <rPr>
        <sz val="7"/>
        <color theme="1"/>
        <rFont val="Times New Roman"/>
        <family val="1"/>
      </rPr>
      <t xml:space="preserve">       </t>
    </r>
    <r>
      <rPr>
        <sz val="16"/>
        <color theme="1"/>
        <rFont val="Times New Roman"/>
        <family val="1"/>
      </rPr>
      <t>Normal deliveries constituted 72.8% of the total number of deliveries in the M.o.H hospitals.</t>
    </r>
  </si>
  <si>
    <r>
      <t>·</t>
    </r>
    <r>
      <rPr>
        <sz val="7"/>
        <color theme="1"/>
        <rFont val="Times New Roman"/>
        <family val="1"/>
      </rPr>
      <t xml:space="preserve">       </t>
    </r>
    <r>
      <rPr>
        <sz val="16"/>
        <color theme="1"/>
        <rFont val="Times New Roman"/>
        <family val="1"/>
      </rPr>
      <t>The percentage of abnormal deliveries out of the total number was 27.2% , while  deliveries by Cesarean sections constituted 23.8% of the total deliveries.</t>
    </r>
  </si>
  <si>
    <r>
      <t>·</t>
    </r>
    <r>
      <rPr>
        <sz val="7"/>
        <color theme="1"/>
        <rFont val="Times New Roman"/>
        <family val="1"/>
      </rPr>
      <t xml:space="preserve">       </t>
    </r>
    <r>
      <rPr>
        <sz val="16"/>
        <color theme="1"/>
        <rFont val="Times New Roman"/>
        <family val="1"/>
      </rPr>
      <t>The highest percentage of abnormal deliveries was recorded from Makkah (36.1%)  , followed by that of Ha`il (33.6%), then Bishah with a percentage of (31.8%). these percentages were calculated out of the total deliveries in each corresponding  region.</t>
    </r>
  </si>
  <si>
    <r>
      <t>·</t>
    </r>
    <r>
      <rPr>
        <sz val="7"/>
        <color theme="1"/>
        <rFont val="Times New Roman"/>
        <family val="1"/>
      </rPr>
      <t xml:space="preserve">       </t>
    </r>
    <r>
      <rPr>
        <sz val="16"/>
        <color theme="1"/>
        <rFont val="Times New Roman"/>
        <family val="1"/>
      </rPr>
      <t>Makkah reported the highest percentage of Cesarean sections in relation to the total number of deliveries at the same region (32.5%).</t>
    </r>
  </si>
  <si>
    <r>
      <t>·</t>
    </r>
    <r>
      <rPr>
        <sz val="7"/>
        <color theme="1"/>
        <rFont val="Times New Roman"/>
        <family val="1"/>
      </rPr>
      <t xml:space="preserve">       </t>
    </r>
    <r>
      <rPr>
        <sz val="16"/>
        <color theme="1"/>
        <rFont val="Times New Roman"/>
        <family val="1"/>
      </rPr>
      <t>The normal deliveries in other governmental hospitals constituted 72.5% of the total number of deliveries in these hospitals. Cesarean section constituted 23.1% of the total deliveries occurred in these hospitals.</t>
    </r>
  </si>
  <si>
    <r>
      <t>·</t>
    </r>
    <r>
      <rPr>
        <sz val="7"/>
        <color theme="1"/>
        <rFont val="Times New Roman"/>
        <family val="1"/>
      </rPr>
      <t xml:space="preserve">       </t>
    </r>
    <r>
      <rPr>
        <sz val="16"/>
        <color theme="1"/>
        <rFont val="Times New Roman"/>
        <family val="1"/>
      </rPr>
      <t>The highest percentage of abnormal deliveries in other governmental hospitals was recorded in King Faisal Specialist Hospital and Research Center in Jeddah where it reached (51.8%) out of all deliveries conducted in that particular hospital.</t>
    </r>
  </si>
  <si>
    <t>B: Births:</t>
  </si>
  <si>
    <t>Table 3-20 shows the following:-</t>
  </si>
  <si>
    <r>
      <t>·</t>
    </r>
    <r>
      <rPr>
        <sz val="7"/>
        <color theme="1"/>
        <rFont val="Times New Roman"/>
        <family val="1"/>
      </rPr>
      <t xml:space="preserve">       </t>
    </r>
    <r>
      <rPr>
        <sz val="16"/>
        <color theme="1"/>
        <rFont val="Times New Roman"/>
        <family val="1"/>
      </rPr>
      <t>The number of births registered in the M.o.H hospitals in 1435 increased  by 2.1% in comparison with the previous year.</t>
    </r>
  </si>
  <si>
    <r>
      <t>·</t>
    </r>
    <r>
      <rPr>
        <sz val="7"/>
        <color theme="1"/>
        <rFont val="Times New Roman"/>
        <family val="1"/>
      </rPr>
      <t xml:space="preserve">       </t>
    </r>
    <r>
      <rPr>
        <sz val="16"/>
        <color theme="1"/>
        <rFont val="Times New Roman"/>
        <family val="1"/>
      </rPr>
      <t>The still birth rate recorded in the MOH hospitals was 11.7 still birth / 1000 live birth.</t>
    </r>
  </si>
  <si>
    <r>
      <t>·</t>
    </r>
    <r>
      <rPr>
        <sz val="7"/>
        <color theme="1"/>
        <rFont val="Times New Roman"/>
        <family val="1"/>
      </rPr>
      <t xml:space="preserve">       </t>
    </r>
    <r>
      <rPr>
        <sz val="16"/>
        <color theme="1"/>
        <rFont val="Times New Roman"/>
        <family val="1"/>
      </rPr>
      <t>The pre- terms constituted 3.7% of the total live births.</t>
    </r>
  </si>
  <si>
    <t>IV: Surgical Operations :</t>
  </si>
  <si>
    <t>Tables 4-28 through 4-33 show the following:-</t>
  </si>
  <si>
    <r>
      <t>·</t>
    </r>
    <r>
      <rPr>
        <sz val="7"/>
        <color theme="1"/>
        <rFont val="Times New Roman"/>
        <family val="1"/>
      </rPr>
      <t xml:space="preserve">       </t>
    </r>
    <r>
      <rPr>
        <sz val="16"/>
        <color theme="1"/>
        <rFont val="Times New Roman"/>
        <family val="1"/>
      </rPr>
      <t>The total number of operations performed in the M.o.H hospitals in 1435H was 485,327.</t>
    </r>
  </si>
  <si>
    <r>
      <t>·</t>
    </r>
    <r>
      <rPr>
        <sz val="7"/>
        <color theme="1"/>
        <rFont val="Times New Roman"/>
        <family val="1"/>
      </rPr>
      <t xml:space="preserve">       </t>
    </r>
    <r>
      <rPr>
        <sz val="16"/>
        <color theme="1"/>
        <rFont val="Times New Roman"/>
        <family val="1"/>
      </rPr>
      <t>The operations of general surgery constituted the highest percentage ( 24.6%) of the total number of operations, followed by gynecology and obstetrics operations (23.9%), then ophthalmology  operations (16.4%).</t>
    </r>
  </si>
  <si>
    <r>
      <t>·</t>
    </r>
    <r>
      <rPr>
        <sz val="7"/>
        <color theme="1"/>
        <rFont val="Times New Roman"/>
        <family val="1"/>
      </rPr>
      <t xml:space="preserve">       </t>
    </r>
    <r>
      <rPr>
        <sz val="16"/>
        <color theme="1"/>
        <rFont val="Times New Roman"/>
        <family val="1"/>
      </rPr>
      <t>The total number of operations done in other governmental hospitals was 211,246 ; (21.5 %) of them were operations of general surgery, followed by operations of gynecology and obstetrics (17.6%), and then (9.2%) for orthopedics operations.</t>
    </r>
  </si>
  <si>
    <r>
      <t>·</t>
    </r>
    <r>
      <rPr>
        <sz val="7"/>
        <color theme="1"/>
        <rFont val="Times New Roman"/>
        <family val="1"/>
      </rPr>
      <t xml:space="preserve">       </t>
    </r>
    <r>
      <rPr>
        <sz val="16"/>
        <color theme="1"/>
        <rFont val="Times New Roman"/>
        <family val="1"/>
      </rPr>
      <t>The total number of operations reported from the private sector hospitals was 394,227. The operations of general surgery constituted 23.5% of this number, while the operations of gynecology and obstetrics constituted (25.5%).</t>
    </r>
  </si>
  <si>
    <r>
      <t>·</t>
    </r>
    <r>
      <rPr>
        <sz val="7"/>
        <color theme="1"/>
        <rFont val="Times New Roman"/>
        <family val="1"/>
      </rPr>
      <t xml:space="preserve">       </t>
    </r>
    <r>
      <rPr>
        <sz val="16"/>
        <color theme="1"/>
        <rFont val="Times New Roman"/>
        <family val="1"/>
      </rPr>
      <t>The total number of operations done all over the K.S.A in 1435H  was 1,090,800. The number of operations done in the M.o.H hospitals constituted 44.5% of this figure, while the number of operations done in other governmental sector hospitals constituted 19.4% of the total number.   Operations done in private sector hospitals constituted 36.1% of the total number.</t>
    </r>
  </si>
  <si>
    <t>V: Ophthalmology:</t>
  </si>
  <si>
    <t>Preventive and curative services are provided through ophthalmology  departments in most general hospitals as well as through ophthalmology  specialized hospitals ( King Khalid Eye Specialized Hospital in Riyadh and Eye Specialist Hospital in Jeddah ).</t>
  </si>
  <si>
    <t>Table 4-34 shows the reported activities occurred in King Khaled Eye Specialist Hospital from 1429- 1433H. The points following need to be noticed:</t>
  </si>
  <si>
    <r>
      <t>·</t>
    </r>
    <r>
      <rPr>
        <sz val="7"/>
        <color theme="1"/>
        <rFont val="Times New Roman"/>
        <family val="1"/>
      </rPr>
      <t xml:space="preserve">       </t>
    </r>
    <r>
      <rPr>
        <sz val="16"/>
        <color theme="1"/>
        <rFont val="Times New Roman"/>
        <family val="1"/>
      </rPr>
      <t>The total number of out-patients visits to the hospital during this year was 158,492 with a daily average of 633 visits /day.</t>
    </r>
  </si>
  <si>
    <r>
      <t>·</t>
    </r>
    <r>
      <rPr>
        <sz val="7"/>
        <color theme="1"/>
        <rFont val="Times New Roman"/>
        <family val="1"/>
      </rPr>
      <t xml:space="preserve">       </t>
    </r>
    <r>
      <rPr>
        <sz val="16"/>
        <color theme="1"/>
        <rFont val="Times New Roman"/>
        <family val="1"/>
      </rPr>
      <t>The total number of cases seen at  emergency department was 30,663 with a daily average of 123 cases/day.</t>
    </r>
  </si>
  <si>
    <r>
      <t>·</t>
    </r>
    <r>
      <rPr>
        <sz val="7"/>
        <color theme="1"/>
        <rFont val="Times New Roman"/>
        <family val="1"/>
      </rPr>
      <t xml:space="preserve">       </t>
    </r>
    <r>
      <rPr>
        <sz val="16"/>
        <color theme="1"/>
        <rFont val="Times New Roman"/>
        <family val="1"/>
      </rPr>
      <t>The total number of inpatients was 13,548 in 1433H.</t>
    </r>
  </si>
  <si>
    <r>
      <t>·</t>
    </r>
    <r>
      <rPr>
        <sz val="7"/>
        <color theme="1"/>
        <rFont val="Times New Roman"/>
        <family val="1"/>
      </rPr>
      <t xml:space="preserve">       </t>
    </r>
    <r>
      <rPr>
        <sz val="16"/>
        <color theme="1"/>
        <rFont val="Times New Roman"/>
        <family val="1"/>
      </rPr>
      <t>The cornea bank in this hospital was the source for cornea  transplantation done in the same hospital , as well as other hospitals. During in 1433H, 1104 cornea transplantations have been done in King Khalid Eye Specialized Hospital.</t>
    </r>
  </si>
  <si>
    <t>VI: Psychiatry and Social Health:</t>
  </si>
  <si>
    <t>Table 4-16 demonstrates the activities and services delivered in 1435H in M.o.H facilities in the field of psychiatry and social health.</t>
  </si>
  <si>
    <r>
      <t>·</t>
    </r>
    <r>
      <rPr>
        <sz val="7"/>
        <color theme="1"/>
        <rFont val="Times New Roman"/>
        <family val="1"/>
      </rPr>
      <t xml:space="preserve">       </t>
    </r>
    <r>
      <rPr>
        <sz val="16"/>
        <color theme="1"/>
        <rFont val="Times New Roman"/>
        <family val="1"/>
      </rPr>
      <t>The total number of new and recurrently attending patients to out-patients clinics at psychiatric hospitals and psychiatric departments of other hospitals was 508,703.</t>
    </r>
  </si>
  <si>
    <t>Table 3-26 shows:</t>
  </si>
  <si>
    <r>
      <t>·</t>
    </r>
    <r>
      <rPr>
        <sz val="7"/>
        <color theme="1"/>
        <rFont val="Times New Roman"/>
        <family val="1"/>
      </rPr>
      <t xml:space="preserve">       </t>
    </r>
    <r>
      <rPr>
        <sz val="16"/>
        <color theme="1"/>
        <rFont val="Times New Roman"/>
        <family val="1"/>
      </rPr>
      <t>The total number of new and recurrently admitted  patients to inpatients departments at psychiatric hospitals and psychiatric departments of other hospital was 22,064 in 1435H.</t>
    </r>
  </si>
  <si>
    <t>VII: Haemodialysis and Organ Transplantations:</t>
  </si>
  <si>
    <t>The Saudi Center for Organ Transplantation plays an essential role in the coordination between different hospitals in the K.S,A in the field of organ transplantation.</t>
  </si>
  <si>
    <t>Tables 4-37 and 4-38 show the following:</t>
  </si>
  <si>
    <r>
      <t>·</t>
    </r>
    <r>
      <rPr>
        <sz val="7"/>
        <color theme="1"/>
        <rFont val="Times New Roman"/>
        <family val="1"/>
      </rPr>
      <t xml:space="preserve">       </t>
    </r>
    <r>
      <rPr>
        <sz val="16"/>
        <color theme="1"/>
        <rFont val="Times New Roman"/>
        <family val="1"/>
      </rPr>
      <t>The number of hemodialysis patients in M.o.H hospitals during 2014 was 9,804. This represented  (66.7%)  of the total number of cases reported from all facilities at different health sectors in K.S.A.</t>
    </r>
  </si>
  <si>
    <r>
      <t>·</t>
    </r>
    <r>
      <rPr>
        <sz val="7"/>
        <color rgb="FFFF0000"/>
        <rFont val="Times New Roman"/>
        <family val="1"/>
      </rPr>
      <t xml:space="preserve">         </t>
    </r>
    <r>
      <rPr>
        <sz val="16"/>
        <color theme="1"/>
        <rFont val="Times New Roman"/>
        <family val="1"/>
      </rPr>
      <t xml:space="preserve">M.o.H contributed to </t>
    </r>
    <r>
      <rPr>
        <sz val="18"/>
        <color theme="1"/>
        <rFont val="Times New Roman"/>
        <family val="1"/>
      </rPr>
      <t xml:space="preserve">haemodialysis </t>
    </r>
    <r>
      <rPr>
        <sz val="16"/>
        <color theme="1"/>
        <rFont val="Times New Roman"/>
        <family val="1"/>
      </rPr>
      <t xml:space="preserve">service with 146 centers counting to 68.5% of all </t>
    </r>
    <r>
      <rPr>
        <sz val="18"/>
        <color theme="1"/>
        <rFont val="Times New Roman"/>
        <family val="1"/>
      </rPr>
      <t xml:space="preserve">haemodialysis </t>
    </r>
    <r>
      <rPr>
        <sz val="16"/>
        <color theme="1"/>
        <rFont val="Times New Roman"/>
        <family val="1"/>
      </rPr>
      <t xml:space="preserve">centers in K.S.A. M.o.H </t>
    </r>
    <r>
      <rPr>
        <sz val="18"/>
        <color theme="1"/>
        <rFont val="Times New Roman"/>
        <family val="1"/>
      </rPr>
      <t xml:space="preserve">haemodialysis </t>
    </r>
    <r>
      <rPr>
        <sz val="16"/>
        <color theme="1"/>
        <rFont val="Times New Roman"/>
        <family val="1"/>
      </rPr>
      <t>centers contained 3557 dialysis machines ,this figure constitutes 69.9% of the total number of machines in the hospitals of different health sectors in the K.S.A.</t>
    </r>
  </si>
  <si>
    <t xml:space="preserve">VIII: Laboratory and Radiology Investigations </t>
  </si>
  <si>
    <t>And Blood Banks:</t>
  </si>
  <si>
    <t>A: Laboratory and Radiology Investigations in the MOH:</t>
  </si>
  <si>
    <t>Tables 4-43 through 4-46 show the following:</t>
  </si>
  <si>
    <r>
      <t>·</t>
    </r>
    <r>
      <rPr>
        <sz val="7"/>
        <color theme="1"/>
        <rFont val="Times New Roman"/>
        <family val="1"/>
      </rPr>
      <t xml:space="preserve">                   </t>
    </r>
    <r>
      <rPr>
        <sz val="16"/>
        <color theme="1"/>
        <rFont val="Times New Roman"/>
        <family val="1"/>
      </rPr>
      <t>The total number of the laboratory investigations conducted in M.o.H primary care health centers in 1435H. was 5,659,305 with a daily average of 22,637 investigations.</t>
    </r>
  </si>
  <si>
    <r>
      <t>·</t>
    </r>
    <r>
      <rPr>
        <sz val="7"/>
        <color theme="1"/>
        <rFont val="Times New Roman"/>
        <family val="1"/>
      </rPr>
      <t xml:space="preserve">                   </t>
    </r>
    <r>
      <rPr>
        <sz val="16"/>
        <color theme="1"/>
        <rFont val="Times New Roman"/>
        <family val="1"/>
      </rPr>
      <t>The total number of laboratory investigations done in the M.o.H hospitals labs was 150,707,900  with a daily average of 602,831 investigations.</t>
    </r>
  </si>
  <si>
    <r>
      <t>·</t>
    </r>
    <r>
      <rPr>
        <sz val="7"/>
        <color theme="1"/>
        <rFont val="Times New Roman"/>
        <family val="1"/>
      </rPr>
      <t xml:space="preserve">                   </t>
    </r>
    <r>
      <rPr>
        <sz val="16"/>
        <color theme="1"/>
        <rFont val="Times New Roman"/>
        <family val="1"/>
      </rPr>
      <t>The total number of laboratory investigations done in all M.o.H facilities during 1435 H. was around 161 millions investigations ,with an annual average rate of 5 investigations for each person of the population.</t>
    </r>
  </si>
  <si>
    <t xml:space="preserve">B: The laboratory and Radiological Investigations in Other Governmental Health Sectors: </t>
  </si>
  <si>
    <t>Table 4-47 shows:</t>
  </si>
  <si>
    <r>
      <t>·</t>
    </r>
    <r>
      <rPr>
        <sz val="7"/>
        <color theme="1"/>
        <rFont val="Times New Roman"/>
        <family val="1"/>
      </rPr>
      <t xml:space="preserve">                   </t>
    </r>
    <r>
      <rPr>
        <sz val="16"/>
        <color theme="1"/>
        <rFont val="Times New Roman"/>
        <family val="1"/>
      </rPr>
      <t>About 99 millions laboratory investigations have been done in other governmental health facilities , 15.7 millions of them (15.7 %) have been done in the universities hospitals. Nearly 76.2 millions investigations have been done in the military sector hospitals at ( Ministry of Defense, Ministry of National Guard, and Ministry of Interior). The investigations done in the military sector constituted 76.25% of the total investigations done in all governmental hospitals other than M.o.H.</t>
    </r>
  </si>
  <si>
    <r>
      <t>·</t>
    </r>
    <r>
      <rPr>
        <sz val="7"/>
        <color theme="1"/>
        <rFont val="Times New Roman"/>
        <family val="1"/>
      </rPr>
      <t xml:space="preserve">                   </t>
    </r>
    <r>
      <rPr>
        <sz val="16"/>
        <color theme="1"/>
        <rFont val="Times New Roman"/>
        <family val="1"/>
      </rPr>
      <t>According to the available data, 3.2 millions patients were investigated by X- ray in all governmental hospitals other than M.o.H.</t>
    </r>
  </si>
  <si>
    <t>C: The laboratory and X -Ray Investigations in Private Sector:</t>
  </si>
  <si>
    <t>Table 4-48 shows the following:</t>
  </si>
  <si>
    <r>
      <t>·</t>
    </r>
    <r>
      <rPr>
        <sz val="7"/>
        <color theme="1"/>
        <rFont val="Times New Roman"/>
        <family val="1"/>
      </rPr>
      <t xml:space="preserve">       </t>
    </r>
    <r>
      <rPr>
        <sz val="16"/>
        <color theme="1"/>
        <rFont val="Times New Roman"/>
        <family val="1"/>
      </rPr>
      <t>44.4 millions laboratory investigations have been done in the health facilities of private sector.</t>
    </r>
  </si>
  <si>
    <t>D: The Blood Banks:</t>
  </si>
  <si>
    <t>Tables 4-50 and 4-51 show the following:</t>
  </si>
  <si>
    <r>
      <t>·</t>
    </r>
    <r>
      <rPr>
        <sz val="7"/>
        <color theme="1"/>
        <rFont val="Times New Roman"/>
        <family val="1"/>
      </rPr>
      <t xml:space="preserve">       </t>
    </r>
    <r>
      <rPr>
        <sz val="16"/>
        <color theme="1"/>
        <rFont val="Times New Roman"/>
        <family val="1"/>
      </rPr>
      <t>6,175,607 Investigations for blood specimens have been done in the M.o.H facilities  during 1435H.</t>
    </r>
  </si>
  <si>
    <r>
      <t>·</t>
    </r>
    <r>
      <rPr>
        <sz val="7"/>
        <color theme="1"/>
        <rFont val="Times New Roman"/>
        <family val="1"/>
      </rPr>
      <t xml:space="preserve">       </t>
    </r>
    <r>
      <rPr>
        <sz val="16"/>
        <color theme="1"/>
        <rFont val="Times New Roman"/>
        <family val="1"/>
      </rPr>
      <t>The total number of collected blood units was 345,080 .</t>
    </r>
  </si>
  <si>
    <t>Table 4-52 shows the blood bank activities in other governmental facilities:</t>
  </si>
  <si>
    <r>
      <t>·</t>
    </r>
    <r>
      <rPr>
        <sz val="7"/>
        <color theme="1"/>
        <rFont val="Times New Roman"/>
        <family val="1"/>
      </rPr>
      <t xml:space="preserve">       </t>
    </r>
    <r>
      <rPr>
        <sz val="16"/>
        <color theme="1"/>
        <rFont val="Times New Roman"/>
        <family val="1"/>
      </rPr>
      <t>2,213,704 investigations for blood specimens have been done in 37 blood banks.</t>
    </r>
  </si>
  <si>
    <r>
      <t>·</t>
    </r>
    <r>
      <rPr>
        <sz val="7"/>
        <color theme="1"/>
        <rFont val="Times New Roman"/>
        <family val="1"/>
      </rPr>
      <t xml:space="preserve">       </t>
    </r>
    <r>
      <rPr>
        <sz val="16"/>
        <color theme="1"/>
        <rFont val="Times New Roman"/>
        <family val="1"/>
      </rPr>
      <t>The total number of blood donors was 204,837.</t>
    </r>
  </si>
  <si>
    <t>IX: Medical Rehabilitation</t>
  </si>
  <si>
    <r>
      <t>Specialized M.o.H, other governmental health sector , and private sector rehabilitation centers take the responsibility of rehabilitating the victims of accidents or diseases</t>
    </r>
    <r>
      <rPr>
        <b/>
        <sz val="16"/>
        <color theme="1"/>
        <rFont val="Times New Roman"/>
        <family val="1"/>
      </rPr>
      <t>.</t>
    </r>
  </si>
  <si>
    <r>
      <t>Table 4-39 shows</t>
    </r>
    <r>
      <rPr>
        <b/>
        <sz val="16"/>
        <color theme="1"/>
        <rFont val="Times New Roman"/>
        <family val="1"/>
      </rPr>
      <t>:</t>
    </r>
  </si>
  <si>
    <t>The total number of cases who attended the rehabilitation centers in  M.o.H facilities was 692,970 , the majority of them (83.4%) attended these centers for physiotherapy services .</t>
  </si>
  <si>
    <t>Table 4-43 shows the following:</t>
  </si>
  <si>
    <r>
      <t>·</t>
    </r>
    <r>
      <rPr>
        <sz val="7"/>
        <color theme="1"/>
        <rFont val="Times New Roman"/>
        <family val="1"/>
      </rPr>
      <t xml:space="preserve">       </t>
    </r>
    <r>
      <rPr>
        <sz val="16"/>
        <color theme="1"/>
        <rFont val="Times New Roman"/>
        <family val="1"/>
      </rPr>
      <t>25.9% out of all numbers of amputation cases were referred to the rehabilitation centers from Tabouk Region , this was followd by Makkah Region with a percentage of 20.3%.</t>
    </r>
  </si>
  <si>
    <t>Table 4-41 shows that:</t>
  </si>
  <si>
    <r>
      <t>·</t>
    </r>
    <r>
      <rPr>
        <sz val="7"/>
        <color theme="1"/>
        <rFont val="Times New Roman"/>
        <family val="1"/>
      </rPr>
      <t xml:space="preserve">       </t>
    </r>
    <r>
      <rPr>
        <sz val="16"/>
        <color theme="1"/>
        <rFont val="Times New Roman"/>
        <family val="1"/>
      </rPr>
      <t>81.9% of all rehabilitation cases registered in centers belonging to governmental sectors other than M.o.H were referred for physiotherapy services.</t>
    </r>
  </si>
  <si>
    <t>X: Medical Commissions</t>
  </si>
  <si>
    <t>Recently, the number of patients sent abroad for medical treatment has decreased as a result of local availability and accessibility of organ transplantation services, cardiovascular surgery, as well as treatment of many other cases needing rare specialties.</t>
  </si>
  <si>
    <t>Table 4-57 shows :</t>
  </si>
  <si>
    <r>
      <t>·</t>
    </r>
    <r>
      <rPr>
        <sz val="7"/>
        <color theme="1"/>
        <rFont val="Times New Roman"/>
        <family val="1"/>
      </rPr>
      <t xml:space="preserve">              </t>
    </r>
    <r>
      <rPr>
        <sz val="16"/>
        <color theme="1"/>
        <rFont val="Times New Roman"/>
        <family val="1"/>
      </rPr>
      <t>The total number of cases referred by the medical commissions to governmental and specialized hospitals during 1435H.was 58,545 cases  . Ophthalmology cases constituted 16.1% of the total number, while cardiac cases formed 12.0%.</t>
    </r>
  </si>
  <si>
    <t>Table 4-58 shows:</t>
  </si>
  <si>
    <r>
      <t>·</t>
    </r>
    <r>
      <rPr>
        <sz val="7"/>
        <color theme="1"/>
        <rFont val="Times New Roman"/>
        <family val="1"/>
      </rPr>
      <t xml:space="preserve">              </t>
    </r>
    <r>
      <rPr>
        <sz val="16"/>
        <color theme="1"/>
        <rFont val="Times New Roman"/>
        <family val="1"/>
      </rPr>
      <t>that the total number of patients sent abroad for treatment in 1435H. was 3.483 .</t>
    </r>
  </si>
  <si>
    <t>XI: Nutrition</t>
  </si>
  <si>
    <t>Table 4-60 shows that:</t>
  </si>
  <si>
    <r>
      <t>·</t>
    </r>
    <r>
      <rPr>
        <sz val="7"/>
        <color theme="1"/>
        <rFont val="Times New Roman"/>
        <family val="1"/>
      </rPr>
      <t xml:space="preserve">       </t>
    </r>
    <r>
      <rPr>
        <sz val="16"/>
        <color theme="1"/>
        <rFont val="Times New Roman"/>
        <family val="1"/>
      </rPr>
      <t>The total number of meals served in the M.o.H hospitals was around 21.0 million meals ,with an average of 57,585 meals/ day.</t>
    </r>
  </si>
  <si>
    <r>
      <t>·</t>
    </r>
    <r>
      <rPr>
        <sz val="7"/>
        <color theme="1"/>
        <rFont val="Times New Roman"/>
        <family val="1"/>
      </rPr>
      <t xml:space="preserve">       </t>
    </r>
    <r>
      <rPr>
        <sz val="16"/>
        <color theme="1"/>
        <rFont val="Times New Roman"/>
        <family val="1"/>
      </rPr>
      <t>The total number of meals served to patients was about 7.5 million meals, with an average of 20,632 meals /day. This figure constituted 35.9% of all meals number.</t>
    </r>
  </si>
  <si>
    <r>
      <t>·</t>
    </r>
    <r>
      <rPr>
        <sz val="7"/>
        <color theme="1"/>
        <rFont val="Times New Roman"/>
        <family val="1"/>
      </rPr>
      <t xml:space="preserve">       </t>
    </r>
    <r>
      <rPr>
        <sz val="16"/>
        <color theme="1"/>
        <rFont val="Times New Roman"/>
        <family val="1"/>
      </rPr>
      <t>The total number of meals served to nurses and on duty personnel  was 10.3 million meals , with a daily average of 2/8,184. This figure constituted 50.5% of the total number of all meals.</t>
    </r>
  </si>
  <si>
    <r>
      <t>·</t>
    </r>
    <r>
      <rPr>
        <sz val="7"/>
        <color theme="1"/>
        <rFont val="Times New Roman"/>
        <family val="1"/>
      </rPr>
      <t xml:space="preserve">         </t>
    </r>
    <r>
      <rPr>
        <sz val="16"/>
        <color theme="1"/>
        <rFont val="Times New Roman"/>
        <family val="1"/>
      </rPr>
      <t>The total number of meals served to the patient attendants ( escorts) was 3.2 million meals, with a daily average of 8.668</t>
    </r>
    <r>
      <rPr>
        <sz val="16"/>
        <color theme="1"/>
        <rFont val="Arial"/>
        <family val="2"/>
      </rPr>
      <t xml:space="preserve"> </t>
    </r>
    <r>
      <rPr>
        <sz val="16"/>
        <color theme="1"/>
        <rFont val="Times New Roman"/>
        <family val="1"/>
      </rPr>
      <t xml:space="preserve"> meals. This figure constituted 15.1% of the total meal number</t>
    </r>
    <r>
      <rPr>
        <sz val="12"/>
        <color theme="1"/>
        <rFont val="Times New Roman"/>
        <family val="1"/>
      </rPr>
      <t>.</t>
    </r>
  </si>
  <si>
    <t>XII: Other activities</t>
  </si>
  <si>
    <t>A: Saudi  Red Crescent Authority:</t>
  </si>
  <si>
    <t>Table 4-7 shows :</t>
  </si>
  <si>
    <r>
      <t>·</t>
    </r>
    <r>
      <rPr>
        <sz val="7"/>
        <color theme="1"/>
        <rFont val="Times New Roman"/>
        <family val="1"/>
      </rPr>
      <t xml:space="preserve">                  </t>
    </r>
    <r>
      <rPr>
        <sz val="16"/>
        <color theme="1"/>
        <rFont val="Times New Roman"/>
        <family val="1"/>
      </rPr>
      <t>The Authority offered its humanitarian  activities in 1435</t>
    </r>
    <r>
      <rPr>
        <sz val="16"/>
        <color theme="1"/>
        <rFont val="Arial"/>
        <family val="2"/>
      </rPr>
      <t xml:space="preserve"> </t>
    </r>
    <r>
      <rPr>
        <sz val="16"/>
        <color theme="1"/>
        <rFont val="Times New Roman"/>
        <family val="1"/>
      </rPr>
      <t>H.  through 360  Ambulance stations distributed all over K,S.A containing  1,328 ambulance cars . The average number of cases served per each ambulance station was 724 cases , and reached 196 cases/ambulance car during the same year.</t>
    </r>
  </si>
  <si>
    <t>Table 4-8 shows :</t>
  </si>
  <si>
    <r>
      <t>·</t>
    </r>
    <r>
      <rPr>
        <sz val="7"/>
        <color theme="1"/>
        <rFont val="Times New Roman"/>
        <family val="1"/>
      </rPr>
      <t xml:space="preserve">                  </t>
    </r>
    <r>
      <rPr>
        <sz val="16"/>
        <color theme="1"/>
        <rFont val="Times New Roman"/>
        <family val="1"/>
      </rPr>
      <t>During 1435H. Disease-related emergency cases constituted 55.9% of the total number of cases served by Saudi Red Crescent Authority, while car and road accident related cases reached 33.0%.</t>
    </r>
  </si>
  <si>
    <t>B: The Center of Rehabilitation and Caring for Disabled Children in Riyadh:</t>
  </si>
  <si>
    <t>This center provide health and social rehabilitation services  to  children with disability in order to enable  them to have near normal life.</t>
  </si>
  <si>
    <t>Table 4-42 shows :</t>
  </si>
  <si>
    <r>
      <t>·</t>
    </r>
    <r>
      <rPr>
        <sz val="7"/>
        <color theme="1"/>
        <rFont val="Times New Roman"/>
        <family val="1"/>
      </rPr>
      <t xml:space="preserve">                  </t>
    </r>
    <r>
      <rPr>
        <sz val="16"/>
        <color theme="1"/>
        <rFont val="Times New Roman"/>
        <family val="1"/>
      </rPr>
      <t>The total number children cared for in these centers in 1435 H. was 4,505.</t>
    </r>
  </si>
  <si>
    <r>
      <t>·</t>
    </r>
    <r>
      <rPr>
        <sz val="7"/>
        <color theme="1"/>
        <rFont val="Times New Roman"/>
        <family val="1"/>
      </rPr>
      <t xml:space="preserve">                  </t>
    </r>
    <r>
      <rPr>
        <sz val="16"/>
        <color theme="1"/>
        <rFont val="Times New Roman"/>
        <family val="1"/>
      </rPr>
      <t>The total number of physiotherapy sessions was 379,288 , with an average of 84 sessions / child ,  peering in mind that some children need more than one session/ day.</t>
    </r>
  </si>
  <si>
    <r>
      <t>·</t>
    </r>
    <r>
      <rPr>
        <sz val="7"/>
        <color theme="1"/>
        <rFont val="Times New Roman"/>
        <family val="1"/>
      </rPr>
      <t xml:space="preserve">                  </t>
    </r>
    <r>
      <rPr>
        <sz val="16"/>
        <color theme="1"/>
        <rFont val="Times New Roman"/>
        <family val="1"/>
      </rPr>
      <t>Children who aged 5 years or less constituted 31.4% of the total number of served children.</t>
    </r>
  </si>
  <si>
    <t xml:space="preserve">زيارات المراجعين للمراكز الصحية بوزارة الصحة حسب المنطقة والعيادة والجنسية  1435 هـ </t>
  </si>
  <si>
    <t>Health Centers Visits, MOH by Region, Clinic, Nationality,1435H</t>
  </si>
  <si>
    <t>جدول  4-1</t>
  </si>
  <si>
    <t>Table 4-1</t>
  </si>
  <si>
    <t>العيادات العامة</t>
  </si>
  <si>
    <t>عيادة الأمراض المزمنة</t>
  </si>
  <si>
    <t xml:space="preserve">عيادة الأسنان </t>
  </si>
  <si>
    <t xml:space="preserve">عيادة الحوامل </t>
  </si>
  <si>
    <t xml:space="preserve">عيادة الطفل السليم </t>
  </si>
  <si>
    <t xml:space="preserve">عيادات أخرى </t>
  </si>
  <si>
    <t>General clinics</t>
  </si>
  <si>
    <t>Chronic disease clinic</t>
  </si>
  <si>
    <t xml:space="preserve">Dental clinic </t>
  </si>
  <si>
    <t>Antenatal clinic</t>
  </si>
  <si>
    <t>Well-baby clinic</t>
  </si>
  <si>
    <t>Other clinics</t>
  </si>
  <si>
    <t>غير</t>
  </si>
  <si>
    <t xml:space="preserve">عدد الزيارات </t>
  </si>
  <si>
    <t>No. of visits</t>
  </si>
  <si>
    <t>اجمالي</t>
  </si>
  <si>
    <t>الفرق</t>
  </si>
  <si>
    <t xml:space="preserve">الحدود الشمالية
</t>
  </si>
  <si>
    <t>حالات الطوارئ بمستشفيات وزارة الصحة حسب المنطقة ونوع المرض أو الاصابة والجنسية  لعام 1435 هـ</t>
  </si>
  <si>
    <t xml:space="preserve">Emergency cases , MOH Hospitals by Region , Type of Disease or Injury and Nationality,1435H  </t>
  </si>
  <si>
    <t>جدول 4-2</t>
  </si>
  <si>
    <t>Table 4-2</t>
  </si>
  <si>
    <t>المرضية</t>
  </si>
  <si>
    <t>الاصابات</t>
  </si>
  <si>
    <t>أمراض النساء والولادة</t>
  </si>
  <si>
    <t>حديثي الولادة</t>
  </si>
  <si>
    <t>Diseases</t>
  </si>
  <si>
    <t>Injuries</t>
  </si>
  <si>
    <t>Neonatal diseases</t>
  </si>
  <si>
    <t>% سعودي</t>
  </si>
  <si>
    <t>S%</t>
  </si>
  <si>
    <t>kfmc</t>
  </si>
  <si>
    <t>kkeh</t>
  </si>
  <si>
    <t>kamc</t>
  </si>
  <si>
    <t>حالات الطوارئ بمستشفيات وزارة الصحة حسب نوع المرض أو الإصابة والجنسية والجنس  1435 هـ</t>
  </si>
  <si>
    <t>Emergency Cases , MOH Hospitals by Type of Disease or Injury , Nationality &amp; Sex, 1435 H</t>
  </si>
  <si>
    <t>جدول 4-3</t>
  </si>
  <si>
    <t>Table 4-3</t>
  </si>
  <si>
    <t>المرض أو الإصابة</t>
  </si>
  <si>
    <t>Disease or injury</t>
  </si>
  <si>
    <t>س ذ</t>
  </si>
  <si>
    <t>س ث</t>
  </si>
  <si>
    <t>غ ذ</t>
  </si>
  <si>
    <t>غ ث</t>
  </si>
  <si>
    <t>أمراض معدية وطفيلية</t>
  </si>
  <si>
    <t>Infectious &amp; parasitic diseases</t>
  </si>
  <si>
    <t>داء السكري</t>
  </si>
  <si>
    <t>Diabetes Mellitus</t>
  </si>
  <si>
    <t>أمراض الجهاز العصبي المركزي</t>
  </si>
  <si>
    <t>Nervous system</t>
  </si>
  <si>
    <t>الطوارئ</t>
  </si>
  <si>
    <t>أمراض العيون</t>
  </si>
  <si>
    <t>Eye diseases</t>
  </si>
  <si>
    <t>أمراض أنف وأذن وحنجرة</t>
  </si>
  <si>
    <t xml:space="preserve">أمراض ضغط الدم </t>
  </si>
  <si>
    <t>Hypertensive diseases</t>
  </si>
  <si>
    <t>امراض القلب الاسكيمي</t>
  </si>
  <si>
    <t>Ischaemic heart diseases</t>
  </si>
  <si>
    <t>روماتيزم القلب وأخرى</t>
  </si>
  <si>
    <t>Rheumatic heart and others</t>
  </si>
  <si>
    <t>أمراض الجهاز التنفسي</t>
  </si>
  <si>
    <t>Respiratory system diseases</t>
  </si>
  <si>
    <t>أمراض الجهاز الهضمي</t>
  </si>
  <si>
    <t>Diseases of the GIT</t>
  </si>
  <si>
    <t>التهاب الزائدة الدودية</t>
  </si>
  <si>
    <t>Appendicitis</t>
  </si>
  <si>
    <t>أمراض الجهاز البولي والتناسلي</t>
  </si>
  <si>
    <t>Diseases of the genitourinary system</t>
  </si>
  <si>
    <t>التسمم الغذائي</t>
  </si>
  <si>
    <t>Food poisoning</t>
  </si>
  <si>
    <t>أمراض أخرى</t>
  </si>
  <si>
    <t>Other diseases</t>
  </si>
  <si>
    <t>أمراض حديثي الولادة</t>
  </si>
  <si>
    <t>Diseases of neonates</t>
  </si>
  <si>
    <t>حوادث سيارات وطرق</t>
  </si>
  <si>
    <t>Car &amp; road accidents</t>
  </si>
  <si>
    <t>تسمم دوائى ومنظفات</t>
  </si>
  <si>
    <t>Drug &amp; cleaning agents poisoning</t>
  </si>
  <si>
    <t>سقوط وإصابات عرضية</t>
  </si>
  <si>
    <t>Fall &amp; accidentally injuries</t>
  </si>
  <si>
    <t>حروق</t>
  </si>
  <si>
    <t>Burns</t>
  </si>
  <si>
    <t>طلق ناري /غرق/ اغتصاب</t>
  </si>
  <si>
    <t>Firearm, drowning &amp; rape</t>
  </si>
  <si>
    <t>لدغة عقرب أو ثعبان</t>
  </si>
  <si>
    <t>Scorpion or snake bite</t>
  </si>
  <si>
    <t>عضة كلب أو حيوان آخر</t>
  </si>
  <si>
    <t>Dog  or other animal bite</t>
  </si>
  <si>
    <t>أجسام غريبة بالجسم</t>
  </si>
  <si>
    <t xml:space="preserve">Foreign bodies </t>
  </si>
  <si>
    <t>زيارات المراجعين لمستشفيات وزارة الصحة حسب الأمراض المختارة والمنطقة 1435 هـ</t>
  </si>
  <si>
    <t>MOH Hospital Visits by Selected Diseases and Region, 1435H</t>
  </si>
  <si>
    <t>جدول 4-4</t>
  </si>
  <si>
    <t>Table 4-4</t>
  </si>
  <si>
    <t>أمراض  معدية  وطفيلية    Infec.&amp; parasitic diseases</t>
  </si>
  <si>
    <t xml:space="preserve">داء السكري  Diabetes Mellitus  </t>
  </si>
  <si>
    <t>أمراض الدم  Blood diseases</t>
  </si>
  <si>
    <t>أمراض الجهاز العصبي  Nervous system diseases</t>
  </si>
  <si>
    <t>أمراض العيون Eye diseases</t>
  </si>
  <si>
    <t>أمراض الأنف والأذن والحنجرة ENT diseases</t>
  </si>
  <si>
    <t>أمراض ضغط الدم Hypertension</t>
  </si>
  <si>
    <t>أمراض القلب الإسكيمي Coronary heart diseases</t>
  </si>
  <si>
    <t>روماتيزم القلب وأخرى Rheum.&amp;other heart  .dis.</t>
  </si>
  <si>
    <t>أمراض صدرية  Chest diseases</t>
  </si>
  <si>
    <t>أمراض الجهاز الهضمى Diseases of digestive system</t>
  </si>
  <si>
    <t>أمراض الجلد والنسيج الخلوي Skin and subcutaneous tissue diseases</t>
  </si>
  <si>
    <t>أمراض الجهاز الهيكلي Musculo-skeletal diseases</t>
  </si>
  <si>
    <t>أمراض النساء والولادة OBS. and GYN.</t>
  </si>
  <si>
    <t>أمراض الفم    و الأسنان Oral and dental diseases</t>
  </si>
  <si>
    <t>أمراض الجهاز البولى التناسلي Diseases of genito-urinary system</t>
  </si>
  <si>
    <t>أمراض أخرى Other diseases</t>
  </si>
  <si>
    <t>الإجمالي              Total</t>
  </si>
  <si>
    <t xml:space="preserve"> Al-Bahah</t>
  </si>
  <si>
    <t>Qurrayat</t>
  </si>
  <si>
    <t xml:space="preserve">زيارات المراجعين للمراكز الصحية والعيادات الخارجية بمستشفيات وزارة الصحة حسب المنطقة والجنسية 1435  هـ </t>
  </si>
  <si>
    <t xml:space="preserve">Health Centers Visits and Outpatients of MOH Hospitals by Region &amp; Nationality, 1435 H </t>
  </si>
  <si>
    <t>جدول 4-5</t>
  </si>
  <si>
    <t>Table 4-5</t>
  </si>
  <si>
    <t xml:space="preserve">زيارات مراجعي المراكز الصحية </t>
  </si>
  <si>
    <t>زيارات مراجعي العيادات الخارجية</t>
  </si>
  <si>
    <t>نسبة مراجعى المراكز</t>
  </si>
  <si>
    <t xml:space="preserve">Health centers  visits </t>
  </si>
  <si>
    <t>OPD visits</t>
  </si>
  <si>
    <t>الصحية الي مجموع</t>
  </si>
  <si>
    <t xml:space="preserve">Region </t>
  </si>
  <si>
    <t xml:space="preserve">سعودي </t>
  </si>
  <si>
    <t xml:space="preserve">غير سعودي </t>
  </si>
  <si>
    <t>%  سعودي</t>
  </si>
  <si>
    <t xml:space="preserve"> عدد المراجعين </t>
  </si>
  <si>
    <t xml:space="preserve">  *Health centers visits as % of total visits</t>
  </si>
  <si>
    <t>زيارات المراجعين للمراكز الصحية و العيادات الخارجية بمستشفيات وزارة الصحة حسب المنطقة 1431-1435هـ</t>
  </si>
  <si>
    <t>Health Centers Visits  and Outpatients in MOH Hospitals by Region, 1431 - 1435 H</t>
  </si>
  <si>
    <t>جدول 4-6</t>
  </si>
  <si>
    <t>Table 4-6</t>
  </si>
  <si>
    <t>مراكز</t>
  </si>
  <si>
    <t xml:space="preserve">عيادات </t>
  </si>
  <si>
    <t xml:space="preserve">صحية </t>
  </si>
  <si>
    <t xml:space="preserve">خارجية </t>
  </si>
  <si>
    <t>HCs</t>
  </si>
  <si>
    <t>OPD</t>
  </si>
  <si>
    <t xml:space="preserve">القنفذة </t>
  </si>
  <si>
    <t xml:space="preserve">إجمالي الزيارات  </t>
  </si>
  <si>
    <t>Total visits</t>
  </si>
  <si>
    <t>متوسط عدد الزيارات لكل فرد من السكان في السنة</t>
  </si>
  <si>
    <t xml:space="preserve"> Average no. of visits / person / year</t>
  </si>
  <si>
    <t>مراكز الإسعاف والسيارات التابعة لجمعية الهلال الأحمر السعودي حسب المنطقة  1435 هـ</t>
  </si>
  <si>
    <t>First Aid Centers and Ambulances of the Saudi Red Crescent Society  by Region , 1435 H</t>
  </si>
  <si>
    <t>جدول 4-7</t>
  </si>
  <si>
    <t>Table 4-7</t>
  </si>
  <si>
    <t>الحالات التي تم إسعافها ونقلها للمستشفيات</t>
  </si>
  <si>
    <t xml:space="preserve">مراكزالإسعاف </t>
  </si>
  <si>
    <t xml:space="preserve">سيارات الإسعاف  </t>
  </si>
  <si>
    <t xml:space="preserve">First aid centers  </t>
  </si>
  <si>
    <t xml:space="preserve">Ambulances </t>
  </si>
  <si>
    <t>Cases offered first aid, carried to hospitals</t>
  </si>
  <si>
    <t>عدد المراكز</t>
  </si>
  <si>
    <t>متوسط عدد الحالات للمركز</t>
  </si>
  <si>
    <t>عدد السيارت</t>
  </si>
  <si>
    <t xml:space="preserve"> متوسط عدد الحالات للسيارة</t>
  </si>
  <si>
    <t>No. of   centers</t>
  </si>
  <si>
    <t>Average Case N./center</t>
  </si>
  <si>
    <t>No .of Ambulances</t>
  </si>
  <si>
    <t xml:space="preserve"> Jazan</t>
  </si>
  <si>
    <t>* Average of cases / Ambulance</t>
  </si>
  <si>
    <t>** Includes Makkah and Jeddah</t>
  </si>
  <si>
    <t xml:space="preserve">   المرضى والمصابون الذين تم إسعافهم ونقلهم إلى المستشفيات بواسطة جمعية الهلال الأحمر السعودي حسب المنطقة ونوع الحالة  1435 هـ </t>
  </si>
  <si>
    <t>Patients and Casualties Offered First Aid and Carried by Saudi Red Crescent Ambulances by  Region and Type of Case  , 1435 H</t>
  </si>
  <si>
    <t>جدول 4-8</t>
  </si>
  <si>
    <t>Table 4-8</t>
  </si>
  <si>
    <t xml:space="preserve">  نوع الحالة </t>
  </si>
  <si>
    <t xml:space="preserve">  Type of case</t>
  </si>
  <si>
    <t xml:space="preserve">  المنطقة </t>
  </si>
  <si>
    <t xml:space="preserve">  Region</t>
  </si>
  <si>
    <t>حوادث طرق</t>
  </si>
  <si>
    <t>مشاجرة</t>
  </si>
  <si>
    <t>سقوط</t>
  </si>
  <si>
    <t>غرق</t>
  </si>
  <si>
    <t>حوادث أخرى</t>
  </si>
  <si>
    <t>الأمراض</t>
  </si>
  <si>
    <t>Road accidents</t>
  </si>
  <si>
    <t>Altercation</t>
  </si>
  <si>
    <t>falls</t>
  </si>
  <si>
    <t>Drowning</t>
  </si>
  <si>
    <t>Other accidents</t>
  </si>
  <si>
    <t xml:space="preserve"> عسير</t>
  </si>
  <si>
    <t>Al -Bahah</t>
  </si>
  <si>
    <t xml:space="preserve">الحالات الإسعافية المنقولة بواسطة جمعية الهلال الأحمر السعودي حسب المنطقة 1431 - 1435 هـ </t>
  </si>
  <si>
    <t xml:space="preserve">Cases Offered First Aid and Carried by Ambulances of Saudi Red Crescent Society </t>
  </si>
  <si>
    <t>by Region , 1431 - 1435 H</t>
  </si>
  <si>
    <t>جدول 4-9</t>
  </si>
  <si>
    <t>Table 4-9</t>
  </si>
  <si>
    <t xml:space="preserve">Year </t>
  </si>
  <si>
    <t>jazan</t>
  </si>
  <si>
    <t xml:space="preserve"> الباحة</t>
  </si>
  <si>
    <r>
      <t>ز</t>
    </r>
    <r>
      <rPr>
        <sz val="13"/>
        <rFont val="Times New Roman"/>
        <family val="1"/>
        <charset val="178"/>
      </rPr>
      <t>يارات المراجعين للمستوصفات والعيادات الخارجية بمستشفيات الجهات الحكومية الأخرى  حسب الجنسية 1435 هـ</t>
    </r>
    <r>
      <rPr>
        <sz val="14"/>
        <rFont val="Times New Roman"/>
        <family val="1"/>
        <charset val="178"/>
      </rPr>
      <t xml:space="preserve">  </t>
    </r>
  </si>
  <si>
    <t xml:space="preserve">Visits to Clinics and Outpatient Departments in  Other Governmental Sector by Nationality, 1435 H </t>
  </si>
  <si>
    <t>جدول 4-10</t>
  </si>
  <si>
    <t>Table 4-10</t>
  </si>
  <si>
    <t xml:space="preserve">الجهات الحكومية الأخرى </t>
  </si>
  <si>
    <t xml:space="preserve">No. of visits </t>
  </si>
  <si>
    <t xml:space="preserve"> S</t>
  </si>
  <si>
    <t>S %</t>
  </si>
  <si>
    <t>مستشفى الملك عبدالعزيز الجامعى بجدة *</t>
  </si>
  <si>
    <t xml:space="preserve">مستشفىالملك فهد الجامعي بالخبر </t>
  </si>
  <si>
    <t>مستشفىالملك فيصل التخصصي ومركز الأبحاث بالرياض</t>
  </si>
  <si>
    <t>مستشفيات الهيئه الملكية بالجبيل وينبع</t>
  </si>
  <si>
    <t>ARAMCO Hs.</t>
  </si>
  <si>
    <t xml:space="preserve">مستشفى الرئاسة العامة لرعاية الشباب </t>
  </si>
  <si>
    <t xml:space="preserve">الوحدات الصحية بتحلية المياه </t>
  </si>
  <si>
    <t>الوحدات الطبية بجامعة الملك فهد للبترول والمعادن</t>
  </si>
  <si>
    <t>K.Fd.U.P.&amp;M.M.U.</t>
  </si>
  <si>
    <t>العيادة الطبية بمعهد الادارة العامة بالرياض</t>
  </si>
  <si>
    <t>I.P.A.M. Cl.</t>
  </si>
  <si>
    <t>العيادة الطبية بالجامعة الاسلامية بالمدينة المنورة **</t>
  </si>
  <si>
    <t>العيادة الطبية بجامعة الملك خالد بابها **</t>
  </si>
  <si>
    <t>K.K.M. Cl. Abha</t>
  </si>
  <si>
    <t>الخدمات الطبية بجامعة الامام محمد بن سعود **</t>
  </si>
  <si>
    <t>عيادة الخدمات الطبيه بجامعة أم القرى **</t>
  </si>
  <si>
    <t>Omm Al-Qura .Cl.</t>
  </si>
  <si>
    <t>المجموع          Total</t>
  </si>
  <si>
    <t>. البيانات تمثل عام 1433هـ لعدم ورود بيانات عامي 1434هـ  و1435هـ **</t>
  </si>
  <si>
    <t>زيارات المراجعين للمستوصفات والمستشفيات بالقطاع الخاص</t>
  </si>
  <si>
    <t xml:space="preserve"> حسب المنطقة والجنسية 1435 هـ</t>
  </si>
  <si>
    <t xml:space="preserve">Visits to Private Sector  Dispensaries and  Hospitals by </t>
  </si>
  <si>
    <t>Region and Nationality , 1435H</t>
  </si>
  <si>
    <t>جدول 4-11</t>
  </si>
  <si>
    <t>Table 4-11</t>
  </si>
  <si>
    <t xml:space="preserve">عدد الزيارات  </t>
  </si>
  <si>
    <t>No. of  visits</t>
  </si>
  <si>
    <t xml:space="preserve"> S  %</t>
  </si>
  <si>
    <t>مكة المكرمة *</t>
  </si>
  <si>
    <t>بيانات عسير تمثل عام 1431هـ لعدم ورود بيانات بعدها</t>
  </si>
  <si>
    <t>*بيانات 1433</t>
  </si>
  <si>
    <r>
      <t xml:space="preserve">  </t>
    </r>
    <r>
      <rPr>
        <sz val="11"/>
        <rFont val="Tahoma (Arabic)"/>
        <family val="2"/>
        <charset val="178"/>
      </rPr>
      <t xml:space="preserve">  زيارات المراجعين لمستوصفات ومستشفيات القطاع الخاص حسب المنطقة 1431-1435 هـ </t>
    </r>
  </si>
  <si>
    <t>Visits to Private Sector Dispensaries  and Hospitals by Region, 1431 - 1435 H</t>
  </si>
  <si>
    <t>جدول  4-12</t>
  </si>
  <si>
    <t>Table 4-12</t>
  </si>
  <si>
    <t xml:space="preserve">بيشة </t>
  </si>
  <si>
    <t>بيانات مكة تمثل عام 1433هـ لعدم ورود بيانات بعدها</t>
  </si>
  <si>
    <t xml:space="preserve">زيارات المراجعين للقطاعات الصحية بالمملكة ومتوسط عدد الزيارات </t>
  </si>
  <si>
    <t>لكل فرد من السكان 1431- 1435 هـ</t>
  </si>
  <si>
    <t xml:space="preserve">Visits to Various Health Sectors &amp; Average No. of Visits </t>
  </si>
  <si>
    <t>Per Person, 1431 -1435 H</t>
  </si>
  <si>
    <t>جدول 4-13</t>
  </si>
  <si>
    <t>Table 4-13</t>
  </si>
  <si>
    <t>القطاع</t>
  </si>
  <si>
    <t>Sector</t>
  </si>
  <si>
    <t>وزارة الصحة Ministry of Health</t>
  </si>
  <si>
    <t>النسبة                 %</t>
  </si>
  <si>
    <t>جهات حكومية أخرى Other governmental sector</t>
  </si>
  <si>
    <t xml:space="preserve">قطاع خاص        Private sector </t>
  </si>
  <si>
    <t>متوسط عدد الزيارات لكل فرد من السكان في السنة  Average  no. of  visits per person / year</t>
  </si>
  <si>
    <t xml:space="preserve">زيارات المراجعين لعيادات السكرى بمستشفيات وزارة الصحة حسب الجنس والجنسية والمنطقة 1435 هـ </t>
  </si>
  <si>
    <t xml:space="preserve"> Visits to  Diabetic  Clinics , MOH Hospitals by  Sex , Nationality  and Region  ,1435H</t>
  </si>
  <si>
    <t>جدول 4-14</t>
  </si>
  <si>
    <t>Table 4-14</t>
  </si>
  <si>
    <t>عدد الزيارات</t>
  </si>
  <si>
    <t>No. of Visits</t>
  </si>
  <si>
    <t>ذكر M</t>
  </si>
  <si>
    <t>أنثى F</t>
  </si>
  <si>
    <t>غيرسعوديNS</t>
  </si>
  <si>
    <t>لا تشمل المدن الطبية</t>
  </si>
  <si>
    <t>الحالات الناجمة عن مضاعفات الحمل والولادة وأمراض النساء بمستشفيات وزارة الصحة 1431-1435هـ</t>
  </si>
  <si>
    <t>Cases Related to Complications of Pregnancy , Childbirth  and  Gynaecology , MOH Hospitals 1431 -1435 H</t>
  </si>
  <si>
    <t>جدول 4-15</t>
  </si>
  <si>
    <t>Table 4-15</t>
  </si>
  <si>
    <t>البيان</t>
  </si>
  <si>
    <t>Data</t>
  </si>
  <si>
    <t>الوزارة34</t>
  </si>
  <si>
    <t>الملك فهد33</t>
  </si>
  <si>
    <t>مراجعو عيادات الحوامل وأمراض النساء</t>
  </si>
  <si>
    <t>Visits to antenatal &amp; GYN clinics</t>
  </si>
  <si>
    <t>مضاعفات</t>
  </si>
  <si>
    <t>تسمم حمل</t>
  </si>
  <si>
    <t>Eclampsia</t>
  </si>
  <si>
    <t>الحمل و الولادة</t>
  </si>
  <si>
    <t xml:space="preserve">حالات النزيف قبل الولادة </t>
  </si>
  <si>
    <t>Antepartum haemorrhage</t>
  </si>
  <si>
    <t>Complications</t>
  </si>
  <si>
    <t>حالات النزيف بعد الولادة</t>
  </si>
  <si>
    <t>Postpartum haemorrhage</t>
  </si>
  <si>
    <t>of pregnancy</t>
  </si>
  <si>
    <t>حالات انفجار الرحم</t>
  </si>
  <si>
    <t>Rupture uterus</t>
  </si>
  <si>
    <t>&amp; childbirth</t>
  </si>
  <si>
    <t>مضاعفـات أخرى</t>
  </si>
  <si>
    <t>Other complications</t>
  </si>
  <si>
    <t>حالات النزيف الرحمي</t>
  </si>
  <si>
    <t>Cases of uterine bleeding</t>
  </si>
  <si>
    <t>حالات العقــم</t>
  </si>
  <si>
    <t>Cases of  infertility</t>
  </si>
  <si>
    <t xml:space="preserve">حالات سقوط الرحم </t>
  </si>
  <si>
    <t>Prolapse of uterus</t>
  </si>
  <si>
    <t>أمراض نساء</t>
  </si>
  <si>
    <t>الناسور البولي</t>
  </si>
  <si>
    <t>Urinary fistulae</t>
  </si>
  <si>
    <t>الناسور الشرجي</t>
  </si>
  <si>
    <t>Anal fistulae</t>
  </si>
  <si>
    <t xml:space="preserve">حالات الالتهـــابات </t>
  </si>
  <si>
    <t>Inflammatory cases</t>
  </si>
  <si>
    <t>Gynaecology</t>
  </si>
  <si>
    <t xml:space="preserve">أورام بالرحـم </t>
  </si>
  <si>
    <t>Tumours of  uterus</t>
  </si>
  <si>
    <t>أورام بالمبيـض</t>
  </si>
  <si>
    <t>Tumours of ovary</t>
  </si>
  <si>
    <t>أورام  أخـرى</t>
  </si>
  <si>
    <t>Other tumours</t>
  </si>
  <si>
    <t>حالات الاجهاض</t>
  </si>
  <si>
    <t>Abortion cases</t>
  </si>
  <si>
    <t>المراجعون   والمنومون في أقسام الصحة النفسية بوزارة الصحة حسب المجموعات المرضية للتصنيف الدولي(ICD-10 ) عام 1435  هــ</t>
  </si>
  <si>
    <t xml:space="preserve"> Outpatients &amp; Inpatients in Mental Health Departments, MOH, According to Main Disease Groups of ICD-10,1435 H      </t>
  </si>
  <si>
    <t>جدول 4-16</t>
  </si>
  <si>
    <t>Table 4-16</t>
  </si>
  <si>
    <t>الرقم الكودى</t>
  </si>
  <si>
    <t>الاضطرابات العقلية والسلوكية     Mental &amp; behavioural disorders</t>
  </si>
  <si>
    <t xml:space="preserve">المراجعون </t>
  </si>
  <si>
    <t>Outpatients</t>
  </si>
  <si>
    <t>المنومون</t>
  </si>
  <si>
    <t>Inpatients</t>
  </si>
  <si>
    <t>جديد
New</t>
  </si>
  <si>
    <t>متردد
Repeated</t>
  </si>
  <si>
    <t>المجموع
Total</t>
  </si>
  <si>
    <t>Code No.</t>
  </si>
  <si>
    <t>F00-F09</t>
  </si>
  <si>
    <t xml:space="preserve">الاضطرابات العقلية العضوية    </t>
  </si>
  <si>
    <t>Organic, including symptomatic, mental disorders</t>
  </si>
  <si>
    <t>F10-F19</t>
  </si>
  <si>
    <t>الاضطرابات العقلية والسلوكية نتيجة استخدام مواد مؤثرة نفسيا</t>
  </si>
  <si>
    <t>Mental &amp; behavioural disorders due to psychoactive substance abuse</t>
  </si>
  <si>
    <t>F20-F29</t>
  </si>
  <si>
    <t xml:space="preserve">الفصام والاضطرابات فصامية النمط  </t>
  </si>
  <si>
    <t>Schizophrenia, schizotypal &amp; delusional disorders</t>
  </si>
  <si>
    <t>F30-F39</t>
  </si>
  <si>
    <t>اضطرابات المزاج (الوجدانية )</t>
  </si>
  <si>
    <t>Mood (affective) disorders</t>
  </si>
  <si>
    <t>F40-F48</t>
  </si>
  <si>
    <t>الاضطرابات العصابية والمرتبطة بالكرب</t>
  </si>
  <si>
    <t>Neurotic, stress-related &amp; somatoform disorders</t>
  </si>
  <si>
    <t>F50-F59</t>
  </si>
  <si>
    <t>المتلازمات السلوكية المرتبطة باضطرابات في وظائف الأعضاء</t>
  </si>
  <si>
    <t>Behavioural syndromes associated with physiological disturbanances &amp; physical factors</t>
  </si>
  <si>
    <t>F60-F69</t>
  </si>
  <si>
    <t>اضطرابات فى شخصية وسلوكيات البالغ</t>
  </si>
  <si>
    <t>Disorders of adult personality &amp; behaviour</t>
  </si>
  <si>
    <t>F70-F79</t>
  </si>
  <si>
    <t>التخلف العقلي</t>
  </si>
  <si>
    <t>Mental retardation</t>
  </si>
  <si>
    <t>F80-F89</t>
  </si>
  <si>
    <t>اضطرابات النماء النفسى</t>
  </si>
  <si>
    <t>Disorders of psychological  development</t>
  </si>
  <si>
    <t>F90-F98</t>
  </si>
  <si>
    <t>اضطرابات سلوكية وعاطفية بدايتها فى الطفولة والمراهقة</t>
  </si>
  <si>
    <t>Behavioural &amp; emotional disorders with onset usually occurring in childhood &amp;adolescence</t>
  </si>
  <si>
    <t>F99</t>
  </si>
  <si>
    <t>اضطرابات عقلية غير محددة</t>
  </si>
  <si>
    <t>Unspecified mental disorders</t>
  </si>
  <si>
    <t>زيارات المراجعين لمراكز طب الأسنان بوزارة الصحة حسب المنطقة ونوع العلاج  1435هـ</t>
  </si>
  <si>
    <t xml:space="preserve">Visits to Dental Centers , MOH by Region &amp; Type of Treatment,1435 H  </t>
  </si>
  <si>
    <t>جدول 4-17</t>
  </si>
  <si>
    <t>Table 4-17</t>
  </si>
  <si>
    <t>جراحة الفم البسيطة</t>
  </si>
  <si>
    <t>جراحة الفم</t>
  </si>
  <si>
    <t>العلاج التحفظي</t>
  </si>
  <si>
    <t>التركيبات</t>
  </si>
  <si>
    <t>صحة الفم</t>
  </si>
  <si>
    <t>أمراض اللثة</t>
  </si>
  <si>
    <t>وخلع الأسنان</t>
  </si>
  <si>
    <t>والوجه والفكين</t>
  </si>
  <si>
    <t>علاج الأطفال</t>
  </si>
  <si>
    <t>تقويم الأسنان</t>
  </si>
  <si>
    <t>Conservative treatment</t>
  </si>
  <si>
    <t>Prosthodentics</t>
  </si>
  <si>
    <t>X-ray</t>
  </si>
  <si>
    <t>Minor oral</t>
  </si>
  <si>
    <t>Oral and</t>
  </si>
  <si>
    <t>Pedodentics</t>
  </si>
  <si>
    <t>Orthodentics</t>
  </si>
  <si>
    <t>علاج عصب</t>
  </si>
  <si>
    <t>حشو</t>
  </si>
  <si>
    <t>المتحركة</t>
  </si>
  <si>
    <t>الثابتة</t>
  </si>
  <si>
    <t>داخل الفم</t>
  </si>
  <si>
    <t>خارج الفم</t>
  </si>
  <si>
    <t>Oral hygiene</t>
  </si>
  <si>
    <t>Periodentics</t>
  </si>
  <si>
    <t>&amp; surgery</t>
  </si>
  <si>
    <t>maxillofacial</t>
  </si>
  <si>
    <t>Root canal</t>
  </si>
  <si>
    <t>Filling</t>
  </si>
  <si>
    <t>Removable</t>
  </si>
  <si>
    <t>Fixed</t>
  </si>
  <si>
    <t>Internal</t>
  </si>
  <si>
    <t>External</t>
  </si>
  <si>
    <t xml:space="preserve"> extraction</t>
  </si>
  <si>
    <t>surgery</t>
  </si>
  <si>
    <t>treatment</t>
  </si>
  <si>
    <t>الرياض**</t>
  </si>
  <si>
    <t>الطائف **</t>
  </si>
  <si>
    <t>القصيم **</t>
  </si>
  <si>
    <t>الشرقية **</t>
  </si>
  <si>
    <t>الأحساء **</t>
  </si>
  <si>
    <t>تبوك **</t>
  </si>
  <si>
    <t>القريات*</t>
  </si>
  <si>
    <t>* بيانات 1433هـ</t>
  </si>
  <si>
    <t>** بيانات 1434</t>
  </si>
  <si>
    <t xml:space="preserve">المنومون و بعض المؤشرات المختارة عن خدمات مستشفيات وزارة الصحة حسب المنطقة 1435 هـ </t>
  </si>
  <si>
    <t>Inpatients and Some Selected Indicators of MOH Hospital Services by Region , 1435 H</t>
  </si>
  <si>
    <t>جدول 4-18</t>
  </si>
  <si>
    <t>Table 4-18</t>
  </si>
  <si>
    <t>المنومين</t>
  </si>
  <si>
    <t xml:space="preserve">معدل دوران السرير </t>
  </si>
  <si>
    <t xml:space="preserve">متوسط مدة الإقامة </t>
  </si>
  <si>
    <t>نسبة اشغال الأسرة</t>
  </si>
  <si>
    <t>Bed turn-over</t>
  </si>
  <si>
    <t>Average length of stay</t>
  </si>
  <si>
    <t xml:space="preserve"> Bed occupancy rate</t>
  </si>
  <si>
    <t xml:space="preserve">نفسية </t>
  </si>
  <si>
    <t>نساء</t>
  </si>
  <si>
    <t xml:space="preserve"> وصدرية </t>
  </si>
  <si>
    <t>وولادة</t>
  </si>
  <si>
    <t xml:space="preserve">عامة </t>
  </si>
  <si>
    <t>وحميات</t>
  </si>
  <si>
    <t xml:space="preserve">وأطفال </t>
  </si>
  <si>
    <t>G.Hs</t>
  </si>
  <si>
    <t xml:space="preserve">G.Hs </t>
  </si>
  <si>
    <t>Qurrayyat</t>
  </si>
  <si>
    <t>*Psychiatry ,chest &amp; fever hospitals</t>
  </si>
  <si>
    <t>**OBS/GYN &amp; peadiatrics hospitals</t>
  </si>
  <si>
    <t xml:space="preserve">المنومون بمستشفيات وزارة الصحة وبعض المؤشرات 1431-1435 هـ </t>
  </si>
  <si>
    <t xml:space="preserve">  Inpatients and Some Indicators on Admissions, MOH Hospitals 1431-1435 H </t>
  </si>
  <si>
    <t>جدول 4-19</t>
  </si>
  <si>
    <t>Table 4-19</t>
  </si>
  <si>
    <t>المؤشر</t>
  </si>
  <si>
    <t xml:space="preserve"> Indicator </t>
  </si>
  <si>
    <t xml:space="preserve">عدد حالات </t>
  </si>
  <si>
    <t>الدخول (المنومون )</t>
  </si>
  <si>
    <t>المجموع Total</t>
  </si>
  <si>
    <t xml:space="preserve">متوسط عدد حالات الدخول لكل 100 شخص </t>
  </si>
  <si>
    <t>من السكان</t>
  </si>
  <si>
    <t>Average no. of admissions /100 persons of pop.</t>
  </si>
  <si>
    <t xml:space="preserve">معدل دوران  </t>
  </si>
  <si>
    <t xml:space="preserve">م/عامة </t>
  </si>
  <si>
    <t>السرير</t>
  </si>
  <si>
    <t>(1)</t>
  </si>
  <si>
    <t xml:space="preserve">م/نفسية وصدرية </t>
  </si>
  <si>
    <t>(2)</t>
  </si>
  <si>
    <t xml:space="preserve">Bed </t>
  </si>
  <si>
    <t xml:space="preserve">م/النساء والولادة </t>
  </si>
  <si>
    <t>turn-over</t>
  </si>
  <si>
    <t>والاطفال</t>
  </si>
  <si>
    <t>(3)</t>
  </si>
  <si>
    <t xml:space="preserve">متوسط مدة </t>
  </si>
  <si>
    <t xml:space="preserve">الإقامة </t>
  </si>
  <si>
    <t xml:space="preserve"> Average  </t>
  </si>
  <si>
    <t>length</t>
  </si>
  <si>
    <t>of stay</t>
  </si>
  <si>
    <t xml:space="preserve">نسبة إشغال  </t>
  </si>
  <si>
    <t>Bed</t>
  </si>
  <si>
    <t>occupancy</t>
  </si>
  <si>
    <t>والأطفال</t>
  </si>
  <si>
    <t>rate</t>
  </si>
  <si>
    <t xml:space="preserve"> General  hospitals</t>
  </si>
  <si>
    <t>Psychiatry, chest &amp; fever hospitals</t>
  </si>
  <si>
    <t>OBS/GYN &amp; peadiatrics hospitals</t>
  </si>
  <si>
    <t xml:space="preserve">المنومون و بعض المؤشرات المختارة عن خدمات مستشفيات وزارة الصحة حسب فئة المستشفى عام 1434 هـ </t>
  </si>
  <si>
    <t>Inpatients and Some Selected Indicators of MOH Hospital Services by Hospital Category , 1434 H</t>
  </si>
  <si>
    <t>جدول 4-20</t>
  </si>
  <si>
    <t>Table 4-20</t>
  </si>
  <si>
    <t>فئة المستشفى</t>
  </si>
  <si>
    <t>Hospital Category</t>
  </si>
  <si>
    <t>معدل الإشغال</t>
  </si>
  <si>
    <t>معدل إشغال العنايات المركزة</t>
  </si>
  <si>
    <t>معدل دوران السرير / الشهر</t>
  </si>
  <si>
    <t>متوسط مدة الإقامة باليوم</t>
  </si>
  <si>
    <t>نسبة جراحات اليوم الواحد من إجمالي الجراحات</t>
  </si>
  <si>
    <t>BOR</t>
  </si>
  <si>
    <t>BOR for ICUs</t>
  </si>
  <si>
    <t>BTR / month</t>
  </si>
  <si>
    <t>ALOS (days)</t>
  </si>
  <si>
    <t>% of Day Surgery from Total Surgeries</t>
  </si>
  <si>
    <t>450 سرير فأكثر</t>
  </si>
  <si>
    <t>450+  Beds</t>
  </si>
  <si>
    <t>350-449 سرير</t>
  </si>
  <si>
    <t>350-449 Beds</t>
  </si>
  <si>
    <t>250-349 سرير</t>
  </si>
  <si>
    <t>250-349 Beds</t>
  </si>
  <si>
    <t>150-249 سرير</t>
  </si>
  <si>
    <t>150-249 Beds</t>
  </si>
  <si>
    <t>100-149 سرير</t>
  </si>
  <si>
    <t>100-149 Beds</t>
  </si>
  <si>
    <t>مستشفيات الولادة والأطفال</t>
  </si>
  <si>
    <t>Maternity Hospitals</t>
  </si>
  <si>
    <t xml:space="preserve">  المنومون بمستشفيات الجهات الحكومية الأخرى حسب  الجنسية  1435  هـ </t>
  </si>
  <si>
    <t xml:space="preserve">Inpatients in Other Governmental Sector Hospitals by Nationality , 1435 H </t>
  </si>
  <si>
    <t>جدول  4-21</t>
  </si>
  <si>
    <t>Table  4-21</t>
  </si>
  <si>
    <t xml:space="preserve">عدد حالات الدخول </t>
  </si>
  <si>
    <t>No. of inpatients</t>
  </si>
  <si>
    <t>A.F.M.S</t>
  </si>
  <si>
    <t>N.G.Hs</t>
  </si>
  <si>
    <t xml:space="preserve">مستشفى قوى الأمن </t>
  </si>
  <si>
    <t>S.F.H</t>
  </si>
  <si>
    <t>مستشفى الملك فيصل التخصصي ومركز الأبحاث بالرياض</t>
  </si>
  <si>
    <t>R.C.Hs</t>
  </si>
  <si>
    <t>مستشفيات أرامكو</t>
  </si>
  <si>
    <t>ARAMCO Hs</t>
  </si>
  <si>
    <t xml:space="preserve">المجموع      Total </t>
  </si>
  <si>
    <t xml:space="preserve"> المنومون بمستشفيات القطاع الخاص حسب المنطقة  والجنسية 1435  هـ </t>
  </si>
  <si>
    <t xml:space="preserve"> Inpatients in Private Sector Hospitals by Region and Nationality 1435  H</t>
  </si>
  <si>
    <t>جدول 4-22</t>
  </si>
  <si>
    <t>Table 4-22</t>
  </si>
  <si>
    <t>المرضى المنومون</t>
  </si>
  <si>
    <t xml:space="preserve"> No. of inpatients</t>
  </si>
  <si>
    <t xml:space="preserve"> Region</t>
  </si>
  <si>
    <t xml:space="preserve"> %</t>
  </si>
  <si>
    <t>الرياض **</t>
  </si>
  <si>
    <t>مكة المكرمة*</t>
  </si>
  <si>
    <t xml:space="preserve"> Al-Ahsa</t>
  </si>
  <si>
    <t>القنفذة*</t>
  </si>
  <si>
    <t>المستشفى الوحيد مغلق</t>
  </si>
  <si>
    <t>* بيانات 1433</t>
  </si>
  <si>
    <t xml:space="preserve"> المنومون بمستشفيات القطاعات الصحية المختلفة بالمملكة 1431-1435 هـ </t>
  </si>
  <si>
    <t>Inpatients in Various Health Sectors Hospitals , KSA ,1431 -1435 H</t>
  </si>
  <si>
    <t>جدول 4-23</t>
  </si>
  <si>
    <t>Table 4-23</t>
  </si>
  <si>
    <t xml:space="preserve">القطاع </t>
  </si>
  <si>
    <t>العدد.No</t>
  </si>
  <si>
    <t>النسبة  %</t>
  </si>
  <si>
    <t xml:space="preserve">Other governmental sector </t>
  </si>
  <si>
    <t xml:space="preserve">القطاع الخاص </t>
  </si>
  <si>
    <t xml:space="preserve">Private sector </t>
  </si>
  <si>
    <t xml:space="preserve">المجموع  Total </t>
  </si>
  <si>
    <t xml:space="preserve">Average no. of admissions per 100 persons </t>
  </si>
  <si>
    <t>الولادات بمستشفيات وزارة الصحة حسب المنطقة ونوع الولادة 1435  هـ</t>
  </si>
  <si>
    <t>Deliveries in MOH Hospitals by Type of Delivery and Region , 1435H</t>
  </si>
  <si>
    <t>جدول 4-24</t>
  </si>
  <si>
    <t>Table 4-24</t>
  </si>
  <si>
    <t xml:space="preserve">ولادات </t>
  </si>
  <si>
    <t xml:space="preserve">ولادات غير طبيعية </t>
  </si>
  <si>
    <t>Abnormal deliveries</t>
  </si>
  <si>
    <t xml:space="preserve">مجموع </t>
  </si>
  <si>
    <t>نسبة غير</t>
  </si>
  <si>
    <t xml:space="preserve">طبيعية </t>
  </si>
  <si>
    <t>الفنتوز</t>
  </si>
  <si>
    <t>تحويل</t>
  </si>
  <si>
    <t>الجفت</t>
  </si>
  <si>
    <t>القيصرية</t>
  </si>
  <si>
    <t xml:space="preserve">أخرى </t>
  </si>
  <si>
    <t xml:space="preserve">الولادات </t>
  </si>
  <si>
    <t xml:space="preserve">الطبيعية </t>
  </si>
  <si>
    <t xml:space="preserve">Normal </t>
  </si>
  <si>
    <t>Ventouse</t>
  </si>
  <si>
    <t>بالمقعدة</t>
  </si>
  <si>
    <t>Forceps</t>
  </si>
  <si>
    <t>C.S.</t>
  </si>
  <si>
    <t>Abnormal</t>
  </si>
  <si>
    <t>deliveries</t>
  </si>
  <si>
    <t>Breech</t>
  </si>
  <si>
    <t>deliveries %</t>
  </si>
  <si>
    <t>النسبة لإجمالي الولادات            To total  deliveries %</t>
  </si>
  <si>
    <t xml:space="preserve">الولادات بمستشفيات الجهات الحكومية الأخرى حسب نوع الولادة  1435 هـ </t>
  </si>
  <si>
    <t>Deliveries in Other Governmental Sector Hospitals by Type of Delivery , 1435 H</t>
  </si>
  <si>
    <t>جدول 4-25</t>
  </si>
  <si>
    <t>Table 4-25</t>
  </si>
  <si>
    <t>C.S</t>
  </si>
  <si>
    <t xml:space="preserve">مستشفىالملك خالد الجامعي بالرياض </t>
  </si>
  <si>
    <t>مستشفىالملك عبد العزيز الجامعي بجدة *</t>
  </si>
  <si>
    <t>مستشفى الملك فهد الجامعي بالخبر</t>
  </si>
  <si>
    <t>مستشفى الملك فيصل التخصصي ومركز الأبحاث بجدة *</t>
  </si>
  <si>
    <t>مستشفيات الهيئة الملكية بالجبيل وينبع</t>
  </si>
  <si>
    <t>المجموع    Total</t>
  </si>
  <si>
    <t xml:space="preserve">النسبة لاجمالي الولادات  to total deliveries %  </t>
  </si>
  <si>
    <t xml:space="preserve">المواليد بمستشفيات وزارة الصحة حسب حالة المولود 1431-1435 هـ </t>
  </si>
  <si>
    <t>Births at MOH Hospitals by Birth Status , 1431-1435 H</t>
  </si>
  <si>
    <t>جدول  4-26</t>
  </si>
  <si>
    <t>Table 4-26</t>
  </si>
  <si>
    <t>حالة المولود</t>
  </si>
  <si>
    <t>Birth status</t>
  </si>
  <si>
    <t>KFMC1433</t>
  </si>
  <si>
    <t>مولود حي  Live birth</t>
  </si>
  <si>
    <t xml:space="preserve"> مولود قبل الأوان  Pre-term</t>
  </si>
  <si>
    <t>نسبة الولادات قبل الأوان  Pre-term %</t>
  </si>
  <si>
    <t>مولود ميت  Still birth</t>
  </si>
  <si>
    <t xml:space="preserve">نسبة المواليد موتى لكل 1000 مولود حي    Still birth ratio/1000 live births </t>
  </si>
  <si>
    <t>مجموع المواليد  Total  births</t>
  </si>
  <si>
    <t xml:space="preserve">المواليد بمستشفيات الجهات الحكومية الأخرى حسب حالة المولود 1435هـ </t>
  </si>
  <si>
    <t>Births in  Other Governmental Sector Hospitals by Birth Status  , 1435 H</t>
  </si>
  <si>
    <t>جدول 4-27</t>
  </si>
  <si>
    <t>Table 4-27</t>
  </si>
  <si>
    <t xml:space="preserve"> مولود حي</t>
  </si>
  <si>
    <t xml:space="preserve"> Live  birth</t>
  </si>
  <si>
    <t>مولود ميت</t>
  </si>
  <si>
    <t>مجموع المواليد</t>
  </si>
  <si>
    <t>نسبة المواليد موتى لكل 1000 مولود حي</t>
  </si>
  <si>
    <t>مولود ناقص الوزن</t>
  </si>
  <si>
    <t xml:space="preserve"> ناقصى الوزن لكل 1000مولود حى</t>
  </si>
  <si>
    <t>عدد المتوفين من المواليد الأحياء خلال الأسبوع الأول</t>
  </si>
  <si>
    <t xml:space="preserve"> سعودي      S</t>
  </si>
  <si>
    <t>Still  birth</t>
  </si>
  <si>
    <t>Total  births</t>
  </si>
  <si>
    <t>Still birth     ratio /1000  live births</t>
  </si>
  <si>
    <t>Low birthweight</t>
  </si>
  <si>
    <t>Low birth weight1000 live birth</t>
  </si>
  <si>
    <t>No of Neo-natal deaths during 1st week</t>
  </si>
  <si>
    <t>مستشفىالملك عبدالعزيزالجامعي بجدة  *</t>
  </si>
  <si>
    <t>N.G.Hs.</t>
  </si>
  <si>
    <t>S.F.H.</t>
  </si>
  <si>
    <t xml:space="preserve">المجمـــــــوع      Total </t>
  </si>
  <si>
    <t>العمليات الجراحية بأقسام مستشفيات وزارة الصحة حسب المنطقة  لعام 1435هـ</t>
  </si>
  <si>
    <t>Operations in MOH Hospitals by Region &amp; Hospital Sections, 1435 H</t>
  </si>
  <si>
    <t>جدول 4-28</t>
  </si>
  <si>
    <t>Table 4-28</t>
  </si>
  <si>
    <t xml:space="preserve">القسم                                             Section                                                                </t>
  </si>
  <si>
    <t>قلب وصدر وأوعية دموية</t>
  </si>
  <si>
    <t>مسالك</t>
  </si>
  <si>
    <t>أنف وأذن</t>
  </si>
  <si>
    <t>مخ وأعصاب</t>
  </si>
  <si>
    <t>Cardiac, chest &amp; vascular</t>
  </si>
  <si>
    <t>وحنجرة</t>
  </si>
  <si>
    <t>Plastic</t>
  </si>
  <si>
    <t>Pediatrics</t>
  </si>
  <si>
    <t xml:space="preserve">العمليات الجراحية بأقسام مستشفيات الجهات الحكومية الأخرى 1435 هـ </t>
  </si>
  <si>
    <t>Operations in Other Governmental Sector Hospitals by Section 1435 H</t>
  </si>
  <si>
    <t>جدول 4-29</t>
  </si>
  <si>
    <t>Table 4-29</t>
  </si>
  <si>
    <t>القسم</t>
  </si>
  <si>
    <t>Section</t>
  </si>
  <si>
    <t>صدر**</t>
  </si>
  <si>
    <t>مخ</t>
  </si>
  <si>
    <t>وأعصاب</t>
  </si>
  <si>
    <t>(4)</t>
  </si>
  <si>
    <t>Peadiatrics</t>
  </si>
  <si>
    <t>مستشفى الملك عبدالعزيز الجامعي بالرياض</t>
  </si>
  <si>
    <t xml:space="preserve">مستشفى الملك خالد الجامعي بالرياض </t>
  </si>
  <si>
    <t>3-</t>
  </si>
  <si>
    <t>Genral surgery</t>
  </si>
  <si>
    <t>1-</t>
  </si>
  <si>
    <t>** تشمل جراحة القلب والصدر والأوعية الدموية .</t>
  </si>
  <si>
    <t>4-</t>
  </si>
  <si>
    <t>2-</t>
  </si>
  <si>
    <t xml:space="preserve">العمليات الجراحية بأقسام مستشفيات القطاع الخاص حسب المنطقة  1435 هـ </t>
  </si>
  <si>
    <t>Operations in Private Hospitals by Region &amp; Hospital Sections,1435H</t>
  </si>
  <si>
    <t>جدول 4-30</t>
  </si>
  <si>
    <t>Table 4-30</t>
  </si>
  <si>
    <t>Cardiac, chest &amp;vascular</t>
  </si>
  <si>
    <t>* المستشفى الوحيد مغلق</t>
  </si>
  <si>
    <t>بيانات الرياض تمثل عام 1434هـ لعدم ورود بيانات بعدها</t>
  </si>
  <si>
    <t>جراحات اليوم الواحد بوزارة الصحة حسب المنطقة  لعام 1433 هـ</t>
  </si>
  <si>
    <t>Day Surgery  by Region  , MoH , 1433H.</t>
  </si>
  <si>
    <t xml:space="preserve"> جدول 4-33</t>
  </si>
  <si>
    <t>Table 4-33</t>
  </si>
  <si>
    <t>النسبة المئوية</t>
  </si>
  <si>
    <t>No.</t>
  </si>
  <si>
    <t>Percent</t>
  </si>
  <si>
    <t>بعض العمليات الجراحية  لأمراض النساء بمستشفيات وزارة الصحة حسب نوع العملية والمنطقة  1435هـ</t>
  </si>
  <si>
    <t>Some GYN Operations in MOH Hospitals by Type of Operation and Region , 1435 H</t>
  </si>
  <si>
    <t>جدول  4-32</t>
  </si>
  <si>
    <t>Table 4-32</t>
  </si>
  <si>
    <t xml:space="preserve">نوع العملية </t>
  </si>
  <si>
    <t>Type of operation</t>
  </si>
  <si>
    <t xml:space="preserve">تصليح </t>
  </si>
  <si>
    <t>استئصال أورام</t>
  </si>
  <si>
    <t>ناسور</t>
  </si>
  <si>
    <t xml:space="preserve">ناسور </t>
  </si>
  <si>
    <t>كحت</t>
  </si>
  <si>
    <t xml:space="preserve">تفريغ </t>
  </si>
  <si>
    <t>استئصال الرحم</t>
  </si>
  <si>
    <t xml:space="preserve">سقوط </t>
  </si>
  <si>
    <t>من المبيض</t>
  </si>
  <si>
    <t xml:space="preserve">بولي </t>
  </si>
  <si>
    <t xml:space="preserve">شرجي </t>
  </si>
  <si>
    <t xml:space="preserve">وتوسيع </t>
  </si>
  <si>
    <t>Hysterectomy</t>
  </si>
  <si>
    <t>Correction of</t>
  </si>
  <si>
    <t xml:space="preserve">Removal of </t>
  </si>
  <si>
    <t xml:space="preserve">D&amp;C </t>
  </si>
  <si>
    <t xml:space="preserve">Evacuation </t>
  </si>
  <si>
    <t>prolapse</t>
  </si>
  <si>
    <t>ovarian tumours</t>
  </si>
  <si>
    <t xml:space="preserve">العمليات الجراحية للفك والأسنان بمستشفيات وزارة الصحة </t>
  </si>
  <si>
    <t>حسب المنطقة 1431-1435هـ</t>
  </si>
  <si>
    <t xml:space="preserve"> Oral Surgery in  MOH Hospitals by Region , 1431-1435 H</t>
  </si>
  <si>
    <t>جدول 4-33</t>
  </si>
  <si>
    <t>الأنشطة والخدمات الرئيسية بمستشفى الملك خالد التخصصي للعيون بالرياض 1429هـ-1433هـ</t>
  </si>
  <si>
    <t>Main Activities and Services at King Khaled Eye Specialist Hospital 1429-1433 H</t>
  </si>
  <si>
    <t>جدول 4-34</t>
  </si>
  <si>
    <t>Table 4-34</t>
  </si>
  <si>
    <t>Item</t>
  </si>
  <si>
    <t>عدد الزيارات الأولية   Initial visits</t>
  </si>
  <si>
    <t>العيادات الخارجية</t>
  </si>
  <si>
    <t>عدد زيارات المتابعة   Follow-up visits</t>
  </si>
  <si>
    <t>Outpatient</t>
  </si>
  <si>
    <t>عدد زيارات عيادة الفحص الشامل  Screening clinic visits</t>
  </si>
  <si>
    <t>حالات من عيادة الفحص الأولي Cases from screening clinic</t>
  </si>
  <si>
    <t>حالات متابعة  Follow-up</t>
  </si>
  <si>
    <t>حالات منومين   Inpatient</t>
  </si>
  <si>
    <t>حالات أخرى    Others</t>
  </si>
  <si>
    <t xml:space="preserve">المجموع    Total </t>
  </si>
  <si>
    <t>عدد الحالات  Admissions</t>
  </si>
  <si>
    <t>Inpatient</t>
  </si>
  <si>
    <t>متوسط مدة الاقامة Average length of stay</t>
  </si>
  <si>
    <t>العمليات الجراحية</t>
  </si>
  <si>
    <t>عدد الاجراءات الجراحية  Surgery procedures</t>
  </si>
  <si>
    <t>عدد الحالات الجراحية   Surgery cases</t>
  </si>
  <si>
    <t>الفحوص المخبرية  Laboratory tests</t>
  </si>
  <si>
    <t>الفحوص</t>
  </si>
  <si>
    <t>الفحوص الشعاعية   Radiology procedures</t>
  </si>
  <si>
    <t>Investigations</t>
  </si>
  <si>
    <t>اختبارات الجهاز التنفسي Respiratory therapy procedures</t>
  </si>
  <si>
    <t xml:space="preserve"> Ophthalmic photography    التصوير العيني </t>
  </si>
  <si>
    <t>بنك العيون</t>
  </si>
  <si>
    <t>عدد الجراحات Surgeries</t>
  </si>
  <si>
    <t>Eye Bank</t>
  </si>
  <si>
    <t xml:space="preserve">   Waiting list قائمة الانتظار</t>
  </si>
  <si>
    <t xml:space="preserve">حالات الأورام الخبيثة التي سجلت بمستشفى الملك فيصل التخصصي ومركز الأبحاث </t>
  </si>
  <si>
    <t>بالرياض وجدة حسب موضع الورم والجنس  2014</t>
  </si>
  <si>
    <t>Cases of Malignant Tumours Registered in King Faisal Specialist Hospital</t>
  </si>
  <si>
    <t>and Research Center ( Riyadh and Jeddah)  2014by Site and Sex</t>
  </si>
  <si>
    <t>جدول 4-35</t>
  </si>
  <si>
    <t>Table 4-35</t>
  </si>
  <si>
    <t xml:space="preserve">        الرياض                                Riyadh       </t>
  </si>
  <si>
    <t>جدة                                            Jeddah</t>
  </si>
  <si>
    <t>موضع الورم</t>
  </si>
  <si>
    <t>Site</t>
  </si>
  <si>
    <t xml:space="preserve">عدد الحالات </t>
  </si>
  <si>
    <t>العدد .No</t>
  </si>
  <si>
    <t>ثدى</t>
  </si>
  <si>
    <t>Breast</t>
  </si>
  <si>
    <t>الغدة الدرقية</t>
  </si>
  <si>
    <t>Thyroid gland</t>
  </si>
  <si>
    <t>لمفوم غيرهود جكنز</t>
  </si>
  <si>
    <t>NHL-lymph</t>
  </si>
  <si>
    <t>سرطان الدم</t>
  </si>
  <si>
    <t>Leukaemia</t>
  </si>
  <si>
    <t>الرئة</t>
  </si>
  <si>
    <t>Lung</t>
  </si>
  <si>
    <t xml:space="preserve">الفم </t>
  </si>
  <si>
    <t>Oral cavity</t>
  </si>
  <si>
    <t>الكبد</t>
  </si>
  <si>
    <t>Liver</t>
  </si>
  <si>
    <t xml:space="preserve">المبيض </t>
  </si>
  <si>
    <t>Ovary</t>
  </si>
  <si>
    <t>المرئ</t>
  </si>
  <si>
    <t>Oesophagus</t>
  </si>
  <si>
    <t>البلعوم الأنفي</t>
  </si>
  <si>
    <t>Nasopharynx</t>
  </si>
  <si>
    <t>الدماغ والجهاز العصبي المركزي</t>
  </si>
  <si>
    <t>Brain &amp; C.N.S</t>
  </si>
  <si>
    <t>المثانة</t>
  </si>
  <si>
    <t>Bladder</t>
  </si>
  <si>
    <t>الأنسجة الرقيقة</t>
  </si>
  <si>
    <t>Soft tissue</t>
  </si>
  <si>
    <t>سرطان هود جنكنز</t>
  </si>
  <si>
    <t>Hodgkin`s</t>
  </si>
  <si>
    <t>المصدر : مستشفى الملك فيصل التخصصي  ومركز الأبحاث بالرياض وجدة</t>
  </si>
  <si>
    <t>Source : King Faisal Specialist Hospital and Research Center (Riyadh and Jeddah)</t>
  </si>
  <si>
    <t xml:space="preserve">مجموع حالات الأطفال بتشخيص الأورام المحولين الي مستشفى الملك فيصل </t>
  </si>
  <si>
    <t>التخصصي ومركز الأبحاث بالرياض وجدة حسب موضع الورم  2014</t>
  </si>
  <si>
    <t xml:space="preserve"> Cases of Tumours among Children Referred to King Faisal</t>
  </si>
  <si>
    <t xml:space="preserve">Specialist Hospital ( Riyadh and Jeddah)  2014 by Site </t>
  </si>
  <si>
    <t>جدول  4-36</t>
  </si>
  <si>
    <t>Table 4-36</t>
  </si>
  <si>
    <t xml:space="preserve">موضع الورم </t>
  </si>
  <si>
    <t xml:space="preserve">جدة  </t>
  </si>
  <si>
    <t xml:space="preserve">العدد  .No </t>
  </si>
  <si>
    <t xml:space="preserve">النسبة  % </t>
  </si>
  <si>
    <t xml:space="preserve">سرطان الدم </t>
  </si>
  <si>
    <t>Thyroid glands</t>
  </si>
  <si>
    <t>الغدد الليمفاوية</t>
  </si>
  <si>
    <t>Lymph nodes</t>
  </si>
  <si>
    <t>الدماغ</t>
  </si>
  <si>
    <t>Brain</t>
  </si>
  <si>
    <t xml:space="preserve">العين </t>
  </si>
  <si>
    <t>العظام والغضروف</t>
  </si>
  <si>
    <t>Bone&amp; Cartilage</t>
  </si>
  <si>
    <t>الكلى</t>
  </si>
  <si>
    <t>Kidney</t>
  </si>
  <si>
    <t xml:space="preserve">البلعوم الأنفي </t>
  </si>
  <si>
    <t xml:space="preserve">المصدر : مستشفى الملك فيصل التخصصي  ومركز الابحاث بالرياض وجدة </t>
  </si>
  <si>
    <t xml:space="preserve"> Source : King Faisal Specialist Hospital and Research Center (Riyadh and Jeddah)</t>
  </si>
  <si>
    <t>مراكز الكلى الصناعية ومرضى التنقية الدموية حسب القطاعات الصحية 2014م</t>
  </si>
  <si>
    <t>Artificial Kidney Centers and Haemodialysis Patients by Health Sectors  2014</t>
  </si>
  <si>
    <t>جدول 4-37</t>
  </si>
  <si>
    <t>Table 4-37</t>
  </si>
  <si>
    <t xml:space="preserve">جهات حكومية أخرى  </t>
  </si>
  <si>
    <t>قطاع خاص</t>
  </si>
  <si>
    <t>M.O.H</t>
  </si>
  <si>
    <t>Other governmental S.</t>
  </si>
  <si>
    <t xml:space="preserve">عدد مراكز الكلي الصناعية        No. of artificial kidney centers  </t>
  </si>
  <si>
    <t>عدد أجهزة الغسيل الكلوي          No. of haemodialysis machines</t>
  </si>
  <si>
    <t>عدد مرضى التنقية الدموية          No. of  haemodialysis patients</t>
  </si>
  <si>
    <t xml:space="preserve"> No. of peritoneodialysis patients عدد  مرضى التنقية البريتونية </t>
  </si>
  <si>
    <t>مرضى التنقية الدموية (الغسيل الكلوي ) حسب القطاعات الصحية والجنسية والجنس، 2014م</t>
  </si>
  <si>
    <t xml:space="preserve"> Haemodialysis Patients by Health Sector  , Sex and Nationality, 2014</t>
  </si>
  <si>
    <t>جدول 4-38</t>
  </si>
  <si>
    <t>Table  4-38</t>
  </si>
  <si>
    <t xml:space="preserve"> الجنس  Sex         </t>
  </si>
  <si>
    <t xml:space="preserve"> الجنسية   Nationality  </t>
  </si>
  <si>
    <t>عدد المرضى</t>
  </si>
  <si>
    <t>القطاع                                           Sector</t>
  </si>
  <si>
    <t xml:space="preserve">عدد الحالات No. of cases </t>
  </si>
  <si>
    <t>المتابعين في عيادة زرع الكلى*</t>
  </si>
  <si>
    <t>ذكور   M</t>
  </si>
  <si>
    <t>اناث F</t>
  </si>
  <si>
    <t xml:space="preserve">غير سعودي  NS </t>
  </si>
  <si>
    <t>مستشفيات وزارة الصحة                                                  M.O.H</t>
  </si>
  <si>
    <t>مستشفيات الجهات الحكومية الأخرى Other governmental hospitals</t>
  </si>
  <si>
    <t>مستشفيات القطاع الخاص                                 Private hospitals</t>
  </si>
  <si>
    <t xml:space="preserve">*No. of followup patients in </t>
  </si>
  <si>
    <t>kidney transplant clinic</t>
  </si>
  <si>
    <t>الحالات التى ترددت على مراكز و أقسام التأهيل الطبي بوزارة الصحة 1435 هـ</t>
  </si>
  <si>
    <t>Medical Rehabilitation Centers Cases , MOH ,1435H</t>
  </si>
  <si>
    <t>جدول 4-39</t>
  </si>
  <si>
    <t>Table 4-39</t>
  </si>
  <si>
    <t>علاج طبيعي</t>
  </si>
  <si>
    <t>علاج وظيفي</t>
  </si>
  <si>
    <t xml:space="preserve">علل تخاطب وسمع </t>
  </si>
  <si>
    <t>أطراف إصطناعية وأجهزة تعويضية</t>
  </si>
  <si>
    <t>Physiotherapy</t>
  </si>
  <si>
    <t>Occupational</t>
  </si>
  <si>
    <t>Speech-hearing</t>
  </si>
  <si>
    <t xml:space="preserve">Orthotics and </t>
  </si>
  <si>
    <t>Therapy</t>
  </si>
  <si>
    <t>therapy</t>
  </si>
  <si>
    <t>Prosthetic</t>
  </si>
  <si>
    <t xml:space="preserve">الرياض*                 </t>
  </si>
  <si>
    <t xml:space="preserve">مكة المكرمة                       </t>
  </si>
  <si>
    <t xml:space="preserve">جدة                              </t>
  </si>
  <si>
    <t>الطائف*</t>
  </si>
  <si>
    <t>Al-Ta'yif</t>
  </si>
  <si>
    <t xml:space="preserve">المدينة المنورة          </t>
  </si>
  <si>
    <t xml:space="preserve">القصيم*              </t>
  </si>
  <si>
    <t xml:space="preserve">الشرقية       </t>
  </si>
  <si>
    <t xml:space="preserve"> Al-Ahsa </t>
  </si>
  <si>
    <t>حفر الباطن*</t>
  </si>
  <si>
    <t>Hafr Al-Batin</t>
  </si>
  <si>
    <t xml:space="preserve">عسير                       </t>
  </si>
  <si>
    <t xml:space="preserve">بيشة                      </t>
  </si>
  <si>
    <t>تبوك*</t>
  </si>
  <si>
    <t>Tabok</t>
  </si>
  <si>
    <t>الحدود الشمالية*</t>
  </si>
  <si>
    <t>Al-Hudod Al-Shamaliah</t>
  </si>
  <si>
    <t>جازان*</t>
  </si>
  <si>
    <t>Jouf</t>
  </si>
  <si>
    <t>Al-Qurayat</t>
  </si>
  <si>
    <t xml:space="preserve">المجموع                     </t>
  </si>
  <si>
    <t>* بيانات 1434</t>
  </si>
  <si>
    <t>حالات البتر المترددة على مراكز وأقسام التأهيل الطبي بوزارة الصحة حسب المنطقة وسبب الإصابة لعام 1435 هـ</t>
  </si>
  <si>
    <t>Amputation Cases in Medical Rehabilitation Centers&amp; Departments, MOH by cause of Injury, 1435H.</t>
  </si>
  <si>
    <t xml:space="preserve"> جدول  4-40</t>
  </si>
  <si>
    <t>Table 4-40</t>
  </si>
  <si>
    <t>حادث سيارة</t>
  </si>
  <si>
    <t>غرغرينا سكرية</t>
  </si>
  <si>
    <t>خلقي</t>
  </si>
  <si>
    <t>سقوط من مرتفع</t>
  </si>
  <si>
    <t>حادث آلة</t>
  </si>
  <si>
    <t>سرطان</t>
  </si>
  <si>
    <t>حادث كهربائي/حريق</t>
  </si>
  <si>
    <t>طلق ناري</t>
  </si>
  <si>
    <t>Car Accident</t>
  </si>
  <si>
    <t>Diabetic Gangrene</t>
  </si>
  <si>
    <t>Congenital</t>
  </si>
  <si>
    <t>Fall from Height</t>
  </si>
  <si>
    <t>Machine Accident</t>
  </si>
  <si>
    <t>Cancer</t>
  </si>
  <si>
    <t>Electric/Burn Accident</t>
  </si>
  <si>
    <t>Gun Shot</t>
  </si>
  <si>
    <t xml:space="preserve"> Others</t>
  </si>
  <si>
    <t>الطائف *</t>
  </si>
  <si>
    <t>حفر الباطن **</t>
  </si>
  <si>
    <t>الحدود الشمالية **</t>
  </si>
  <si>
    <t>جازان **</t>
  </si>
  <si>
    <t>القريات **</t>
  </si>
  <si>
    <t>**بيانات 1434</t>
  </si>
  <si>
    <t>الحالات التى ترددت على مراكز التأهيل الطبي بالجهات الحكومية الأخرى 1435 هـ</t>
  </si>
  <si>
    <t>Medical Rehabilitation Centers Cases , Other Governmental Sector 1435 H</t>
  </si>
  <si>
    <t>جدول 4-41</t>
  </si>
  <si>
    <t>Table 4-41</t>
  </si>
  <si>
    <t>تشغيل جديدة</t>
  </si>
  <si>
    <t>إصلاح</t>
  </si>
  <si>
    <t>تخاطب وسمع</t>
  </si>
  <si>
    <t>New cases</t>
  </si>
  <si>
    <t>Repair</t>
  </si>
  <si>
    <t>K.A.U.H.R</t>
  </si>
  <si>
    <t>K.A.U.H.,Jeddah</t>
  </si>
  <si>
    <t>مستشفيات الهيئه الملكية بالجبيل وينبع **</t>
  </si>
  <si>
    <t>المجموع                    Total</t>
  </si>
  <si>
    <t>. البيانات تمثل عام 1434هـ لعدم ورود بيانات عام1435هـ   *</t>
  </si>
  <si>
    <t>. البيانات تمثل عام 1433هـ لعدم ورود بيانات عامي 1434هـ و1435هـ   **</t>
  </si>
  <si>
    <t>خدمات مركز رعاية وتأهيل الأطفال المعاقين حسب العمر خلال عام 1435 هـ</t>
  </si>
  <si>
    <t>Services of Rehabilitation Center for Disabled Children by Age , 1435 H</t>
  </si>
  <si>
    <t>جدول 4-42</t>
  </si>
  <si>
    <t>Table 4-42</t>
  </si>
  <si>
    <t>جلسات العلاج</t>
  </si>
  <si>
    <t>Sessions of treatment</t>
  </si>
  <si>
    <t>فئة العمر (بالسنة)</t>
  </si>
  <si>
    <t>عدد الأطفال</t>
  </si>
  <si>
    <t>بالعيادات</t>
  </si>
  <si>
    <t>بالعلاج الطبيعي</t>
  </si>
  <si>
    <t>بالعلاج الوظيفي</t>
  </si>
  <si>
    <t>النطق</t>
  </si>
  <si>
    <t>بعيادة الأسنان</t>
  </si>
  <si>
    <t>بالمدرسة</t>
  </si>
  <si>
    <t>النفسية</t>
  </si>
  <si>
    <t>الورشة الطبية</t>
  </si>
  <si>
    <t>العظام</t>
  </si>
  <si>
    <t>بالمساكن</t>
  </si>
  <si>
    <t>الخدمة الاجتماعية</t>
  </si>
  <si>
    <t xml:space="preserve">متوسط عدد </t>
  </si>
  <si>
    <t>Age group (year)</t>
  </si>
  <si>
    <t>No. of children</t>
  </si>
  <si>
    <t>Clinics</t>
  </si>
  <si>
    <t>Occupational  therapy</t>
  </si>
  <si>
    <t>Speach therapy</t>
  </si>
  <si>
    <t>Dental cl.</t>
  </si>
  <si>
    <t>School</t>
  </si>
  <si>
    <t>Psychologist</t>
  </si>
  <si>
    <t>Orthotics</t>
  </si>
  <si>
    <t>Houses</t>
  </si>
  <si>
    <t>Social services</t>
  </si>
  <si>
    <t>الجلسات لكل طفل *</t>
  </si>
  <si>
    <t>5-</t>
  </si>
  <si>
    <t>6-</t>
  </si>
  <si>
    <t>7-</t>
  </si>
  <si>
    <t>8-</t>
  </si>
  <si>
    <t>9-</t>
  </si>
  <si>
    <t>10-</t>
  </si>
  <si>
    <t>11-</t>
  </si>
  <si>
    <t>12فاكثر</t>
  </si>
  <si>
    <t xml:space="preserve">المصدر : الجمعية السعودية الخيرية لرعاية الأطفال المعوقين </t>
  </si>
  <si>
    <t>* Average  sessions / child.</t>
  </si>
  <si>
    <t>Source: Saudi Society of Caring Handicapped Children</t>
  </si>
  <si>
    <t>الفحوص المخبرية والشعاعية بالمراكز الصحية بوزارة الصحة حسب المنطقة  1435هـ</t>
  </si>
  <si>
    <t>Laboratory  and Radiology Investigations in Health Centers, MOH by Region ,1435H</t>
  </si>
  <si>
    <t xml:space="preserve"> جدول 4-43</t>
  </si>
  <si>
    <t>Table 4-43</t>
  </si>
  <si>
    <t xml:space="preserve">الأشعة </t>
  </si>
  <si>
    <t>الفحوص المخبرية</t>
  </si>
  <si>
    <t>عددالمرضى</t>
  </si>
  <si>
    <t>Laboratory investigations</t>
  </si>
  <si>
    <t xml:space="preserve"> No. of patients</t>
  </si>
  <si>
    <t>lab</t>
  </si>
  <si>
    <t>x-ray patients</t>
  </si>
  <si>
    <t>x-ray films</t>
  </si>
  <si>
    <t>saudi</t>
  </si>
  <si>
    <t>ns</t>
  </si>
  <si>
    <t>total</t>
  </si>
  <si>
    <t>الفحوص المخبرية والشعاعية  بمستشفيات وزارة الصحة حسب المنطقة 1435هـ</t>
  </si>
  <si>
    <t>Laboratory and Radiology Investigations, MOH Hospitals by Region1435 H</t>
  </si>
  <si>
    <t>جدول 4-44</t>
  </si>
  <si>
    <t>Table 4-44</t>
  </si>
  <si>
    <t xml:space="preserve">التصوير الشعاعي </t>
  </si>
  <si>
    <t>المخبرية</t>
  </si>
  <si>
    <t>Radiography</t>
  </si>
  <si>
    <t xml:space="preserve">Laboratory  </t>
  </si>
  <si>
    <t xml:space="preserve"> عدد</t>
  </si>
  <si>
    <t>المتوسط</t>
  </si>
  <si>
    <t xml:space="preserve"> investigations </t>
  </si>
  <si>
    <t xml:space="preserve">المرضى </t>
  </si>
  <si>
    <t xml:space="preserve">الأفلام </t>
  </si>
  <si>
    <t xml:space="preserve">Average/ </t>
  </si>
  <si>
    <t xml:space="preserve"> Patients</t>
  </si>
  <si>
    <t xml:space="preserve"> Films</t>
  </si>
  <si>
    <t>Patient</t>
  </si>
  <si>
    <t>الفحوص المخبرية بمستشفيات وزارة الصحة حسب المنطقة ونوع الفحص لعام 1435هـ.</t>
  </si>
  <si>
    <t>Laboratory investigations in MOH Hospitals by Region and Type of investigations, 1435.</t>
  </si>
  <si>
    <t>جدول 4-45</t>
  </si>
  <si>
    <t>Table 4-45</t>
  </si>
  <si>
    <t>المناعة 
Immunology</t>
  </si>
  <si>
    <t xml:space="preserve">فيروسات المرضىPatients virology  </t>
  </si>
  <si>
    <t xml:space="preserve">الفيروسات بنك الدم
Virology for bl. Don.. </t>
  </si>
  <si>
    <t>الطفيليات 
Parasitology</t>
  </si>
  <si>
    <t>البول 
Urine</t>
  </si>
  <si>
    <t>البكتيريا 
Bacteriology</t>
  </si>
  <si>
    <t>الهرمونات 
Hormones</t>
  </si>
  <si>
    <t>الكيمياء الحيوية 
Biochemistry</t>
  </si>
  <si>
    <t>السموم 
Toxicology</t>
  </si>
  <si>
    <t>المصل 
Serology</t>
  </si>
  <si>
    <t>الوراثة 
Genetics</t>
  </si>
  <si>
    <t>التشريح النسيجي
Histopathology</t>
  </si>
  <si>
    <t>أمراض الدم 
Hematology</t>
  </si>
  <si>
    <t>الجزيئات الحيوية
Molecular Biology</t>
  </si>
  <si>
    <t>أمراض الخلايا
Cytopathology</t>
  </si>
  <si>
    <t>أخرى 
Others</t>
  </si>
  <si>
    <t>central lab</t>
  </si>
  <si>
    <t xml:space="preserve">الفحوص المخبرية والشعاعية والعلاج الطبيعي بوزارة الصحة 1431-1435هـ </t>
  </si>
  <si>
    <t>Laboratory and  Radiology Investigations and Physiotherapy in MOH ,1431-1435 H</t>
  </si>
  <si>
    <t>جدول 4-46</t>
  </si>
  <si>
    <t>Table  4-46</t>
  </si>
  <si>
    <t xml:space="preserve">النشاط </t>
  </si>
  <si>
    <t xml:space="preserve">Activity </t>
  </si>
  <si>
    <t>الفحوص المخبرية
. Lab.inv.</t>
  </si>
  <si>
    <t xml:space="preserve">المراكز الصحية </t>
  </si>
  <si>
    <t>Health centers</t>
  </si>
  <si>
    <t>المستشفيات  
والمخترات المركزية</t>
  </si>
  <si>
    <t>Hospitals &amp;Central laboratories</t>
  </si>
  <si>
    <t>عددالمرضى  Patients N</t>
  </si>
  <si>
    <t xml:space="preserve">Radiography </t>
  </si>
  <si>
    <t>عدد الأفلام    Films N</t>
  </si>
  <si>
    <t>التأهيل الطبي*</t>
  </si>
  <si>
    <t>عدد المرضى Patients N</t>
  </si>
  <si>
    <t>Medical Rehabilitation</t>
  </si>
  <si>
    <t>*لا تشمل بيانات المدن الطبية</t>
  </si>
  <si>
    <t xml:space="preserve">الفحوص المخبرية والشعاعية بالجهات الحكومية الأخرى 1435هـ </t>
  </si>
  <si>
    <t>Laboratory  and Radiology Investigations in Other Governmental Sector 1435 H</t>
  </si>
  <si>
    <t>جدول 4-47</t>
  </si>
  <si>
    <t>Table 4-47</t>
  </si>
  <si>
    <t xml:space="preserve">المخبرية </t>
  </si>
  <si>
    <t>investigations</t>
  </si>
  <si>
    <t>patients</t>
  </si>
  <si>
    <t xml:space="preserve">مستشفيات الهيئة الملكية بالجبيل وينبع </t>
  </si>
  <si>
    <t>وحدات الصحة المدرسية بوزارة التربية والتعليم</t>
  </si>
  <si>
    <t>الوحدات الصحية بتحلية المياه</t>
  </si>
  <si>
    <t>العيادة الطبية بالجامعة الاسلامية **</t>
  </si>
  <si>
    <t>K.Fd.U.P.&amp; M.M.U.</t>
  </si>
  <si>
    <t>الخدمات الطبيه بجامعه أم القرى **</t>
  </si>
  <si>
    <t>Omm Al-Qurra U.</t>
  </si>
  <si>
    <t xml:space="preserve">المجموع        Total </t>
  </si>
  <si>
    <t>. البيانات تمثل عام 1433هـ لعدم ورود بيانات عامي 1434هـ و1435هـ  **</t>
  </si>
  <si>
    <t xml:space="preserve">الفحوص المخبرية والأشعة  بمستوصفات ومستشفيات القطاع الخاص حسب المنطقة 1435 </t>
  </si>
  <si>
    <t>Laboratory  and Radiology Investigations in 
Private Dispensaries and Hospitals by Region ,1435 H</t>
  </si>
  <si>
    <t xml:space="preserve"> جدول 4-48</t>
  </si>
  <si>
    <t>Table  4-48</t>
  </si>
  <si>
    <t>أعداد العينات والاختبارات التي أجريت بمراكز مراقبة السموم والكيمياء الطبية الشرعية بوزارة الصحة  حسب المنطقة لعام 1434 هـ</t>
  </si>
  <si>
    <t>Number of Samples and Tests Conducted at MoH Poison Control and Forensic Chemistry Centers, by Region  , 1434H.</t>
  </si>
  <si>
    <t xml:space="preserve"> جدول  4-49</t>
  </si>
  <si>
    <t>Table 4-49</t>
  </si>
  <si>
    <t>عدد العينات البيولوجية</t>
  </si>
  <si>
    <t>عدد عينات المضبوطات</t>
  </si>
  <si>
    <t>إجمالي عدد العينات</t>
  </si>
  <si>
    <t>عدد الاختبارات</t>
  </si>
  <si>
    <t>No. of Centers</t>
  </si>
  <si>
    <t>No. of Biological Samples</t>
  </si>
  <si>
    <t xml:space="preserve">No. of Samples of seized items </t>
  </si>
  <si>
    <t>Total No. of Samples</t>
  </si>
  <si>
    <t>No. of Tests</t>
  </si>
  <si>
    <t xml:space="preserve">أنشطة بنوك الدم بوزارة الصحة حسب المنطقة 1435 هــ </t>
  </si>
  <si>
    <t>Activities of Blood Banks in MOH  by Region,1435 H</t>
  </si>
  <si>
    <t>جدول 4-50</t>
  </si>
  <si>
    <t>Table 4-50</t>
  </si>
  <si>
    <t xml:space="preserve">عدد الفحوصات </t>
  </si>
  <si>
    <t xml:space="preserve">عدد فحوصات  </t>
  </si>
  <si>
    <t xml:space="preserve">عدد وحدات </t>
  </si>
  <si>
    <t>لنقل الدم</t>
  </si>
  <si>
    <t>الأمراض المعدية</t>
  </si>
  <si>
    <t xml:space="preserve">إجمالي </t>
  </si>
  <si>
    <t>الدم التي تم</t>
  </si>
  <si>
    <t>الدم المنقولة</t>
  </si>
  <si>
    <t>تجميعها</t>
  </si>
  <si>
    <t>للمرضى</t>
  </si>
  <si>
    <t xml:space="preserve">  investigations</t>
  </si>
  <si>
    <t xml:space="preserve">  investigations </t>
  </si>
  <si>
    <t>for bl. Trans.</t>
  </si>
  <si>
    <t xml:space="preserve">for infectious </t>
  </si>
  <si>
    <t xml:space="preserve"> investigations</t>
  </si>
  <si>
    <t>collected</t>
  </si>
  <si>
    <t>transfused</t>
  </si>
  <si>
    <t>diseases</t>
  </si>
  <si>
    <t>blood units</t>
  </si>
  <si>
    <t xml:space="preserve">أنشطة بنوك الدم بوزارة الصحة 1431-1435 هـ </t>
  </si>
  <si>
    <t xml:space="preserve">Activities of Blood Banks  at MOH , 1431 -1435 H </t>
  </si>
  <si>
    <t>جدول 4-51</t>
  </si>
  <si>
    <t>Table 4-51</t>
  </si>
  <si>
    <t xml:space="preserve"> السنة</t>
  </si>
  <si>
    <t>عدد الفحوص
 No. of  investigations</t>
  </si>
  <si>
    <t>عدد الوحدات التي تم تجميعها
No. of  collected blood units</t>
  </si>
  <si>
    <t>عدد وحدات الدم المنقولة للمرضى
 No. of transfused blood units</t>
  </si>
  <si>
    <t xml:space="preserve">أنشطة بنوك الدم بالجهات الحكومية الأخرى  1435 هـ </t>
  </si>
  <si>
    <t xml:space="preserve"> Activities of Blood Banks in Other Governmental Sector  , 1435 H</t>
  </si>
  <si>
    <t>جدول 4-52</t>
  </si>
  <si>
    <t>Table 4-52</t>
  </si>
  <si>
    <t>عدد بنوك الدم</t>
  </si>
  <si>
    <t xml:space="preserve">عدد الفحوص </t>
  </si>
  <si>
    <t xml:space="preserve">عدد المتبرعين </t>
  </si>
  <si>
    <t xml:space="preserve">عدد طلبات نقل الدم </t>
  </si>
  <si>
    <t>No. of blood</t>
  </si>
  <si>
    <t xml:space="preserve">No. of blood </t>
  </si>
  <si>
    <t>No. of transfusion</t>
  </si>
  <si>
    <t>banks</t>
  </si>
  <si>
    <t>donors</t>
  </si>
  <si>
    <t xml:space="preserve"> requests</t>
  </si>
  <si>
    <t>مستشفى الملك عبدالعزيز الجامعي بالرياض *</t>
  </si>
  <si>
    <t>مستشفى الملك عبد العزيز الجامعي بجدة *</t>
  </si>
  <si>
    <t>الحالات المعروضة على مراكز الطب الشرعي في المملكة العربية السعودية حسب المنطقة وطبيعة الفحص الطبي الشرعي لعام 1435هـ</t>
  </si>
  <si>
    <t>Cases of Forensic Medicine Centers, MOH - KSA , by Region, and Different Examinations, 1435 H.</t>
  </si>
  <si>
    <t>جدول 4-53</t>
  </si>
  <si>
    <t>Table 4-53</t>
  </si>
  <si>
    <t>فحص وفيات</t>
  </si>
  <si>
    <t>Dead Cases</t>
  </si>
  <si>
    <t>حالات الأحياء</t>
  </si>
  <si>
    <t>إبداء الرأي الفني</t>
  </si>
  <si>
    <t>كشف ظاهري</t>
  </si>
  <si>
    <t>تشريح جثة</t>
  </si>
  <si>
    <t>External Examination</t>
  </si>
  <si>
    <t>Autopsy</t>
  </si>
  <si>
    <t>Living Cases</t>
  </si>
  <si>
    <t>Expert Opinion</t>
  </si>
  <si>
    <t>Grand Total</t>
  </si>
  <si>
    <t>توزيع الهيئات الصحية الشرعية بالمملكة العربية السعودية لعام 1435 هـ.</t>
  </si>
  <si>
    <t>Distribution of Medical Legal Committees in KSA, 1435 H</t>
  </si>
  <si>
    <t>جدول 4-54</t>
  </si>
  <si>
    <t>Table 4-54</t>
  </si>
  <si>
    <t>عدد الهيئات             No</t>
  </si>
  <si>
    <t>قضايا الأخطاء الطبية المعروضة على الهيئات الصحية الشرعية لعام 1435 هـ</t>
  </si>
  <si>
    <t>Medical Malpractice Cases Referred to Medical Legal Committees in  1435 H.</t>
  </si>
  <si>
    <t>جدول 4-55</t>
  </si>
  <si>
    <t>Table 4-55</t>
  </si>
  <si>
    <t>القضايا المعروضة على الهيئات</t>
  </si>
  <si>
    <t>Referred Cases</t>
  </si>
  <si>
    <t>عدد القرارات الصادرة</t>
  </si>
  <si>
    <t>عدد الجلسات</t>
  </si>
  <si>
    <t>معدل الجلسات لكل قرار</t>
  </si>
  <si>
    <t>قضايا مرحلة</t>
  </si>
  <si>
    <t>قضايا واردة</t>
  </si>
  <si>
    <t>Rounded Cases</t>
  </si>
  <si>
    <t>New Cases</t>
  </si>
  <si>
    <t>No. of Resolutions</t>
  </si>
  <si>
    <t>No. of Sessions</t>
  </si>
  <si>
    <t>Sessions/ Resolution</t>
  </si>
  <si>
    <t>المختبر المركزي</t>
  </si>
  <si>
    <t>م الملك خال للعيون</t>
  </si>
  <si>
    <t>قضايا الوفيات الناتجة عن الأخطاء الطبية الصادرة عن الهيئات الصحية الشرعية تبعا للإدانة من عدمها عام 1435هـ.</t>
  </si>
  <si>
    <t>Distribution of Resolutions of Medical Malpractice Death Cases Issued by the Medical Legal Committees according to Convictions, 1435 H.</t>
  </si>
  <si>
    <t>جدول 4-56</t>
  </si>
  <si>
    <t>Table 4-56</t>
  </si>
  <si>
    <t>قرارات الإدانة</t>
  </si>
  <si>
    <t>Resolutions with Convictions</t>
  </si>
  <si>
    <t>قرارات عدم الإدانة</t>
  </si>
  <si>
    <t>Resolutions without Convictions</t>
  </si>
  <si>
    <t>مجموع القرارات المتعلقة بوفيات الأخطاء الطبية</t>
  </si>
  <si>
    <t>Total of Dead Cases Resolutions</t>
  </si>
  <si>
    <t>الحالات التي حولتها الهيئات الطبية إلى المستشفيات الحكومية العامة أو التخصصية حسب المنطقة و الحالة الطبية  1435 هـ</t>
  </si>
  <si>
    <t>Cases Referred by Medical Commissions to  Governmental General or Specialist Hospitals by Region and Medical Case  1435 H</t>
  </si>
  <si>
    <t>جدول 4-57</t>
  </si>
  <si>
    <t>Table 4-57</t>
  </si>
  <si>
    <t>عدد الحالات حسب التشخيص</t>
  </si>
  <si>
    <t>No. of cases according to diagnosis</t>
  </si>
  <si>
    <t>قلب</t>
  </si>
  <si>
    <t>أنف وأنف وحنجرة</t>
  </si>
  <si>
    <t>نساء وتوليد</t>
  </si>
  <si>
    <t>أمراض دم</t>
  </si>
  <si>
    <t>أورام صلبة</t>
  </si>
  <si>
    <t>أورام دم</t>
  </si>
  <si>
    <t>باطنة وأطفال</t>
  </si>
  <si>
    <t>جراحة تجميل</t>
  </si>
  <si>
    <t>تأهيل طبي</t>
  </si>
  <si>
    <t>زراعة كلى</t>
  </si>
  <si>
    <t>زراعة كبد</t>
  </si>
  <si>
    <t>زراعة نخاع</t>
  </si>
  <si>
    <t>زراعة قلب ورئة</t>
  </si>
  <si>
    <t>Cardiac</t>
  </si>
  <si>
    <t>Gyn./Obs</t>
  </si>
  <si>
    <t>Blood Diseases</t>
  </si>
  <si>
    <t>Solid tumors</t>
  </si>
  <si>
    <t>Blood tumors</t>
  </si>
  <si>
    <t>Medicine/ Pediatrics</t>
  </si>
  <si>
    <t>General Surgery</t>
  </si>
  <si>
    <t>Kidney transplantation</t>
  </si>
  <si>
    <t>Liver transplantation</t>
  </si>
  <si>
    <t>Bone marrow transplantation</t>
  </si>
  <si>
    <t>Heart and lung transplantation</t>
  </si>
  <si>
    <t>Vascular Surgery</t>
  </si>
  <si>
    <t>الرياض *</t>
  </si>
  <si>
    <t>بيشة*</t>
  </si>
  <si>
    <t>*بيانات 1434</t>
  </si>
  <si>
    <t>الحالات التي أرسلت للعلاج بالخارج من قبل الهيئات الطبية حسب المنطقة والحالة الطبية 1435 هـ</t>
  </si>
  <si>
    <t xml:space="preserve">Cases Sent  Abroad for Treatment by  Medical Case and Region , 1435H </t>
  </si>
  <si>
    <t>جدول 4-58</t>
  </si>
  <si>
    <t>Table 4-58</t>
  </si>
  <si>
    <t>المرضى المحوّلون من قسم الخدمة الاجتماعية بمستشفيات وزارة الصحة 1435هـ</t>
  </si>
  <si>
    <t>Cases Referred from Social Service Departement ,  MOH Hospitals ,1435 H</t>
  </si>
  <si>
    <t>جدول 4-59</t>
  </si>
  <si>
    <t>Table 4-59</t>
  </si>
  <si>
    <t>المرضى المحوّلون إلى</t>
  </si>
  <si>
    <t>Cases referred to</t>
  </si>
  <si>
    <t>الضمان الاجتماعي</t>
  </si>
  <si>
    <t>Social security office</t>
  </si>
  <si>
    <t>مراكز التأهيل الطبي</t>
  </si>
  <si>
    <t xml:space="preserve">  Medical rehabilitation centers</t>
  </si>
  <si>
    <t>المؤسسات الاجتماعية الحكومية</t>
  </si>
  <si>
    <t xml:space="preserve">  Governmental social agencies</t>
  </si>
  <si>
    <t>الجمعيات الخيرية</t>
  </si>
  <si>
    <t>Charity organizations</t>
  </si>
  <si>
    <t>مستشفيات  أخرى</t>
  </si>
  <si>
    <t>Other hospitals</t>
  </si>
  <si>
    <t>العمل جارٍ</t>
  </si>
  <si>
    <t>Under process</t>
  </si>
  <si>
    <t>Al jouf</t>
  </si>
  <si>
    <t>النسبة</t>
  </si>
  <si>
    <t>الوجبات التقريبية لمستحقي التغذية في مستشفيات وزارة الصحة حسب المنطقة 1435 هـ</t>
  </si>
  <si>
    <t>Approximate No. of Meals Served in MOH Hospitals by Region , 1435 H</t>
  </si>
  <si>
    <t>جدول 4-60</t>
  </si>
  <si>
    <t>Table 4-60</t>
  </si>
  <si>
    <t>عدد الأسرة</t>
  </si>
  <si>
    <t>وجبات المرضى</t>
  </si>
  <si>
    <t>وجبات للممرضات والمناوبين</t>
  </si>
  <si>
    <t>وجبات المرافقين</t>
  </si>
  <si>
    <t>مجموع الوجبات</t>
  </si>
  <si>
    <t xml:space="preserve">المتوسط اليومي لوجبات المرضى </t>
  </si>
  <si>
    <t xml:space="preserve"> نسبة وجبات المرضى للمجموع</t>
  </si>
  <si>
    <t>متوسط وجبات المرضى لكل سرير في السنة</t>
  </si>
  <si>
    <t>No. of beds</t>
  </si>
  <si>
    <t>Patients meals</t>
  </si>
  <si>
    <t>Nurses &amp; on duties meals</t>
  </si>
  <si>
    <t>Accompanies meals</t>
  </si>
  <si>
    <t>Total no. of meals</t>
  </si>
  <si>
    <t>Daily average patient meals</t>
  </si>
  <si>
    <t xml:space="preserve"> Percent of  patient  meals / total meals </t>
  </si>
  <si>
    <t xml:space="preserve"> Average  patient      meals /  bed in year</t>
  </si>
  <si>
    <t>عدد المستشفيات المطبقة لبرنامج الرعاية الصحية المنزلية بوزارة الصحة والعاملين والعدد التراكمي المستفيدين حسب المنطقة لعام 1435 هـ</t>
  </si>
  <si>
    <t>Number of MoH Hospitals Implementing Home Health Care Program, Manpower &amp; Beneficiaries by Region  , 1435H.</t>
  </si>
  <si>
    <t xml:space="preserve"> جدول  4-61</t>
  </si>
  <si>
    <t>Table 4-61</t>
  </si>
  <si>
    <t>عدد المستشفيات</t>
  </si>
  <si>
    <t>عدد العاملين</t>
  </si>
  <si>
    <t>عدد الحالات تحت الخدمة نهاية 1435هـ</t>
  </si>
  <si>
    <t>عدد المستفيدين منذ بداية البرنامج</t>
  </si>
  <si>
    <t>No. of Hospitals</t>
  </si>
  <si>
    <t>No. of Manpower</t>
  </si>
  <si>
    <t>Number of cases under service (end of 1435H)</t>
  </si>
  <si>
    <t>No. of Beneficiaries</t>
  </si>
  <si>
    <t>عسير *</t>
  </si>
  <si>
    <t>Aseer*</t>
  </si>
  <si>
    <t>* تشمل 20 مستشفى إضافة إلى مركز متخصص للطب المنزلي</t>
  </si>
  <si>
    <t xml:space="preserve">الوفيات التي سجلت بمستشفيات وزارة الصحة حسب سبب الوفاة والجنسية والجنس 1434هـ (2013)
  Deaths Reported to MOH Hospitals by Disease Groups, Nationality and Sex, 1434   </t>
  </si>
  <si>
    <t>جدول 4-62</t>
  </si>
  <si>
    <t>Table 4-62</t>
  </si>
  <si>
    <t xml:space="preserve">المجموعة المرضية   </t>
  </si>
  <si>
    <t>Disease group</t>
  </si>
  <si>
    <t>Saudi     سعودي</t>
  </si>
  <si>
    <t>Non-Saudi   غير سعودي</t>
  </si>
  <si>
    <t xml:space="preserve">Total   إجمالي </t>
  </si>
  <si>
    <t>Male       ذكر</t>
  </si>
  <si>
    <t>Female   أنثى</t>
  </si>
  <si>
    <t>Total  المجموع</t>
  </si>
  <si>
    <t>النسبة    %</t>
  </si>
  <si>
    <t>النسبة       %</t>
  </si>
  <si>
    <t xml:space="preserve">الأعراض والعلامات غير المحددة       </t>
  </si>
  <si>
    <t>Symptoms signs &amp;ill def.cond</t>
  </si>
  <si>
    <t xml:space="preserve">                  .أمراض الجهاز الدوري </t>
  </si>
  <si>
    <t xml:space="preserve">Dis.circulatory sys.                         </t>
  </si>
  <si>
    <t xml:space="preserve"> الحوادث، الإصابات والتسمم والأسباب الخارجية </t>
  </si>
  <si>
    <t xml:space="preserve"> Injury,poisoning &amp; ext..causes  </t>
  </si>
  <si>
    <t xml:space="preserve">حالات معينة تنشأ في الفترة حول الولادة    </t>
  </si>
  <si>
    <t>Cond.orig..perinatal period</t>
  </si>
  <si>
    <t xml:space="preserve">الأورام                                                                </t>
  </si>
  <si>
    <t xml:space="preserve">Neoplasms </t>
  </si>
  <si>
    <t xml:space="preserve">أمراض الجهاز التنفسي                                </t>
  </si>
  <si>
    <t xml:space="preserve">Dis.respiratory system </t>
  </si>
  <si>
    <t xml:space="preserve">الأمراض المعدية والطفيلية                               </t>
  </si>
  <si>
    <t>Infect &amp; parasitic dis</t>
  </si>
  <si>
    <t xml:space="preserve">امراض الجهاز البولي التناسلي                   </t>
  </si>
  <si>
    <t>Dis.genitourinary system</t>
  </si>
  <si>
    <t xml:space="preserve">التشوهات الولادية والشذوذات  الصبغوية                    </t>
  </si>
  <si>
    <t>Congenital anomalies</t>
  </si>
  <si>
    <t xml:space="preserve">أمراض الغدد الصماء والتغذية والاستقلاب     </t>
  </si>
  <si>
    <t>Endocrine.nutr.metab.dis</t>
  </si>
  <si>
    <t xml:space="preserve">أمراض الجهاز الهضمي                                    </t>
  </si>
  <si>
    <t xml:space="preserve">Dis.digestive systm </t>
  </si>
  <si>
    <t xml:space="preserve">أمراض  الجهاز العصبي                              </t>
  </si>
  <si>
    <t xml:space="preserve">Dis.nervous system </t>
  </si>
  <si>
    <t xml:space="preserve">أمراض الدم واعضاء تكوين الدم            </t>
  </si>
  <si>
    <t>Dis.blood&amp;blood form.organs</t>
  </si>
  <si>
    <t xml:space="preserve">أمراض الجلد والنسيج الخلوي تحت الجلد            </t>
  </si>
  <si>
    <t>Dis.skin &amp; subcut.tissue</t>
  </si>
  <si>
    <t xml:space="preserve"> مضاعفات الحمل والولادة والنفاس                                                    </t>
  </si>
  <si>
    <t xml:space="preserve">Compl. Preg., child birth &amp; puerp                                                  </t>
  </si>
  <si>
    <t xml:space="preserve">أمراض الجهاز الهيكلي والنسيج  الضام         </t>
  </si>
  <si>
    <t>Dis.muscloskeletal system</t>
  </si>
  <si>
    <t>الاضطرابات العقلية</t>
  </si>
  <si>
    <t>Mental disorders</t>
  </si>
  <si>
    <t>أمراض العين وملحقاتها</t>
  </si>
  <si>
    <t>Diseases of the eye and adnexa</t>
  </si>
  <si>
    <t>أمراض الأذن والنتوء الحلمي</t>
  </si>
  <si>
    <t>Diseases of the ear and mastoid process</t>
  </si>
  <si>
    <t>الاجمالي</t>
  </si>
  <si>
    <t xml:space="preserve">Total                                       </t>
  </si>
  <si>
    <t xml:space="preserve"> توزيع الوفيات حسب المجموعات المرضية للأعوام 2012,2011, 2013 م </t>
  </si>
  <si>
    <t>Mortality Trend by Disease Group 2011,  2012 and 2013.</t>
  </si>
  <si>
    <t>جدول 4-63</t>
  </si>
  <si>
    <t>Table 4-63</t>
  </si>
  <si>
    <t>Number     العدد</t>
  </si>
  <si>
    <t>Health Services in Hajji Season 1435H</t>
  </si>
  <si>
    <t>Kingdom of Saudi Arabia honorably host millions of pilgrims each year and The M.o.H takes the responsibility of providing all the necessary preventive and curative health services to visitors of the Holy places .</t>
  </si>
  <si>
    <t>I: Number of Pilgrims in 1435 H:</t>
  </si>
  <si>
    <t>Table 5-1 shows that the total number of pilgrims was 2,085,238. Two thirds of them were coming from outside K.S.A with an increase in the total number of pilgrims by 5.3% in comparison with the previous year.</t>
  </si>
  <si>
    <r>
      <t>II: Health facilities and beds</t>
    </r>
    <r>
      <rPr>
        <sz val="18"/>
        <color theme="1"/>
        <rFont val="Times New Roman"/>
        <family val="1"/>
      </rPr>
      <t>:</t>
    </r>
  </si>
  <si>
    <t>Table 5-2 shows the following:</t>
  </si>
  <si>
    <r>
      <t>·</t>
    </r>
    <r>
      <rPr>
        <sz val="7"/>
        <color theme="1"/>
        <rFont val="Times New Roman"/>
        <family val="1"/>
      </rPr>
      <t xml:space="preserve">       </t>
    </r>
    <r>
      <rPr>
        <sz val="16"/>
        <color theme="1"/>
        <rFont val="Times New Roman"/>
        <family val="1"/>
      </rPr>
      <t xml:space="preserve">The MOH established 25 hospitals, 8 of which were seasonal hospitals. There were also 158 health centers 114 of which were seasonal. There were 4141 hospital beds with a rate of one bed/ 504 pilgrims , these included 458 intensive care beds constituting 11.1% of admission beds . Hospital also contained 550 beds for emergency (Not counted within the total number of admission beds previously mentioned ) . </t>
    </r>
  </si>
  <si>
    <r>
      <t>·</t>
    </r>
    <r>
      <rPr>
        <sz val="7"/>
        <color theme="1"/>
        <rFont val="Times New Roman"/>
        <family val="1"/>
      </rPr>
      <t xml:space="preserve">       </t>
    </r>
    <r>
      <rPr>
        <sz val="16"/>
        <color theme="1"/>
        <rFont val="Times New Roman"/>
        <family val="1"/>
      </rPr>
      <t>In average, each health center served 13198 pilgrims.</t>
    </r>
  </si>
  <si>
    <t>III: Manpower:</t>
  </si>
  <si>
    <t>Table 5-3 shows the number and distribution of manpower assigned to work in the Haj season of 1435 H:</t>
  </si>
  <si>
    <r>
      <t>·</t>
    </r>
    <r>
      <rPr>
        <sz val="7"/>
        <color theme="1"/>
        <rFont val="Times New Roman"/>
        <family val="1"/>
      </rPr>
      <t xml:space="preserve">       </t>
    </r>
    <r>
      <rPr>
        <sz val="16"/>
        <color theme="1"/>
        <rFont val="Times New Roman"/>
        <family val="1"/>
      </rPr>
      <t>The total number of personnel was 24040 ( Not including visiting health manpower ).</t>
    </r>
  </si>
  <si>
    <r>
      <t>·</t>
    </r>
    <r>
      <rPr>
        <sz val="7"/>
        <color theme="1"/>
        <rFont val="Times New Roman"/>
        <family val="1"/>
      </rPr>
      <t xml:space="preserve">       </t>
    </r>
    <r>
      <rPr>
        <sz val="16"/>
        <color theme="1"/>
        <rFont val="Times New Roman"/>
        <family val="1"/>
      </rPr>
      <t>physicians, nurses and allied health personnel constituted 74.1% of the assigned manpower.</t>
    </r>
  </si>
  <si>
    <r>
      <t>·</t>
    </r>
    <r>
      <rPr>
        <sz val="7"/>
        <color theme="1"/>
        <rFont val="Times New Roman"/>
        <family val="1"/>
      </rPr>
      <t xml:space="preserve">       </t>
    </r>
    <r>
      <rPr>
        <sz val="16"/>
        <color theme="1"/>
        <rFont val="Times New Roman"/>
        <family val="1"/>
      </rPr>
      <t>In average, a physician served 480 pilgrims .</t>
    </r>
  </si>
  <si>
    <r>
      <t>·</t>
    </r>
    <r>
      <rPr>
        <sz val="7"/>
        <color theme="1"/>
        <rFont val="Times New Roman"/>
        <family val="1"/>
      </rPr>
      <t xml:space="preserve">       </t>
    </r>
    <r>
      <rPr>
        <sz val="16"/>
        <color theme="1"/>
        <rFont val="Times New Roman"/>
        <family val="1"/>
      </rPr>
      <t>In average, a nurse served 315 pilgrims .</t>
    </r>
  </si>
  <si>
    <r>
      <t>·</t>
    </r>
    <r>
      <rPr>
        <sz val="7"/>
        <color theme="1"/>
        <rFont val="Times New Roman"/>
        <family val="1"/>
      </rPr>
      <t xml:space="preserve">       </t>
    </r>
    <r>
      <rPr>
        <sz val="16"/>
        <color theme="1"/>
        <rFont val="Times New Roman"/>
        <family val="1"/>
      </rPr>
      <t xml:space="preserve">In average, each one of the allied health personnel served 304 pilgrims. </t>
    </r>
  </si>
  <si>
    <r>
      <t>IV: Activities of Quarantines</t>
    </r>
    <r>
      <rPr>
        <sz val="18"/>
        <color theme="1"/>
        <rFont val="Times New Roman"/>
        <family val="1"/>
      </rPr>
      <t>.</t>
    </r>
  </si>
  <si>
    <t>The total number of health control &amp; surveillance centers at entry points to KSA was 25 located at airports, seaports and borders entry points  , 15 of these  centers of do severe pilgrims.</t>
  </si>
  <si>
    <t>Table 5-4 shows that the total number of pilgrims who received preventive services was 1,385,928.  331,028 of the pilgrims were given chemoprophylaxis as preventive measures for some infectious diseases, while 361,482 of them were vaccinated against poliomyelitis.</t>
  </si>
  <si>
    <r>
      <t xml:space="preserve">V: Outpatients Visits and Hospital Admissions </t>
    </r>
    <r>
      <rPr>
        <sz val="18"/>
        <color theme="1"/>
        <rFont val="Times New Roman"/>
        <family val="1"/>
      </rPr>
      <t>:</t>
    </r>
  </si>
  <si>
    <t>Table 5-5 shows the following:</t>
  </si>
  <si>
    <r>
      <t>·</t>
    </r>
    <r>
      <rPr>
        <sz val="7"/>
        <color theme="1"/>
        <rFont val="Times New Roman"/>
        <family val="1"/>
      </rPr>
      <t xml:space="preserve">       </t>
    </r>
    <r>
      <rPr>
        <sz val="16"/>
        <color theme="1"/>
        <rFont val="Times New Roman"/>
        <family val="1"/>
      </rPr>
      <t>The combined total number of outpatients visits to hospitals emergency and outpatient clinics ,and health centers in 1435 H  was 571,492 with a decrease of 39.2% of the visits recorded in the previous year.</t>
    </r>
  </si>
  <si>
    <r>
      <t>·</t>
    </r>
    <r>
      <rPr>
        <sz val="7"/>
        <color theme="1"/>
        <rFont val="Times New Roman"/>
        <family val="1"/>
      </rPr>
      <t xml:space="preserve">       </t>
    </r>
    <r>
      <rPr>
        <sz val="16"/>
        <color theme="1"/>
        <rFont val="Times New Roman"/>
        <family val="1"/>
      </rPr>
      <t>The rate of outpatients visits to health centers and hospitals in relation to pilgrims number was 27 visits/ 100 pilgrims.</t>
    </r>
  </si>
  <si>
    <r>
      <t>·</t>
    </r>
    <r>
      <rPr>
        <sz val="7"/>
        <color theme="1"/>
        <rFont val="Times New Roman"/>
        <family val="1"/>
      </rPr>
      <t xml:space="preserve">       </t>
    </r>
    <r>
      <rPr>
        <sz val="16"/>
        <color theme="1"/>
        <rFont val="Times New Roman"/>
        <family val="1"/>
      </rPr>
      <t>The total number of first emergency cases in the year 1435 H was 24306 . 68.3% of these cases were recorded in Makkah hospitals.</t>
    </r>
  </si>
  <si>
    <r>
      <t>·</t>
    </r>
    <r>
      <rPr>
        <sz val="7"/>
        <color theme="1"/>
        <rFont val="Times New Roman"/>
        <family val="1"/>
      </rPr>
      <t xml:space="preserve">       </t>
    </r>
    <r>
      <rPr>
        <sz val="16"/>
        <color theme="1"/>
        <rFont val="Times New Roman"/>
        <family val="1"/>
      </rPr>
      <t>In average, the rate of emergency cases /100 pilgrims was found to be 117 case/10,000  pilgrims.</t>
    </r>
  </si>
  <si>
    <r>
      <t>·</t>
    </r>
    <r>
      <rPr>
        <sz val="7"/>
        <color theme="1"/>
        <rFont val="Times New Roman"/>
        <family val="1"/>
      </rPr>
      <t xml:space="preserve">       </t>
    </r>
    <r>
      <rPr>
        <sz val="16"/>
        <color theme="1"/>
        <rFont val="Times New Roman"/>
        <family val="1"/>
      </rPr>
      <t xml:space="preserve">The combined total number of admissions to M.o.H hospitals during 1435H season through the period of 1-15/12/1435H in Makkah and Holy Sites , and 15/11-15/12/1435H in Medinah, was 3866 . </t>
    </r>
  </si>
  <si>
    <r>
      <t>·</t>
    </r>
    <r>
      <rPr>
        <sz val="7"/>
        <color theme="1"/>
        <rFont val="Times New Roman"/>
        <family val="1"/>
      </rPr>
      <t xml:space="preserve">       </t>
    </r>
    <r>
      <rPr>
        <sz val="16"/>
        <color theme="1"/>
        <rFont val="Times New Roman"/>
        <family val="1"/>
      </rPr>
      <t>The rate of patient admissions /10,000 pilgrims in all M.o.H hospitals in the same period and places mentioned above was 19/10,000 pilgrims.</t>
    </r>
  </si>
  <si>
    <t>VI: Sun Stroke and Heat Exhaustion:</t>
  </si>
  <si>
    <t>Tables 5-6 and 5-7 show the following:</t>
  </si>
  <si>
    <r>
      <t>·</t>
    </r>
    <r>
      <rPr>
        <sz val="7"/>
        <color theme="1"/>
        <rFont val="Times New Roman"/>
        <family val="1"/>
      </rPr>
      <t xml:space="preserve">       </t>
    </r>
    <r>
      <rPr>
        <sz val="16"/>
        <color theme="1"/>
        <rFont val="Times New Roman"/>
        <family val="1"/>
      </rPr>
      <t xml:space="preserve">No case of sun stroke was recorded in this year in Makah. </t>
    </r>
  </si>
  <si>
    <r>
      <t>·</t>
    </r>
    <r>
      <rPr>
        <sz val="7"/>
        <color theme="1"/>
        <rFont val="Times New Roman"/>
        <family val="1"/>
      </rPr>
      <t xml:space="preserve">       </t>
    </r>
    <r>
      <rPr>
        <sz val="16"/>
        <color theme="1"/>
        <rFont val="Times New Roman"/>
        <family val="1"/>
      </rPr>
      <t>In Holy Sites 6 cases of heat stroke was recorded in the period of 1-15/12/1435H.</t>
    </r>
  </si>
  <si>
    <r>
      <t>·</t>
    </r>
    <r>
      <rPr>
        <sz val="7"/>
        <color theme="1"/>
        <rFont val="Times New Roman"/>
        <family val="1"/>
      </rPr>
      <t xml:space="preserve">       </t>
    </r>
    <r>
      <rPr>
        <sz val="16"/>
        <color theme="1"/>
        <rFont val="Times New Roman"/>
        <family val="1"/>
      </rPr>
      <t>No case of sun stroke was recorded in the mentioned year in Medinah in the period of 15/11-15/12/1435H.</t>
    </r>
  </si>
  <si>
    <r>
      <t>·</t>
    </r>
    <r>
      <rPr>
        <sz val="7"/>
        <color theme="1"/>
        <rFont val="Times New Roman"/>
        <family val="1"/>
      </rPr>
      <t xml:space="preserve">       </t>
    </r>
    <r>
      <rPr>
        <sz val="16"/>
        <color theme="1"/>
        <rFont val="Times New Roman"/>
        <family val="1"/>
      </rPr>
      <t xml:space="preserve">The relatively high number of sun stroke cases was due to the concomitant  increase temperature during the specified period.  </t>
    </r>
  </si>
  <si>
    <r>
      <t>·</t>
    </r>
    <r>
      <rPr>
        <sz val="7"/>
        <color theme="1"/>
        <rFont val="Times New Roman"/>
        <family val="1"/>
      </rPr>
      <t xml:space="preserve">       </t>
    </r>
    <r>
      <rPr>
        <sz val="16"/>
        <color theme="1"/>
        <rFont val="Times New Roman"/>
        <family val="1"/>
      </rPr>
      <t>225 cases of heat exhaustion were recorded during the specified periods , three cases of these occurred in Makkah, while 220 cases were reported from in the Holy Sites in the period 1-15/12/1432H. Only two cases of heat exhaustion were notified from Medinah during the  period of 15/11-15/12/1435H.</t>
    </r>
  </si>
  <si>
    <t>VII: Deaths Among pilgrim:</t>
  </si>
  <si>
    <t>Tables 5-8and 5-9 show the following:</t>
  </si>
  <si>
    <r>
      <t>·</t>
    </r>
    <r>
      <rPr>
        <sz val="7"/>
        <color theme="1"/>
        <rFont val="Times New Roman"/>
        <family val="1"/>
      </rPr>
      <t xml:space="preserve">       </t>
    </r>
    <r>
      <rPr>
        <sz val="16"/>
        <color theme="1"/>
        <rFont val="Times New Roman"/>
        <family val="1"/>
      </rPr>
      <t xml:space="preserve">The registered total number of deaths among pilgrims in M.o.H hospitals, during the period of 1-15/12/1435H in Makkah and Holy Sites and in Medinah through the period of 15/11-15/12/1435H was 405. </t>
    </r>
  </si>
  <si>
    <r>
      <t>·</t>
    </r>
    <r>
      <rPr>
        <sz val="7"/>
        <color theme="1"/>
        <rFont val="Times New Roman"/>
        <family val="1"/>
      </rPr>
      <t xml:space="preserve">       </t>
    </r>
    <r>
      <rPr>
        <sz val="16"/>
        <color theme="1"/>
        <rFont val="Times New Roman"/>
        <family val="1"/>
      </rPr>
      <t>84.0% (340 cases) of the total number of deaths among pilgrims was registered in Makkah and Holy Sites.</t>
    </r>
  </si>
  <si>
    <r>
      <t>·</t>
    </r>
    <r>
      <rPr>
        <sz val="7"/>
        <color theme="1"/>
        <rFont val="Times New Roman"/>
        <family val="1"/>
      </rPr>
      <t xml:space="preserve">       </t>
    </r>
    <r>
      <rPr>
        <sz val="16"/>
        <color theme="1"/>
        <rFont val="Times New Roman"/>
        <family val="1"/>
      </rPr>
      <t>64.2 % of all registered deaths among pilgrims occurred outside hospitals.</t>
    </r>
  </si>
  <si>
    <r>
      <t>·</t>
    </r>
    <r>
      <rPr>
        <sz val="7"/>
        <color theme="1"/>
        <rFont val="Times New Roman"/>
        <family val="1"/>
      </rPr>
      <t xml:space="preserve">       </t>
    </r>
    <r>
      <rPr>
        <sz val="16"/>
        <color theme="1"/>
        <rFont val="Times New Roman"/>
        <family val="1"/>
      </rPr>
      <t xml:space="preserve">Cardiovascular diseases was  the leading main cause of death among pilgrims constituting 20.2% of the total number of registered deaths </t>
    </r>
  </si>
  <si>
    <t xml:space="preserve"> MOE&amp;P</t>
  </si>
  <si>
    <t>Source: Central Dep. Statistics and Inform.,</t>
  </si>
  <si>
    <t>المصدر : مصلحة الإحصاءات العامة .</t>
  </si>
  <si>
    <t xml:space="preserve"> Outside Pilgrims</t>
  </si>
  <si>
    <t xml:space="preserve"> Inside Pilgrims</t>
  </si>
  <si>
    <t>Total No. of Plgrims</t>
  </si>
  <si>
    <t>حجاج الخارج</t>
  </si>
  <si>
    <t>حجاج الداخل</t>
  </si>
  <si>
    <t>جملة الحجاج</t>
  </si>
  <si>
    <t>العام</t>
  </si>
  <si>
    <t>Table 5-1</t>
  </si>
  <si>
    <t>جدول 5-1</t>
  </si>
  <si>
    <t>Pilgrims From Inside and Outside the Kingdom ,1425-1435 H</t>
  </si>
  <si>
    <t xml:space="preserve">الحجاج من داخل المملكة وخارجها 1425-1435 هـ </t>
  </si>
  <si>
    <t>Intensive care beds</t>
  </si>
  <si>
    <t>أسرة العناية المركزة</t>
  </si>
  <si>
    <t xml:space="preserve">  Hospital beds</t>
  </si>
  <si>
    <t>أسرة مستشفيات</t>
  </si>
  <si>
    <t>Seasonal HCs</t>
  </si>
  <si>
    <t>مراكز صحية موسمية</t>
  </si>
  <si>
    <t>Permanent HCs</t>
  </si>
  <si>
    <t xml:space="preserve">مراكز صحية دائمة </t>
  </si>
  <si>
    <t>Seasonal hospitals</t>
  </si>
  <si>
    <t xml:space="preserve">مستشفيات موسمية </t>
  </si>
  <si>
    <t>Permanent hospitals</t>
  </si>
  <si>
    <t xml:space="preserve">مستشفيات دائمة </t>
  </si>
  <si>
    <t>Sacred places</t>
  </si>
  <si>
    <t>المشاعر المقدسة</t>
  </si>
  <si>
    <t xml:space="preserve">البيان </t>
  </si>
  <si>
    <t>Table 5-2</t>
  </si>
  <si>
    <t>جدول 5-2</t>
  </si>
  <si>
    <t>Permanent and Seasonal Health Facilities by Region in Hajj Season  , 1431H</t>
  </si>
  <si>
    <t>توزيع المرافق الصحية الدائمة والموسمية حسب المنطقة خلال موسم حج 1435 هـ</t>
  </si>
  <si>
    <t>* Include pharmacists</t>
  </si>
  <si>
    <t>* تشمل الصيادلة</t>
  </si>
  <si>
    <t>Administrative personnel</t>
  </si>
  <si>
    <t>Allied health personnel*</t>
  </si>
  <si>
    <t>الفئات الطبية المساعدة*</t>
  </si>
  <si>
    <t>هيئة التمريض</t>
  </si>
  <si>
    <t>Physicians</t>
  </si>
  <si>
    <t xml:space="preserve">العدد  .No   </t>
  </si>
  <si>
    <t>Table 5-3</t>
  </si>
  <si>
    <t>جدول 5-3</t>
  </si>
  <si>
    <t xml:space="preserve"> MOH Health Manpower Devoted to Hajj Period,1435H</t>
  </si>
  <si>
    <t xml:space="preserve">العاملون الصحيون بوزارة الصحة والمخصصون للعمل خلال مدة الحج 1435هـ </t>
  </si>
  <si>
    <t>*Given to childen and pilgrims coming from endemic areas</t>
  </si>
  <si>
    <t>*يعطى للأطفال والبالغين القادمين من مناطق وبائية</t>
  </si>
  <si>
    <t>Landports</t>
  </si>
  <si>
    <t>المنافذ البرية</t>
  </si>
  <si>
    <t>Seaports</t>
  </si>
  <si>
    <t>الموانئ البحرية</t>
  </si>
  <si>
    <t>Airports</t>
  </si>
  <si>
    <t>المطارات</t>
  </si>
  <si>
    <t>*Poliomyelitis vaccine</t>
  </si>
  <si>
    <t>Prophylactic</t>
  </si>
  <si>
    <t>No. of Registered Pilgrims</t>
  </si>
  <si>
    <t>Health quarantines</t>
  </si>
  <si>
    <t>*تحصينات شلل الأطفال</t>
  </si>
  <si>
    <t>العلاج الوقائي</t>
  </si>
  <si>
    <t>عدد الحجاج المسجلين</t>
  </si>
  <si>
    <t>محاجر صحية</t>
  </si>
  <si>
    <t>Table 5-4</t>
  </si>
  <si>
    <t>جدول 5-4</t>
  </si>
  <si>
    <t>Activities of Health Centers Control at Entry Points ( Preventive Care ), 1435 H</t>
  </si>
  <si>
    <t>أنشطة  مراكز المراقبة الصحية الوقائية بمنافذ الدخول خلال موسم حج 1435هـ</t>
  </si>
  <si>
    <t>مراجعوالإسعاف بالمستشفيات  Hospital Emergency Visits</t>
  </si>
  <si>
    <t>مستشفيات  Hospitals</t>
  </si>
  <si>
    <t>Outpatients visits</t>
  </si>
  <si>
    <t>مراكز صحية  Health Centers</t>
  </si>
  <si>
    <t>زيارات المرضى الخارجيون</t>
  </si>
  <si>
    <t xml:space="preserve"> Makkah    </t>
  </si>
  <si>
    <t>Table 5-5</t>
  </si>
  <si>
    <t>جدول 5-5</t>
  </si>
  <si>
    <t xml:space="preserve">                                                                                       and during the period 15/11-15/12 in Medinah, in Seasons ,1434&amp;1435 H</t>
  </si>
  <si>
    <t xml:space="preserve">Outpatient Visits and Admissions to Permanent and Seasonal Hospitals and HCs During the Period 1-15/12 in Makkah and Sacred places </t>
  </si>
  <si>
    <t xml:space="preserve">       وخلال المدة  من 11/15- 12/15 بالمدينة المنورة خلال موسمي حج 1434هـ و 1435 هـ</t>
  </si>
  <si>
    <t xml:space="preserve">زيارات المراجعين  الحجاج للمراكز الصحية والمستشفيات الدائمة والموسمية والمنومون خلال المدة  من 1- 12/15 بمكة المكرمة والمشاعر المقدسة </t>
  </si>
  <si>
    <t>مكه المكرمه</t>
  </si>
  <si>
    <t>Heat exhaustion cases</t>
  </si>
  <si>
    <t>Sun stroke cases</t>
  </si>
  <si>
    <t>حالات الإرهاق الحراري</t>
  </si>
  <si>
    <t xml:space="preserve"> حالات ضربة الشمس</t>
  </si>
  <si>
    <t>Table 5-6</t>
  </si>
  <si>
    <t>جدول 5-6</t>
  </si>
  <si>
    <t xml:space="preserve">                                                                                                                                                    and during the period 15/11-15/12in Medinah,    in Seasons ,1430-1432 H</t>
  </si>
  <si>
    <t xml:space="preserve">Sun Stroke and Heat Exhaustion Cases During the Period 1-15/12 in Makkah and Sacred places </t>
  </si>
  <si>
    <t xml:space="preserve">     وخلال المدة  من 11/15- 12/15 بالمدينة المنورة مواسم حج 1433هـ -1435 هـ</t>
  </si>
  <si>
    <t xml:space="preserve">حالات ضربة الشمس والإرهاق الحراري خلال المدة  من1-12/15 بمكة المكرمة والمشاعر المقدسة </t>
  </si>
  <si>
    <t>Oct. 03</t>
  </si>
  <si>
    <t>Oct. 14</t>
  </si>
  <si>
    <t>Oct. 25</t>
  </si>
  <si>
    <t>Nov. 05</t>
  </si>
  <si>
    <t>Nov.15</t>
  </si>
  <si>
    <t>Nov.26</t>
  </si>
  <si>
    <t>Dec.7</t>
  </si>
  <si>
    <t>Dec.18</t>
  </si>
  <si>
    <t>Dec.29</t>
  </si>
  <si>
    <t>Jan.9</t>
  </si>
  <si>
    <t>Rate</t>
  </si>
  <si>
    <t>NO</t>
  </si>
  <si>
    <t xml:space="preserve"> of Pilgrims</t>
  </si>
  <si>
    <t>Arafat day</t>
  </si>
  <si>
    <t>المعدل</t>
  </si>
  <si>
    <t>Total No.</t>
  </si>
  <si>
    <t>Heat exhaustion</t>
  </si>
  <si>
    <t>إرهاق حراري</t>
  </si>
  <si>
    <t>Sun stroke</t>
  </si>
  <si>
    <t>ضربة شمس</t>
  </si>
  <si>
    <t>تاريخ يوم عرفة</t>
  </si>
  <si>
    <t>Table5-7</t>
  </si>
  <si>
    <t>جدول 5-7</t>
  </si>
  <si>
    <t>Incidence Rate of Sun Stroke and Heat Exhaustion /100000 Pilgrims, during the period 1-15/12 , 1426-1435H</t>
  </si>
  <si>
    <t xml:space="preserve">معدل الإصابة بحالات ضربة  الشمس والإرهاق الحراري لكل 100000 حاج في المدة من 1-12/15 في مواسم الحج 1426-1435هـ </t>
  </si>
  <si>
    <t>* الفترة من 15 -11 إلى 15-12</t>
  </si>
  <si>
    <t xml:space="preserve">% Deaths inside hospital  </t>
  </si>
  <si>
    <t>نسبة الوفيات داخل المستشفى</t>
  </si>
  <si>
    <t>Outside hospital</t>
  </si>
  <si>
    <t>خارج المستشفى</t>
  </si>
  <si>
    <t>Inside hospital</t>
  </si>
  <si>
    <t>داخل المستشفى</t>
  </si>
  <si>
    <t>1435*</t>
  </si>
  <si>
    <t>1434*</t>
  </si>
  <si>
    <t>1433*</t>
  </si>
  <si>
    <t>1432*</t>
  </si>
  <si>
    <t>Place of death</t>
  </si>
  <si>
    <t>Makkah &amp; sacred places</t>
  </si>
  <si>
    <t>مكان الوفاة</t>
  </si>
  <si>
    <t>*المدينة المنورة</t>
  </si>
  <si>
    <t>مكه المكرمة والمشاعر المقدسة</t>
  </si>
  <si>
    <t>Table 5-8</t>
  </si>
  <si>
    <t>جدول 5-8</t>
  </si>
  <si>
    <t>Total Deaths Inside and Outside Hospitals by  Place of Death During the Period 1-15/12, Hajj Seasons 1432-1435H (Pilgrims only)</t>
  </si>
  <si>
    <t>مجمل الوفيات داخل  المستشفيات وخارجها حسب مكان الوفاة خلال المدة1-12/15 لمواسم حج 1432- 1435هـ  (حجاج فقط)</t>
  </si>
  <si>
    <t>Total                                            المجموع</t>
  </si>
  <si>
    <t>أسباب اخرى</t>
  </si>
  <si>
    <t>Ill-Defined Cause</t>
  </si>
  <si>
    <t>وفاة غير معلومة السبب</t>
  </si>
  <si>
    <t>ضربة الشمس</t>
  </si>
  <si>
    <t>Traffic accidents</t>
  </si>
  <si>
    <t>حوادث المرور</t>
  </si>
  <si>
    <t>Fractures,Injuries,Falls,Poisoning and Burns</t>
  </si>
  <si>
    <t>كسور،إصابات،سقوط وتسمم وحروق</t>
  </si>
  <si>
    <t>Senility</t>
  </si>
  <si>
    <t>الشيخوخة</t>
  </si>
  <si>
    <t>Cardiorespiratory failure</t>
  </si>
  <si>
    <t>فشل الجهاز القلبي التنفسي</t>
  </si>
  <si>
    <t>Renal failure</t>
  </si>
  <si>
    <t>القصور الكلوي ( الفشل )</t>
  </si>
  <si>
    <t>Dis. of Digestive System</t>
  </si>
  <si>
    <t>Other dis. of Respiratory Syst.</t>
  </si>
  <si>
    <t>أمراض أخرى بالجهاز التنفسي</t>
  </si>
  <si>
    <t>Pneumonia,Asthma &amp;Bronchitis</t>
  </si>
  <si>
    <t>الالتهاب الرئوي والربو والتهاب الشعب الهوائية</t>
  </si>
  <si>
    <t>Cerebrovascular Dis.</t>
  </si>
  <si>
    <t>أمراض أوعيه المـــــــــــخ</t>
  </si>
  <si>
    <t>Hypertension</t>
  </si>
  <si>
    <t>ارتفاع ضغــــط الدم</t>
  </si>
  <si>
    <t>Heart &amp;BL.Vessels Dis.</t>
  </si>
  <si>
    <t>أمراض القلب والأوعية الدموية</t>
  </si>
  <si>
    <t>Diabetes mellitus</t>
  </si>
  <si>
    <t>Pulmonary T.B.</t>
  </si>
  <si>
    <t>الدرن الرئوي</t>
  </si>
  <si>
    <t>Septicaemia</t>
  </si>
  <si>
    <t>التسمم الدموي</t>
  </si>
  <si>
    <t>Infectious &amp;Parasitic Dis.</t>
  </si>
  <si>
    <t>الأمراض المعدية والطفيلية</t>
  </si>
  <si>
    <t>Diarrhoea &amp;gastroenteritis</t>
  </si>
  <si>
    <t>الإسهال والتهابات المعدة والأمعاء</t>
  </si>
  <si>
    <t>Makkah&amp; Sacred places</t>
  </si>
  <si>
    <t>Cause of death</t>
  </si>
  <si>
    <t>العاصمة المقدسة والمشاعر المقدسة</t>
  </si>
  <si>
    <t xml:space="preserve">سبب الوفاة </t>
  </si>
  <si>
    <t>Table 5-9</t>
  </si>
  <si>
    <t>جدول 5-9</t>
  </si>
  <si>
    <t xml:space="preserve">                                and during the period 15/11-15/12 in Medinah, in Season ,1435H</t>
  </si>
  <si>
    <t xml:space="preserve">Pilgrims Deaths by Cause and Place During 1-15/12 in Makkah and Sacred places </t>
  </si>
  <si>
    <t xml:space="preserve">                                                  وخلال المدة  من 11/15- 12/15 بالمدينة المنورة خلال موسم حج 1435هـ </t>
  </si>
  <si>
    <t xml:space="preserve">الوفيات للحجاج فقط خلال المدة من 1-12/15حسب سبب ومكان الوفاة بمكة والمشاعر المقدسة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</si>
</sst>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_-&quot;ر.س.‏&quot;\ * #,##0.00_-;_-&quot;ر.س.‏&quot;\ * #,##0.00\-;_-&quot;ر.س.‏&quot;\ * &quot;-&quot;??_-;_-@_-"/>
    <numFmt numFmtId="166" formatCode="0.000"/>
    <numFmt numFmtId="167" formatCode="0.0%"/>
    <numFmt numFmtId="168" formatCode="0;0;\-"/>
    <numFmt numFmtId="169" formatCode="\d\-\m\m\m"/>
    <numFmt numFmtId="170" formatCode="#,##0.000_);[Red]\(#,##0.000\)"/>
    <numFmt numFmtId="171" formatCode="#,##0.0"/>
  </numFmts>
  <fonts count="319">
    <font>
      <sz val="11"/>
      <color theme="1"/>
      <name val="Calibri"/>
      <family val="2"/>
      <scheme val="minor"/>
    </font>
    <font>
      <sz val="11"/>
      <color rgb="FFFF0000"/>
      <name val="Calibri"/>
      <family val="2"/>
      <scheme val="minor"/>
    </font>
    <font>
      <sz val="10"/>
      <name val="Arial"/>
      <family val="2"/>
    </font>
    <font>
      <sz val="22"/>
      <color rgb="FFFF0000"/>
      <name val="Arial (Arabic)"/>
      <family val="2"/>
      <charset val="178"/>
    </font>
    <font>
      <sz val="18"/>
      <color rgb="FFFF0000"/>
      <name val="Arial (Arabic)"/>
      <family val="2"/>
      <charset val="178"/>
    </font>
    <font>
      <sz val="16"/>
      <color rgb="FFFF0000"/>
      <name val="Arial (Arabic)"/>
      <family val="2"/>
      <charset val="178"/>
    </font>
    <font>
      <sz val="12"/>
      <color rgb="FFFF0000"/>
      <name val="Arial (Arabic)"/>
      <family val="2"/>
      <charset val="178"/>
    </font>
    <font>
      <sz val="14"/>
      <color rgb="FFFF0000"/>
      <name val="Arial (Arabic)"/>
      <family val="2"/>
      <charset val="178"/>
    </font>
    <font>
      <sz val="10"/>
      <color rgb="FFFF0000"/>
      <name val="Arial (Arabic)"/>
      <family val="2"/>
      <charset val="178"/>
    </font>
    <font>
      <sz val="11"/>
      <color rgb="FFFF0000"/>
      <name val="Arial (Arabic)"/>
      <family val="2"/>
      <charset val="178"/>
    </font>
    <font>
      <b/>
      <sz val="10"/>
      <name val="Arial"/>
      <family val="2"/>
      <charset val="178"/>
    </font>
    <font>
      <sz val="12"/>
      <name val="Tahoma (Arabic)"/>
      <family val="2"/>
      <charset val="178"/>
    </font>
    <font>
      <sz val="11"/>
      <name val="Calibri"/>
      <family val="2"/>
      <scheme val="minor"/>
    </font>
    <font>
      <sz val="12"/>
      <color rgb="FFFF0000"/>
      <name val="Arial"/>
      <family val="2"/>
    </font>
    <font>
      <b/>
      <sz val="16"/>
      <color rgb="FFFF0000"/>
      <name val="Tahoma (Arabic)"/>
      <family val="2"/>
      <charset val="178"/>
    </font>
    <font>
      <b/>
      <sz val="16"/>
      <color rgb="FFFF0000"/>
      <name val="Calibri"/>
      <family val="2"/>
      <scheme val="minor"/>
    </font>
    <font>
      <b/>
      <sz val="12"/>
      <color rgb="FFFF0000"/>
      <name val="Tahoma (Arabic)"/>
      <family val="2"/>
      <charset val="178"/>
    </font>
    <font>
      <b/>
      <sz val="11"/>
      <color rgb="FFFF0000"/>
      <name val="Tahoma (Arabic)"/>
      <family val="2"/>
      <charset val="178"/>
    </font>
    <font>
      <b/>
      <sz val="12"/>
      <name val="Tahoma (Arabic)"/>
      <family val="2"/>
      <charset val="178"/>
    </font>
    <font>
      <b/>
      <sz val="16"/>
      <name val="Calibri"/>
      <family val="2"/>
      <scheme val="minor"/>
    </font>
    <font>
      <b/>
      <sz val="10"/>
      <name val="Tahoma (Arabic)"/>
      <family val="2"/>
      <charset val="178"/>
    </font>
    <font>
      <b/>
      <sz val="11"/>
      <name val="Tahoma (Arabic)"/>
      <family val="2"/>
      <charset val="178"/>
    </font>
    <font>
      <b/>
      <sz val="12"/>
      <color rgb="FFFF0000"/>
      <name val="Arial (Arabic)"/>
      <family val="2"/>
      <charset val="178"/>
    </font>
    <font>
      <sz val="14"/>
      <color rgb="FFFF0000"/>
      <name val="Arial (Arabic)"/>
      <charset val="178"/>
    </font>
    <font>
      <sz val="10"/>
      <color rgb="FFFF0000"/>
      <name val="Arial"/>
      <family val="2"/>
    </font>
    <font>
      <sz val="12"/>
      <color rgb="FFFF0000"/>
      <name val="Arial (Arabic)"/>
      <charset val="178"/>
    </font>
    <font>
      <sz val="10"/>
      <color rgb="FFFF0000"/>
      <name val="Arial (Arabic)"/>
      <charset val="178"/>
    </font>
    <font>
      <sz val="12"/>
      <name val="Arial (Arabic)"/>
      <family val="2"/>
      <charset val="178"/>
    </font>
    <font>
      <sz val="10"/>
      <name val="Arial (Arabic)"/>
      <family val="2"/>
      <charset val="178"/>
    </font>
    <font>
      <sz val="16"/>
      <color rgb="FFFF0000"/>
      <name val="Tahoma (Arabic)"/>
      <family val="2"/>
      <charset val="178"/>
    </font>
    <font>
      <sz val="12"/>
      <color rgb="FFFF0000"/>
      <name val="Tahoma (Arabic)"/>
      <family val="2"/>
      <charset val="178"/>
    </font>
    <font>
      <sz val="14"/>
      <color rgb="FFFF0000"/>
      <name val="Tahoma (Arabic)"/>
      <family val="2"/>
      <charset val="178"/>
    </font>
    <font>
      <sz val="11"/>
      <color rgb="FFFF0000"/>
      <name val="Tahoma (Arabic)"/>
      <family val="2"/>
      <charset val="178"/>
    </font>
    <font>
      <sz val="11"/>
      <color rgb="FFFF0000"/>
      <name val="Tahoma (Arabic)"/>
      <charset val="178"/>
    </font>
    <font>
      <sz val="10"/>
      <color rgb="FFFF0000"/>
      <name val="Tahoma (Arabic)"/>
      <family val="2"/>
      <charset val="178"/>
    </font>
    <font>
      <sz val="11"/>
      <color rgb="FFFF0000"/>
      <name val="Arial (Arabic)"/>
      <charset val="178"/>
    </font>
    <font>
      <sz val="10"/>
      <name val="MS Sans Serif"/>
      <family val="2"/>
      <charset val="178"/>
    </font>
    <font>
      <sz val="11"/>
      <color rgb="FFFF0000"/>
      <name val="Times New Roman"/>
      <family val="1"/>
      <charset val="178"/>
    </font>
    <font>
      <sz val="12"/>
      <color rgb="FF000000"/>
      <name val="Times New Roman"/>
      <family val="1"/>
    </font>
    <font>
      <sz val="11"/>
      <color theme="1"/>
      <name val="Times New Roman"/>
      <family val="1"/>
    </font>
    <font>
      <sz val="18"/>
      <color theme="1"/>
      <name val="Times New Roman"/>
      <family val="1"/>
    </font>
    <font>
      <b/>
      <sz val="11.5"/>
      <color rgb="FF000000"/>
      <name val="Times New Roman"/>
      <family val="1"/>
    </font>
    <font>
      <sz val="11"/>
      <color theme="1"/>
      <name val="Calibri"/>
      <family val="2"/>
      <charset val="178"/>
      <scheme val="minor"/>
    </font>
    <font>
      <b/>
      <sz val="14"/>
      <name val="Calibri Light"/>
      <family val="1"/>
      <scheme val="major"/>
    </font>
    <font>
      <sz val="13"/>
      <name val="Calibri"/>
      <family val="2"/>
      <charset val="178"/>
      <scheme val="minor"/>
    </font>
    <font>
      <b/>
      <sz val="12"/>
      <name val="Calibri"/>
      <family val="2"/>
      <scheme val="minor"/>
    </font>
    <font>
      <b/>
      <sz val="13"/>
      <name val="Calibri"/>
      <family val="2"/>
      <scheme val="minor"/>
    </font>
    <font>
      <b/>
      <sz val="14"/>
      <name val="Calibri"/>
      <family val="2"/>
      <scheme val="minor"/>
    </font>
    <font>
      <b/>
      <sz val="14"/>
      <name val="Simplified Arabic"/>
      <family val="1"/>
    </font>
    <font>
      <sz val="12"/>
      <name val="Times New Roman"/>
      <family val="1"/>
    </font>
    <font>
      <b/>
      <sz val="12"/>
      <name val="Times New Roman"/>
      <family val="1"/>
    </font>
    <font>
      <b/>
      <sz val="12"/>
      <name val="Simplified Arabic"/>
      <family val="1"/>
    </font>
    <font>
      <b/>
      <sz val="11"/>
      <name val="Times New Roman"/>
      <family val="1"/>
    </font>
    <font>
      <b/>
      <sz val="11"/>
      <name val="Simplified Arabic"/>
      <family val="1"/>
    </font>
    <font>
      <b/>
      <sz val="9"/>
      <name val="Times New Roman"/>
      <family val="1"/>
    </font>
    <font>
      <sz val="11"/>
      <name val="Times New Roman"/>
      <family val="1"/>
    </font>
    <font>
      <sz val="10"/>
      <name val="Times New Roman"/>
      <family val="1"/>
    </font>
    <font>
      <b/>
      <sz val="10"/>
      <name val="Times New Roman"/>
      <family val="1"/>
    </font>
    <font>
      <sz val="14"/>
      <name val="Simplified Arabic"/>
      <family val="1"/>
    </font>
    <font>
      <sz val="12"/>
      <name val="MS Sans Serif"/>
      <family val="2"/>
      <charset val="178"/>
    </font>
    <font>
      <b/>
      <sz val="16"/>
      <name val="Simplified Arabic"/>
      <family val="1"/>
    </font>
    <font>
      <b/>
      <sz val="16"/>
      <name val="Times New Roman"/>
      <family val="1"/>
    </font>
    <font>
      <b/>
      <sz val="16"/>
      <name val="MS Sans Serif"/>
      <family val="2"/>
      <charset val="178"/>
    </font>
    <font>
      <b/>
      <sz val="10"/>
      <name val="MS Sans Serif"/>
      <family val="2"/>
      <charset val="178"/>
    </font>
    <font>
      <sz val="12"/>
      <name val="Times New Roman"/>
      <family val="1"/>
      <charset val="178"/>
    </font>
    <font>
      <sz val="10"/>
      <name val="Times New Roman"/>
      <family val="1"/>
      <charset val="178"/>
    </font>
    <font>
      <sz val="10"/>
      <name val="Geneva"/>
      <charset val="178"/>
    </font>
    <font>
      <b/>
      <sz val="11"/>
      <name val="Times New Roman"/>
      <family val="1"/>
      <charset val="178"/>
    </font>
    <font>
      <b/>
      <sz val="12"/>
      <name val="Times New Roman"/>
      <family val="1"/>
      <charset val="178"/>
    </font>
    <font>
      <b/>
      <sz val="10"/>
      <name val="Times New Roman"/>
      <family val="1"/>
      <charset val="178"/>
    </font>
    <font>
      <b/>
      <sz val="14"/>
      <name val="Times New Roman"/>
      <family val="1"/>
    </font>
    <font>
      <b/>
      <sz val="12"/>
      <name val="Calibri"/>
      <family val="2"/>
    </font>
    <font>
      <b/>
      <sz val="14"/>
      <name val="Tahoma (Arabic)"/>
      <charset val="178"/>
    </font>
    <font>
      <b/>
      <sz val="12"/>
      <name val="Tahoma (Arabic)"/>
      <charset val="178"/>
    </font>
    <font>
      <b/>
      <sz val="11"/>
      <name val="Tahoma (Arabic)"/>
      <charset val="178"/>
    </font>
    <font>
      <sz val="11"/>
      <name val="Tahoma (Arabic)"/>
      <charset val="178"/>
    </font>
    <font>
      <sz val="12"/>
      <name val="Tahoma (Arabic)"/>
      <charset val="178"/>
    </font>
    <font>
      <sz val="10"/>
      <name val="Tahoma (Arabic)"/>
      <charset val="178"/>
    </font>
    <font>
      <sz val="10"/>
      <name val="Tahoma (Arabic)"/>
      <family val="2"/>
      <charset val="178"/>
    </font>
    <font>
      <b/>
      <sz val="12"/>
      <name val="Arial"/>
      <family val="2"/>
    </font>
    <font>
      <b/>
      <sz val="8"/>
      <name val="Times New Roman"/>
      <family val="1"/>
    </font>
    <font>
      <b/>
      <sz val="10"/>
      <name val="Arial"/>
      <family val="2"/>
    </font>
    <font>
      <b/>
      <sz val="10"/>
      <name val="Calibri"/>
      <family val="2"/>
    </font>
    <font>
      <b/>
      <sz val="12"/>
      <color rgb="FFFF0000"/>
      <name val="Times New Roman"/>
      <family val="1"/>
    </font>
    <font>
      <sz val="12"/>
      <color rgb="FFFF0000"/>
      <name val="Times New Roman"/>
      <family val="1"/>
    </font>
    <font>
      <sz val="12"/>
      <name val="Arial"/>
      <family val="2"/>
    </font>
    <font>
      <b/>
      <sz val="10"/>
      <name val="Geneva"/>
      <charset val="178"/>
    </font>
    <font>
      <sz val="12"/>
      <name val="جêزة"/>
      <charset val="178"/>
    </font>
    <font>
      <b/>
      <sz val="11"/>
      <name val="Calibri"/>
      <family val="2"/>
    </font>
    <font>
      <b/>
      <sz val="11"/>
      <name val="Symbol"/>
      <family val="1"/>
      <charset val="2"/>
    </font>
    <font>
      <b/>
      <sz val="9"/>
      <name val="Symbol"/>
      <family val="1"/>
      <charset val="2"/>
    </font>
    <font>
      <b/>
      <sz val="8"/>
      <name val="Symbol"/>
      <family val="1"/>
      <charset val="2"/>
    </font>
    <font>
      <sz val="11"/>
      <name val="Symbol"/>
      <family val="1"/>
      <charset val="2"/>
    </font>
    <font>
      <b/>
      <sz val="13"/>
      <name val="Tahoma (Arabic)"/>
      <charset val="178"/>
    </font>
    <font>
      <sz val="12"/>
      <name val="Tahoma (Arabic)"/>
    </font>
    <font>
      <sz val="11"/>
      <name val="Arial"/>
      <family val="2"/>
    </font>
    <font>
      <sz val="11"/>
      <name val="Simplified Arabic"/>
      <family val="1"/>
    </font>
    <font>
      <sz val="12"/>
      <name val="Simplified Arabic"/>
      <family val="1"/>
    </font>
    <font>
      <sz val="10"/>
      <name val="Simplified Arabic"/>
      <family val="1"/>
    </font>
    <font>
      <b/>
      <sz val="14"/>
      <name val="Tahoma (Arabic)"/>
      <family val="2"/>
      <charset val="178"/>
    </font>
    <font>
      <sz val="11"/>
      <name val="Tahoma (Arabic)"/>
      <family val="2"/>
      <charset val="178"/>
    </font>
    <font>
      <b/>
      <sz val="14"/>
      <color theme="1"/>
      <name val="Calibri"/>
      <family val="2"/>
      <scheme val="minor"/>
    </font>
    <font>
      <sz val="13"/>
      <color theme="1"/>
      <name val="Calibri"/>
      <family val="2"/>
      <charset val="178"/>
      <scheme val="minor"/>
    </font>
    <font>
      <b/>
      <sz val="12"/>
      <color theme="1"/>
      <name val="Calibri"/>
      <family val="2"/>
      <scheme val="minor"/>
    </font>
    <font>
      <b/>
      <sz val="13"/>
      <color theme="1"/>
      <name val="Calibri"/>
      <family val="2"/>
      <scheme val="minor"/>
    </font>
    <font>
      <b/>
      <sz val="14"/>
      <name val="Times New Roman"/>
      <family val="1"/>
      <charset val="178"/>
    </font>
    <font>
      <b/>
      <sz val="13"/>
      <name val="Times New Roman"/>
      <family val="1"/>
    </font>
    <font>
      <sz val="13"/>
      <name val="Times New Roman"/>
      <family val="1"/>
    </font>
    <font>
      <sz val="24"/>
      <color theme="1"/>
      <name val="Times New Roman"/>
      <family val="1"/>
    </font>
    <font>
      <sz val="12"/>
      <color theme="1"/>
      <name val="Times New Roman"/>
      <family val="1"/>
    </font>
    <font>
      <b/>
      <sz val="20"/>
      <color theme="1"/>
      <name val="Times New Roman"/>
      <family val="1"/>
    </font>
    <font>
      <sz val="16"/>
      <color theme="1"/>
      <name val="Times New Roman"/>
      <family val="1"/>
    </font>
    <font>
      <b/>
      <sz val="72"/>
      <color theme="1"/>
      <name val="Times New Roman"/>
      <family val="1"/>
    </font>
    <font>
      <b/>
      <u/>
      <sz val="18"/>
      <color theme="1"/>
      <name val="Times New Roman"/>
      <family val="1"/>
    </font>
    <font>
      <sz val="16"/>
      <color theme="1"/>
      <name val="Arial"/>
      <family val="2"/>
    </font>
    <font>
      <b/>
      <sz val="18"/>
      <color theme="1"/>
      <name val="Times New Roman"/>
      <family val="1"/>
    </font>
    <font>
      <b/>
      <sz val="16"/>
      <color theme="1"/>
      <name val="Times New Roman"/>
      <family val="1"/>
    </font>
    <font>
      <sz val="7"/>
      <color theme="1"/>
      <name val="Times New Roman"/>
      <family val="1"/>
    </font>
    <font>
      <b/>
      <sz val="7"/>
      <color theme="1"/>
      <name val="Times New Roman"/>
      <family val="1"/>
    </font>
    <font>
      <sz val="16"/>
      <color theme="1"/>
      <name val="Courier New"/>
      <family val="3"/>
    </font>
    <font>
      <b/>
      <sz val="12"/>
      <color theme="1"/>
      <name val="Times New Roman"/>
      <family val="1"/>
    </font>
    <font>
      <b/>
      <u/>
      <sz val="16"/>
      <color theme="1"/>
      <name val="Times New Roman"/>
      <family val="1"/>
    </font>
    <font>
      <sz val="16"/>
      <color theme="1"/>
      <name val="Wingdings"/>
      <charset val="2"/>
    </font>
    <font>
      <sz val="10"/>
      <name val="MS Sans Serif"/>
      <charset val="178"/>
    </font>
    <font>
      <b/>
      <sz val="10"/>
      <name val="Tahoma (Arabic)"/>
      <charset val="178"/>
    </font>
    <font>
      <sz val="10"/>
      <name val="Arabic Transparent"/>
      <charset val="178"/>
    </font>
    <font>
      <b/>
      <sz val="11"/>
      <name val="S"/>
      <charset val="178"/>
    </font>
    <font>
      <sz val="14"/>
      <name val="Times New Roman"/>
      <family val="1"/>
    </font>
    <font>
      <sz val="14"/>
      <name val="Tahoma (Arabic)"/>
      <family val="2"/>
      <charset val="178"/>
    </font>
    <font>
      <sz val="9"/>
      <name val="Tahoma (Arabic)"/>
      <charset val="178"/>
    </font>
    <font>
      <b/>
      <sz val="14"/>
      <color rgb="FFFF0000"/>
      <name val="Tahoma (Arabic)"/>
      <charset val="178"/>
    </font>
    <font>
      <b/>
      <sz val="13"/>
      <color rgb="FFFF0000"/>
      <name val="Tahoma (Arabic)"/>
      <charset val="178"/>
    </font>
    <font>
      <b/>
      <sz val="12"/>
      <color rgb="FFFF0000"/>
      <name val="Tahoma (Arabic)"/>
      <charset val="178"/>
    </font>
    <font>
      <sz val="20"/>
      <color rgb="FFFF0000"/>
      <name val="Tahoma (Arabic)"/>
      <family val="2"/>
      <charset val="178"/>
    </font>
    <font>
      <sz val="12"/>
      <color rgb="FFFF0000"/>
      <name val="Tahoma (Arabic)"/>
      <charset val="178"/>
    </font>
    <font>
      <sz val="10"/>
      <color rgb="FFFF0000"/>
      <name val="Tahoma (Arabic)"/>
      <charset val="178"/>
    </font>
    <font>
      <sz val="12"/>
      <color rgb="FFFF0000"/>
      <name val="Tahoma (Arabic)"/>
    </font>
    <font>
      <sz val="11"/>
      <color rgb="FFFF0000"/>
      <name val="Tahoma (Arabic)"/>
    </font>
    <font>
      <sz val="10"/>
      <color rgb="FFFF0000"/>
      <name val="Tahoma (Arabic)"/>
    </font>
    <font>
      <sz val="9"/>
      <color rgb="FFFF0000"/>
      <name val="Tahoma (Arabic)"/>
      <charset val="178"/>
    </font>
    <font>
      <sz val="18"/>
      <color rgb="FFFF0000"/>
      <name val="Tahoma (Arabic)"/>
      <charset val="178"/>
    </font>
    <font>
      <sz val="10"/>
      <color rgb="FFFF0000"/>
      <name val="MS Sans Serif"/>
      <family val="2"/>
      <charset val="178"/>
    </font>
    <font>
      <sz val="14"/>
      <color rgb="FFFF0000"/>
      <name val="Simplified Arabic"/>
      <family val="1"/>
    </font>
    <font>
      <b/>
      <sz val="10"/>
      <color rgb="FFFF0000"/>
      <name val="Simplified Arabic"/>
      <family val="1"/>
    </font>
    <font>
      <b/>
      <sz val="8"/>
      <color rgb="FFFF0000"/>
      <name val="Simplified Arabic"/>
      <family val="1"/>
    </font>
    <font>
      <b/>
      <sz val="9"/>
      <color rgb="FFFF0000"/>
      <name val="Simplified Arabic"/>
      <family val="1"/>
    </font>
    <font>
      <sz val="11"/>
      <color rgb="FFFF0000"/>
      <name val="Simplified Arabic"/>
      <family val="1"/>
    </font>
    <font>
      <sz val="12"/>
      <color rgb="FFFF0000"/>
      <name val="Simplified Arabic"/>
      <family val="1"/>
    </font>
    <font>
      <sz val="10"/>
      <color rgb="FFFF0000"/>
      <name val="Simplified Arabic"/>
      <family val="1"/>
    </font>
    <font>
      <sz val="11"/>
      <name val="MS Sans Serif"/>
      <family val="2"/>
      <charset val="178"/>
    </font>
    <font>
      <sz val="10"/>
      <color indexed="10"/>
      <name val="Tahoma (Arabic)"/>
    </font>
    <font>
      <sz val="10"/>
      <color indexed="10"/>
      <name val="Tahoma (Arabic)"/>
      <family val="2"/>
      <charset val="178"/>
    </font>
    <font>
      <sz val="11"/>
      <color rgb="FFFF0000"/>
      <name val="MS Sans Serif"/>
      <family val="2"/>
      <charset val="178"/>
    </font>
    <font>
      <sz val="9"/>
      <color rgb="FFFF0000"/>
      <name val="Tahoma (Arabic)"/>
      <family val="2"/>
      <charset val="178"/>
    </font>
    <font>
      <sz val="12"/>
      <color rgb="FFFF0000"/>
      <name val="Times New Roman"/>
      <family val="1"/>
      <charset val="178"/>
    </font>
    <font>
      <sz val="12"/>
      <color indexed="10"/>
      <name val="Times New Roman"/>
      <family val="1"/>
    </font>
    <font>
      <sz val="12"/>
      <color indexed="10"/>
      <name val="Times New Roman"/>
      <family val="1"/>
      <charset val="178"/>
    </font>
    <font>
      <sz val="11"/>
      <color rgb="FFFF0000"/>
      <name val="Times New Roman"/>
      <family val="1"/>
    </font>
    <font>
      <sz val="10"/>
      <color rgb="FFFF0000"/>
      <name val="Times New Roman"/>
      <family val="1"/>
    </font>
    <font>
      <sz val="10"/>
      <color rgb="FFFF0000"/>
      <name val="Symbol"/>
      <family val="1"/>
      <charset val="2"/>
    </font>
    <font>
      <sz val="10"/>
      <color rgb="FFFF0000"/>
      <name val="Times New Roman (Arabic)"/>
      <family val="1"/>
      <charset val="178"/>
    </font>
    <font>
      <sz val="10"/>
      <color rgb="FFFF0000"/>
      <name val="Times New Roman"/>
      <family val="1"/>
      <charset val="178"/>
    </font>
    <font>
      <sz val="13.5"/>
      <color rgb="FFFF0000"/>
      <name val="MS Sans Serif"/>
      <family val="2"/>
      <charset val="178"/>
    </font>
    <font>
      <sz val="8"/>
      <color rgb="FFFF0000"/>
      <name val="Times New Roman"/>
      <family val="1"/>
      <charset val="178"/>
    </font>
    <font>
      <sz val="8"/>
      <color indexed="10"/>
      <name val="Times New Roman"/>
      <family val="1"/>
    </font>
    <font>
      <sz val="8"/>
      <color rgb="FFFF0000"/>
      <name val="MS Sans Serif"/>
      <family val="2"/>
      <charset val="178"/>
    </font>
    <font>
      <sz val="8"/>
      <color rgb="FFFF0000"/>
      <name val="Simplified Arabic"/>
      <family val="1"/>
    </font>
    <font>
      <sz val="8"/>
      <color rgb="FFFF0000"/>
      <name val="Times New Roman"/>
      <family val="1"/>
    </font>
    <font>
      <sz val="12"/>
      <color rgb="FFFF0000"/>
      <name val="Calibri Light"/>
      <family val="1"/>
      <scheme val="major"/>
    </font>
    <font>
      <sz val="10"/>
      <color rgb="FFFF0000"/>
      <name val="Calibri Light"/>
      <family val="1"/>
      <scheme val="major"/>
    </font>
    <font>
      <sz val="11"/>
      <color rgb="FFFF0000"/>
      <name val="Calibri Light"/>
      <family val="1"/>
      <scheme val="major"/>
    </font>
    <font>
      <sz val="14"/>
      <color rgb="FFFF0000"/>
      <name val="Times New Roman"/>
      <family val="1"/>
      <charset val="178"/>
    </font>
    <font>
      <sz val="14"/>
      <name val="Times New Roman"/>
      <family val="1"/>
      <charset val="178"/>
    </font>
    <font>
      <sz val="11"/>
      <name val="Times New Roman"/>
      <family val="1"/>
      <charset val="178"/>
    </font>
    <font>
      <sz val="14"/>
      <name val="Calibri"/>
      <family val="2"/>
      <scheme val="minor"/>
    </font>
    <font>
      <sz val="12"/>
      <name val="Calibri"/>
      <family val="2"/>
      <scheme val="minor"/>
    </font>
    <font>
      <sz val="10"/>
      <name val="Symbol"/>
      <family val="1"/>
      <charset val="2"/>
    </font>
    <font>
      <sz val="10"/>
      <name val="Times New Roman (Arabic)"/>
      <family val="1"/>
      <charset val="178"/>
    </font>
    <font>
      <sz val="8"/>
      <name val="Times New Roman"/>
      <family val="1"/>
      <charset val="178"/>
    </font>
    <font>
      <sz val="8"/>
      <name val="MS Sans Serif"/>
      <family val="2"/>
      <charset val="178"/>
    </font>
    <font>
      <sz val="8"/>
      <name val="Simplified Arabic"/>
      <family val="1"/>
    </font>
    <font>
      <sz val="8"/>
      <name val="Times New Roman"/>
      <family val="1"/>
    </font>
    <font>
      <b/>
      <sz val="10"/>
      <name val="Arabic Transparent"/>
      <charset val="178"/>
    </font>
    <font>
      <sz val="18"/>
      <color rgb="FFFF0000"/>
      <name val="Tahoma (Arabic)"/>
      <family val="2"/>
      <charset val="178"/>
    </font>
    <font>
      <sz val="13"/>
      <color rgb="FFFF0000"/>
      <name val="Tahoma (Arabic)"/>
      <family val="2"/>
      <charset val="178"/>
    </font>
    <font>
      <sz val="14"/>
      <color rgb="FFFF0000"/>
      <name val="Arial"/>
      <family val="2"/>
      <charset val="178"/>
    </font>
    <font>
      <sz val="16"/>
      <name val="Times New Roman"/>
      <family val="1"/>
      <charset val="178"/>
    </font>
    <font>
      <sz val="16"/>
      <name val="Times New Roman"/>
      <family val="1"/>
    </font>
    <font>
      <sz val="16"/>
      <name val="MS Sans Serif"/>
      <family val="2"/>
      <charset val="178"/>
    </font>
    <font>
      <b/>
      <sz val="10"/>
      <color rgb="FFFF0000"/>
      <name val="Times New Roman"/>
      <family val="1"/>
    </font>
    <font>
      <b/>
      <sz val="11"/>
      <color rgb="FFFF0000"/>
      <name val="Times New Roman"/>
      <family val="1"/>
    </font>
    <font>
      <sz val="13"/>
      <color rgb="FFFF0000"/>
      <name val="Times New Roman"/>
      <family val="1"/>
    </font>
    <font>
      <sz val="16"/>
      <color rgb="FFFF0000"/>
      <name val="Times New Roman"/>
      <family val="1"/>
    </font>
    <font>
      <sz val="18"/>
      <color rgb="FFFF0000"/>
      <name val="Times New Roman"/>
      <family val="1"/>
    </font>
    <font>
      <sz val="10"/>
      <color rgb="FFFF0000"/>
      <name val="Arial"/>
      <family val="2"/>
      <charset val="178"/>
    </font>
    <font>
      <sz val="14"/>
      <color rgb="FFFF0000"/>
      <name val="Times New Roman"/>
      <family val="1"/>
    </font>
    <font>
      <sz val="14"/>
      <color rgb="FFFF0000"/>
      <name val="Tahoma (Arabic)"/>
      <charset val="178"/>
    </font>
    <font>
      <sz val="14"/>
      <name val="Tahoma (Arabic)"/>
      <charset val="178"/>
    </font>
    <font>
      <sz val="11"/>
      <name val="Tahoma (Arabic)"/>
    </font>
    <font>
      <sz val="9"/>
      <name val="Tahoma (Arabic)"/>
      <family val="2"/>
      <charset val="178"/>
    </font>
    <font>
      <sz val="12"/>
      <color rgb="FFFF0000"/>
      <name val="Arial"/>
      <family val="2"/>
      <charset val="178"/>
    </font>
    <font>
      <b/>
      <sz val="11"/>
      <color rgb="FFFF0000"/>
      <name val="Tahoma (Arabic)"/>
      <charset val="178"/>
    </font>
    <font>
      <sz val="12"/>
      <color rgb="FFFF0000"/>
      <name val="MS Sans Serif"/>
      <family val="2"/>
    </font>
    <font>
      <sz val="8"/>
      <color rgb="FFFF0000"/>
      <name val="Tahoma (Arabic)"/>
      <family val="2"/>
      <charset val="178"/>
    </font>
    <font>
      <sz val="16"/>
      <name val="Simplified Arabic"/>
      <family val="1"/>
    </font>
    <font>
      <sz val="14"/>
      <color rgb="FFFF0000"/>
      <name val="Calibri Light"/>
      <family val="1"/>
      <scheme val="major"/>
    </font>
    <font>
      <sz val="14"/>
      <name val="Calibri Light"/>
      <family val="1"/>
      <scheme val="major"/>
    </font>
    <font>
      <sz val="11"/>
      <name val="Calibri Light"/>
      <family val="1"/>
      <scheme val="major"/>
    </font>
    <font>
      <sz val="11"/>
      <name val="Calibri Light"/>
      <family val="1"/>
      <charset val="178"/>
      <scheme val="major"/>
    </font>
    <font>
      <b/>
      <sz val="11"/>
      <color rgb="FFFF0000"/>
      <name val="Times New Roman"/>
      <family val="1"/>
      <charset val="178"/>
    </font>
    <font>
      <b/>
      <sz val="6"/>
      <name val="Times New Roman"/>
      <family val="1"/>
      <charset val="178"/>
    </font>
    <font>
      <sz val="9"/>
      <name val="Calibri Light"/>
      <family val="1"/>
      <charset val="178"/>
      <scheme val="major"/>
    </font>
    <font>
      <sz val="9"/>
      <color rgb="FFFF0000"/>
      <name val="Times New Roman"/>
      <family val="1"/>
      <charset val="178"/>
    </font>
    <font>
      <sz val="13"/>
      <color rgb="FFFF0000"/>
      <name val="Simplified Arabic"/>
      <family val="1"/>
    </font>
    <font>
      <sz val="13"/>
      <color rgb="FFFF0000"/>
      <name val="Arial"/>
      <family val="2"/>
    </font>
    <font>
      <sz val="8"/>
      <color rgb="FFFF0000"/>
      <name val="Arial"/>
      <family val="2"/>
    </font>
    <font>
      <sz val="11"/>
      <color rgb="FFFF0000"/>
      <name val="Arial"/>
      <family val="2"/>
    </font>
    <font>
      <sz val="9"/>
      <color rgb="FFFF0000"/>
      <name val="Arial"/>
      <family val="2"/>
    </font>
    <font>
      <sz val="7"/>
      <color rgb="FFFF0000"/>
      <name val="Arial"/>
      <family val="2"/>
    </font>
    <font>
      <sz val="9"/>
      <color rgb="FFFF0000"/>
      <name val="Simplified Arabic"/>
      <family val="1"/>
    </font>
    <font>
      <sz val="18"/>
      <color rgb="FFFF0000"/>
      <name val="Simplified Arabic"/>
      <family val="1"/>
    </font>
    <font>
      <sz val="10"/>
      <name val="Arial"/>
      <family val="2"/>
      <charset val="178"/>
    </font>
    <font>
      <sz val="12"/>
      <color rgb="FFFF0000"/>
      <name val="Symbol"/>
      <family val="1"/>
      <charset val="2"/>
    </font>
    <font>
      <sz val="8"/>
      <color rgb="FFFF0000"/>
      <name val="Tahoma (Arabic)"/>
    </font>
    <font>
      <sz val="8"/>
      <color rgb="FFFF0000"/>
      <name val="Tahoma (Arabic)"/>
      <charset val="178"/>
    </font>
    <font>
      <sz val="16"/>
      <color rgb="FFFF0000"/>
      <name val="Times New Roman"/>
      <family val="1"/>
      <charset val="178"/>
    </font>
    <font>
      <sz val="12"/>
      <color rgb="FFFF0000"/>
      <name val="MS Sans Serif"/>
      <family val="2"/>
      <charset val="178"/>
    </font>
    <font>
      <sz val="20"/>
      <color rgb="FFFF0000"/>
      <name val="Simplified Arabic"/>
      <family val="1"/>
    </font>
    <font>
      <sz val="16"/>
      <name val="Tahoma (Arabic)"/>
      <charset val="178"/>
    </font>
    <font>
      <sz val="13"/>
      <color rgb="FFFF0000"/>
      <name val="Tahoma (Arabic)"/>
      <charset val="178"/>
    </font>
    <font>
      <sz val="14"/>
      <color rgb="FFFF0000"/>
      <name val="MS Sans Serif"/>
      <family val="2"/>
      <charset val="178"/>
    </font>
    <font>
      <sz val="13"/>
      <name val="Tahoma (Arabic)"/>
      <charset val="178"/>
    </font>
    <font>
      <sz val="14"/>
      <name val="MS Sans Serif"/>
      <family val="2"/>
      <charset val="178"/>
    </font>
    <font>
      <b/>
      <sz val="14"/>
      <name val="MS Sans Serif"/>
      <family val="2"/>
      <charset val="178"/>
    </font>
    <font>
      <sz val="13"/>
      <name val="Tahoma (Arabic)"/>
      <family val="2"/>
      <charset val="178"/>
    </font>
    <font>
      <b/>
      <sz val="13"/>
      <name val="Tahoma (Arabic)"/>
      <family val="2"/>
      <charset val="178"/>
    </font>
    <font>
      <b/>
      <sz val="13"/>
      <name val="Arial"/>
      <family val="2"/>
    </font>
    <font>
      <sz val="22"/>
      <color rgb="FFFF0000"/>
      <name val="Arial"/>
      <family val="2"/>
    </font>
    <font>
      <b/>
      <sz val="22"/>
      <name val="Arial"/>
      <family val="2"/>
    </font>
    <font>
      <sz val="14"/>
      <name val="Arial"/>
      <family val="2"/>
    </font>
    <font>
      <sz val="20"/>
      <color rgb="FFFF0000"/>
      <name val="Arial"/>
      <family val="2"/>
    </font>
    <font>
      <b/>
      <sz val="18"/>
      <color rgb="FFFF0000"/>
      <name val="Arial"/>
      <family val="2"/>
    </font>
    <font>
      <b/>
      <sz val="13"/>
      <color rgb="FFFF0000"/>
      <name val="Tahoma (Arabic)"/>
      <family val="2"/>
      <charset val="178"/>
    </font>
    <font>
      <b/>
      <sz val="10"/>
      <color rgb="FFFF0000"/>
      <name val="Arial"/>
      <family val="2"/>
    </font>
    <font>
      <sz val="16"/>
      <name val="Tahoma (Arabic)"/>
      <family val="2"/>
      <charset val="178"/>
    </font>
    <font>
      <sz val="14"/>
      <color rgb="FFFF0000"/>
      <name val="Arial"/>
      <family val="2"/>
    </font>
    <font>
      <b/>
      <sz val="14"/>
      <name val="Arial"/>
      <family val="2"/>
    </font>
    <font>
      <sz val="13"/>
      <color rgb="FFFF0000"/>
      <name val="MS Sans Serif"/>
      <family val="2"/>
      <charset val="178"/>
    </font>
    <font>
      <b/>
      <sz val="13"/>
      <name val="MS Sans Serif"/>
      <family val="2"/>
      <charset val="178"/>
    </font>
    <font>
      <sz val="18"/>
      <name val="Tahoma (Arabic)"/>
      <charset val="178"/>
    </font>
    <font>
      <sz val="16"/>
      <color theme="1"/>
      <name val="Symbol"/>
      <family val="1"/>
      <charset val="2"/>
    </font>
    <font>
      <b/>
      <sz val="18"/>
      <color rgb="FFFF0000"/>
      <name val="Times New Roman"/>
      <family val="1"/>
    </font>
    <font>
      <sz val="7"/>
      <color rgb="FFFF0000"/>
      <name val="Times New Roman"/>
      <family val="1"/>
    </font>
    <font>
      <b/>
      <sz val="16"/>
      <color rgb="FFFF0000"/>
      <name val="Times New Roman"/>
      <family val="1"/>
    </font>
    <font>
      <sz val="12"/>
      <color theme="1"/>
      <name val="Symbol"/>
      <family val="1"/>
      <charset val="2"/>
    </font>
    <font>
      <u/>
      <sz val="12"/>
      <color rgb="FFFF0000"/>
      <name val="Times New Roman"/>
      <family val="1"/>
    </font>
    <font>
      <sz val="9"/>
      <color rgb="FFFF0000"/>
      <name val="Times New Roman"/>
      <family val="1"/>
    </font>
    <font>
      <b/>
      <sz val="10"/>
      <color rgb="FFFF0000"/>
      <name val="Symbol"/>
      <family val="1"/>
      <charset val="178"/>
    </font>
    <font>
      <b/>
      <sz val="10"/>
      <color rgb="FFFF0000"/>
      <name val="MS Sans Serif"/>
      <family val="2"/>
      <charset val="178"/>
    </font>
    <font>
      <b/>
      <sz val="8"/>
      <color rgb="FFFF0000"/>
      <name val="MS Sans Serif"/>
      <family val="2"/>
      <charset val="178"/>
    </font>
    <font>
      <b/>
      <sz val="9.5"/>
      <color rgb="FFFF0000"/>
      <name val="MS Sans Serif"/>
      <family val="2"/>
      <charset val="178"/>
    </font>
    <font>
      <b/>
      <sz val="16"/>
      <color rgb="FFFF0000"/>
      <name val="Simplified Arabic"/>
      <family val="1"/>
    </font>
    <font>
      <b/>
      <sz val="14"/>
      <color rgb="FFFF0000"/>
      <name val="Simplified Arabic"/>
      <family val="1"/>
    </font>
    <font>
      <sz val="13.5"/>
      <color rgb="FFFF0000"/>
      <name val="Calibri Light"/>
      <family val="1"/>
      <scheme val="major"/>
    </font>
    <font>
      <sz val="12"/>
      <color rgb="FFFF0000"/>
      <name val="Arabic Transparent"/>
    </font>
    <font>
      <sz val="12"/>
      <color rgb="FFFF0000"/>
      <name val="Arabic Transparent"/>
      <charset val="178"/>
    </font>
    <font>
      <sz val="11"/>
      <color rgb="FFFF0000"/>
      <name val="Symbol"/>
      <family val="1"/>
      <charset val="2"/>
    </font>
    <font>
      <sz val="9"/>
      <color rgb="FFFF0000"/>
      <name val="Simplified Arabic Fixed"/>
      <family val="3"/>
      <charset val="178"/>
    </font>
    <font>
      <sz val="13"/>
      <name val="Times New Roman"/>
      <family val="1"/>
      <charset val="178"/>
    </font>
    <font>
      <sz val="10"/>
      <name val="Simplified Arabic Fixed"/>
      <family val="3"/>
      <charset val="178"/>
    </font>
    <font>
      <sz val="10"/>
      <name val="Letter Gothic"/>
      <family val="3"/>
      <charset val="178"/>
    </font>
    <font>
      <b/>
      <sz val="12"/>
      <color rgb="FFFF0000"/>
      <name val="Simplified Arabic"/>
      <family val="1"/>
    </font>
    <font>
      <sz val="11"/>
      <name val="Tahoma"/>
      <family val="2"/>
    </font>
    <font>
      <b/>
      <sz val="14"/>
      <color rgb="FFFF0000"/>
      <name val="Arial"/>
      <family val="2"/>
    </font>
    <font>
      <b/>
      <sz val="12"/>
      <color rgb="FFFF0000"/>
      <name val="Arial"/>
      <family val="2"/>
    </font>
    <font>
      <b/>
      <sz val="11"/>
      <color rgb="FFFF0000"/>
      <name val="Arial"/>
      <family val="2"/>
    </font>
    <font>
      <sz val="20"/>
      <color rgb="FFFF0000"/>
      <name val="Times New Roman"/>
      <family val="1"/>
      <charset val="178"/>
    </font>
    <font>
      <sz val="11"/>
      <name val="Arial"/>
      <family val="2"/>
      <charset val="178"/>
    </font>
    <font>
      <sz val="11"/>
      <color rgb="FFFF0000"/>
      <name val="Arial"/>
      <family val="2"/>
      <charset val="178"/>
    </font>
    <font>
      <sz val="11"/>
      <color rgb="FFFF0000"/>
      <name val="Tahoma"/>
      <family val="2"/>
    </font>
    <font>
      <sz val="12"/>
      <name val="Symbol"/>
      <family val="1"/>
      <charset val="2"/>
    </font>
    <font>
      <sz val="14"/>
      <color rgb="FFFF0000"/>
      <name val="Calibri Light"/>
      <family val="1"/>
      <charset val="178"/>
      <scheme val="major"/>
    </font>
    <font>
      <sz val="14"/>
      <name val="Calibri Light"/>
      <family val="1"/>
      <charset val="178"/>
      <scheme val="major"/>
    </font>
    <font>
      <sz val="12"/>
      <name val="Arial"/>
      <family val="2"/>
      <charset val="178"/>
    </font>
    <font>
      <sz val="12"/>
      <name val="Calibri Light"/>
      <family val="1"/>
      <scheme val="major"/>
    </font>
    <font>
      <sz val="20"/>
      <name val="Tahoma (Arabic)"/>
      <family val="2"/>
      <charset val="178"/>
    </font>
    <font>
      <sz val="16"/>
      <name val="Tahoma (Arabic)"/>
    </font>
    <font>
      <sz val="16"/>
      <color rgb="FFFF0000"/>
      <name val="Simplified Arabic"/>
      <family val="1"/>
    </font>
    <font>
      <sz val="14"/>
      <color rgb="FFFF0000"/>
      <name val="Symbol"/>
      <family val="1"/>
      <charset val="2"/>
    </font>
    <font>
      <sz val="11"/>
      <color rgb="FFFF0000"/>
      <name val="Simple Bold Jut Out"/>
      <charset val="178"/>
    </font>
    <font>
      <sz val="11"/>
      <color rgb="FFFF0000"/>
      <name val="Calibri"/>
      <family val="2"/>
      <charset val="178"/>
      <scheme val="minor"/>
    </font>
    <font>
      <b/>
      <sz val="16"/>
      <color rgb="FFFF0000"/>
      <name val="Tahoma (Arabic)"/>
      <charset val="178"/>
    </font>
    <font>
      <sz val="12"/>
      <color rgb="FFFF0000"/>
      <name val="Calibri Light"/>
      <family val="1"/>
      <charset val="178"/>
      <scheme val="major"/>
    </font>
    <font>
      <sz val="16"/>
      <color rgb="FFFF0000"/>
      <name val="Arial (Arabic)"/>
      <charset val="178"/>
    </font>
    <font>
      <sz val="9"/>
      <color rgb="FFFF0000"/>
      <name val="Arial (Arabic)"/>
      <family val="2"/>
      <charset val="178"/>
    </font>
    <font>
      <sz val="9"/>
      <color rgb="FFFF0000"/>
      <name val="MS Sans Serif"/>
      <family val="2"/>
      <charset val="178"/>
    </font>
    <font>
      <sz val="12"/>
      <name val="Arial (Arabic)"/>
      <charset val="178"/>
    </font>
    <font>
      <sz val="9"/>
      <name val="Times New Roman"/>
      <family val="1"/>
    </font>
    <font>
      <sz val="10"/>
      <name val="Calibri Light"/>
      <family val="1"/>
      <scheme val="major"/>
    </font>
    <font>
      <sz val="16"/>
      <name val="Calibri Light"/>
      <family val="1"/>
      <scheme val="major"/>
    </font>
    <font>
      <b/>
      <sz val="16"/>
      <name val="Tahoma (Arabic)"/>
      <charset val="178"/>
    </font>
    <font>
      <b/>
      <sz val="16"/>
      <name val="Tahoma (Arabic)"/>
      <family val="2"/>
      <charset val="178"/>
    </font>
    <font>
      <b/>
      <sz val="16"/>
      <name val="Arial"/>
      <family val="2"/>
    </font>
    <font>
      <sz val="12"/>
      <color rgb="FFFF0000"/>
      <name val="Times New Roman Baltic"/>
      <family val="1"/>
      <charset val="186"/>
    </font>
    <font>
      <sz val="18"/>
      <color rgb="FFFF0000"/>
      <name val="Symbol"/>
      <family val="1"/>
      <charset val="2"/>
    </font>
    <font>
      <sz val="12"/>
      <color rgb="FFFF0000"/>
      <name val="جêزة"/>
      <charset val="178"/>
    </font>
    <font>
      <sz val="16"/>
      <color rgb="FFFF0000"/>
      <name val="Tahoma (Arabic)"/>
      <charset val="178"/>
    </font>
    <font>
      <sz val="14"/>
      <color rgb="FFFF0000"/>
      <name val="Tahoma (Arabic)"/>
    </font>
    <font>
      <b/>
      <sz val="10"/>
      <color rgb="FFFF0000"/>
      <name val="Arial (Arabic)"/>
    </font>
    <font>
      <sz val="9"/>
      <color rgb="FFFF0000"/>
      <name val="Arial (Arabic)"/>
    </font>
    <font>
      <b/>
      <sz val="12"/>
      <color rgb="FFFF0000"/>
      <name val="Arial (Arabic)"/>
    </font>
    <font>
      <sz val="8"/>
      <name val="Al-Kharashi 40"/>
      <charset val="178"/>
    </font>
    <font>
      <sz val="14"/>
      <name val="System"/>
      <family val="2"/>
      <charset val="178"/>
    </font>
    <font>
      <b/>
      <sz val="11"/>
      <name val="System"/>
      <family val="2"/>
      <charset val="178"/>
    </font>
    <font>
      <sz val="11"/>
      <name val="System"/>
      <family val="2"/>
      <charset val="178"/>
    </font>
    <font>
      <sz val="11"/>
      <name val="System"/>
      <family val="2"/>
    </font>
    <font>
      <sz val="10"/>
      <name val="System"/>
      <family val="2"/>
      <charset val="178"/>
    </font>
    <font>
      <b/>
      <sz val="12"/>
      <name val="Calibri Light"/>
      <family val="1"/>
      <scheme val="major"/>
    </font>
    <font>
      <b/>
      <sz val="16"/>
      <name val="Calibri Light"/>
      <family val="1"/>
      <scheme val="major"/>
    </font>
  </fonts>
  <fills count="13">
    <fill>
      <patternFill patternType="none"/>
    </fill>
    <fill>
      <patternFill patternType="gray125"/>
    </fill>
    <fill>
      <patternFill patternType="solid">
        <fgColor theme="0"/>
        <bgColor indexed="64"/>
      </patternFill>
    </fill>
    <fill>
      <patternFill patternType="lightGray"/>
    </fill>
    <fill>
      <patternFill patternType="mediumGray">
        <fgColor indexed="22"/>
      </patternFill>
    </fill>
    <fill>
      <patternFill patternType="solid">
        <fgColor theme="0" tint="-0.499984740745262"/>
        <bgColor indexed="64"/>
      </patternFill>
    </fill>
    <fill>
      <patternFill patternType="solid">
        <fgColor theme="0" tint="-0.14999847407452621"/>
        <bgColor indexed="64"/>
      </patternFill>
    </fill>
    <fill>
      <patternFill patternType="solid">
        <fgColor indexed="55"/>
        <bgColor indexed="64"/>
      </patternFill>
    </fill>
    <fill>
      <patternFill patternType="solid">
        <fgColor indexed="47"/>
        <bgColor indexed="64"/>
      </patternFill>
    </fill>
    <fill>
      <patternFill patternType="solid">
        <fgColor rgb="FFFFFF00"/>
        <bgColor indexed="64"/>
      </patternFill>
    </fill>
    <fill>
      <patternFill patternType="solid">
        <fgColor indexed="22"/>
        <bgColor indexed="64"/>
      </patternFill>
    </fill>
    <fill>
      <patternFill patternType="solid">
        <fgColor theme="0" tint="-0.249977111117893"/>
        <bgColor indexed="64"/>
      </patternFill>
    </fill>
    <fill>
      <patternFill patternType="solid">
        <fgColor theme="4" tint="0.79998168889431442"/>
        <bgColor theme="4" tint="0.79998168889431442"/>
      </patternFill>
    </fill>
  </fills>
  <borders count="227">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diagonal/>
    </border>
    <border>
      <left/>
      <right style="thin">
        <color indexed="64"/>
      </right>
      <top style="hair">
        <color indexed="64"/>
      </top>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hair">
        <color indexed="64"/>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thin">
        <color indexed="64"/>
      </bottom>
      <diagonal/>
    </border>
    <border>
      <left/>
      <right style="medium">
        <color indexed="64"/>
      </right>
      <top/>
      <bottom/>
      <diagonal/>
    </border>
    <border>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hair">
        <color indexed="64"/>
      </bottom>
      <diagonal/>
    </border>
    <border>
      <left style="hair">
        <color indexed="64"/>
      </left>
      <right style="thin">
        <color indexed="64"/>
      </right>
      <top style="thin">
        <color indexed="64"/>
      </top>
      <bottom/>
      <diagonal/>
    </border>
    <border>
      <left style="medium">
        <color indexed="64"/>
      </left>
      <right style="hair">
        <color indexed="64"/>
      </right>
      <top style="thin">
        <color indexed="64"/>
      </top>
      <bottom/>
      <diagonal/>
    </border>
    <border>
      <left style="hair">
        <color indexed="64"/>
      </left>
      <right style="thin">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diagonal/>
    </border>
    <border>
      <left style="medium">
        <color indexed="64"/>
      </left>
      <right style="hair">
        <color indexed="64"/>
      </right>
      <top/>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medium">
        <color indexed="64"/>
      </left>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top style="hair">
        <color indexed="64"/>
      </top>
      <bottom style="thin">
        <color indexed="64"/>
      </bottom>
      <diagonal/>
    </border>
    <border>
      <left style="hair">
        <color indexed="64"/>
      </left>
      <right/>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hair">
        <color indexed="64"/>
      </top>
      <bottom style="dashed">
        <color indexed="64"/>
      </bottom>
      <diagonal/>
    </border>
    <border>
      <left/>
      <right style="thin">
        <color indexed="64"/>
      </right>
      <top style="hair">
        <color indexed="64"/>
      </top>
      <bottom style="dashed">
        <color indexed="64"/>
      </bottom>
      <diagonal/>
    </border>
    <border>
      <left/>
      <right style="hair">
        <color indexed="64"/>
      </right>
      <top style="hair">
        <color indexed="64"/>
      </top>
      <bottom style="hair">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style="thin">
        <color indexed="8"/>
      </right>
      <top/>
      <bottom style="thin">
        <color indexed="8"/>
      </bottom>
      <diagonal/>
    </border>
    <border>
      <left style="thin">
        <color indexed="64"/>
      </left>
      <right style="thin">
        <color indexed="8"/>
      </right>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style="thin">
        <color indexed="8"/>
      </bottom>
      <diagonal/>
    </border>
    <border>
      <left/>
      <right/>
      <top style="thin">
        <color theme="4" tint="0.39997558519241921"/>
      </top>
      <bottom style="thin">
        <color theme="4" tint="0.39997558519241921"/>
      </bottom>
      <diagonal/>
    </border>
    <border>
      <left/>
      <right style="thin">
        <color indexed="8"/>
      </right>
      <top style="thin">
        <color indexed="8"/>
      </top>
      <bottom style="thin">
        <color indexed="8"/>
      </bottom>
      <diagonal/>
    </border>
    <border>
      <left/>
      <right style="thin">
        <color indexed="64"/>
      </right>
      <top style="medium">
        <color indexed="8"/>
      </top>
      <bottom style="thin">
        <color indexed="64"/>
      </bottom>
      <diagonal/>
    </border>
    <border>
      <left/>
      <right style="double">
        <color indexed="64"/>
      </right>
      <top/>
      <bottom style="double">
        <color indexed="64"/>
      </bottom>
      <diagonal/>
    </border>
    <border>
      <left/>
      <right style="thin">
        <color indexed="64"/>
      </right>
      <top/>
      <bottom style="double">
        <color indexed="64"/>
      </bottom>
      <diagonal/>
    </border>
    <border>
      <left style="double">
        <color indexed="64"/>
      </left>
      <right/>
      <top/>
      <bottom style="double">
        <color indexed="64"/>
      </bottom>
      <diagonal/>
    </border>
    <border>
      <left/>
      <right style="double">
        <color indexed="64"/>
      </right>
      <top style="hair">
        <color indexed="64"/>
      </top>
      <bottom style="thin">
        <color indexed="64"/>
      </bottom>
      <diagonal/>
    </border>
    <border>
      <left style="double">
        <color indexed="64"/>
      </left>
      <right/>
      <top style="hair">
        <color indexed="64"/>
      </top>
      <bottom style="thin">
        <color indexed="64"/>
      </bottom>
      <diagonal/>
    </border>
    <border>
      <left/>
      <right style="double">
        <color indexed="64"/>
      </right>
      <top/>
      <bottom style="hair">
        <color indexed="64"/>
      </bottom>
      <diagonal/>
    </border>
    <border>
      <left style="double">
        <color indexed="64"/>
      </left>
      <right/>
      <top/>
      <bottom style="hair">
        <color indexed="64"/>
      </bottom>
      <diagonal/>
    </border>
    <border>
      <left/>
      <right style="double">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style="double">
        <color indexed="64"/>
      </bottom>
      <diagonal/>
    </border>
    <border>
      <left style="double">
        <color indexed="64"/>
      </left>
      <right/>
      <top style="medium">
        <color indexed="64"/>
      </top>
      <bottom style="double">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bottom/>
      <diagonal/>
    </border>
    <border>
      <left style="double">
        <color indexed="64"/>
      </left>
      <right/>
      <top/>
      <bottom/>
      <diagonal/>
    </border>
    <border>
      <left style="thin">
        <color indexed="64"/>
      </left>
      <right style="double">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top style="medium">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double">
        <color indexed="64"/>
      </top>
      <bottom/>
      <diagonal/>
    </border>
    <border>
      <left/>
      <right/>
      <top style="double">
        <color indexed="64"/>
      </top>
      <bottom/>
      <diagonal/>
    </border>
    <border>
      <left style="thin">
        <color indexed="64"/>
      </left>
      <right/>
      <top style="double">
        <color indexed="64"/>
      </top>
      <bottom/>
      <diagonal/>
    </border>
    <border>
      <left style="thin">
        <color indexed="64"/>
      </left>
      <right style="double">
        <color indexed="64"/>
      </right>
      <top/>
      <bottom style="hair">
        <color indexed="64"/>
      </bottom>
      <diagonal/>
    </border>
    <border>
      <left style="thin">
        <color indexed="64"/>
      </left>
      <right style="double">
        <color indexed="64"/>
      </right>
      <top style="thin">
        <color indexed="64"/>
      </top>
      <bottom style="hair">
        <color indexed="64"/>
      </bottom>
      <diagonal/>
    </border>
    <border>
      <left/>
      <right style="double">
        <color indexed="64"/>
      </right>
      <top/>
      <bottom/>
      <diagonal/>
    </border>
    <border>
      <left/>
      <right style="thin">
        <color indexed="64"/>
      </right>
      <top style="double">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hair">
        <color indexed="22"/>
      </bottom>
      <diagonal/>
    </border>
    <border>
      <left style="double">
        <color indexed="64"/>
      </left>
      <right/>
      <top/>
      <bottom style="hair">
        <color indexed="22"/>
      </bottom>
      <diagonal/>
    </border>
    <border>
      <left style="thin">
        <color indexed="64"/>
      </left>
      <right style="double">
        <color indexed="64"/>
      </right>
      <top style="hair">
        <color indexed="64"/>
      </top>
      <bottom/>
      <diagonal/>
    </border>
    <border>
      <left style="thin">
        <color indexed="64"/>
      </left>
      <right style="double">
        <color indexed="64"/>
      </right>
      <top style="hair">
        <color indexed="64"/>
      </top>
      <bottom style="hair">
        <color indexed="64"/>
      </bottom>
      <diagonal/>
    </border>
  </borders>
  <cellStyleXfs count="23">
    <xf numFmtId="0" fontId="0"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36" fillId="0" borderId="0"/>
    <xf numFmtId="0" fontId="42" fillId="0" borderId="0"/>
    <xf numFmtId="0" fontId="36" fillId="0" borderId="0"/>
    <xf numFmtId="0" fontId="66" fillId="0" borderId="0"/>
    <xf numFmtId="0" fontId="66" fillId="0" borderId="0"/>
    <xf numFmtId="0" fontId="87" fillId="0" borderId="0"/>
    <xf numFmtId="0" fontId="123" fillId="0" borderId="0"/>
    <xf numFmtId="170" fontId="36" fillId="0" borderId="73" applyNumberFormat="0" applyFill="0" applyBorder="0" applyProtection="0">
      <alignment horizontal="right" vertical="center"/>
    </xf>
    <xf numFmtId="0" fontId="36" fillId="0" borderId="73" applyNumberFormat="0">
      <alignment horizontal="left"/>
    </xf>
    <xf numFmtId="0" fontId="125" fillId="0" borderId="73" applyNumberFormat="0">
      <alignment horizontal="right"/>
    </xf>
    <xf numFmtId="0" fontId="182" fillId="0" borderId="0" applyNumberFormat="0">
      <alignment horizontal="right"/>
    </xf>
    <xf numFmtId="0" fontId="63" fillId="0" borderId="0" applyNumberFormat="0">
      <alignment horizontal="left"/>
    </xf>
    <xf numFmtId="0" fontId="36" fillId="0" borderId="0"/>
    <xf numFmtId="0" fontId="2" fillId="0" borderId="0" applyNumberFormat="0" applyFill="0" applyBorder="0" applyAlignment="0" applyProtection="0"/>
  </cellStyleXfs>
  <cellXfs count="5564">
    <xf numFmtId="0" fontId="0" fillId="0" borderId="0" xfId="0"/>
    <xf numFmtId="0" fontId="4" fillId="2" borderId="0" xfId="1" applyFont="1" applyFill="1" applyAlignment="1">
      <alignment readingOrder="2"/>
    </xf>
    <xf numFmtId="0" fontId="1" fillId="0" borderId="0" xfId="0" applyFont="1"/>
    <xf numFmtId="0" fontId="4" fillId="2" borderId="0" xfId="1" applyFont="1" applyFill="1" applyAlignment="1">
      <alignment horizontal="center" readingOrder="2"/>
    </xf>
    <xf numFmtId="0" fontId="6" fillId="2" borderId="1" xfId="1" applyFont="1" applyFill="1" applyBorder="1" applyAlignment="1">
      <alignment horizontal="right"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2" borderId="4" xfId="1" applyFont="1" applyFill="1" applyBorder="1" applyAlignment="1">
      <alignment horizontal="center" vertical="center"/>
    </xf>
    <xf numFmtId="0" fontId="6" fillId="2" borderId="5" xfId="1" applyFont="1" applyFill="1" applyBorder="1" applyAlignment="1">
      <alignment wrapText="1" shrinkToFit="1"/>
    </xf>
    <xf numFmtId="0" fontId="8" fillId="2" borderId="8" xfId="1" applyFont="1" applyFill="1" applyBorder="1" applyAlignment="1">
      <alignment wrapText="1" shrinkToFit="1"/>
    </xf>
    <xf numFmtId="4" fontId="1" fillId="0" borderId="0" xfId="0" applyNumberFormat="1" applyFont="1"/>
    <xf numFmtId="0" fontId="6" fillId="2" borderId="5" xfId="1" applyFont="1" applyFill="1" applyBorder="1" applyAlignment="1">
      <alignment wrapText="1"/>
    </xf>
    <xf numFmtId="0" fontId="8" fillId="2" borderId="8" xfId="1" applyFont="1" applyFill="1" applyBorder="1" applyAlignment="1">
      <alignment wrapText="1"/>
    </xf>
    <xf numFmtId="0" fontId="6" fillId="2" borderId="5" xfId="1" applyFont="1" applyFill="1" applyBorder="1"/>
    <xf numFmtId="0" fontId="9" fillId="2" borderId="8" xfId="1" applyFont="1" applyFill="1" applyBorder="1" applyAlignment="1">
      <alignment horizontal="left" vertical="center" wrapText="1"/>
    </xf>
    <xf numFmtId="0" fontId="8" fillId="2" borderId="8" xfId="1" applyFont="1" applyFill="1" applyBorder="1" applyAlignment="1">
      <alignment horizontal="left" wrapText="1"/>
    </xf>
    <xf numFmtId="0" fontId="9" fillId="2" borderId="6" xfId="1" applyFont="1" applyFill="1" applyBorder="1" applyAlignment="1">
      <alignment horizontal="right" readingOrder="2"/>
    </xf>
    <xf numFmtId="0" fontId="8" fillId="2" borderId="9" xfId="1" applyFont="1" applyFill="1" applyBorder="1" applyAlignment="1">
      <alignment horizontal="left" readingOrder="2"/>
    </xf>
    <xf numFmtId="0" fontId="6" fillId="2" borderId="5" xfId="1" applyFont="1" applyFill="1" applyBorder="1" applyAlignment="1">
      <alignment readingOrder="2"/>
    </xf>
    <xf numFmtId="0" fontId="6" fillId="2" borderId="11" xfId="1" applyFont="1" applyFill="1" applyBorder="1" applyAlignment="1">
      <alignment horizontal="center" vertical="center"/>
    </xf>
    <xf numFmtId="0" fontId="6" fillId="2" borderId="12" xfId="1" applyFont="1" applyFill="1" applyBorder="1" applyAlignment="1">
      <alignment horizontal="left" wrapText="1"/>
    </xf>
    <xf numFmtId="0" fontId="6" fillId="2" borderId="12" xfId="1" applyFont="1" applyFill="1" applyBorder="1" applyAlignment="1">
      <alignment horizontal="left" readingOrder="2"/>
    </xf>
    <xf numFmtId="0" fontId="6" fillId="2" borderId="14" xfId="1" applyFont="1" applyFill="1" applyBorder="1" applyAlignment="1">
      <alignment horizontal="left" wrapText="1"/>
    </xf>
    <xf numFmtId="0" fontId="6" fillId="2" borderId="15" xfId="1" applyFont="1" applyFill="1" applyBorder="1" applyAlignment="1">
      <alignment horizontal="center" vertical="center"/>
    </xf>
    <xf numFmtId="0" fontId="11" fillId="2" borderId="12" xfId="1" applyFont="1" applyFill="1" applyBorder="1" applyAlignment="1">
      <alignment horizontal="right"/>
    </xf>
    <xf numFmtId="0" fontId="12" fillId="0" borderId="0" xfId="0" applyFont="1"/>
    <xf numFmtId="0" fontId="11" fillId="2" borderId="8" xfId="1" applyFont="1" applyFill="1" applyBorder="1" applyAlignment="1">
      <alignment horizontal="left"/>
    </xf>
    <xf numFmtId="0" fontId="6" fillId="2" borderId="0" xfId="1" applyFont="1" applyFill="1" applyBorder="1"/>
    <xf numFmtId="0" fontId="8" fillId="2" borderId="0" xfId="1" applyFont="1" applyFill="1" applyAlignment="1">
      <alignment horizontal="center" vertical="center"/>
    </xf>
    <xf numFmtId="0" fontId="13" fillId="2" borderId="0" xfId="1" applyFont="1" applyFill="1" applyAlignment="1">
      <alignment horizontal="center" vertical="center"/>
    </xf>
    <xf numFmtId="0" fontId="12" fillId="0" borderId="0" xfId="0" applyFont="1" applyAlignment="1">
      <alignment vertical="center"/>
    </xf>
    <xf numFmtId="0" fontId="15" fillId="0" borderId="0" xfId="0" applyFont="1"/>
    <xf numFmtId="0" fontId="16" fillId="2" borderId="1" xfId="1" applyFont="1" applyFill="1" applyBorder="1" applyAlignment="1">
      <alignment horizontal="right" vertical="center"/>
    </xf>
    <xf numFmtId="0" fontId="16" fillId="2" borderId="1" xfId="1" applyFont="1" applyFill="1" applyBorder="1" applyAlignment="1">
      <alignment horizontal="center" vertical="center"/>
    </xf>
    <xf numFmtId="0" fontId="16" fillId="2" borderId="1" xfId="1" applyFont="1" applyFill="1" applyBorder="1" applyAlignment="1">
      <alignment horizontal="left" vertical="center"/>
    </xf>
    <xf numFmtId="0" fontId="16" fillId="2" borderId="4" xfId="1" applyFont="1" applyFill="1" applyBorder="1" applyAlignment="1">
      <alignment horizontal="center" vertical="center"/>
    </xf>
    <xf numFmtId="0" fontId="16" fillId="2" borderId="17" xfId="1" applyFont="1" applyFill="1" applyBorder="1"/>
    <xf numFmtId="0" fontId="17" fillId="2" borderId="12" xfId="1" applyFont="1" applyFill="1" applyBorder="1" applyAlignment="1">
      <alignment wrapText="1"/>
    </xf>
    <xf numFmtId="0" fontId="18" fillId="2" borderId="17" xfId="1" applyFont="1" applyFill="1" applyBorder="1"/>
    <xf numFmtId="0" fontId="19" fillId="0" borderId="0" xfId="0" applyFont="1"/>
    <xf numFmtId="0" fontId="20" fillId="2" borderId="12" xfId="1" applyFont="1" applyFill="1" applyBorder="1"/>
    <xf numFmtId="0" fontId="21" fillId="2" borderId="12" xfId="1" applyFont="1" applyFill="1" applyBorder="1"/>
    <xf numFmtId="0" fontId="20" fillId="2" borderId="14" xfId="1" applyFont="1" applyFill="1" applyBorder="1"/>
    <xf numFmtId="0" fontId="22" fillId="2" borderId="0" xfId="1" applyFont="1" applyFill="1" applyBorder="1"/>
    <xf numFmtId="0" fontId="13" fillId="2" borderId="0" xfId="1" applyFont="1" applyFill="1" applyAlignment="1">
      <alignment horizontal="left" vertical="center"/>
    </xf>
    <xf numFmtId="0" fontId="1" fillId="0" borderId="0" xfId="0" applyFont="1" applyAlignment="1">
      <alignment vertical="center"/>
    </xf>
    <xf numFmtId="0" fontId="24" fillId="0" borderId="0" xfId="2" applyFont="1" applyAlignment="1">
      <alignment vertical="center"/>
    </xf>
    <xf numFmtId="0" fontId="25" fillId="0" borderId="0" xfId="2" applyFont="1" applyBorder="1" applyAlignment="1">
      <alignment horizontal="right" vertical="center"/>
    </xf>
    <xf numFmtId="0" fontId="25" fillId="0" borderId="0" xfId="2" applyFont="1" applyBorder="1" applyAlignment="1">
      <alignment horizontal="center" vertical="center"/>
    </xf>
    <xf numFmtId="0" fontId="25" fillId="0" borderId="0" xfId="2" applyFont="1" applyBorder="1" applyAlignment="1">
      <alignment horizontal="left" vertical="center"/>
    </xf>
    <xf numFmtId="0" fontId="25" fillId="0" borderId="27" xfId="2" applyFont="1" applyBorder="1" applyAlignment="1">
      <alignment vertical="center"/>
    </xf>
    <xf numFmtId="0" fontId="25" fillId="0" borderId="28" xfId="2" applyFont="1" applyBorder="1" applyAlignment="1">
      <alignment vertical="center"/>
    </xf>
    <xf numFmtId="3" fontId="26" fillId="0" borderId="29" xfId="2" applyNumberFormat="1" applyFont="1" applyBorder="1" applyAlignment="1">
      <alignment horizontal="center" vertical="center"/>
    </xf>
    <xf numFmtId="3" fontId="26" fillId="0" borderId="30" xfId="2" applyNumberFormat="1" applyFont="1" applyBorder="1" applyAlignment="1">
      <alignment horizontal="center" vertical="center"/>
    </xf>
    <xf numFmtId="3" fontId="24" fillId="0" borderId="0" xfId="2" applyNumberFormat="1" applyFont="1" applyAlignment="1">
      <alignment vertical="center"/>
    </xf>
    <xf numFmtId="0" fontId="24" fillId="0" borderId="0" xfId="3" applyFont="1" applyAlignment="1">
      <alignment vertical="center"/>
    </xf>
    <xf numFmtId="3" fontId="24" fillId="0" borderId="0" xfId="4" applyNumberFormat="1" applyFont="1" applyAlignment="1">
      <alignment vertical="center"/>
    </xf>
    <xf numFmtId="0" fontId="24" fillId="0" borderId="0" xfId="4" applyFont="1" applyAlignment="1">
      <alignment vertical="center"/>
    </xf>
    <xf numFmtId="0" fontId="25" fillId="0" borderId="31" xfId="2" applyFont="1" applyBorder="1" applyAlignment="1">
      <alignment vertical="center"/>
    </xf>
    <xf numFmtId="0" fontId="25" fillId="0" borderId="32" xfId="2" applyFont="1" applyBorder="1" applyAlignment="1">
      <alignment vertical="center"/>
    </xf>
    <xf numFmtId="3" fontId="26" fillId="0" borderId="33" xfId="2" applyNumberFormat="1" applyFont="1" applyBorder="1" applyAlignment="1">
      <alignment horizontal="center" vertical="center"/>
    </xf>
    <xf numFmtId="3" fontId="26" fillId="0" borderId="34" xfId="2" applyNumberFormat="1" applyFont="1" applyBorder="1" applyAlignment="1">
      <alignment horizontal="center" vertical="center"/>
    </xf>
    <xf numFmtId="0" fontId="13" fillId="0" borderId="0" xfId="2" applyFont="1" applyAlignment="1">
      <alignment vertical="center"/>
    </xf>
    <xf numFmtId="0" fontId="2" fillId="0" borderId="0" xfId="2" applyFont="1" applyAlignment="1">
      <alignment horizontal="right" vertical="center"/>
    </xf>
    <xf numFmtId="0" fontId="2" fillId="0" borderId="0" xfId="2" applyFont="1" applyAlignment="1">
      <alignment vertical="center"/>
    </xf>
    <xf numFmtId="165" fontId="27" fillId="0" borderId="0" xfId="5" applyFont="1" applyFill="1" applyBorder="1" applyAlignment="1">
      <alignment vertical="center"/>
    </xf>
    <xf numFmtId="3" fontId="2" fillId="0" borderId="0" xfId="2" applyNumberFormat="1" applyFont="1" applyAlignment="1">
      <alignment vertical="center"/>
    </xf>
    <xf numFmtId="0" fontId="27" fillId="0" borderId="0" xfId="2" applyFont="1" applyFill="1" applyBorder="1" applyAlignment="1">
      <alignment vertical="center"/>
    </xf>
    <xf numFmtId="0" fontId="28" fillId="0" borderId="0" xfId="2" applyFont="1" applyBorder="1" applyAlignment="1">
      <alignment vertical="center"/>
    </xf>
    <xf numFmtId="166" fontId="2" fillId="0" borderId="0" xfId="2" applyNumberFormat="1" applyFont="1" applyAlignment="1">
      <alignment vertical="center"/>
    </xf>
    <xf numFmtId="0" fontId="30" fillId="2" borderId="1" xfId="1" applyFont="1" applyFill="1" applyBorder="1" applyAlignment="1">
      <alignment horizontal="right" vertical="center"/>
    </xf>
    <xf numFmtId="0" fontId="30" fillId="2" borderId="1" xfId="1" applyFont="1" applyFill="1" applyBorder="1" applyAlignment="1">
      <alignment horizontal="center" vertical="center"/>
    </xf>
    <xf numFmtId="0" fontId="30" fillId="2" borderId="1" xfId="1" applyFont="1" applyFill="1" applyBorder="1" applyAlignment="1">
      <alignment horizontal="left" vertical="center"/>
    </xf>
    <xf numFmtId="0" fontId="30" fillId="2" borderId="4" xfId="1" applyFont="1" applyFill="1" applyBorder="1" applyAlignment="1">
      <alignment horizontal="center" vertical="center"/>
    </xf>
    <xf numFmtId="0" fontId="30" fillId="2" borderId="5" xfId="1" applyFont="1" applyFill="1" applyBorder="1"/>
    <xf numFmtId="0" fontId="30" fillId="2" borderId="8" xfId="1" applyFont="1" applyFill="1" applyBorder="1"/>
    <xf numFmtId="0" fontId="30" fillId="2" borderId="5" xfId="1" applyFont="1" applyFill="1" applyBorder="1" applyAlignment="1">
      <alignment vertical="center" wrapText="1"/>
    </xf>
    <xf numFmtId="0" fontId="32" fillId="2" borderId="14" xfId="1" applyFont="1" applyFill="1" applyBorder="1" applyAlignment="1">
      <alignment vertical="center"/>
    </xf>
    <xf numFmtId="0" fontId="33" fillId="2" borderId="0" xfId="1" applyFont="1" applyFill="1" applyAlignment="1">
      <alignment horizontal="center"/>
    </xf>
    <xf numFmtId="0" fontId="34" fillId="2" borderId="0" xfId="1" applyFont="1" applyFill="1" applyAlignment="1">
      <alignment horizontal="center" vertical="center"/>
    </xf>
    <xf numFmtId="0" fontId="30" fillId="2" borderId="35" xfId="1" applyFont="1" applyFill="1" applyBorder="1" applyAlignment="1">
      <alignment horizontal="center" vertical="center"/>
    </xf>
    <xf numFmtId="0" fontId="30" fillId="2" borderId="5" xfId="1" applyFont="1" applyFill="1" applyBorder="1" applyAlignment="1">
      <alignment horizontal="right"/>
    </xf>
    <xf numFmtId="167" fontId="1" fillId="0" borderId="0" xfId="0" applyNumberFormat="1" applyFont="1"/>
    <xf numFmtId="0" fontId="30" fillId="2" borderId="8" xfId="1" applyFont="1" applyFill="1" applyBorder="1" applyAlignment="1">
      <alignment horizontal="left"/>
    </xf>
    <xf numFmtId="168" fontId="2" fillId="0" borderId="0" xfId="0" applyNumberFormat="1" applyFont="1" applyAlignment="1">
      <alignment wrapText="1"/>
    </xf>
    <xf numFmtId="168" fontId="1" fillId="0" borderId="0" xfId="0" applyNumberFormat="1" applyFont="1"/>
    <xf numFmtId="0" fontId="32" fillId="2" borderId="8" xfId="1" applyFont="1" applyFill="1" applyBorder="1" applyAlignment="1">
      <alignment horizontal="left"/>
    </xf>
    <xf numFmtId="0" fontId="32" fillId="2" borderId="5" xfId="1" applyFont="1" applyFill="1" applyBorder="1" applyAlignment="1">
      <alignment horizontal="right"/>
    </xf>
    <xf numFmtId="0" fontId="32" fillId="2" borderId="12" xfId="1" applyFont="1" applyFill="1" applyBorder="1" applyAlignment="1">
      <alignment horizontal="left"/>
    </xf>
    <xf numFmtId="0" fontId="30" fillId="2" borderId="14" xfId="1" applyFont="1" applyFill="1" applyBorder="1" applyAlignment="1">
      <alignment horizontal="left"/>
    </xf>
    <xf numFmtId="0" fontId="0" fillId="0" borderId="0" xfId="0" applyFont="1" applyAlignment="1">
      <alignment horizontal="center"/>
    </xf>
    <xf numFmtId="0" fontId="0" fillId="0" borderId="0" xfId="0" applyFont="1"/>
    <xf numFmtId="0" fontId="0" fillId="0" borderId="0" xfId="0" applyFont="1" applyAlignment="1">
      <alignment vertical="center"/>
    </xf>
    <xf numFmtId="0" fontId="35" fillId="0" borderId="0" xfId="2" applyFont="1" applyBorder="1" applyAlignment="1">
      <alignment horizontal="right" vertical="center"/>
    </xf>
    <xf numFmtId="0" fontId="35" fillId="0" borderId="0" xfId="2" applyFont="1" applyBorder="1" applyAlignment="1">
      <alignment horizontal="center" vertical="center"/>
    </xf>
    <xf numFmtId="0" fontId="35" fillId="0" borderId="0" xfId="2" applyFont="1" applyBorder="1" applyAlignment="1">
      <alignment horizontal="left" vertical="center"/>
    </xf>
    <xf numFmtId="164" fontId="26" fillId="0" borderId="30" xfId="2" applyNumberFormat="1" applyFont="1" applyBorder="1" applyAlignment="1">
      <alignment horizontal="center" vertical="center"/>
    </xf>
    <xf numFmtId="0" fontId="24" fillId="0" borderId="0" xfId="6" applyFont="1" applyAlignment="1">
      <alignment vertical="center"/>
    </xf>
    <xf numFmtId="0" fontId="24" fillId="0" borderId="0" xfId="7" applyFont="1" applyAlignment="1">
      <alignment vertical="center"/>
    </xf>
    <xf numFmtId="0" fontId="24" fillId="0" borderId="0" xfId="8" applyFont="1" applyAlignment="1">
      <alignment vertical="center"/>
    </xf>
    <xf numFmtId="0" fontId="25" fillId="0" borderId="38" xfId="2" applyFont="1" applyBorder="1" applyAlignment="1">
      <alignment vertical="center"/>
    </xf>
    <xf numFmtId="0" fontId="25" fillId="0" borderId="39" xfId="2" applyFont="1" applyBorder="1" applyAlignment="1">
      <alignment vertical="center"/>
    </xf>
    <xf numFmtId="3" fontId="26" fillId="0" borderId="11" xfId="2" applyNumberFormat="1" applyFont="1" applyBorder="1" applyAlignment="1">
      <alignment horizontal="center" vertical="center"/>
    </xf>
    <xf numFmtId="164" fontId="26" fillId="0" borderId="13" xfId="2" applyNumberFormat="1" applyFont="1" applyBorder="1" applyAlignment="1">
      <alignment horizontal="center" vertical="center"/>
    </xf>
    <xf numFmtId="164" fontId="26" fillId="0" borderId="34" xfId="2" applyNumberFormat="1" applyFont="1" applyBorder="1" applyAlignment="1">
      <alignment horizontal="center" vertical="center"/>
    </xf>
    <xf numFmtId="0" fontId="24" fillId="0" borderId="0" xfId="2" applyFont="1" applyAlignment="1">
      <alignment horizontal="right" vertical="center"/>
    </xf>
    <xf numFmtId="165" fontId="6" fillId="0" borderId="0" xfId="5" applyFont="1" applyFill="1" applyBorder="1" applyAlignment="1">
      <alignment vertical="center"/>
    </xf>
    <xf numFmtId="0" fontId="6" fillId="0" borderId="0" xfId="2" applyFont="1" applyFill="1" applyBorder="1" applyAlignment="1">
      <alignment vertical="center"/>
    </xf>
    <xf numFmtId="0" fontId="8" fillId="0" borderId="0" xfId="2" applyFont="1" applyBorder="1" applyAlignment="1">
      <alignment vertical="center"/>
    </xf>
    <xf numFmtId="166" fontId="24" fillId="0" borderId="0" xfId="2" applyNumberFormat="1" applyFont="1" applyAlignment="1">
      <alignment vertical="center"/>
    </xf>
    <xf numFmtId="0" fontId="37" fillId="0" borderId="0" xfId="9" applyFont="1"/>
    <xf numFmtId="0" fontId="32" fillId="0" borderId="0" xfId="9" applyFont="1"/>
    <xf numFmtId="0" fontId="32" fillId="0" borderId="2" xfId="9" applyFont="1" applyBorder="1" applyAlignment="1">
      <alignment horizontal="right" vertical="center"/>
    </xf>
    <xf numFmtId="0" fontId="32" fillId="0" borderId="3" xfId="9" applyFont="1" applyBorder="1" applyAlignment="1">
      <alignment horizontal="left" vertical="center"/>
    </xf>
    <xf numFmtId="0" fontId="32" fillId="0" borderId="3" xfId="9" applyFont="1" applyBorder="1" applyAlignment="1">
      <alignment horizontal="left" vertical="center" textRotation="90" wrapText="1"/>
    </xf>
    <xf numFmtId="0" fontId="32" fillId="0" borderId="40" xfId="9" applyFont="1" applyBorder="1" applyAlignment="1">
      <alignment horizontal="center" vertical="center" textRotation="90"/>
    </xf>
    <xf numFmtId="0" fontId="32" fillId="0" borderId="40" xfId="9" applyFont="1" applyBorder="1" applyAlignment="1">
      <alignment horizontal="left" vertical="center" textRotation="90"/>
    </xf>
    <xf numFmtId="0" fontId="32" fillId="0" borderId="41" xfId="9" applyFont="1" applyBorder="1" applyAlignment="1">
      <alignment horizontal="center" vertical="center" textRotation="90"/>
    </xf>
    <xf numFmtId="0" fontId="32" fillId="0" borderId="3" xfId="9" applyFont="1" applyBorder="1" applyAlignment="1">
      <alignment horizontal="left" vertical="center" textRotation="90"/>
    </xf>
    <xf numFmtId="0" fontId="32" fillId="0" borderId="42" xfId="9" applyFont="1" applyBorder="1" applyAlignment="1">
      <alignment horizontal="left" vertical="center" textRotation="90"/>
    </xf>
    <xf numFmtId="0" fontId="32" fillId="0" borderId="43" xfId="9" applyFont="1" applyBorder="1" applyAlignment="1">
      <alignment vertical="center"/>
    </xf>
    <xf numFmtId="0" fontId="32" fillId="0" borderId="44" xfId="9" applyFont="1" applyBorder="1" applyAlignment="1">
      <alignment horizontal="left" vertical="center"/>
    </xf>
    <xf numFmtId="0" fontId="32" fillId="0" borderId="45" xfId="9" applyFont="1" applyBorder="1" applyAlignment="1">
      <alignment horizontal="center" vertical="center"/>
    </xf>
    <xf numFmtId="0" fontId="32" fillId="0" borderId="47" xfId="9" applyFont="1" applyBorder="1" applyAlignment="1">
      <alignment vertical="center"/>
    </xf>
    <xf numFmtId="0" fontId="32" fillId="0" borderId="48" xfId="9" applyFont="1" applyBorder="1" applyAlignment="1">
      <alignment horizontal="left" vertical="center"/>
    </xf>
    <xf numFmtId="0" fontId="32" fillId="0" borderId="49" xfId="9" applyFont="1" applyBorder="1" applyAlignment="1">
      <alignment horizontal="center" vertical="center"/>
    </xf>
    <xf numFmtId="0" fontId="32" fillId="0" borderId="51" xfId="9" applyFont="1" applyBorder="1" applyAlignment="1">
      <alignment vertical="center"/>
    </xf>
    <xf numFmtId="0" fontId="32" fillId="0" borderId="52" xfId="9" applyFont="1" applyBorder="1" applyAlignment="1">
      <alignment horizontal="left" vertical="center"/>
    </xf>
    <xf numFmtId="0" fontId="32" fillId="0" borderId="53" xfId="9" applyFont="1" applyBorder="1" applyAlignment="1">
      <alignment horizontal="center" vertical="center"/>
    </xf>
    <xf numFmtId="0" fontId="32" fillId="0" borderId="31" xfId="9" applyFont="1" applyBorder="1" applyAlignment="1">
      <alignment vertical="center"/>
    </xf>
    <xf numFmtId="0" fontId="32" fillId="0" borderId="32" xfId="9" applyFont="1" applyBorder="1" applyAlignment="1">
      <alignment horizontal="left" vertical="center"/>
    </xf>
    <xf numFmtId="0" fontId="32" fillId="0" borderId="55" xfId="9" applyFont="1" applyBorder="1" applyAlignment="1">
      <alignment horizontal="center" vertical="center"/>
    </xf>
    <xf numFmtId="0" fontId="32" fillId="0" borderId="0" xfId="9" applyFont="1" applyAlignment="1">
      <alignment horizontal="left"/>
    </xf>
    <xf numFmtId="0" fontId="30" fillId="2" borderId="5" xfId="1" applyFont="1" applyFill="1" applyBorder="1" applyAlignment="1">
      <alignment vertical="center"/>
    </xf>
    <xf numFmtId="0" fontId="30" fillId="2" borderId="8" xfId="1" applyFont="1" applyFill="1" applyBorder="1" applyAlignment="1">
      <alignment vertical="center"/>
    </xf>
    <xf numFmtId="0" fontId="32" fillId="2" borderId="14" xfId="1" applyFont="1" applyFill="1" applyBorder="1"/>
    <xf numFmtId="0" fontId="31" fillId="2" borderId="0" xfId="1" applyFont="1" applyFill="1" applyBorder="1"/>
    <xf numFmtId="0" fontId="34" fillId="2" borderId="0" xfId="1" applyFont="1" applyFill="1" applyBorder="1" applyAlignment="1">
      <alignment horizontal="center" vertical="center"/>
    </xf>
    <xf numFmtId="0" fontId="31" fillId="2" borderId="0" xfId="1" applyFont="1" applyFill="1" applyBorder="1" applyAlignment="1">
      <alignment horizontal="left" vertical="center"/>
    </xf>
    <xf numFmtId="0" fontId="30" fillId="2" borderId="57" xfId="1" applyFont="1" applyFill="1" applyBorder="1" applyAlignment="1">
      <alignment horizontal="right"/>
    </xf>
    <xf numFmtId="0" fontId="30" fillId="2" borderId="58" xfId="1" applyFont="1" applyFill="1" applyBorder="1" applyAlignment="1">
      <alignment horizontal="center" vertical="center"/>
    </xf>
    <xf numFmtId="0" fontId="34" fillId="2" borderId="59" xfId="1" applyFont="1" applyFill="1" applyBorder="1" applyAlignment="1">
      <alignment horizontal="left" vertical="center"/>
    </xf>
    <xf numFmtId="0" fontId="30" fillId="2" borderId="5" xfId="1" applyFont="1" applyFill="1" applyBorder="1" applyAlignment="1">
      <alignment horizontal="right" readingOrder="2"/>
    </xf>
    <xf numFmtId="0" fontId="30" fillId="2" borderId="12" xfId="1" applyFont="1" applyFill="1" applyBorder="1" applyAlignment="1">
      <alignment horizontal="left"/>
    </xf>
    <xf numFmtId="0" fontId="38" fillId="0" borderId="0" xfId="0" applyFont="1" applyAlignment="1">
      <alignment vertical="center"/>
    </xf>
    <xf numFmtId="0" fontId="39" fillId="0" borderId="0" xfId="0" applyFont="1" applyAlignment="1">
      <alignment horizontal="justify" vertical="center" readingOrder="1"/>
    </xf>
    <xf numFmtId="0" fontId="41" fillId="0" borderId="0" xfId="0" applyFont="1" applyAlignment="1">
      <alignment vertical="center"/>
    </xf>
    <xf numFmtId="0" fontId="44" fillId="0" borderId="0" xfId="10" applyFont="1"/>
    <xf numFmtId="0" fontId="45" fillId="0" borderId="0" xfId="10" applyFont="1" applyAlignment="1">
      <alignment horizontal="right" vertical="center" wrapText="1"/>
    </xf>
    <xf numFmtId="0" fontId="45" fillId="0" borderId="0" xfId="10" applyFont="1" applyAlignment="1">
      <alignment horizontal="center" vertical="center"/>
    </xf>
    <xf numFmtId="0" fontId="45" fillId="0" borderId="0" xfId="10" applyFont="1" applyAlignment="1">
      <alignment horizontal="left" vertical="center"/>
    </xf>
    <xf numFmtId="0" fontId="46" fillId="0" borderId="6" xfId="10" applyFont="1" applyBorder="1" applyAlignment="1">
      <alignment horizontal="center" vertical="center" wrapText="1"/>
    </xf>
    <xf numFmtId="0" fontId="46" fillId="0" borderId="11" xfId="10" applyFont="1" applyBorder="1" applyAlignment="1">
      <alignment horizontal="center" vertical="center" wrapText="1"/>
    </xf>
    <xf numFmtId="0" fontId="45" fillId="0" borderId="25" xfId="10" applyFont="1" applyBorder="1" applyAlignment="1">
      <alignment horizontal="center" vertical="center"/>
    </xf>
    <xf numFmtId="0" fontId="45" fillId="0" borderId="9" xfId="10" applyFont="1" applyBorder="1" applyAlignment="1">
      <alignment horizontal="center" vertical="center"/>
    </xf>
    <xf numFmtId="0" fontId="46" fillId="0" borderId="60" xfId="10" applyFont="1" applyBorder="1"/>
    <xf numFmtId="0" fontId="46" fillId="0" borderId="61" xfId="10" applyFont="1" applyBorder="1"/>
    <xf numFmtId="166" fontId="44" fillId="0" borderId="25" xfId="10" applyNumberFormat="1" applyFont="1" applyBorder="1" applyAlignment="1">
      <alignment horizontal="center" vertical="center"/>
    </xf>
    <xf numFmtId="2" fontId="44" fillId="0" borderId="25" xfId="10" applyNumberFormat="1" applyFont="1" applyBorder="1" applyAlignment="1">
      <alignment horizontal="center" vertical="center"/>
    </xf>
    <xf numFmtId="0" fontId="44" fillId="0" borderId="25" xfId="10" applyFont="1" applyBorder="1" applyAlignment="1">
      <alignment horizontal="center" vertical="center"/>
    </xf>
    <xf numFmtId="0" fontId="49" fillId="0" borderId="0" xfId="11" applyFont="1" applyBorder="1"/>
    <xf numFmtId="0" fontId="51" fillId="0" borderId="0" xfId="11" applyFont="1" applyBorder="1" applyAlignment="1">
      <alignment horizontal="right" vertical="center"/>
    </xf>
    <xf numFmtId="0" fontId="50" fillId="0" borderId="0" xfId="11" applyFont="1" applyBorder="1" applyAlignment="1"/>
    <xf numFmtId="0" fontId="50" fillId="0" borderId="0" xfId="11" applyFont="1" applyBorder="1"/>
    <xf numFmtId="0" fontId="50" fillId="0" borderId="0" xfId="11" applyFont="1" applyBorder="1" applyAlignment="1">
      <alignment horizontal="left"/>
    </xf>
    <xf numFmtId="0" fontId="52" fillId="0" borderId="62" xfId="11" applyFont="1" applyBorder="1" applyAlignment="1">
      <alignment horizontal="center" vertical="center"/>
    </xf>
    <xf numFmtId="0" fontId="52" fillId="0" borderId="63" xfId="11" applyFont="1" applyBorder="1" applyAlignment="1">
      <alignment horizontal="center" vertical="center"/>
    </xf>
    <xf numFmtId="0" fontId="50" fillId="0" borderId="62" xfId="11" applyFont="1" applyBorder="1"/>
    <xf numFmtId="0" fontId="52" fillId="0" borderId="64" xfId="11" applyFont="1" applyBorder="1" applyAlignment="1">
      <alignment horizontal="center" vertical="center" textRotation="90"/>
    </xf>
    <xf numFmtId="0" fontId="51" fillId="0" borderId="24" xfId="11" applyFont="1" applyBorder="1" applyAlignment="1">
      <alignment horizontal="center" vertical="center" textRotation="90"/>
    </xf>
    <xf numFmtId="0" fontId="52" fillId="0" borderId="65" xfId="11" applyFont="1" applyBorder="1" applyAlignment="1">
      <alignment horizontal="center" vertical="center" textRotation="90"/>
    </xf>
    <xf numFmtId="0" fontId="52" fillId="0" borderId="60" xfId="11" applyFont="1" applyBorder="1" applyAlignment="1">
      <alignment horizontal="center" vertical="center" textRotation="90"/>
    </xf>
    <xf numFmtId="0" fontId="53" fillId="0" borderId="61" xfId="11" applyFont="1" applyBorder="1" applyAlignment="1">
      <alignment horizontal="center" vertical="center" textRotation="90"/>
    </xf>
    <xf numFmtId="0" fontId="54" fillId="0" borderId="60" xfId="11" applyFont="1" applyBorder="1" applyAlignment="1">
      <alignment horizontal="center" vertical="center" textRotation="90"/>
    </xf>
    <xf numFmtId="0" fontId="52" fillId="0" borderId="45" xfId="11" applyFont="1" applyBorder="1" applyAlignment="1">
      <alignment vertical="center"/>
    </xf>
    <xf numFmtId="0" fontId="52" fillId="0" borderId="44" xfId="11" applyFont="1" applyBorder="1" applyAlignment="1">
      <alignment horizontal="left" vertical="center"/>
    </xf>
    <xf numFmtId="0" fontId="52" fillId="0" borderId="66" xfId="11" applyFont="1" applyBorder="1" applyAlignment="1">
      <alignment vertical="center"/>
    </xf>
    <xf numFmtId="0" fontId="52" fillId="0" borderId="28" xfId="11" applyFont="1" applyBorder="1" applyAlignment="1">
      <alignment horizontal="left" vertical="center"/>
    </xf>
    <xf numFmtId="0" fontId="52" fillId="0" borderId="49" xfId="11" applyFont="1" applyBorder="1" applyAlignment="1">
      <alignment vertical="center"/>
    </xf>
    <xf numFmtId="0" fontId="52" fillId="0" borderId="48" xfId="11" applyFont="1" applyBorder="1" applyAlignment="1">
      <alignment horizontal="left" vertical="center"/>
    </xf>
    <xf numFmtId="0" fontId="52" fillId="0" borderId="64" xfId="11" applyFont="1" applyBorder="1" applyAlignment="1">
      <alignment vertical="center"/>
    </xf>
    <xf numFmtId="0" fontId="52" fillId="0" borderId="24" xfId="11" applyFont="1" applyBorder="1" applyAlignment="1">
      <alignment horizontal="left" vertical="center"/>
    </xf>
    <xf numFmtId="0" fontId="52" fillId="0" borderId="41" xfId="11" applyFont="1" applyBorder="1" applyAlignment="1">
      <alignment horizontal="right" vertical="center"/>
    </xf>
    <xf numFmtId="0" fontId="52" fillId="0" borderId="3" xfId="11" applyFont="1" applyBorder="1" applyAlignment="1">
      <alignment horizontal="left" vertical="center"/>
    </xf>
    <xf numFmtId="0" fontId="58" fillId="0" borderId="58" xfId="11" applyFont="1" applyBorder="1" applyAlignment="1">
      <alignment vertical="center"/>
    </xf>
    <xf numFmtId="0" fontId="49" fillId="0" borderId="0" xfId="11" applyFont="1" applyBorder="1" applyAlignment="1"/>
    <xf numFmtId="0" fontId="59" fillId="0" borderId="0" xfId="11" applyFont="1"/>
    <xf numFmtId="0" fontId="36" fillId="0" borderId="0" xfId="11" applyFont="1"/>
    <xf numFmtId="0" fontId="49" fillId="0" borderId="0" xfId="11" applyFont="1"/>
    <xf numFmtId="0" fontId="60" fillId="0" borderId="0" xfId="11" applyFont="1" applyBorder="1" applyAlignment="1">
      <alignment horizontal="right" vertical="center"/>
    </xf>
    <xf numFmtId="0" fontId="61" fillId="0" borderId="0" xfId="11" applyFont="1" applyBorder="1" applyAlignment="1"/>
    <xf numFmtId="0" fontId="61" fillId="0" borderId="0" xfId="11" applyFont="1" applyBorder="1"/>
    <xf numFmtId="0" fontId="62" fillId="0" borderId="0" xfId="11" applyFont="1"/>
    <xf numFmtId="0" fontId="51" fillId="0" borderId="58" xfId="11" applyFont="1" applyBorder="1" applyAlignment="1">
      <alignment horizontal="center" vertical="center" textRotation="90"/>
    </xf>
    <xf numFmtId="0" fontId="50" fillId="0" borderId="60" xfId="11" applyFont="1" applyBorder="1" applyAlignment="1">
      <alignment horizontal="center" vertical="center" textRotation="90"/>
    </xf>
    <xf numFmtId="0" fontId="51" fillId="0" borderId="61" xfId="11" applyFont="1" applyBorder="1" applyAlignment="1">
      <alignment horizontal="center" vertical="center" textRotation="90"/>
    </xf>
    <xf numFmtId="0" fontId="51" fillId="0" borderId="71" xfId="11" applyFont="1" applyBorder="1" applyAlignment="1">
      <alignment horizontal="center" vertical="center" textRotation="90"/>
    </xf>
    <xf numFmtId="0" fontId="50" fillId="0" borderId="45" xfId="11" applyFont="1" applyBorder="1" applyAlignment="1">
      <alignment vertical="center"/>
    </xf>
    <xf numFmtId="0" fontId="50" fillId="0" borderId="44" xfId="11" applyFont="1" applyBorder="1" applyAlignment="1">
      <alignment horizontal="left" vertical="center"/>
    </xf>
    <xf numFmtId="0" fontId="50" fillId="0" borderId="66" xfId="11" applyFont="1" applyBorder="1" applyAlignment="1">
      <alignment vertical="center"/>
    </xf>
    <xf numFmtId="0" fontId="50" fillId="0" borderId="28" xfId="11" applyFont="1" applyBorder="1" applyAlignment="1">
      <alignment horizontal="left" vertical="center"/>
    </xf>
    <xf numFmtId="0" fontId="50" fillId="0" borderId="65" xfId="11" applyFont="1" applyBorder="1" applyAlignment="1">
      <alignment vertical="center"/>
    </xf>
    <xf numFmtId="0" fontId="50" fillId="0" borderId="39" xfId="11" applyFont="1" applyBorder="1" applyAlignment="1">
      <alignment horizontal="left" vertical="center"/>
    </xf>
    <xf numFmtId="0" fontId="50" fillId="0" borderId="49" xfId="11" applyFont="1" applyBorder="1" applyAlignment="1">
      <alignment vertical="center"/>
    </xf>
    <xf numFmtId="0" fontId="50" fillId="0" borderId="48" xfId="11" applyFont="1" applyBorder="1" applyAlignment="1">
      <alignment horizontal="left" vertical="center"/>
    </xf>
    <xf numFmtId="0" fontId="50" fillId="0" borderId="41" xfId="11" applyFont="1" applyBorder="1" applyAlignment="1">
      <alignment horizontal="right" vertical="center"/>
    </xf>
    <xf numFmtId="0" fontId="50" fillId="0" borderId="3" xfId="11" applyFont="1" applyBorder="1" applyAlignment="1">
      <alignment horizontal="left" vertical="center"/>
    </xf>
    <xf numFmtId="0" fontId="49" fillId="0" borderId="0" xfId="12" applyFont="1"/>
    <xf numFmtId="0" fontId="50" fillId="0" borderId="71" xfId="12" applyFont="1" applyBorder="1" applyAlignment="1">
      <alignment horizontal="right"/>
    </xf>
    <xf numFmtId="0" fontId="50" fillId="0" borderId="0" xfId="12" applyFont="1"/>
    <xf numFmtId="0" fontId="50" fillId="0" borderId="0" xfId="12" applyFont="1" applyAlignment="1">
      <alignment horizontal="center"/>
    </xf>
    <xf numFmtId="0" fontId="50" fillId="0" borderId="0" xfId="12" applyFont="1" applyAlignment="1">
      <alignment horizontal="left"/>
    </xf>
    <xf numFmtId="0" fontId="50" fillId="0" borderId="6" xfId="12" applyFont="1" applyBorder="1" applyAlignment="1">
      <alignment horizontal="center"/>
    </xf>
    <xf numFmtId="0" fontId="50" fillId="0" borderId="63" xfId="12" applyFont="1" applyBorder="1" applyAlignment="1">
      <alignment horizontal="center"/>
    </xf>
    <xf numFmtId="0" fontId="50" fillId="0" borderId="9" xfId="12" applyNumberFormat="1" applyFont="1" applyBorder="1" applyAlignment="1">
      <alignment horizontal="center" vertical="top"/>
    </xf>
    <xf numFmtId="0" fontId="50" fillId="0" borderId="9" xfId="12" applyFont="1" applyBorder="1" applyAlignment="1">
      <alignment horizontal="center" vertical="top"/>
    </xf>
    <xf numFmtId="0" fontId="50" fillId="0" borderId="24" xfId="12" applyNumberFormat="1" applyFont="1" applyBorder="1" applyAlignment="1">
      <alignment horizontal="center" vertical="top"/>
    </xf>
    <xf numFmtId="0" fontId="49" fillId="0" borderId="0" xfId="12" applyFont="1" applyAlignment="1">
      <alignment horizontal="center"/>
    </xf>
    <xf numFmtId="0" fontId="52" fillId="0" borderId="65" xfId="12" applyFont="1" applyBorder="1" applyAlignment="1">
      <alignment horizontal="right"/>
    </xf>
    <xf numFmtId="0" fontId="52" fillId="0" borderId="0" xfId="12" applyFont="1" applyBorder="1" applyAlignment="1">
      <alignment horizontal="left"/>
    </xf>
    <xf numFmtId="0" fontId="50" fillId="0" borderId="11" xfId="12" applyFont="1" applyBorder="1" applyAlignment="1">
      <alignment horizontal="center" vertical="center"/>
    </xf>
    <xf numFmtId="0" fontId="50" fillId="0" borderId="6" xfId="12" applyNumberFormat="1" applyFont="1" applyBorder="1" applyAlignment="1">
      <alignment horizontal="center" vertical="center"/>
    </xf>
    <xf numFmtId="0" fontId="52" fillId="0" borderId="49" xfId="12" applyFont="1" applyBorder="1" applyAlignment="1">
      <alignment horizontal="right"/>
    </xf>
    <xf numFmtId="0" fontId="52" fillId="0" borderId="72" xfId="12" applyFont="1" applyBorder="1" applyAlignment="1">
      <alignment horizontal="left"/>
    </xf>
    <xf numFmtId="0" fontId="50" fillId="0" borderId="73" xfId="12" applyFont="1" applyBorder="1" applyAlignment="1">
      <alignment horizontal="center" vertical="center"/>
    </xf>
    <xf numFmtId="0" fontId="50" fillId="0" borderId="73" xfId="12" applyNumberFormat="1" applyFont="1" applyBorder="1" applyAlignment="1">
      <alignment horizontal="center" vertical="center"/>
    </xf>
    <xf numFmtId="0" fontId="50" fillId="0" borderId="66" xfId="12" applyFont="1" applyBorder="1" applyAlignment="1">
      <alignment horizontal="right" vertical="top"/>
    </xf>
    <xf numFmtId="0" fontId="50" fillId="0" borderId="28" xfId="12" applyFont="1" applyBorder="1" applyAlignment="1">
      <alignment horizontal="left" vertical="top"/>
    </xf>
    <xf numFmtId="0" fontId="49" fillId="0" borderId="29" xfId="12" applyNumberFormat="1" applyFont="1" applyBorder="1" applyAlignment="1">
      <alignment horizontal="center" vertical="center"/>
    </xf>
    <xf numFmtId="0" fontId="49" fillId="0" borderId="29" xfId="12" applyFont="1" applyBorder="1" applyAlignment="1">
      <alignment horizontal="center" vertical="center"/>
    </xf>
    <xf numFmtId="0" fontId="50" fillId="0" borderId="29" xfId="12" applyNumberFormat="1" applyFont="1" applyBorder="1" applyAlignment="1">
      <alignment horizontal="center" vertical="center"/>
    </xf>
    <xf numFmtId="0" fontId="52" fillId="0" borderId="66" xfId="12" applyFont="1" applyBorder="1" applyAlignment="1">
      <alignment horizontal="right"/>
    </xf>
    <xf numFmtId="0" fontId="52" fillId="0" borderId="74" xfId="12" applyFont="1" applyBorder="1" applyAlignment="1">
      <alignment horizontal="left"/>
    </xf>
    <xf numFmtId="0" fontId="49" fillId="0" borderId="29" xfId="12" quotePrefix="1" applyFont="1" applyBorder="1" applyAlignment="1">
      <alignment horizontal="center" vertical="center"/>
    </xf>
    <xf numFmtId="0" fontId="67" fillId="0" borderId="66" xfId="12" applyFont="1" applyBorder="1" applyAlignment="1">
      <alignment horizontal="right"/>
    </xf>
    <xf numFmtId="0" fontId="67" fillId="0" borderId="74" xfId="12" applyFont="1" applyBorder="1" applyAlignment="1">
      <alignment horizontal="left"/>
    </xf>
    <xf numFmtId="0" fontId="68" fillId="0" borderId="73" xfId="12" applyNumberFormat="1" applyFont="1" applyBorder="1" applyAlignment="1">
      <alignment horizontal="center" vertical="center"/>
    </xf>
    <xf numFmtId="0" fontId="64" fillId="0" borderId="0" xfId="12" applyFont="1" applyAlignment="1">
      <alignment horizontal="center"/>
    </xf>
    <xf numFmtId="0" fontId="64" fillId="0" borderId="0" xfId="12" applyFont="1"/>
    <xf numFmtId="0" fontId="69" fillId="0" borderId="66" xfId="12" applyFont="1" applyBorder="1" applyAlignment="1">
      <alignment horizontal="right"/>
    </xf>
    <xf numFmtId="0" fontId="68" fillId="0" borderId="49" xfId="12" applyFont="1" applyBorder="1"/>
    <xf numFmtId="0" fontId="68" fillId="0" borderId="72" xfId="12" applyFont="1" applyBorder="1"/>
    <xf numFmtId="0" fontId="49" fillId="0" borderId="73" xfId="12" applyFont="1" applyBorder="1" applyAlignment="1">
      <alignment horizontal="center"/>
    </xf>
    <xf numFmtId="0" fontId="49" fillId="0" borderId="11" xfId="12" applyFont="1" applyBorder="1" applyAlignment="1">
      <alignment horizontal="center" vertical="center"/>
    </xf>
    <xf numFmtId="0" fontId="50" fillId="0" borderId="11" xfId="12" applyNumberFormat="1" applyFont="1" applyBorder="1" applyAlignment="1">
      <alignment horizontal="center" vertical="center"/>
    </xf>
    <xf numFmtId="0" fontId="49" fillId="0" borderId="73" xfId="12" applyFont="1" applyBorder="1" applyAlignment="1">
      <alignment horizontal="center" vertical="center"/>
    </xf>
    <xf numFmtId="0" fontId="49" fillId="0" borderId="0" xfId="12" applyFont="1" applyBorder="1" applyAlignment="1">
      <alignment horizontal="center"/>
    </xf>
    <xf numFmtId="0" fontId="50" fillId="0" borderId="62" xfId="12" applyFont="1" applyBorder="1"/>
    <xf numFmtId="0" fontId="50" fillId="0" borderId="65" xfId="12" applyFont="1" applyBorder="1" applyAlignment="1">
      <alignment horizontal="right"/>
    </xf>
    <xf numFmtId="0" fontId="50" fillId="0" borderId="39" xfId="12" applyFont="1" applyBorder="1" applyAlignment="1">
      <alignment horizontal="left"/>
    </xf>
    <xf numFmtId="0" fontId="50" fillId="0" borderId="11" xfId="12" applyFont="1" applyBorder="1" applyAlignment="1">
      <alignment horizontal="center"/>
    </xf>
    <xf numFmtId="0" fontId="50" fillId="0" borderId="64" xfId="12" applyFont="1" applyBorder="1" applyAlignment="1">
      <alignment horizontal="center"/>
    </xf>
    <xf numFmtId="0" fontId="50" fillId="0" borderId="24" xfId="12" applyFont="1" applyBorder="1" applyAlignment="1">
      <alignment horizontal="center"/>
    </xf>
    <xf numFmtId="0" fontId="50" fillId="0" borderId="9" xfId="12" applyFont="1" applyBorder="1" applyAlignment="1">
      <alignment horizontal="center"/>
    </xf>
    <xf numFmtId="1" fontId="50" fillId="0" borderId="79" xfId="12" applyNumberFormat="1" applyFont="1" applyBorder="1" applyAlignment="1">
      <alignment horizontal="center" vertical="center"/>
    </xf>
    <xf numFmtId="1" fontId="50" fillId="0" borderId="80" xfId="12" quotePrefix="1" applyNumberFormat="1" applyFont="1" applyBorder="1" applyAlignment="1">
      <alignment horizontal="center" vertical="center"/>
    </xf>
    <xf numFmtId="0" fontId="50" fillId="0" borderId="80" xfId="12" quotePrefix="1" applyFont="1" applyBorder="1" applyAlignment="1">
      <alignment horizontal="center" vertical="center"/>
    </xf>
    <xf numFmtId="1" fontId="50" fillId="0" borderId="81" xfId="12" applyNumberFormat="1" applyFont="1" applyBorder="1" applyAlignment="1">
      <alignment horizontal="center"/>
    </xf>
    <xf numFmtId="0" fontId="50" fillId="0" borderId="82" xfId="12" applyFont="1" applyBorder="1" applyAlignment="1">
      <alignment horizontal="center"/>
    </xf>
    <xf numFmtId="0" fontId="50" fillId="0" borderId="83" xfId="12" applyFont="1" applyBorder="1" applyAlignment="1">
      <alignment horizontal="center"/>
    </xf>
    <xf numFmtId="0" fontId="49" fillId="0" borderId="0" xfId="12" applyFont="1" applyAlignment="1"/>
    <xf numFmtId="1" fontId="49" fillId="0" borderId="84" xfId="12" applyNumberFormat="1" applyFont="1" applyBorder="1" applyAlignment="1">
      <alignment horizontal="center"/>
    </xf>
    <xf numFmtId="1" fontId="49" fillId="0" borderId="85" xfId="12" quotePrefix="1" applyNumberFormat="1" applyFont="1" applyBorder="1" applyAlignment="1">
      <alignment horizontal="center"/>
    </xf>
    <xf numFmtId="1" fontId="50" fillId="0" borderId="73" xfId="12" applyNumberFormat="1" applyFont="1" applyBorder="1" applyAlignment="1">
      <alignment horizontal="center"/>
    </xf>
    <xf numFmtId="1" fontId="49" fillId="0" borderId="0" xfId="12" applyNumberFormat="1" applyFont="1" applyAlignment="1"/>
    <xf numFmtId="0" fontId="49" fillId="0" borderId="86" xfId="12" applyFont="1" applyBorder="1" applyAlignment="1">
      <alignment horizontal="center"/>
    </xf>
    <xf numFmtId="0" fontId="49" fillId="0" borderId="85" xfId="12" applyFont="1" applyBorder="1" applyAlignment="1">
      <alignment horizontal="center"/>
    </xf>
    <xf numFmtId="0" fontId="49" fillId="0" borderId="85" xfId="12" quotePrefix="1" applyFont="1" applyBorder="1" applyAlignment="1">
      <alignment horizontal="center"/>
    </xf>
    <xf numFmtId="0" fontId="49" fillId="0" borderId="86" xfId="12" quotePrefix="1" applyFont="1" applyBorder="1" applyAlignment="1">
      <alignment horizontal="center"/>
    </xf>
    <xf numFmtId="0" fontId="49" fillId="0" borderId="82" xfId="12" applyFont="1" applyBorder="1" applyAlignment="1">
      <alignment horizontal="center"/>
    </xf>
    <xf numFmtId="0" fontId="49" fillId="0" borderId="83" xfId="12" applyFont="1" applyBorder="1" applyAlignment="1">
      <alignment horizontal="center"/>
    </xf>
    <xf numFmtId="1" fontId="49" fillId="0" borderId="82" xfId="12" applyNumberFormat="1" applyFont="1" applyBorder="1" applyAlignment="1">
      <alignment horizontal="center" vertical="center"/>
    </xf>
    <xf numFmtId="1" fontId="49" fillId="0" borderId="83" xfId="12" quotePrefix="1" applyNumberFormat="1" applyFont="1" applyBorder="1" applyAlignment="1">
      <alignment horizontal="center" vertical="center"/>
    </xf>
    <xf numFmtId="0" fontId="49" fillId="0" borderId="83" xfId="12" quotePrefix="1" applyFont="1" applyBorder="1" applyAlignment="1">
      <alignment horizontal="center" vertical="center"/>
    </xf>
    <xf numFmtId="0" fontId="49" fillId="0" borderId="0" xfId="12" applyFont="1" applyBorder="1"/>
    <xf numFmtId="1" fontId="49" fillId="0" borderId="0" xfId="12" applyNumberFormat="1" applyFont="1" applyBorder="1" applyAlignment="1">
      <alignment horizontal="center"/>
    </xf>
    <xf numFmtId="0" fontId="50" fillId="0" borderId="0" xfId="12" applyFont="1" applyBorder="1"/>
    <xf numFmtId="0" fontId="50" fillId="0" borderId="58" xfId="12" applyFont="1" applyBorder="1" applyAlignment="1">
      <alignment horizontal="center"/>
    </xf>
    <xf numFmtId="0" fontId="50" fillId="0" borderId="0" xfId="12" applyFont="1" applyBorder="1" applyAlignment="1">
      <alignment horizontal="left"/>
    </xf>
    <xf numFmtId="0" fontId="52" fillId="0" borderId="11" xfId="12" applyFont="1" applyBorder="1" applyAlignment="1">
      <alignment horizontal="center"/>
    </xf>
    <xf numFmtId="0" fontId="50" fillId="0" borderId="39" xfId="12" applyFont="1" applyBorder="1" applyAlignment="1">
      <alignment horizontal="center"/>
    </xf>
    <xf numFmtId="0" fontId="52" fillId="0" borderId="39" xfId="12" applyFont="1" applyBorder="1" applyAlignment="1">
      <alignment horizontal="center"/>
    </xf>
    <xf numFmtId="0" fontId="50" fillId="0" borderId="71" xfId="12" applyFont="1" applyBorder="1" applyAlignment="1">
      <alignment horizontal="center"/>
    </xf>
    <xf numFmtId="169" fontId="50" fillId="0" borderId="9" xfId="12" applyNumberFormat="1" applyFont="1" applyBorder="1" applyAlignment="1">
      <alignment horizontal="center"/>
    </xf>
    <xf numFmtId="169" fontId="50" fillId="0" borderId="24" xfId="12" applyNumberFormat="1" applyFont="1" applyBorder="1" applyAlignment="1">
      <alignment horizontal="center"/>
    </xf>
    <xf numFmtId="1" fontId="50" fillId="0" borderId="44" xfId="12" applyNumberFormat="1" applyFont="1" applyBorder="1" applyAlignment="1">
      <alignment horizontal="center"/>
    </xf>
    <xf numFmtId="1" fontId="50" fillId="0" borderId="29" xfId="12" applyNumberFormat="1" applyFont="1" applyBorder="1" applyAlignment="1">
      <alignment horizontal="center" vertical="center"/>
    </xf>
    <xf numFmtId="2" fontId="50" fillId="0" borderId="44" xfId="12" applyNumberFormat="1" applyFont="1" applyBorder="1" applyAlignment="1">
      <alignment horizontal="center"/>
    </xf>
    <xf numFmtId="1" fontId="50" fillId="0" borderId="6" xfId="12" applyNumberFormat="1" applyFont="1" applyBorder="1" applyAlignment="1">
      <alignment horizontal="center"/>
    </xf>
    <xf numFmtId="1" fontId="50" fillId="0" borderId="63" xfId="12" applyNumberFormat="1" applyFont="1" applyBorder="1" applyAlignment="1">
      <alignment horizontal="center"/>
    </xf>
    <xf numFmtId="1" fontId="50" fillId="0" borderId="11" xfId="12" applyNumberFormat="1" applyFont="1" applyBorder="1" applyAlignment="1">
      <alignment horizontal="center" vertical="center"/>
    </xf>
    <xf numFmtId="2" fontId="50" fillId="0" borderId="63" xfId="12" applyNumberFormat="1" applyFont="1" applyBorder="1" applyAlignment="1">
      <alignment horizontal="center"/>
    </xf>
    <xf numFmtId="1" fontId="49" fillId="0" borderId="81" xfId="12" applyNumberFormat="1" applyFont="1" applyBorder="1" applyAlignment="1">
      <alignment horizontal="center" vertical="center"/>
    </xf>
    <xf numFmtId="1" fontId="49" fillId="0" borderId="44" xfId="12" applyNumberFormat="1" applyFont="1" applyBorder="1" applyAlignment="1">
      <alignment horizontal="center" vertical="center"/>
    </xf>
    <xf numFmtId="2" fontId="49" fillId="0" borderId="44" xfId="12" applyNumberFormat="1" applyFont="1" applyBorder="1" applyAlignment="1">
      <alignment horizontal="center" vertical="center"/>
    </xf>
    <xf numFmtId="1" fontId="50" fillId="0" borderId="81" xfId="12" applyNumberFormat="1" applyFont="1" applyBorder="1" applyAlignment="1">
      <alignment horizontal="center" vertical="center"/>
    </xf>
    <xf numFmtId="1" fontId="49" fillId="0" borderId="73" xfId="12" applyNumberFormat="1" applyFont="1" applyBorder="1" applyAlignment="1">
      <alignment horizontal="center" vertical="center"/>
    </xf>
    <xf numFmtId="2" fontId="49" fillId="0" borderId="73" xfId="12" applyNumberFormat="1" applyFont="1" applyBorder="1" applyAlignment="1">
      <alignment horizontal="center" vertical="center"/>
    </xf>
    <xf numFmtId="1" fontId="50" fillId="0" borderId="73" xfId="12" applyNumberFormat="1" applyFont="1" applyBorder="1" applyAlignment="1">
      <alignment horizontal="center" vertical="center"/>
    </xf>
    <xf numFmtId="0" fontId="49" fillId="0" borderId="73" xfId="12" quotePrefix="1" applyFont="1" applyBorder="1" applyAlignment="1">
      <alignment horizontal="center" vertical="center"/>
    </xf>
    <xf numFmtId="166" fontId="49" fillId="0" borderId="73" xfId="12" applyNumberFormat="1" applyFont="1" applyBorder="1" applyAlignment="1">
      <alignment horizontal="center" vertical="center"/>
    </xf>
    <xf numFmtId="164" fontId="49" fillId="0" borderId="73" xfId="12" applyNumberFormat="1" applyFont="1" applyBorder="1" applyAlignment="1">
      <alignment horizontal="center" vertical="center"/>
    </xf>
    <xf numFmtId="0" fontId="57" fillId="0" borderId="66" xfId="12" applyFont="1" applyBorder="1" applyAlignment="1">
      <alignment horizontal="right"/>
    </xf>
    <xf numFmtId="2" fontId="49" fillId="0" borderId="28" xfId="12" applyNumberFormat="1" applyFont="1" applyBorder="1" applyAlignment="1">
      <alignment horizontal="center" vertical="center"/>
    </xf>
    <xf numFmtId="0" fontId="50" fillId="0" borderId="49" xfId="12" applyFont="1" applyBorder="1"/>
    <xf numFmtId="0" fontId="50" fillId="0" borderId="72" xfId="12" applyFont="1" applyBorder="1"/>
    <xf numFmtId="1" fontId="49" fillId="0" borderId="73" xfId="12" applyNumberFormat="1" applyFont="1" applyBorder="1" applyAlignment="1">
      <alignment horizontal="center"/>
    </xf>
    <xf numFmtId="1" fontId="49" fillId="0" borderId="48" xfId="12" applyNumberFormat="1" applyFont="1" applyBorder="1" applyAlignment="1">
      <alignment horizontal="center"/>
    </xf>
    <xf numFmtId="2" fontId="49" fillId="0" borderId="48" xfId="12" applyNumberFormat="1" applyFont="1" applyBorder="1" applyAlignment="1">
      <alignment horizontal="center"/>
    </xf>
    <xf numFmtId="1" fontId="49" fillId="0" borderId="87" xfId="12" applyNumberFormat="1" applyFont="1" applyBorder="1" applyAlignment="1">
      <alignment horizontal="center"/>
    </xf>
    <xf numFmtId="1" fontId="49" fillId="0" borderId="52" xfId="12" applyNumberFormat="1" applyFont="1" applyBorder="1" applyAlignment="1">
      <alignment horizontal="center"/>
    </xf>
    <xf numFmtId="1" fontId="49" fillId="0" borderId="87" xfId="12" applyNumberFormat="1" applyFont="1" applyBorder="1" applyAlignment="1">
      <alignment horizontal="center" vertical="center"/>
    </xf>
    <xf numFmtId="2" fontId="49" fillId="0" borderId="52" xfId="12" applyNumberFormat="1" applyFont="1" applyBorder="1" applyAlignment="1">
      <alignment horizontal="center"/>
    </xf>
    <xf numFmtId="1" fontId="50" fillId="0" borderId="87" xfId="12" applyNumberFormat="1" applyFont="1" applyBorder="1" applyAlignment="1">
      <alignment horizontal="center" vertical="center"/>
    </xf>
    <xf numFmtId="0" fontId="73" fillId="0" borderId="0" xfId="12" applyFont="1" applyAlignment="1">
      <alignment horizontal="right"/>
    </xf>
    <xf numFmtId="0" fontId="73" fillId="0" borderId="0" xfId="12" applyFont="1" applyBorder="1"/>
    <xf numFmtId="0" fontId="73" fillId="0" borderId="0" xfId="12" applyFont="1" applyAlignment="1">
      <alignment horizontal="center"/>
    </xf>
    <xf numFmtId="0" fontId="73" fillId="0" borderId="0" xfId="12" applyFont="1" applyAlignment="1">
      <alignment horizontal="left"/>
    </xf>
    <xf numFmtId="0" fontId="73" fillId="0" borderId="0" xfId="12" applyFont="1"/>
    <xf numFmtId="0" fontId="73" fillId="0" borderId="62" xfId="12" applyFont="1" applyBorder="1" applyAlignment="1">
      <alignment vertical="center"/>
    </xf>
    <xf numFmtId="0" fontId="73" fillId="0" borderId="63" xfId="12" applyFont="1" applyBorder="1" applyAlignment="1">
      <alignment horizontal="center" vertical="center"/>
    </xf>
    <xf numFmtId="0" fontId="73" fillId="0" borderId="65" xfId="12" applyFont="1" applyBorder="1" applyAlignment="1">
      <alignment horizontal="right"/>
    </xf>
    <xf numFmtId="0" fontId="73" fillId="0" borderId="39" xfId="12" applyFont="1" applyBorder="1" applyAlignment="1">
      <alignment horizontal="left"/>
    </xf>
    <xf numFmtId="0" fontId="74" fillId="0" borderId="39" xfId="12" applyFont="1" applyBorder="1" applyAlignment="1">
      <alignment horizontal="center"/>
    </xf>
    <xf numFmtId="0" fontId="74" fillId="0" borderId="11" xfId="12" applyFont="1" applyBorder="1" applyAlignment="1">
      <alignment horizontal="center" wrapText="1"/>
    </xf>
    <xf numFmtId="0" fontId="73" fillId="0" borderId="64" xfId="12" applyFont="1" applyBorder="1" applyAlignment="1">
      <alignment horizontal="center"/>
    </xf>
    <xf numFmtId="0" fontId="73" fillId="0" borderId="24" xfId="12" applyFont="1" applyBorder="1" applyAlignment="1">
      <alignment horizontal="center"/>
    </xf>
    <xf numFmtId="0" fontId="74" fillId="0" borderId="24" xfId="12" applyFont="1" applyBorder="1" applyAlignment="1">
      <alignment horizontal="center"/>
    </xf>
    <xf numFmtId="0" fontId="74" fillId="0" borderId="9" xfId="12" applyFont="1" applyBorder="1" applyAlignment="1">
      <alignment horizontal="center"/>
    </xf>
    <xf numFmtId="0" fontId="75" fillId="0" borderId="81" xfId="12" applyFont="1" applyBorder="1" applyAlignment="1">
      <alignment horizontal="center"/>
    </xf>
    <xf numFmtId="166" fontId="76" fillId="0" borderId="73" xfId="12" applyNumberFormat="1" applyFont="1" applyBorder="1" applyAlignment="1">
      <alignment horizontal="center" vertical="center"/>
    </xf>
    <xf numFmtId="2" fontId="76" fillId="0" borderId="29" xfId="12" applyNumberFormat="1" applyFont="1" applyBorder="1" applyAlignment="1">
      <alignment horizontal="center" vertical="center"/>
    </xf>
    <xf numFmtId="0" fontId="76" fillId="0" borderId="73" xfId="12" applyFont="1" applyBorder="1" applyAlignment="1">
      <alignment horizontal="center" vertical="center"/>
    </xf>
    <xf numFmtId="0" fontId="76" fillId="0" borderId="29" xfId="12" applyFont="1" applyBorder="1" applyAlignment="1">
      <alignment horizontal="center" vertical="center"/>
    </xf>
    <xf numFmtId="166" fontId="49" fillId="0" borderId="0" xfId="12" applyNumberFormat="1" applyFont="1" applyAlignment="1">
      <alignment horizontal="center"/>
    </xf>
    <xf numFmtId="166" fontId="76" fillId="0" borderId="29" xfId="12" applyNumberFormat="1" applyFont="1" applyBorder="1" applyAlignment="1">
      <alignment horizontal="center" vertical="center"/>
    </xf>
    <xf numFmtId="2" fontId="76" fillId="0" borderId="73" xfId="12" applyNumberFormat="1" applyFont="1" applyBorder="1" applyAlignment="1">
      <alignment horizontal="center" vertical="center"/>
    </xf>
    <xf numFmtId="0" fontId="73" fillId="0" borderId="66" xfId="12" applyFont="1" applyBorder="1" applyAlignment="1">
      <alignment horizontal="right" vertical="center"/>
    </xf>
    <xf numFmtId="0" fontId="73" fillId="0" borderId="74" xfId="12" applyFont="1" applyBorder="1" applyAlignment="1">
      <alignment horizontal="left" vertical="center"/>
    </xf>
    <xf numFmtId="0" fontId="74" fillId="0" borderId="0" xfId="12" applyFont="1" applyAlignment="1">
      <alignment horizontal="right"/>
    </xf>
    <xf numFmtId="0" fontId="74" fillId="0" borderId="0" xfId="12" applyFont="1"/>
    <xf numFmtId="0" fontId="76" fillId="0" borderId="0" xfId="12" applyFont="1"/>
    <xf numFmtId="0" fontId="76" fillId="0" borderId="0" xfId="12" applyFont="1" applyBorder="1"/>
    <xf numFmtId="0" fontId="77" fillId="0" borderId="0" xfId="12" applyFont="1"/>
    <xf numFmtId="0" fontId="76" fillId="0" borderId="0" xfId="12" applyFont="1" applyAlignment="1">
      <alignment horizontal="center"/>
    </xf>
    <xf numFmtId="0" fontId="11" fillId="0" borderId="0" xfId="12" applyFont="1"/>
    <xf numFmtId="0" fontId="11" fillId="0" borderId="0" xfId="12" applyFont="1" applyBorder="1"/>
    <xf numFmtId="0" fontId="78" fillId="0" borderId="0" xfId="12" applyFont="1"/>
    <xf numFmtId="0" fontId="11" fillId="0" borderId="0" xfId="12" applyFont="1" applyAlignment="1">
      <alignment horizontal="center"/>
    </xf>
    <xf numFmtId="0" fontId="79" fillId="0" borderId="0" xfId="6" applyFont="1"/>
    <xf numFmtId="0" fontId="2" fillId="0" borderId="0" xfId="6" applyFont="1"/>
    <xf numFmtId="0" fontId="50" fillId="0" borderId="0" xfId="13" applyFont="1" applyAlignment="1">
      <alignment horizontal="right"/>
    </xf>
    <xf numFmtId="0" fontId="50" fillId="0" borderId="0" xfId="13" applyFont="1" applyAlignment="1">
      <alignment horizontal="left"/>
    </xf>
    <xf numFmtId="0" fontId="50" fillId="0" borderId="0" xfId="13" applyFont="1"/>
    <xf numFmtId="0" fontId="50" fillId="0" borderId="62" xfId="13" applyFont="1" applyBorder="1" applyAlignment="1"/>
    <xf numFmtId="0" fontId="50" fillId="0" borderId="63" xfId="13" applyFont="1" applyBorder="1" applyAlignment="1"/>
    <xf numFmtId="0" fontId="52" fillId="0" borderId="6" xfId="13" applyFont="1" applyBorder="1" applyAlignment="1">
      <alignment horizontal="center"/>
    </xf>
    <xf numFmtId="0" fontId="50" fillId="0" borderId="65" xfId="13" applyFont="1" applyBorder="1" applyAlignment="1">
      <alignment horizontal="centerContinuous"/>
    </xf>
    <xf numFmtId="0" fontId="50" fillId="0" borderId="39" xfId="13" applyFont="1" applyBorder="1" applyAlignment="1">
      <alignment horizontal="centerContinuous"/>
    </xf>
    <xf numFmtId="0" fontId="52" fillId="0" borderId="11" xfId="13" applyFont="1" applyBorder="1" applyAlignment="1">
      <alignment horizontal="center"/>
    </xf>
    <xf numFmtId="0" fontId="50" fillId="0" borderId="65" xfId="13" applyFont="1" applyBorder="1" applyAlignment="1">
      <alignment horizontal="right"/>
    </xf>
    <xf numFmtId="0" fontId="50" fillId="0" borderId="39" xfId="13" applyFont="1" applyBorder="1" applyAlignment="1">
      <alignment horizontal="left"/>
    </xf>
    <xf numFmtId="0" fontId="52" fillId="0" borderId="39" xfId="13" applyFont="1" applyBorder="1" applyAlignment="1">
      <alignment horizontal="center"/>
    </xf>
    <xf numFmtId="0" fontId="50" fillId="0" borderId="64" xfId="13" applyFont="1" applyBorder="1"/>
    <xf numFmtId="0" fontId="50" fillId="0" borderId="24" xfId="13" applyFont="1" applyBorder="1" applyAlignment="1">
      <alignment horizontal="center"/>
    </xf>
    <xf numFmtId="0" fontId="52" fillId="0" borderId="9" xfId="13" applyFont="1" applyBorder="1" applyAlignment="1">
      <alignment horizontal="center"/>
    </xf>
    <xf numFmtId="0" fontId="80" fillId="0" borderId="9" xfId="13" applyFont="1" applyBorder="1" applyAlignment="1">
      <alignment horizontal="center" vertical="center" wrapText="1"/>
    </xf>
    <xf numFmtId="0" fontId="52" fillId="0" borderId="24" xfId="13" applyFont="1" applyBorder="1" applyAlignment="1">
      <alignment horizontal="center"/>
    </xf>
    <xf numFmtId="0" fontId="50" fillId="0" borderId="49" xfId="13" applyFont="1" applyBorder="1" applyAlignment="1">
      <alignment horizontal="right" vertical="center"/>
    </xf>
    <xf numFmtId="0" fontId="50" fillId="0" borderId="48" xfId="13" applyFont="1" applyBorder="1" applyAlignment="1">
      <alignment horizontal="left" vertical="center"/>
    </xf>
    <xf numFmtId="0" fontId="49" fillId="0" borderId="81" xfId="13" applyFont="1" applyBorder="1" applyAlignment="1">
      <alignment horizontal="center"/>
    </xf>
    <xf numFmtId="2" fontId="49" fillId="0" borderId="44" xfId="13" applyNumberFormat="1" applyFont="1" applyBorder="1" applyAlignment="1">
      <alignment horizontal="center"/>
    </xf>
    <xf numFmtId="0" fontId="49" fillId="0" borderId="63" xfId="13" applyFont="1" applyBorder="1" applyAlignment="1">
      <alignment horizontal="center"/>
    </xf>
    <xf numFmtId="0" fontId="49" fillId="0" borderId="73" xfId="13" applyFont="1" applyBorder="1" applyAlignment="1">
      <alignment horizontal="center"/>
    </xf>
    <xf numFmtId="0" fontId="50" fillId="0" borderId="81" xfId="13" applyFont="1" applyBorder="1" applyAlignment="1">
      <alignment horizontal="center"/>
    </xf>
    <xf numFmtId="0" fontId="50" fillId="0" borderId="66" xfId="13" applyFont="1" applyBorder="1" applyAlignment="1">
      <alignment horizontal="right" vertical="center"/>
    </xf>
    <xf numFmtId="0" fontId="50" fillId="0" borderId="28" xfId="13" applyFont="1" applyBorder="1" applyAlignment="1">
      <alignment horizontal="left" vertical="center"/>
    </xf>
    <xf numFmtId="2" fontId="49" fillId="0" borderId="48" xfId="13" applyNumberFormat="1" applyFont="1" applyBorder="1" applyAlignment="1">
      <alignment horizontal="center"/>
    </xf>
    <xf numFmtId="0" fontId="49" fillId="0" borderId="48" xfId="13" applyFont="1" applyBorder="1" applyAlignment="1">
      <alignment horizontal="center"/>
    </xf>
    <xf numFmtId="0" fontId="49" fillId="0" borderId="29" xfId="13" applyFont="1" applyBorder="1" applyAlignment="1">
      <alignment horizontal="center"/>
    </xf>
    <xf numFmtId="0" fontId="83" fillId="0" borderId="66" xfId="13" applyFont="1" applyBorder="1" applyAlignment="1">
      <alignment horizontal="right" vertical="center"/>
    </xf>
    <xf numFmtId="0" fontId="83" fillId="0" borderId="28" xfId="13" applyFont="1" applyBorder="1" applyAlignment="1">
      <alignment horizontal="left" vertical="center"/>
    </xf>
    <xf numFmtId="2" fontId="84" fillId="0" borderId="48" xfId="13" applyNumberFormat="1" applyFont="1" applyBorder="1" applyAlignment="1">
      <alignment horizontal="center"/>
    </xf>
    <xf numFmtId="0" fontId="84" fillId="0" borderId="39" xfId="13" applyFont="1" applyBorder="1" applyAlignment="1">
      <alignment horizontal="center"/>
    </xf>
    <xf numFmtId="0" fontId="84" fillId="0" borderId="73" xfId="13" applyFont="1" applyBorder="1" applyAlignment="1">
      <alignment horizontal="center"/>
    </xf>
    <xf numFmtId="0" fontId="83" fillId="0" borderId="81" xfId="13" applyFont="1" applyBorder="1" applyAlignment="1">
      <alignment horizontal="center"/>
    </xf>
    <xf numFmtId="0" fontId="24" fillId="0" borderId="0" xfId="6" applyFont="1"/>
    <xf numFmtId="0" fontId="49" fillId="0" borderId="39" xfId="13" applyFont="1" applyBorder="1" applyAlignment="1">
      <alignment horizontal="center"/>
    </xf>
    <xf numFmtId="0" fontId="49" fillId="0" borderId="88" xfId="13" applyFont="1" applyBorder="1" applyAlignment="1">
      <alignment horizontal="center"/>
    </xf>
    <xf numFmtId="0" fontId="84" fillId="0" borderId="48" xfId="13" applyFont="1" applyBorder="1" applyAlignment="1">
      <alignment horizontal="center"/>
    </xf>
    <xf numFmtId="0" fontId="84" fillId="0" borderId="88" xfId="13" applyFont="1" applyBorder="1" applyAlignment="1">
      <alignment horizontal="center"/>
    </xf>
    <xf numFmtId="0" fontId="57" fillId="0" borderId="28" xfId="13" applyFont="1" applyBorder="1" applyAlignment="1">
      <alignment horizontal="left" vertical="center"/>
    </xf>
    <xf numFmtId="0" fontId="49" fillId="0" borderId="11" xfId="13" applyFont="1" applyBorder="1" applyAlignment="1">
      <alignment horizontal="center"/>
    </xf>
    <xf numFmtId="0" fontId="50" fillId="0" borderId="65" xfId="13" applyFont="1" applyBorder="1" applyAlignment="1">
      <alignment horizontal="right" vertical="center"/>
    </xf>
    <xf numFmtId="0" fontId="50" fillId="0" borderId="39" xfId="13" applyFont="1" applyBorder="1" applyAlignment="1">
      <alignment horizontal="left" vertical="center"/>
    </xf>
    <xf numFmtId="0" fontId="50" fillId="0" borderId="67" xfId="13" applyFont="1" applyBorder="1" applyAlignment="1">
      <alignment horizontal="right" vertical="center"/>
    </xf>
    <xf numFmtId="0" fontId="50" fillId="0" borderId="68" xfId="13" applyFont="1" applyBorder="1" applyAlignment="1">
      <alignment horizontal="left" vertical="center"/>
    </xf>
    <xf numFmtId="2" fontId="49" fillId="0" borderId="68" xfId="13" applyNumberFormat="1" applyFont="1" applyBorder="1" applyAlignment="1">
      <alignment horizontal="center"/>
    </xf>
    <xf numFmtId="0" fontId="49" fillId="0" borderId="68" xfId="13" applyFont="1" applyBorder="1" applyAlignment="1">
      <alignment horizontal="center"/>
    </xf>
    <xf numFmtId="0" fontId="49" fillId="0" borderId="89" xfId="13" applyFont="1" applyBorder="1" applyAlignment="1">
      <alignment horizontal="center"/>
    </xf>
    <xf numFmtId="0" fontId="50" fillId="0" borderId="41" xfId="13" applyFont="1" applyBorder="1" applyAlignment="1">
      <alignment horizontal="right" vertical="center"/>
    </xf>
    <xf numFmtId="0" fontId="50" fillId="0" borderId="3" xfId="13" applyFont="1" applyBorder="1" applyAlignment="1">
      <alignment horizontal="left" vertical="center"/>
    </xf>
    <xf numFmtId="2" fontId="49" fillId="0" borderId="3" xfId="13" applyNumberFormat="1" applyFont="1" applyBorder="1" applyAlignment="1">
      <alignment horizontal="center"/>
    </xf>
    <xf numFmtId="0" fontId="49" fillId="0" borderId="22" xfId="13" applyFont="1" applyBorder="1" applyAlignment="1">
      <alignment horizontal="center" vertical="center"/>
    </xf>
    <xf numFmtId="0" fontId="85" fillId="0" borderId="0" xfId="6" applyFont="1"/>
    <xf numFmtId="2" fontId="49" fillId="0" borderId="70" xfId="13" applyNumberFormat="1" applyFont="1" applyBorder="1" applyAlignment="1">
      <alignment horizontal="center"/>
    </xf>
    <xf numFmtId="0" fontId="50" fillId="0" borderId="22" xfId="13" applyFont="1" applyBorder="1" applyAlignment="1">
      <alignment horizontal="center"/>
    </xf>
    <xf numFmtId="0" fontId="50" fillId="0" borderId="22" xfId="13" applyFont="1" applyBorder="1" applyAlignment="1">
      <alignment horizontal="center" vertical="center"/>
    </xf>
    <xf numFmtId="0" fontId="49" fillId="0" borderId="0" xfId="12" applyFont="1" applyAlignment="1">
      <alignment horizontal="centerContinuous"/>
    </xf>
    <xf numFmtId="0" fontId="50" fillId="0" borderId="0" xfId="12" applyFont="1" applyAlignment="1">
      <alignment horizontal="right"/>
    </xf>
    <xf numFmtId="0" fontId="50" fillId="0" borderId="0" xfId="12" applyFont="1" applyAlignment="1">
      <alignment horizontal="left" vertical="center"/>
    </xf>
    <xf numFmtId="0" fontId="50" fillId="0" borderId="62" xfId="12" applyFont="1" applyBorder="1" applyAlignment="1"/>
    <xf numFmtId="0" fontId="50" fillId="0" borderId="63" xfId="12" applyFont="1" applyBorder="1" applyAlignment="1"/>
    <xf numFmtId="0" fontId="55" fillId="0" borderId="58" xfId="12" applyFont="1" applyBorder="1"/>
    <xf numFmtId="0" fontId="50" fillId="0" borderId="65" xfId="12" applyFont="1" applyBorder="1" applyAlignment="1">
      <alignment vertical="center"/>
    </xf>
    <xf numFmtId="0" fontId="50" fillId="0" borderId="39" xfId="12" applyFont="1" applyBorder="1" applyAlignment="1">
      <alignment vertical="center"/>
    </xf>
    <xf numFmtId="0" fontId="55" fillId="0" borderId="39" xfId="12" applyFont="1" applyBorder="1" applyAlignment="1">
      <alignment horizontal="center"/>
    </xf>
    <xf numFmtId="0" fontId="50" fillId="0" borderId="64" xfId="12" applyFont="1" applyBorder="1" applyAlignment="1">
      <alignment vertical="center"/>
    </xf>
    <xf numFmtId="0" fontId="86" fillId="0" borderId="24" xfId="12" applyFont="1" applyBorder="1" applyAlignment="1">
      <alignment vertical="center"/>
    </xf>
    <xf numFmtId="0" fontId="55" fillId="0" borderId="24" xfId="12" applyFont="1" applyBorder="1" applyAlignment="1">
      <alignment horizontal="center"/>
    </xf>
    <xf numFmtId="0" fontId="50" fillId="0" borderId="66" xfId="12" applyFont="1" applyBorder="1" applyAlignment="1">
      <alignment horizontal="right" vertical="center"/>
    </xf>
    <xf numFmtId="0" fontId="50" fillId="0" borderId="74" xfId="12" applyFont="1" applyBorder="1" applyAlignment="1">
      <alignment horizontal="left" vertical="center"/>
    </xf>
    <xf numFmtId="0" fontId="49" fillId="0" borderId="81" xfId="12" applyFont="1" applyBorder="1" applyAlignment="1">
      <alignment horizontal="center"/>
    </xf>
    <xf numFmtId="0" fontId="49" fillId="0" borderId="81" xfId="12" applyFont="1" applyBorder="1" applyAlignment="1">
      <alignment horizontal="center" vertical="center"/>
    </xf>
    <xf numFmtId="0" fontId="50" fillId="0" borderId="49" xfId="12" applyFont="1" applyBorder="1" applyAlignment="1">
      <alignment horizontal="right" vertical="center"/>
    </xf>
    <xf numFmtId="0" fontId="50" fillId="0" borderId="72" xfId="12" applyFont="1" applyBorder="1" applyAlignment="1">
      <alignment horizontal="left" vertical="center"/>
    </xf>
    <xf numFmtId="0" fontId="50" fillId="0" borderId="65" xfId="12" applyFont="1" applyBorder="1" applyAlignment="1">
      <alignment horizontal="right" vertical="center"/>
    </xf>
    <xf numFmtId="0" fontId="50" fillId="0" borderId="0" xfId="12" applyFont="1" applyBorder="1" applyAlignment="1">
      <alignment horizontal="left" vertical="center"/>
    </xf>
    <xf numFmtId="0" fontId="50" fillId="0" borderId="67" xfId="12" applyFont="1" applyBorder="1" applyAlignment="1">
      <alignment horizontal="right" vertical="center"/>
    </xf>
    <xf numFmtId="0" fontId="50" fillId="0" borderId="90" xfId="12" applyFont="1" applyBorder="1" applyAlignment="1">
      <alignment horizontal="left" vertical="center"/>
    </xf>
    <xf numFmtId="0" fontId="49" fillId="0" borderId="89" xfId="12" applyFont="1" applyBorder="1" applyAlignment="1">
      <alignment horizontal="center"/>
    </xf>
    <xf numFmtId="0" fontId="49" fillId="0" borderId="89" xfId="12" applyFont="1" applyBorder="1" applyAlignment="1">
      <alignment horizontal="center" vertical="center"/>
    </xf>
    <xf numFmtId="0" fontId="50" fillId="0" borderId="41" xfId="12" applyFont="1" applyBorder="1" applyAlignment="1">
      <alignment horizontal="right" vertical="center"/>
    </xf>
    <xf numFmtId="0" fontId="50" fillId="0" borderId="40" xfId="12" applyFont="1" applyBorder="1" applyAlignment="1">
      <alignment horizontal="left" vertical="center"/>
    </xf>
    <xf numFmtId="0" fontId="50" fillId="0" borderId="9" xfId="12" applyFont="1" applyBorder="1" applyAlignment="1">
      <alignment horizontal="center" vertical="center"/>
    </xf>
    <xf numFmtId="0" fontId="49" fillId="0" borderId="22" xfId="12" applyFont="1" applyBorder="1" applyAlignment="1">
      <alignment horizontal="center" vertical="center"/>
    </xf>
    <xf numFmtId="0" fontId="49" fillId="3" borderId="0" xfId="12" applyFont="1" applyFill="1" applyBorder="1" applyAlignment="1">
      <alignment vertical="center"/>
    </xf>
    <xf numFmtId="0" fontId="49" fillId="3" borderId="71" xfId="12" applyFont="1" applyFill="1" applyBorder="1" applyAlignment="1">
      <alignment horizontal="right" vertical="center"/>
    </xf>
    <xf numFmtId="0" fontId="49" fillId="0" borderId="0" xfId="12" applyFont="1" applyBorder="1" applyAlignment="1">
      <alignment horizontal="center" vertical="center"/>
    </xf>
    <xf numFmtId="0" fontId="49" fillId="0" borderId="0" xfId="12" applyFont="1" applyAlignment="1">
      <alignment horizontal="center" vertical="center"/>
    </xf>
    <xf numFmtId="0" fontId="70" fillId="0" borderId="0" xfId="12" applyFont="1" applyAlignment="1">
      <alignment horizontal="center"/>
    </xf>
    <xf numFmtId="0" fontId="48" fillId="0" borderId="0" xfId="14" applyFont="1" applyAlignment="1">
      <alignment horizontal="centerContinuous"/>
    </xf>
    <xf numFmtId="0" fontId="50" fillId="0" borderId="0" xfId="14" applyFont="1" applyAlignment="1">
      <alignment horizontal="centerContinuous"/>
    </xf>
    <xf numFmtId="0" fontId="50" fillId="0" borderId="0" xfId="14" applyFont="1"/>
    <xf numFmtId="0" fontId="49" fillId="0" borderId="0" xfId="14" applyFont="1"/>
    <xf numFmtId="0" fontId="50" fillId="0" borderId="0" xfId="14" applyFont="1" applyAlignment="1"/>
    <xf numFmtId="0" fontId="50" fillId="0" borderId="0" xfId="14" applyFont="1" applyAlignment="1">
      <alignment horizontal="left"/>
    </xf>
    <xf numFmtId="0" fontId="50" fillId="0" borderId="62" xfId="14" applyFont="1" applyBorder="1" applyAlignment="1">
      <alignment horizontal="centerContinuous"/>
    </xf>
    <xf numFmtId="0" fontId="50" fillId="0" borderId="58" xfId="14" applyFont="1" applyBorder="1" applyAlignment="1">
      <alignment horizontal="centerContinuous"/>
    </xf>
    <xf numFmtId="0" fontId="50" fillId="0" borderId="6" xfId="14" applyFont="1" applyBorder="1" applyAlignment="1">
      <alignment horizontal="center"/>
    </xf>
    <xf numFmtId="0" fontId="50" fillId="0" borderId="58" xfId="14" applyFont="1" applyBorder="1" applyAlignment="1">
      <alignment horizontal="right"/>
    </xf>
    <xf numFmtId="0" fontId="50" fillId="0" borderId="58" xfId="14" applyFont="1" applyBorder="1"/>
    <xf numFmtId="0" fontId="50" fillId="0" borderId="63" xfId="14" applyFont="1" applyBorder="1" applyAlignment="1">
      <alignment horizontal="left"/>
    </xf>
    <xf numFmtId="0" fontId="50" fillId="0" borderId="36" xfId="14" applyFont="1" applyBorder="1" applyAlignment="1">
      <alignment horizontal="left"/>
    </xf>
    <xf numFmtId="0" fontId="50" fillId="0" borderId="61" xfId="14" applyFont="1" applyBorder="1"/>
    <xf numFmtId="0" fontId="50" fillId="0" borderId="65" xfId="14" applyFont="1" applyBorder="1" applyAlignment="1">
      <alignment horizontal="centerContinuous"/>
    </xf>
    <xf numFmtId="0" fontId="50" fillId="0" borderId="0" xfId="14" applyFont="1" applyBorder="1" applyAlignment="1">
      <alignment horizontal="centerContinuous"/>
    </xf>
    <xf numFmtId="0" fontId="50" fillId="0" borderId="11" xfId="14" applyFont="1" applyBorder="1" applyAlignment="1">
      <alignment horizontal="center"/>
    </xf>
    <xf numFmtId="0" fontId="79" fillId="0" borderId="0" xfId="14" applyFont="1" applyAlignment="1">
      <alignment horizontal="center"/>
    </xf>
    <xf numFmtId="0" fontId="79" fillId="0" borderId="11" xfId="14" applyFont="1" applyBorder="1" applyAlignment="1">
      <alignment horizontal="center" vertical="top"/>
    </xf>
    <xf numFmtId="49" fontId="50" fillId="0" borderId="62" xfId="14" applyNumberFormat="1" applyFont="1" applyBorder="1" applyAlignment="1">
      <alignment horizontal="center" wrapText="1"/>
    </xf>
    <xf numFmtId="49" fontId="54" fillId="0" borderId="62" xfId="14" applyNumberFormat="1" applyFont="1" applyBorder="1" applyAlignment="1">
      <alignment horizontal="center" wrapText="1"/>
    </xf>
    <xf numFmtId="0" fontId="50" fillId="0" borderId="63" xfId="14" applyFont="1" applyBorder="1" applyAlignment="1">
      <alignment horizontal="centerContinuous"/>
    </xf>
    <xf numFmtId="0" fontId="50" fillId="0" borderId="64" xfId="14" applyFont="1" applyBorder="1" applyAlignment="1">
      <alignment horizontal="centerContinuous" vertical="top"/>
    </xf>
    <xf numFmtId="0" fontId="50" fillId="0" borderId="71" xfId="14" applyFont="1" applyBorder="1" applyAlignment="1">
      <alignment horizontal="centerContinuous" vertical="top"/>
    </xf>
    <xf numFmtId="0" fontId="50" fillId="0" borderId="9" xfId="14" applyFont="1" applyBorder="1" applyAlignment="1">
      <alignment horizontal="center" vertical="top" wrapText="1"/>
    </xf>
    <xf numFmtId="49" fontId="50" fillId="0" borderId="9" xfId="14" applyNumberFormat="1" applyFont="1" applyBorder="1" applyAlignment="1">
      <alignment horizontal="center" wrapText="1"/>
    </xf>
    <xf numFmtId="49" fontId="54" fillId="0" borderId="9" xfId="14" applyNumberFormat="1" applyFont="1" applyBorder="1" applyAlignment="1">
      <alignment horizontal="center" wrapText="1"/>
    </xf>
    <xf numFmtId="49" fontId="57" fillId="0" borderId="9" xfId="14" applyNumberFormat="1" applyFont="1" applyBorder="1" applyAlignment="1">
      <alignment horizontal="center" wrapText="1"/>
    </xf>
    <xf numFmtId="0" fontId="50" fillId="0" borderId="9" xfId="14" applyFont="1" applyBorder="1" applyAlignment="1">
      <alignment horizontal="center" vertical="top"/>
    </xf>
    <xf numFmtId="0" fontId="50" fillId="0" borderId="24" xfId="14" applyFont="1" applyBorder="1" applyAlignment="1">
      <alignment horizontal="center" vertical="top"/>
    </xf>
    <xf numFmtId="0" fontId="57" fillId="0" borderId="25" xfId="14" applyFont="1" applyBorder="1" applyAlignment="1">
      <alignment horizontal="center" vertical="center" wrapText="1"/>
    </xf>
    <xf numFmtId="0" fontId="57" fillId="0" borderId="25" xfId="14" applyFont="1" applyBorder="1" applyAlignment="1">
      <alignment horizontal="center" vertical="top" wrapText="1"/>
    </xf>
    <xf numFmtId="0" fontId="50" fillId="0" borderId="66" xfId="14" applyFont="1" applyBorder="1" applyAlignment="1">
      <alignment vertical="center"/>
    </xf>
    <xf numFmtId="0" fontId="50" fillId="0" borderId="74" xfId="14" applyFont="1" applyBorder="1" applyAlignment="1">
      <alignment horizontal="left" vertical="center"/>
    </xf>
    <xf numFmtId="0" fontId="49" fillId="0" borderId="29" xfId="14" applyFont="1" applyBorder="1" applyAlignment="1">
      <alignment horizontal="center"/>
    </xf>
    <xf numFmtId="2" fontId="49" fillId="0" borderId="29" xfId="14" applyNumberFormat="1" applyFont="1" applyBorder="1" applyAlignment="1">
      <alignment horizontal="center"/>
    </xf>
    <xf numFmtId="0" fontId="49" fillId="0" borderId="28" xfId="14" applyFont="1" applyBorder="1" applyAlignment="1">
      <alignment horizontal="center"/>
    </xf>
    <xf numFmtId="0" fontId="50" fillId="0" borderId="29" xfId="14" applyFont="1" applyBorder="1" applyAlignment="1">
      <alignment horizontal="center"/>
    </xf>
    <xf numFmtId="0" fontId="50" fillId="0" borderId="81" xfId="14" applyFont="1" applyBorder="1" applyAlignment="1">
      <alignment horizontal="center"/>
    </xf>
    <xf numFmtId="0" fontId="50" fillId="0" borderId="28" xfId="14" applyFont="1" applyBorder="1" applyAlignment="1">
      <alignment horizontal="center"/>
    </xf>
    <xf numFmtId="0" fontId="50" fillId="0" borderId="73" xfId="14" applyFont="1" applyBorder="1" applyAlignment="1">
      <alignment horizontal="center"/>
    </xf>
    <xf numFmtId="0" fontId="80" fillId="0" borderId="74" xfId="14" applyFont="1" applyBorder="1" applyAlignment="1">
      <alignment horizontal="left" vertical="center"/>
    </xf>
    <xf numFmtId="0" fontId="57" fillId="0" borderId="66" xfId="14" applyFont="1" applyBorder="1" applyAlignment="1">
      <alignment vertical="center"/>
    </xf>
    <xf numFmtId="0" fontId="50" fillId="0" borderId="28" xfId="14" quotePrefix="1" applyFont="1" applyBorder="1" applyAlignment="1">
      <alignment horizontal="center"/>
    </xf>
    <xf numFmtId="2" fontId="49" fillId="0" borderId="11" xfId="14" applyNumberFormat="1" applyFont="1" applyBorder="1" applyAlignment="1">
      <alignment horizontal="center"/>
    </xf>
    <xf numFmtId="0" fontId="50" fillId="0" borderId="89" xfId="14" applyFont="1" applyBorder="1" applyAlignment="1">
      <alignment horizontal="center"/>
    </xf>
    <xf numFmtId="0" fontId="50" fillId="0" borderId="41" xfId="14" applyFont="1" applyBorder="1" applyAlignment="1">
      <alignment vertical="center"/>
    </xf>
    <xf numFmtId="0" fontId="50" fillId="0" borderId="40" xfId="14" applyFont="1" applyBorder="1" applyAlignment="1">
      <alignment horizontal="left" vertical="center"/>
    </xf>
    <xf numFmtId="0" fontId="50" fillId="0" borderId="22" xfId="14" applyFont="1" applyBorder="1" applyAlignment="1">
      <alignment horizontal="center"/>
    </xf>
    <xf numFmtId="2" fontId="50" fillId="0" borderId="22" xfId="14" applyNumberFormat="1" applyFont="1" applyBorder="1" applyAlignment="1">
      <alignment horizontal="center"/>
    </xf>
    <xf numFmtId="0" fontId="49" fillId="0" borderId="0" xfId="2" applyFont="1" applyAlignment="1">
      <alignment vertical="center"/>
    </xf>
    <xf numFmtId="0" fontId="50" fillId="0" borderId="0" xfId="2" applyFont="1" applyAlignment="1">
      <alignment vertical="center"/>
    </xf>
    <xf numFmtId="0" fontId="52" fillId="0" borderId="6" xfId="2" applyFont="1" applyBorder="1" applyAlignment="1">
      <alignment horizontal="center" vertical="center"/>
    </xf>
    <xf numFmtId="0" fontId="52" fillId="0" borderId="60" xfId="2" applyFont="1" applyBorder="1" applyAlignment="1">
      <alignment horizontal="right" vertical="center"/>
    </xf>
    <xf numFmtId="0" fontId="50" fillId="0" borderId="36" xfId="2" applyFont="1" applyBorder="1" applyAlignment="1">
      <alignment vertical="center"/>
    </xf>
    <xf numFmtId="0" fontId="52" fillId="0" borderId="61" xfId="2" applyFont="1" applyBorder="1" applyAlignment="1">
      <alignment vertical="center"/>
    </xf>
    <xf numFmtId="0" fontId="52" fillId="0" borderId="11" xfId="2" applyFont="1" applyBorder="1" applyAlignment="1">
      <alignment horizontal="center" vertical="center"/>
    </xf>
    <xf numFmtId="0" fontId="52" fillId="0" borderId="9" xfId="2" applyFont="1" applyBorder="1" applyAlignment="1">
      <alignment horizontal="center" vertical="center"/>
    </xf>
    <xf numFmtId="0" fontId="52" fillId="0" borderId="25" xfId="2" applyFont="1" applyBorder="1" applyAlignment="1">
      <alignment horizontal="center" vertical="center"/>
    </xf>
    <xf numFmtId="0" fontId="50" fillId="0" borderId="45" xfId="2" applyFont="1" applyBorder="1" applyAlignment="1">
      <alignment horizontal="right" vertical="center"/>
    </xf>
    <xf numFmtId="0" fontId="50" fillId="0" borderId="28" xfId="2" applyFont="1" applyBorder="1" applyAlignment="1">
      <alignment horizontal="left" vertical="center"/>
    </xf>
    <xf numFmtId="0" fontId="55" fillId="0" borderId="29" xfId="2" applyFont="1" applyBorder="1" applyAlignment="1">
      <alignment horizontal="center" vertical="center"/>
    </xf>
    <xf numFmtId="0" fontId="49" fillId="0" borderId="29" xfId="2" applyFont="1" applyBorder="1" applyAlignment="1">
      <alignment horizontal="center" vertical="center"/>
    </xf>
    <xf numFmtId="2" fontId="49" fillId="0" borderId="29" xfId="2" applyNumberFormat="1" applyFont="1" applyBorder="1" applyAlignment="1">
      <alignment horizontal="center" vertical="center"/>
    </xf>
    <xf numFmtId="2" fontId="49" fillId="0" borderId="0" xfId="2" applyNumberFormat="1" applyFont="1" applyAlignment="1">
      <alignment vertical="center"/>
    </xf>
    <xf numFmtId="0" fontId="50" fillId="0" borderId="49" xfId="2" applyFont="1" applyBorder="1" applyAlignment="1">
      <alignment horizontal="right" vertical="center"/>
    </xf>
    <xf numFmtId="0" fontId="50" fillId="0" borderId="48" xfId="2" applyFont="1" applyBorder="1" applyAlignment="1">
      <alignment horizontal="left" vertical="center"/>
    </xf>
    <xf numFmtId="0" fontId="49" fillId="0" borderId="73" xfId="2" applyFont="1" applyBorder="1" applyAlignment="1">
      <alignment horizontal="center" vertical="center"/>
    </xf>
    <xf numFmtId="0" fontId="50" fillId="0" borderId="66" xfId="2" applyFont="1" applyBorder="1" applyAlignment="1">
      <alignment vertical="center"/>
    </xf>
    <xf numFmtId="0" fontId="50" fillId="0" borderId="74" xfId="2" applyFont="1" applyBorder="1" applyAlignment="1">
      <alignment horizontal="left" vertical="center"/>
    </xf>
    <xf numFmtId="0" fontId="50" fillId="0" borderId="69" xfId="2" applyFont="1" applyBorder="1" applyAlignment="1">
      <alignment horizontal="right" vertical="center"/>
    </xf>
    <xf numFmtId="0" fontId="50" fillId="0" borderId="70" xfId="2" applyFont="1" applyBorder="1" applyAlignment="1">
      <alignment horizontal="left" vertical="center"/>
    </xf>
    <xf numFmtId="0" fontId="55" fillId="0" borderId="11" xfId="2" applyFont="1" applyBorder="1" applyAlignment="1">
      <alignment horizontal="center" vertical="center"/>
    </xf>
    <xf numFmtId="0" fontId="49" fillId="0" borderId="11" xfId="2" applyFont="1" applyBorder="1" applyAlignment="1">
      <alignment horizontal="center" vertical="center"/>
    </xf>
    <xf numFmtId="2" fontId="49" fillId="0" borderId="11" xfId="2" applyNumberFormat="1" applyFont="1" applyBorder="1" applyAlignment="1">
      <alignment horizontal="center" vertical="center"/>
    </xf>
    <xf numFmtId="0" fontId="50" fillId="0" borderId="91" xfId="2" applyFont="1" applyBorder="1" applyAlignment="1">
      <alignment horizontal="right" vertical="center"/>
    </xf>
    <xf numFmtId="0" fontId="50" fillId="0" borderId="92" xfId="2" applyFont="1" applyBorder="1" applyAlignment="1">
      <alignment horizontal="left" vertical="center"/>
    </xf>
    <xf numFmtId="0" fontId="50" fillId="0" borderId="25" xfId="2" applyFont="1" applyBorder="1" applyAlignment="1">
      <alignment horizontal="center" vertical="center"/>
    </xf>
    <xf numFmtId="2" fontId="50" fillId="0" borderId="25" xfId="2" applyNumberFormat="1" applyFont="1" applyBorder="1" applyAlignment="1">
      <alignment horizontal="center" vertical="center"/>
    </xf>
    <xf numFmtId="2" fontId="50" fillId="0" borderId="29" xfId="2" applyNumberFormat="1" applyFont="1" applyBorder="1" applyAlignment="1">
      <alignment horizontal="center" vertical="center"/>
    </xf>
    <xf numFmtId="0" fontId="50" fillId="0" borderId="6" xfId="2" applyFont="1" applyBorder="1" applyAlignment="1">
      <alignment horizontal="center" vertical="center"/>
    </xf>
    <xf numFmtId="0" fontId="50" fillId="0" borderId="9" xfId="2" applyFont="1" applyBorder="1" applyAlignment="1">
      <alignment horizontal="center" vertical="center"/>
    </xf>
    <xf numFmtId="0" fontId="50" fillId="0" borderId="66" xfId="2" applyFont="1" applyBorder="1" applyAlignment="1">
      <alignment horizontal="right" vertical="center"/>
    </xf>
    <xf numFmtId="0" fontId="49" fillId="0" borderId="81" xfId="2" applyFont="1" applyBorder="1" applyAlignment="1">
      <alignment horizontal="center" vertical="center"/>
    </xf>
    <xf numFmtId="0" fontId="50" fillId="0" borderId="81" xfId="2" applyFont="1" applyBorder="1" applyAlignment="1">
      <alignment horizontal="center" vertical="center"/>
    </xf>
    <xf numFmtId="0" fontId="50" fillId="0" borderId="73" xfId="2" applyFont="1" applyBorder="1" applyAlignment="1">
      <alignment horizontal="center" vertical="center"/>
    </xf>
    <xf numFmtId="0" fontId="50" fillId="0" borderId="29" xfId="2" applyFont="1" applyBorder="1" applyAlignment="1">
      <alignment horizontal="center" vertical="center"/>
    </xf>
    <xf numFmtId="0" fontId="52" fillId="0" borderId="69" xfId="2" applyFont="1" applyBorder="1" applyAlignment="1">
      <alignment horizontal="right" vertical="center"/>
    </xf>
    <xf numFmtId="0" fontId="49" fillId="0" borderId="88" xfId="2" applyFont="1" applyBorder="1" applyAlignment="1">
      <alignment horizontal="center" vertical="center"/>
    </xf>
    <xf numFmtId="0" fontId="50" fillId="0" borderId="60" xfId="2" applyFont="1" applyBorder="1" applyAlignment="1">
      <alignment horizontal="right" vertical="center"/>
    </xf>
    <xf numFmtId="0" fontId="50" fillId="0" borderId="61" xfId="2" applyFont="1" applyBorder="1" applyAlignment="1">
      <alignment horizontal="left" vertical="center"/>
    </xf>
    <xf numFmtId="0" fontId="50" fillId="0" borderId="0" xfId="12" applyFont="1" applyBorder="1" applyAlignment="1"/>
    <xf numFmtId="0" fontId="50" fillId="0" borderId="0" xfId="12" applyFont="1" applyAlignment="1"/>
    <xf numFmtId="166" fontId="50" fillId="0" borderId="0" xfId="12" applyNumberFormat="1" applyFont="1" applyAlignment="1"/>
    <xf numFmtId="0" fontId="52" fillId="0" borderId="6" xfId="12" applyFont="1" applyBorder="1" applyAlignment="1">
      <alignment horizontal="center"/>
    </xf>
    <xf numFmtId="0" fontId="52" fillId="0" borderId="63" xfId="12" applyFont="1" applyBorder="1" applyAlignment="1">
      <alignment horizontal="center"/>
    </xf>
    <xf numFmtId="166" fontId="52" fillId="0" borderId="63" xfId="12" applyNumberFormat="1" applyFont="1" applyBorder="1" applyAlignment="1">
      <alignment horizontal="center"/>
    </xf>
    <xf numFmtId="0" fontId="52" fillId="0" borderId="60" xfId="12" applyFont="1" applyBorder="1" applyAlignment="1">
      <alignment horizontal="center" vertical="center"/>
    </xf>
    <xf numFmtId="0" fontId="52" fillId="0" borderId="36" xfId="12" applyFont="1" applyBorder="1" applyAlignment="1">
      <alignment vertical="center"/>
    </xf>
    <xf numFmtId="0" fontId="52" fillId="0" borderId="61" xfId="12" applyFont="1" applyBorder="1" applyAlignment="1">
      <alignment vertical="center"/>
    </xf>
    <xf numFmtId="0" fontId="52" fillId="0" borderId="60" xfId="12" applyFont="1" applyBorder="1" applyAlignment="1">
      <alignment horizontal="right" vertical="center"/>
    </xf>
    <xf numFmtId="0" fontId="52" fillId="0" borderId="62" xfId="12" applyFont="1" applyBorder="1" applyAlignment="1">
      <alignment horizontal="right" vertical="center"/>
    </xf>
    <xf numFmtId="0" fontId="52" fillId="0" borderId="58" xfId="12" applyFont="1" applyBorder="1" applyAlignment="1"/>
    <xf numFmtId="0" fontId="52" fillId="0" borderId="63" xfId="12" applyFont="1" applyBorder="1" applyAlignment="1"/>
    <xf numFmtId="166" fontId="52" fillId="0" borderId="39" xfId="12" applyNumberFormat="1" applyFont="1" applyBorder="1" applyAlignment="1">
      <alignment horizontal="center"/>
    </xf>
    <xf numFmtId="0" fontId="52" fillId="0" borderId="64" xfId="12" applyFont="1" applyBorder="1" applyAlignment="1">
      <alignment horizontal="right" vertical="top"/>
    </xf>
    <xf numFmtId="0" fontId="52" fillId="0" borderId="71" xfId="12" applyFont="1" applyBorder="1" applyAlignment="1">
      <alignment vertical="top"/>
    </xf>
    <xf numFmtId="0" fontId="52" fillId="0" borderId="24" xfId="12" applyFont="1" applyBorder="1" applyAlignment="1">
      <alignment vertical="top"/>
    </xf>
    <xf numFmtId="0" fontId="50" fillId="0" borderId="65" xfId="12" applyFont="1" applyBorder="1" applyAlignment="1"/>
    <xf numFmtId="0" fontId="50" fillId="0" borderId="0" xfId="12" applyFont="1" applyBorder="1" applyAlignment="1">
      <alignment horizontal="center"/>
    </xf>
    <xf numFmtId="0" fontId="54" fillId="0" borderId="11" xfId="12" applyFont="1" applyBorder="1" applyAlignment="1">
      <alignment horizontal="center"/>
    </xf>
    <xf numFmtId="0" fontId="52" fillId="0" borderId="39" xfId="12" applyFont="1" applyBorder="1" applyAlignment="1"/>
    <xf numFmtId="0" fontId="50" fillId="0" borderId="64" xfId="12" applyFont="1" applyBorder="1" applyAlignment="1"/>
    <xf numFmtId="0" fontId="54" fillId="0" borderId="9" xfId="12" applyFont="1" applyBorder="1" applyAlignment="1">
      <alignment horizontal="center"/>
    </xf>
    <xf numFmtId="0" fontId="52" fillId="0" borderId="24" xfId="12" applyFont="1" applyBorder="1" applyAlignment="1">
      <alignment horizontal="center"/>
    </xf>
    <xf numFmtId="166" fontId="52" fillId="0" borderId="24" xfId="12" applyNumberFormat="1" applyFont="1" applyBorder="1" applyAlignment="1">
      <alignment horizontal="center"/>
    </xf>
    <xf numFmtId="0" fontId="54" fillId="0" borderId="24" xfId="12" applyFont="1" applyBorder="1" applyAlignment="1">
      <alignment horizontal="center"/>
    </xf>
    <xf numFmtId="0" fontId="57" fillId="0" borderId="74" xfId="12" applyFont="1" applyBorder="1" applyAlignment="1">
      <alignment horizontal="left" vertical="center"/>
    </xf>
    <xf numFmtId="0" fontId="92" fillId="0" borderId="73" xfId="12" applyFont="1" applyBorder="1" applyAlignment="1">
      <alignment horizontal="center" vertical="center"/>
    </xf>
    <xf numFmtId="166" fontId="92" fillId="0" borderId="73" xfId="12" applyNumberFormat="1" applyFont="1" applyBorder="1" applyAlignment="1">
      <alignment horizontal="center" vertical="center"/>
    </xf>
    <xf numFmtId="0" fontId="92" fillId="0" borderId="73" xfId="12" quotePrefix="1" applyFont="1" applyBorder="1" applyAlignment="1">
      <alignment horizontal="center" vertical="center"/>
    </xf>
    <xf numFmtId="0" fontId="57" fillId="0" borderId="72" xfId="12" applyFont="1" applyBorder="1" applyAlignment="1">
      <alignment horizontal="left" vertical="center"/>
    </xf>
    <xf numFmtId="0" fontId="50" fillId="0" borderId="69" xfId="12" applyFont="1" applyBorder="1" applyAlignment="1">
      <alignment horizontal="right" vertical="center"/>
    </xf>
    <xf numFmtId="0" fontId="57" fillId="0" borderId="93" xfId="12" applyFont="1" applyBorder="1" applyAlignment="1">
      <alignment horizontal="left" vertical="center"/>
    </xf>
    <xf numFmtId="0" fontId="92" fillId="0" borderId="88" xfId="12" applyFont="1" applyBorder="1" applyAlignment="1">
      <alignment horizontal="center" vertical="center"/>
    </xf>
    <xf numFmtId="166" fontId="92" fillId="0" borderId="88" xfId="12" applyNumberFormat="1" applyFont="1" applyBorder="1" applyAlignment="1">
      <alignment horizontal="center" vertical="center"/>
    </xf>
    <xf numFmtId="0" fontId="52" fillId="0" borderId="49" xfId="12" applyFont="1" applyBorder="1" applyAlignment="1">
      <alignment vertical="center"/>
    </xf>
    <xf numFmtId="0" fontId="52" fillId="0" borderId="48" xfId="12" applyFont="1" applyBorder="1" applyAlignment="1">
      <alignment horizontal="left" vertical="center"/>
    </xf>
    <xf numFmtId="0" fontId="68" fillId="0" borderId="67" xfId="13" applyFont="1" applyBorder="1" applyAlignment="1">
      <alignment horizontal="right" vertical="center"/>
    </xf>
    <xf numFmtId="0" fontId="68" fillId="0" borderId="68" xfId="13" applyFont="1" applyBorder="1" applyAlignment="1">
      <alignment horizontal="left" vertical="center"/>
    </xf>
    <xf numFmtId="0" fontId="92" fillId="0" borderId="89" xfId="12" applyFont="1" applyBorder="1" applyAlignment="1">
      <alignment horizontal="center" vertical="center"/>
    </xf>
    <xf numFmtId="166" fontId="92" fillId="0" borderId="89" xfId="12" applyNumberFormat="1" applyFont="1" applyBorder="1" applyAlignment="1">
      <alignment horizontal="center" vertical="center"/>
    </xf>
    <xf numFmtId="0" fontId="49" fillId="0" borderId="93" xfId="12" applyFont="1" applyBorder="1" applyAlignment="1"/>
    <xf numFmtId="0" fontId="50" fillId="0" borderId="91" xfId="12" applyFont="1" applyBorder="1" applyAlignment="1">
      <alignment horizontal="right" vertical="center"/>
    </xf>
    <xf numFmtId="0" fontId="57" fillId="0" borderId="94" xfId="12" applyFont="1" applyBorder="1" applyAlignment="1">
      <alignment horizontal="left" vertical="center"/>
    </xf>
    <xf numFmtId="0" fontId="89" fillId="0" borderId="95" xfId="12" applyFont="1" applyBorder="1" applyAlignment="1">
      <alignment horizontal="center" vertical="center"/>
    </xf>
    <xf numFmtId="0" fontId="49" fillId="0" borderId="0" xfId="12" applyFont="1" applyBorder="1" applyAlignment="1"/>
    <xf numFmtId="166" fontId="49" fillId="0" borderId="0" xfId="12" applyNumberFormat="1" applyFont="1" applyAlignment="1"/>
    <xf numFmtId="0" fontId="73" fillId="0" borderId="0" xfId="13" applyFont="1" applyBorder="1" applyAlignment="1">
      <alignment horizontal="right" vertical="center"/>
    </xf>
    <xf numFmtId="0" fontId="73" fillId="0" borderId="0" xfId="13" applyFont="1" applyBorder="1" applyAlignment="1">
      <alignment vertical="center"/>
    </xf>
    <xf numFmtId="0" fontId="73" fillId="0" borderId="0" xfId="13" applyFont="1" applyAlignment="1">
      <alignment horizontal="center" vertical="center"/>
    </xf>
    <xf numFmtId="0" fontId="73" fillId="0" borderId="0" xfId="13" applyFont="1" applyAlignment="1">
      <alignment horizontal="left" vertical="center"/>
    </xf>
    <xf numFmtId="0" fontId="73" fillId="0" borderId="62" xfId="13" applyFont="1" applyBorder="1" applyAlignment="1">
      <alignment horizontal="right" vertical="center"/>
    </xf>
    <xf numFmtId="0" fontId="73" fillId="0" borderId="58" xfId="13" applyFont="1" applyBorder="1" applyAlignment="1">
      <alignment horizontal="center" vertical="center"/>
    </xf>
    <xf numFmtId="0" fontId="73" fillId="0" borderId="63" xfId="13" applyFont="1" applyBorder="1" applyAlignment="1">
      <alignment horizontal="centerContinuous" vertical="center"/>
    </xf>
    <xf numFmtId="0" fontId="73" fillId="0" borderId="25" xfId="13" applyFont="1" applyBorder="1" applyAlignment="1">
      <alignment horizontal="center" vertical="center"/>
    </xf>
    <xf numFmtId="0" fontId="94" fillId="0" borderId="87" xfId="13" applyFont="1" applyBorder="1" applyAlignment="1">
      <alignment horizontal="center" vertical="center"/>
    </xf>
    <xf numFmtId="0" fontId="73" fillId="0" borderId="65" xfId="13" applyFont="1" applyBorder="1" applyAlignment="1">
      <alignment horizontal="center" vertical="center"/>
    </xf>
    <xf numFmtId="0" fontId="73" fillId="0" borderId="81" xfId="13" applyFont="1" applyBorder="1" applyAlignment="1">
      <alignment horizontal="center" vertical="center"/>
    </xf>
    <xf numFmtId="164" fontId="94" fillId="0" borderId="29" xfId="13" applyNumberFormat="1" applyFont="1" applyBorder="1" applyAlignment="1">
      <alignment horizontal="center" vertical="center"/>
    </xf>
    <xf numFmtId="0" fontId="94" fillId="0" borderId="73" xfId="13" applyFont="1" applyBorder="1" applyAlignment="1">
      <alignment horizontal="center" vertical="center"/>
    </xf>
    <xf numFmtId="0" fontId="73" fillId="0" borderId="29" xfId="13" applyFont="1" applyBorder="1" applyAlignment="1">
      <alignment horizontal="center" vertical="center"/>
    </xf>
    <xf numFmtId="0" fontId="95" fillId="0" borderId="0" xfId="2" applyFont="1" applyAlignment="1">
      <alignment vertical="center"/>
    </xf>
    <xf numFmtId="0" fontId="73" fillId="0" borderId="64" xfId="13" applyFont="1" applyBorder="1" applyAlignment="1">
      <alignment horizontal="center" vertical="center"/>
    </xf>
    <xf numFmtId="0" fontId="73" fillId="0" borderId="87" xfId="13" applyFont="1" applyBorder="1" applyAlignment="1">
      <alignment horizontal="center" vertical="center"/>
    </xf>
    <xf numFmtId="0" fontId="73" fillId="0" borderId="6" xfId="13" applyFont="1" applyBorder="1" applyAlignment="1">
      <alignment horizontal="center" vertical="center"/>
    </xf>
    <xf numFmtId="0" fontId="73" fillId="0" borderId="9" xfId="13" applyFont="1" applyBorder="1" applyAlignment="1">
      <alignment horizontal="center" vertical="center"/>
    </xf>
    <xf numFmtId="0" fontId="73" fillId="0" borderId="71" xfId="13" applyFont="1" applyBorder="1" applyAlignment="1">
      <alignment horizontal="center" vertical="center"/>
    </xf>
    <xf numFmtId="164" fontId="94" fillId="0" borderId="87" xfId="13" applyNumberFormat="1" applyFont="1" applyBorder="1" applyAlignment="1">
      <alignment horizontal="center" vertical="center"/>
    </xf>
    <xf numFmtId="0" fontId="73" fillId="0" borderId="74" xfId="13" applyFont="1" applyBorder="1" applyAlignment="1">
      <alignment horizontal="center" vertical="center"/>
    </xf>
    <xf numFmtId="0" fontId="94" fillId="0" borderId="29" xfId="13" applyFont="1" applyBorder="1" applyAlignment="1">
      <alignment horizontal="center" vertical="center"/>
    </xf>
    <xf numFmtId="2" fontId="94" fillId="0" borderId="29" xfId="13" applyNumberFormat="1" applyFont="1" applyBorder="1" applyAlignment="1">
      <alignment horizontal="center" vertical="center"/>
    </xf>
    <xf numFmtId="0" fontId="73" fillId="0" borderId="0" xfId="13" applyFont="1" applyBorder="1" applyAlignment="1">
      <alignment horizontal="center" vertical="center"/>
    </xf>
    <xf numFmtId="2" fontId="94" fillId="0" borderId="11" xfId="13" applyNumberFormat="1" applyFont="1" applyBorder="1" applyAlignment="1">
      <alignment horizontal="center" vertical="center"/>
    </xf>
    <xf numFmtId="2" fontId="94" fillId="0" borderId="87" xfId="13" applyNumberFormat="1" applyFont="1" applyBorder="1" applyAlignment="1">
      <alignment horizontal="center" vertical="center"/>
    </xf>
    <xf numFmtId="2" fontId="2" fillId="0" borderId="0" xfId="2" applyNumberFormat="1" applyFont="1" applyAlignment="1">
      <alignment vertical="center"/>
    </xf>
    <xf numFmtId="0" fontId="2" fillId="0" borderId="0" xfId="2" applyFont="1"/>
    <xf numFmtId="0" fontId="50" fillId="0" borderId="0" xfId="13" applyFont="1" applyAlignment="1">
      <alignment horizontal="center"/>
    </xf>
    <xf numFmtId="0" fontId="52" fillId="0" borderId="39" xfId="13" applyFont="1" applyBorder="1" applyAlignment="1">
      <alignment horizontal="center" vertical="center"/>
    </xf>
    <xf numFmtId="0" fontId="52" fillId="0" borderId="11" xfId="13" applyFont="1" applyBorder="1" applyAlignment="1">
      <alignment horizontal="center" vertical="center" wrapText="1"/>
    </xf>
    <xf numFmtId="0" fontId="81" fillId="0" borderId="29" xfId="2" applyFont="1" applyBorder="1" applyAlignment="1">
      <alignment horizontal="center" vertical="center"/>
    </xf>
    <xf numFmtId="0" fontId="52" fillId="0" borderId="24" xfId="13" applyFont="1" applyBorder="1" applyAlignment="1">
      <alignment horizontal="center" vertical="center"/>
    </xf>
    <xf numFmtId="0" fontId="81" fillId="0" borderId="9" xfId="2" applyFont="1" applyBorder="1" applyAlignment="1">
      <alignment horizontal="center" vertical="center"/>
    </xf>
    <xf numFmtId="0" fontId="68" fillId="0" borderId="45" xfId="13" applyFont="1" applyBorder="1" applyAlignment="1">
      <alignment horizontal="right" vertical="center"/>
    </xf>
    <xf numFmtId="0" fontId="68" fillId="0" borderId="48" xfId="13" applyFont="1" applyBorder="1" applyAlignment="1">
      <alignment horizontal="left" vertical="center"/>
    </xf>
    <xf numFmtId="0" fontId="49" fillId="0" borderId="48" xfId="13" applyFont="1" applyBorder="1" applyAlignment="1">
      <alignment horizontal="center" vertical="center"/>
    </xf>
    <xf numFmtId="0" fontId="49" fillId="0" borderId="49" xfId="13" applyFont="1" applyBorder="1" applyAlignment="1">
      <alignment horizontal="center"/>
    </xf>
    <xf numFmtId="0" fontId="49" fillId="0" borderId="72" xfId="13" applyFont="1" applyBorder="1" applyAlignment="1">
      <alignment horizontal="center"/>
    </xf>
    <xf numFmtId="0" fontId="68" fillId="0" borderId="66" xfId="13" applyFont="1" applyBorder="1" applyAlignment="1">
      <alignment horizontal="right" vertical="center"/>
    </xf>
    <xf numFmtId="0" fontId="68" fillId="0" borderId="28" xfId="13" applyFont="1" applyBorder="1" applyAlignment="1">
      <alignment horizontal="left" vertical="center"/>
    </xf>
    <xf numFmtId="0" fontId="49" fillId="0" borderId="66" xfId="13" applyFont="1" applyBorder="1" applyAlignment="1">
      <alignment horizontal="center"/>
    </xf>
    <xf numFmtId="0" fontId="49" fillId="0" borderId="74" xfId="13" applyFont="1" applyBorder="1" applyAlignment="1">
      <alignment horizontal="center"/>
    </xf>
    <xf numFmtId="0" fontId="68" fillId="0" borderId="65" xfId="13" applyFont="1" applyBorder="1" applyAlignment="1">
      <alignment horizontal="right" vertical="center"/>
    </xf>
    <xf numFmtId="0" fontId="49" fillId="0" borderId="69" xfId="13" applyFont="1" applyBorder="1" applyAlignment="1">
      <alignment horizontal="center"/>
    </xf>
    <xf numFmtId="0" fontId="68" fillId="0" borderId="49" xfId="13" applyFont="1" applyBorder="1" applyAlignment="1">
      <alignment horizontal="right" vertical="center"/>
    </xf>
    <xf numFmtId="0" fontId="68" fillId="0" borderId="41" xfId="13" applyFont="1" applyBorder="1" applyAlignment="1">
      <alignment horizontal="right" vertical="center"/>
    </xf>
    <xf numFmtId="0" fontId="68" fillId="0" borderId="3" xfId="13" applyFont="1" applyBorder="1" applyAlignment="1">
      <alignment horizontal="left" vertical="center"/>
    </xf>
    <xf numFmtId="0" fontId="68" fillId="0" borderId="3" xfId="13" applyFont="1" applyBorder="1" applyAlignment="1">
      <alignment horizontal="center" vertical="center"/>
    </xf>
    <xf numFmtId="2" fontId="68" fillId="0" borderId="95" xfId="13" applyNumberFormat="1" applyFont="1" applyBorder="1" applyAlignment="1">
      <alignment horizontal="center"/>
    </xf>
    <xf numFmtId="0" fontId="68" fillId="0" borderId="3" xfId="13" applyFont="1" applyBorder="1" applyAlignment="1">
      <alignment horizontal="center"/>
    </xf>
    <xf numFmtId="0" fontId="2" fillId="0" borderId="0" xfId="2" applyFont="1" applyAlignment="1">
      <alignment wrapText="1"/>
    </xf>
    <xf numFmtId="0" fontId="50" fillId="0" borderId="0" xfId="13" applyFont="1" applyAlignment="1">
      <alignment wrapText="1"/>
    </xf>
    <xf numFmtId="0" fontId="50" fillId="0" borderId="0" xfId="13" applyFont="1" applyAlignment="1">
      <alignment horizontal="center" wrapText="1"/>
    </xf>
    <xf numFmtId="0" fontId="52" fillId="0" borderId="39" xfId="13" applyFont="1" applyBorder="1" applyAlignment="1">
      <alignment horizontal="center" wrapText="1"/>
    </xf>
    <xf numFmtId="0" fontId="52" fillId="0" borderId="39" xfId="13" applyFont="1" applyBorder="1" applyAlignment="1">
      <alignment wrapText="1"/>
    </xf>
    <xf numFmtId="0" fontId="52" fillId="0" borderId="11" xfId="13" applyFont="1" applyBorder="1" applyAlignment="1">
      <alignment wrapText="1"/>
    </xf>
    <xf numFmtId="0" fontId="50" fillId="0" borderId="24" xfId="13" applyFont="1" applyBorder="1" applyAlignment="1">
      <alignment horizontal="center" vertical="center" wrapText="1"/>
    </xf>
    <xf numFmtId="0" fontId="52" fillId="0" borderId="24" xfId="13" applyFont="1" applyBorder="1" applyAlignment="1">
      <alignment horizontal="center" vertical="center" wrapText="1"/>
    </xf>
    <xf numFmtId="0" fontId="57" fillId="0" borderId="24" xfId="13" applyFont="1" applyBorder="1" applyAlignment="1">
      <alignment horizontal="center" vertical="center" wrapText="1"/>
    </xf>
    <xf numFmtId="49" fontId="52" fillId="0" borderId="24" xfId="13" applyNumberFormat="1" applyFont="1" applyBorder="1" applyAlignment="1">
      <alignment horizontal="center" vertical="center" wrapText="1"/>
    </xf>
    <xf numFmtId="49" fontId="52" fillId="0" borderId="24" xfId="13" applyNumberFormat="1" applyFont="1" applyBorder="1" applyAlignment="1">
      <alignment horizontal="center" vertical="center"/>
    </xf>
    <xf numFmtId="0" fontId="88" fillId="0" borderId="9" xfId="13" applyFont="1" applyBorder="1" applyAlignment="1">
      <alignment horizontal="center" vertical="center" wrapText="1"/>
    </xf>
    <xf numFmtId="0" fontId="50" fillId="0" borderId="66" xfId="13" applyFont="1" applyBorder="1" applyAlignment="1">
      <alignment horizontal="right" vertical="center" wrapText="1"/>
    </xf>
    <xf numFmtId="0" fontId="50" fillId="0" borderId="28" xfId="13" applyFont="1" applyBorder="1" applyAlignment="1">
      <alignment horizontal="left" vertical="center" wrapText="1"/>
    </xf>
    <xf numFmtId="0" fontId="49" fillId="0" borderId="28" xfId="13" applyFont="1" applyBorder="1" applyAlignment="1">
      <alignment horizontal="center" vertical="center" wrapText="1"/>
    </xf>
    <xf numFmtId="0" fontId="49" fillId="0" borderId="29" xfId="13" applyFont="1" applyBorder="1" applyAlignment="1">
      <alignment horizontal="center" vertical="center" wrapText="1"/>
    </xf>
    <xf numFmtId="0" fontId="50" fillId="0" borderId="41" xfId="13" applyFont="1" applyBorder="1" applyAlignment="1">
      <alignment horizontal="right" vertical="center" wrapText="1"/>
    </xf>
    <xf numFmtId="0" fontId="50" fillId="0" borderId="3" xfId="13" applyFont="1" applyBorder="1" applyAlignment="1">
      <alignment horizontal="left" vertical="center" wrapText="1"/>
    </xf>
    <xf numFmtId="0" fontId="50" fillId="0" borderId="3" xfId="13" applyFont="1" applyBorder="1" applyAlignment="1">
      <alignment horizontal="center" vertical="center" wrapText="1"/>
    </xf>
    <xf numFmtId="0" fontId="48" fillId="0" borderId="0" xfId="13" applyFont="1" applyAlignment="1"/>
    <xf numFmtId="0" fontId="50" fillId="0" borderId="0" xfId="13" applyFont="1" applyAlignment="1"/>
    <xf numFmtId="0" fontId="50" fillId="0" borderId="25" xfId="12" applyFont="1" applyBorder="1" applyAlignment="1">
      <alignment horizontal="center"/>
    </xf>
    <xf numFmtId="0" fontId="50" fillId="0" borderId="25" xfId="12" applyFont="1" applyBorder="1" applyAlignment="1">
      <alignment horizontal="center" vertical="center"/>
    </xf>
    <xf numFmtId="0" fontId="49" fillId="0" borderId="25" xfId="12" applyFont="1" applyBorder="1" applyAlignment="1">
      <alignment horizontal="center"/>
    </xf>
    <xf numFmtId="0" fontId="49" fillId="0" borderId="25" xfId="12" applyFont="1" applyBorder="1" applyAlignment="1">
      <alignment horizontal="center" vertical="center"/>
    </xf>
    <xf numFmtId="0" fontId="49" fillId="0" borderId="0" xfId="12" applyFont="1" applyAlignment="1">
      <alignment horizontal="right" readingOrder="1"/>
    </xf>
    <xf numFmtId="0" fontId="49" fillId="0" borderId="0" xfId="12" applyFont="1" applyBorder="1" applyAlignment="1">
      <alignment horizontal="left" vertical="center"/>
    </xf>
    <xf numFmtId="0" fontId="50" fillId="0" borderId="60" xfId="12" applyFont="1" applyBorder="1" applyAlignment="1">
      <alignment horizontal="right"/>
    </xf>
    <xf numFmtId="0" fontId="50" fillId="0" borderId="71" xfId="12" applyFont="1" applyBorder="1"/>
    <xf numFmtId="0" fontId="50" fillId="0" borderId="25" xfId="12" applyFont="1" applyBorder="1"/>
    <xf numFmtId="0" fontId="50" fillId="0" borderId="61" xfId="12" applyFont="1" applyBorder="1"/>
    <xf numFmtId="0" fontId="50" fillId="0" borderId="65" xfId="12" applyFont="1" applyBorder="1"/>
    <xf numFmtId="0" fontId="50" fillId="0" borderId="64" xfId="12" applyFont="1" applyBorder="1" applyAlignment="1">
      <alignment horizontal="right"/>
    </xf>
    <xf numFmtId="0" fontId="68" fillId="0" borderId="45" xfId="12" applyFont="1" applyBorder="1" applyAlignment="1">
      <alignment horizontal="right" vertical="center"/>
    </xf>
    <xf numFmtId="0" fontId="68" fillId="0" borderId="96" xfId="12" applyFont="1" applyBorder="1" applyAlignment="1">
      <alignment horizontal="left" vertical="center"/>
    </xf>
    <xf numFmtId="0" fontId="68" fillId="0" borderId="66" xfId="12" applyFont="1" applyBorder="1" applyAlignment="1">
      <alignment horizontal="right" vertical="center"/>
    </xf>
    <xf numFmtId="0" fontId="68" fillId="0" borderId="74" xfId="12" applyFont="1" applyBorder="1" applyAlignment="1">
      <alignment horizontal="left" vertical="center"/>
    </xf>
    <xf numFmtId="0" fontId="68" fillId="0" borderId="74" xfId="12" applyFont="1" applyBorder="1" applyAlignment="1">
      <alignment horizontal="left"/>
    </xf>
    <xf numFmtId="0" fontId="49" fillId="0" borderId="66" xfId="12" applyFont="1" applyBorder="1" applyAlignment="1">
      <alignment horizontal="center" vertical="center"/>
    </xf>
    <xf numFmtId="0" fontId="68" fillId="0" borderId="65" xfId="12" applyFont="1" applyBorder="1" applyAlignment="1">
      <alignment horizontal="right" vertical="center"/>
    </xf>
    <xf numFmtId="0" fontId="68" fillId="0" borderId="0" xfId="12" applyFont="1" applyBorder="1" applyAlignment="1">
      <alignment vertical="center"/>
    </xf>
    <xf numFmtId="0" fontId="68" fillId="0" borderId="67" xfId="12" applyFont="1" applyBorder="1" applyAlignment="1">
      <alignment horizontal="right" vertical="center"/>
    </xf>
    <xf numFmtId="0" fontId="68" fillId="0" borderId="90" xfId="12" applyFont="1" applyBorder="1" applyAlignment="1">
      <alignment vertical="center"/>
    </xf>
    <xf numFmtId="0" fontId="68" fillId="0" borderId="41" xfId="12" applyFont="1" applyBorder="1"/>
    <xf numFmtId="0" fontId="68" fillId="0" borderId="42" xfId="12" applyFont="1" applyBorder="1"/>
    <xf numFmtId="0" fontId="68" fillId="0" borderId="22" xfId="12" applyFont="1" applyBorder="1" applyAlignment="1">
      <alignment horizontal="center"/>
    </xf>
    <xf numFmtId="0" fontId="50" fillId="0" borderId="24" xfId="12" applyFont="1" applyBorder="1"/>
    <xf numFmtId="0" fontId="50" fillId="0" borderId="64" xfId="12" applyFont="1" applyBorder="1"/>
    <xf numFmtId="0" fontId="50" fillId="0" borderId="9" xfId="12" applyFont="1" applyBorder="1"/>
    <xf numFmtId="0" fontId="66" fillId="0" borderId="0" xfId="12" applyFont="1"/>
    <xf numFmtId="0" fontId="60" fillId="0" borderId="0" xfId="11" applyFont="1" applyBorder="1" applyAlignment="1">
      <alignment horizontal="centerContinuous" vertical="center"/>
    </xf>
    <xf numFmtId="0" fontId="48" fillId="0" borderId="0" xfId="11" applyFont="1" applyBorder="1" applyAlignment="1">
      <alignment horizontal="centerContinuous" vertical="center"/>
    </xf>
    <xf numFmtId="0" fontId="48" fillId="0" borderId="0" xfId="11" applyFont="1" applyBorder="1" applyAlignment="1">
      <alignment vertical="center"/>
    </xf>
    <xf numFmtId="0" fontId="43" fillId="0" borderId="0" xfId="11" applyFont="1" applyBorder="1" applyAlignment="1">
      <alignment horizontal="centerContinuous" vertical="center"/>
    </xf>
    <xf numFmtId="0" fontId="51" fillId="0" borderId="0" xfId="11" applyFont="1" applyBorder="1" applyAlignment="1">
      <alignment horizontal="centerContinuous" vertical="center"/>
    </xf>
    <xf numFmtId="0" fontId="51" fillId="0" borderId="0" xfId="11" applyFont="1" applyBorder="1" applyAlignment="1">
      <alignment vertical="center"/>
    </xf>
    <xf numFmtId="17" fontId="51" fillId="0" borderId="0" xfId="11" applyNumberFormat="1" applyFont="1" applyBorder="1" applyAlignment="1">
      <alignment vertical="center"/>
    </xf>
    <xf numFmtId="0" fontId="51" fillId="0" borderId="0" xfId="11" applyFont="1" applyBorder="1" applyAlignment="1">
      <alignment horizontal="left" vertical="center"/>
    </xf>
    <xf numFmtId="0" fontId="53" fillId="0" borderId="62" xfId="11" applyFont="1" applyBorder="1" applyAlignment="1">
      <alignment horizontal="centerContinuous" vertical="center"/>
    </xf>
    <xf numFmtId="0" fontId="53" fillId="0" borderId="63" xfId="11" applyFont="1" applyBorder="1" applyAlignment="1">
      <alignment horizontal="centerContinuous" vertical="center"/>
    </xf>
    <xf numFmtId="0" fontId="53" fillId="0" borderId="63" xfId="11" applyFont="1" applyBorder="1" applyAlignment="1">
      <alignment horizontal="center" vertical="center" wrapText="1"/>
    </xf>
    <xf numFmtId="0" fontId="51" fillId="0" borderId="0" xfId="11" applyFont="1" applyAlignment="1">
      <alignment vertical="center"/>
    </xf>
    <xf numFmtId="0" fontId="53" fillId="0" borderId="65" xfId="11" applyFont="1" applyBorder="1" applyAlignment="1">
      <alignment horizontal="right" vertical="center"/>
    </xf>
    <xf numFmtId="0" fontId="53" fillId="0" borderId="39" xfId="11" applyFont="1" applyBorder="1" applyAlignment="1">
      <alignment horizontal="left" vertical="center"/>
    </xf>
    <xf numFmtId="0" fontId="53" fillId="0" borderId="11" xfId="11" applyFont="1" applyBorder="1" applyAlignment="1">
      <alignment horizontal="center" vertical="center" wrapText="1"/>
    </xf>
    <xf numFmtId="0" fontId="53" fillId="0" borderId="65" xfId="11" applyFont="1" applyBorder="1" applyAlignment="1">
      <alignment horizontal="center" vertical="center" wrapText="1"/>
    </xf>
    <xf numFmtId="0" fontId="53" fillId="0" borderId="39" xfId="11" applyFont="1" applyBorder="1" applyAlignment="1">
      <alignment horizontal="center" vertical="center" wrapText="1"/>
    </xf>
    <xf numFmtId="0" fontId="51" fillId="0" borderId="64" xfId="11" applyFont="1" applyBorder="1" applyAlignment="1">
      <alignment vertical="center"/>
    </xf>
    <xf numFmtId="0" fontId="51" fillId="0" borderId="24" xfId="11" applyFont="1" applyBorder="1" applyAlignment="1">
      <alignment vertical="center"/>
    </xf>
    <xf numFmtId="0" fontId="96" fillId="0" borderId="60" xfId="11" applyFont="1" applyBorder="1" applyAlignment="1">
      <alignment vertical="center"/>
    </xf>
    <xf numFmtId="0" fontId="96" fillId="0" borderId="61" xfId="11" applyFont="1" applyBorder="1" applyAlignment="1">
      <alignment horizontal="left" vertical="center"/>
    </xf>
    <xf numFmtId="1" fontId="96" fillId="0" borderId="25" xfId="11" applyNumberFormat="1" applyFont="1" applyBorder="1" applyAlignment="1">
      <alignment horizontal="center" vertical="center"/>
    </xf>
    <xf numFmtId="0" fontId="97" fillId="0" borderId="0" xfId="11" applyFont="1" applyBorder="1" applyAlignment="1">
      <alignment vertical="center"/>
    </xf>
    <xf numFmtId="0" fontId="53" fillId="0" borderId="60" xfId="11" applyFont="1" applyBorder="1" applyAlignment="1">
      <alignment horizontal="right" vertical="center"/>
    </xf>
    <xf numFmtId="0" fontId="53" fillId="0" borderId="61" xfId="11" applyFont="1" applyBorder="1" applyAlignment="1">
      <alignment horizontal="left" vertical="center"/>
    </xf>
    <xf numFmtId="0" fontId="53" fillId="0" borderId="25" xfId="11" applyFont="1" applyBorder="1" applyAlignment="1">
      <alignment horizontal="center" vertical="center"/>
    </xf>
    <xf numFmtId="1" fontId="53" fillId="0" borderId="25" xfId="11" applyNumberFormat="1" applyFont="1" applyBorder="1" applyAlignment="1">
      <alignment horizontal="center" vertical="center"/>
    </xf>
    <xf numFmtId="0" fontId="98" fillId="0" borderId="0" xfId="11" applyFont="1" applyBorder="1" applyAlignment="1">
      <alignment vertical="center" readingOrder="2"/>
    </xf>
    <xf numFmtId="0" fontId="98" fillId="0" borderId="0" xfId="11" applyFont="1" applyBorder="1" applyAlignment="1">
      <alignment vertical="center"/>
    </xf>
    <xf numFmtId="0" fontId="98" fillId="0" borderId="0" xfId="11" applyFont="1" applyBorder="1" applyAlignment="1">
      <alignment horizontal="right" vertical="center" readingOrder="2"/>
    </xf>
    <xf numFmtId="0" fontId="18" fillId="0" borderId="0" xfId="11" applyFont="1"/>
    <xf numFmtId="0" fontId="50" fillId="0" borderId="0" xfId="11" applyFont="1"/>
    <xf numFmtId="0" fontId="18" fillId="0" borderId="0" xfId="11" applyFont="1" applyAlignment="1">
      <alignment horizontal="centerContinuous"/>
    </xf>
    <xf numFmtId="0" fontId="18" fillId="0" borderId="60" xfId="11" applyFont="1" applyBorder="1" applyAlignment="1">
      <alignment vertical="center"/>
    </xf>
    <xf numFmtId="0" fontId="18" fillId="0" borderId="61" xfId="11" applyFont="1" applyBorder="1" applyAlignment="1">
      <alignment horizontal="left" vertical="center"/>
    </xf>
    <xf numFmtId="0" fontId="18" fillId="0" borderId="61" xfId="11" applyFont="1" applyBorder="1" applyAlignment="1">
      <alignment horizontal="center" vertical="center"/>
    </xf>
    <xf numFmtId="0" fontId="18" fillId="0" borderId="6" xfId="11" applyFont="1" applyBorder="1" applyAlignment="1">
      <alignment horizontal="center"/>
    </xf>
    <xf numFmtId="0" fontId="18" fillId="0" borderId="81" xfId="11" applyFont="1" applyBorder="1" applyAlignment="1">
      <alignment horizontal="center" vertical="center"/>
    </xf>
    <xf numFmtId="0" fontId="100" fillId="0" borderId="44" xfId="11" applyFont="1" applyBorder="1" applyAlignment="1">
      <alignment horizontal="center" vertical="center"/>
    </xf>
    <xf numFmtId="0" fontId="11" fillId="0" borderId="0" xfId="11" applyFont="1"/>
    <xf numFmtId="0" fontId="18" fillId="0" borderId="11" xfId="11" applyFont="1" applyBorder="1" applyAlignment="1">
      <alignment horizontal="center"/>
    </xf>
    <xf numFmtId="0" fontId="18" fillId="0" borderId="29" xfId="11" applyFont="1" applyBorder="1" applyAlignment="1">
      <alignment horizontal="center" vertical="center"/>
    </xf>
    <xf numFmtId="0" fontId="100" fillId="0" borderId="28" xfId="11" applyFont="1" applyBorder="1" applyAlignment="1">
      <alignment horizontal="center" vertical="center"/>
    </xf>
    <xf numFmtId="0" fontId="18" fillId="0" borderId="11" xfId="11" applyFont="1" applyBorder="1" applyAlignment="1">
      <alignment horizontal="center" vertical="top"/>
    </xf>
    <xf numFmtId="0" fontId="18" fillId="0" borderId="9" xfId="11" applyFont="1" applyBorder="1" applyAlignment="1">
      <alignment horizontal="center" vertical="center"/>
    </xf>
    <xf numFmtId="0" fontId="100" fillId="0" borderId="24" xfId="11" applyFont="1" applyBorder="1" applyAlignment="1">
      <alignment horizontal="center" vertical="center"/>
    </xf>
    <xf numFmtId="0" fontId="18" fillId="0" borderId="9" xfId="11" applyFont="1" applyBorder="1" applyAlignment="1">
      <alignment horizontal="center" vertical="top"/>
    </xf>
    <xf numFmtId="0" fontId="18" fillId="0" borderId="6" xfId="11" applyFont="1" applyBorder="1" applyAlignment="1">
      <alignment horizontal="center" wrapText="1"/>
    </xf>
    <xf numFmtId="0" fontId="100" fillId="0" borderId="9" xfId="11" applyFont="1" applyBorder="1" applyAlignment="1">
      <alignment horizontal="center" vertical="center"/>
    </xf>
    <xf numFmtId="0" fontId="78" fillId="0" borderId="0" xfId="11" applyFont="1"/>
    <xf numFmtId="0" fontId="102" fillId="0" borderId="0" xfId="10" applyFont="1"/>
    <xf numFmtId="0" fontId="103" fillId="0" borderId="0" xfId="10" applyFont="1" applyAlignment="1">
      <alignment horizontal="right" vertical="center" wrapText="1"/>
    </xf>
    <xf numFmtId="0" fontId="103" fillId="0" borderId="0" xfId="10" applyFont="1" applyAlignment="1">
      <alignment horizontal="center" vertical="center"/>
    </xf>
    <xf numFmtId="0" fontId="104" fillId="0" borderId="25" xfId="10" applyFont="1" applyBorder="1" applyAlignment="1">
      <alignment horizontal="center" vertical="center"/>
    </xf>
    <xf numFmtId="0" fontId="67" fillId="0" borderId="66" xfId="10" applyFont="1" applyBorder="1" applyAlignment="1">
      <alignment horizontal="right"/>
    </xf>
    <xf numFmtId="0" fontId="67" fillId="0" borderId="74" xfId="10" applyFont="1" applyBorder="1" applyAlignment="1">
      <alignment horizontal="left"/>
    </xf>
    <xf numFmtId="2" fontId="102" fillId="0" borderId="25" xfId="10" applyNumberFormat="1" applyFont="1" applyBorder="1" applyAlignment="1">
      <alignment horizontal="center" vertical="center"/>
    </xf>
    <xf numFmtId="0" fontId="67" fillId="0" borderId="53" xfId="10" applyFont="1" applyBorder="1" applyAlignment="1">
      <alignment horizontal="right"/>
    </xf>
    <xf numFmtId="0" fontId="67" fillId="0" borderId="52" xfId="10" applyFont="1" applyBorder="1" applyAlignment="1">
      <alignment horizontal="left"/>
    </xf>
    <xf numFmtId="0" fontId="105" fillId="0" borderId="0" xfId="11" applyFont="1" applyAlignment="1">
      <alignment horizontal="center" vertical="center"/>
    </xf>
    <xf numFmtId="0" fontId="63" fillId="0" borderId="0" xfId="11" applyFont="1"/>
    <xf numFmtId="0" fontId="57" fillId="0" borderId="0" xfId="11" applyFont="1"/>
    <xf numFmtId="0" fontId="70" fillId="0" borderId="0" xfId="11" applyFont="1"/>
    <xf numFmtId="0" fontId="70" fillId="0" borderId="0" xfId="11" applyFont="1" applyAlignment="1">
      <alignment horizontal="left"/>
    </xf>
    <xf numFmtId="0" fontId="106" fillId="0" borderId="25" xfId="11" applyFont="1" applyBorder="1" applyAlignment="1">
      <alignment horizontal="center" vertical="center"/>
    </xf>
    <xf numFmtId="0" fontId="106" fillId="0" borderId="29" xfId="11" applyFont="1" applyBorder="1" applyAlignment="1">
      <alignment horizontal="centerContinuous" vertical="top" wrapText="1"/>
    </xf>
    <xf numFmtId="0" fontId="107" fillId="0" borderId="29" xfId="11" applyFont="1" applyBorder="1" applyAlignment="1">
      <alignment horizontal="center" vertical="center"/>
    </xf>
    <xf numFmtId="0" fontId="106" fillId="0" borderId="73" xfId="11" applyFont="1" applyBorder="1" applyAlignment="1">
      <alignment horizontal="centerContinuous" vertical="top" wrapText="1"/>
    </xf>
    <xf numFmtId="0" fontId="107" fillId="0" borderId="73" xfId="11" applyFont="1" applyBorder="1" applyAlignment="1">
      <alignment horizontal="center" vertical="center"/>
    </xf>
    <xf numFmtId="0" fontId="106" fillId="0" borderId="88" xfId="11" applyFont="1" applyBorder="1" applyAlignment="1">
      <alignment horizontal="center"/>
    </xf>
    <xf numFmtId="0" fontId="106" fillId="0" borderId="29" xfId="11" applyFont="1" applyBorder="1" applyAlignment="1">
      <alignment horizontal="center"/>
    </xf>
    <xf numFmtId="0" fontId="107" fillId="0" borderId="87" xfId="11" applyFont="1" applyBorder="1" applyAlignment="1">
      <alignment horizontal="center" vertical="center"/>
    </xf>
    <xf numFmtId="0" fontId="105" fillId="0" borderId="0" xfId="11" applyFont="1"/>
    <xf numFmtId="0" fontId="105" fillId="0" borderId="0" xfId="11" applyFont="1" applyAlignment="1">
      <alignment horizontal="center"/>
    </xf>
    <xf numFmtId="0" fontId="108" fillId="0" borderId="0" xfId="0" applyFont="1" applyAlignment="1">
      <alignment horizontal="justify" vertical="center" readingOrder="1"/>
    </xf>
    <xf numFmtId="0" fontId="110" fillId="0" borderId="0" xfId="0" applyFont="1" applyAlignment="1">
      <alignment horizontal="center" vertical="center"/>
    </xf>
    <xf numFmtId="0" fontId="111" fillId="0" borderId="0" xfId="0" applyFont="1" applyAlignment="1">
      <alignment vertical="center"/>
    </xf>
    <xf numFmtId="0" fontId="109" fillId="0" borderId="0" xfId="0" applyFont="1" applyAlignment="1">
      <alignment vertical="center"/>
    </xf>
    <xf numFmtId="0" fontId="111" fillId="0" borderId="0" xfId="0" applyFont="1" applyAlignment="1">
      <alignment horizontal="justify" vertical="center"/>
    </xf>
    <xf numFmtId="0" fontId="40" fillId="0" borderId="0" xfId="0" applyFont="1" applyAlignment="1">
      <alignment horizontal="left" vertical="center" indent="2" readingOrder="1"/>
    </xf>
    <xf numFmtId="0" fontId="113" fillId="0" borderId="0" xfId="0" applyFont="1" applyAlignment="1">
      <alignment horizontal="left" vertical="center" indent="2" readingOrder="1"/>
    </xf>
    <xf numFmtId="0" fontId="111" fillId="0" borderId="0" xfId="0" applyFont="1" applyAlignment="1">
      <alignment horizontal="justify" vertical="center" readingOrder="1"/>
    </xf>
    <xf numFmtId="0" fontId="40" fillId="0" borderId="0" xfId="0" applyFont="1" applyAlignment="1">
      <alignment horizontal="left" vertical="center" indent="4" readingOrder="1"/>
    </xf>
    <xf numFmtId="0" fontId="115" fillId="0" borderId="0" xfId="0" applyFont="1" applyAlignment="1">
      <alignment horizontal="left" vertical="center" indent="4" readingOrder="1"/>
    </xf>
    <xf numFmtId="0" fontId="116" fillId="0" borderId="0" xfId="0" applyFont="1" applyAlignment="1">
      <alignment horizontal="justify" vertical="center"/>
    </xf>
    <xf numFmtId="0" fontId="109" fillId="0" borderId="0" xfId="0" applyFont="1" applyAlignment="1">
      <alignment horizontal="justify" vertical="center"/>
    </xf>
    <xf numFmtId="0" fontId="116" fillId="0" borderId="0" xfId="0" applyFont="1" applyAlignment="1">
      <alignment horizontal="left" vertical="center" indent="5"/>
    </xf>
    <xf numFmtId="0" fontId="116" fillId="0" borderId="0" xfId="0" applyFont="1" applyAlignment="1">
      <alignment vertical="center"/>
    </xf>
    <xf numFmtId="0" fontId="111" fillId="0" borderId="0" xfId="0" applyFont="1" applyAlignment="1">
      <alignment horizontal="left" vertical="center" indent="15"/>
    </xf>
    <xf numFmtId="0" fontId="40" fillId="0" borderId="0" xfId="0" applyFont="1" applyAlignment="1">
      <alignment vertical="center"/>
    </xf>
    <xf numFmtId="0" fontId="113" fillId="0" borderId="0" xfId="0" applyFont="1" applyAlignment="1">
      <alignment horizontal="left" vertical="center" readingOrder="1"/>
    </xf>
    <xf numFmtId="0" fontId="111" fillId="0" borderId="0" xfId="0" applyFont="1" applyAlignment="1">
      <alignment horizontal="left" vertical="center" indent="4" readingOrder="1"/>
    </xf>
    <xf numFmtId="0" fontId="116" fillId="0" borderId="0" xfId="0" applyFont="1" applyAlignment="1">
      <alignment horizontal="left" vertical="center" indent="2" readingOrder="1"/>
    </xf>
    <xf numFmtId="0" fontId="112" fillId="0" borderId="0" xfId="0" applyFont="1" applyAlignment="1">
      <alignment horizontal="justify" vertical="center" readingOrder="2"/>
    </xf>
    <xf numFmtId="0" fontId="119" fillId="0" borderId="0" xfId="0" applyFont="1" applyAlignment="1">
      <alignment horizontal="justify" vertical="center"/>
    </xf>
    <xf numFmtId="0" fontId="116" fillId="0" borderId="0" xfId="0" applyFont="1" applyAlignment="1">
      <alignment horizontal="justify" vertical="center" readingOrder="1"/>
    </xf>
    <xf numFmtId="0" fontId="120" fillId="0" borderId="0" xfId="0" applyFont="1" applyAlignment="1">
      <alignment vertical="center"/>
    </xf>
    <xf numFmtId="0" fontId="113" fillId="0" borderId="0" xfId="0" applyFont="1" applyAlignment="1">
      <alignment horizontal="justify" vertical="center"/>
    </xf>
    <xf numFmtId="0" fontId="40" fillId="0" borderId="0" xfId="0" applyFont="1" applyAlignment="1">
      <alignment horizontal="justify" vertical="center"/>
    </xf>
    <xf numFmtId="0" fontId="111" fillId="0" borderId="0" xfId="0" applyFont="1" applyAlignment="1">
      <alignment horizontal="left" vertical="center" indent="3"/>
    </xf>
    <xf numFmtId="0" fontId="40" fillId="0" borderId="0" xfId="0" applyFont="1" applyAlignment="1">
      <alignment horizontal="left" vertical="center" indent="3"/>
    </xf>
    <xf numFmtId="0" fontId="122" fillId="0" borderId="0" xfId="0" applyFont="1" applyAlignment="1">
      <alignment horizontal="justify" vertical="center" readingOrder="1"/>
    </xf>
    <xf numFmtId="0" fontId="40" fillId="0" borderId="0" xfId="0" applyFont="1" applyAlignment="1">
      <alignment horizontal="center" vertical="center"/>
    </xf>
    <xf numFmtId="0" fontId="109" fillId="0" borderId="0" xfId="0" applyFont="1" applyAlignment="1">
      <alignment horizontal="left" vertical="center" indent="7"/>
    </xf>
    <xf numFmtId="0" fontId="122" fillId="0" borderId="0" xfId="0" applyFont="1" applyAlignment="1">
      <alignment horizontal="left" vertical="center" indent="5"/>
    </xf>
    <xf numFmtId="0" fontId="111" fillId="0" borderId="0" xfId="0" applyFont="1" applyAlignment="1">
      <alignment horizontal="left" vertical="center" indent="10"/>
    </xf>
    <xf numFmtId="0" fontId="114" fillId="0" borderId="0" xfId="0" applyFont="1" applyAlignment="1">
      <alignment horizontal="left" vertical="center" indent="15"/>
    </xf>
    <xf numFmtId="0" fontId="111" fillId="0" borderId="0" xfId="0" applyFont="1" applyAlignment="1">
      <alignment horizontal="left" vertical="center" indent="5"/>
    </xf>
    <xf numFmtId="0" fontId="111" fillId="0" borderId="0" xfId="0" applyFont="1" applyAlignment="1">
      <alignment horizontal="left" vertical="center" indent="2" readingOrder="1"/>
    </xf>
    <xf numFmtId="0" fontId="119" fillId="0" borderId="0" xfId="0" applyFont="1" applyAlignment="1">
      <alignment horizontal="justify" vertical="center" readingOrder="1"/>
    </xf>
    <xf numFmtId="0" fontId="114" fillId="0" borderId="0" xfId="0" applyFont="1" applyAlignment="1">
      <alignment horizontal="justify" vertical="center"/>
    </xf>
    <xf numFmtId="0" fontId="36" fillId="0" borderId="0" xfId="15" applyFont="1"/>
    <xf numFmtId="38" fontId="36" fillId="0" borderId="0" xfId="15" applyNumberFormat="1" applyFont="1"/>
    <xf numFmtId="3" fontId="36" fillId="0" borderId="0" xfId="15" applyNumberFormat="1" applyFont="1"/>
    <xf numFmtId="0" fontId="78" fillId="0" borderId="0" xfId="15" applyFont="1"/>
    <xf numFmtId="38" fontId="78" fillId="0" borderId="0" xfId="15" applyNumberFormat="1" applyFont="1"/>
    <xf numFmtId="0" fontId="36" fillId="0" borderId="0" xfId="15" applyFont="1" applyAlignment="1">
      <alignment vertical="center"/>
    </xf>
    <xf numFmtId="0" fontId="77" fillId="0" borderId="0" xfId="15" applyFont="1" applyAlignment="1">
      <alignment vertical="center"/>
    </xf>
    <xf numFmtId="0" fontId="77" fillId="0" borderId="97" xfId="15" applyFont="1" applyBorder="1" applyAlignment="1">
      <alignment horizontal="center" vertical="center"/>
    </xf>
    <xf numFmtId="1" fontId="77" fillId="0" borderId="89" xfId="16" applyNumberFormat="1" applyFont="1" applyBorder="1" applyAlignment="1">
      <alignment horizontal="center" vertical="center"/>
    </xf>
    <xf numFmtId="38" fontId="77" fillId="0" borderId="89" xfId="16" applyNumberFormat="1" applyFont="1" applyBorder="1" applyAlignment="1">
      <alignment horizontal="center" vertical="center"/>
    </xf>
    <xf numFmtId="167" fontId="77" fillId="0" borderId="89" xfId="15" applyNumberFormat="1" applyFont="1" applyBorder="1" applyAlignment="1">
      <alignment horizontal="center" vertical="center"/>
    </xf>
    <xf numFmtId="3" fontId="77" fillId="0" borderId="89" xfId="16" applyNumberFormat="1" applyFont="1" applyBorder="1" applyAlignment="1">
      <alignment horizontal="center" vertical="center"/>
    </xf>
    <xf numFmtId="3" fontId="77" fillId="0" borderId="98" xfId="16" applyNumberFormat="1" applyFont="1" applyBorder="1" applyAlignment="1">
      <alignment horizontal="center" vertical="center"/>
    </xf>
    <xf numFmtId="0" fontId="77" fillId="0" borderId="99" xfId="15" applyFont="1" applyBorder="1" applyAlignment="1">
      <alignment horizontal="center" vertical="center"/>
    </xf>
    <xf numFmtId="1" fontId="77" fillId="0" borderId="73" xfId="16" applyNumberFormat="1" applyFont="1" applyBorder="1" applyAlignment="1">
      <alignment horizontal="center" vertical="center"/>
    </xf>
    <xf numFmtId="38" fontId="77" fillId="0" borderId="73" xfId="16" applyNumberFormat="1" applyFont="1" applyBorder="1" applyAlignment="1">
      <alignment horizontal="center" vertical="center"/>
    </xf>
    <xf numFmtId="167" fontId="77" fillId="0" borderId="73" xfId="15" applyNumberFormat="1" applyFont="1" applyBorder="1" applyAlignment="1">
      <alignment horizontal="center" vertical="center"/>
    </xf>
    <xf numFmtId="3" fontId="77" fillId="0" borderId="73" xfId="16" applyNumberFormat="1" applyFont="1" applyBorder="1" applyAlignment="1">
      <alignment horizontal="center" vertical="center"/>
    </xf>
    <xf numFmtId="3" fontId="77" fillId="0" borderId="100" xfId="16" applyNumberFormat="1" applyFont="1" applyBorder="1" applyAlignment="1">
      <alignment horizontal="center" vertical="center"/>
    </xf>
    <xf numFmtId="0" fontId="124" fillId="0" borderId="101" xfId="15" applyFont="1" applyBorder="1" applyAlignment="1">
      <alignment vertical="center"/>
    </xf>
    <xf numFmtId="0" fontId="124" fillId="0" borderId="24" xfId="15" applyFont="1" applyBorder="1" applyAlignment="1">
      <alignment vertical="center"/>
    </xf>
    <xf numFmtId="0" fontId="124" fillId="0" borderId="9" xfId="15" applyFont="1" applyBorder="1" applyAlignment="1">
      <alignment vertical="center"/>
    </xf>
    <xf numFmtId="0" fontId="124" fillId="0" borderId="9" xfId="15" applyFont="1" applyBorder="1" applyAlignment="1">
      <alignment horizontal="center" vertical="center"/>
    </xf>
    <xf numFmtId="0" fontId="124" fillId="0" borderId="8" xfId="15" applyFont="1" applyBorder="1" applyAlignment="1">
      <alignment horizontal="center" vertical="center"/>
    </xf>
    <xf numFmtId="0" fontId="124" fillId="0" borderId="102" xfId="15" applyFont="1" applyBorder="1" applyAlignment="1">
      <alignment vertical="center"/>
    </xf>
    <xf numFmtId="0" fontId="124" fillId="0" borderId="39" xfId="15" applyFont="1" applyBorder="1" applyAlignment="1">
      <alignment horizontal="centerContinuous" vertical="center"/>
    </xf>
    <xf numFmtId="0" fontId="124" fillId="0" borderId="11" xfId="15" applyFont="1" applyBorder="1" applyAlignment="1">
      <alignment horizontal="center" vertical="center"/>
    </xf>
    <xf numFmtId="0" fontId="74" fillId="0" borderId="11" xfId="15" applyFont="1" applyBorder="1" applyAlignment="1">
      <alignment horizontal="center" vertical="center"/>
    </xf>
    <xf numFmtId="0" fontId="124" fillId="0" borderId="12" xfId="15" applyFont="1" applyBorder="1" applyAlignment="1">
      <alignment horizontal="center" vertical="center"/>
    </xf>
    <xf numFmtId="0" fontId="124" fillId="0" borderId="13" xfId="17" applyFont="1" applyBorder="1" applyAlignment="1">
      <alignment horizontal="center" vertical="center"/>
    </xf>
    <xf numFmtId="0" fontId="124" fillId="0" borderId="11" xfId="17" applyFont="1" applyBorder="1" applyAlignment="1">
      <alignment horizontal="centerContinuous" vertical="center"/>
    </xf>
    <xf numFmtId="0" fontId="124" fillId="0" borderId="11" xfId="17" applyFont="1" applyBorder="1" applyAlignment="1">
      <alignment horizontal="center" vertical="center"/>
    </xf>
    <xf numFmtId="0" fontId="73" fillId="0" borderId="24" xfId="15" applyFont="1" applyBorder="1" applyAlignment="1">
      <alignment horizontal="centerContinuous" vertical="center"/>
    </xf>
    <xf numFmtId="0" fontId="73" fillId="0" borderId="71" xfId="15" applyFont="1" applyBorder="1" applyAlignment="1">
      <alignment horizontal="centerContinuous" vertical="center"/>
    </xf>
    <xf numFmtId="0" fontId="73" fillId="0" borderId="23" xfId="17" applyFont="1" applyBorder="1" applyAlignment="1">
      <alignment horizontal="centerContinuous" vertical="center"/>
    </xf>
    <xf numFmtId="0" fontId="74" fillId="0" borderId="19" xfId="18" applyFont="1" applyBorder="1" applyAlignment="1">
      <alignment horizontal="center" vertical="center"/>
    </xf>
    <xf numFmtId="0" fontId="53" fillId="0" borderId="18" xfId="18" applyFont="1" applyBorder="1" applyAlignment="1">
      <alignment horizontal="center" vertical="center" wrapText="1"/>
    </xf>
    <xf numFmtId="0" fontId="126" fillId="0" borderId="18" xfId="18" applyFont="1" applyBorder="1" applyAlignment="1">
      <alignment horizontal="center" vertical="center" wrapText="1"/>
    </xf>
    <xf numFmtId="0" fontId="76" fillId="0" borderId="0" xfId="15" applyFont="1" applyAlignment="1">
      <alignment horizontal="right" vertical="center"/>
    </xf>
    <xf numFmtId="0" fontId="77" fillId="0" borderId="0" xfId="15" applyFont="1" applyAlignment="1">
      <alignment horizontal="centerContinuous" vertical="center"/>
    </xf>
    <xf numFmtId="0" fontId="76" fillId="0" borderId="0" xfId="17" applyFont="1" applyBorder="1" applyAlignment="1">
      <alignment horizontal="left" vertical="center"/>
    </xf>
    <xf numFmtId="0" fontId="64" fillId="0" borderId="0" xfId="2" applyFont="1" applyAlignment="1">
      <alignment horizontal="center" vertical="center"/>
    </xf>
    <xf numFmtId="0" fontId="49" fillId="0" borderId="0" xfId="2" applyFont="1" applyAlignment="1">
      <alignment horizontal="center" vertical="center"/>
    </xf>
    <xf numFmtId="0" fontId="49" fillId="0" borderId="0" xfId="2" applyFont="1" applyAlignment="1">
      <alignment horizontal="right" vertical="center"/>
    </xf>
    <xf numFmtId="0" fontId="49" fillId="0" borderId="0" xfId="2" applyFont="1" applyAlignment="1">
      <alignment horizontal="left" vertical="center"/>
    </xf>
    <xf numFmtId="0" fontId="51" fillId="0" borderId="6" xfId="2" applyFont="1" applyBorder="1" applyAlignment="1">
      <alignment horizontal="center" vertical="center"/>
    </xf>
    <xf numFmtId="0" fontId="51" fillId="0" borderId="9" xfId="2" applyFont="1" applyBorder="1" applyAlignment="1">
      <alignment horizontal="center" vertical="center"/>
    </xf>
    <xf numFmtId="0" fontId="51" fillId="0" borderId="9" xfId="2" applyFont="1" applyBorder="1" applyAlignment="1">
      <alignment horizontal="center" vertical="center" wrapText="1"/>
    </xf>
    <xf numFmtId="0" fontId="49" fillId="0" borderId="87" xfId="2" applyFont="1" applyBorder="1" applyAlignment="1">
      <alignment horizontal="center" vertical="center"/>
    </xf>
    <xf numFmtId="0" fontId="64" fillId="0" borderId="0" xfId="2" applyFont="1" applyAlignment="1">
      <alignment horizontal="right" vertical="center" readingOrder="2"/>
    </xf>
    <xf numFmtId="0" fontId="128" fillId="0" borderId="0" xfId="15" applyFont="1" applyAlignment="1">
      <alignment horizontal="centerContinuous"/>
    </xf>
    <xf numFmtId="0" fontId="78" fillId="0" borderId="0" xfId="15" applyFont="1" applyAlignment="1">
      <alignment horizontal="centerContinuous"/>
    </xf>
    <xf numFmtId="0" fontId="56" fillId="0" borderId="0" xfId="15" applyFont="1"/>
    <xf numFmtId="0" fontId="78" fillId="0" borderId="0" xfId="15" applyFont="1" applyAlignment="1">
      <alignment horizontal="centerContinuous" vertical="center"/>
    </xf>
    <xf numFmtId="0" fontId="11" fillId="0" borderId="0" xfId="15" applyFont="1"/>
    <xf numFmtId="0" fontId="11" fillId="0" borderId="0" xfId="15" applyFont="1" applyAlignment="1">
      <alignment horizontal="left"/>
    </xf>
    <xf numFmtId="0" fontId="49" fillId="0" borderId="0" xfId="15" applyFont="1" applyAlignment="1">
      <alignment horizontal="left"/>
    </xf>
    <xf numFmtId="0" fontId="11" fillId="0" borderId="62" xfId="15" applyFont="1" applyBorder="1" applyAlignment="1">
      <alignment horizontal="centerContinuous" vertical="center"/>
    </xf>
    <xf numFmtId="0" fontId="78" fillId="0" borderId="63" xfId="15" applyFont="1" applyBorder="1" applyAlignment="1">
      <alignment horizontal="centerContinuous"/>
    </xf>
    <xf numFmtId="0" fontId="11" fillId="0" borderId="36" xfId="15" applyFont="1" applyBorder="1" applyAlignment="1">
      <alignment horizontal="right" vertical="center"/>
    </xf>
    <xf numFmtId="0" fontId="11" fillId="0" borderId="36" xfId="15" applyFont="1" applyBorder="1" applyAlignment="1">
      <alignment vertical="center"/>
    </xf>
    <xf numFmtId="0" fontId="11" fillId="0" borderId="36" xfId="15" applyFont="1" applyBorder="1" applyAlignment="1"/>
    <xf numFmtId="0" fontId="11" fillId="0" borderId="36" xfId="15" quotePrefix="1" applyFont="1" applyBorder="1" applyAlignment="1"/>
    <xf numFmtId="0" fontId="11" fillId="0" borderId="61" xfId="15" applyFont="1" applyBorder="1" applyAlignment="1">
      <alignment horizontal="left"/>
    </xf>
    <xf numFmtId="0" fontId="11" fillId="0" borderId="65" xfId="15" applyFont="1" applyBorder="1" applyAlignment="1">
      <alignment horizontal="centerContinuous" vertical="center"/>
    </xf>
    <xf numFmtId="0" fontId="78" fillId="0" borderId="39" xfId="15" applyFont="1" applyBorder="1" applyAlignment="1">
      <alignment horizontal="centerContinuous"/>
    </xf>
    <xf numFmtId="0" fontId="11" fillId="0" borderId="39" xfId="15" applyFont="1" applyBorder="1" applyAlignment="1">
      <alignment horizontal="centerContinuous" vertical="center"/>
    </xf>
    <xf numFmtId="0" fontId="78" fillId="0" borderId="60" xfId="15" applyFont="1" applyBorder="1" applyAlignment="1">
      <alignment horizontal="center" vertical="center" textRotation="90"/>
    </xf>
    <xf numFmtId="0" fontId="11" fillId="0" borderId="61" xfId="15" applyFont="1" applyBorder="1" applyAlignment="1">
      <alignment horizontal="center" vertical="center" textRotation="90"/>
    </xf>
    <xf numFmtId="0" fontId="11" fillId="0" borderId="62" xfId="15" applyFont="1" applyBorder="1" applyAlignment="1">
      <alignment vertical="center"/>
    </xf>
    <xf numFmtId="0" fontId="78" fillId="0" borderId="63" xfId="15" applyFont="1" applyBorder="1" applyAlignment="1">
      <alignment horizontal="left" vertical="center"/>
    </xf>
    <xf numFmtId="164" fontId="56" fillId="0" borderId="0" xfId="15" applyNumberFormat="1" applyFont="1"/>
    <xf numFmtId="0" fontId="11" fillId="0" borderId="60" xfId="15" applyFont="1" applyBorder="1" applyAlignment="1">
      <alignment vertical="center"/>
    </xf>
    <xf numFmtId="0" fontId="129" fillId="0" borderId="61" xfId="15" applyFont="1" applyBorder="1" applyAlignment="1">
      <alignment horizontal="left" vertical="center"/>
    </xf>
    <xf numFmtId="0" fontId="96" fillId="0" borderId="0" xfId="15" applyFont="1" applyBorder="1" applyAlignment="1">
      <alignment readingOrder="1"/>
    </xf>
    <xf numFmtId="0" fontId="56" fillId="0" borderId="0" xfId="15" applyFont="1" applyAlignment="1">
      <alignment readingOrder="1"/>
    </xf>
    <xf numFmtId="0" fontId="49" fillId="0" borderId="0" xfId="15" applyFont="1" applyBorder="1"/>
    <xf numFmtId="0" fontId="56" fillId="0" borderId="0" xfId="15" applyFont="1" applyBorder="1"/>
    <xf numFmtId="0" fontId="65" fillId="0" borderId="0" xfId="15" applyFont="1" applyAlignment="1">
      <alignment horizontal="center" vertical="center"/>
    </xf>
    <xf numFmtId="0" fontId="11" fillId="0" borderId="0" xfId="15" applyFont="1" applyAlignment="1">
      <alignment horizontal="right" vertical="center"/>
    </xf>
    <xf numFmtId="0" fontId="78" fillId="0" borderId="0" xfId="15" applyFont="1" applyAlignment="1">
      <alignment horizontal="center" vertical="center"/>
    </xf>
    <xf numFmtId="0" fontId="11" fillId="0" borderId="0" xfId="15" applyFont="1" applyAlignment="1">
      <alignment horizontal="left" vertical="center"/>
    </xf>
    <xf numFmtId="0" fontId="78" fillId="0" borderId="25" xfId="15" applyFont="1" applyBorder="1" applyAlignment="1">
      <alignment horizontal="center" vertical="center"/>
    </xf>
    <xf numFmtId="0" fontId="78" fillId="0" borderId="81" xfId="15" applyFont="1" applyBorder="1" applyAlignment="1">
      <alignment horizontal="center" vertical="center"/>
    </xf>
    <xf numFmtId="0" fontId="11" fillId="0" borderId="81" xfId="15" applyFont="1" applyBorder="1" applyAlignment="1">
      <alignment horizontal="center" vertical="center"/>
    </xf>
    <xf numFmtId="164" fontId="11" fillId="0" borderId="81" xfId="15" applyNumberFormat="1" applyFont="1" applyBorder="1" applyAlignment="1">
      <alignment horizontal="center" vertical="center"/>
    </xf>
    <xf numFmtId="167" fontId="65" fillId="0" borderId="0" xfId="15" applyNumberFormat="1" applyFont="1" applyAlignment="1">
      <alignment horizontal="center" vertical="center"/>
    </xf>
    <xf numFmtId="0" fontId="78" fillId="0" borderId="73" xfId="15" applyFont="1" applyBorder="1" applyAlignment="1">
      <alignment horizontal="center" vertical="center"/>
    </xf>
    <xf numFmtId="0" fontId="11" fillId="0" borderId="73" xfId="15" applyFont="1" applyBorder="1" applyAlignment="1">
      <alignment horizontal="center" vertical="center"/>
    </xf>
    <xf numFmtId="164" fontId="11" fillId="0" borderId="73" xfId="15" applyNumberFormat="1" applyFont="1" applyBorder="1" applyAlignment="1">
      <alignment horizontal="center" vertical="center"/>
    </xf>
    <xf numFmtId="0" fontId="78" fillId="0" borderId="88" xfId="15" applyFont="1" applyBorder="1" applyAlignment="1">
      <alignment horizontal="center" vertical="center"/>
    </xf>
    <xf numFmtId="0" fontId="11" fillId="0" borderId="88" xfId="15" applyFont="1" applyBorder="1" applyAlignment="1">
      <alignment horizontal="center" vertical="center"/>
    </xf>
    <xf numFmtId="164" fontId="11" fillId="0" borderId="88" xfId="15" applyNumberFormat="1" applyFont="1" applyBorder="1" applyAlignment="1">
      <alignment horizontal="center" vertical="center"/>
    </xf>
    <xf numFmtId="0" fontId="78" fillId="0" borderId="87" xfId="15" applyFont="1" applyBorder="1" applyAlignment="1">
      <alignment horizontal="center" vertical="center" wrapText="1"/>
    </xf>
    <xf numFmtId="0" fontId="11" fillId="0" borderId="87" xfId="15" applyFont="1" applyBorder="1" applyAlignment="1">
      <alignment horizontal="center" vertical="center"/>
    </xf>
    <xf numFmtId="164" fontId="11" fillId="0" borderId="87" xfId="15" applyNumberFormat="1" applyFont="1" applyBorder="1" applyAlignment="1">
      <alignment horizontal="center" vertical="center"/>
    </xf>
    <xf numFmtId="0" fontId="78" fillId="0" borderId="81" xfId="15" applyFont="1" applyBorder="1" applyAlignment="1">
      <alignment horizontal="center" vertical="center" readingOrder="2"/>
    </xf>
    <xf numFmtId="0" fontId="11" fillId="0" borderId="0" xfId="15" applyFont="1" applyAlignment="1">
      <alignment horizontal="center" vertical="center"/>
    </xf>
    <xf numFmtId="0" fontId="78" fillId="0" borderId="88" xfId="15" applyFont="1" applyBorder="1" applyAlignment="1">
      <alignment horizontal="center" vertical="center" wrapText="1"/>
    </xf>
    <xf numFmtId="0" fontId="124" fillId="0" borderId="107" xfId="15" applyFont="1" applyBorder="1" applyAlignment="1">
      <alignment horizontal="center" vertical="center"/>
    </xf>
    <xf numFmtId="0" fontId="11" fillId="0" borderId="18" xfId="15" applyFont="1" applyBorder="1" applyAlignment="1">
      <alignment horizontal="center" vertical="center"/>
    </xf>
    <xf numFmtId="164" fontId="11" fillId="0" borderId="107" xfId="15" applyNumberFormat="1" applyFont="1" applyBorder="1" applyAlignment="1">
      <alignment horizontal="center" vertical="center"/>
    </xf>
    <xf numFmtId="0" fontId="124" fillId="0" borderId="73" xfId="15" applyFont="1" applyBorder="1" applyAlignment="1">
      <alignment horizontal="center" vertical="center"/>
    </xf>
    <xf numFmtId="0" fontId="124" fillId="0" borderId="88" xfId="15" applyFont="1" applyBorder="1" applyAlignment="1">
      <alignment horizontal="center" vertical="center"/>
    </xf>
    <xf numFmtId="0" fontId="124" fillId="0" borderId="87" xfId="15" applyFont="1" applyBorder="1" applyAlignment="1">
      <alignment horizontal="center" vertical="center" wrapText="1"/>
    </xf>
    <xf numFmtId="0" fontId="100" fillId="0" borderId="0" xfId="15" applyFont="1" applyAlignment="1">
      <alignment horizontal="left" vertical="center"/>
    </xf>
    <xf numFmtId="0" fontId="132" fillId="0" borderId="0" xfId="0" applyFont="1" applyAlignment="1">
      <alignment horizontal="right" vertical="center"/>
    </xf>
    <xf numFmtId="0" fontId="133" fillId="0" borderId="0" xfId="0" applyFont="1" applyAlignment="1">
      <alignment vertical="center"/>
    </xf>
    <xf numFmtId="0" fontId="34" fillId="0" borderId="0" xfId="0" applyFont="1" applyAlignment="1">
      <alignment vertical="center"/>
    </xf>
    <xf numFmtId="0" fontId="24" fillId="0" borderId="0" xfId="0" applyFont="1"/>
    <xf numFmtId="0" fontId="132" fillId="0" borderId="0" xfId="0" applyFont="1" applyAlignment="1">
      <alignment vertical="center"/>
    </xf>
    <xf numFmtId="0" fontId="34" fillId="2" borderId="0" xfId="0" applyFont="1" applyFill="1" applyAlignment="1">
      <alignment vertical="center"/>
    </xf>
    <xf numFmtId="0" fontId="24" fillId="2" borderId="0" xfId="0" applyFont="1" applyFill="1"/>
    <xf numFmtId="0" fontId="134" fillId="0" borderId="60" xfId="0" applyFont="1" applyBorder="1" applyAlignment="1">
      <alignment vertical="center" wrapText="1" readingOrder="2"/>
    </xf>
    <xf numFmtId="0" fontId="132" fillId="0" borderId="36" xfId="0" applyFont="1" applyBorder="1" applyAlignment="1">
      <alignment vertical="center" wrapText="1" readingOrder="2"/>
    </xf>
    <xf numFmtId="0" fontId="33" fillId="0" borderId="25" xfId="0" applyFont="1" applyBorder="1" applyAlignment="1">
      <alignment horizontal="center" vertical="center" textRotation="90"/>
    </xf>
    <xf numFmtId="0" fontId="33" fillId="2" borderId="25" xfId="0" applyFont="1" applyFill="1" applyBorder="1" applyAlignment="1">
      <alignment horizontal="center" vertical="center" textRotation="90"/>
    </xf>
    <xf numFmtId="0" fontId="137" fillId="2" borderId="25" xfId="0" applyFont="1" applyFill="1" applyBorder="1" applyAlignment="1">
      <alignment horizontal="center" vertical="center" textRotation="90"/>
    </xf>
    <xf numFmtId="0" fontId="137" fillId="0" borderId="25" xfId="0" applyFont="1" applyBorder="1" applyAlignment="1">
      <alignment horizontal="center" vertical="center" textRotation="90"/>
    </xf>
    <xf numFmtId="0" fontId="132" fillId="0" borderId="45" xfId="0" applyFont="1" applyBorder="1" applyAlignment="1">
      <alignment horizontal="right" vertical="center"/>
    </xf>
    <xf numFmtId="0" fontId="135" fillId="0" borderId="44" xfId="0" applyFont="1" applyBorder="1" applyAlignment="1">
      <alignment horizontal="left" vertical="center"/>
    </xf>
    <xf numFmtId="168" fontId="135" fillId="0" borderId="48" xfId="0" applyNumberFormat="1" applyFont="1" applyBorder="1" applyAlignment="1">
      <alignment horizontal="center" vertical="center"/>
    </xf>
    <xf numFmtId="168" fontId="135" fillId="0" borderId="73" xfId="0" applyNumberFormat="1" applyFont="1" applyBorder="1" applyAlignment="1">
      <alignment horizontal="center" vertical="center"/>
    </xf>
    <xf numFmtId="168" fontId="135" fillId="2" borderId="48" xfId="0" applyNumberFormat="1" applyFont="1" applyFill="1" applyBorder="1" applyAlignment="1">
      <alignment horizontal="center" vertical="center"/>
    </xf>
    <xf numFmtId="168" fontId="138" fillId="2" borderId="48" xfId="0" applyNumberFormat="1" applyFont="1" applyFill="1" applyBorder="1" applyAlignment="1">
      <alignment horizontal="center" vertical="center"/>
    </xf>
    <xf numFmtId="168" fontId="138" fillId="0" borderId="73" xfId="0" applyNumberFormat="1" applyFont="1" applyBorder="1" applyAlignment="1">
      <alignment horizontal="center" vertical="center"/>
    </xf>
    <xf numFmtId="0" fontId="132" fillId="0" borderId="49" xfId="0" applyFont="1" applyBorder="1" applyAlignment="1">
      <alignment horizontal="right" vertical="center"/>
    </xf>
    <xf numFmtId="0" fontId="135" fillId="0" borderId="48" xfId="0" applyFont="1" applyBorder="1" applyAlignment="1">
      <alignment horizontal="left" vertical="center"/>
    </xf>
    <xf numFmtId="0" fontId="139" fillId="0" borderId="48" xfId="0" applyFont="1" applyBorder="1" applyAlignment="1">
      <alignment horizontal="left" vertical="center"/>
    </xf>
    <xf numFmtId="0" fontId="132" fillId="0" borderId="49" xfId="0" applyFont="1" applyFill="1" applyBorder="1" applyAlignment="1">
      <alignment horizontal="right" vertical="center"/>
    </xf>
    <xf numFmtId="0" fontId="135" fillId="0" borderId="48" xfId="0" applyFont="1" applyFill="1" applyBorder="1" applyAlignment="1">
      <alignment horizontal="left" vertical="center"/>
    </xf>
    <xf numFmtId="168" fontId="135" fillId="0" borderId="48" xfId="0" applyNumberFormat="1" applyFont="1" applyFill="1" applyBorder="1" applyAlignment="1">
      <alignment horizontal="center" vertical="center"/>
    </xf>
    <xf numFmtId="168" fontId="135" fillId="0" borderId="73" xfId="0" applyNumberFormat="1" applyFont="1" applyFill="1" applyBorder="1" applyAlignment="1">
      <alignment horizontal="center" vertical="center"/>
    </xf>
    <xf numFmtId="168" fontId="138" fillId="0" borderId="73" xfId="0" applyNumberFormat="1" applyFont="1" applyFill="1" applyBorder="1" applyAlignment="1">
      <alignment horizontal="center" vertical="center"/>
    </xf>
    <xf numFmtId="0" fontId="132" fillId="0" borderId="69" xfId="0" applyFont="1" applyBorder="1" applyAlignment="1">
      <alignment horizontal="right" vertical="center"/>
    </xf>
    <xf numFmtId="0" fontId="135" fillId="0" borderId="70" xfId="0" applyFont="1" applyBorder="1" applyAlignment="1">
      <alignment horizontal="left" vertical="center"/>
    </xf>
    <xf numFmtId="0" fontId="132" fillId="0" borderId="60" xfId="0" applyFont="1" applyBorder="1" applyAlignment="1">
      <alignment horizontal="right" vertical="center"/>
    </xf>
    <xf numFmtId="0" fontId="132" fillId="0" borderId="61" xfId="0" applyFont="1" applyBorder="1" applyAlignment="1">
      <alignment horizontal="left" vertical="center"/>
    </xf>
    <xf numFmtId="168" fontId="135" fillId="0" borderId="61" xfId="0" applyNumberFormat="1" applyFont="1" applyBorder="1" applyAlignment="1">
      <alignment horizontal="center" vertical="center"/>
    </xf>
    <xf numFmtId="168" fontId="135" fillId="2" borderId="61" xfId="0" applyNumberFormat="1" applyFont="1" applyFill="1" applyBorder="1" applyAlignment="1">
      <alignment horizontal="center" vertical="center"/>
    </xf>
    <xf numFmtId="168" fontId="138" fillId="2" borderId="61" xfId="0" applyNumberFormat="1" applyFont="1" applyFill="1" applyBorder="1" applyAlignment="1">
      <alignment horizontal="center" vertical="center"/>
    </xf>
    <xf numFmtId="168" fontId="138" fillId="0" borderId="61" xfId="0" applyNumberFormat="1" applyFont="1" applyBorder="1" applyAlignment="1">
      <alignment horizontal="center" vertical="center"/>
    </xf>
    <xf numFmtId="0" fontId="141" fillId="0" borderId="0" xfId="15" applyFont="1"/>
    <xf numFmtId="0" fontId="30" fillId="0" borderId="0" xfId="15" applyFont="1" applyAlignment="1">
      <alignment horizontal="right" vertical="center"/>
    </xf>
    <xf numFmtId="0" fontId="34" fillId="0" borderId="0" xfId="15" applyFont="1"/>
    <xf numFmtId="0" fontId="34" fillId="0" borderId="0" xfId="15" applyFont="1" applyAlignment="1">
      <alignment horizontal="center"/>
    </xf>
    <xf numFmtId="0" fontId="30" fillId="0" borderId="0" xfId="15" applyFont="1" applyAlignment="1">
      <alignment horizontal="left"/>
    </xf>
    <xf numFmtId="16" fontId="34" fillId="0" borderId="0" xfId="15" applyNumberFormat="1" applyFont="1"/>
    <xf numFmtId="0" fontId="30" fillId="0" borderId="0" xfId="15" applyFont="1" applyAlignment="1">
      <alignment vertical="center"/>
    </xf>
    <xf numFmtId="0" fontId="143" fillId="0" borderId="62" xfId="15" applyFont="1" applyBorder="1" applyAlignment="1">
      <alignment horizontal="center" vertical="center"/>
    </xf>
    <xf numFmtId="0" fontId="143" fillId="0" borderId="6" xfId="15" applyFont="1" applyBorder="1" applyAlignment="1">
      <alignment horizontal="center" vertical="center"/>
    </xf>
    <xf numFmtId="0" fontId="143" fillId="0" borderId="58" xfId="15" applyFont="1" applyBorder="1" applyAlignment="1">
      <alignment horizontal="center" vertical="center"/>
    </xf>
    <xf numFmtId="0" fontId="144" fillId="0" borderId="6" xfId="15" applyFont="1" applyBorder="1" applyAlignment="1">
      <alignment horizontal="center" vertical="center"/>
    </xf>
    <xf numFmtId="0" fontId="144" fillId="0" borderId="6" xfId="15" applyFont="1" applyBorder="1" applyAlignment="1">
      <alignment horizontal="center" vertical="center" wrapText="1"/>
    </xf>
    <xf numFmtId="0" fontId="143" fillId="0" borderId="0" xfId="15" applyFont="1" applyAlignment="1">
      <alignment vertical="center"/>
    </xf>
    <xf numFmtId="0" fontId="143" fillId="0" borderId="0" xfId="15" applyFont="1"/>
    <xf numFmtId="0" fontId="142" fillId="0" borderId="65" xfId="15" applyFont="1" applyBorder="1" applyAlignment="1">
      <alignment vertical="center"/>
    </xf>
    <xf numFmtId="0" fontId="142" fillId="0" borderId="0" xfId="15" applyFont="1" applyBorder="1" applyAlignment="1">
      <alignment vertical="center"/>
    </xf>
    <xf numFmtId="0" fontId="143" fillId="0" borderId="65" xfId="15" applyFont="1" applyBorder="1" applyAlignment="1">
      <alignment horizontal="center" vertical="center"/>
    </xf>
    <xf numFmtId="0" fontId="143" fillId="0" borderId="11" xfId="15" applyFont="1" applyBorder="1" applyAlignment="1">
      <alignment horizontal="center" vertical="center"/>
    </xf>
    <xf numFmtId="0" fontId="143" fillId="0" borderId="64" xfId="15" applyFont="1" applyBorder="1" applyAlignment="1">
      <alignment horizontal="center" vertical="center"/>
    </xf>
    <xf numFmtId="49" fontId="145" fillId="0" borderId="9" xfId="15" applyNumberFormat="1" applyFont="1" applyBorder="1" applyAlignment="1">
      <alignment horizontal="center" vertical="center" wrapText="1"/>
    </xf>
    <xf numFmtId="0" fontId="143" fillId="0" borderId="9" xfId="15" applyFont="1" applyBorder="1" applyAlignment="1">
      <alignment horizontal="center" vertical="center"/>
    </xf>
    <xf numFmtId="0" fontId="146" fillId="0" borderId="45" xfId="15" applyFont="1" applyBorder="1" applyAlignment="1">
      <alignment horizontal="right" vertical="center"/>
    </xf>
    <xf numFmtId="0" fontId="146" fillId="0" borderId="44" xfId="15" applyFont="1" applyBorder="1" applyAlignment="1">
      <alignment horizontal="left" vertical="center"/>
    </xf>
    <xf numFmtId="0" fontId="146" fillId="0" borderId="81" xfId="15" applyFont="1" applyBorder="1" applyAlignment="1">
      <alignment horizontal="center" vertical="center"/>
    </xf>
    <xf numFmtId="0" fontId="147" fillId="0" borderId="81" xfId="11" applyFont="1" applyBorder="1" applyAlignment="1">
      <alignment horizontal="center" vertical="center"/>
    </xf>
    <xf numFmtId="0" fontId="98" fillId="0" borderId="0" xfId="15" applyFont="1"/>
    <xf numFmtId="0" fontId="146" fillId="0" borderId="49" xfId="15" applyFont="1" applyBorder="1" applyAlignment="1">
      <alignment horizontal="right" vertical="center"/>
    </xf>
    <xf numFmtId="0" fontId="146" fillId="0" borderId="48" xfId="15" applyFont="1" applyBorder="1" applyAlignment="1">
      <alignment horizontal="left" vertical="center"/>
    </xf>
    <xf numFmtId="0" fontId="146" fillId="0" borderId="73" xfId="15" applyFont="1" applyBorder="1" applyAlignment="1">
      <alignment horizontal="center" vertical="center"/>
    </xf>
    <xf numFmtId="0" fontId="147" fillId="0" borderId="73" xfId="11" applyFont="1" applyBorder="1" applyAlignment="1">
      <alignment horizontal="center" vertical="center"/>
    </xf>
    <xf numFmtId="0" fontId="148" fillId="0" borderId="0" xfId="15" applyFont="1"/>
    <xf numFmtId="0" fontId="146" fillId="0" borderId="53" xfId="15" applyFont="1" applyBorder="1" applyAlignment="1">
      <alignment horizontal="right" vertical="center"/>
    </xf>
    <xf numFmtId="0" fontId="146" fillId="0" borderId="52" xfId="15" applyFont="1" applyBorder="1" applyAlignment="1">
      <alignment horizontal="left" vertical="center"/>
    </xf>
    <xf numFmtId="0" fontId="146" fillId="0" borderId="87" xfId="15" applyFont="1" applyBorder="1" applyAlignment="1">
      <alignment horizontal="center" vertical="center"/>
    </xf>
    <xf numFmtId="0" fontId="147" fillId="0" borderId="87" xfId="11" applyFont="1" applyBorder="1" applyAlignment="1">
      <alignment horizontal="center" vertical="center"/>
    </xf>
    <xf numFmtId="0" fontId="146" fillId="0" borderId="60" xfId="15" applyFont="1" applyBorder="1" applyAlignment="1">
      <alignment vertical="center"/>
    </xf>
    <xf numFmtId="0" fontId="146" fillId="0" borderId="36" xfId="15" applyFont="1" applyBorder="1" applyAlignment="1">
      <alignment horizontal="left" vertical="center"/>
    </xf>
    <xf numFmtId="0" fontId="146" fillId="0" borderId="25" xfId="15" applyFont="1" applyBorder="1" applyAlignment="1">
      <alignment horizontal="center" vertical="center"/>
    </xf>
    <xf numFmtId="0" fontId="148" fillId="0" borderId="0" xfId="15" applyFont="1" applyAlignment="1">
      <alignment vertical="center"/>
    </xf>
    <xf numFmtId="0" fontId="30" fillId="0" borderId="58" xfId="15" applyFont="1" applyBorder="1" applyAlignment="1">
      <alignment readingOrder="2"/>
    </xf>
    <xf numFmtId="0" fontId="11" fillId="0" borderId="58" xfId="15" applyFont="1" applyBorder="1" applyAlignment="1">
      <alignment readingOrder="2"/>
    </xf>
    <xf numFmtId="0" fontId="34" fillId="0" borderId="0" xfId="15" applyFont="1" applyAlignment="1"/>
    <xf numFmtId="0" fontId="78" fillId="0" borderId="0" xfId="15" applyFont="1" applyAlignment="1"/>
    <xf numFmtId="0" fontId="32" fillId="0" borderId="0" xfId="15" applyFont="1"/>
    <xf numFmtId="0" fontId="149" fillId="0" borderId="0" xfId="15" applyFont="1"/>
    <xf numFmtId="0" fontId="152" fillId="0" borderId="0" xfId="15" applyFont="1"/>
    <xf numFmtId="0" fontId="152" fillId="0" borderId="0" xfId="15" applyFont="1" applyAlignment="1">
      <alignment horizontal="center"/>
    </xf>
    <xf numFmtId="0" fontId="100" fillId="0" borderId="0" xfId="15" applyFont="1"/>
    <xf numFmtId="0" fontId="153" fillId="0" borderId="0" xfId="15" applyFont="1" applyAlignment="1">
      <alignment horizontal="right"/>
    </xf>
    <xf numFmtId="0" fontId="153" fillId="0" borderId="0" xfId="15" applyFont="1" applyAlignment="1">
      <alignment horizontal="center"/>
    </xf>
    <xf numFmtId="0" fontId="78" fillId="0" borderId="0" xfId="15" applyFont="1" applyAlignment="1">
      <alignment horizontal="right"/>
    </xf>
    <xf numFmtId="0" fontId="141" fillId="0" borderId="0" xfId="15" applyFont="1" applyAlignment="1">
      <alignment horizontal="center"/>
    </xf>
    <xf numFmtId="0" fontId="24" fillId="0" borderId="0" xfId="2" applyFont="1" applyAlignment="1">
      <alignment horizontal="center"/>
    </xf>
    <xf numFmtId="0" fontId="24" fillId="0" borderId="0" xfId="2" applyFont="1"/>
    <xf numFmtId="0" fontId="157" fillId="0" borderId="0" xfId="2" applyFont="1" applyFill="1" applyAlignment="1">
      <alignment horizontal="left"/>
    </xf>
    <xf numFmtId="0" fontId="152" fillId="0" borderId="0" xfId="2" applyFont="1" applyFill="1" applyAlignment="1">
      <alignment horizontal="center"/>
    </xf>
    <xf numFmtId="0" fontId="152" fillId="0" borderId="0" xfId="2" applyFont="1" applyAlignment="1">
      <alignment horizontal="center"/>
    </xf>
    <xf numFmtId="0" fontId="146" fillId="0" borderId="0" xfId="2" applyFont="1" applyAlignment="1">
      <alignment horizontal="right"/>
    </xf>
    <xf numFmtId="0" fontId="157" fillId="0" borderId="0" xfId="2" applyFont="1" applyAlignment="1">
      <alignment horizontal="left"/>
    </xf>
    <xf numFmtId="0" fontId="157" fillId="0" borderId="0" xfId="2" applyFont="1" applyAlignment="1">
      <alignment horizontal="center"/>
    </xf>
    <xf numFmtId="0" fontId="152" fillId="0" borderId="0" xfId="2" applyFont="1"/>
    <xf numFmtId="0" fontId="158" fillId="0" borderId="45" xfId="2" applyFont="1" applyFill="1" applyBorder="1" applyAlignment="1">
      <alignment horizontal="center" vertical="center"/>
    </xf>
    <xf numFmtId="0" fontId="158" fillId="0" borderId="58" xfId="2" applyFont="1" applyFill="1" applyBorder="1" applyAlignment="1">
      <alignment horizontal="center" vertical="center"/>
    </xf>
    <xf numFmtId="0" fontId="158" fillId="0" borderId="63" xfId="2" applyFont="1" applyFill="1" applyBorder="1" applyAlignment="1">
      <alignment horizontal="center" vertical="center"/>
    </xf>
    <xf numFmtId="0" fontId="158" fillId="0" borderId="63" xfId="2" applyFont="1" applyFill="1" applyBorder="1" applyAlignment="1">
      <alignment horizontal="right" vertical="center"/>
    </xf>
    <xf numFmtId="0" fontId="158" fillId="0" borderId="58" xfId="2" applyFont="1" applyBorder="1" applyAlignment="1">
      <alignment horizontal="center"/>
    </xf>
    <xf numFmtId="0" fontId="158" fillId="0" borderId="63" xfId="2" applyFont="1" applyBorder="1" applyAlignment="1">
      <alignment horizontal="center" vertical="center"/>
    </xf>
    <xf numFmtId="0" fontId="141" fillId="0" borderId="0" xfId="2" applyFont="1" applyAlignment="1">
      <alignment horizontal="center"/>
    </xf>
    <xf numFmtId="0" fontId="158" fillId="0" borderId="45" xfId="2" applyFont="1" applyBorder="1" applyAlignment="1">
      <alignment horizontal="center" vertical="center"/>
    </xf>
    <xf numFmtId="0" fontId="158" fillId="0" borderId="58" xfId="2" applyFont="1" applyBorder="1" applyAlignment="1">
      <alignment horizontal="center" vertical="center"/>
    </xf>
    <xf numFmtId="0" fontId="158" fillId="0" borderId="43" xfId="2" applyFont="1" applyBorder="1" applyAlignment="1">
      <alignment horizontal="center" vertical="center"/>
    </xf>
    <xf numFmtId="0" fontId="141" fillId="0" borderId="0" xfId="2" applyFont="1"/>
    <xf numFmtId="0" fontId="158" fillId="0" borderId="75" xfId="2" applyFont="1" applyFill="1" applyBorder="1" applyAlignment="1">
      <alignment horizontal="center" vertical="center"/>
    </xf>
    <xf numFmtId="0" fontId="158" fillId="0" borderId="108" xfId="2" applyFont="1" applyFill="1" applyBorder="1" applyAlignment="1">
      <alignment horizontal="center" vertical="center"/>
    </xf>
    <xf numFmtId="0" fontId="158" fillId="0" borderId="76" xfId="2" applyFont="1" applyFill="1" applyBorder="1" applyAlignment="1">
      <alignment horizontal="center" vertical="center"/>
    </xf>
    <xf numFmtId="0" fontId="158" fillId="0" borderId="65" xfId="2" applyFont="1" applyBorder="1" applyAlignment="1">
      <alignment horizontal="center" vertical="center"/>
    </xf>
    <xf numFmtId="0" fontId="158" fillId="0" borderId="39" xfId="2" applyFont="1" applyBorder="1" applyAlignment="1">
      <alignment horizontal="center"/>
    </xf>
    <xf numFmtId="0" fontId="158" fillId="0" borderId="75" xfId="2" applyFont="1" applyBorder="1" applyAlignment="1">
      <alignment horizontal="center" vertical="center"/>
    </xf>
    <xf numFmtId="0" fontId="158" fillId="0" borderId="76" xfId="2" applyFont="1" applyBorder="1" applyAlignment="1">
      <alignment horizontal="center" vertical="center"/>
    </xf>
    <xf numFmtId="0" fontId="158" fillId="0" borderId="109" xfId="2" applyFont="1" applyBorder="1" applyAlignment="1">
      <alignment horizontal="center" vertical="center"/>
    </xf>
    <xf numFmtId="0" fontId="158" fillId="0" borderId="108" xfId="2" applyFont="1" applyBorder="1" applyAlignment="1">
      <alignment horizontal="center" vertical="center"/>
    </xf>
    <xf numFmtId="0" fontId="158" fillId="0" borderId="77" xfId="2" applyFont="1" applyFill="1" applyBorder="1" applyAlignment="1">
      <alignment horizontal="center" vertical="center"/>
    </xf>
    <xf numFmtId="0" fontId="158" fillId="0" borderId="110" xfId="2" applyFont="1" applyFill="1" applyBorder="1" applyAlignment="1">
      <alignment horizontal="center" vertical="center"/>
    </xf>
    <xf numFmtId="0" fontId="158" fillId="0" borderId="78" xfId="2" applyFont="1" applyFill="1" applyBorder="1" applyAlignment="1">
      <alignment horizontal="center" vertical="center"/>
    </xf>
    <xf numFmtId="0" fontId="158" fillId="0" borderId="64" xfId="2" applyFont="1" applyBorder="1" applyAlignment="1">
      <alignment horizontal="center" vertical="center"/>
    </xf>
    <xf numFmtId="0" fontId="158" fillId="0" borderId="24" xfId="2" applyFont="1" applyBorder="1" applyAlignment="1">
      <alignment horizontal="center"/>
    </xf>
    <xf numFmtId="0" fontId="158" fillId="0" borderId="77" xfId="2" applyFont="1" applyBorder="1" applyAlignment="1">
      <alignment horizontal="center" vertical="center"/>
    </xf>
    <xf numFmtId="0" fontId="158" fillId="0" borderId="78" xfId="2" applyFont="1" applyBorder="1" applyAlignment="1">
      <alignment horizontal="center" vertical="center"/>
    </xf>
    <xf numFmtId="0" fontId="158" fillId="0" borderId="111" xfId="2" applyFont="1" applyBorder="1" applyAlignment="1">
      <alignment horizontal="center" vertical="center"/>
    </xf>
    <xf numFmtId="0" fontId="158" fillId="0" borderId="110" xfId="2" applyFont="1" applyBorder="1" applyAlignment="1">
      <alignment horizontal="center" vertical="center"/>
    </xf>
    <xf numFmtId="0" fontId="159" fillId="0" borderId="81" xfId="2" applyFont="1" applyFill="1" applyBorder="1" applyAlignment="1">
      <alignment horizontal="center" vertical="center"/>
    </xf>
    <xf numFmtId="0" fontId="158" fillId="0" borderId="81" xfId="2" applyFont="1" applyBorder="1" applyAlignment="1">
      <alignment horizontal="center" vertical="center"/>
    </xf>
    <xf numFmtId="0" fontId="158" fillId="0" borderId="6" xfId="2" applyFont="1" applyBorder="1" applyAlignment="1">
      <alignment horizontal="center"/>
    </xf>
    <xf numFmtId="0" fontId="160" fillId="0" borderId="45" xfId="2" applyFont="1" applyBorder="1" applyAlignment="1">
      <alignment horizontal="center" vertical="center"/>
    </xf>
    <xf numFmtId="0" fontId="160" fillId="0" borderId="112" xfId="2" applyFont="1" applyBorder="1" applyAlignment="1">
      <alignment horizontal="center" vertical="center"/>
    </xf>
    <xf numFmtId="0" fontId="159" fillId="0" borderId="113" xfId="2" applyFont="1" applyBorder="1" applyAlignment="1">
      <alignment horizontal="center" vertical="center"/>
    </xf>
    <xf numFmtId="0" fontId="158" fillId="0" borderId="11" xfId="2" applyFont="1" applyBorder="1" applyAlignment="1">
      <alignment horizontal="center"/>
    </xf>
    <xf numFmtId="0" fontId="158" fillId="0" borderId="87" xfId="2" applyFont="1" applyBorder="1" applyAlignment="1">
      <alignment horizontal="center" vertical="center"/>
    </xf>
    <xf numFmtId="0" fontId="158" fillId="0" borderId="11" xfId="2" applyFont="1" applyBorder="1" applyAlignment="1">
      <alignment horizontal="center" vertical="center"/>
    </xf>
    <xf numFmtId="0" fontId="160" fillId="0" borderId="53" xfId="2" applyFont="1" applyBorder="1" applyAlignment="1">
      <alignment horizontal="center" vertical="center"/>
    </xf>
    <xf numFmtId="0" fontId="160" fillId="0" borderId="114" xfId="2" applyFont="1" applyBorder="1" applyAlignment="1">
      <alignment horizontal="center" vertical="center"/>
    </xf>
    <xf numFmtId="0" fontId="158" fillId="0" borderId="9" xfId="2" applyFont="1" applyBorder="1" applyAlignment="1">
      <alignment horizontal="center" vertical="center" wrapText="1"/>
    </xf>
    <xf numFmtId="0" fontId="158" fillId="0" borderId="9" xfId="2" applyFont="1" applyBorder="1" applyAlignment="1">
      <alignment horizontal="center" vertical="top"/>
    </xf>
    <xf numFmtId="0" fontId="160" fillId="0" borderId="60" xfId="2" applyFont="1" applyBorder="1" applyAlignment="1">
      <alignment horizontal="center" vertical="center"/>
    </xf>
    <xf numFmtId="0" fontId="160" fillId="0" borderId="115" xfId="2" applyFont="1" applyBorder="1" applyAlignment="1">
      <alignment horizontal="center" vertical="center"/>
    </xf>
    <xf numFmtId="0" fontId="158" fillId="0" borderId="25" xfId="2" applyFont="1" applyBorder="1" applyAlignment="1">
      <alignment horizontal="center" vertical="center" wrapText="1"/>
    </xf>
    <xf numFmtId="0" fontId="161" fillId="0" borderId="81" xfId="2" applyFont="1" applyFill="1" applyBorder="1" applyAlignment="1">
      <alignment horizontal="center"/>
    </xf>
    <xf numFmtId="0" fontId="160" fillId="0" borderId="116" xfId="2" applyFont="1" applyBorder="1" applyAlignment="1">
      <alignment horizontal="center" vertical="center"/>
    </xf>
    <xf numFmtId="0" fontId="160" fillId="0" borderId="117" xfId="2" applyFont="1" applyBorder="1" applyAlignment="1">
      <alignment horizontal="center" vertical="center"/>
    </xf>
    <xf numFmtId="0" fontId="158" fillId="0" borderId="11" xfId="2" applyFont="1" applyBorder="1" applyAlignment="1">
      <alignment horizontal="center" vertical="center" wrapText="1"/>
    </xf>
    <xf numFmtId="0" fontId="160" fillId="0" borderId="118" xfId="2" applyFont="1" applyBorder="1" applyAlignment="1">
      <alignment horizontal="center" vertical="center"/>
    </xf>
    <xf numFmtId="0" fontId="162" fillId="0" borderId="0" xfId="2" applyFont="1"/>
    <xf numFmtId="0" fontId="163" fillId="0" borderId="0" xfId="2" applyFont="1" applyFill="1" applyAlignment="1">
      <alignment horizontal="left" vertical="center"/>
    </xf>
    <xf numFmtId="0" fontId="165" fillId="0" borderId="0" xfId="2" applyFont="1" applyFill="1" applyAlignment="1">
      <alignment horizontal="center"/>
    </xf>
    <xf numFmtId="0" fontId="165" fillId="0" borderId="0" xfId="2" applyFont="1" applyFill="1" applyBorder="1" applyAlignment="1">
      <alignment horizontal="center"/>
    </xf>
    <xf numFmtId="0" fontId="165" fillId="0" borderId="0" xfId="2" applyFont="1" applyAlignment="1">
      <alignment horizontal="center"/>
    </xf>
    <xf numFmtId="0" fontId="166" fillId="0" borderId="0" xfId="2" applyFont="1" applyAlignment="1">
      <alignment horizontal="right" vertical="top" readingOrder="1"/>
    </xf>
    <xf numFmtId="0" fontId="165" fillId="0" borderId="0" xfId="2" applyFont="1" applyAlignment="1">
      <alignment horizontal="center" readingOrder="1"/>
    </xf>
    <xf numFmtId="0" fontId="163" fillId="0" borderId="0" xfId="2" applyFont="1" applyAlignment="1">
      <alignment horizontal="center" vertical="top" readingOrder="1"/>
    </xf>
    <xf numFmtId="0" fontId="165" fillId="0" borderId="0" xfId="2" applyFont="1"/>
    <xf numFmtId="0" fontId="167" fillId="0" borderId="0" xfId="2" applyFont="1" applyFill="1" applyAlignment="1">
      <alignment horizontal="left" vertical="center"/>
    </xf>
    <xf numFmtId="0" fontId="167" fillId="0" borderId="0" xfId="2" applyFont="1" applyFill="1" applyAlignment="1">
      <alignment horizontal="center" vertical="center"/>
    </xf>
    <xf numFmtId="0" fontId="163" fillId="0" borderId="0" xfId="2" applyFont="1" applyAlignment="1">
      <alignment horizontal="center" vertical="top"/>
    </xf>
    <xf numFmtId="0" fontId="152" fillId="0" borderId="0" xfId="2" applyFont="1" applyFill="1" applyBorder="1" applyAlignment="1">
      <alignment horizontal="center"/>
    </xf>
    <xf numFmtId="0" fontId="158" fillId="0" borderId="60" xfId="2" applyFont="1" applyFill="1" applyBorder="1" applyAlignment="1">
      <alignment horizontal="center" vertical="center"/>
    </xf>
    <xf numFmtId="0" fontId="158" fillId="0" borderId="36" xfId="2" applyFont="1" applyFill="1" applyBorder="1" applyAlignment="1">
      <alignment horizontal="center" vertical="center"/>
    </xf>
    <xf numFmtId="0" fontId="158" fillId="0" borderId="61" xfId="2" applyFont="1" applyFill="1" applyBorder="1" applyAlignment="1">
      <alignment horizontal="center" vertical="center"/>
    </xf>
    <xf numFmtId="0" fontId="158" fillId="0" borderId="62" xfId="2" applyFont="1" applyFill="1" applyBorder="1" applyAlignment="1">
      <alignment horizontal="center" vertical="center"/>
    </xf>
    <xf numFmtId="0" fontId="158" fillId="0" borderId="64" xfId="2" applyFont="1" applyFill="1" applyBorder="1" applyAlignment="1">
      <alignment horizontal="center" vertical="center"/>
    </xf>
    <xf numFmtId="0" fontId="159" fillId="0" borderId="119" xfId="2" applyFont="1" applyFill="1" applyBorder="1" applyAlignment="1">
      <alignment horizontal="center" vertical="center"/>
    </xf>
    <xf numFmtId="0" fontId="158" fillId="0" borderId="45" xfId="2" applyFont="1" applyFill="1" applyBorder="1" applyAlignment="1">
      <alignment horizontal="left" vertical="center"/>
    </xf>
    <xf numFmtId="0" fontId="141" fillId="0" borderId="0" xfId="2" applyFont="1" applyBorder="1" applyAlignment="1">
      <alignment horizontal="center"/>
    </xf>
    <xf numFmtId="0" fontId="159" fillId="0" borderId="0" xfId="2" applyFont="1" applyFill="1" applyAlignment="1">
      <alignment horizontal="right" vertical="center"/>
    </xf>
    <xf numFmtId="0" fontId="84" fillId="0" borderId="0" xfId="2" applyFont="1" applyAlignment="1">
      <alignment horizontal="center" vertical="center" wrapText="1"/>
    </xf>
    <xf numFmtId="0" fontId="84" fillId="0" borderId="0" xfId="2" applyFont="1" applyBorder="1" applyAlignment="1">
      <alignment horizontal="center"/>
    </xf>
    <xf numFmtId="0" fontId="24" fillId="0" borderId="0" xfId="2" applyFont="1" applyFill="1"/>
    <xf numFmtId="0" fontId="168" fillId="0" borderId="0" xfId="15" applyFont="1" applyAlignment="1">
      <alignment horizontal="center" shrinkToFit="1"/>
    </xf>
    <xf numFmtId="0" fontId="169" fillId="0" borderId="0" xfId="15" applyFont="1"/>
    <xf numFmtId="0" fontId="170" fillId="0" borderId="0" xfId="15" applyFont="1" applyAlignment="1">
      <alignment horizontal="center" shrinkToFit="1"/>
    </xf>
    <xf numFmtId="0" fontId="169" fillId="0" borderId="0" xfId="15" applyFont="1" applyAlignment="1">
      <alignment horizontal="right" shrinkToFit="1"/>
    </xf>
    <xf numFmtId="0" fontId="169" fillId="0" borderId="0" xfId="15" applyFont="1" applyAlignment="1">
      <alignment shrinkToFit="1"/>
    </xf>
    <xf numFmtId="0" fontId="169" fillId="0" borderId="0" xfId="15" applyFont="1" applyAlignment="1">
      <alignment horizontal="left" shrinkToFit="1"/>
    </xf>
    <xf numFmtId="0" fontId="169" fillId="0" borderId="17" xfId="15" applyFont="1" applyBorder="1" applyAlignment="1">
      <alignment horizontal="center" shrinkToFit="1"/>
    </xf>
    <xf numFmtId="0" fontId="169" fillId="0" borderId="103" xfId="15" applyFont="1" applyBorder="1" applyAlignment="1">
      <alignment horizontal="center" shrinkToFit="1"/>
    </xf>
    <xf numFmtId="0" fontId="169" fillId="0" borderId="41" xfId="15" applyFont="1" applyBorder="1" applyAlignment="1">
      <alignment horizontal="center" vertical="center" shrinkToFit="1"/>
    </xf>
    <xf numFmtId="0" fontId="169" fillId="0" borderId="40" xfId="15" applyFont="1" applyBorder="1" applyAlignment="1">
      <alignment horizontal="center" vertical="center" shrinkToFit="1"/>
    </xf>
    <xf numFmtId="0" fontId="169" fillId="0" borderId="42" xfId="15" applyFont="1" applyBorder="1" applyAlignment="1">
      <alignment horizontal="center" vertical="center" shrinkToFit="1"/>
    </xf>
    <xf numFmtId="0" fontId="169" fillId="0" borderId="8" xfId="15" applyFont="1" applyBorder="1" applyAlignment="1">
      <alignment horizontal="center" vertical="top" shrinkToFit="1"/>
    </xf>
    <xf numFmtId="0" fontId="169" fillId="0" borderId="71" xfId="15" applyFont="1" applyBorder="1" applyAlignment="1">
      <alignment horizontal="center" vertical="center" shrinkToFit="1"/>
    </xf>
    <xf numFmtId="0" fontId="169" fillId="0" borderId="26" xfId="15" applyFont="1" applyBorder="1" applyAlignment="1">
      <alignment horizontal="center" vertical="center" shrinkToFit="1"/>
    </xf>
    <xf numFmtId="0" fontId="169" fillId="0" borderId="12" xfId="15" applyFont="1" applyBorder="1" applyAlignment="1">
      <alignment horizontal="center" shrinkToFit="1"/>
    </xf>
    <xf numFmtId="0" fontId="169" fillId="0" borderId="48" xfId="15" applyFont="1" applyBorder="1" applyAlignment="1">
      <alignment horizontal="center" vertical="center" shrinkToFit="1"/>
    </xf>
    <xf numFmtId="0" fontId="169" fillId="0" borderId="99" xfId="15" applyFont="1" applyBorder="1" applyAlignment="1">
      <alignment horizontal="center" vertical="center" shrinkToFit="1"/>
    </xf>
    <xf numFmtId="0" fontId="169" fillId="0" borderId="12" xfId="15" applyFont="1" applyBorder="1" applyAlignment="1">
      <alignment horizontal="center" vertical="center" shrinkToFit="1"/>
    </xf>
    <xf numFmtId="0" fontId="169" fillId="0" borderId="70" xfId="15" applyFont="1" applyBorder="1" applyAlignment="1">
      <alignment horizontal="center" vertical="center" shrinkToFit="1"/>
    </xf>
    <xf numFmtId="0" fontId="169" fillId="0" borderId="120" xfId="15" applyFont="1" applyBorder="1" applyAlignment="1">
      <alignment horizontal="center" vertical="center" shrinkToFit="1"/>
    </xf>
    <xf numFmtId="0" fontId="169" fillId="0" borderId="25" xfId="15" applyFont="1" applyBorder="1" applyAlignment="1">
      <alignment horizontal="center" vertical="center" shrinkToFit="1"/>
    </xf>
    <xf numFmtId="0" fontId="169" fillId="0" borderId="14" xfId="15" applyFont="1" applyBorder="1" applyAlignment="1">
      <alignment horizontal="center" vertical="top" shrinkToFit="1"/>
    </xf>
    <xf numFmtId="0" fontId="169" fillId="0" borderId="33" xfId="15" applyFont="1" applyBorder="1" applyAlignment="1">
      <alignment horizontal="center" vertical="center" shrinkToFit="1"/>
    </xf>
    <xf numFmtId="0" fontId="169" fillId="0" borderId="34" xfId="15" applyFont="1" applyBorder="1" applyAlignment="1">
      <alignment horizontal="center" vertical="center" shrinkToFit="1"/>
    </xf>
    <xf numFmtId="0" fontId="161" fillId="0" borderId="0" xfId="2" applyFont="1" applyBorder="1" applyAlignment="1">
      <alignment vertical="center"/>
    </xf>
    <xf numFmtId="0" fontId="171" fillId="0" borderId="0" xfId="2" applyFont="1" applyBorder="1" applyAlignment="1">
      <alignment vertical="center"/>
    </xf>
    <xf numFmtId="0" fontId="37" fillId="0" borderId="0" xfId="2" applyFont="1" applyBorder="1" applyAlignment="1">
      <alignment vertical="center"/>
    </xf>
    <xf numFmtId="0" fontId="171" fillId="0" borderId="62" xfId="2" applyFont="1" applyBorder="1" applyAlignment="1">
      <alignment vertical="center"/>
    </xf>
    <xf numFmtId="0" fontId="37" fillId="0" borderId="63" xfId="2" applyFont="1" applyBorder="1" applyAlignment="1">
      <alignment vertical="center"/>
    </xf>
    <xf numFmtId="0" fontId="37" fillId="0" borderId="6" xfId="2" applyFont="1" applyBorder="1" applyAlignment="1">
      <alignment horizontal="center" vertical="center"/>
    </xf>
    <xf numFmtId="0" fontId="171" fillId="0" borderId="64" xfId="2" applyFont="1" applyBorder="1" applyAlignment="1">
      <alignment vertical="center"/>
    </xf>
    <xf numFmtId="0" fontId="37" fillId="0" borderId="24" xfId="2" applyFont="1" applyBorder="1" applyAlignment="1">
      <alignment vertical="center"/>
    </xf>
    <xf numFmtId="0" fontId="37" fillId="0" borderId="25" xfId="2" applyFont="1" applyBorder="1" applyAlignment="1">
      <alignment horizontal="center" vertical="center"/>
    </xf>
    <xf numFmtId="0" fontId="37" fillId="0" borderId="9" xfId="2" applyFont="1" applyBorder="1" applyAlignment="1">
      <alignment horizontal="center" vertical="center"/>
    </xf>
    <xf numFmtId="0" fontId="171" fillId="0" borderId="49" xfId="2" applyFont="1" applyFill="1" applyBorder="1" applyAlignment="1">
      <alignment horizontal="right" vertical="center"/>
    </xf>
    <xf numFmtId="0" fontId="37" fillId="0" borderId="48" xfId="2" applyFont="1" applyBorder="1" applyAlignment="1">
      <alignment vertical="center"/>
    </xf>
    <xf numFmtId="0" fontId="146" fillId="0" borderId="81" xfId="2" applyFont="1" applyBorder="1" applyAlignment="1">
      <alignment horizontal="center" vertical="center"/>
    </xf>
    <xf numFmtId="0" fontId="37" fillId="0" borderId="73" xfId="2" applyFont="1" applyBorder="1" applyAlignment="1">
      <alignment horizontal="center" vertical="center"/>
    </xf>
    <xf numFmtId="0" fontId="37" fillId="0" borderId="48" xfId="2" applyFont="1" applyBorder="1" applyAlignment="1">
      <alignment horizontal="left" vertical="center" wrapText="1"/>
    </xf>
    <xf numFmtId="0" fontId="171" fillId="0" borderId="53" xfId="2" applyFont="1" applyFill="1" applyBorder="1" applyAlignment="1">
      <alignment horizontal="right" vertical="center"/>
    </xf>
    <xf numFmtId="0" fontId="37" fillId="0" borderId="52" xfId="2" applyFont="1" applyBorder="1" applyAlignment="1">
      <alignment vertical="center"/>
    </xf>
    <xf numFmtId="0" fontId="37" fillId="0" borderId="87" xfId="2" applyFont="1" applyBorder="1" applyAlignment="1">
      <alignment horizontal="center" vertical="center"/>
    </xf>
    <xf numFmtId="0" fontId="171" fillId="0" borderId="60" xfId="2" applyFont="1" applyBorder="1" applyAlignment="1">
      <alignment vertical="center"/>
    </xf>
    <xf numFmtId="0" fontId="37" fillId="0" borderId="61" xfId="2" applyFont="1" applyBorder="1" applyAlignment="1">
      <alignment vertical="center"/>
    </xf>
    <xf numFmtId="0" fontId="172" fillId="0" borderId="0" xfId="2" applyFont="1" applyBorder="1" applyAlignment="1">
      <alignment vertical="center"/>
    </xf>
    <xf numFmtId="0" fontId="173" fillId="0" borderId="0" xfId="2" applyFont="1" applyBorder="1" applyAlignment="1">
      <alignment vertical="center"/>
    </xf>
    <xf numFmtId="0" fontId="65" fillId="0" borderId="0" xfId="2" applyFont="1" applyBorder="1" applyAlignment="1">
      <alignment vertical="center"/>
    </xf>
    <xf numFmtId="0" fontId="174" fillId="0" borderId="0" xfId="15" applyFont="1" applyAlignment="1"/>
    <xf numFmtId="0" fontId="65" fillId="0" borderId="0" xfId="15" applyFont="1"/>
    <xf numFmtId="0" fontId="175" fillId="0" borderId="0" xfId="15" applyFont="1" applyAlignment="1"/>
    <xf numFmtId="0" fontId="128" fillId="0" borderId="0" xfId="15" applyFont="1"/>
    <xf numFmtId="0" fontId="128" fillId="0" borderId="71" xfId="15" applyFont="1" applyBorder="1" applyAlignment="1">
      <alignment horizontal="left"/>
    </xf>
    <xf numFmtId="0" fontId="128" fillId="0" borderId="61" xfId="15" applyFont="1" applyBorder="1" applyAlignment="1">
      <alignment horizontal="center" vertical="center" wrapText="1"/>
    </xf>
    <xf numFmtId="0" fontId="128" fillId="0" borderId="60" xfId="15" applyFont="1" applyBorder="1" applyAlignment="1">
      <alignment horizontal="center" vertical="center" wrapText="1"/>
    </xf>
    <xf numFmtId="0" fontId="128" fillId="0" borderId="60" xfId="15" applyFont="1" applyBorder="1" applyAlignment="1">
      <alignment vertical="center"/>
    </xf>
    <xf numFmtId="0" fontId="128" fillId="0" borderId="61" xfId="15" applyFont="1" applyBorder="1" applyAlignment="1">
      <alignment horizontal="left" vertical="center"/>
    </xf>
    <xf numFmtId="1" fontId="128" fillId="0" borderId="25" xfId="15" applyNumberFormat="1" applyFont="1" applyBorder="1" applyAlignment="1">
      <alignment horizontal="center" vertical="center"/>
    </xf>
    <xf numFmtId="1" fontId="65" fillId="0" borderId="0" xfId="15" applyNumberFormat="1" applyFont="1"/>
    <xf numFmtId="0" fontId="2" fillId="0" borderId="0" xfId="0" applyFont="1" applyAlignment="1">
      <alignment horizontal="center"/>
    </xf>
    <xf numFmtId="0" fontId="55" fillId="0" borderId="0" xfId="0" applyFont="1" applyFill="1" applyAlignment="1">
      <alignment horizontal="left"/>
    </xf>
    <xf numFmtId="0" fontId="149" fillId="0" borderId="0" xfId="0" applyFont="1" applyFill="1" applyAlignment="1">
      <alignment horizontal="center"/>
    </xf>
    <xf numFmtId="0" fontId="149" fillId="0" borderId="0" xfId="0" applyFont="1" applyAlignment="1">
      <alignment horizontal="center"/>
    </xf>
    <xf numFmtId="0" fontId="96" fillId="0" borderId="0" xfId="0" applyFont="1" applyAlignment="1">
      <alignment horizontal="right"/>
    </xf>
    <xf numFmtId="0" fontId="55" fillId="0" borderId="0" xfId="0" applyFont="1" applyAlignment="1">
      <alignment horizontal="left"/>
    </xf>
    <xf numFmtId="0" fontId="55" fillId="0" borderId="0" xfId="0" applyFont="1" applyAlignment="1">
      <alignment horizontal="center"/>
    </xf>
    <xf numFmtId="0" fontId="56" fillId="0" borderId="45" xfId="0" applyFont="1" applyFill="1" applyBorder="1" applyAlignment="1">
      <alignment horizontal="center" vertical="center"/>
    </xf>
    <xf numFmtId="0" fontId="56" fillId="0" borderId="58" xfId="0" applyFont="1" applyFill="1" applyBorder="1" applyAlignment="1">
      <alignment horizontal="center" vertical="center"/>
    </xf>
    <xf numFmtId="0" fontId="56" fillId="0" borderId="63" xfId="0" applyFont="1" applyFill="1" applyBorder="1" applyAlignment="1">
      <alignment horizontal="center" vertical="center"/>
    </xf>
    <xf numFmtId="0" fontId="56" fillId="0" borderId="63" xfId="0" applyFont="1" applyFill="1" applyBorder="1" applyAlignment="1">
      <alignment horizontal="right" vertical="center"/>
    </xf>
    <xf numFmtId="0" fontId="56" fillId="0" borderId="58" xfId="0" applyFont="1" applyBorder="1" applyAlignment="1">
      <alignment horizontal="center"/>
    </xf>
    <xf numFmtId="0" fontId="56" fillId="0" borderId="63" xfId="0" applyFont="1" applyBorder="1" applyAlignment="1">
      <alignment horizontal="center" vertical="center"/>
    </xf>
    <xf numFmtId="0" fontId="36" fillId="0" borderId="0" xfId="0" applyFont="1" applyAlignment="1">
      <alignment horizontal="center"/>
    </xf>
    <xf numFmtId="0" fontId="56" fillId="0" borderId="45" xfId="0" applyFont="1" applyBorder="1" applyAlignment="1">
      <alignment horizontal="center" vertical="center"/>
    </xf>
    <xf numFmtId="0" fontId="56" fillId="0" borderId="58" xfId="0" applyFont="1" applyBorder="1" applyAlignment="1">
      <alignment horizontal="center" vertical="center"/>
    </xf>
    <xf numFmtId="0" fontId="56" fillId="0" borderId="43" xfId="0" applyFont="1" applyBorder="1" applyAlignment="1">
      <alignment horizontal="center" vertical="center"/>
    </xf>
    <xf numFmtId="0" fontId="56" fillId="0" borderId="75" xfId="0" applyFont="1" applyFill="1" applyBorder="1" applyAlignment="1">
      <alignment horizontal="center" vertical="center"/>
    </xf>
    <xf numFmtId="0" fontId="56" fillId="0" borderId="108" xfId="0" applyFont="1" applyFill="1" applyBorder="1" applyAlignment="1">
      <alignment horizontal="center" vertical="center"/>
    </xf>
    <xf numFmtId="0" fontId="56" fillId="0" borderId="76" xfId="0" applyFont="1" applyFill="1" applyBorder="1" applyAlignment="1">
      <alignment horizontal="center" vertical="center"/>
    </xf>
    <xf numFmtId="0" fontId="56" fillId="0" borderId="65" xfId="0" applyFont="1" applyBorder="1" applyAlignment="1">
      <alignment horizontal="center" vertical="center"/>
    </xf>
    <xf numFmtId="0" fontId="56" fillId="0" borderId="39" xfId="0" applyFont="1" applyBorder="1" applyAlignment="1">
      <alignment horizontal="center"/>
    </xf>
    <xf numFmtId="0" fontId="56" fillId="0" borderId="75" xfId="0" applyFont="1" applyBorder="1" applyAlignment="1">
      <alignment horizontal="center" vertical="center"/>
    </xf>
    <xf numFmtId="0" fontId="56" fillId="0" borderId="76" xfId="0" applyFont="1" applyBorder="1" applyAlignment="1">
      <alignment horizontal="center" vertical="center"/>
    </xf>
    <xf numFmtId="0" fontId="56" fillId="0" borderId="109" xfId="0" applyFont="1" applyBorder="1" applyAlignment="1">
      <alignment horizontal="center" vertical="center"/>
    </xf>
    <xf numFmtId="0" fontId="56" fillId="0" borderId="108" xfId="0" applyFont="1" applyBorder="1" applyAlignment="1">
      <alignment horizontal="center" vertical="center"/>
    </xf>
    <xf numFmtId="0" fontId="56" fillId="0" borderId="121" xfId="0" applyFont="1" applyFill="1" applyBorder="1" applyAlignment="1">
      <alignment horizontal="center" vertical="center"/>
    </xf>
    <xf numFmtId="0" fontId="56" fillId="0" borderId="122" xfId="0" applyFont="1" applyFill="1" applyBorder="1" applyAlignment="1">
      <alignment horizontal="center" vertical="center"/>
    </xf>
    <xf numFmtId="0" fontId="56" fillId="0" borderId="123" xfId="0" applyFont="1" applyFill="1" applyBorder="1" applyAlignment="1">
      <alignment horizontal="center" vertical="center"/>
    </xf>
    <xf numFmtId="0" fontId="56" fillId="0" borderId="24" xfId="0" applyFont="1" applyBorder="1" applyAlignment="1">
      <alignment horizontal="center"/>
    </xf>
    <xf numFmtId="0" fontId="56" fillId="0" borderId="121" xfId="0" applyFont="1" applyBorder="1" applyAlignment="1">
      <alignment horizontal="center" vertical="center"/>
    </xf>
    <xf numFmtId="0" fontId="56" fillId="0" borderId="123" xfId="0" applyFont="1" applyBorder="1" applyAlignment="1">
      <alignment horizontal="center" vertical="center"/>
    </xf>
    <xf numFmtId="0" fontId="56" fillId="0" borderId="124" xfId="0" applyFont="1" applyBorder="1" applyAlignment="1">
      <alignment horizontal="center" vertical="center"/>
    </xf>
    <xf numFmtId="0" fontId="56" fillId="0" borderId="122" xfId="0" applyFont="1" applyBorder="1" applyAlignment="1">
      <alignment horizontal="center" vertical="center"/>
    </xf>
    <xf numFmtId="0" fontId="176" fillId="0" borderId="81" xfId="0" applyFont="1" applyFill="1" applyBorder="1" applyAlignment="1">
      <alignment horizontal="center" vertical="center"/>
    </xf>
    <xf numFmtId="0" fontId="176" fillId="0" borderId="116" xfId="0" applyFont="1" applyFill="1" applyBorder="1" applyAlignment="1">
      <alignment horizontal="center" vertical="center"/>
    </xf>
    <xf numFmtId="0" fontId="176" fillId="0" borderId="119" xfId="0" applyFont="1" applyFill="1" applyBorder="1" applyAlignment="1">
      <alignment horizontal="center" vertical="center"/>
    </xf>
    <xf numFmtId="0" fontId="56" fillId="0" borderId="81" xfId="0" applyFont="1" applyBorder="1" applyAlignment="1">
      <alignment horizontal="center" vertical="center"/>
    </xf>
    <xf numFmtId="0" fontId="56" fillId="0" borderId="6" xfId="0" applyFont="1" applyBorder="1" applyAlignment="1">
      <alignment horizontal="center"/>
    </xf>
    <xf numFmtId="0" fontId="177" fillId="0" borderId="45" xfId="0" applyFont="1" applyBorder="1" applyAlignment="1">
      <alignment horizontal="center" vertical="center"/>
    </xf>
    <xf numFmtId="0" fontId="177" fillId="0" borderId="112" xfId="0" applyFont="1" applyBorder="1" applyAlignment="1">
      <alignment horizontal="center" vertical="center"/>
    </xf>
    <xf numFmtId="0" fontId="176" fillId="0" borderId="113" xfId="0" applyFont="1" applyBorder="1" applyAlignment="1">
      <alignment horizontal="center" vertical="center"/>
    </xf>
    <xf numFmtId="0" fontId="176" fillId="0" borderId="81" xfId="0" applyFont="1" applyBorder="1" applyAlignment="1">
      <alignment horizontal="center" vertical="center"/>
    </xf>
    <xf numFmtId="0" fontId="56" fillId="0" borderId="11" xfId="0" applyFont="1" applyBorder="1" applyAlignment="1">
      <alignment horizontal="center"/>
    </xf>
    <xf numFmtId="0" fontId="176" fillId="0" borderId="87" xfId="0" applyFont="1" applyFill="1" applyBorder="1" applyAlignment="1">
      <alignment horizontal="center" vertical="center"/>
    </xf>
    <xf numFmtId="0" fontId="176" fillId="0" borderId="117" xfId="0" applyFont="1" applyFill="1" applyBorder="1" applyAlignment="1">
      <alignment horizontal="center" vertical="center"/>
    </xf>
    <xf numFmtId="0" fontId="176" fillId="0" borderId="125" xfId="0" applyFont="1" applyFill="1" applyBorder="1" applyAlignment="1">
      <alignment horizontal="center" vertical="center"/>
    </xf>
    <xf numFmtId="0" fontId="56" fillId="0" borderId="87" xfId="0" applyFont="1" applyBorder="1" applyAlignment="1">
      <alignment horizontal="center" vertical="center"/>
    </xf>
    <xf numFmtId="0" fontId="56" fillId="0" borderId="11" xfId="0" applyFont="1" applyBorder="1" applyAlignment="1">
      <alignment horizontal="center" vertical="center"/>
    </xf>
    <xf numFmtId="0" fontId="177" fillId="0" borderId="53" xfId="0" applyFont="1" applyBorder="1" applyAlignment="1">
      <alignment horizontal="center" vertical="center"/>
    </xf>
    <xf numFmtId="0" fontId="177" fillId="0" borderId="114" xfId="0" applyFont="1" applyBorder="1" applyAlignment="1">
      <alignment horizontal="center" vertical="center"/>
    </xf>
    <xf numFmtId="0" fontId="176" fillId="0" borderId="126" xfId="0" applyFont="1" applyBorder="1" applyAlignment="1">
      <alignment horizontal="center" vertical="center"/>
    </xf>
    <xf numFmtId="0" fontId="176" fillId="0" borderId="87" xfId="0" applyFont="1" applyBorder="1" applyAlignment="1">
      <alignment horizontal="center" vertical="center"/>
    </xf>
    <xf numFmtId="0" fontId="176" fillId="0" borderId="11" xfId="0" applyFont="1" applyFill="1" applyBorder="1" applyAlignment="1">
      <alignment horizontal="center" vertical="center"/>
    </xf>
    <xf numFmtId="0" fontId="176" fillId="0" borderId="121" xfId="0" applyFont="1" applyFill="1" applyBorder="1" applyAlignment="1">
      <alignment horizontal="center" vertical="center"/>
    </xf>
    <xf numFmtId="0" fontId="176" fillId="0" borderId="122" xfId="0" applyFont="1" applyFill="1" applyBorder="1" applyAlignment="1">
      <alignment horizontal="center" vertical="center"/>
    </xf>
    <xf numFmtId="0" fontId="56" fillId="0" borderId="11" xfId="0" applyFont="1" applyBorder="1" applyAlignment="1">
      <alignment horizontal="center" vertical="center" wrapText="1"/>
    </xf>
    <xf numFmtId="0" fontId="56" fillId="0" borderId="9" xfId="0" applyFont="1" applyBorder="1" applyAlignment="1">
      <alignment horizontal="center" vertical="top"/>
    </xf>
    <xf numFmtId="0" fontId="177" fillId="0" borderId="65" xfId="0" applyFont="1" applyBorder="1" applyAlignment="1">
      <alignment horizontal="center" vertical="center"/>
    </xf>
    <xf numFmtId="0" fontId="177" fillId="0" borderId="127" xfId="0" applyFont="1" applyBorder="1" applyAlignment="1">
      <alignment horizontal="center" vertical="center"/>
    </xf>
    <xf numFmtId="0" fontId="176" fillId="0" borderId="12" xfId="0" applyFont="1" applyBorder="1" applyAlignment="1">
      <alignment horizontal="center" vertical="center"/>
    </xf>
    <xf numFmtId="0" fontId="176" fillId="0" borderId="11" xfId="0" applyFont="1" applyBorder="1" applyAlignment="1">
      <alignment horizontal="center" vertical="center"/>
    </xf>
    <xf numFmtId="0" fontId="65" fillId="0" borderId="81" xfId="0" applyFont="1" applyFill="1" applyBorder="1" applyAlignment="1">
      <alignment horizontal="center"/>
    </xf>
    <xf numFmtId="0" fontId="177" fillId="0" borderId="116" xfId="0" applyFont="1" applyBorder="1" applyAlignment="1">
      <alignment horizontal="center" vertical="center"/>
    </xf>
    <xf numFmtId="0" fontId="177" fillId="0" borderId="117" xfId="0" applyFont="1" applyBorder="1" applyAlignment="1">
      <alignment horizontal="center" vertical="center"/>
    </xf>
    <xf numFmtId="0" fontId="177" fillId="0" borderId="121" xfId="0" applyFont="1" applyBorder="1" applyAlignment="1">
      <alignment horizontal="center" vertical="center"/>
    </xf>
    <xf numFmtId="0" fontId="36" fillId="0" borderId="11" xfId="0" applyFont="1" applyBorder="1" applyAlignment="1">
      <alignment horizontal="center"/>
    </xf>
    <xf numFmtId="0" fontId="176" fillId="0" borderId="110" xfId="0" applyFont="1" applyFill="1" applyBorder="1" applyAlignment="1">
      <alignment horizontal="center" vertical="center"/>
    </xf>
    <xf numFmtId="0" fontId="176" fillId="0" borderId="9" xfId="0" applyFont="1" applyFill="1" applyBorder="1" applyAlignment="1">
      <alignment horizontal="center" vertical="center"/>
    </xf>
    <xf numFmtId="0" fontId="176" fillId="0" borderId="77" xfId="0" applyFont="1" applyFill="1" applyBorder="1" applyAlignment="1">
      <alignment horizontal="center" vertical="center"/>
    </xf>
    <xf numFmtId="0" fontId="56" fillId="0" borderId="9" xfId="0" applyFont="1" applyBorder="1" applyAlignment="1">
      <alignment horizontal="center" vertical="center" wrapText="1"/>
    </xf>
    <xf numFmtId="0" fontId="177" fillId="0" borderId="64" xfId="0" applyFont="1" applyBorder="1" applyAlignment="1">
      <alignment horizontal="center" vertical="center"/>
    </xf>
    <xf numFmtId="0" fontId="177" fillId="0" borderId="77" xfId="0" applyFont="1" applyBorder="1" applyAlignment="1">
      <alignment horizontal="center" vertical="center"/>
    </xf>
    <xf numFmtId="0" fontId="177" fillId="0" borderId="128" xfId="0" applyFont="1" applyBorder="1" applyAlignment="1">
      <alignment horizontal="center" vertical="center"/>
    </xf>
    <xf numFmtId="0" fontId="176" fillId="0" borderId="8" xfId="0" applyFont="1" applyBorder="1" applyAlignment="1">
      <alignment horizontal="center" vertical="center"/>
    </xf>
    <xf numFmtId="0" fontId="176" fillId="0" borderId="9" xfId="0" applyFont="1" applyBorder="1" applyAlignment="1">
      <alignment horizontal="center" vertical="center"/>
    </xf>
    <xf numFmtId="0" fontId="176" fillId="0" borderId="29" xfId="0" applyFont="1" applyFill="1" applyBorder="1" applyAlignment="1">
      <alignment horizontal="center" vertical="center"/>
    </xf>
    <xf numFmtId="0" fontId="176" fillId="0" borderId="86" xfId="0" applyFont="1" applyFill="1" applyBorder="1" applyAlignment="1">
      <alignment horizontal="center" vertical="center"/>
    </xf>
    <xf numFmtId="0" fontId="176" fillId="0" borderId="129" xfId="0" applyFont="1" applyFill="1" applyBorder="1" applyAlignment="1">
      <alignment horizontal="center" vertical="center"/>
    </xf>
    <xf numFmtId="0" fontId="56" fillId="0" borderId="29" xfId="0" applyFont="1" applyBorder="1" applyAlignment="1">
      <alignment horizontal="center" vertical="center"/>
    </xf>
    <xf numFmtId="0" fontId="65" fillId="0" borderId="6" xfId="0" applyFont="1" applyFill="1" applyBorder="1" applyAlignment="1">
      <alignment horizontal="center" wrapText="1"/>
    </xf>
    <xf numFmtId="0" fontId="65" fillId="0" borderId="11" xfId="0" applyFont="1" applyFill="1" applyBorder="1" applyAlignment="1">
      <alignment horizontal="center" wrapText="1"/>
    </xf>
    <xf numFmtId="0" fontId="176" fillId="0" borderId="25" xfId="0" applyFont="1" applyFill="1" applyBorder="1" applyAlignment="1">
      <alignment horizontal="center" vertical="center"/>
    </xf>
    <xf numFmtId="0" fontId="176" fillId="0" borderId="118" xfId="0" applyFont="1" applyFill="1" applyBorder="1" applyAlignment="1">
      <alignment horizontal="center" vertical="center"/>
    </xf>
    <xf numFmtId="0" fontId="176" fillId="0" borderId="130" xfId="0" applyFont="1" applyFill="1" applyBorder="1" applyAlignment="1">
      <alignment horizontal="center" vertical="center"/>
    </xf>
    <xf numFmtId="0" fontId="56" fillId="0" borderId="25" xfId="0" applyFont="1" applyBorder="1" applyAlignment="1">
      <alignment horizontal="center" vertical="center" wrapText="1"/>
    </xf>
    <xf numFmtId="0" fontId="65" fillId="0" borderId="9" xfId="0" applyFont="1" applyFill="1" applyBorder="1" applyAlignment="1">
      <alignment horizontal="center" vertical="top"/>
    </xf>
    <xf numFmtId="0" fontId="177" fillId="0" borderId="118" xfId="0" applyFont="1" applyBorder="1" applyAlignment="1">
      <alignment horizontal="center" vertical="center"/>
    </xf>
    <xf numFmtId="0" fontId="177" fillId="0" borderId="115" xfId="0" applyFont="1" applyBorder="1" applyAlignment="1">
      <alignment horizontal="center" vertical="center"/>
    </xf>
    <xf numFmtId="0" fontId="65" fillId="0" borderId="6" xfId="0" applyFont="1" applyFill="1" applyBorder="1" applyAlignment="1">
      <alignment horizontal="center"/>
    </xf>
    <xf numFmtId="0" fontId="177" fillId="0" borderId="81" xfId="0" applyFont="1" applyBorder="1" applyAlignment="1">
      <alignment horizontal="center" vertical="center"/>
    </xf>
    <xf numFmtId="0" fontId="176" fillId="0" borderId="119" xfId="0" applyFont="1" applyBorder="1" applyAlignment="1">
      <alignment horizontal="center" vertical="center"/>
    </xf>
    <xf numFmtId="0" fontId="177" fillId="0" borderId="87" xfId="0" applyFont="1" applyBorder="1" applyAlignment="1">
      <alignment horizontal="center" vertical="center"/>
    </xf>
    <xf numFmtId="0" fontId="176" fillId="0" borderId="125" xfId="0" applyFont="1" applyBorder="1" applyAlignment="1">
      <alignment horizontal="center" vertical="center"/>
    </xf>
    <xf numFmtId="0" fontId="177" fillId="0" borderId="25" xfId="0" applyFont="1" applyBorder="1" applyAlignment="1">
      <alignment horizontal="center" vertical="center"/>
    </xf>
    <xf numFmtId="0" fontId="56" fillId="0" borderId="9" xfId="0" applyFont="1" applyBorder="1" applyAlignment="1">
      <alignment horizontal="center"/>
    </xf>
    <xf numFmtId="0" fontId="178" fillId="0" borderId="0" xfId="0" applyFont="1" applyFill="1" applyAlignment="1">
      <alignment horizontal="left" vertical="center"/>
    </xf>
    <xf numFmtId="0" fontId="179" fillId="0" borderId="0" xfId="0" applyFont="1" applyFill="1" applyAlignment="1">
      <alignment horizontal="center"/>
    </xf>
    <xf numFmtId="0" fontId="179" fillId="0" borderId="0" xfId="0" applyFont="1" applyFill="1" applyBorder="1" applyAlignment="1">
      <alignment horizontal="center"/>
    </xf>
    <xf numFmtId="0" fontId="179" fillId="0" borderId="0" xfId="0" applyFont="1" applyAlignment="1">
      <alignment horizontal="center"/>
    </xf>
    <xf numFmtId="0" fontId="180" fillId="0" borderId="0" xfId="0" applyFont="1" applyAlignment="1">
      <alignment horizontal="right" vertical="top" readingOrder="1"/>
    </xf>
    <xf numFmtId="0" fontId="179" fillId="0" borderId="0" xfId="0" applyFont="1" applyAlignment="1">
      <alignment horizontal="center" readingOrder="1"/>
    </xf>
    <xf numFmtId="0" fontId="181" fillId="0" borderId="0" xfId="0" applyFont="1" applyFill="1" applyAlignment="1">
      <alignment horizontal="left" vertical="center"/>
    </xf>
    <xf numFmtId="0" fontId="181" fillId="0" borderId="0" xfId="0" applyFont="1" applyFill="1" applyAlignment="1">
      <alignment horizontal="center" vertical="center"/>
    </xf>
    <xf numFmtId="0" fontId="180" fillId="0" borderId="0" xfId="0" applyFont="1" applyAlignment="1">
      <alignment horizontal="center" vertical="top" readingOrder="1"/>
    </xf>
    <xf numFmtId="0" fontId="56" fillId="0" borderId="0" xfId="0" applyFont="1" applyFill="1" applyAlignment="1">
      <alignment horizontal="center" vertical="center"/>
    </xf>
    <xf numFmtId="0" fontId="2" fillId="0" borderId="0" xfId="0" applyFont="1" applyFill="1" applyAlignment="1">
      <alignment horizontal="center"/>
    </xf>
    <xf numFmtId="0" fontId="2" fillId="0" borderId="0" xfId="0" applyFont="1" applyFill="1" applyBorder="1" applyAlignment="1">
      <alignment horizontal="center"/>
    </xf>
    <xf numFmtId="0" fontId="149" fillId="0" borderId="0" xfId="0" applyFont="1" applyFill="1" applyBorder="1" applyAlignment="1">
      <alignment horizontal="center"/>
    </xf>
    <xf numFmtId="0" fontId="56" fillId="0" borderId="60" xfId="0" applyFont="1" applyFill="1" applyBorder="1" applyAlignment="1">
      <alignment horizontal="center" vertical="center"/>
    </xf>
    <xf numFmtId="0" fontId="56" fillId="0" borderId="36" xfId="0" applyFont="1" applyFill="1" applyBorder="1" applyAlignment="1">
      <alignment horizontal="center" vertical="center"/>
    </xf>
    <xf numFmtId="0" fontId="56" fillId="0" borderId="61" xfId="0" applyFont="1" applyFill="1" applyBorder="1" applyAlignment="1">
      <alignment horizontal="center" vertical="center"/>
    </xf>
    <xf numFmtId="0" fontId="56" fillId="0" borderId="62" xfId="0" applyFont="1" applyFill="1" applyBorder="1" applyAlignment="1">
      <alignment horizontal="center" vertical="center"/>
    </xf>
    <xf numFmtId="0" fontId="56" fillId="0" borderId="64" xfId="0" applyFont="1" applyFill="1" applyBorder="1" applyAlignment="1">
      <alignment horizontal="center" vertical="center"/>
    </xf>
    <xf numFmtId="0" fontId="56" fillId="0" borderId="77" xfId="0" applyFont="1" applyFill="1" applyBorder="1" applyAlignment="1">
      <alignment horizontal="center" vertical="center"/>
    </xf>
    <xf numFmtId="0" fontId="56" fillId="0" borderId="110" xfId="0" applyFont="1" applyFill="1" applyBorder="1" applyAlignment="1">
      <alignment horizontal="center" vertical="center"/>
    </xf>
    <xf numFmtId="0" fontId="56" fillId="0" borderId="78" xfId="0" applyFont="1" applyFill="1" applyBorder="1" applyAlignment="1">
      <alignment horizontal="center" vertical="center"/>
    </xf>
    <xf numFmtId="0" fontId="56" fillId="0" borderId="64" xfId="0" applyFont="1" applyBorder="1" applyAlignment="1">
      <alignment horizontal="center" vertical="center"/>
    </xf>
    <xf numFmtId="0" fontId="56" fillId="0" borderId="25" xfId="0" applyFont="1" applyBorder="1" applyAlignment="1">
      <alignment horizontal="center" vertical="center"/>
    </xf>
    <xf numFmtId="0" fontId="176" fillId="0" borderId="0" xfId="0" applyFont="1" applyFill="1" applyAlignment="1">
      <alignment horizontal="center" vertical="center"/>
    </xf>
    <xf numFmtId="0" fontId="49" fillId="0" borderId="0" xfId="0" applyFont="1" applyAlignment="1">
      <alignment horizontal="center" vertical="center" wrapText="1"/>
    </xf>
    <xf numFmtId="0" fontId="49" fillId="0" borderId="0" xfId="0" applyFont="1" applyBorder="1" applyAlignment="1">
      <alignment horizontal="center"/>
    </xf>
    <xf numFmtId="0" fontId="56" fillId="0" borderId="45" xfId="0" applyFont="1" applyFill="1" applyBorder="1" applyAlignment="1">
      <alignment horizontal="left" vertical="center"/>
    </xf>
    <xf numFmtId="0" fontId="56" fillId="0" borderId="65" xfId="0" applyFont="1" applyFill="1" applyBorder="1" applyAlignment="1">
      <alignment horizontal="center" vertical="center"/>
    </xf>
    <xf numFmtId="0" fontId="36" fillId="0" borderId="0" xfId="0" applyFont="1" applyBorder="1" applyAlignment="1">
      <alignment horizontal="center"/>
    </xf>
    <xf numFmtId="0" fontId="2" fillId="0" borderId="0" xfId="0" applyFont="1"/>
    <xf numFmtId="0" fontId="149" fillId="0" borderId="0" xfId="0" applyFont="1"/>
    <xf numFmtId="0" fontId="56" fillId="0" borderId="9" xfId="0" applyFont="1" applyBorder="1" applyAlignment="1">
      <alignment horizontal="center" vertical="center"/>
    </xf>
    <xf numFmtId="0" fontId="56" fillId="0" borderId="6" xfId="0" applyFont="1" applyBorder="1" applyAlignment="1">
      <alignment horizontal="center" vertical="center"/>
    </xf>
    <xf numFmtId="0" fontId="36" fillId="0" borderId="0" xfId="0" applyFont="1"/>
    <xf numFmtId="0" fontId="179" fillId="0" borderId="0" xfId="0" applyFont="1"/>
    <xf numFmtId="0" fontId="184" fillId="0" borderId="0" xfId="19" applyFont="1">
      <alignment horizontal="right"/>
    </xf>
    <xf numFmtId="0" fontId="30" fillId="0" borderId="0" xfId="20" applyFont="1">
      <alignment horizontal="left"/>
    </xf>
    <xf numFmtId="0" fontId="32" fillId="0" borderId="62" xfId="15" applyFont="1" applyBorder="1" applyAlignment="1">
      <alignment horizontal="center" vertical="center"/>
    </xf>
    <xf numFmtId="0" fontId="32" fillId="0" borderId="63" xfId="15" applyFont="1" applyBorder="1" applyAlignment="1">
      <alignment horizontal="center" vertical="center"/>
    </xf>
    <xf numFmtId="0" fontId="32" fillId="0" borderId="65" xfId="15" applyFont="1" applyBorder="1" applyAlignment="1">
      <alignment horizontal="center" vertical="center"/>
    </xf>
    <xf numFmtId="0" fontId="32" fillId="0" borderId="39" xfId="15" applyFont="1" applyBorder="1" applyAlignment="1">
      <alignment horizontal="center" vertical="center"/>
    </xf>
    <xf numFmtId="0" fontId="32" fillId="0" borderId="63" xfId="15" applyFont="1" applyBorder="1" applyAlignment="1">
      <alignment horizontal="center"/>
    </xf>
    <xf numFmtId="0" fontId="32" fillId="0" borderId="62" xfId="15" applyFont="1" applyBorder="1" applyAlignment="1">
      <alignment horizontal="center"/>
    </xf>
    <xf numFmtId="0" fontId="32" fillId="0" borderId="6" xfId="15" applyFont="1" applyBorder="1" applyAlignment="1">
      <alignment horizontal="center"/>
    </xf>
    <xf numFmtId="0" fontId="32" fillId="0" borderId="64" xfId="15" applyFont="1" applyBorder="1" applyAlignment="1">
      <alignment horizontal="center" vertical="center"/>
    </xf>
    <xf numFmtId="0" fontId="32" fillId="0" borderId="24" xfId="15" applyFont="1" applyBorder="1" applyAlignment="1">
      <alignment horizontal="center" vertical="center"/>
    </xf>
    <xf numFmtId="0" fontId="34" fillId="0" borderId="24" xfId="15" applyFont="1" applyBorder="1" applyAlignment="1">
      <alignment horizontal="center" vertical="top"/>
    </xf>
    <xf numFmtId="0" fontId="34" fillId="0" borderId="64" xfId="15" applyFont="1" applyBorder="1" applyAlignment="1">
      <alignment horizontal="center" vertical="top"/>
    </xf>
    <xf numFmtId="0" fontId="34" fillId="0" borderId="9" xfId="15" applyFont="1" applyBorder="1" applyAlignment="1">
      <alignment horizontal="center" vertical="top"/>
    </xf>
    <xf numFmtId="0" fontId="32" fillId="0" borderId="60" xfId="15" applyFont="1" applyBorder="1" applyAlignment="1">
      <alignment horizontal="right" vertical="center"/>
    </xf>
    <xf numFmtId="0" fontId="32" fillId="0" borderId="61" xfId="15" applyFont="1" applyBorder="1" applyAlignment="1">
      <alignment horizontal="left" vertical="center"/>
    </xf>
    <xf numFmtId="0" fontId="185" fillId="0" borderId="25" xfId="15" applyFont="1" applyBorder="1" applyAlignment="1">
      <alignment horizontal="center" vertical="center" shrinkToFit="1"/>
    </xf>
    <xf numFmtId="0" fontId="32" fillId="0" borderId="55" xfId="15" applyFont="1" applyBorder="1" applyAlignment="1">
      <alignment horizontal="right" vertical="center"/>
    </xf>
    <xf numFmtId="0" fontId="32" fillId="0" borderId="32" xfId="15" applyFont="1" applyBorder="1" applyAlignment="1">
      <alignment horizontal="left" vertical="center"/>
    </xf>
    <xf numFmtId="0" fontId="32" fillId="0" borderId="41" xfId="15" applyFont="1" applyBorder="1" applyAlignment="1">
      <alignment horizontal="center" vertical="center"/>
    </xf>
    <xf numFmtId="0" fontId="32" fillId="0" borderId="3" xfId="15" applyFont="1" applyBorder="1" applyAlignment="1">
      <alignment horizontal="center" vertical="center"/>
    </xf>
    <xf numFmtId="0" fontId="31" fillId="0" borderId="41" xfId="15" applyFont="1" applyBorder="1" applyAlignment="1">
      <alignment horizontal="center" vertical="center" shrinkToFit="1"/>
    </xf>
    <xf numFmtId="0" fontId="31" fillId="0" borderId="22" xfId="15" applyFont="1" applyBorder="1" applyAlignment="1">
      <alignment horizontal="center" vertical="center" shrinkToFit="1"/>
    </xf>
    <xf numFmtId="0" fontId="49" fillId="0" borderId="0" xfId="15" applyFont="1"/>
    <xf numFmtId="0" fontId="186" fillId="0" borderId="0" xfId="15" applyFont="1" applyAlignment="1">
      <alignment horizontal="right" readingOrder="1"/>
    </xf>
    <xf numFmtId="0" fontId="187" fillId="0" borderId="0" xfId="15" applyFont="1"/>
    <xf numFmtId="0" fontId="188" fillId="0" borderId="0" xfId="15" applyFont="1"/>
    <xf numFmtId="0" fontId="55" fillId="0" borderId="0" xfId="15" applyFont="1"/>
    <xf numFmtId="0" fontId="55" fillId="0" borderId="0" xfId="15" applyFont="1" applyAlignment="1">
      <alignment horizontal="right" readingOrder="2"/>
    </xf>
    <xf numFmtId="0" fontId="189" fillId="0" borderId="0" xfId="15" applyFont="1"/>
    <xf numFmtId="0" fontId="83" fillId="5" borderId="131" xfId="15" applyFont="1" applyFill="1" applyBorder="1" applyAlignment="1">
      <alignment horizontal="center" vertical="center"/>
    </xf>
    <xf numFmtId="0" fontId="83" fillId="5" borderId="132" xfId="15" applyFont="1" applyFill="1" applyBorder="1" applyAlignment="1">
      <alignment horizontal="center" vertical="center"/>
    </xf>
    <xf numFmtId="0" fontId="83" fillId="5" borderId="70" xfId="15" applyFont="1" applyFill="1" applyBorder="1" applyAlignment="1">
      <alignment horizontal="center" vertical="center"/>
    </xf>
    <xf numFmtId="0" fontId="190" fillId="5" borderId="70" xfId="15" applyFont="1" applyFill="1" applyBorder="1" applyAlignment="1">
      <alignment horizontal="left" vertical="center"/>
    </xf>
    <xf numFmtId="0" fontId="190" fillId="5" borderId="69" xfId="15" applyFont="1" applyFill="1" applyBorder="1" applyAlignment="1">
      <alignment horizontal="right" vertical="center"/>
    </xf>
    <xf numFmtId="0" fontId="189" fillId="6" borderId="0" xfId="15" applyFont="1" applyFill="1"/>
    <xf numFmtId="0" fontId="83" fillId="6" borderId="131" xfId="15" applyFont="1" applyFill="1" applyBorder="1" applyAlignment="1">
      <alignment horizontal="center" vertical="center"/>
    </xf>
    <xf numFmtId="0" fontId="83" fillId="6" borderId="132" xfId="15" applyFont="1" applyFill="1" applyBorder="1" applyAlignment="1">
      <alignment horizontal="center" vertical="center"/>
    </xf>
    <xf numFmtId="0" fontId="83" fillId="6" borderId="88" xfId="15" applyFont="1" applyFill="1" applyBorder="1" applyAlignment="1">
      <alignment horizontal="center" vertical="center"/>
    </xf>
    <xf numFmtId="0" fontId="83" fillId="6" borderId="70" xfId="15" applyFont="1" applyFill="1" applyBorder="1" applyAlignment="1">
      <alignment horizontal="center" vertical="center"/>
    </xf>
    <xf numFmtId="0" fontId="190" fillId="6" borderId="70" xfId="15" applyFont="1" applyFill="1" applyBorder="1" applyAlignment="1">
      <alignment horizontal="left" vertical="center"/>
    </xf>
    <xf numFmtId="0" fontId="190" fillId="6" borderId="69" xfId="15" applyFont="1" applyFill="1" applyBorder="1" applyAlignment="1">
      <alignment horizontal="right" vertical="center"/>
    </xf>
    <xf numFmtId="0" fontId="158" fillId="0" borderId="0" xfId="15" applyFont="1"/>
    <xf numFmtId="0" fontId="84" fillId="0" borderId="131" xfId="15" applyFont="1" applyBorder="1" applyAlignment="1">
      <alignment horizontal="center" vertical="center"/>
    </xf>
    <xf numFmtId="0" fontId="84" fillId="0" borderId="132" xfId="15" applyFont="1" applyBorder="1" applyAlignment="1">
      <alignment horizontal="center" vertical="center"/>
    </xf>
    <xf numFmtId="0" fontId="84" fillId="0" borderId="88" xfId="15" applyFont="1" applyBorder="1" applyAlignment="1">
      <alignment horizontal="center" vertical="center"/>
    </xf>
    <xf numFmtId="0" fontId="84" fillId="0" borderId="70" xfId="15" applyFont="1" applyBorder="1" applyAlignment="1">
      <alignment horizontal="center" vertical="center"/>
    </xf>
    <xf numFmtId="0" fontId="157" fillId="0" borderId="70" xfId="15" applyFont="1" applyBorder="1" applyAlignment="1">
      <alignment horizontal="left" vertical="center"/>
    </xf>
    <xf numFmtId="0" fontId="157" fillId="0" borderId="69" xfId="15" applyFont="1" applyBorder="1" applyAlignment="1">
      <alignment horizontal="right" vertical="center"/>
    </xf>
    <xf numFmtId="0" fontId="158" fillId="6" borderId="0" xfId="15" applyFont="1" applyFill="1"/>
    <xf numFmtId="0" fontId="84" fillId="6" borderId="131" xfId="15" applyFont="1" applyFill="1" applyBorder="1" applyAlignment="1">
      <alignment horizontal="center" vertical="center"/>
    </xf>
    <xf numFmtId="0" fontId="84" fillId="6" borderId="132" xfId="15" applyFont="1" applyFill="1" applyBorder="1" applyAlignment="1">
      <alignment horizontal="center" vertical="center"/>
    </xf>
    <xf numFmtId="0" fontId="84" fillId="6" borderId="88" xfId="15" applyFont="1" applyFill="1" applyBorder="1" applyAlignment="1">
      <alignment horizontal="center" vertical="center"/>
    </xf>
    <xf numFmtId="0" fontId="84" fillId="6" borderId="70" xfId="15" applyFont="1" applyFill="1" applyBorder="1" applyAlignment="1">
      <alignment horizontal="center" vertical="center"/>
    </xf>
    <xf numFmtId="0" fontId="157" fillId="6" borderId="70" xfId="15" applyFont="1" applyFill="1" applyBorder="1" applyAlignment="1">
      <alignment horizontal="left" vertical="center"/>
    </xf>
    <xf numFmtId="0" fontId="157" fillId="6" borderId="69" xfId="15" applyFont="1" applyFill="1" applyBorder="1" applyAlignment="1">
      <alignment horizontal="right" vertical="center"/>
    </xf>
    <xf numFmtId="0" fontId="84" fillId="0" borderId="93" xfId="15" applyFont="1" applyBorder="1" applyAlignment="1">
      <alignment horizontal="center"/>
    </xf>
    <xf numFmtId="0" fontId="157" fillId="0" borderId="9" xfId="15" applyFont="1" applyBorder="1" applyAlignment="1">
      <alignment horizontal="center" vertical="center"/>
    </xf>
    <xf numFmtId="0" fontId="157" fillId="0" borderId="23" xfId="15" applyFont="1" applyBorder="1" applyAlignment="1">
      <alignment horizontal="center" vertical="center"/>
    </xf>
    <xf numFmtId="0" fontId="157" fillId="0" borderId="24" xfId="15" applyFont="1" applyBorder="1" applyAlignment="1">
      <alignment horizontal="center" vertical="center"/>
    </xf>
    <xf numFmtId="0" fontId="157" fillId="0" borderId="64" xfId="15" applyFont="1" applyBorder="1" applyAlignment="1">
      <alignment horizontal="center" vertical="center"/>
    </xf>
    <xf numFmtId="0" fontId="157" fillId="0" borderId="6" xfId="15" applyFont="1" applyBorder="1" applyAlignment="1">
      <alignment horizontal="center" vertical="center"/>
    </xf>
    <xf numFmtId="0" fontId="157" fillId="0" borderId="57" xfId="15" applyFont="1" applyBorder="1" applyAlignment="1">
      <alignment horizontal="center" vertical="center"/>
    </xf>
    <xf numFmtId="0" fontId="157" fillId="0" borderId="63" xfId="15" applyFont="1" applyBorder="1" applyAlignment="1">
      <alignment horizontal="center" vertical="center"/>
    </xf>
    <xf numFmtId="0" fontId="157" fillId="0" borderId="39" xfId="15" applyFont="1" applyBorder="1" applyAlignment="1">
      <alignment horizontal="center" vertical="center"/>
    </xf>
    <xf numFmtId="0" fontId="157" fillId="0" borderId="65" xfId="15" applyFont="1" applyBorder="1" applyAlignment="1">
      <alignment horizontal="center" vertical="center"/>
    </xf>
    <xf numFmtId="0" fontId="157" fillId="0" borderId="0" xfId="15" applyFont="1" applyBorder="1"/>
    <xf numFmtId="0" fontId="157" fillId="0" borderId="65" xfId="15" applyFont="1" applyBorder="1"/>
    <xf numFmtId="0" fontId="157" fillId="0" borderId="63" xfId="15" applyFont="1" applyBorder="1"/>
    <xf numFmtId="0" fontId="157" fillId="0" borderId="62" xfId="15" applyFont="1" applyBorder="1"/>
    <xf numFmtId="0" fontId="84" fillId="0" borderId="0" xfId="15" applyFont="1" applyAlignment="1">
      <alignment vertical="center"/>
    </xf>
    <xf numFmtId="0" fontId="158" fillId="0" borderId="0" xfId="15" applyFont="1" applyAlignment="1">
      <alignment vertical="center"/>
    </xf>
    <xf numFmtId="0" fontId="191" fillId="0" borderId="0" xfId="15" applyFont="1" applyAlignment="1">
      <alignment horizontal="right" vertical="center"/>
    </xf>
    <xf numFmtId="0" fontId="171" fillId="0" borderId="0" xfId="15" applyFont="1" applyAlignment="1" applyProtection="1">
      <alignment horizontal="centerContinuous"/>
      <protection locked="0"/>
    </xf>
    <xf numFmtId="0" fontId="37" fillId="0" borderId="0" xfId="15" applyFont="1" applyAlignment="1" applyProtection="1">
      <alignment horizontal="centerContinuous"/>
      <protection locked="0"/>
    </xf>
    <xf numFmtId="0" fontId="32" fillId="0" borderId="0" xfId="15" applyFont="1" applyAlignment="1" applyProtection="1">
      <alignment horizontal="centerContinuous"/>
    </xf>
    <xf numFmtId="0" fontId="34" fillId="0" borderId="0" xfId="15" applyFont="1" applyAlignment="1" applyProtection="1">
      <alignment horizontal="centerContinuous"/>
    </xf>
    <xf numFmtId="0" fontId="34" fillId="0" borderId="0" xfId="15" applyFont="1" applyAlignment="1" applyProtection="1">
      <alignment horizontal="centerContinuous"/>
      <protection locked="0"/>
    </xf>
    <xf numFmtId="0" fontId="161" fillId="0" borderId="0" xfId="15" applyFont="1" applyProtection="1">
      <protection locked="0"/>
    </xf>
    <xf numFmtId="0" fontId="154" fillId="0" borderId="0" xfId="15" applyFont="1" applyAlignment="1" applyProtection="1">
      <alignment horizontal="centerContinuous"/>
      <protection locked="0"/>
    </xf>
    <xf numFmtId="0" fontId="161" fillId="0" borderId="0" xfId="15" applyFont="1" applyAlignment="1" applyProtection="1">
      <alignment horizontal="centerContinuous"/>
      <protection locked="0"/>
    </xf>
    <xf numFmtId="0" fontId="37" fillId="0" borderId="0" xfId="15" applyFont="1" applyAlignment="1" applyProtection="1">
      <alignment vertical="center"/>
      <protection locked="0"/>
    </xf>
    <xf numFmtId="0" fontId="37" fillId="0" borderId="0" xfId="15" applyFont="1" applyProtection="1">
      <protection locked="0"/>
    </xf>
    <xf numFmtId="0" fontId="32" fillId="0" borderId="0" xfId="15" applyFont="1" applyProtection="1"/>
    <xf numFmtId="0" fontId="32" fillId="0" borderId="0" xfId="15" applyFont="1" applyProtection="1">
      <protection locked="0"/>
    </xf>
    <xf numFmtId="0" fontId="32" fillId="0" borderId="0" xfId="15" applyFont="1" applyAlignment="1" applyProtection="1">
      <alignment horizontal="left"/>
      <protection locked="0"/>
    </xf>
    <xf numFmtId="0" fontId="37" fillId="0" borderId="60" xfId="15" applyFont="1" applyBorder="1" applyAlignment="1" applyProtection="1">
      <alignment horizontal="right" vertical="center"/>
      <protection locked="0"/>
    </xf>
    <xf numFmtId="0" fontId="37" fillId="0" borderId="58" xfId="15" applyFont="1" applyBorder="1" applyAlignment="1" applyProtection="1">
      <alignment horizontal="left" vertical="center"/>
      <protection locked="0"/>
    </xf>
    <xf numFmtId="0" fontId="32" fillId="0" borderId="62" xfId="15" applyFont="1" applyBorder="1" applyAlignment="1" applyProtection="1">
      <alignment vertical="center" textRotation="90"/>
    </xf>
    <xf numFmtId="0" fontId="32" fillId="0" borderId="63" xfId="15" applyFont="1" applyBorder="1" applyAlignment="1" applyProtection="1">
      <alignment vertical="center" textRotation="90"/>
    </xf>
    <xf numFmtId="0" fontId="32" fillId="0" borderId="62" xfId="15" applyFont="1" applyBorder="1" applyAlignment="1" applyProtection="1">
      <alignment vertical="center" textRotation="90"/>
      <protection locked="0"/>
    </xf>
    <xf numFmtId="0" fontId="32" fillId="0" borderId="63" xfId="15" applyFont="1" applyBorder="1" applyAlignment="1" applyProtection="1">
      <alignment vertical="center" textRotation="90"/>
      <protection locked="0"/>
    </xf>
    <xf numFmtId="0" fontId="32" fillId="0" borderId="60" xfId="15" applyFont="1" applyBorder="1" applyAlignment="1" applyProtection="1">
      <alignment vertical="center" textRotation="90"/>
      <protection locked="0"/>
    </xf>
    <xf numFmtId="0" fontId="153" fillId="0" borderId="62" xfId="15" applyFont="1" applyBorder="1" applyAlignment="1" applyProtection="1">
      <alignment vertical="center" textRotation="90"/>
      <protection locked="0"/>
    </xf>
    <xf numFmtId="0" fontId="32" fillId="0" borderId="61" xfId="15" applyFont="1" applyBorder="1" applyAlignment="1" applyProtection="1">
      <alignment vertical="center" textRotation="90"/>
      <protection locked="0"/>
    </xf>
    <xf numFmtId="0" fontId="161" fillId="0" borderId="0" xfId="15" applyFont="1" applyAlignment="1" applyProtection="1">
      <alignment vertical="center" textRotation="90"/>
      <protection locked="0"/>
    </xf>
    <xf numFmtId="0" fontId="37" fillId="0" borderId="45" xfId="15" applyFont="1" applyBorder="1" applyAlignment="1" applyProtection="1">
      <alignment vertical="center"/>
      <protection locked="0"/>
    </xf>
    <xf numFmtId="0" fontId="37" fillId="0" borderId="44" xfId="15" applyFont="1" applyBorder="1" applyAlignment="1" applyProtection="1">
      <alignment horizontal="left" vertical="center"/>
      <protection locked="0"/>
    </xf>
    <xf numFmtId="0" fontId="37" fillId="0" borderId="66" xfId="15" applyFont="1" applyBorder="1" applyAlignment="1" applyProtection="1">
      <alignment vertical="center"/>
      <protection locked="0"/>
    </xf>
    <xf numFmtId="0" fontId="37" fillId="0" borderId="28" xfId="15" applyFont="1" applyBorder="1" applyAlignment="1" applyProtection="1">
      <alignment vertical="center"/>
      <protection locked="0"/>
    </xf>
    <xf numFmtId="0" fontId="37" fillId="0" borderId="28" xfId="15" applyFont="1" applyBorder="1" applyAlignment="1" applyProtection="1">
      <alignment horizontal="left" vertical="center"/>
      <protection locked="0"/>
    </xf>
    <xf numFmtId="0" fontId="37" fillId="0" borderId="64" xfId="15" applyFont="1" applyBorder="1" applyAlignment="1" applyProtection="1">
      <alignment vertical="center"/>
      <protection locked="0"/>
    </xf>
    <xf numFmtId="0" fontId="37" fillId="0" borderId="24" xfId="15" applyFont="1" applyBorder="1" applyAlignment="1" applyProtection="1">
      <alignment horizontal="left" vertical="center"/>
      <protection locked="0"/>
    </xf>
    <xf numFmtId="0" fontId="37" fillId="0" borderId="41" xfId="15" applyFont="1" applyBorder="1" applyAlignment="1" applyProtection="1">
      <alignment horizontal="right" vertical="center"/>
      <protection locked="0"/>
    </xf>
    <xf numFmtId="0" fontId="37" fillId="0" borderId="3" xfId="15" applyFont="1" applyBorder="1" applyAlignment="1" applyProtection="1">
      <alignment horizontal="left" vertical="center"/>
      <protection locked="0"/>
    </xf>
    <xf numFmtId="0" fontId="157" fillId="0" borderId="0" xfId="15" applyFont="1" applyProtection="1">
      <protection locked="0"/>
    </xf>
    <xf numFmtId="0" fontId="161" fillId="0" borderId="0" xfId="15" applyFont="1" applyProtection="1"/>
    <xf numFmtId="0" fontId="158" fillId="0" borderId="0" xfId="15" applyFont="1" applyAlignment="1">
      <alignment horizontal="centerContinuous"/>
    </xf>
    <xf numFmtId="0" fontId="195" fillId="0" borderId="0" xfId="15" applyFont="1" applyAlignment="1">
      <alignment horizontal="centerContinuous"/>
    </xf>
    <xf numFmtId="0" fontId="84" fillId="0" borderId="0" xfId="15" applyFont="1" applyAlignment="1">
      <alignment horizontal="right"/>
    </xf>
    <xf numFmtId="0" fontId="84" fillId="0" borderId="0" xfId="15" applyFont="1"/>
    <xf numFmtId="0" fontId="157" fillId="0" borderId="6" xfId="15" applyFont="1" applyBorder="1" applyAlignment="1">
      <alignment horizontal="center"/>
    </xf>
    <xf numFmtId="0" fontId="157" fillId="0" borderId="58" xfId="15" applyFont="1" applyBorder="1" applyAlignment="1">
      <alignment horizontal="center"/>
    </xf>
    <xf numFmtId="0" fontId="157" fillId="0" borderId="60" xfId="15" applyFont="1" applyBorder="1" applyAlignment="1">
      <alignment horizontal="center" vertical="center"/>
    </xf>
    <xf numFmtId="0" fontId="157" fillId="0" borderId="36" xfId="15" applyFont="1" applyBorder="1" applyAlignment="1">
      <alignment horizontal="center" vertical="center"/>
    </xf>
    <xf numFmtId="0" fontId="157" fillId="0" borderId="61" xfId="15" applyFont="1" applyBorder="1" applyAlignment="1">
      <alignment horizontal="center" vertical="center"/>
    </xf>
    <xf numFmtId="0" fontId="157" fillId="0" borderId="9" xfId="15" applyFont="1" applyBorder="1" applyAlignment="1">
      <alignment horizontal="center" vertical="top"/>
    </xf>
    <xf numFmtId="0" fontId="157" fillId="0" borderId="25" xfId="15" applyFont="1" applyBorder="1" applyAlignment="1">
      <alignment horizontal="center" vertical="center"/>
    </xf>
    <xf numFmtId="0" fontId="157" fillId="0" borderId="11" xfId="15" applyFont="1" applyBorder="1" applyAlignment="1">
      <alignment horizontal="center"/>
    </xf>
    <xf numFmtId="0" fontId="158" fillId="0" borderId="73" xfId="15" applyFont="1" applyBorder="1" applyAlignment="1">
      <alignment horizontal="center" vertical="center"/>
    </xf>
    <xf numFmtId="0" fontId="157" fillId="0" borderId="11" xfId="15" applyFont="1" applyBorder="1" applyAlignment="1">
      <alignment horizontal="center" vertical="center"/>
    </xf>
    <xf numFmtId="0" fontId="158" fillId="0" borderId="88" xfId="15" applyFont="1" applyBorder="1" applyAlignment="1">
      <alignment horizontal="center" vertical="center"/>
    </xf>
    <xf numFmtId="0" fontId="158" fillId="0" borderId="25" xfId="15" applyFont="1" applyBorder="1" applyAlignment="1">
      <alignment horizontal="center" vertical="center"/>
    </xf>
    <xf numFmtId="164" fontId="158" fillId="0" borderId="88" xfId="15" applyNumberFormat="1" applyFont="1" applyBorder="1" applyAlignment="1">
      <alignment horizontal="center" vertical="center"/>
    </xf>
    <xf numFmtId="0" fontId="158" fillId="0" borderId="81" xfId="15" applyFont="1" applyBorder="1" applyAlignment="1">
      <alignment horizontal="center" vertical="center"/>
    </xf>
    <xf numFmtId="164" fontId="158" fillId="0" borderId="25" xfId="15" applyNumberFormat="1" applyFont="1" applyBorder="1" applyAlignment="1">
      <alignment horizontal="center" vertical="center"/>
    </xf>
    <xf numFmtId="0" fontId="158" fillId="0" borderId="29" xfId="15" applyFont="1" applyBorder="1" applyAlignment="1">
      <alignment horizontal="center" vertical="center"/>
    </xf>
    <xf numFmtId="2" fontId="158" fillId="0" borderId="25" xfId="15" applyNumberFormat="1" applyFont="1" applyBorder="1" applyAlignment="1">
      <alignment horizontal="center" vertical="center"/>
    </xf>
    <xf numFmtId="0" fontId="157" fillId="0" borderId="0" xfId="15" applyFont="1"/>
    <xf numFmtId="0" fontId="65" fillId="0" borderId="0" xfId="2" applyFont="1" applyFill="1" applyAlignment="1">
      <alignment horizontal="center" vertical="center"/>
    </xf>
    <xf numFmtId="0" fontId="2" fillId="0" borderId="0" xfId="2" applyFont="1" applyAlignment="1">
      <alignment horizontal="center" vertical="center"/>
    </xf>
    <xf numFmtId="0" fontId="64" fillId="0" borderId="0" xfId="2" applyFont="1" applyFill="1" applyAlignment="1">
      <alignment horizontal="center" vertical="center"/>
    </xf>
    <xf numFmtId="0" fontId="65" fillId="0" borderId="45" xfId="2" applyFont="1" applyFill="1" applyBorder="1" applyAlignment="1">
      <alignment horizontal="center" vertical="center"/>
    </xf>
    <xf numFmtId="0" fontId="65" fillId="0" borderId="58" xfId="2" applyFont="1" applyFill="1" applyBorder="1" applyAlignment="1">
      <alignment horizontal="center" vertical="center"/>
    </xf>
    <xf numFmtId="0" fontId="65" fillId="0" borderId="63" xfId="2" applyFont="1" applyFill="1" applyBorder="1" applyAlignment="1">
      <alignment horizontal="center" vertical="center"/>
    </xf>
    <xf numFmtId="0" fontId="65" fillId="0" borderId="6" xfId="2" applyFont="1" applyFill="1" applyBorder="1" applyAlignment="1">
      <alignment horizontal="center" vertical="center" wrapText="1"/>
    </xf>
    <xf numFmtId="0" fontId="64" fillId="0" borderId="96" xfId="2" applyFont="1" applyFill="1" applyBorder="1" applyAlignment="1">
      <alignment horizontal="center" vertical="center"/>
    </xf>
    <xf numFmtId="0" fontId="64" fillId="0" borderId="58" xfId="2" applyFont="1" applyFill="1" applyBorder="1" applyAlignment="1">
      <alignment horizontal="center" vertical="center"/>
    </xf>
    <xf numFmtId="0" fontId="64" fillId="0" borderId="63" xfId="2" applyFont="1" applyFill="1" applyBorder="1" applyAlignment="1">
      <alignment horizontal="center" vertical="center"/>
    </xf>
    <xf numFmtId="0" fontId="65" fillId="0" borderId="75" xfId="2" applyFont="1" applyFill="1" applyBorder="1" applyAlignment="1">
      <alignment horizontal="center" vertical="center"/>
    </xf>
    <xf numFmtId="0" fontId="65" fillId="0" borderId="108" xfId="2" applyFont="1" applyFill="1" applyBorder="1" applyAlignment="1">
      <alignment horizontal="center" vertical="center"/>
    </xf>
    <xf numFmtId="0" fontId="65" fillId="0" borderId="76" xfId="2" applyFont="1" applyFill="1" applyBorder="1" applyAlignment="1">
      <alignment horizontal="center" vertical="center"/>
    </xf>
    <xf numFmtId="0" fontId="65" fillId="0" borderId="65" xfId="2" applyFont="1" applyFill="1" applyBorder="1" applyAlignment="1">
      <alignment horizontal="center" vertical="center"/>
    </xf>
    <xf numFmtId="0" fontId="65" fillId="0" borderId="39" xfId="2" applyFont="1" applyFill="1" applyBorder="1" applyAlignment="1">
      <alignment horizontal="center" vertical="center"/>
    </xf>
    <xf numFmtId="0" fontId="64" fillId="0" borderId="11" xfId="2" applyFont="1" applyFill="1" applyBorder="1" applyAlignment="1">
      <alignment horizontal="center" vertical="center"/>
    </xf>
    <xf numFmtId="0" fontId="64" fillId="0" borderId="133" xfId="2" applyFont="1" applyFill="1" applyBorder="1" applyAlignment="1">
      <alignment horizontal="center" vertical="center"/>
    </xf>
    <xf numFmtId="0" fontId="64" fillId="0" borderId="75" xfId="2" applyFont="1" applyFill="1" applyBorder="1" applyAlignment="1">
      <alignment horizontal="center" vertical="center"/>
    </xf>
    <xf numFmtId="0" fontId="64" fillId="0" borderId="76" xfId="2" applyFont="1" applyFill="1" applyBorder="1" applyAlignment="1">
      <alignment horizontal="center" vertical="center"/>
    </xf>
    <xf numFmtId="0" fontId="64" fillId="0" borderId="65" xfId="2" applyFont="1" applyFill="1" applyBorder="1" applyAlignment="1">
      <alignment horizontal="center" vertical="center"/>
    </xf>
    <xf numFmtId="0" fontId="64" fillId="0" borderId="39" xfId="2" applyFont="1" applyFill="1" applyBorder="1" applyAlignment="1">
      <alignment horizontal="center" vertical="center"/>
    </xf>
    <xf numFmtId="0" fontId="65" fillId="0" borderId="121" xfId="2" applyFont="1" applyFill="1" applyBorder="1" applyAlignment="1">
      <alignment horizontal="center" vertical="center"/>
    </xf>
    <xf numFmtId="0" fontId="65" fillId="0" borderId="122" xfId="2" applyFont="1" applyFill="1" applyBorder="1" applyAlignment="1">
      <alignment horizontal="center" vertical="center"/>
    </xf>
    <xf numFmtId="0" fontId="65" fillId="0" borderId="123" xfId="2" applyFont="1" applyFill="1" applyBorder="1" applyAlignment="1">
      <alignment horizontal="center" vertical="center"/>
    </xf>
    <xf numFmtId="0" fontId="65" fillId="0" borderId="24" xfId="2" applyFont="1" applyFill="1" applyBorder="1" applyAlignment="1">
      <alignment horizontal="center" vertical="center"/>
    </xf>
    <xf numFmtId="0" fontId="64" fillId="0" borderId="9" xfId="2" applyFont="1" applyFill="1" applyBorder="1" applyAlignment="1">
      <alignment horizontal="center" vertical="center"/>
    </xf>
    <xf numFmtId="0" fontId="64" fillId="0" borderId="134" xfId="2" applyFont="1" applyFill="1" applyBorder="1" applyAlignment="1">
      <alignment horizontal="center" vertical="center"/>
    </xf>
    <xf numFmtId="0" fontId="64" fillId="0" borderId="77" xfId="2" applyFont="1" applyFill="1" applyBorder="1" applyAlignment="1">
      <alignment horizontal="center" vertical="center"/>
    </xf>
    <xf numFmtId="0" fontId="64" fillId="0" borderId="78" xfId="2" applyFont="1" applyFill="1" applyBorder="1" applyAlignment="1">
      <alignment horizontal="center" vertical="center"/>
    </xf>
    <xf numFmtId="0" fontId="64" fillId="0" borderId="64" xfId="2" applyFont="1" applyFill="1" applyBorder="1" applyAlignment="1">
      <alignment horizontal="center" vertical="center"/>
    </xf>
    <xf numFmtId="0" fontId="64" fillId="0" borderId="24" xfId="2" applyFont="1" applyFill="1" applyBorder="1" applyAlignment="1">
      <alignment horizontal="center" vertical="center"/>
    </xf>
    <xf numFmtId="0" fontId="65" fillId="0" borderId="116" xfId="2" applyFont="1" applyFill="1" applyBorder="1" applyAlignment="1">
      <alignment horizontal="center" vertical="center"/>
    </xf>
    <xf numFmtId="0" fontId="65" fillId="0" borderId="81" xfId="2" applyFont="1" applyFill="1" applyBorder="1" applyAlignment="1">
      <alignment horizontal="center" vertical="center"/>
    </xf>
    <xf numFmtId="0" fontId="65" fillId="0" borderId="6" xfId="2" applyFont="1" applyFill="1" applyBorder="1" applyAlignment="1">
      <alignment horizontal="center" vertical="center"/>
    </xf>
    <xf numFmtId="1" fontId="64" fillId="0" borderId="82" xfId="2" applyNumberFormat="1" applyFont="1" applyFill="1" applyBorder="1" applyAlignment="1">
      <alignment horizontal="center" vertical="center"/>
    </xf>
    <xf numFmtId="0" fontId="64" fillId="0" borderId="83" xfId="2" applyFont="1" applyFill="1" applyBorder="1" applyAlignment="1">
      <alignment horizontal="center" vertical="center"/>
    </xf>
    <xf numFmtId="0" fontId="64" fillId="0" borderId="81" xfId="2" applyFont="1" applyFill="1" applyBorder="1" applyAlignment="1">
      <alignment horizontal="center" vertical="center"/>
    </xf>
    <xf numFmtId="0" fontId="64" fillId="0" borderId="6" xfId="2" applyFont="1" applyFill="1" applyBorder="1" applyAlignment="1">
      <alignment horizontal="center" vertical="center"/>
    </xf>
    <xf numFmtId="0" fontId="65" fillId="0" borderId="117" xfId="2" applyFont="1" applyFill="1" applyBorder="1" applyAlignment="1">
      <alignment horizontal="center" vertical="center"/>
    </xf>
    <xf numFmtId="0" fontId="65" fillId="0" borderId="87" xfId="2" applyFont="1" applyFill="1" applyBorder="1" applyAlignment="1">
      <alignment horizontal="center" vertical="center"/>
    </xf>
    <xf numFmtId="0" fontId="65" fillId="0" borderId="11" xfId="2" applyFont="1" applyFill="1" applyBorder="1" applyAlignment="1">
      <alignment horizontal="center" vertical="center"/>
    </xf>
    <xf numFmtId="1" fontId="64" fillId="0" borderId="135" xfId="2" applyNumberFormat="1" applyFont="1" applyFill="1" applyBorder="1" applyAlignment="1">
      <alignment horizontal="center" vertical="center"/>
    </xf>
    <xf numFmtId="0" fontId="64" fillId="0" borderId="88" xfId="2" applyFont="1" applyFill="1" applyBorder="1" applyAlignment="1">
      <alignment horizontal="center" vertical="center"/>
    </xf>
    <xf numFmtId="0" fontId="65" fillId="0" borderId="11" xfId="2" applyFont="1" applyFill="1" applyBorder="1" applyAlignment="1">
      <alignment horizontal="center" vertical="center" wrapText="1"/>
    </xf>
    <xf numFmtId="0" fontId="65" fillId="0" borderId="9" xfId="2" applyFont="1" applyFill="1" applyBorder="1" applyAlignment="1">
      <alignment horizontal="center" vertical="center"/>
    </xf>
    <xf numFmtId="1" fontId="64" fillId="0" borderId="118" xfId="2" applyNumberFormat="1" applyFont="1" applyFill="1" applyBorder="1" applyAlignment="1">
      <alignment horizontal="center" vertical="center"/>
    </xf>
    <xf numFmtId="0" fontId="64" fillId="0" borderId="25" xfId="2" applyFont="1" applyFill="1" applyBorder="1" applyAlignment="1">
      <alignment horizontal="center" vertical="center" wrapText="1"/>
    </xf>
    <xf numFmtId="0" fontId="64" fillId="0" borderId="136" xfId="2" applyFont="1" applyFill="1" applyBorder="1" applyAlignment="1">
      <alignment horizontal="center" vertical="center"/>
    </xf>
    <xf numFmtId="0" fontId="64" fillId="0" borderId="137" xfId="2" applyFont="1" applyFill="1" applyBorder="1" applyAlignment="1">
      <alignment horizontal="center" vertical="center"/>
    </xf>
    <xf numFmtId="0" fontId="65" fillId="0" borderId="25" xfId="2" applyFont="1" applyFill="1" applyBorder="1" applyAlignment="1">
      <alignment horizontal="center" vertical="center" wrapText="1"/>
    </xf>
    <xf numFmtId="0" fontId="65" fillId="0" borderId="86" xfId="2" applyFont="1" applyFill="1" applyBorder="1" applyAlignment="1">
      <alignment horizontal="center" vertical="center"/>
    </xf>
    <xf numFmtId="0" fontId="65" fillId="0" borderId="0" xfId="2" applyFont="1" applyFill="1" applyAlignment="1">
      <alignment horizontal="left" vertical="center"/>
    </xf>
    <xf numFmtId="0" fontId="65" fillId="0" borderId="0" xfId="2" applyFont="1" applyFill="1" applyAlignment="1">
      <alignment horizontal="center" vertical="center" readingOrder="2"/>
    </xf>
    <xf numFmtId="0" fontId="65" fillId="0" borderId="0" xfId="2" applyFont="1" applyFill="1" applyBorder="1" applyAlignment="1">
      <alignment horizontal="center" vertical="center"/>
    </xf>
    <xf numFmtId="0" fontId="65" fillId="0" borderId="0" xfId="2" applyFont="1" applyFill="1"/>
    <xf numFmtId="0" fontId="2" fillId="0" borderId="0" xfId="2" applyFont="1" applyBorder="1" applyAlignment="1">
      <alignment horizontal="center" vertical="center"/>
    </xf>
    <xf numFmtId="0" fontId="2" fillId="0" borderId="0" xfId="2" applyFont="1" applyBorder="1"/>
    <xf numFmtId="0" fontId="65" fillId="0" borderId="0" xfId="2" applyFont="1" applyFill="1" applyBorder="1"/>
    <xf numFmtId="0" fontId="134" fillId="0" borderId="0" xfId="0" applyFont="1" applyAlignment="1">
      <alignment horizontal="right" vertical="center"/>
    </xf>
    <xf numFmtId="0" fontId="134" fillId="0" borderId="0" xfId="0" applyFont="1" applyAlignment="1">
      <alignment vertical="center"/>
    </xf>
    <xf numFmtId="0" fontId="198" fillId="0" borderId="25" xfId="0" applyFont="1" applyBorder="1" applyAlignment="1">
      <alignment horizontal="center" vertical="center" textRotation="90"/>
    </xf>
    <xf numFmtId="0" fontId="76" fillId="0" borderId="45" xfId="0" applyFont="1" applyBorder="1" applyAlignment="1">
      <alignment horizontal="right" vertical="center"/>
    </xf>
    <xf numFmtId="0" fontId="78" fillId="0" borderId="44" xfId="0" applyFont="1" applyBorder="1" applyAlignment="1">
      <alignment horizontal="left" vertical="center"/>
    </xf>
    <xf numFmtId="168" fontId="77" fillId="0" borderId="48" xfId="0" applyNumberFormat="1" applyFont="1" applyBorder="1" applyAlignment="1">
      <alignment horizontal="center" vertical="center"/>
    </xf>
    <xf numFmtId="168" fontId="77" fillId="0" borderId="73" xfId="0" applyNumberFormat="1" applyFont="1" applyBorder="1" applyAlignment="1">
      <alignment horizontal="center" vertical="center"/>
    </xf>
    <xf numFmtId="0" fontId="76" fillId="0" borderId="49" xfId="0" applyFont="1" applyBorder="1" applyAlignment="1">
      <alignment horizontal="right" vertical="center"/>
    </xf>
    <xf numFmtId="0" fontId="78" fillId="0" borderId="48" xfId="0" applyFont="1" applyBorder="1" applyAlignment="1">
      <alignment horizontal="left" vertical="center"/>
    </xf>
    <xf numFmtId="0" fontId="199" fillId="0" borderId="48" xfId="0" applyFont="1" applyBorder="1" applyAlignment="1">
      <alignment horizontal="left" vertical="center"/>
    </xf>
    <xf numFmtId="0" fontId="76" fillId="0" borderId="69" xfId="0" applyFont="1" applyBorder="1" applyAlignment="1">
      <alignment horizontal="right" vertical="center"/>
    </xf>
    <xf numFmtId="0" fontId="78" fillId="0" borderId="70" xfId="0" applyFont="1" applyBorder="1" applyAlignment="1">
      <alignment horizontal="left" vertical="center"/>
    </xf>
    <xf numFmtId="0" fontId="76" fillId="0" borderId="60" xfId="0" applyFont="1" applyBorder="1" applyAlignment="1">
      <alignment horizontal="right" vertical="center"/>
    </xf>
    <xf numFmtId="0" fontId="76" fillId="0" borderId="61" xfId="0" applyFont="1" applyBorder="1" applyAlignment="1">
      <alignment horizontal="left" vertical="center"/>
    </xf>
    <xf numFmtId="168" fontId="77" fillId="0" borderId="61" xfId="0" applyNumberFormat="1" applyFont="1" applyBorder="1" applyAlignment="1">
      <alignment horizontal="center" vertical="center"/>
    </xf>
    <xf numFmtId="0" fontId="31" fillId="0" borderId="0" xfId="15" applyFont="1" applyAlignment="1">
      <alignment horizontal="centerContinuous"/>
    </xf>
    <xf numFmtId="0" fontId="30" fillId="0" borderId="0" xfId="15" applyFont="1" applyAlignment="1">
      <alignment horizontal="right"/>
    </xf>
    <xf numFmtId="0" fontId="30" fillId="0" borderId="25" xfId="15" applyFont="1" applyBorder="1" applyAlignment="1">
      <alignment horizontal="center" vertical="center"/>
    </xf>
    <xf numFmtId="0" fontId="30" fillId="0" borderId="60" xfId="15" applyFont="1" applyBorder="1" applyAlignment="1">
      <alignment horizontal="left" vertical="center"/>
    </xf>
    <xf numFmtId="0" fontId="30" fillId="0" borderId="61" xfId="15" applyFont="1" applyBorder="1" applyAlignment="1">
      <alignment horizontal="right" vertical="center"/>
    </xf>
    <xf numFmtId="0" fontId="32" fillId="0" borderId="73" xfId="15" applyFont="1" applyBorder="1" applyAlignment="1">
      <alignment horizontal="center" vertical="center"/>
    </xf>
    <xf numFmtId="0" fontId="32" fillId="0" borderId="62" xfId="15" applyFont="1" applyBorder="1" applyAlignment="1">
      <alignment horizontal="left" vertical="center"/>
    </xf>
    <xf numFmtId="0" fontId="30" fillId="0" borderId="63" xfId="15" applyFont="1" applyBorder="1" applyAlignment="1">
      <alignment horizontal="right" vertical="center"/>
    </xf>
    <xf numFmtId="0" fontId="200" fillId="0" borderId="0" xfId="15" applyFont="1" applyBorder="1" applyAlignment="1">
      <alignment horizontal="center" vertical="center"/>
    </xf>
    <xf numFmtId="0" fontId="32" fillId="0" borderId="69" xfId="15" applyFont="1" applyBorder="1" applyAlignment="1">
      <alignment horizontal="left" vertical="center"/>
    </xf>
    <xf numFmtId="0" fontId="30" fillId="0" borderId="70" xfId="15" applyFont="1" applyBorder="1" applyAlignment="1">
      <alignment horizontal="right" vertical="center"/>
    </xf>
    <xf numFmtId="0" fontId="201" fillId="0" borderId="73" xfId="15" applyFont="1" applyBorder="1" applyAlignment="1">
      <alignment horizontal="center" vertical="center"/>
    </xf>
    <xf numFmtId="0" fontId="32" fillId="0" borderId="88" xfId="15" applyFont="1" applyBorder="1" applyAlignment="1">
      <alignment horizontal="center" vertical="center"/>
    </xf>
    <xf numFmtId="0" fontId="32" fillId="0" borderId="49" xfId="15" applyFont="1" applyBorder="1" applyAlignment="1">
      <alignment horizontal="left" vertical="center"/>
    </xf>
    <xf numFmtId="0" fontId="30" fillId="0" borderId="48" xfId="15" applyFont="1" applyBorder="1" applyAlignment="1">
      <alignment horizontal="right" vertical="center"/>
    </xf>
    <xf numFmtId="0" fontId="201" fillId="0" borderId="89" xfId="15" applyFont="1" applyBorder="1" applyAlignment="1">
      <alignment horizontal="center" vertical="center"/>
    </xf>
    <xf numFmtId="0" fontId="32" fillId="0" borderId="89" xfId="15" applyFont="1" applyBorder="1" applyAlignment="1">
      <alignment horizontal="center" vertical="center"/>
    </xf>
    <xf numFmtId="0" fontId="30" fillId="0" borderId="22" xfId="15" applyFont="1" applyBorder="1" applyAlignment="1">
      <alignment horizontal="center" vertical="center"/>
    </xf>
    <xf numFmtId="0" fontId="32" fillId="0" borderId="41" xfId="15" applyFont="1" applyBorder="1" applyAlignment="1">
      <alignment horizontal="left" vertical="center"/>
    </xf>
    <xf numFmtId="0" fontId="30" fillId="0" borderId="3" xfId="15" applyFont="1" applyBorder="1" applyAlignment="1">
      <alignment horizontal="right" vertical="center"/>
    </xf>
    <xf numFmtId="0" fontId="30" fillId="0" borderId="0" xfId="15" applyFont="1"/>
    <xf numFmtId="0" fontId="32" fillId="0" borderId="0" xfId="15" applyFont="1" applyAlignment="1">
      <alignment horizontal="right"/>
    </xf>
    <xf numFmtId="0" fontId="202" fillId="0" borderId="0" xfId="15" applyFont="1"/>
    <xf numFmtId="0" fontId="158" fillId="0" borderId="0" xfId="15" applyFont="1" applyAlignment="1">
      <alignment horizontal="center"/>
    </xf>
    <xf numFmtId="0" fontId="84" fillId="0" borderId="0" xfId="15" applyFont="1" applyAlignment="1">
      <alignment horizontal="center"/>
    </xf>
    <xf numFmtId="0" fontId="84" fillId="0" borderId="60" xfId="15" applyFont="1" applyBorder="1" applyAlignment="1">
      <alignment horizontal="center" vertical="center"/>
    </xf>
    <xf numFmtId="0" fontId="158" fillId="0" borderId="36" xfId="15" applyFont="1" applyBorder="1" applyAlignment="1">
      <alignment horizontal="center" vertical="center"/>
    </xf>
    <xf numFmtId="0" fontId="84" fillId="0" borderId="61" xfId="15" applyFont="1" applyBorder="1" applyAlignment="1">
      <alignment horizontal="center" vertical="center"/>
    </xf>
    <xf numFmtId="0" fontId="84" fillId="0" borderId="25" xfId="15" applyFont="1" applyBorder="1" applyAlignment="1">
      <alignment horizontal="center" vertical="center"/>
    </xf>
    <xf numFmtId="3" fontId="7" fillId="2" borderId="0" xfId="1" applyNumberFormat="1" applyFont="1" applyFill="1" applyAlignment="1">
      <alignment horizontal="right" vertical="center"/>
    </xf>
    <xf numFmtId="0" fontId="157" fillId="0" borderId="0" xfId="15" applyFont="1" applyAlignment="1">
      <alignment horizontal="center"/>
    </xf>
    <xf numFmtId="0" fontId="157" fillId="0" borderId="0" xfId="15" applyFont="1" applyAlignment="1">
      <alignment horizontal="center" vertical="center"/>
    </xf>
    <xf numFmtId="3" fontId="7" fillId="2" borderId="0" xfId="15" applyNumberFormat="1" applyFont="1" applyFill="1" applyAlignment="1">
      <alignment horizontal="right" vertical="center"/>
    </xf>
    <xf numFmtId="0" fontId="157" fillId="0" borderId="36" xfId="15" applyFont="1" applyBorder="1" applyAlignment="1">
      <alignment horizontal="centerContinuous"/>
    </xf>
    <xf numFmtId="0" fontId="157" fillId="0" borderId="36" xfId="15" applyFont="1" applyBorder="1" applyAlignment="1">
      <alignment horizontal="centerContinuous" vertical="center"/>
    </xf>
    <xf numFmtId="0" fontId="157" fillId="0" borderId="11" xfId="15" applyFont="1" applyBorder="1" applyAlignment="1">
      <alignment horizontal="center" vertical="top"/>
    </xf>
    <xf numFmtId="0" fontId="157" fillId="0" borderId="11" xfId="15" applyFont="1" applyBorder="1" applyAlignment="1">
      <alignment horizontal="center" vertical="top" wrapText="1"/>
    </xf>
    <xf numFmtId="0" fontId="158" fillId="0" borderId="6" xfId="15" applyFont="1" applyBorder="1" applyAlignment="1">
      <alignment horizontal="center" vertical="center"/>
    </xf>
    <xf numFmtId="0" fontId="158" fillId="0" borderId="87" xfId="15" applyFont="1" applyBorder="1" applyAlignment="1">
      <alignment horizontal="center" vertical="center"/>
    </xf>
    <xf numFmtId="0" fontId="161" fillId="0" borderId="0" xfId="2" applyFont="1" applyFill="1" applyAlignment="1">
      <alignment horizontal="center"/>
    </xf>
    <xf numFmtId="0" fontId="161" fillId="0" borderId="0" xfId="2" applyFont="1" applyFill="1"/>
    <xf numFmtId="0" fontId="154" fillId="0" borderId="0" xfId="2" applyFont="1" applyFill="1" applyAlignment="1">
      <alignment horizontal="left"/>
    </xf>
    <xf numFmtId="0" fontId="154" fillId="0" borderId="0" xfId="2" applyFont="1" applyFill="1" applyAlignment="1">
      <alignment horizontal="center"/>
    </xf>
    <xf numFmtId="0" fontId="65" fillId="0" borderId="58" xfId="2" applyFont="1" applyFill="1" applyBorder="1" applyAlignment="1">
      <alignment horizontal="center"/>
    </xf>
    <xf numFmtId="0" fontId="64" fillId="0" borderId="58" xfId="2" applyFont="1" applyFill="1" applyBorder="1" applyAlignment="1">
      <alignment horizontal="center"/>
    </xf>
    <xf numFmtId="0" fontId="2" fillId="0" borderId="0" xfId="2" applyFont="1" applyAlignment="1">
      <alignment horizontal="center"/>
    </xf>
    <xf numFmtId="0" fontId="65" fillId="0" borderId="39" xfId="2" applyFont="1" applyFill="1" applyBorder="1" applyAlignment="1">
      <alignment horizontal="center"/>
    </xf>
    <xf numFmtId="0" fontId="64" fillId="0" borderId="39" xfId="2" applyFont="1" applyFill="1" applyBorder="1" applyAlignment="1">
      <alignment horizontal="center"/>
    </xf>
    <xf numFmtId="0" fontId="65" fillId="0" borderId="77" xfId="2" applyFont="1" applyFill="1" applyBorder="1" applyAlignment="1">
      <alignment horizontal="center" vertical="center"/>
    </xf>
    <xf numFmtId="0" fontId="65" fillId="0" borderId="110" xfId="2" applyFont="1" applyFill="1" applyBorder="1" applyAlignment="1">
      <alignment horizontal="center" vertical="center"/>
    </xf>
    <xf numFmtId="0" fontId="65" fillId="0" borderId="78" xfId="2" applyFont="1" applyFill="1" applyBorder="1" applyAlignment="1">
      <alignment horizontal="center" vertical="center"/>
    </xf>
    <xf numFmtId="0" fontId="65" fillId="0" borderId="64" xfId="2" applyFont="1" applyFill="1" applyBorder="1" applyAlignment="1">
      <alignment horizontal="center" vertical="center"/>
    </xf>
    <xf numFmtId="0" fontId="65" fillId="0" borderId="24" xfId="2" applyFont="1" applyFill="1" applyBorder="1" applyAlignment="1">
      <alignment horizontal="center"/>
    </xf>
    <xf numFmtId="0" fontId="64" fillId="0" borderId="11" xfId="2" applyFont="1" applyFill="1" applyBorder="1" applyAlignment="1">
      <alignment horizontal="center"/>
    </xf>
    <xf numFmtId="0" fontId="64" fillId="0" borderId="138" xfId="2" applyFont="1" applyFill="1" applyBorder="1" applyAlignment="1">
      <alignment horizontal="center" vertical="center"/>
    </xf>
    <xf numFmtId="0" fontId="64" fillId="0" borderId="121" xfId="2" applyFont="1" applyFill="1" applyBorder="1" applyAlignment="1">
      <alignment horizontal="center" vertical="center"/>
    </xf>
    <xf numFmtId="0" fontId="64" fillId="0" borderId="123" xfId="2" applyFont="1" applyFill="1" applyBorder="1" applyAlignment="1">
      <alignment horizontal="center" vertical="center"/>
    </xf>
    <xf numFmtId="0" fontId="64" fillId="0" borderId="24" xfId="2" applyFont="1" applyFill="1" applyBorder="1" applyAlignment="1">
      <alignment horizontal="center"/>
    </xf>
    <xf numFmtId="0" fontId="65" fillId="0" borderId="82" xfId="2" applyFont="1" applyFill="1" applyBorder="1" applyAlignment="1">
      <alignment horizontal="center" vertical="center"/>
    </xf>
    <xf numFmtId="0" fontId="65" fillId="0" borderId="49" xfId="2" applyFont="1" applyFill="1" applyBorder="1" applyAlignment="1">
      <alignment horizontal="center" vertical="center"/>
    </xf>
    <xf numFmtId="0" fontId="65" fillId="0" borderId="139" xfId="2" applyFont="1" applyFill="1" applyBorder="1" applyAlignment="1">
      <alignment horizontal="center" vertical="center"/>
    </xf>
    <xf numFmtId="0" fontId="65" fillId="0" borderId="83" xfId="2" applyFont="1" applyFill="1" applyBorder="1" applyAlignment="1">
      <alignment horizontal="center" vertical="center"/>
    </xf>
    <xf numFmtId="0" fontId="65" fillId="0" borderId="6" xfId="2" applyFont="1" applyFill="1" applyBorder="1" applyAlignment="1">
      <alignment horizontal="center"/>
    </xf>
    <xf numFmtId="1" fontId="64" fillId="0" borderId="116" xfId="2" applyNumberFormat="1" applyFont="1" applyFill="1" applyBorder="1" applyAlignment="1">
      <alignment horizontal="center" vertical="center"/>
    </xf>
    <xf numFmtId="0" fontId="64" fillId="0" borderId="80" xfId="2" applyFont="1" applyFill="1" applyBorder="1" applyAlignment="1">
      <alignment horizontal="center" vertical="center"/>
    </xf>
    <xf numFmtId="0" fontId="64" fillId="0" borderId="6" xfId="2" applyFont="1" applyFill="1" applyBorder="1" applyAlignment="1">
      <alignment horizontal="center"/>
    </xf>
    <xf numFmtId="0" fontId="65" fillId="0" borderId="73" xfId="2" applyFont="1" applyFill="1" applyBorder="1" applyAlignment="1">
      <alignment horizontal="center" vertical="center"/>
    </xf>
    <xf numFmtId="1" fontId="64" fillId="0" borderId="117" xfId="2" applyNumberFormat="1" applyFont="1" applyFill="1" applyBorder="1" applyAlignment="1">
      <alignment horizontal="center" vertical="center"/>
    </xf>
    <xf numFmtId="0" fontId="64" fillId="0" borderId="140" xfId="2" applyFont="1" applyFill="1" applyBorder="1" applyAlignment="1">
      <alignment horizontal="center" vertical="center"/>
    </xf>
    <xf numFmtId="0" fontId="64" fillId="0" borderId="87" xfId="2" applyFont="1" applyFill="1" applyBorder="1" applyAlignment="1">
      <alignment horizontal="center" vertical="center"/>
    </xf>
    <xf numFmtId="0" fontId="65" fillId="0" borderId="118" xfId="2" applyFont="1" applyFill="1" applyBorder="1" applyAlignment="1">
      <alignment horizontal="center" vertical="center"/>
    </xf>
    <xf numFmtId="0" fontId="65" fillId="0" borderId="137" xfId="2" applyFont="1" applyFill="1" applyBorder="1" applyAlignment="1">
      <alignment horizontal="center" vertical="center"/>
    </xf>
    <xf numFmtId="0" fontId="65" fillId="0" borderId="9" xfId="2" applyFont="1" applyFill="1" applyBorder="1" applyAlignment="1">
      <alignment horizontal="center" vertical="top"/>
    </xf>
    <xf numFmtId="1" fontId="64" fillId="0" borderId="121" xfId="2" applyNumberFormat="1" applyFont="1" applyFill="1" applyBorder="1" applyAlignment="1">
      <alignment horizontal="center" vertical="center"/>
    </xf>
    <xf numFmtId="0" fontId="64" fillId="0" borderId="11" xfId="2" applyFont="1" applyFill="1" applyBorder="1" applyAlignment="1">
      <alignment horizontal="center" vertical="center" wrapText="1"/>
    </xf>
    <xf numFmtId="0" fontId="64" fillId="0" borderId="9" xfId="2" applyFont="1" applyFill="1" applyBorder="1" applyAlignment="1">
      <alignment horizontal="center" vertical="top"/>
    </xf>
    <xf numFmtId="1" fontId="49" fillId="0" borderId="116" xfId="2" applyNumberFormat="1" applyFont="1" applyFill="1" applyBorder="1" applyAlignment="1">
      <alignment horizontal="center" vertical="center"/>
    </xf>
    <xf numFmtId="0" fontId="49" fillId="0" borderId="80" xfId="2" applyFont="1" applyFill="1" applyBorder="1" applyAlignment="1">
      <alignment horizontal="center" vertical="center"/>
    </xf>
    <xf numFmtId="0" fontId="49" fillId="0" borderId="81" xfId="2" applyFont="1" applyFill="1" applyBorder="1" applyAlignment="1">
      <alignment horizontal="center" vertical="center"/>
    </xf>
    <xf numFmtId="0" fontId="49" fillId="0" borderId="6" xfId="2" applyFont="1" applyFill="1" applyBorder="1" applyAlignment="1">
      <alignment horizontal="center"/>
    </xf>
    <xf numFmtId="1" fontId="49" fillId="0" borderId="117" xfId="2" applyNumberFormat="1" applyFont="1" applyFill="1" applyBorder="1" applyAlignment="1">
      <alignment horizontal="center" vertical="center"/>
    </xf>
    <xf numFmtId="0" fontId="49" fillId="0" borderId="140" xfId="2" applyFont="1" applyFill="1" applyBorder="1" applyAlignment="1">
      <alignment horizontal="center" vertical="center"/>
    </xf>
    <xf numFmtId="0" fontId="49" fillId="0" borderId="87" xfId="2" applyFont="1" applyFill="1" applyBorder="1" applyAlignment="1">
      <alignment horizontal="center" vertical="center"/>
    </xf>
    <xf numFmtId="0" fontId="49" fillId="0" borderId="11" xfId="2" applyFont="1" applyFill="1" applyBorder="1" applyAlignment="1">
      <alignment horizontal="center" vertical="center"/>
    </xf>
    <xf numFmtId="1" fontId="49" fillId="0" borderId="121" xfId="2" applyNumberFormat="1" applyFont="1" applyFill="1" applyBorder="1" applyAlignment="1">
      <alignment horizontal="center" vertical="center"/>
    </xf>
    <xf numFmtId="0" fontId="49" fillId="0" borderId="123" xfId="2" applyFont="1" applyFill="1" applyBorder="1" applyAlignment="1">
      <alignment horizontal="center" vertical="center"/>
    </xf>
    <xf numFmtId="0" fontId="49" fillId="0" borderId="11" xfId="2" applyFont="1" applyFill="1" applyBorder="1" applyAlignment="1">
      <alignment horizontal="center" vertical="center" wrapText="1"/>
    </xf>
    <xf numFmtId="0" fontId="49" fillId="0" borderId="9" xfId="2" applyFont="1" applyFill="1" applyBorder="1" applyAlignment="1">
      <alignment horizontal="center" vertical="top"/>
    </xf>
    <xf numFmtId="0" fontId="65" fillId="0" borderId="141" xfId="2" applyFont="1" applyFill="1" applyBorder="1" applyAlignment="1">
      <alignment horizontal="center" vertical="center"/>
    </xf>
    <xf numFmtId="0" fontId="65" fillId="0" borderId="6" xfId="2" applyFont="1" applyBorder="1" applyAlignment="1">
      <alignment horizontal="center" vertical="center"/>
    </xf>
    <xf numFmtId="0" fontId="65" fillId="0" borderId="6" xfId="2" applyFont="1" applyBorder="1" applyAlignment="1">
      <alignment horizontal="center"/>
    </xf>
    <xf numFmtId="0" fontId="56" fillId="0" borderId="81" xfId="2" applyFont="1" applyBorder="1" applyAlignment="1">
      <alignment horizontal="center" vertical="center"/>
    </xf>
    <xf numFmtId="0" fontId="56" fillId="0" borderId="6" xfId="2" applyFont="1" applyBorder="1" applyAlignment="1">
      <alignment horizontal="center"/>
    </xf>
    <xf numFmtId="0" fontId="65" fillId="0" borderId="53" xfId="2" applyFont="1" applyFill="1" applyBorder="1" applyAlignment="1">
      <alignment horizontal="center" vertical="center"/>
    </xf>
    <xf numFmtId="0" fontId="65" fillId="0" borderId="142" xfId="2" applyFont="1" applyFill="1" applyBorder="1" applyAlignment="1">
      <alignment horizontal="center" vertical="center"/>
    </xf>
    <xf numFmtId="0" fontId="65" fillId="0" borderId="140" xfId="2" applyFont="1" applyFill="1" applyBorder="1" applyAlignment="1">
      <alignment horizontal="center" vertical="center"/>
    </xf>
    <xf numFmtId="0" fontId="65" fillId="0" borderId="87" xfId="2" applyFont="1" applyBorder="1" applyAlignment="1">
      <alignment horizontal="center" vertical="center"/>
    </xf>
    <xf numFmtId="0" fontId="65" fillId="0" borderId="11" xfId="2" applyFont="1" applyBorder="1" applyAlignment="1">
      <alignment horizontal="center"/>
    </xf>
    <xf numFmtId="1" fontId="49" fillId="0" borderId="77" xfId="2" applyNumberFormat="1" applyFont="1" applyFill="1" applyBorder="1" applyAlignment="1">
      <alignment horizontal="center" vertical="center"/>
    </xf>
    <xf numFmtId="0" fontId="56" fillId="0" borderId="87" xfId="2" applyFont="1" applyBorder="1" applyAlignment="1">
      <alignment horizontal="center" vertical="center"/>
    </xf>
    <xf numFmtId="0" fontId="56" fillId="0" borderId="11" xfId="2" applyFont="1" applyBorder="1" applyAlignment="1">
      <alignment horizontal="center"/>
    </xf>
    <xf numFmtId="0" fontId="65" fillId="0" borderId="60" xfId="2" applyFont="1" applyFill="1" applyBorder="1" applyAlignment="1">
      <alignment horizontal="center" vertical="center"/>
    </xf>
    <xf numFmtId="0" fontId="65" fillId="0" borderId="143" xfId="2" applyFont="1" applyFill="1" applyBorder="1" applyAlignment="1">
      <alignment horizontal="center" vertical="center"/>
    </xf>
    <xf numFmtId="0" fontId="65" fillId="0" borderId="130" xfId="2" applyFont="1" applyFill="1" applyBorder="1" applyAlignment="1">
      <alignment horizontal="center" vertical="center"/>
    </xf>
    <xf numFmtId="0" fontId="65" fillId="0" borderId="9" xfId="2" applyFont="1" applyBorder="1" applyAlignment="1">
      <alignment horizontal="center" vertical="center" wrapText="1"/>
    </xf>
    <xf numFmtId="0" fontId="65" fillId="0" borderId="9" xfId="2" applyFont="1" applyBorder="1" applyAlignment="1">
      <alignment horizontal="center" vertical="top"/>
    </xf>
    <xf numFmtId="0" fontId="56" fillId="0" borderId="11" xfId="2" applyFont="1" applyBorder="1" applyAlignment="1">
      <alignment horizontal="center" vertical="center" wrapText="1"/>
    </xf>
    <xf numFmtId="0" fontId="56" fillId="0" borderId="9" xfId="2" applyFont="1" applyBorder="1" applyAlignment="1">
      <alignment horizontal="center" vertical="top"/>
    </xf>
    <xf numFmtId="0" fontId="65" fillId="0" borderId="66" xfId="2" applyFont="1" applyFill="1" applyBorder="1" applyAlignment="1">
      <alignment horizontal="center" vertical="center"/>
    </xf>
    <xf numFmtId="0" fontId="65" fillId="0" borderId="129" xfId="2" applyFont="1" applyFill="1" applyBorder="1" applyAlignment="1">
      <alignment horizontal="center" vertical="center"/>
    </xf>
    <xf numFmtId="0" fontId="65" fillId="0" borderId="85" xfId="2" applyFont="1" applyFill="1" applyBorder="1" applyAlignment="1">
      <alignment horizontal="center" vertical="center"/>
    </xf>
    <xf numFmtId="0" fontId="65" fillId="0" borderId="11" xfId="2" applyFont="1" applyFill="1" applyBorder="1" applyAlignment="1">
      <alignment horizontal="center"/>
    </xf>
    <xf numFmtId="0" fontId="49" fillId="0" borderId="11" xfId="2" applyFont="1" applyFill="1" applyBorder="1" applyAlignment="1">
      <alignment horizontal="center"/>
    </xf>
    <xf numFmtId="1" fontId="49" fillId="0" borderId="118" xfId="2" applyNumberFormat="1" applyFont="1" applyFill="1" applyBorder="1" applyAlignment="1">
      <alignment horizontal="center" vertical="center"/>
    </xf>
    <xf numFmtId="0" fontId="49" fillId="0" borderId="137" xfId="2" applyFont="1" applyFill="1" applyBorder="1" applyAlignment="1">
      <alignment horizontal="center" vertical="center"/>
    </xf>
    <xf numFmtId="0" fontId="49" fillId="0" borderId="25" xfId="2" applyFont="1" applyFill="1" applyBorder="1" applyAlignment="1">
      <alignment horizontal="center" vertical="center" wrapText="1"/>
    </xf>
    <xf numFmtId="0" fontId="65" fillId="0" borderId="0" xfId="2" applyFont="1" applyFill="1" applyAlignment="1">
      <alignment horizontal="center"/>
    </xf>
    <xf numFmtId="0" fontId="65" fillId="0" borderId="0" xfId="2" applyFont="1" applyFill="1" applyAlignment="1">
      <alignment horizontal="center" vertical="top"/>
    </xf>
    <xf numFmtId="0" fontId="65" fillId="0" borderId="0" xfId="2" applyFont="1" applyFill="1" applyAlignment="1">
      <alignment horizontal="right" vertical="top"/>
    </xf>
    <xf numFmtId="0" fontId="65" fillId="0" borderId="0" xfId="2" applyFont="1" applyFill="1" applyAlignment="1">
      <alignment horizontal="right" vertical="top" readingOrder="2"/>
    </xf>
    <xf numFmtId="0" fontId="64" fillId="0" borderId="0" xfId="2" applyFont="1" applyFill="1" applyAlignment="1">
      <alignment horizontal="left"/>
    </xf>
    <xf numFmtId="0" fontId="64" fillId="0" borderId="0" xfId="2" applyFont="1" applyFill="1" applyAlignment="1">
      <alignment horizontal="center"/>
    </xf>
    <xf numFmtId="0" fontId="65" fillId="0" borderId="63" xfId="2" applyFont="1" applyFill="1" applyBorder="1" applyAlignment="1">
      <alignment horizontal="right" vertical="center"/>
    </xf>
    <xf numFmtId="0" fontId="65" fillId="0" borderId="0" xfId="2" applyFont="1" applyFill="1" applyBorder="1" applyAlignment="1">
      <alignment horizontal="center"/>
    </xf>
    <xf numFmtId="0" fontId="65" fillId="0" borderId="0" xfId="2" applyFont="1" applyFill="1" applyBorder="1" applyAlignment="1">
      <alignment horizontal="center" vertical="top"/>
    </xf>
    <xf numFmtId="0" fontId="65" fillId="0" borderId="81" xfId="2" applyFont="1" applyBorder="1" applyAlignment="1">
      <alignment horizontal="center" vertical="center"/>
    </xf>
    <xf numFmtId="0" fontId="65" fillId="0" borderId="125" xfId="2" applyFont="1" applyFill="1" applyBorder="1" applyAlignment="1">
      <alignment horizontal="center" vertical="center"/>
    </xf>
    <xf numFmtId="0" fontId="65" fillId="0" borderId="88" xfId="2" applyFont="1" applyBorder="1" applyAlignment="1">
      <alignment horizontal="center" vertical="center"/>
    </xf>
    <xf numFmtId="0" fontId="65" fillId="0" borderId="25" xfId="2" applyFont="1" applyBorder="1" applyAlignment="1">
      <alignment horizontal="center" vertical="center" wrapText="1"/>
    </xf>
    <xf numFmtId="0" fontId="65" fillId="0" borderId="29" xfId="2" applyFont="1" applyFill="1" applyBorder="1" applyAlignment="1">
      <alignment horizontal="center" vertical="center"/>
    </xf>
    <xf numFmtId="0" fontId="30" fillId="0" borderId="0" xfId="15" applyFont="1" applyFill="1" applyAlignment="1">
      <alignment horizontal="left"/>
    </xf>
    <xf numFmtId="0" fontId="34" fillId="0" borderId="0" xfId="15" applyFont="1" applyFill="1" applyAlignment="1">
      <alignment horizontal="center"/>
    </xf>
    <xf numFmtId="0" fontId="34" fillId="0" borderId="0" xfId="15" applyFont="1" applyFill="1"/>
    <xf numFmtId="0" fontId="161" fillId="0" borderId="0" xfId="15" applyFont="1" applyFill="1"/>
    <xf numFmtId="0" fontId="34" fillId="0" borderId="0" xfId="15" applyFont="1" applyFill="1" applyAlignment="1">
      <alignment horizontal="left"/>
    </xf>
    <xf numFmtId="0" fontId="30" fillId="0" borderId="0" xfId="15" applyFont="1" applyFill="1" applyAlignment="1">
      <alignment horizontal="right"/>
    </xf>
    <xf numFmtId="0" fontId="30" fillId="0" borderId="0" xfId="15" applyFont="1" applyFill="1" applyAlignment="1">
      <alignment horizontal="center"/>
    </xf>
    <xf numFmtId="0" fontId="34" fillId="0" borderId="45" xfId="15" applyFont="1" applyFill="1" applyBorder="1" applyAlignment="1">
      <alignment horizontal="center" vertical="center"/>
    </xf>
    <xf numFmtId="0" fontId="34" fillId="0" borderId="58" xfId="15" applyFont="1" applyFill="1" applyBorder="1" applyAlignment="1">
      <alignment horizontal="center" vertical="center"/>
    </xf>
    <xf numFmtId="0" fontId="34" fillId="0" borderId="63" xfId="15" applyFont="1" applyFill="1" applyBorder="1" applyAlignment="1">
      <alignment horizontal="center" vertical="center"/>
    </xf>
    <xf numFmtId="0" fontId="34" fillId="0" borderId="63" xfId="15" applyFont="1" applyFill="1" applyBorder="1" applyAlignment="1">
      <alignment horizontal="right" vertical="center"/>
    </xf>
    <xf numFmtId="0" fontId="34" fillId="0" borderId="58" xfId="15" applyFont="1" applyFill="1" applyBorder="1" applyAlignment="1">
      <alignment horizontal="center"/>
    </xf>
    <xf numFmtId="0" fontId="34" fillId="0" borderId="6" xfId="15" applyFont="1" applyFill="1" applyBorder="1" applyAlignment="1">
      <alignment horizontal="center" vertical="center"/>
    </xf>
    <xf numFmtId="0" fontId="34" fillId="0" borderId="76" xfId="15" applyFont="1" applyFill="1" applyBorder="1" applyAlignment="1">
      <alignment horizontal="center" vertical="center"/>
    </xf>
    <xf numFmtId="0" fontId="34" fillId="0" borderId="65" xfId="15" applyFont="1" applyFill="1" applyBorder="1" applyAlignment="1">
      <alignment horizontal="center" vertical="center"/>
    </xf>
    <xf numFmtId="0" fontId="34" fillId="0" borderId="39" xfId="15" applyFont="1" applyFill="1" applyBorder="1" applyAlignment="1">
      <alignment horizontal="center" vertical="center"/>
    </xf>
    <xf numFmtId="0" fontId="34" fillId="0" borderId="9" xfId="15" applyFont="1" applyFill="1" applyBorder="1" applyAlignment="1">
      <alignment horizontal="center" vertical="center"/>
    </xf>
    <xf numFmtId="0" fontId="34" fillId="0" borderId="78" xfId="15" applyFont="1" applyFill="1" applyBorder="1" applyAlignment="1">
      <alignment horizontal="center" vertical="center"/>
    </xf>
    <xf numFmtId="0" fontId="34" fillId="0" borderId="64" xfId="15" applyFont="1" applyFill="1" applyBorder="1" applyAlignment="1">
      <alignment horizontal="center" vertical="center"/>
    </xf>
    <xf numFmtId="0" fontId="34" fillId="0" borderId="24" xfId="15" applyFont="1" applyFill="1" applyBorder="1" applyAlignment="1">
      <alignment horizontal="center" vertical="top"/>
    </xf>
    <xf numFmtId="0" fontId="34" fillId="0" borderId="73" xfId="15" applyFont="1" applyFill="1" applyBorder="1" applyAlignment="1">
      <alignment horizontal="center" vertical="center"/>
    </xf>
    <xf numFmtId="0" fontId="34" fillId="0" borderId="83" xfId="15" applyFont="1" applyFill="1" applyBorder="1" applyAlignment="1">
      <alignment horizontal="center" vertical="center"/>
    </xf>
    <xf numFmtId="0" fontId="34" fillId="0" borderId="83" xfId="15" quotePrefix="1" applyFont="1" applyFill="1" applyBorder="1" applyAlignment="1">
      <alignment horizontal="center" vertical="center"/>
    </xf>
    <xf numFmtId="0" fontId="34" fillId="0" borderId="81" xfId="15" applyFont="1" applyFill="1" applyBorder="1" applyAlignment="1">
      <alignment horizontal="center" vertical="center" wrapText="1"/>
    </xf>
    <xf numFmtId="0" fontId="34" fillId="0" borderId="11" xfId="15" applyFont="1" applyFill="1" applyBorder="1" applyAlignment="1">
      <alignment horizontal="center"/>
    </xf>
    <xf numFmtId="0" fontId="34" fillId="0" borderId="73" xfId="15" applyFont="1" applyFill="1" applyBorder="1" applyAlignment="1">
      <alignment horizontal="center" vertical="center" wrapText="1"/>
    </xf>
    <xf numFmtId="0" fontId="34" fillId="0" borderId="11" xfId="15" applyFont="1" applyFill="1" applyBorder="1" applyAlignment="1">
      <alignment horizontal="center" vertical="center"/>
    </xf>
    <xf numFmtId="0" fontId="34" fillId="0" borderId="88" xfId="15" applyFont="1" applyFill="1" applyBorder="1" applyAlignment="1">
      <alignment horizontal="center" vertical="center"/>
    </xf>
    <xf numFmtId="0" fontId="34" fillId="0" borderId="136" xfId="15" applyFont="1" applyFill="1" applyBorder="1" applyAlignment="1">
      <alignment horizontal="center" vertical="center"/>
    </xf>
    <xf numFmtId="0" fontId="34" fillId="0" borderId="88" xfId="15" applyFont="1" applyFill="1" applyBorder="1" applyAlignment="1">
      <alignment horizontal="center" vertical="center" wrapText="1"/>
    </xf>
    <xf numFmtId="0" fontId="34" fillId="0" borderId="25" xfId="15" applyFont="1" applyFill="1" applyBorder="1" applyAlignment="1">
      <alignment horizontal="center" vertical="center"/>
    </xf>
    <xf numFmtId="0" fontId="34" fillId="0" borderId="137" xfId="15" applyFont="1" applyFill="1" applyBorder="1" applyAlignment="1">
      <alignment horizontal="center" vertical="center"/>
    </xf>
    <xf numFmtId="0" fontId="34" fillId="0" borderId="9" xfId="15" applyFont="1" applyFill="1" applyBorder="1" applyAlignment="1">
      <alignment horizontal="center" vertical="top"/>
    </xf>
    <xf numFmtId="0" fontId="34" fillId="0" borderId="25" xfId="15" applyFont="1" applyFill="1" applyBorder="1" applyAlignment="1">
      <alignment horizontal="center" vertical="center" wrapText="1"/>
    </xf>
    <xf numFmtId="0" fontId="34" fillId="0" borderId="29" xfId="15" applyFont="1" applyFill="1" applyBorder="1" applyAlignment="1">
      <alignment horizontal="center" vertical="center"/>
    </xf>
    <xf numFmtId="0" fontId="34" fillId="0" borderId="85" xfId="15" applyFont="1" applyFill="1" applyBorder="1" applyAlignment="1">
      <alignment horizontal="center" vertical="center"/>
    </xf>
    <xf numFmtId="0" fontId="34" fillId="0" borderId="29" xfId="15" applyFont="1" applyFill="1" applyBorder="1" applyAlignment="1">
      <alignment horizontal="center" vertical="center" wrapText="1"/>
    </xf>
    <xf numFmtId="0" fontId="34" fillId="0" borderId="6" xfId="15" applyFont="1" applyFill="1" applyBorder="1" applyAlignment="1">
      <alignment horizontal="center"/>
    </xf>
    <xf numFmtId="0" fontId="34" fillId="0" borderId="6" xfId="15" applyFont="1" applyFill="1" applyBorder="1" applyAlignment="1">
      <alignment horizontal="center" vertical="center" wrapText="1"/>
    </xf>
    <xf numFmtId="0" fontId="153" fillId="0" borderId="9" xfId="15" applyFont="1" applyFill="1" applyBorder="1" applyAlignment="1">
      <alignment horizontal="center" vertical="top"/>
    </xf>
    <xf numFmtId="0" fontId="34" fillId="0" borderId="11" xfId="15" applyFont="1" applyFill="1" applyBorder="1" applyAlignment="1">
      <alignment horizontal="center" vertical="top"/>
    </xf>
    <xf numFmtId="0" fontId="34" fillId="0" borderId="81" xfId="15" applyFont="1" applyFill="1" applyBorder="1" applyAlignment="1">
      <alignment horizontal="center" vertical="center"/>
    </xf>
    <xf numFmtId="0" fontId="34" fillId="0" borderId="116" xfId="15" applyFont="1" applyFill="1" applyBorder="1" applyAlignment="1">
      <alignment horizontal="center" vertical="center"/>
    </xf>
    <xf numFmtId="0" fontId="34" fillId="0" borderId="119" xfId="15" applyFont="1" applyFill="1" applyBorder="1" applyAlignment="1">
      <alignment horizontal="center" vertical="center"/>
    </xf>
    <xf numFmtId="0" fontId="34" fillId="0" borderId="11" xfId="15" applyFont="1" applyFill="1" applyBorder="1" applyAlignment="1">
      <alignment horizontal="center" vertical="center" wrapText="1"/>
    </xf>
    <xf numFmtId="0" fontId="34" fillId="0" borderId="135" xfId="15" applyFont="1" applyFill="1" applyBorder="1" applyAlignment="1">
      <alignment horizontal="center" vertical="center"/>
    </xf>
    <xf numFmtId="0" fontId="34" fillId="0" borderId="144" xfId="15" applyFont="1" applyFill="1" applyBorder="1" applyAlignment="1">
      <alignment horizontal="center" vertical="center"/>
    </xf>
    <xf numFmtId="0" fontId="34" fillId="0" borderId="118" xfId="15" applyFont="1" applyFill="1" applyBorder="1" applyAlignment="1">
      <alignment horizontal="center" vertical="center"/>
    </xf>
    <xf numFmtId="0" fontId="34" fillId="0" borderId="130" xfId="15" applyFont="1" applyFill="1" applyBorder="1" applyAlignment="1">
      <alignment horizontal="center" vertical="center"/>
    </xf>
    <xf numFmtId="0" fontId="34" fillId="0" borderId="33" xfId="15" applyFont="1" applyFill="1" applyBorder="1" applyAlignment="1">
      <alignment horizontal="center" vertical="center" wrapText="1"/>
    </xf>
    <xf numFmtId="0" fontId="34" fillId="0" borderId="15" xfId="15" applyFont="1" applyFill="1" applyBorder="1" applyAlignment="1">
      <alignment horizontal="center" vertical="top"/>
    </xf>
    <xf numFmtId="0" fontId="34" fillId="0" borderId="18" xfId="15" applyFont="1" applyFill="1" applyBorder="1" applyAlignment="1">
      <alignment horizontal="center" vertical="center"/>
    </xf>
    <xf numFmtId="0" fontId="34" fillId="0" borderId="145" xfId="15" applyFont="1" applyFill="1" applyBorder="1" applyAlignment="1">
      <alignment horizontal="center" vertical="center"/>
    </xf>
    <xf numFmtId="0" fontId="34" fillId="0" borderId="146" xfId="15" applyFont="1" applyFill="1" applyBorder="1" applyAlignment="1">
      <alignment horizontal="center" vertical="center"/>
    </xf>
    <xf numFmtId="0" fontId="34" fillId="0" borderId="18" xfId="15" applyFont="1" applyFill="1" applyBorder="1" applyAlignment="1">
      <alignment horizontal="center" vertical="center" wrapText="1"/>
    </xf>
    <xf numFmtId="0" fontId="34" fillId="0" borderId="18" xfId="15" applyFont="1" applyFill="1" applyBorder="1" applyAlignment="1">
      <alignment horizontal="center"/>
    </xf>
    <xf numFmtId="0" fontId="34" fillId="0" borderId="87" xfId="15" applyFont="1" applyFill="1" applyBorder="1" applyAlignment="1">
      <alignment horizontal="center" vertical="center"/>
    </xf>
    <xf numFmtId="0" fontId="34" fillId="0" borderId="117" xfId="15" applyFont="1" applyFill="1" applyBorder="1" applyAlignment="1">
      <alignment horizontal="center" vertical="center"/>
    </xf>
    <xf numFmtId="0" fontId="34" fillId="0" borderId="125" xfId="15" applyFont="1" applyFill="1" applyBorder="1" applyAlignment="1">
      <alignment horizontal="center" vertical="center"/>
    </xf>
    <xf numFmtId="0" fontId="34" fillId="0" borderId="87" xfId="15" applyFont="1" applyFill="1" applyBorder="1" applyAlignment="1">
      <alignment horizontal="center" vertical="center" wrapText="1"/>
    </xf>
    <xf numFmtId="0" fontId="203" fillId="0" borderId="45" xfId="15" applyFont="1" applyFill="1" applyBorder="1" applyAlignment="1">
      <alignment horizontal="center" vertical="center"/>
    </xf>
    <xf numFmtId="0" fontId="34" fillId="0" borderId="75" xfId="15" applyFont="1" applyFill="1" applyBorder="1" applyAlignment="1">
      <alignment horizontal="center" vertical="center"/>
    </xf>
    <xf numFmtId="0" fontId="34" fillId="0" borderId="108" xfId="15" applyFont="1" applyFill="1" applyBorder="1" applyAlignment="1">
      <alignment horizontal="center" vertical="center"/>
    </xf>
    <xf numFmtId="0" fontId="34" fillId="0" borderId="121" xfId="15" applyFont="1" applyFill="1" applyBorder="1" applyAlignment="1">
      <alignment horizontal="center" vertical="center"/>
    </xf>
    <xf numFmtId="0" fontId="34" fillId="0" borderId="122" xfId="15" applyFont="1" applyFill="1" applyBorder="1" applyAlignment="1">
      <alignment horizontal="center" vertical="center"/>
    </xf>
    <xf numFmtId="0" fontId="34" fillId="0" borderId="9" xfId="15" applyFont="1" applyFill="1" applyBorder="1" applyAlignment="1">
      <alignment horizontal="center" vertical="center" wrapText="1"/>
    </xf>
    <xf numFmtId="0" fontId="34" fillId="0" borderId="45" xfId="15" applyFont="1" applyFill="1" applyBorder="1" applyAlignment="1">
      <alignment horizontal="left" vertical="center"/>
    </xf>
    <xf numFmtId="0" fontId="34" fillId="0" borderId="77" xfId="15" applyFont="1" applyFill="1" applyBorder="1" applyAlignment="1">
      <alignment horizontal="center" vertical="center"/>
    </xf>
    <xf numFmtId="0" fontId="34" fillId="0" borderId="110" xfId="15" applyFont="1" applyFill="1" applyBorder="1" applyAlignment="1">
      <alignment horizontal="center" vertical="center"/>
    </xf>
    <xf numFmtId="0" fontId="34" fillId="0" borderId="96" xfId="15" applyFont="1" applyFill="1" applyBorder="1" applyAlignment="1">
      <alignment horizontal="center" vertical="center"/>
    </xf>
    <xf numFmtId="0" fontId="34" fillId="0" borderId="24" xfId="15" applyFont="1" applyFill="1" applyBorder="1" applyAlignment="1">
      <alignment horizontal="center" vertical="center"/>
    </xf>
    <xf numFmtId="0" fontId="204" fillId="0" borderId="0" xfId="15" applyFont="1" applyAlignment="1">
      <alignment horizontal="centerContinuous"/>
    </xf>
    <xf numFmtId="0" fontId="55" fillId="0" borderId="0" xfId="15" applyFont="1" applyAlignment="1">
      <alignment horizontal="centerContinuous"/>
    </xf>
    <xf numFmtId="0" fontId="127" fillId="0" borderId="0" xfId="15" applyFont="1" applyAlignment="1">
      <alignment horizontal="centerContinuous"/>
    </xf>
    <xf numFmtId="0" fontId="56" fillId="0" borderId="0" xfId="15" applyFont="1" applyAlignment="1">
      <alignment horizontal="centerContinuous"/>
    </xf>
    <xf numFmtId="0" fontId="187" fillId="0" borderId="0" xfId="15" applyFont="1" applyAlignment="1">
      <alignment horizontal="centerContinuous"/>
    </xf>
    <xf numFmtId="0" fontId="127" fillId="0" borderId="0" xfId="15" applyFont="1" applyAlignment="1">
      <alignment horizontal="right"/>
    </xf>
    <xf numFmtId="0" fontId="49" fillId="0" borderId="25" xfId="15" applyFont="1" applyBorder="1" applyAlignment="1">
      <alignment horizontal="center" vertical="center"/>
    </xf>
    <xf numFmtId="0" fontId="55" fillId="0" borderId="60" xfId="15" applyFont="1" applyBorder="1" applyAlignment="1">
      <alignment vertical="center" textRotation="90"/>
    </xf>
    <xf numFmtId="0" fontId="64" fillId="0" borderId="61" xfId="15" applyFont="1" applyBorder="1" applyAlignment="1">
      <alignment horizontal="right" vertical="center" textRotation="90"/>
    </xf>
    <xf numFmtId="0" fontId="64" fillId="0" borderId="61" xfId="15" applyFont="1" applyBorder="1" applyAlignment="1">
      <alignment vertical="center" textRotation="90"/>
    </xf>
    <xf numFmtId="0" fontId="55" fillId="0" borderId="60" xfId="15" applyFont="1" applyBorder="1" applyAlignment="1">
      <alignment horizontal="center" vertical="center" textRotation="90"/>
    </xf>
    <xf numFmtId="0" fontId="49" fillId="0" borderId="0" xfId="15" applyFont="1" applyAlignment="1">
      <alignment vertical="center" textRotation="90"/>
    </xf>
    <xf numFmtId="0" fontId="157" fillId="0" borderId="29" xfId="15" applyFont="1" applyBorder="1" applyAlignment="1">
      <alignment horizontal="center"/>
    </xf>
    <xf numFmtId="0" fontId="55" fillId="0" borderId="11" xfId="15" applyFont="1" applyBorder="1" applyAlignment="1">
      <alignment horizontal="center"/>
    </xf>
    <xf numFmtId="0" fontId="55" fillId="0" borderId="29" xfId="15" applyFont="1" applyBorder="1" applyAlignment="1">
      <alignment horizontal="center"/>
    </xf>
    <xf numFmtId="0" fontId="55" fillId="0" borderId="41" xfId="15" applyFont="1" applyBorder="1" applyAlignment="1">
      <alignment horizontal="center" vertical="center"/>
    </xf>
    <xf numFmtId="0" fontId="207" fillId="0" borderId="0" xfId="15" applyFont="1" applyBorder="1" applyAlignment="1">
      <alignment horizontal="right" vertical="center"/>
    </xf>
    <xf numFmtId="0" fontId="65" fillId="0" borderId="0" xfId="15" applyFont="1" applyFill="1" applyAlignment="1">
      <alignment horizontal="center"/>
    </xf>
    <xf numFmtId="0" fontId="64" fillId="0" borderId="71" xfId="15" applyFont="1" applyFill="1" applyBorder="1" applyAlignment="1">
      <alignment horizontal="center"/>
    </xf>
    <xf numFmtId="0" fontId="65" fillId="0" borderId="71" xfId="15" applyFont="1" applyFill="1" applyBorder="1" applyAlignment="1">
      <alignment horizontal="center"/>
    </xf>
    <xf numFmtId="0" fontId="64" fillId="0" borderId="0" xfId="15" applyFont="1" applyFill="1" applyAlignment="1">
      <alignment horizontal="center"/>
    </xf>
    <xf numFmtId="0" fontId="65" fillId="0" borderId="62" xfId="15" applyFont="1" applyFill="1" applyBorder="1" applyAlignment="1">
      <alignment horizontal="center"/>
    </xf>
    <xf numFmtId="0" fontId="65" fillId="0" borderId="63" xfId="15" applyFont="1" applyFill="1" applyBorder="1" applyAlignment="1">
      <alignment horizontal="center"/>
    </xf>
    <xf numFmtId="0" fontId="65" fillId="0" borderId="65" xfId="15" applyFont="1" applyFill="1" applyBorder="1" applyAlignment="1">
      <alignment horizontal="center" vertical="center"/>
    </xf>
    <xf numFmtId="0" fontId="65" fillId="0" borderId="39" xfId="15" applyFont="1" applyFill="1" applyBorder="1" applyAlignment="1">
      <alignment horizontal="center"/>
    </xf>
    <xf numFmtId="0" fontId="65" fillId="0" borderId="39" xfId="15" applyFont="1" applyFill="1" applyBorder="1" applyAlignment="1">
      <alignment horizontal="center" vertical="center"/>
    </xf>
    <xf numFmtId="0" fontId="173" fillId="0" borderId="6" xfId="15" applyFont="1" applyFill="1" applyBorder="1" applyAlignment="1">
      <alignment horizontal="center" vertical="center"/>
    </xf>
    <xf numFmtId="0" fontId="37" fillId="0" borderId="6" xfId="15" applyFont="1" applyFill="1" applyBorder="1" applyAlignment="1">
      <alignment horizontal="center" vertical="center"/>
    </xf>
    <xf numFmtId="0" fontId="37" fillId="0" borderId="63" xfId="15" applyFont="1" applyFill="1" applyBorder="1" applyAlignment="1">
      <alignment horizontal="center" vertical="center"/>
    </xf>
    <xf numFmtId="0" fontId="37" fillId="0" borderId="75" xfId="15" applyFont="1" applyFill="1" applyBorder="1" applyAlignment="1">
      <alignment horizontal="center" vertical="center"/>
    </xf>
    <xf numFmtId="0" fontId="37" fillId="0" borderId="62" xfId="15" applyFont="1" applyFill="1" applyBorder="1" applyAlignment="1">
      <alignment horizontal="center" vertical="center"/>
    </xf>
    <xf numFmtId="0" fontId="173" fillId="0" borderId="5" xfId="15" applyFont="1" applyFill="1" applyBorder="1" applyAlignment="1">
      <alignment horizontal="center" vertical="center"/>
    </xf>
    <xf numFmtId="0" fontId="65" fillId="0" borderId="64" xfId="15" applyFont="1" applyFill="1" applyBorder="1" applyAlignment="1">
      <alignment horizontal="center" vertical="center"/>
    </xf>
    <xf numFmtId="0" fontId="65" fillId="0" borderId="24" xfId="15" applyFont="1" applyFill="1" applyBorder="1" applyAlignment="1">
      <alignment horizontal="center" vertical="center"/>
    </xf>
    <xf numFmtId="0" fontId="173" fillId="0" borderId="9" xfId="15" applyFont="1" applyFill="1" applyBorder="1" applyAlignment="1">
      <alignment horizontal="center" vertical="center"/>
    </xf>
    <xf numFmtId="0" fontId="37" fillId="0" borderId="9" xfId="15" applyFont="1" applyFill="1" applyBorder="1" applyAlignment="1">
      <alignment horizontal="center" vertical="center"/>
    </xf>
    <xf numFmtId="0" fontId="37" fillId="0" borderId="24" xfId="15" applyFont="1" applyFill="1" applyBorder="1" applyAlignment="1">
      <alignment horizontal="center" vertical="center"/>
    </xf>
    <xf numFmtId="0" fontId="37" fillId="0" borderId="77" xfId="15" applyFont="1" applyFill="1" applyBorder="1" applyAlignment="1">
      <alignment horizontal="center" vertical="center"/>
    </xf>
    <xf numFmtId="0" fontId="37" fillId="0" borderId="64" xfId="15" applyFont="1" applyFill="1" applyBorder="1" applyAlignment="1">
      <alignment horizontal="center" vertical="center"/>
    </xf>
    <xf numFmtId="0" fontId="173" fillId="0" borderId="8" xfId="15" applyFont="1" applyFill="1" applyBorder="1" applyAlignment="1">
      <alignment horizontal="center" vertical="center"/>
    </xf>
    <xf numFmtId="0" fontId="65" fillId="0" borderId="11" xfId="15" applyFont="1" applyFill="1" applyBorder="1" applyAlignment="1">
      <alignment horizontal="center"/>
    </xf>
    <xf numFmtId="0" fontId="65" fillId="0" borderId="81" xfId="15" applyFont="1" applyFill="1" applyBorder="1" applyAlignment="1">
      <alignment horizontal="center" vertical="center"/>
    </xf>
    <xf numFmtId="0" fontId="173" fillId="0" borderId="73" xfId="15" applyFont="1" applyFill="1" applyBorder="1" applyAlignment="1">
      <alignment horizontal="center" vertical="center"/>
    </xf>
    <xf numFmtId="0" fontId="37" fillId="0" borderId="73" xfId="15" applyFont="1" applyFill="1" applyBorder="1" applyAlignment="1">
      <alignment horizontal="center" vertical="center"/>
    </xf>
    <xf numFmtId="0" fontId="37" fillId="0" borderId="81" xfId="15" applyFont="1" applyFill="1" applyBorder="1" applyAlignment="1">
      <alignment horizontal="center" vertical="center"/>
    </xf>
    <xf numFmtId="0" fontId="37" fillId="0" borderId="45" xfId="15" applyFont="1" applyFill="1" applyBorder="1" applyAlignment="1">
      <alignment horizontal="center" vertical="center"/>
    </xf>
    <xf numFmtId="0" fontId="173" fillId="0" borderId="113" xfId="15" applyFont="1" applyFill="1" applyBorder="1" applyAlignment="1">
      <alignment horizontal="center" vertical="center"/>
    </xf>
    <xf numFmtId="0" fontId="65" fillId="0" borderId="11" xfId="15" applyFont="1" applyFill="1" applyBorder="1" applyAlignment="1">
      <alignment horizontal="center" vertical="center"/>
    </xf>
    <xf numFmtId="0" fontId="65" fillId="0" borderId="73" xfId="15" applyFont="1" applyFill="1" applyBorder="1" applyAlignment="1">
      <alignment horizontal="center" vertical="center"/>
    </xf>
    <xf numFmtId="0" fontId="173" fillId="0" borderId="88" xfId="15" applyFont="1" applyFill="1" applyBorder="1" applyAlignment="1">
      <alignment horizontal="center" vertical="center"/>
    </xf>
    <xf numFmtId="0" fontId="37" fillId="0" borderId="88" xfId="15" applyFont="1" applyFill="1" applyBorder="1" applyAlignment="1">
      <alignment horizontal="center" vertical="center"/>
    </xf>
    <xf numFmtId="0" fontId="37" fillId="0" borderId="49" xfId="15" applyFont="1" applyFill="1" applyBorder="1" applyAlignment="1">
      <alignment horizontal="center" vertical="center"/>
    </xf>
    <xf numFmtId="0" fontId="173" fillId="0" borderId="126" xfId="15" applyFont="1" applyFill="1" applyBorder="1" applyAlignment="1">
      <alignment horizontal="center" vertical="center"/>
    </xf>
    <xf numFmtId="0" fontId="65" fillId="0" borderId="9" xfId="15" applyFont="1" applyFill="1" applyBorder="1" applyAlignment="1">
      <alignment horizontal="center" vertical="top"/>
    </xf>
    <xf numFmtId="0" fontId="65" fillId="0" borderId="81" xfId="15" applyFont="1" applyFill="1" applyBorder="1" applyAlignment="1">
      <alignment horizontal="center" vertical="center" wrapText="1"/>
    </xf>
    <xf numFmtId="0" fontId="173" fillId="0" borderId="25" xfId="15" applyFont="1" applyFill="1" applyBorder="1" applyAlignment="1">
      <alignment horizontal="center" vertical="center"/>
    </xf>
    <xf numFmtId="0" fontId="37" fillId="0" borderId="25" xfId="15" applyFont="1" applyFill="1" applyBorder="1" applyAlignment="1">
      <alignment horizontal="center" vertical="center"/>
    </xf>
    <xf numFmtId="0" fontId="37" fillId="0" borderId="60" xfId="15" applyFont="1" applyFill="1" applyBorder="1" applyAlignment="1">
      <alignment horizontal="center" vertical="center"/>
    </xf>
    <xf numFmtId="0" fontId="37" fillId="0" borderId="29" xfId="15" applyFont="1" applyFill="1" applyBorder="1" applyAlignment="1">
      <alignment horizontal="center" vertical="center"/>
    </xf>
    <xf numFmtId="0" fontId="173" fillId="0" borderId="29" xfId="15" applyFont="1" applyFill="1" applyBorder="1" applyAlignment="1">
      <alignment horizontal="center" vertical="center"/>
    </xf>
    <xf numFmtId="0" fontId="37" fillId="0" borderId="87" xfId="15" applyFont="1" applyFill="1" applyBorder="1" applyAlignment="1">
      <alignment horizontal="center" vertical="center"/>
    </xf>
    <xf numFmtId="0" fontId="65" fillId="0" borderId="6" xfId="15" applyFont="1" applyFill="1" applyBorder="1" applyAlignment="1">
      <alignment horizontal="center"/>
    </xf>
    <xf numFmtId="0" fontId="65" fillId="0" borderId="9" xfId="15" applyFont="1" applyFill="1" applyBorder="1" applyAlignment="1">
      <alignment horizontal="center"/>
    </xf>
    <xf numFmtId="0" fontId="65" fillId="0" borderId="25" xfId="15" applyFont="1" applyFill="1" applyBorder="1" applyAlignment="1">
      <alignment horizontal="center" vertical="center" wrapText="1"/>
    </xf>
    <xf numFmtId="0" fontId="173" fillId="0" borderId="147" xfId="15" applyFont="1" applyFill="1" applyBorder="1" applyAlignment="1">
      <alignment horizontal="center" vertical="center"/>
    </xf>
    <xf numFmtId="0" fontId="65" fillId="0" borderId="0" xfId="15" applyFont="1" applyFill="1" applyBorder="1" applyAlignment="1">
      <alignment horizontal="center" vertical="top"/>
    </xf>
    <xf numFmtId="0" fontId="65" fillId="0" borderId="0" xfId="15" applyFont="1" applyFill="1" applyBorder="1" applyAlignment="1">
      <alignment horizontal="center" vertical="center" wrapText="1"/>
    </xf>
    <xf numFmtId="0" fontId="37" fillId="0" borderId="0" xfId="15" applyFont="1" applyFill="1" applyBorder="1" applyAlignment="1">
      <alignment horizontal="center" vertical="center"/>
    </xf>
    <xf numFmtId="0" fontId="173" fillId="0" borderId="0" xfId="15" applyFont="1" applyFill="1" applyBorder="1" applyAlignment="1">
      <alignment horizontal="center" vertical="center"/>
    </xf>
    <xf numFmtId="0" fontId="65" fillId="0" borderId="0" xfId="15" applyFont="1" applyFill="1" applyAlignment="1">
      <alignment horizontal="center" vertical="center"/>
    </xf>
    <xf numFmtId="0" fontId="173" fillId="0" borderId="63" xfId="15" applyFont="1" applyFill="1" applyBorder="1" applyAlignment="1">
      <alignment horizontal="center" vertical="center"/>
    </xf>
    <xf numFmtId="0" fontId="67" fillId="0" borderId="75" xfId="15" applyFont="1" applyFill="1" applyBorder="1" applyAlignment="1">
      <alignment horizontal="center" vertical="center"/>
    </xf>
    <xf numFmtId="0" fontId="209" fillId="0" borderId="75" xfId="15" applyFont="1" applyFill="1" applyBorder="1" applyAlignment="1">
      <alignment horizontal="center" vertical="center"/>
    </xf>
    <xf numFmtId="0" fontId="173" fillId="0" borderId="24" xfId="15" applyFont="1" applyFill="1" applyBorder="1" applyAlignment="1">
      <alignment horizontal="center" vertical="center"/>
    </xf>
    <xf numFmtId="0" fontId="173" fillId="0" borderId="77" xfId="15" applyFont="1" applyFill="1" applyBorder="1" applyAlignment="1">
      <alignment horizontal="center" vertical="center"/>
    </xf>
    <xf numFmtId="0" fontId="173" fillId="0" borderId="81" xfId="15" applyFont="1" applyFill="1" applyBorder="1" applyAlignment="1">
      <alignment horizontal="center" vertical="center"/>
    </xf>
    <xf numFmtId="0" fontId="65" fillId="0" borderId="65" xfId="15" applyFont="1" applyFill="1" applyBorder="1" applyAlignment="1">
      <alignment horizontal="center" vertical="center" wrapText="1"/>
    </xf>
    <xf numFmtId="0" fontId="65" fillId="0" borderId="65" xfId="15" applyFont="1" applyFill="1" applyBorder="1" applyAlignment="1">
      <alignment horizontal="center"/>
    </xf>
    <xf numFmtId="0" fontId="65" fillId="0" borderId="0" xfId="15" applyFont="1" applyFill="1" applyBorder="1" applyAlignment="1">
      <alignment horizontal="center"/>
    </xf>
    <xf numFmtId="0" fontId="178" fillId="0" borderId="65" xfId="15" applyFont="1" applyFill="1" applyBorder="1" applyAlignment="1">
      <alignment horizontal="center" vertical="center"/>
    </xf>
    <xf numFmtId="0" fontId="210" fillId="0" borderId="0" xfId="15" applyFont="1" applyFill="1" applyBorder="1" applyAlignment="1">
      <alignment horizontal="center" vertical="center"/>
    </xf>
    <xf numFmtId="0" fontId="178" fillId="0" borderId="0" xfId="15" applyFont="1" applyFill="1" applyBorder="1" applyAlignment="1">
      <alignment horizontal="center" vertical="center"/>
    </xf>
    <xf numFmtId="0" fontId="65" fillId="0" borderId="0" xfId="15" applyFont="1" applyFill="1" applyBorder="1" applyAlignment="1">
      <alignment horizontal="center" vertical="center"/>
    </xf>
    <xf numFmtId="0" fontId="65" fillId="0" borderId="65" xfId="15" applyFont="1" applyFill="1" applyBorder="1" applyAlignment="1">
      <alignment horizontal="center" wrapText="1"/>
    </xf>
    <xf numFmtId="0" fontId="65" fillId="0" borderId="0" xfId="15" applyFont="1" applyFill="1" applyBorder="1" applyAlignment="1">
      <alignment horizontal="center" wrapText="1"/>
    </xf>
    <xf numFmtId="0" fontId="173" fillId="0" borderId="87" xfId="15" applyFont="1" applyFill="1" applyBorder="1" applyAlignment="1">
      <alignment horizontal="center" vertical="center"/>
    </xf>
    <xf numFmtId="0" fontId="173" fillId="0" borderId="0" xfId="15" applyFont="1"/>
    <xf numFmtId="0" fontId="64" fillId="0" borderId="0" xfId="15" applyFont="1"/>
    <xf numFmtId="0" fontId="64" fillId="0" borderId="0" xfId="15" applyFont="1" applyAlignment="1">
      <alignment horizontal="right" vertical="center"/>
    </xf>
    <xf numFmtId="0" fontId="65" fillId="0" borderId="0" xfId="15" applyFont="1" applyFill="1"/>
    <xf numFmtId="0" fontId="64" fillId="0" borderId="0" xfId="15" applyFont="1" applyAlignment="1">
      <alignment vertical="center"/>
    </xf>
    <xf numFmtId="0" fontId="173" fillId="0" borderId="0" xfId="15" applyFont="1" applyAlignment="1">
      <alignment horizontal="right" vertical="center"/>
    </xf>
    <xf numFmtId="0" fontId="65" fillId="0" borderId="65" xfId="15" applyFont="1" applyBorder="1"/>
    <xf numFmtId="0" fontId="173" fillId="0" borderId="39" xfId="15" applyFont="1" applyBorder="1"/>
    <xf numFmtId="0" fontId="173" fillId="0" borderId="65" xfId="15" applyFont="1" applyBorder="1"/>
    <xf numFmtId="0" fontId="173" fillId="0" borderId="63" xfId="15" applyFont="1" applyBorder="1" applyAlignment="1">
      <alignment horizontal="center" vertical="center"/>
    </xf>
    <xf numFmtId="0" fontId="173" fillId="0" borderId="62" xfId="15" applyFont="1" applyBorder="1" applyAlignment="1">
      <alignment horizontal="center" vertical="center"/>
    </xf>
    <xf numFmtId="0" fontId="173" fillId="0" borderId="6" xfId="15" applyFont="1" applyBorder="1" applyAlignment="1">
      <alignment horizontal="center" vertical="center"/>
    </xf>
    <xf numFmtId="0" fontId="37" fillId="0" borderId="108" xfId="15" applyFont="1" applyFill="1" applyBorder="1" applyAlignment="1">
      <alignment horizontal="center" vertical="center"/>
    </xf>
    <xf numFmtId="0" fontId="173" fillId="0" borderId="108" xfId="15" applyFont="1" applyFill="1" applyBorder="1" applyAlignment="1">
      <alignment horizontal="center" vertical="center"/>
    </xf>
    <xf numFmtId="0" fontId="173" fillId="0" borderId="62" xfId="15" applyFont="1" applyFill="1" applyBorder="1" applyAlignment="1">
      <alignment horizontal="center" vertical="center"/>
    </xf>
    <xf numFmtId="0" fontId="37" fillId="0" borderId="108" xfId="15" applyFont="1" applyBorder="1" applyAlignment="1">
      <alignment horizontal="center" vertical="center"/>
    </xf>
    <xf numFmtId="0" fontId="37" fillId="0" borderId="62" xfId="15" applyFont="1" applyBorder="1" applyAlignment="1">
      <alignment horizontal="center" vertical="center"/>
    </xf>
    <xf numFmtId="0" fontId="37" fillId="0" borderId="6" xfId="15" applyFont="1" applyBorder="1" applyAlignment="1">
      <alignment horizontal="center" vertical="center"/>
    </xf>
    <xf numFmtId="0" fontId="173" fillId="0" borderId="108" xfId="15" applyFont="1" applyBorder="1" applyAlignment="1">
      <alignment horizontal="center" vertical="center"/>
    </xf>
    <xf numFmtId="0" fontId="161" fillId="0" borderId="63" xfId="15" applyFont="1" applyBorder="1" applyAlignment="1">
      <alignment horizontal="center" vertical="center"/>
    </xf>
    <xf numFmtId="0" fontId="161" fillId="0" borderId="62" xfId="15" applyFont="1" applyBorder="1" applyAlignment="1">
      <alignment horizontal="center" vertical="center"/>
    </xf>
    <xf numFmtId="0" fontId="65" fillId="0" borderId="5" xfId="15" applyFont="1" applyBorder="1" applyAlignment="1">
      <alignment horizontal="center" vertical="center"/>
    </xf>
    <xf numFmtId="0" fontId="65" fillId="0" borderId="6" xfId="15" applyFont="1" applyBorder="1" applyAlignment="1">
      <alignment horizontal="center" vertical="center"/>
    </xf>
    <xf numFmtId="0" fontId="65" fillId="0" borderId="64" xfId="15" applyFont="1" applyBorder="1"/>
    <xf numFmtId="0" fontId="173" fillId="0" borderId="24" xfId="15" applyFont="1" applyBorder="1"/>
    <xf numFmtId="0" fontId="173" fillId="0" borderId="24" xfId="15" applyFont="1" applyBorder="1" applyAlignment="1">
      <alignment horizontal="center" vertical="center"/>
    </xf>
    <xf numFmtId="0" fontId="173" fillId="0" borderId="64" xfId="15" applyFont="1" applyBorder="1" applyAlignment="1">
      <alignment horizontal="center" vertical="center"/>
    </xf>
    <xf numFmtId="0" fontId="173" fillId="0" borderId="9" xfId="15" applyFont="1" applyBorder="1" applyAlignment="1">
      <alignment horizontal="center" vertical="center"/>
    </xf>
    <xf numFmtId="0" fontId="37" fillId="0" borderId="110" xfId="15" applyFont="1" applyFill="1" applyBorder="1" applyAlignment="1">
      <alignment horizontal="center" vertical="center"/>
    </xf>
    <xf numFmtId="0" fontId="173" fillId="0" borderId="110" xfId="15" applyFont="1" applyFill="1" applyBorder="1" applyAlignment="1">
      <alignment horizontal="center" vertical="center"/>
    </xf>
    <xf numFmtId="0" fontId="173" fillId="0" borderId="64" xfId="15" applyFont="1" applyFill="1" applyBorder="1" applyAlignment="1">
      <alignment horizontal="center" vertical="center"/>
    </xf>
    <xf numFmtId="0" fontId="37" fillId="0" borderId="110" xfId="15" applyFont="1" applyBorder="1" applyAlignment="1">
      <alignment horizontal="center" vertical="center"/>
    </xf>
    <xf numFmtId="0" fontId="37" fillId="0" borderId="64" xfId="15" applyFont="1" applyBorder="1" applyAlignment="1">
      <alignment horizontal="center" vertical="center"/>
    </xf>
    <xf numFmtId="0" fontId="37" fillId="0" borderId="9" xfId="15" applyFont="1" applyBorder="1" applyAlignment="1">
      <alignment horizontal="center" vertical="center"/>
    </xf>
    <xf numFmtId="0" fontId="173" fillId="0" borderId="110" xfId="15" applyFont="1" applyBorder="1" applyAlignment="1">
      <alignment horizontal="center" vertical="center"/>
    </xf>
    <xf numFmtId="0" fontId="173" fillId="0" borderId="64" xfId="15" applyFont="1" applyBorder="1"/>
    <xf numFmtId="0" fontId="161" fillId="0" borderId="24" xfId="15" applyFont="1" applyBorder="1" applyAlignment="1">
      <alignment horizontal="center" vertical="center"/>
    </xf>
    <xf numFmtId="0" fontId="161" fillId="0" borderId="64" xfId="15" applyFont="1" applyBorder="1" applyAlignment="1">
      <alignment horizontal="center" vertical="center"/>
    </xf>
    <xf numFmtId="0" fontId="65" fillId="0" borderId="8" xfId="15" applyFont="1" applyBorder="1" applyAlignment="1">
      <alignment horizontal="center" vertical="center"/>
    </xf>
    <xf numFmtId="0" fontId="65" fillId="0" borderId="9" xfId="15" applyFont="1" applyBorder="1" applyAlignment="1">
      <alignment horizontal="center" vertical="center"/>
    </xf>
    <xf numFmtId="0" fontId="75" fillId="0" borderId="45" xfId="15" applyFont="1" applyBorder="1" applyAlignment="1">
      <alignment horizontal="right" vertical="center"/>
    </xf>
    <xf numFmtId="0" fontId="100" fillId="0" borderId="44" xfId="15" applyFont="1" applyBorder="1" applyAlignment="1">
      <alignment horizontal="left" vertical="center"/>
    </xf>
    <xf numFmtId="0" fontId="64" fillId="0" borderId="81" xfId="15" applyFont="1" applyBorder="1" applyAlignment="1">
      <alignment horizontal="center" vertical="center"/>
    </xf>
    <xf numFmtId="0" fontId="64" fillId="0" borderId="148" xfId="15" applyFont="1" applyBorder="1" applyAlignment="1">
      <alignment horizontal="center" vertical="center"/>
    </xf>
    <xf numFmtId="0" fontId="64" fillId="0" borderId="73" xfId="15" applyFont="1" applyBorder="1" applyAlignment="1">
      <alignment horizontal="center" vertical="center"/>
    </xf>
    <xf numFmtId="0" fontId="154" fillId="0" borderId="81" xfId="15" applyFont="1" applyBorder="1" applyAlignment="1">
      <alignment horizontal="center"/>
    </xf>
    <xf numFmtId="0" fontId="154" fillId="0" borderId="73" xfId="15" applyFont="1" applyFill="1" applyBorder="1" applyAlignment="1">
      <alignment horizontal="center" vertical="center"/>
    </xf>
    <xf numFmtId="0" fontId="64" fillId="0" borderId="139" xfId="15" applyFont="1" applyFill="1" applyBorder="1" applyAlignment="1">
      <alignment horizontal="center" vertical="center"/>
    </xf>
    <xf numFmtId="0" fontId="64" fillId="0" borderId="148" xfId="15" applyFont="1" applyFill="1" applyBorder="1" applyAlignment="1">
      <alignment horizontal="center" vertical="center"/>
    </xf>
    <xf numFmtId="0" fontId="154" fillId="0" borderId="139" xfId="15" applyFont="1" applyFill="1" applyBorder="1" applyAlignment="1">
      <alignment horizontal="center" vertical="center"/>
    </xf>
    <xf numFmtId="0" fontId="154" fillId="0" borderId="148" xfId="15" applyFont="1" applyFill="1" applyBorder="1" applyAlignment="1">
      <alignment horizontal="center" vertical="center"/>
    </xf>
    <xf numFmtId="0" fontId="154" fillId="0" borderId="73" xfId="15" applyFont="1" applyBorder="1" applyAlignment="1">
      <alignment horizontal="center" vertical="center"/>
    </xf>
    <xf numFmtId="0" fontId="64" fillId="0" borderId="139" xfId="15" applyFont="1" applyBorder="1" applyAlignment="1">
      <alignment horizontal="center" vertical="center"/>
    </xf>
    <xf numFmtId="0" fontId="154" fillId="0" borderId="44" xfId="15" applyFont="1" applyBorder="1" applyAlignment="1">
      <alignment horizontal="center" vertical="center"/>
    </xf>
    <xf numFmtId="0" fontId="154" fillId="0" borderId="81" xfId="15" applyFont="1" applyBorder="1" applyAlignment="1">
      <alignment horizontal="center" vertical="center"/>
    </xf>
    <xf numFmtId="0" fontId="154" fillId="0" borderId="49" xfId="15" applyFont="1" applyBorder="1" applyAlignment="1">
      <alignment horizontal="center" vertical="center"/>
    </xf>
    <xf numFmtId="0" fontId="64" fillId="0" borderId="113" xfId="15" applyFont="1" applyBorder="1" applyAlignment="1">
      <alignment horizontal="center" vertical="center"/>
    </xf>
    <xf numFmtId="0" fontId="75" fillId="0" borderId="49" xfId="15" applyFont="1" applyBorder="1" applyAlignment="1">
      <alignment horizontal="right" vertical="center"/>
    </xf>
    <xf numFmtId="0" fontId="100" fillId="0" borderId="48" xfId="15" applyFont="1" applyBorder="1" applyAlignment="1">
      <alignment horizontal="left" vertical="center"/>
    </xf>
    <xf numFmtId="0" fontId="154" fillId="0" borderId="73" xfId="15" applyFont="1" applyBorder="1" applyAlignment="1">
      <alignment horizontal="center"/>
    </xf>
    <xf numFmtId="0" fontId="154" fillId="0" borderId="48" xfId="15" applyFont="1" applyBorder="1" applyAlignment="1">
      <alignment horizontal="center" vertical="center"/>
    </xf>
    <xf numFmtId="0" fontId="64" fillId="0" borderId="100" xfId="15" applyFont="1" applyBorder="1" applyAlignment="1">
      <alignment horizontal="center" vertical="center"/>
    </xf>
    <xf numFmtId="0" fontId="64" fillId="0" borderId="82" xfId="15" applyFont="1" applyBorder="1" applyAlignment="1">
      <alignment horizontal="center" vertical="center"/>
    </xf>
    <xf numFmtId="0" fontId="77" fillId="0" borderId="49" xfId="15" applyFont="1" applyBorder="1" applyAlignment="1">
      <alignment horizontal="right" vertical="center"/>
    </xf>
    <xf numFmtId="0" fontId="64" fillId="0" borderId="144" xfId="15" applyFont="1" applyFill="1" applyBorder="1" applyAlignment="1">
      <alignment horizontal="center" vertical="center"/>
    </xf>
    <xf numFmtId="0" fontId="64" fillId="0" borderId="149" xfId="15" applyFont="1" applyFill="1" applyBorder="1" applyAlignment="1">
      <alignment horizontal="center" vertical="center"/>
    </xf>
    <xf numFmtId="0" fontId="154" fillId="0" borderId="144" xfId="15" applyFont="1" applyFill="1" applyBorder="1" applyAlignment="1">
      <alignment horizontal="center" vertical="center"/>
    </xf>
    <xf numFmtId="0" fontId="154" fillId="0" borderId="149" xfId="15" applyFont="1" applyFill="1" applyBorder="1" applyAlignment="1">
      <alignment horizontal="center" vertical="center"/>
    </xf>
    <xf numFmtId="0" fontId="64" fillId="0" borderId="144" xfId="15" applyFont="1" applyBorder="1" applyAlignment="1">
      <alignment horizontal="center" vertical="center"/>
    </xf>
    <xf numFmtId="0" fontId="64" fillId="0" borderId="149" xfId="15" applyFont="1" applyBorder="1" applyAlignment="1">
      <alignment horizontal="center" vertical="center"/>
    </xf>
    <xf numFmtId="0" fontId="75" fillId="0" borderId="69" xfId="15" applyFont="1" applyBorder="1" applyAlignment="1">
      <alignment horizontal="right" vertical="center"/>
    </xf>
    <xf numFmtId="0" fontId="100" fillId="0" borderId="70" xfId="15" applyFont="1" applyBorder="1" applyAlignment="1">
      <alignment horizontal="left" vertical="center"/>
    </xf>
    <xf numFmtId="0" fontId="64" fillId="0" borderId="89" xfId="15" applyFont="1" applyBorder="1" applyAlignment="1">
      <alignment horizontal="center" vertical="center"/>
    </xf>
    <xf numFmtId="0" fontId="64" fillId="0" borderId="150" xfId="15" applyFont="1" applyBorder="1" applyAlignment="1">
      <alignment horizontal="center" vertical="center"/>
    </xf>
    <xf numFmtId="0" fontId="154" fillId="0" borderId="88" xfId="15" applyFont="1" applyBorder="1" applyAlignment="1">
      <alignment horizontal="center"/>
    </xf>
    <xf numFmtId="0" fontId="64" fillId="0" borderId="98" xfId="15" applyFont="1" applyBorder="1" applyAlignment="1">
      <alignment horizontal="center" vertical="center"/>
    </xf>
    <xf numFmtId="0" fontId="64" fillId="0" borderId="41" xfId="15" applyFont="1" applyBorder="1" applyAlignment="1">
      <alignment horizontal="right" vertical="center"/>
    </xf>
    <xf numFmtId="0" fontId="173" fillId="0" borderId="3" xfId="15" applyFont="1" applyBorder="1" applyAlignment="1">
      <alignment horizontal="left" vertical="center"/>
    </xf>
    <xf numFmtId="0" fontId="64" fillId="0" borderId="3" xfId="15" applyFont="1" applyBorder="1" applyAlignment="1">
      <alignment horizontal="center" vertical="center"/>
    </xf>
    <xf numFmtId="0" fontId="154" fillId="0" borderId="22" xfId="15" applyFont="1" applyBorder="1" applyAlignment="1">
      <alignment horizontal="center"/>
    </xf>
    <xf numFmtId="0" fontId="154" fillId="0" borderId="22" xfId="15" applyFont="1" applyBorder="1" applyAlignment="1">
      <alignment horizontal="center" vertical="center"/>
    </xf>
    <xf numFmtId="0" fontId="154" fillId="0" borderId="3" xfId="15" applyFont="1" applyBorder="1" applyAlignment="1">
      <alignment horizontal="center" vertical="center"/>
    </xf>
    <xf numFmtId="0" fontId="173" fillId="0" borderId="41" xfId="15" applyFont="1" applyBorder="1" applyAlignment="1">
      <alignment horizontal="right" vertical="center"/>
    </xf>
    <xf numFmtId="0" fontId="154" fillId="0" borderId="151" xfId="15" applyFont="1" applyBorder="1" applyAlignment="1">
      <alignment horizontal="center" vertical="center"/>
    </xf>
    <xf numFmtId="0" fontId="154" fillId="0" borderId="152" xfId="15" applyFont="1" applyBorder="1" applyAlignment="1">
      <alignment horizontal="center" vertical="center"/>
    </xf>
    <xf numFmtId="0" fontId="64" fillId="0" borderId="153" xfId="15" applyFont="1" applyBorder="1" applyAlignment="1">
      <alignment horizontal="center" vertical="center"/>
    </xf>
    <xf numFmtId="0" fontId="64" fillId="0" borderId="22" xfId="15" applyFont="1" applyBorder="1" applyAlignment="1">
      <alignment horizontal="center" vertical="center"/>
    </xf>
    <xf numFmtId="0" fontId="64" fillId="0" borderId="0" xfId="15" applyFont="1" applyBorder="1" applyAlignment="1">
      <alignment horizontal="center" vertical="center"/>
    </xf>
    <xf numFmtId="0" fontId="173" fillId="0" borderId="0" xfId="15" applyFont="1" applyBorder="1" applyAlignment="1">
      <alignment horizontal="right" vertical="center"/>
    </xf>
    <xf numFmtId="0" fontId="173" fillId="0" borderId="0" xfId="15" applyFont="1" applyBorder="1" applyAlignment="1">
      <alignment horizontal="left" vertical="center"/>
    </xf>
    <xf numFmtId="0" fontId="154" fillId="0" borderId="0" xfId="15" applyFont="1" applyBorder="1" applyAlignment="1">
      <alignment horizontal="center" vertical="center"/>
    </xf>
    <xf numFmtId="0" fontId="64" fillId="0" borderId="0" xfId="15" applyFont="1" applyAlignment="1">
      <alignment horizontal="right"/>
    </xf>
    <xf numFmtId="0" fontId="161" fillId="0" borderId="6" xfId="15" applyFont="1" applyBorder="1" applyAlignment="1">
      <alignment horizontal="center" vertical="center"/>
    </xf>
    <xf numFmtId="0" fontId="161" fillId="0" borderId="108" xfId="15" applyFont="1" applyFill="1" applyBorder="1" applyAlignment="1">
      <alignment horizontal="center" vertical="center"/>
    </xf>
    <xf numFmtId="0" fontId="161" fillId="0" borderId="62" xfId="15" applyFont="1" applyFill="1" applyBorder="1" applyAlignment="1">
      <alignment horizontal="center" vertical="center"/>
    </xf>
    <xf numFmtId="0" fontId="161" fillId="0" borderId="6" xfId="15" applyFont="1" applyFill="1" applyBorder="1" applyAlignment="1">
      <alignment horizontal="center" vertical="center"/>
    </xf>
    <xf numFmtId="0" fontId="161" fillId="0" borderId="108" xfId="15" applyFont="1" applyBorder="1" applyAlignment="1">
      <alignment horizontal="center" vertical="center"/>
    </xf>
    <xf numFmtId="0" fontId="161" fillId="0" borderId="9" xfId="15" applyFont="1" applyBorder="1" applyAlignment="1">
      <alignment horizontal="center" vertical="center"/>
    </xf>
    <xf numFmtId="0" fontId="161" fillId="0" borderId="110" xfId="15" applyFont="1" applyFill="1" applyBorder="1" applyAlignment="1">
      <alignment horizontal="center" vertical="center"/>
    </xf>
    <xf numFmtId="0" fontId="161" fillId="0" borderId="64" xfId="15" applyFont="1" applyFill="1" applyBorder="1" applyAlignment="1">
      <alignment horizontal="center" vertical="center"/>
    </xf>
    <xf numFmtId="0" fontId="161" fillId="0" borderId="9" xfId="15" applyFont="1" applyFill="1" applyBorder="1" applyAlignment="1">
      <alignment horizontal="center" vertical="center"/>
    </xf>
    <xf numFmtId="0" fontId="161" fillId="0" borderId="110" xfId="15" applyFont="1" applyBorder="1" applyAlignment="1">
      <alignment horizontal="center" vertical="center"/>
    </xf>
    <xf numFmtId="0" fontId="154" fillId="0" borderId="148" xfId="15" applyFont="1" applyBorder="1" applyAlignment="1">
      <alignment horizontal="center" vertical="center"/>
    </xf>
    <xf numFmtId="0" fontId="154" fillId="0" borderId="119" xfId="15" applyFont="1" applyBorder="1" applyAlignment="1">
      <alignment horizontal="center" vertical="center"/>
    </xf>
    <xf numFmtId="0" fontId="154" fillId="0" borderId="116" xfId="15" applyFont="1" applyBorder="1" applyAlignment="1">
      <alignment horizontal="center" vertical="center"/>
    </xf>
    <xf numFmtId="0" fontId="154" fillId="0" borderId="139" xfId="15" applyFont="1" applyBorder="1" applyAlignment="1">
      <alignment horizontal="center" vertical="center"/>
    </xf>
    <xf numFmtId="0" fontId="154" fillId="0" borderId="82" xfId="15" applyFont="1" applyBorder="1" applyAlignment="1">
      <alignment horizontal="center" vertical="center"/>
    </xf>
    <xf numFmtId="0" fontId="154" fillId="0" borderId="144" xfId="15" applyFont="1" applyBorder="1" applyAlignment="1">
      <alignment horizontal="center" vertical="center"/>
    </xf>
    <xf numFmtId="0" fontId="154" fillId="0" borderId="135" xfId="15" applyFont="1" applyBorder="1" applyAlignment="1">
      <alignment horizontal="center" vertical="center"/>
    </xf>
    <xf numFmtId="0" fontId="154" fillId="0" borderId="73" xfId="15" quotePrefix="1" applyFont="1" applyBorder="1" applyAlignment="1">
      <alignment horizontal="center" vertical="center"/>
    </xf>
    <xf numFmtId="0" fontId="154" fillId="0" borderId="89" xfId="15" applyFont="1" applyBorder="1" applyAlignment="1">
      <alignment horizontal="center" vertical="center"/>
    </xf>
    <xf numFmtId="0" fontId="154" fillId="0" borderId="149" xfId="15" applyFont="1" applyBorder="1" applyAlignment="1">
      <alignment horizontal="center" vertical="center"/>
    </xf>
    <xf numFmtId="0" fontId="173" fillId="0" borderId="65" xfId="15" applyFont="1" applyBorder="1" applyAlignment="1">
      <alignment horizontal="center"/>
    </xf>
    <xf numFmtId="0" fontId="173" fillId="0" borderId="0" xfId="15" applyFont="1" applyBorder="1" applyAlignment="1">
      <alignment horizontal="center"/>
    </xf>
    <xf numFmtId="0" fontId="173" fillId="0" borderId="65" xfId="15" applyFont="1" applyBorder="1" applyAlignment="1">
      <alignment horizontal="center" vertical="center"/>
    </xf>
    <xf numFmtId="0" fontId="173" fillId="0" borderId="0" xfId="15" applyFont="1" applyBorder="1" applyAlignment="1">
      <alignment horizontal="center" vertical="center"/>
    </xf>
    <xf numFmtId="0" fontId="154" fillId="0" borderId="81" xfId="15" applyFont="1" applyFill="1" applyBorder="1" applyAlignment="1">
      <alignment horizontal="center" vertical="center"/>
    </xf>
    <xf numFmtId="0" fontId="154" fillId="0" borderId="88" xfId="15" applyFont="1" applyBorder="1" applyAlignment="1">
      <alignment horizontal="center" vertical="center"/>
    </xf>
    <xf numFmtId="0" fontId="154" fillId="0" borderId="70" xfId="15" applyFont="1" applyBorder="1" applyAlignment="1">
      <alignment horizontal="center" vertical="center"/>
    </xf>
    <xf numFmtId="0" fontId="154" fillId="0" borderId="88" xfId="15" applyFont="1" applyFill="1" applyBorder="1" applyAlignment="1">
      <alignment horizontal="center" vertical="center"/>
    </xf>
    <xf numFmtId="0" fontId="65" fillId="0" borderId="108" xfId="15" applyFont="1" applyFill="1" applyBorder="1" applyAlignment="1">
      <alignment horizontal="center" vertical="center"/>
    </xf>
    <xf numFmtId="0" fontId="65" fillId="0" borderId="62" xfId="15" applyFont="1" applyFill="1" applyBorder="1" applyAlignment="1">
      <alignment horizontal="center" vertical="center"/>
    </xf>
    <xf numFmtId="0" fontId="65" fillId="0" borderId="6" xfId="15" applyFont="1" applyFill="1" applyBorder="1" applyAlignment="1">
      <alignment horizontal="center" vertical="center"/>
    </xf>
    <xf numFmtId="0" fontId="65" fillId="0" borderId="108" xfId="15" applyFont="1" applyBorder="1" applyAlignment="1">
      <alignment horizontal="center" vertical="center"/>
    </xf>
    <xf numFmtId="0" fontId="65" fillId="0" borderId="62" xfId="15" applyFont="1" applyBorder="1" applyAlignment="1">
      <alignment horizontal="center" vertical="center"/>
    </xf>
    <xf numFmtId="0" fontId="65" fillId="0" borderId="110" xfId="15" applyFont="1" applyFill="1" applyBorder="1" applyAlignment="1">
      <alignment horizontal="center" vertical="center"/>
    </xf>
    <xf numFmtId="0" fontId="65" fillId="0" borderId="9" xfId="15" applyFont="1" applyFill="1" applyBorder="1" applyAlignment="1">
      <alignment horizontal="center" vertical="center"/>
    </xf>
    <xf numFmtId="0" fontId="65" fillId="0" borderId="110" xfId="15" applyFont="1" applyBorder="1" applyAlignment="1">
      <alignment horizontal="center" vertical="center"/>
    </xf>
    <xf numFmtId="0" fontId="65" fillId="0" borderId="64" xfId="15" applyFont="1" applyBorder="1" applyAlignment="1">
      <alignment horizontal="center" vertical="center"/>
    </xf>
    <xf numFmtId="0" fontId="64" fillId="0" borderId="81" xfId="15" applyFont="1" applyFill="1" applyBorder="1" applyAlignment="1">
      <alignment horizontal="center" vertical="center"/>
    </xf>
    <xf numFmtId="0" fontId="64" fillId="0" borderId="73" xfId="15" applyFont="1" applyFill="1" applyBorder="1" applyAlignment="1">
      <alignment horizontal="center" vertical="center"/>
    </xf>
    <xf numFmtId="0" fontId="64" fillId="0" borderId="44" xfId="15" applyFont="1" applyBorder="1" applyAlignment="1">
      <alignment horizontal="center" vertical="center"/>
    </xf>
    <xf numFmtId="0" fontId="64" fillId="0" borderId="48" xfId="15" applyFont="1" applyBorder="1" applyAlignment="1">
      <alignment horizontal="center" vertical="center"/>
    </xf>
    <xf numFmtId="0" fontId="64" fillId="0" borderId="88" xfId="15" applyFont="1" applyBorder="1" applyAlignment="1">
      <alignment horizontal="center" vertical="center"/>
    </xf>
    <xf numFmtId="0" fontId="147" fillId="0" borderId="0" xfId="2" applyFont="1"/>
    <xf numFmtId="0" fontId="147" fillId="0" borderId="0" xfId="2" applyFont="1" applyAlignment="1">
      <alignment readingOrder="2"/>
    </xf>
    <xf numFmtId="0" fontId="147" fillId="0" borderId="0" xfId="2" applyFont="1" applyAlignment="1">
      <alignment horizontal="center"/>
    </xf>
    <xf numFmtId="0" fontId="146" fillId="0" borderId="9" xfId="2" applyFont="1" applyBorder="1" applyAlignment="1">
      <alignment horizontal="center" vertical="center" textRotation="90" wrapText="1"/>
    </xf>
    <xf numFmtId="0" fontId="146" fillId="0" borderId="9" xfId="2" applyFont="1" applyBorder="1" applyAlignment="1">
      <alignment vertical="center" textRotation="90" wrapText="1"/>
    </xf>
    <xf numFmtId="0" fontId="147" fillId="0" borderId="45" xfId="2" applyFont="1" applyBorder="1" applyAlignment="1">
      <alignment horizontal="right" vertical="center"/>
    </xf>
    <xf numFmtId="0" fontId="147" fillId="0" borderId="44" xfId="2" applyFont="1" applyBorder="1" applyAlignment="1">
      <alignment horizontal="left" vertical="center"/>
    </xf>
    <xf numFmtId="0" fontId="147" fillId="0" borderId="81" xfId="2" applyFont="1" applyBorder="1" applyAlignment="1">
      <alignment horizontal="center" vertical="center"/>
    </xf>
    <xf numFmtId="0" fontId="147" fillId="0" borderId="0" xfId="2" applyFont="1" applyBorder="1" applyAlignment="1">
      <alignment vertical="center"/>
    </xf>
    <xf numFmtId="0" fontId="147" fillId="0" borderId="0" xfId="2" applyFont="1" applyAlignment="1">
      <alignment vertical="center"/>
    </xf>
    <xf numFmtId="0" fontId="147" fillId="0" borderId="49" xfId="2" applyFont="1" applyBorder="1" applyAlignment="1">
      <alignment horizontal="right" vertical="center"/>
    </xf>
    <xf numFmtId="0" fontId="147" fillId="0" borderId="48" xfId="2" applyFont="1" applyBorder="1" applyAlignment="1">
      <alignment horizontal="left" vertical="center"/>
    </xf>
    <xf numFmtId="0" fontId="147" fillId="0" borderId="73" xfId="2" applyFont="1" applyBorder="1" applyAlignment="1">
      <alignment horizontal="center" vertical="center"/>
    </xf>
    <xf numFmtId="0" fontId="147" fillId="0" borderId="53" xfId="2" applyFont="1" applyBorder="1" applyAlignment="1">
      <alignment horizontal="right" vertical="center"/>
    </xf>
    <xf numFmtId="0" fontId="147" fillId="0" borderId="52" xfId="2" applyFont="1" applyBorder="1" applyAlignment="1">
      <alignment horizontal="left" vertical="center"/>
    </xf>
    <xf numFmtId="0" fontId="147" fillId="0" borderId="87" xfId="2" applyFont="1" applyBorder="1" applyAlignment="1">
      <alignment horizontal="center" vertical="center"/>
    </xf>
    <xf numFmtId="0" fontId="147" fillId="0" borderId="60" xfId="2" applyFont="1" applyBorder="1" applyAlignment="1">
      <alignment horizontal="center" vertical="center"/>
    </xf>
    <xf numFmtId="0" fontId="147" fillId="0" borderId="61" xfId="2" applyFont="1" applyBorder="1" applyAlignment="1">
      <alignment horizontal="center" vertical="center"/>
    </xf>
    <xf numFmtId="0" fontId="147" fillId="0" borderId="25" xfId="2" applyFont="1" applyBorder="1" applyAlignment="1">
      <alignment horizontal="center" vertical="center"/>
    </xf>
    <xf numFmtId="0" fontId="147" fillId="0" borderId="58" xfId="2" applyFont="1" applyBorder="1" applyAlignment="1"/>
    <xf numFmtId="0" fontId="147" fillId="0" borderId="0" xfId="2" applyFont="1" applyFill="1" applyBorder="1" applyAlignment="1">
      <alignment horizontal="right" vertical="center"/>
    </xf>
    <xf numFmtId="0" fontId="147" fillId="0" borderId="0" xfId="2" applyFont="1" applyFill="1" applyBorder="1" applyAlignment="1">
      <alignment horizontal="left" vertical="center" readingOrder="2"/>
    </xf>
    <xf numFmtId="0" fontId="147" fillId="0" borderId="0" xfId="2" applyFont="1" applyBorder="1"/>
    <xf numFmtId="0" fontId="147" fillId="0" borderId="0" xfId="2" applyFont="1" applyFill="1" applyBorder="1"/>
    <xf numFmtId="0" fontId="13" fillId="0" borderId="0" xfId="2" applyFont="1" applyBorder="1" applyAlignment="1">
      <alignment horizontal="center"/>
    </xf>
    <xf numFmtId="0" fontId="13" fillId="0" borderId="0" xfId="2" applyFont="1"/>
    <xf numFmtId="0" fontId="13" fillId="0" borderId="0" xfId="2" applyFont="1" applyAlignment="1">
      <alignment horizontal="center"/>
    </xf>
    <xf numFmtId="0" fontId="215" fillId="0" borderId="0" xfId="2" applyFont="1"/>
    <xf numFmtId="0" fontId="215" fillId="0" borderId="0" xfId="2" applyFont="1" applyAlignment="1">
      <alignment readingOrder="2"/>
    </xf>
    <xf numFmtId="0" fontId="215" fillId="0" borderId="0" xfId="2" applyFont="1" applyAlignment="1">
      <alignment horizontal="center"/>
    </xf>
    <xf numFmtId="0" fontId="216" fillId="0" borderId="0" xfId="2" applyFont="1" applyBorder="1" applyAlignment="1">
      <alignment horizontal="center"/>
    </xf>
    <xf numFmtId="0" fontId="217" fillId="0" borderId="45" xfId="2" applyFont="1" applyBorder="1" applyAlignment="1">
      <alignment horizontal="right" vertical="center"/>
    </xf>
    <xf numFmtId="0" fontId="217" fillId="0" borderId="44" xfId="2" applyFont="1" applyBorder="1" applyAlignment="1">
      <alignment horizontal="left" vertical="center"/>
    </xf>
    <xf numFmtId="0" fontId="215" fillId="0" borderId="81" xfId="2" applyFont="1" applyBorder="1" applyAlignment="1">
      <alignment horizontal="center" vertical="center"/>
    </xf>
    <xf numFmtId="0" fontId="24" fillId="0" borderId="81" xfId="2" applyFont="1" applyBorder="1" applyAlignment="1">
      <alignment horizontal="center" vertical="center"/>
    </xf>
    <xf numFmtId="0" fontId="24" fillId="0" borderId="0" xfId="2" applyFont="1" applyBorder="1"/>
    <xf numFmtId="0" fontId="217" fillId="0" borderId="49" xfId="2" applyFont="1" applyBorder="1" applyAlignment="1">
      <alignment horizontal="right" vertical="center"/>
    </xf>
    <xf numFmtId="0" fontId="217" fillId="0" borderId="48" xfId="2" applyFont="1" applyBorder="1" applyAlignment="1">
      <alignment horizontal="left" vertical="center"/>
    </xf>
    <xf numFmtId="0" fontId="215" fillId="0" borderId="73" xfId="2" applyFont="1" applyBorder="1" applyAlignment="1">
      <alignment horizontal="center" vertical="center"/>
    </xf>
    <xf numFmtId="0" fontId="218" fillId="0" borderId="48" xfId="2" applyFont="1" applyBorder="1" applyAlignment="1">
      <alignment horizontal="left" vertical="center"/>
    </xf>
    <xf numFmtId="0" fontId="217" fillId="0" borderId="53" xfId="2" applyFont="1" applyBorder="1" applyAlignment="1">
      <alignment horizontal="right" vertical="center"/>
    </xf>
    <xf numFmtId="0" fontId="217" fillId="0" borderId="52" xfId="2" applyFont="1" applyBorder="1" applyAlignment="1">
      <alignment horizontal="left" vertical="center"/>
    </xf>
    <xf numFmtId="0" fontId="215" fillId="0" borderId="87" xfId="2" applyFont="1" applyBorder="1" applyAlignment="1">
      <alignment horizontal="center" vertical="center"/>
    </xf>
    <xf numFmtId="0" fontId="217" fillId="0" borderId="60" xfId="2" applyFont="1" applyBorder="1" applyAlignment="1">
      <alignment horizontal="right" vertical="center"/>
    </xf>
    <xf numFmtId="0" fontId="217" fillId="0" borderId="61" xfId="2" applyFont="1" applyBorder="1" applyAlignment="1">
      <alignment horizontal="center" vertical="center"/>
    </xf>
    <xf numFmtId="0" fontId="215" fillId="0" borderId="25" xfId="2" applyFont="1" applyBorder="1" applyAlignment="1">
      <alignment horizontal="center" vertical="center"/>
    </xf>
    <xf numFmtId="0" fontId="24" fillId="0" borderId="0" xfId="2" applyFont="1" applyAlignment="1">
      <alignment horizontal="right" readingOrder="2"/>
    </xf>
    <xf numFmtId="0" fontId="24" fillId="0" borderId="0" xfId="2" applyFont="1" applyFill="1" applyBorder="1" applyAlignment="1">
      <alignment horizontal="right" vertical="center"/>
    </xf>
    <xf numFmtId="0" fontId="147" fillId="0" borderId="0" xfId="15" applyFont="1" applyAlignment="1">
      <alignment horizontal="right"/>
    </xf>
    <xf numFmtId="0" fontId="147" fillId="0" borderId="62" xfId="15" applyFont="1" applyBorder="1" applyAlignment="1">
      <alignment horizontal="right"/>
    </xf>
    <xf numFmtId="0" fontId="147" fillId="0" borderId="63" xfId="15" applyFont="1" applyBorder="1" applyAlignment="1">
      <alignment horizontal="right"/>
    </xf>
    <xf numFmtId="0" fontId="147" fillId="0" borderId="65" xfId="15" applyFont="1" applyBorder="1" applyAlignment="1">
      <alignment horizontal="right" vertical="center"/>
    </xf>
    <xf numFmtId="0" fontId="147" fillId="0" borderId="39" xfId="15" applyFont="1" applyBorder="1" applyAlignment="1">
      <alignment horizontal="left" vertical="center"/>
    </xf>
    <xf numFmtId="0" fontId="147" fillId="0" borderId="65" xfId="15" applyFont="1" applyBorder="1" applyAlignment="1">
      <alignment horizontal="center" vertical="center" textRotation="90"/>
    </xf>
    <xf numFmtId="0" fontId="147" fillId="0" borderId="39" xfId="15" applyFont="1" applyBorder="1" applyAlignment="1">
      <alignment horizontal="center" vertical="center" textRotation="90"/>
    </xf>
    <xf numFmtId="0" fontId="219" fillId="0" borderId="65" xfId="15" applyFont="1" applyBorder="1" applyAlignment="1">
      <alignment horizontal="center" vertical="center" textRotation="90"/>
    </xf>
    <xf numFmtId="0" fontId="147" fillId="0" borderId="0" xfId="15" applyFont="1" applyAlignment="1">
      <alignment horizontal="right" vertical="center" textRotation="90"/>
    </xf>
    <xf numFmtId="0" fontId="147" fillId="0" borderId="64" xfId="15" applyFont="1" applyBorder="1" applyAlignment="1">
      <alignment horizontal="right" vertical="center"/>
    </xf>
    <xf numFmtId="0" fontId="147" fillId="0" borderId="24" xfId="15" applyFont="1" applyBorder="1" applyAlignment="1">
      <alignment horizontal="right" vertical="center"/>
    </xf>
    <xf numFmtId="0" fontId="147" fillId="0" borderId="64" xfId="15" applyFont="1" applyBorder="1" applyAlignment="1">
      <alignment horizontal="right" vertical="center" textRotation="90"/>
    </xf>
    <xf numFmtId="0" fontId="147" fillId="0" borderId="24" xfId="15" applyFont="1" applyBorder="1" applyAlignment="1">
      <alignment horizontal="right" vertical="center" textRotation="90"/>
    </xf>
    <xf numFmtId="0" fontId="147" fillId="0" borderId="66" xfId="15" applyFont="1" applyBorder="1" applyAlignment="1">
      <alignment horizontal="right" vertical="center"/>
    </xf>
    <xf numFmtId="0" fontId="147" fillId="0" borderId="28" xfId="15" applyFont="1" applyBorder="1" applyAlignment="1">
      <alignment horizontal="left" vertical="center"/>
    </xf>
    <xf numFmtId="0" fontId="148" fillId="0" borderId="66" xfId="15" applyFont="1" applyBorder="1" applyAlignment="1">
      <alignment horizontal="right" vertical="center"/>
    </xf>
    <xf numFmtId="0" fontId="148" fillId="0" borderId="28" xfId="15" applyFont="1" applyBorder="1" applyAlignment="1">
      <alignment horizontal="right" vertical="center"/>
    </xf>
    <xf numFmtId="0" fontId="146" fillId="0" borderId="28" xfId="15" applyFont="1" applyBorder="1" applyAlignment="1">
      <alignment horizontal="left" vertical="center"/>
    </xf>
    <xf numFmtId="0" fontId="147" fillId="0" borderId="41" xfId="15" applyFont="1" applyBorder="1" applyAlignment="1">
      <alignment horizontal="right" vertical="center"/>
    </xf>
    <xf numFmtId="0" fontId="147" fillId="0" borderId="3" xfId="15" applyFont="1" applyBorder="1" applyAlignment="1">
      <alignment horizontal="left" vertical="center"/>
    </xf>
    <xf numFmtId="0" fontId="148" fillId="0" borderId="41" xfId="15" applyFont="1" applyBorder="1" applyAlignment="1">
      <alignment horizontal="right" vertical="center"/>
    </xf>
    <xf numFmtId="0" fontId="166" fillId="0" borderId="3" xfId="15" applyFont="1" applyBorder="1" applyAlignment="1">
      <alignment horizontal="right" vertical="center"/>
    </xf>
    <xf numFmtId="0" fontId="146" fillId="0" borderId="41" xfId="15" applyFont="1" applyBorder="1" applyAlignment="1">
      <alignment horizontal="right" vertical="center"/>
    </xf>
    <xf numFmtId="0" fontId="166" fillId="0" borderId="40" xfId="15" applyFont="1" applyBorder="1" applyAlignment="1">
      <alignment horizontal="right" vertical="center"/>
    </xf>
    <xf numFmtId="0" fontId="166" fillId="0" borderId="41" xfId="15" applyFont="1" applyBorder="1" applyAlignment="1">
      <alignment horizontal="right" vertical="center"/>
    </xf>
    <xf numFmtId="0" fontId="148" fillId="0" borderId="3" xfId="15" applyFont="1" applyBorder="1" applyAlignment="1">
      <alignment horizontal="right" vertical="center"/>
    </xf>
    <xf numFmtId="0" fontId="97" fillId="0" borderId="0" xfId="15" applyFont="1" applyAlignment="1">
      <alignment horizontal="right"/>
    </xf>
    <xf numFmtId="0" fontId="220" fillId="0" borderId="0" xfId="15" applyFont="1" applyAlignment="1">
      <alignment horizontal="centerContinuous"/>
    </xf>
    <xf numFmtId="0" fontId="84" fillId="0" borderId="0" xfId="15" applyFont="1" applyBorder="1"/>
    <xf numFmtId="0" fontId="193" fillId="0" borderId="0" xfId="15" applyFont="1" applyAlignment="1">
      <alignment horizontal="centerContinuous"/>
    </xf>
    <xf numFmtId="0" fontId="84" fillId="0" borderId="0" xfId="15" applyFont="1" applyBorder="1" applyAlignment="1">
      <alignment horizontal="centerContinuous"/>
    </xf>
    <xf numFmtId="0" fontId="213" fillId="0" borderId="0" xfId="15" applyFont="1" applyBorder="1" applyAlignment="1">
      <alignment horizontal="right"/>
    </xf>
    <xf numFmtId="0" fontId="84" fillId="0" borderId="0" xfId="15" applyFont="1" applyBorder="1" applyAlignment="1"/>
    <xf numFmtId="0" fontId="84" fillId="0" borderId="0" xfId="15" applyFont="1" applyBorder="1" applyAlignment="1">
      <alignment horizontal="left"/>
    </xf>
    <xf numFmtId="0" fontId="147" fillId="0" borderId="62" xfId="15" applyFont="1" applyBorder="1" applyAlignment="1">
      <alignment horizontal="center" vertical="center"/>
    </xf>
    <xf numFmtId="0" fontId="84" fillId="0" borderId="63" xfId="15" applyFont="1" applyBorder="1" applyAlignment="1">
      <alignment horizontal="center" vertical="center"/>
    </xf>
    <xf numFmtId="0" fontId="84" fillId="0" borderId="60" xfId="15" applyFont="1" applyBorder="1" applyAlignment="1">
      <alignment horizontal="center" vertical="center" textRotation="90"/>
    </xf>
    <xf numFmtId="0" fontId="147" fillId="0" borderId="61" xfId="15" applyFont="1" applyBorder="1" applyAlignment="1">
      <alignment horizontal="center" vertical="center" textRotation="90"/>
    </xf>
    <xf numFmtId="0" fontId="147" fillId="0" borderId="49" xfId="15" applyFont="1" applyBorder="1" applyAlignment="1">
      <alignment vertical="center"/>
    </xf>
    <xf numFmtId="0" fontId="84" fillId="0" borderId="48" xfId="15" applyFont="1" applyBorder="1" applyAlignment="1">
      <alignment horizontal="left" vertical="center"/>
    </xf>
    <xf numFmtId="0" fontId="200" fillId="0" borderId="45" xfId="15" applyFont="1" applyBorder="1" applyAlignment="1">
      <alignment vertical="center"/>
    </xf>
    <xf numFmtId="0" fontId="200" fillId="0" borderId="44" xfId="15" applyFont="1" applyBorder="1" applyAlignment="1">
      <alignment vertical="center"/>
    </xf>
    <xf numFmtId="0" fontId="200" fillId="0" borderId="49" xfId="15" applyFont="1" applyBorder="1" applyAlignment="1">
      <alignment horizontal="right" vertical="center"/>
    </xf>
    <xf numFmtId="0" fontId="200" fillId="0" borderId="48" xfId="15" applyFont="1" applyBorder="1" applyAlignment="1">
      <alignment horizontal="right" vertical="center"/>
    </xf>
    <xf numFmtId="0" fontId="84" fillId="0" borderId="3" xfId="15" applyFont="1" applyBorder="1" applyAlignment="1">
      <alignment horizontal="left" vertical="center"/>
    </xf>
    <xf numFmtId="0" fontId="200" fillId="0" borderId="41" xfId="15" applyFont="1" applyBorder="1" applyAlignment="1">
      <alignment horizontal="right" vertical="center"/>
    </xf>
    <xf numFmtId="0" fontId="200" fillId="0" borderId="40" xfId="15" applyFont="1" applyBorder="1" applyAlignment="1">
      <alignment horizontal="right" vertical="center"/>
    </xf>
    <xf numFmtId="0" fontId="200" fillId="0" borderId="3" xfId="15" applyFont="1" applyBorder="1" applyAlignment="1">
      <alignment horizontal="right" vertical="center"/>
    </xf>
    <xf numFmtId="0" fontId="221" fillId="0" borderId="0" xfId="15" applyFont="1" applyFill="1" applyBorder="1" applyAlignment="1">
      <alignment horizontal="right" vertical="center"/>
    </xf>
    <xf numFmtId="0" fontId="49" fillId="0" borderId="0" xfId="15" applyFont="1" applyBorder="1" applyAlignment="1"/>
    <xf numFmtId="0" fontId="222" fillId="0" borderId="0" xfId="15" applyFont="1" applyBorder="1"/>
    <xf numFmtId="0" fontId="134" fillId="0" borderId="0" xfId="15" applyFont="1" applyAlignment="1">
      <alignment horizontal="right"/>
    </xf>
    <xf numFmtId="0" fontId="135" fillId="0" borderId="0" xfId="15" applyFont="1"/>
    <xf numFmtId="0" fontId="134" fillId="0" borderId="0" xfId="15" applyFont="1"/>
    <xf numFmtId="0" fontId="134" fillId="0" borderId="60" xfId="15" applyFont="1" applyBorder="1" applyAlignment="1">
      <alignment horizontal="center" vertical="center"/>
    </xf>
    <xf numFmtId="0" fontId="135" fillId="0" borderId="36" xfId="15" applyFont="1" applyBorder="1" applyAlignment="1">
      <alignment horizontal="center" vertical="center"/>
    </xf>
    <xf numFmtId="0" fontId="134" fillId="0" borderId="61" xfId="15" applyFont="1" applyBorder="1" applyAlignment="1">
      <alignment horizontal="center" vertical="center"/>
    </xf>
    <xf numFmtId="0" fontId="135" fillId="0" borderId="25" xfId="15" applyFont="1" applyBorder="1" applyAlignment="1">
      <alignment horizontal="center" vertical="center"/>
    </xf>
    <xf numFmtId="0" fontId="136" fillId="0" borderId="11" xfId="15" applyFont="1" applyBorder="1" applyAlignment="1">
      <alignment horizontal="center"/>
    </xf>
    <xf numFmtId="0" fontId="135" fillId="0" borderId="73" xfId="15" applyFont="1" applyBorder="1" applyAlignment="1">
      <alignment horizontal="center" vertical="center"/>
    </xf>
    <xf numFmtId="0" fontId="135" fillId="0" borderId="81" xfId="15" applyFont="1" applyBorder="1" applyAlignment="1">
      <alignment horizontal="center" vertical="center"/>
    </xf>
    <xf numFmtId="0" fontId="134" fillId="0" borderId="11" xfId="15" applyFont="1" applyBorder="1" applyAlignment="1">
      <alignment horizontal="center" vertical="center"/>
    </xf>
    <xf numFmtId="0" fontId="135" fillId="0" borderId="88" xfId="15" applyFont="1" applyBorder="1" applyAlignment="1">
      <alignment horizontal="center" vertical="center"/>
    </xf>
    <xf numFmtId="0" fontId="135" fillId="0" borderId="11" xfId="15" applyFont="1" applyBorder="1" applyAlignment="1">
      <alignment horizontal="center" vertical="center"/>
    </xf>
    <xf numFmtId="0" fontId="134" fillId="0" borderId="9" xfId="15" applyFont="1" applyBorder="1" applyAlignment="1">
      <alignment horizontal="center" vertical="top"/>
    </xf>
    <xf numFmtId="0" fontId="134" fillId="0" borderId="11" xfId="15" applyFont="1" applyBorder="1" applyAlignment="1">
      <alignment horizontal="center"/>
    </xf>
    <xf numFmtId="0" fontId="135" fillId="0" borderId="29" xfId="15" applyFont="1" applyBorder="1" applyAlignment="1">
      <alignment horizontal="center" vertical="center"/>
    </xf>
    <xf numFmtId="0" fontId="157" fillId="0" borderId="65" xfId="15" applyFont="1" applyBorder="1" applyAlignment="1">
      <alignment horizontal="center" vertical="center" wrapText="1"/>
    </xf>
    <xf numFmtId="1" fontId="135" fillId="0" borderId="25" xfId="15" applyNumberFormat="1" applyFont="1" applyBorder="1" applyAlignment="1">
      <alignment horizontal="center" vertical="center"/>
    </xf>
    <xf numFmtId="0" fontId="157" fillId="0" borderId="81" xfId="15" applyFont="1" applyBorder="1" applyAlignment="1">
      <alignment horizontal="center" vertical="top" wrapText="1"/>
    </xf>
    <xf numFmtId="0" fontId="135" fillId="0" borderId="0" xfId="15" applyFont="1" applyAlignment="1">
      <alignment horizontal="center" vertical="center"/>
    </xf>
    <xf numFmtId="0" fontId="135" fillId="0" borderId="0" xfId="15" applyFont="1" applyAlignment="1">
      <alignment vertical="center"/>
    </xf>
    <xf numFmtId="0" fontId="135" fillId="0" borderId="0" xfId="15" applyFont="1" applyAlignment="1">
      <alignment horizontal="right" vertical="center" readingOrder="2"/>
    </xf>
    <xf numFmtId="0" fontId="135" fillId="0" borderId="0" xfId="15" applyFont="1" applyAlignment="1">
      <alignment horizontal="right" vertical="center"/>
    </xf>
    <xf numFmtId="0" fontId="135" fillId="0" borderId="0" xfId="15" applyFont="1" applyAlignment="1">
      <alignment horizontal="left" vertical="center"/>
    </xf>
    <xf numFmtId="0" fontId="34" fillId="0" borderId="0" xfId="15" applyFont="1" applyAlignment="1">
      <alignment vertical="center"/>
    </xf>
    <xf numFmtId="0" fontId="161" fillId="0" borderId="0" xfId="15" applyFont="1"/>
    <xf numFmtId="0" fontId="24" fillId="0" borderId="0" xfId="2" applyFont="1" applyAlignment="1">
      <alignment horizontal="center" vertical="center"/>
    </xf>
    <xf numFmtId="0" fontId="146" fillId="0" borderId="0" xfId="2" applyFont="1" applyAlignment="1">
      <alignment horizontal="center" vertical="center"/>
    </xf>
    <xf numFmtId="0" fontId="152" fillId="0" borderId="0" xfId="2" applyFont="1" applyAlignment="1">
      <alignment horizontal="center" vertical="center"/>
    </xf>
    <xf numFmtId="0" fontId="152" fillId="0" borderId="0" xfId="2" applyFont="1" applyFill="1" applyAlignment="1">
      <alignment horizontal="center" vertical="center"/>
    </xf>
    <xf numFmtId="0" fontId="157" fillId="0" borderId="0" xfId="2" applyFont="1" applyFill="1" applyAlignment="1">
      <alignment horizontal="left" vertical="center"/>
    </xf>
    <xf numFmtId="0" fontId="157" fillId="0" borderId="0" xfId="2" applyFont="1" applyAlignment="1">
      <alignment horizontal="center" vertical="center"/>
    </xf>
    <xf numFmtId="0" fontId="158" fillId="0" borderId="60" xfId="2" applyFont="1" applyFill="1" applyBorder="1" applyAlignment="1">
      <alignment horizontal="right" vertical="center"/>
    </xf>
    <xf numFmtId="0" fontId="158" fillId="0" borderId="35" xfId="2" applyFont="1" applyBorder="1" applyAlignment="1">
      <alignment horizontal="center" vertical="center"/>
    </xf>
    <xf numFmtId="0" fontId="158" fillId="0" borderId="36" xfId="2" applyFont="1" applyBorder="1" applyAlignment="1">
      <alignment horizontal="center" vertical="center"/>
    </xf>
    <xf numFmtId="0" fontId="158" fillId="0" borderId="37" xfId="2" applyFont="1" applyBorder="1" applyAlignment="1">
      <alignment horizontal="center" vertical="center"/>
    </xf>
    <xf numFmtId="0" fontId="158" fillId="0" borderId="6" xfId="2" applyFont="1" applyFill="1" applyBorder="1" applyAlignment="1">
      <alignment horizontal="center" vertical="center"/>
    </xf>
    <xf numFmtId="0" fontId="158" fillId="0" borderId="154" xfId="2" applyFont="1" applyBorder="1" applyAlignment="1">
      <alignment horizontal="center" vertical="center"/>
    </xf>
    <xf numFmtId="0" fontId="158" fillId="0" borderId="24" xfId="2" applyFont="1" applyBorder="1" applyAlignment="1">
      <alignment horizontal="center" vertical="center"/>
    </xf>
    <xf numFmtId="0" fontId="158" fillId="0" borderId="9" xfId="2" applyFont="1" applyFill="1" applyBorder="1" applyAlignment="1">
      <alignment horizontal="center" vertical="center"/>
    </xf>
    <xf numFmtId="0" fontId="158" fillId="0" borderId="71" xfId="2" applyFont="1" applyBorder="1" applyAlignment="1">
      <alignment horizontal="center" vertical="center"/>
    </xf>
    <xf numFmtId="0" fontId="158" fillId="0" borderId="155" xfId="2" applyFont="1" applyBorder="1" applyAlignment="1">
      <alignment horizontal="center" vertical="center"/>
    </xf>
    <xf numFmtId="0" fontId="158" fillId="0" borderId="6" xfId="2" applyFont="1" applyBorder="1" applyAlignment="1">
      <alignment horizontal="center" vertical="center"/>
    </xf>
    <xf numFmtId="0" fontId="159" fillId="0" borderId="156" xfId="2" applyFont="1" applyFill="1" applyBorder="1" applyAlignment="1">
      <alignment horizontal="center" vertical="center"/>
    </xf>
    <xf numFmtId="0" fontId="159" fillId="0" borderId="125" xfId="2" applyFont="1" applyFill="1" applyBorder="1" applyAlignment="1">
      <alignment horizontal="center" vertical="center"/>
    </xf>
    <xf numFmtId="0" fontId="158" fillId="0" borderId="53" xfId="2" applyFont="1" applyBorder="1" applyAlignment="1">
      <alignment horizontal="center" vertical="center"/>
    </xf>
    <xf numFmtId="0" fontId="158" fillId="0" borderId="9" xfId="2" applyFont="1" applyBorder="1" applyAlignment="1">
      <alignment horizontal="center" vertical="center"/>
    </xf>
    <xf numFmtId="0" fontId="158" fillId="0" borderId="60" xfId="2" applyFont="1" applyBorder="1" applyAlignment="1">
      <alignment horizontal="center" vertical="center" wrapText="1"/>
    </xf>
    <xf numFmtId="0" fontId="159" fillId="0" borderId="130" xfId="2" applyFont="1" applyFill="1" applyBorder="1" applyAlignment="1">
      <alignment horizontal="center" vertical="center"/>
    </xf>
    <xf numFmtId="0" fontId="166" fillId="0" borderId="0" xfId="2" applyFont="1" applyAlignment="1">
      <alignment horizontal="center" vertical="center" readingOrder="1"/>
    </xf>
    <xf numFmtId="0" fontId="165" fillId="0" borderId="0" xfId="2" applyFont="1" applyAlignment="1">
      <alignment horizontal="center" vertical="center"/>
    </xf>
    <xf numFmtId="0" fontId="163" fillId="0" borderId="58" xfId="2" applyFont="1" applyBorder="1" applyAlignment="1">
      <alignment horizontal="center" vertical="center" readingOrder="1"/>
    </xf>
    <xf numFmtId="0" fontId="152" fillId="0" borderId="0" xfId="2" applyFont="1" applyFill="1" applyBorder="1" applyAlignment="1">
      <alignment horizontal="center" vertical="center"/>
    </xf>
    <xf numFmtId="0" fontId="141" fillId="0" borderId="0" xfId="2" applyFont="1" applyAlignment="1">
      <alignment horizontal="center" vertical="center"/>
    </xf>
    <xf numFmtId="0" fontId="158" fillId="0" borderId="24" xfId="2" applyFont="1" applyFill="1" applyBorder="1" applyAlignment="1">
      <alignment horizontal="center" vertical="center"/>
    </xf>
    <xf numFmtId="0" fontId="158" fillId="0" borderId="29" xfId="2" applyFont="1" applyBorder="1" applyAlignment="1">
      <alignment horizontal="center" vertical="center"/>
    </xf>
    <xf numFmtId="0" fontId="159" fillId="0" borderId="87" xfId="2" applyFont="1" applyFill="1" applyBorder="1" applyAlignment="1">
      <alignment horizontal="center" vertical="center"/>
    </xf>
    <xf numFmtId="0" fontId="158" fillId="0" borderId="88" xfId="2" applyFont="1" applyBorder="1" applyAlignment="1">
      <alignment horizontal="center" vertical="center"/>
    </xf>
    <xf numFmtId="0" fontId="141" fillId="0" borderId="0" xfId="2" applyFont="1" applyBorder="1" applyAlignment="1">
      <alignment horizontal="center" vertical="center"/>
    </xf>
    <xf numFmtId="0" fontId="158" fillId="0" borderId="60" xfId="2" applyFont="1" applyBorder="1" applyAlignment="1">
      <alignment horizontal="center" vertical="center"/>
    </xf>
    <xf numFmtId="0" fontId="158" fillId="0" borderId="61" xfId="2" applyFont="1" applyBorder="1" applyAlignment="1">
      <alignment horizontal="center" vertical="center"/>
    </xf>
    <xf numFmtId="0" fontId="146" fillId="0" borderId="0" xfId="2" applyFont="1" applyAlignment="1">
      <alignment horizontal="right" vertical="center"/>
    </xf>
    <xf numFmtId="0" fontId="158" fillId="0" borderId="5" xfId="2" applyFont="1" applyBorder="1" applyAlignment="1">
      <alignment horizontal="center" vertical="center"/>
    </xf>
    <xf numFmtId="0" fontId="158" fillId="0" borderId="8" xfId="2" applyFont="1" applyBorder="1" applyAlignment="1">
      <alignment horizontal="center" vertical="center"/>
    </xf>
    <xf numFmtId="0" fontId="159" fillId="0" borderId="116" xfId="2" applyFont="1" applyFill="1" applyBorder="1" applyAlignment="1">
      <alignment horizontal="center" vertical="center"/>
    </xf>
    <xf numFmtId="0" fontId="160" fillId="0" borderId="113" xfId="2" applyFont="1" applyBorder="1" applyAlignment="1">
      <alignment horizontal="center" vertical="center"/>
    </xf>
    <xf numFmtId="0" fontId="159" fillId="0" borderId="117" xfId="2" applyFont="1" applyFill="1" applyBorder="1" applyAlignment="1">
      <alignment horizontal="center" vertical="center"/>
    </xf>
    <xf numFmtId="0" fontId="160" fillId="0" borderId="126" xfId="2" applyFont="1" applyBorder="1" applyAlignment="1">
      <alignment horizontal="center" vertical="center"/>
    </xf>
    <xf numFmtId="0" fontId="159" fillId="0" borderId="118" xfId="2" applyFont="1" applyFill="1" applyBorder="1" applyAlignment="1">
      <alignment horizontal="center" vertical="center"/>
    </xf>
    <xf numFmtId="0" fontId="159" fillId="0" borderId="25" xfId="2" applyFont="1" applyFill="1" applyBorder="1" applyAlignment="1">
      <alignment horizontal="center" vertical="center"/>
    </xf>
    <xf numFmtId="0" fontId="165" fillId="0" borderId="0" xfId="2" applyFont="1" applyFill="1" applyBorder="1" applyAlignment="1">
      <alignment horizontal="center" vertical="center"/>
    </xf>
    <xf numFmtId="0" fontId="158" fillId="0" borderId="61" xfId="2" applyFont="1" applyFill="1" applyBorder="1" applyAlignment="1">
      <alignment horizontal="left" vertical="center"/>
    </xf>
    <xf numFmtId="0" fontId="159" fillId="7" borderId="119" xfId="2" applyFont="1" applyFill="1" applyBorder="1" applyAlignment="1">
      <alignment horizontal="center" vertical="center"/>
    </xf>
    <xf numFmtId="0" fontId="159" fillId="7" borderId="125" xfId="2" applyFont="1" applyFill="1" applyBorder="1" applyAlignment="1">
      <alignment horizontal="center" vertical="center"/>
    </xf>
    <xf numFmtId="0" fontId="159" fillId="7" borderId="130" xfId="2" applyFont="1" applyFill="1" applyBorder="1" applyAlignment="1">
      <alignment horizontal="center" vertical="center"/>
    </xf>
    <xf numFmtId="0" fontId="158" fillId="0" borderId="157" xfId="2" applyFont="1" applyBorder="1" applyAlignment="1">
      <alignment horizontal="center" vertical="center"/>
    </xf>
    <xf numFmtId="0" fontId="160" fillId="0" borderId="156" xfId="2" applyFont="1" applyBorder="1" applyAlignment="1">
      <alignment horizontal="center" vertical="center"/>
    </xf>
    <xf numFmtId="0" fontId="158" fillId="0" borderId="158" xfId="2" applyFont="1" applyBorder="1" applyAlignment="1">
      <alignment horizontal="center" vertical="center"/>
    </xf>
    <xf numFmtId="0" fontId="160" fillId="0" borderId="159" xfId="2" applyFont="1" applyBorder="1" applyAlignment="1">
      <alignment horizontal="center" vertical="center"/>
    </xf>
    <xf numFmtId="0" fontId="159" fillId="0" borderId="110" xfId="2" applyFont="1" applyFill="1" applyBorder="1" applyAlignment="1">
      <alignment horizontal="center" vertical="center"/>
    </xf>
    <xf numFmtId="0" fontId="159" fillId="0" borderId="77" xfId="2" applyFont="1" applyFill="1" applyBorder="1" applyAlignment="1">
      <alignment horizontal="center" vertical="center"/>
    </xf>
    <xf numFmtId="0" fontId="159" fillId="0" borderId="9" xfId="2" applyFont="1" applyFill="1" applyBorder="1" applyAlignment="1">
      <alignment horizontal="center" vertical="center"/>
    </xf>
    <xf numFmtId="0" fontId="159" fillId="0" borderId="129" xfId="2" applyFont="1" applyFill="1" applyBorder="1" applyAlignment="1">
      <alignment horizontal="center" vertical="center"/>
    </xf>
    <xf numFmtId="0" fontId="159" fillId="0" borderId="122" xfId="2" applyFont="1" applyFill="1" applyBorder="1" applyAlignment="1">
      <alignment horizontal="center" vertical="center"/>
    </xf>
    <xf numFmtId="0" fontId="159" fillId="0" borderId="121" xfId="2" applyFont="1" applyFill="1" applyBorder="1" applyAlignment="1">
      <alignment horizontal="center" vertical="center"/>
    </xf>
    <xf numFmtId="0" fontId="159" fillId="0" borderId="29" xfId="2" applyFont="1" applyFill="1" applyBorder="1" applyAlignment="1">
      <alignment horizontal="center" vertical="center"/>
    </xf>
    <xf numFmtId="0" fontId="160" fillId="0" borderId="147" xfId="2" applyFont="1" applyBorder="1" applyAlignment="1">
      <alignment horizontal="center" vertical="center"/>
    </xf>
    <xf numFmtId="0" fontId="163" fillId="0" borderId="0" xfId="2" applyFont="1" applyBorder="1" applyAlignment="1">
      <alignment horizontal="center" vertical="center" readingOrder="1"/>
    </xf>
    <xf numFmtId="168" fontId="138" fillId="0" borderId="48" xfId="0" applyNumberFormat="1" applyFont="1" applyBorder="1" applyAlignment="1">
      <alignment horizontal="center" vertical="center"/>
    </xf>
    <xf numFmtId="168" fontId="138" fillId="0" borderId="48" xfId="0" applyNumberFormat="1" applyFont="1" applyFill="1" applyBorder="1" applyAlignment="1">
      <alignment horizontal="center" vertical="center"/>
    </xf>
    <xf numFmtId="0" fontId="34" fillId="0" borderId="48" xfId="0" applyFont="1" applyBorder="1" applyAlignment="1">
      <alignment horizontal="left" vertical="center"/>
    </xf>
    <xf numFmtId="0" fontId="34" fillId="0" borderId="70" xfId="0" applyFont="1" applyBorder="1" applyAlignment="1">
      <alignment horizontal="left" vertical="center"/>
    </xf>
    <xf numFmtId="168" fontId="135" fillId="0" borderId="70" xfId="0" applyNumberFormat="1" applyFont="1" applyBorder="1" applyAlignment="1">
      <alignment horizontal="center" vertical="center"/>
    </xf>
    <xf numFmtId="168" fontId="135" fillId="0" borderId="88" xfId="0" applyNumberFormat="1" applyFont="1" applyBorder="1" applyAlignment="1">
      <alignment horizontal="center" vertical="center"/>
    </xf>
    <xf numFmtId="168" fontId="135" fillId="2" borderId="70" xfId="0" applyNumberFormat="1" applyFont="1" applyFill="1" applyBorder="1" applyAlignment="1">
      <alignment horizontal="center" vertical="center"/>
    </xf>
    <xf numFmtId="168" fontId="138" fillId="2" borderId="70" xfId="0" applyNumberFormat="1" applyFont="1" applyFill="1" applyBorder="1" applyAlignment="1">
      <alignment horizontal="center" vertical="center"/>
    </xf>
    <xf numFmtId="168" fontId="138" fillId="0" borderId="70" xfId="0" applyNumberFormat="1" applyFont="1" applyBorder="1" applyAlignment="1">
      <alignment horizontal="center" vertical="center"/>
    </xf>
    <xf numFmtId="168" fontId="138" fillId="0" borderId="88" xfId="0" applyNumberFormat="1" applyFont="1" applyBorder="1" applyAlignment="1">
      <alignment horizontal="center" vertical="center"/>
    </xf>
    <xf numFmtId="0" fontId="34" fillId="0" borderId="61" xfId="0" applyFont="1" applyBorder="1" applyAlignment="1">
      <alignment horizontal="left" vertical="center"/>
    </xf>
    <xf numFmtId="168" fontId="135" fillId="0" borderId="25" xfId="0" applyNumberFormat="1" applyFont="1" applyBorder="1" applyAlignment="1">
      <alignment horizontal="center" vertical="center"/>
    </xf>
    <xf numFmtId="168" fontId="138" fillId="0" borderId="25" xfId="0" applyNumberFormat="1" applyFont="1" applyBorder="1" applyAlignment="1">
      <alignment horizontal="center" vertical="center"/>
    </xf>
    <xf numFmtId="0" fontId="135" fillId="0" borderId="61" xfId="0" applyFont="1" applyBorder="1" applyAlignment="1">
      <alignment horizontal="left" vertical="center"/>
    </xf>
    <xf numFmtId="168" fontId="224" fillId="2" borderId="61" xfId="0" applyNumberFormat="1" applyFont="1" applyFill="1" applyBorder="1" applyAlignment="1">
      <alignment horizontal="center" vertical="center"/>
    </xf>
    <xf numFmtId="168" fontId="224" fillId="0" borderId="25" xfId="0" applyNumberFormat="1" applyFont="1" applyBorder="1" applyAlignment="1">
      <alignment horizontal="center" vertical="center"/>
    </xf>
    <xf numFmtId="0" fontId="158" fillId="0" borderId="39" xfId="2" applyFont="1" applyBorder="1" applyAlignment="1">
      <alignment horizontal="center" vertical="center"/>
    </xf>
    <xf numFmtId="0" fontId="158" fillId="0" borderId="6" xfId="2" applyFont="1" applyFill="1" applyBorder="1" applyAlignment="1">
      <alignment horizontal="center" vertical="center" wrapText="1"/>
    </xf>
    <xf numFmtId="0" fontId="158" fillId="0" borderId="9" xfId="2" applyFont="1" applyFill="1" applyBorder="1" applyAlignment="1">
      <alignment horizontal="center" vertical="center" wrapText="1"/>
    </xf>
    <xf numFmtId="0" fontId="141" fillId="0" borderId="0" xfId="15" applyFont="1" applyAlignment="1">
      <alignment vertical="center"/>
    </xf>
    <xf numFmtId="0" fontId="31" fillId="0" borderId="0" xfId="15" applyFont="1" applyAlignment="1">
      <alignment horizontal="right" vertical="center"/>
    </xf>
    <xf numFmtId="0" fontId="31" fillId="0" borderId="0" xfId="15" applyFont="1" applyAlignment="1">
      <alignment vertical="center"/>
    </xf>
    <xf numFmtId="0" fontId="31" fillId="0" borderId="62" xfId="15" applyFont="1" applyBorder="1" applyAlignment="1">
      <alignment horizontal="right" vertical="center"/>
    </xf>
    <xf numFmtId="0" fontId="31" fillId="0" borderId="63" xfId="15" applyFont="1" applyBorder="1" applyAlignment="1">
      <alignment horizontal="left" vertical="center"/>
    </xf>
    <xf numFmtId="0" fontId="31" fillId="0" borderId="65" xfId="15" applyFont="1" applyBorder="1" applyAlignment="1">
      <alignment horizontal="right" vertical="center"/>
    </xf>
    <xf numFmtId="0" fontId="31" fillId="0" borderId="39" xfId="15" applyFont="1" applyBorder="1" applyAlignment="1">
      <alignment horizontal="left" vertical="center"/>
    </xf>
    <xf numFmtId="0" fontId="31" fillId="0" borderId="64" xfId="15" applyFont="1" applyBorder="1" applyAlignment="1">
      <alignment horizontal="right" vertical="center"/>
    </xf>
    <xf numFmtId="0" fontId="31" fillId="0" borderId="24" xfId="15" applyFont="1" applyBorder="1" applyAlignment="1">
      <alignment horizontal="left" vertical="center"/>
    </xf>
    <xf numFmtId="0" fontId="31" fillId="0" borderId="25" xfId="15" applyFont="1" applyBorder="1" applyAlignment="1">
      <alignment horizontal="center" vertical="center"/>
    </xf>
    <xf numFmtId="0" fontId="31" fillId="0" borderId="45" xfId="15" applyFont="1" applyBorder="1" applyAlignment="1">
      <alignment horizontal="right" vertical="center"/>
    </xf>
    <xf numFmtId="0" fontId="31" fillId="0" borderId="44" xfId="15" applyFont="1" applyBorder="1" applyAlignment="1">
      <alignment horizontal="left" vertical="center"/>
    </xf>
    <xf numFmtId="0" fontId="31" fillId="0" borderId="81" xfId="15" applyFont="1" applyBorder="1" applyAlignment="1">
      <alignment horizontal="center" vertical="center"/>
    </xf>
    <xf numFmtId="0" fontId="31" fillId="0" borderId="49" xfId="15" applyFont="1" applyBorder="1" applyAlignment="1">
      <alignment horizontal="right" vertical="center"/>
    </xf>
    <xf numFmtId="0" fontId="31" fillId="0" borderId="48" xfId="15" applyFont="1" applyBorder="1" applyAlignment="1">
      <alignment horizontal="left" vertical="center"/>
    </xf>
    <xf numFmtId="0" fontId="31" fillId="0" borderId="73" xfId="15" applyFont="1" applyBorder="1" applyAlignment="1">
      <alignment horizontal="center" vertical="center"/>
    </xf>
    <xf numFmtId="0" fontId="31" fillId="0" borderId="69" xfId="15" applyFont="1" applyBorder="1" applyAlignment="1">
      <alignment horizontal="right" vertical="center"/>
    </xf>
    <xf numFmtId="0" fontId="31" fillId="0" borderId="70" xfId="15" applyFont="1" applyBorder="1" applyAlignment="1">
      <alignment horizontal="left" vertical="center"/>
    </xf>
    <xf numFmtId="0" fontId="31" fillId="0" borderId="88" xfId="15" applyFont="1" applyBorder="1" applyAlignment="1">
      <alignment horizontal="center" vertical="center"/>
    </xf>
    <xf numFmtId="0" fontId="31" fillId="0" borderId="60" xfId="15" applyFont="1" applyBorder="1" applyAlignment="1">
      <alignment horizontal="right" vertical="center"/>
    </xf>
    <xf numFmtId="0" fontId="31" fillId="0" borderId="61" xfId="15" applyFont="1" applyBorder="1" applyAlignment="1">
      <alignment horizontal="left" vertical="center"/>
    </xf>
    <xf numFmtId="0" fontId="34" fillId="0" borderId="0" xfId="15" applyFont="1" applyAlignment="1">
      <alignment horizontal="right" vertical="center"/>
    </xf>
    <xf numFmtId="0" fontId="141" fillId="0" borderId="0" xfId="15" applyFont="1" applyAlignment="1">
      <alignment horizontal="right" vertical="center"/>
    </xf>
    <xf numFmtId="0" fontId="226" fillId="0" borderId="0" xfId="15" applyFont="1" applyAlignment="1">
      <alignment vertical="center"/>
    </xf>
    <xf numFmtId="0" fontId="142" fillId="0" borderId="0" xfId="0" applyFont="1" applyAlignment="1">
      <alignment vertical="center"/>
    </xf>
    <xf numFmtId="0" fontId="142" fillId="0" borderId="0" xfId="0" applyFont="1" applyAlignment="1">
      <alignment horizontal="left" vertical="center"/>
    </xf>
    <xf numFmtId="0" fontId="142" fillId="0" borderId="0" xfId="0" applyFont="1"/>
    <xf numFmtId="0" fontId="142" fillId="0" borderId="62" xfId="0" applyFont="1" applyBorder="1" applyAlignment="1"/>
    <xf numFmtId="0" fontId="142" fillId="0" borderId="63" xfId="0" applyFont="1" applyBorder="1" applyAlignment="1"/>
    <xf numFmtId="0" fontId="142" fillId="0" borderId="6" xfId="0" applyFont="1" applyBorder="1" applyAlignment="1">
      <alignment horizontal="center" vertical="center"/>
    </xf>
    <xf numFmtId="0" fontId="142" fillId="0" borderId="64" xfId="0" applyFont="1" applyBorder="1" applyAlignment="1"/>
    <xf numFmtId="0" fontId="142" fillId="0" borderId="24" xfId="0" applyFont="1" applyBorder="1" applyAlignment="1"/>
    <xf numFmtId="0" fontId="142" fillId="0" borderId="9" xfId="0" applyFont="1" applyBorder="1" applyAlignment="1">
      <alignment horizontal="center" vertical="center"/>
    </xf>
    <xf numFmtId="0" fontId="142" fillId="0" borderId="45" xfId="0" applyFont="1" applyFill="1" applyBorder="1" applyAlignment="1">
      <alignment vertical="center"/>
    </xf>
    <xf numFmtId="0" fontId="142" fillId="0" borderId="44" xfId="0" applyFont="1" applyFill="1" applyBorder="1" applyAlignment="1">
      <alignment horizontal="left" vertical="center"/>
    </xf>
    <xf numFmtId="168" fontId="142" fillId="0" borderId="48" xfId="0" applyNumberFormat="1" applyFont="1" applyBorder="1" applyAlignment="1">
      <alignment horizontal="center" vertical="center"/>
    </xf>
    <xf numFmtId="0" fontId="142" fillId="0" borderId="49" xfId="0" applyFont="1" applyFill="1" applyBorder="1" applyAlignment="1">
      <alignment vertical="center"/>
    </xf>
    <xf numFmtId="0" fontId="142" fillId="0" borderId="48" xfId="0" applyFont="1" applyFill="1" applyBorder="1" applyAlignment="1">
      <alignment horizontal="left" vertical="center"/>
    </xf>
    <xf numFmtId="0" fontId="142" fillId="0" borderId="69" xfId="0" applyFont="1" applyFill="1" applyBorder="1" applyAlignment="1">
      <alignment vertical="center"/>
    </xf>
    <xf numFmtId="0" fontId="142" fillId="0" borderId="70" xfId="0" applyFont="1" applyFill="1" applyBorder="1" applyAlignment="1">
      <alignment horizontal="left" vertical="center"/>
    </xf>
    <xf numFmtId="168" fontId="142" fillId="0" borderId="70" xfId="0" applyNumberFormat="1" applyFont="1" applyBorder="1" applyAlignment="1">
      <alignment horizontal="center" vertical="center"/>
    </xf>
    <xf numFmtId="0" fontId="142" fillId="0" borderId="60" xfId="0" applyFont="1" applyFill="1" applyBorder="1" applyAlignment="1">
      <alignment vertical="center"/>
    </xf>
    <xf numFmtId="0" fontId="142" fillId="0" borderId="61" xfId="0" applyFont="1" applyFill="1" applyBorder="1" applyAlignment="1">
      <alignment horizontal="left" vertical="center"/>
    </xf>
    <xf numFmtId="168" fontId="142" fillId="0" borderId="61" xfId="0" applyNumberFormat="1" applyFont="1" applyBorder="1" applyAlignment="1">
      <alignment horizontal="center" vertical="center"/>
    </xf>
    <xf numFmtId="0" fontId="11" fillId="0" borderId="0" xfId="21" applyFont="1" applyAlignment="1">
      <alignment horizontal="right"/>
    </xf>
    <xf numFmtId="0" fontId="78" fillId="0" borderId="0" xfId="21" applyFont="1"/>
    <xf numFmtId="0" fontId="11" fillId="0" borderId="0" xfId="21" applyFont="1"/>
    <xf numFmtId="0" fontId="2" fillId="0" borderId="62" xfId="2" applyFont="1" applyBorder="1"/>
    <xf numFmtId="0" fontId="11" fillId="0" borderId="63" xfId="21" applyFont="1" applyBorder="1" applyAlignment="1">
      <alignment horizontal="left"/>
    </xf>
    <xf numFmtId="0" fontId="11" fillId="0" borderId="62" xfId="21" applyFont="1" applyBorder="1" applyAlignment="1">
      <alignment horizontal="center"/>
    </xf>
    <xf numFmtId="0" fontId="11" fillId="0" borderId="58" xfId="21" applyFont="1" applyBorder="1" applyAlignment="1">
      <alignment horizontal="center"/>
    </xf>
    <xf numFmtId="0" fontId="11" fillId="0" borderId="63" xfId="21" applyFont="1" applyBorder="1" applyAlignment="1">
      <alignment horizontal="center"/>
    </xf>
    <xf numFmtId="0" fontId="11" fillId="0" borderId="57" xfId="21" applyFont="1" applyBorder="1" applyAlignment="1">
      <alignment horizontal="center"/>
    </xf>
    <xf numFmtId="0" fontId="2" fillId="0" borderId="65" xfId="2" applyFont="1" applyBorder="1"/>
    <xf numFmtId="0" fontId="11" fillId="0" borderId="39" xfId="21" applyFont="1" applyBorder="1"/>
    <xf numFmtId="0" fontId="11" fillId="0" borderId="64" xfId="21" applyFont="1" applyBorder="1" applyAlignment="1">
      <alignment horizontal="center"/>
    </xf>
    <xf numFmtId="0" fontId="11" fillId="0" borderId="71" xfId="21" applyFont="1" applyBorder="1" applyAlignment="1">
      <alignment horizontal="center"/>
    </xf>
    <xf numFmtId="0" fontId="11" fillId="0" borderId="24" xfId="21" applyFont="1" applyBorder="1" applyAlignment="1">
      <alignment horizontal="center"/>
    </xf>
    <xf numFmtId="0" fontId="11" fillId="0" borderId="23" xfId="21" applyFont="1" applyBorder="1" applyAlignment="1">
      <alignment horizontal="center"/>
    </xf>
    <xf numFmtId="0" fontId="11" fillId="0" borderId="39" xfId="21" applyFont="1" applyBorder="1" applyAlignment="1">
      <alignment horizontal="center"/>
    </xf>
    <xf numFmtId="0" fontId="11" fillId="0" borderId="6" xfId="21" applyFont="1" applyBorder="1" applyAlignment="1">
      <alignment horizontal="center"/>
    </xf>
    <xf numFmtId="0" fontId="11" fillId="0" borderId="75" xfId="21" applyFont="1" applyBorder="1" applyAlignment="1">
      <alignment horizontal="center"/>
    </xf>
    <xf numFmtId="0" fontId="11" fillId="0" borderId="5" xfId="21" applyFont="1" applyBorder="1" applyAlignment="1">
      <alignment horizontal="center"/>
    </xf>
    <xf numFmtId="0" fontId="85" fillId="0" borderId="65" xfId="2" applyFont="1" applyBorder="1" applyAlignment="1">
      <alignment horizontal="center"/>
    </xf>
    <xf numFmtId="0" fontId="11" fillId="0" borderId="39" xfId="21" applyFont="1" applyBorder="1" applyAlignment="1">
      <alignment horizontal="center" vertical="center"/>
    </xf>
    <xf numFmtId="0" fontId="11" fillId="0" borderId="9" xfId="21" applyFont="1" applyBorder="1" applyAlignment="1">
      <alignment horizontal="center"/>
    </xf>
    <xf numFmtId="0" fontId="11" fillId="0" borderId="77" xfId="21" applyFont="1" applyBorder="1" applyAlignment="1">
      <alignment horizontal="center"/>
    </xf>
    <xf numFmtId="0" fontId="11" fillId="0" borderId="8" xfId="21" applyFont="1" applyBorder="1" applyAlignment="1">
      <alignment horizontal="center"/>
    </xf>
    <xf numFmtId="0" fontId="229" fillId="0" borderId="45" xfId="21" applyFont="1" applyBorder="1" applyAlignment="1">
      <alignment horizontal="right" vertical="center"/>
    </xf>
    <xf numFmtId="0" fontId="229" fillId="0" borderId="44" xfId="21" applyFont="1" applyBorder="1" applyAlignment="1">
      <alignment vertical="center"/>
    </xf>
    <xf numFmtId="0" fontId="230" fillId="0" borderId="6" xfId="21" applyFont="1" applyBorder="1" applyAlignment="1">
      <alignment horizontal="center" vertical="center"/>
    </xf>
    <xf numFmtId="0" fontId="230" fillId="0" borderId="75" xfId="21" applyFont="1" applyBorder="1" applyAlignment="1">
      <alignment horizontal="center" vertical="center"/>
    </xf>
    <xf numFmtId="0" fontId="230" fillId="0" borderId="81" xfId="21" applyFont="1" applyBorder="1" applyAlignment="1">
      <alignment horizontal="center" vertical="center"/>
    </xf>
    <xf numFmtId="0" fontId="230" fillId="0" borderId="108" xfId="21" applyFont="1" applyBorder="1" applyAlignment="1">
      <alignment horizontal="center" vertical="center"/>
    </xf>
    <xf numFmtId="0" fontId="230" fillId="0" borderId="62" xfId="21" applyFont="1" applyBorder="1" applyAlignment="1">
      <alignment horizontal="center" vertical="center"/>
    </xf>
    <xf numFmtId="0" fontId="230" fillId="0" borderId="45" xfId="21" applyFont="1" applyBorder="1" applyAlignment="1">
      <alignment horizontal="center" vertical="center"/>
    </xf>
    <xf numFmtId="0" fontId="230" fillId="0" borderId="5" xfId="21" applyFont="1" applyBorder="1" applyAlignment="1">
      <alignment horizontal="center" vertical="center"/>
    </xf>
    <xf numFmtId="0" fontId="230" fillId="0" borderId="63" xfId="21" applyFont="1" applyBorder="1" applyAlignment="1">
      <alignment horizontal="center" vertical="center"/>
    </xf>
    <xf numFmtId="0" fontId="229" fillId="0" borderId="49" xfId="21" applyFont="1" applyBorder="1" applyAlignment="1">
      <alignment horizontal="right" vertical="center"/>
    </xf>
    <xf numFmtId="0" fontId="229" fillId="0" borderId="48" xfId="21" applyFont="1" applyBorder="1" applyAlignment="1">
      <alignment vertical="center"/>
    </xf>
    <xf numFmtId="0" fontId="230" fillId="0" borderId="73" xfId="21" applyFont="1" applyBorder="1" applyAlignment="1">
      <alignment horizontal="center" vertical="center"/>
    </xf>
    <xf numFmtId="0" fontId="230" fillId="0" borderId="82" xfId="21" applyFont="1" applyBorder="1" applyAlignment="1">
      <alignment horizontal="center" vertical="center"/>
    </xf>
    <xf numFmtId="0" fontId="230" fillId="0" borderId="139" xfId="21" applyFont="1" applyBorder="1" applyAlignment="1">
      <alignment horizontal="center" vertical="center"/>
    </xf>
    <xf numFmtId="0" fontId="230" fillId="0" borderId="49" xfId="21" applyFont="1" applyBorder="1" applyAlignment="1">
      <alignment horizontal="center" vertical="center"/>
    </xf>
    <xf numFmtId="0" fontId="230" fillId="0" borderId="100" xfId="21" applyFont="1" applyBorder="1" applyAlignment="1">
      <alignment horizontal="center" vertical="center"/>
    </xf>
    <xf numFmtId="0" fontId="230" fillId="0" borderId="48" xfId="21" applyFont="1" applyBorder="1" applyAlignment="1">
      <alignment horizontal="center" vertical="center"/>
    </xf>
    <xf numFmtId="0" fontId="231" fillId="0" borderId="49" xfId="21" applyFont="1" applyBorder="1" applyAlignment="1">
      <alignment horizontal="right" vertical="center"/>
    </xf>
    <xf numFmtId="0" fontId="231" fillId="0" borderId="48" xfId="21" applyFont="1" applyBorder="1" applyAlignment="1">
      <alignment vertical="center"/>
    </xf>
    <xf numFmtId="0" fontId="232" fillId="0" borderId="73" xfId="21" applyFont="1" applyBorder="1" applyAlignment="1">
      <alignment horizontal="center" vertical="center"/>
    </xf>
    <xf numFmtId="0" fontId="232" fillId="0" borderId="82" xfId="21" applyFont="1" applyBorder="1" applyAlignment="1">
      <alignment horizontal="center" vertical="center"/>
    </xf>
    <xf numFmtId="0" fontId="232" fillId="0" borderId="139" xfId="21" applyFont="1" applyBorder="1" applyAlignment="1">
      <alignment horizontal="center" vertical="center"/>
    </xf>
    <xf numFmtId="0" fontId="232" fillId="0" borderId="49" xfId="21" applyFont="1" applyBorder="1" applyAlignment="1">
      <alignment horizontal="center" vertical="center"/>
    </xf>
    <xf numFmtId="0" fontId="232" fillId="0" borderId="100" xfId="21" applyFont="1" applyBorder="1" applyAlignment="1">
      <alignment horizontal="center" vertical="center"/>
    </xf>
    <xf numFmtId="0" fontId="232" fillId="0" borderId="48" xfId="21" applyFont="1" applyBorder="1" applyAlignment="1">
      <alignment horizontal="center" vertical="center"/>
    </xf>
    <xf numFmtId="0" fontId="229" fillId="0" borderId="48" xfId="21" applyFont="1" applyBorder="1" applyAlignment="1">
      <alignment vertical="center" wrapText="1"/>
    </xf>
    <xf numFmtId="0" fontId="229" fillId="0" borderId="69" xfId="21" applyFont="1" applyBorder="1" applyAlignment="1">
      <alignment horizontal="right" vertical="center"/>
    </xf>
    <xf numFmtId="0" fontId="229" fillId="0" borderId="70" xfId="21" applyFont="1" applyBorder="1" applyAlignment="1">
      <alignment vertical="center"/>
    </xf>
    <xf numFmtId="0" fontId="230" fillId="0" borderId="39" xfId="21" applyFont="1" applyBorder="1" applyAlignment="1">
      <alignment horizontal="center" vertical="center"/>
    </xf>
    <xf numFmtId="0" fontId="230" fillId="0" borderId="88" xfId="21" applyFont="1" applyBorder="1" applyAlignment="1">
      <alignment horizontal="center" vertical="center"/>
    </xf>
    <xf numFmtId="0" fontId="230" fillId="0" borderId="69" xfId="21" applyFont="1" applyBorder="1" applyAlignment="1">
      <alignment horizontal="center" vertical="center"/>
    </xf>
    <xf numFmtId="0" fontId="230" fillId="0" borderId="131" xfId="21" applyFont="1" applyBorder="1" applyAlignment="1">
      <alignment horizontal="center" vertical="center"/>
    </xf>
    <xf numFmtId="0" fontId="230" fillId="0" borderId="70" xfId="21" applyFont="1" applyBorder="1" applyAlignment="1">
      <alignment horizontal="center" vertical="center"/>
    </xf>
    <xf numFmtId="0" fontId="229" fillId="0" borderId="69" xfId="21" applyFont="1" applyBorder="1" applyAlignment="1">
      <alignment horizontal="right" vertical="center" wrapText="1"/>
    </xf>
    <xf numFmtId="0" fontId="229" fillId="0" borderId="66" xfId="21" applyFont="1" applyBorder="1" applyAlignment="1">
      <alignment horizontal="right" vertical="center" wrapText="1"/>
    </xf>
    <xf numFmtId="0" fontId="229" fillId="0" borderId="28" xfId="21" applyFont="1" applyBorder="1" applyAlignment="1">
      <alignment vertical="center" wrapText="1"/>
    </xf>
    <xf numFmtId="0" fontId="184" fillId="0" borderId="69" xfId="21" applyFont="1" applyBorder="1" applyAlignment="1">
      <alignment horizontal="right" vertical="center"/>
    </xf>
    <xf numFmtId="0" fontId="184" fillId="0" borderId="28" xfId="21" applyFont="1" applyBorder="1" applyAlignment="1">
      <alignment horizontal="left" vertical="center"/>
    </xf>
    <xf numFmtId="0" fontId="230" fillId="0" borderId="12" xfId="21" applyFont="1" applyBorder="1" applyAlignment="1">
      <alignment horizontal="center" vertical="center"/>
    </xf>
    <xf numFmtId="0" fontId="229" fillId="0" borderId="70" xfId="21" applyFont="1" applyBorder="1" applyAlignment="1">
      <alignment horizontal="left" vertical="center"/>
    </xf>
    <xf numFmtId="0" fontId="230" fillId="0" borderId="11" xfId="21" applyFont="1" applyBorder="1" applyAlignment="1">
      <alignment horizontal="center" vertical="center"/>
    </xf>
    <xf numFmtId="0" fontId="230" fillId="0" borderId="65" xfId="21" applyFont="1" applyBorder="1" applyAlignment="1">
      <alignment horizontal="center" vertical="center"/>
    </xf>
    <xf numFmtId="0" fontId="230" fillId="0" borderId="93" xfId="21" applyFont="1" applyBorder="1" applyAlignment="1">
      <alignment horizontal="center" vertical="center"/>
    </xf>
    <xf numFmtId="0" fontId="231" fillId="0" borderId="69" xfId="21" applyFont="1" applyBorder="1" applyAlignment="1">
      <alignment horizontal="right" vertical="center"/>
    </xf>
    <xf numFmtId="0" fontId="231" fillId="0" borderId="70" xfId="21" applyFont="1" applyBorder="1" applyAlignment="1">
      <alignment horizontal="left" vertical="center"/>
    </xf>
    <xf numFmtId="0" fontId="232" fillId="0" borderId="70" xfId="21" applyFont="1" applyBorder="1" applyAlignment="1">
      <alignment horizontal="center" vertical="center"/>
    </xf>
    <xf numFmtId="0" fontId="232" fillId="0" borderId="93" xfId="21" applyFont="1" applyBorder="1" applyAlignment="1">
      <alignment horizontal="center" vertical="center"/>
    </xf>
    <xf numFmtId="0" fontId="232" fillId="0" borderId="131" xfId="21" applyFont="1" applyBorder="1" applyAlignment="1">
      <alignment horizontal="center" vertical="center"/>
    </xf>
    <xf numFmtId="0" fontId="229" fillId="0" borderId="48" xfId="21" applyFont="1" applyBorder="1" applyAlignment="1">
      <alignment horizontal="left" vertical="center"/>
    </xf>
    <xf numFmtId="0" fontId="230" fillId="0" borderId="72" xfId="21" applyFont="1" applyBorder="1" applyAlignment="1">
      <alignment horizontal="center" vertical="center"/>
    </xf>
    <xf numFmtId="0" fontId="229" fillId="0" borderId="53" xfId="21" applyFont="1" applyBorder="1" applyAlignment="1">
      <alignment horizontal="right" vertical="center"/>
    </xf>
    <xf numFmtId="0" fontId="229" fillId="0" borderId="52" xfId="21" applyFont="1" applyBorder="1" applyAlignment="1">
      <alignment horizontal="left" vertical="center"/>
    </xf>
    <xf numFmtId="0" fontId="230" fillId="0" borderId="52" xfId="21" applyFont="1" applyBorder="1" applyAlignment="1">
      <alignment horizontal="center" vertical="center"/>
    </xf>
    <xf numFmtId="0" fontId="230" fillId="0" borderId="161" xfId="21" applyFont="1" applyBorder="1" applyAlignment="1">
      <alignment horizontal="center" vertical="center"/>
    </xf>
    <xf numFmtId="0" fontId="230" fillId="0" borderId="126" xfId="21" applyFont="1" applyBorder="1" applyAlignment="1">
      <alignment horizontal="center" vertical="center"/>
    </xf>
    <xf numFmtId="0" fontId="93" fillId="0" borderId="64" xfId="21" applyFont="1" applyFill="1" applyBorder="1" applyAlignment="1">
      <alignment horizontal="right" vertical="center"/>
    </xf>
    <xf numFmtId="0" fontId="93" fillId="0" borderId="24" xfId="21" applyFont="1" applyBorder="1" applyAlignment="1">
      <alignment horizontal="left" vertical="center"/>
    </xf>
    <xf numFmtId="0" fontId="233" fillId="0" borderId="110" xfId="21" applyFont="1" applyBorder="1" applyAlignment="1">
      <alignment horizontal="center" vertical="center"/>
    </xf>
    <xf numFmtId="0" fontId="233" fillId="0" borderId="162" xfId="21" applyFont="1" applyBorder="1" applyAlignment="1">
      <alignment horizontal="center" vertical="center"/>
    </xf>
    <xf numFmtId="0" fontId="233" fillId="0" borderId="8" xfId="21" applyFont="1" applyBorder="1" applyAlignment="1">
      <alignment horizontal="center" vertical="center"/>
    </xf>
    <xf numFmtId="0" fontId="81" fillId="0" borderId="0" xfId="2" applyFont="1" applyAlignment="1">
      <alignment vertical="center"/>
    </xf>
    <xf numFmtId="0" fontId="184" fillId="0" borderId="44" xfId="21" applyFont="1" applyBorder="1" applyAlignment="1">
      <alignment horizontal="left" vertical="center"/>
    </xf>
    <xf numFmtId="0" fontId="230" fillId="0" borderId="116" xfId="21" applyFont="1" applyBorder="1" applyAlignment="1">
      <alignment horizontal="center" vertical="center"/>
    </xf>
    <xf numFmtId="0" fontId="230" fillId="0" borderId="119" xfId="21" applyFont="1" applyBorder="1" applyAlignment="1">
      <alignment horizontal="center" vertical="center"/>
    </xf>
    <xf numFmtId="0" fontId="230" fillId="0" borderId="113" xfId="21" applyFont="1" applyBorder="1" applyAlignment="1">
      <alignment horizontal="center" vertical="center"/>
    </xf>
    <xf numFmtId="0" fontId="230" fillId="0" borderId="44" xfId="21" applyFont="1" applyBorder="1" applyAlignment="1">
      <alignment horizontal="center" vertical="center"/>
    </xf>
    <xf numFmtId="0" fontId="184" fillId="0" borderId="48" xfId="21" applyFont="1" applyBorder="1" applyAlignment="1">
      <alignment horizontal="left" vertical="center"/>
    </xf>
    <xf numFmtId="0" fontId="234" fillId="0" borderId="69" xfId="21" applyFont="1" applyBorder="1" applyAlignment="1">
      <alignment horizontal="right" vertical="center"/>
    </xf>
    <xf numFmtId="0" fontId="234" fillId="0" borderId="48" xfId="21" applyFont="1" applyBorder="1" applyAlignment="1">
      <alignment horizontal="left" vertical="center"/>
    </xf>
    <xf numFmtId="0" fontId="184" fillId="0" borderId="69" xfId="21" applyFont="1" applyFill="1" applyBorder="1" applyAlignment="1">
      <alignment horizontal="right" vertical="center"/>
    </xf>
    <xf numFmtId="0" fontId="184" fillId="0" borderId="48" xfId="21" applyFont="1" applyFill="1" applyBorder="1" applyAlignment="1">
      <alignment horizontal="left" vertical="center"/>
    </xf>
    <xf numFmtId="0" fontId="230" fillId="0" borderId="39" xfId="21" applyFont="1" applyFill="1" applyBorder="1" applyAlignment="1">
      <alignment horizontal="center" vertical="center"/>
    </xf>
    <xf numFmtId="0" fontId="230" fillId="0" borderId="88" xfId="21" applyFont="1" applyFill="1" applyBorder="1" applyAlignment="1">
      <alignment horizontal="center" vertical="center"/>
    </xf>
    <xf numFmtId="0" fontId="24" fillId="0" borderId="0" xfId="2" applyFont="1" applyFill="1" applyAlignment="1">
      <alignment vertical="center"/>
    </xf>
    <xf numFmtId="0" fontId="2" fillId="0" borderId="0" xfId="2" applyFont="1" applyFill="1" applyAlignment="1">
      <alignment vertical="center"/>
    </xf>
    <xf numFmtId="0" fontId="230" fillId="0" borderId="29" xfId="21" applyFont="1" applyFill="1" applyBorder="1" applyAlignment="1">
      <alignment horizontal="center" vertical="center"/>
    </xf>
    <xf numFmtId="0" fontId="230" fillId="0" borderId="28" xfId="21" applyFont="1" applyFill="1" applyBorder="1" applyAlignment="1">
      <alignment horizontal="center" vertical="center"/>
    </xf>
    <xf numFmtId="0" fontId="230" fillId="0" borderId="74" xfId="21" applyFont="1" applyFill="1" applyBorder="1" applyAlignment="1">
      <alignment horizontal="center" vertical="center"/>
    </xf>
    <xf numFmtId="0" fontId="230" fillId="0" borderId="160" xfId="21" applyFont="1" applyFill="1" applyBorder="1" applyAlignment="1">
      <alignment horizontal="center" vertical="center"/>
    </xf>
    <xf numFmtId="0" fontId="230" fillId="0" borderId="73" xfId="21" applyFont="1" applyFill="1" applyBorder="1" applyAlignment="1">
      <alignment horizontal="center" vertical="center"/>
    </xf>
    <xf numFmtId="0" fontId="230" fillId="0" borderId="48" xfId="21" applyFont="1" applyFill="1" applyBorder="1" applyAlignment="1">
      <alignment horizontal="center" vertical="center"/>
    </xf>
    <xf numFmtId="0" fontId="230" fillId="0" borderId="70" xfId="21" applyFont="1" applyFill="1" applyBorder="1" applyAlignment="1">
      <alignment horizontal="center" vertical="center"/>
    </xf>
    <xf numFmtId="0" fontId="230" fillId="0" borderId="87" xfId="21" applyFont="1" applyFill="1" applyBorder="1" applyAlignment="1">
      <alignment horizontal="center" vertical="center"/>
    </xf>
    <xf numFmtId="0" fontId="230" fillId="0" borderId="52" xfId="21" applyFont="1" applyFill="1" applyBorder="1" applyAlignment="1">
      <alignment horizontal="center" vertical="center"/>
    </xf>
    <xf numFmtId="0" fontId="235" fillId="0" borderId="60" xfId="21" applyFont="1" applyFill="1" applyBorder="1" applyAlignment="1">
      <alignment horizontal="right" vertical="center"/>
    </xf>
    <xf numFmtId="0" fontId="235" fillId="0" borderId="63" xfId="21" applyFont="1" applyBorder="1" applyAlignment="1">
      <alignment horizontal="left" vertical="center"/>
    </xf>
    <xf numFmtId="0" fontId="233" fillId="0" borderId="130" xfId="21" applyFont="1" applyBorder="1" applyAlignment="1">
      <alignment horizontal="center" vertical="center"/>
    </xf>
    <xf numFmtId="0" fontId="233" fillId="0" borderId="143" xfId="21" applyFont="1" applyBorder="1" applyAlignment="1">
      <alignment horizontal="center" vertical="center"/>
    </xf>
    <xf numFmtId="0" fontId="233" fillId="0" borderId="147" xfId="21" applyFont="1" applyBorder="1" applyAlignment="1">
      <alignment horizontal="center" vertical="center"/>
    </xf>
    <xf numFmtId="0" fontId="184" fillId="0" borderId="62" xfId="21" applyFont="1" applyBorder="1" applyAlignment="1">
      <alignment horizontal="right" vertical="center"/>
    </xf>
    <xf numFmtId="0" fontId="184" fillId="0" borderId="49" xfId="21" applyFont="1" applyBorder="1" applyAlignment="1">
      <alignment horizontal="right" vertical="center"/>
    </xf>
    <xf numFmtId="0" fontId="234" fillId="0" borderId="28" xfId="21" applyFont="1" applyBorder="1" applyAlignment="1">
      <alignment horizontal="left" vertical="center"/>
    </xf>
    <xf numFmtId="0" fontId="184" fillId="0" borderId="70" xfId="21" applyFont="1" applyBorder="1" applyAlignment="1">
      <alignment horizontal="left" vertical="center"/>
    </xf>
    <xf numFmtId="0" fontId="230" fillId="0" borderId="28" xfId="21" applyFont="1" applyBorder="1" applyAlignment="1">
      <alignment horizontal="center" vertical="center"/>
    </xf>
    <xf numFmtId="0" fontId="230" fillId="0" borderId="74" xfId="21" applyFont="1" applyBorder="1" applyAlignment="1">
      <alignment horizontal="center" vertical="center"/>
    </xf>
    <xf numFmtId="0" fontId="230" fillId="0" borderId="160" xfId="21" applyFont="1" applyBorder="1" applyAlignment="1">
      <alignment horizontal="center" vertical="center"/>
    </xf>
    <xf numFmtId="0" fontId="234" fillId="0" borderId="49" xfId="21" applyFont="1" applyBorder="1" applyAlignment="1">
      <alignment horizontal="right" vertical="center"/>
    </xf>
    <xf numFmtId="0" fontId="232" fillId="0" borderId="39" xfId="21" applyFont="1" applyBorder="1" applyAlignment="1">
      <alignment horizontal="center" vertical="center"/>
    </xf>
    <xf numFmtId="0" fontId="232" fillId="0" borderId="0" xfId="21" applyFont="1" applyBorder="1" applyAlignment="1">
      <alignment horizontal="center" vertical="center"/>
    </xf>
    <xf numFmtId="0" fontId="184" fillId="0" borderId="53" xfId="21" applyFont="1" applyBorder="1" applyAlignment="1">
      <alignment horizontal="right" vertical="center"/>
    </xf>
    <xf numFmtId="0" fontId="184" fillId="0" borderId="52" xfId="21" applyFont="1" applyBorder="1" applyAlignment="1">
      <alignment horizontal="left" vertical="center"/>
    </xf>
    <xf numFmtId="0" fontId="236" fillId="0" borderId="60" xfId="2" applyFont="1" applyBorder="1" applyAlignment="1">
      <alignment vertical="center"/>
    </xf>
    <xf numFmtId="0" fontId="235" fillId="0" borderId="61" xfId="21" applyFont="1" applyBorder="1" applyAlignment="1">
      <alignment horizontal="left" vertical="center"/>
    </xf>
    <xf numFmtId="0" fontId="184" fillId="0" borderId="45" xfId="21" applyFont="1" applyBorder="1" applyAlignment="1">
      <alignment horizontal="right" vertical="center"/>
    </xf>
    <xf numFmtId="0" fontId="237" fillId="0" borderId="0" xfId="2" applyFont="1" applyAlignment="1">
      <alignment vertical="center"/>
    </xf>
    <xf numFmtId="0" fontId="184" fillId="0" borderId="66" xfId="21" applyFont="1" applyBorder="1" applyAlignment="1">
      <alignment horizontal="right" vertical="center"/>
    </xf>
    <xf numFmtId="0" fontId="238" fillId="0" borderId="0" xfId="2" applyFont="1" applyAlignment="1">
      <alignment vertical="center"/>
    </xf>
    <xf numFmtId="0" fontId="234" fillId="0" borderId="70" xfId="21" applyFont="1" applyBorder="1" applyAlignment="1">
      <alignment horizontal="left" vertical="center"/>
    </xf>
    <xf numFmtId="0" fontId="239" fillId="0" borderId="0" xfId="2" applyFont="1" applyAlignment="1">
      <alignment vertical="center"/>
    </xf>
    <xf numFmtId="0" fontId="240" fillId="0" borderId="0" xfId="2" applyFont="1" applyAlignment="1">
      <alignment vertical="center"/>
    </xf>
    <xf numFmtId="0" fontId="235" fillId="0" borderId="61" xfId="21" applyFont="1" applyBorder="1" applyAlignment="1">
      <alignment vertical="center"/>
    </xf>
    <xf numFmtId="0" fontId="230" fillId="0" borderId="29" xfId="21" applyFont="1" applyBorder="1" applyAlignment="1">
      <alignment horizontal="center" vertical="center"/>
    </xf>
    <xf numFmtId="0" fontId="230" fillId="0" borderId="86" xfId="21" applyFont="1" applyBorder="1" applyAlignment="1">
      <alignment horizontal="center" vertical="center"/>
    </xf>
    <xf numFmtId="0" fontId="230" fillId="0" borderId="129" xfId="21" applyFont="1" applyBorder="1" applyAlignment="1">
      <alignment horizontal="center" vertical="center"/>
    </xf>
    <xf numFmtId="0" fontId="230" fillId="0" borderId="66" xfId="21" applyFont="1" applyBorder="1" applyAlignment="1">
      <alignment horizontal="center" vertical="center"/>
    </xf>
    <xf numFmtId="0" fontId="232" fillId="0" borderId="88" xfId="21" applyFont="1" applyBorder="1" applyAlignment="1">
      <alignment horizontal="center" vertical="center"/>
    </xf>
    <xf numFmtId="0" fontId="232" fillId="0" borderId="69" xfId="21" applyFont="1" applyBorder="1" applyAlignment="1">
      <alignment horizontal="center" vertical="center"/>
    </xf>
    <xf numFmtId="0" fontId="233" fillId="0" borderId="25" xfId="21" applyFont="1" applyBorder="1" applyAlignment="1">
      <alignment horizontal="center" vertical="center"/>
    </xf>
    <xf numFmtId="0" fontId="233" fillId="0" borderId="60" xfId="21" applyFont="1" applyBorder="1" applyAlignment="1">
      <alignment horizontal="center" vertical="center"/>
    </xf>
    <xf numFmtId="0" fontId="184" fillId="0" borderId="65" xfId="21" applyFont="1" applyFill="1" applyBorder="1" applyAlignment="1">
      <alignment horizontal="right" vertical="center" wrapText="1"/>
    </xf>
    <xf numFmtId="0" fontId="184" fillId="0" borderId="39" xfId="21" applyFont="1" applyBorder="1" applyAlignment="1">
      <alignment horizontal="left" vertical="center" wrapText="1"/>
    </xf>
    <xf numFmtId="0" fontId="230" fillId="0" borderId="0" xfId="21" applyFont="1" applyBorder="1" applyAlignment="1">
      <alignment horizontal="center" vertical="center"/>
    </xf>
    <xf numFmtId="0" fontId="241" fillId="0" borderId="0" xfId="2" applyFont="1" applyAlignment="1">
      <alignment vertical="center"/>
    </xf>
    <xf numFmtId="0" fontId="229" fillId="0" borderId="62" xfId="21" applyFont="1" applyFill="1" applyBorder="1" applyAlignment="1">
      <alignment horizontal="right" vertical="center"/>
    </xf>
    <xf numFmtId="0" fontId="242" fillId="0" borderId="63" xfId="21" applyFont="1" applyBorder="1" applyAlignment="1">
      <alignment horizontal="left" vertical="center"/>
    </xf>
    <xf numFmtId="0" fontId="229" fillId="0" borderId="65" xfId="21" applyFont="1" applyBorder="1" applyAlignment="1">
      <alignment horizontal="right" vertical="center" wrapText="1"/>
    </xf>
    <xf numFmtId="0" fontId="229" fillId="0" borderId="28" xfId="21" applyFont="1" applyBorder="1" applyAlignment="1">
      <alignment horizontal="left" vertical="center" wrapText="1"/>
    </xf>
    <xf numFmtId="0" fontId="229" fillId="0" borderId="49" xfId="21" applyFont="1" applyFill="1" applyBorder="1" applyAlignment="1">
      <alignment horizontal="right" vertical="center"/>
    </xf>
    <xf numFmtId="0" fontId="242" fillId="0" borderId="48" xfId="21" applyFont="1" applyBorder="1" applyAlignment="1">
      <alignment horizontal="left" vertical="center"/>
    </xf>
    <xf numFmtId="0" fontId="243" fillId="0" borderId="0" xfId="2" applyFont="1" applyAlignment="1">
      <alignment vertical="center"/>
    </xf>
    <xf numFmtId="0" fontId="231" fillId="0" borderId="53" xfId="21" applyFont="1" applyFill="1" applyBorder="1" applyAlignment="1">
      <alignment horizontal="right" vertical="center"/>
    </xf>
    <xf numFmtId="0" fontId="235" fillId="0" borderId="52" xfId="21" applyFont="1" applyBorder="1" applyAlignment="1">
      <alignment horizontal="left" vertical="center"/>
    </xf>
    <xf numFmtId="0" fontId="232" fillId="0" borderId="52" xfId="21" applyFont="1" applyBorder="1" applyAlignment="1">
      <alignment horizontal="center" vertical="center"/>
    </xf>
    <xf numFmtId="0" fontId="232" fillId="0" borderId="161" xfId="21" applyFont="1" applyBorder="1" applyAlignment="1">
      <alignment horizontal="center" vertical="center"/>
    </xf>
    <xf numFmtId="0" fontId="232" fillId="0" borderId="126" xfId="21" applyFont="1" applyBorder="1" applyAlignment="1">
      <alignment horizontal="center" vertical="center"/>
    </xf>
    <xf numFmtId="0" fontId="233" fillId="0" borderId="61" xfId="21" applyFont="1" applyBorder="1" applyAlignment="1">
      <alignment horizontal="center" vertical="center"/>
    </xf>
    <xf numFmtId="0" fontId="233" fillId="0" borderId="36" xfId="21" applyFont="1" applyBorder="1" applyAlignment="1">
      <alignment horizontal="center" vertical="center"/>
    </xf>
    <xf numFmtId="0" fontId="184" fillId="0" borderId="45" xfId="21" applyFont="1" applyFill="1" applyBorder="1" applyAlignment="1">
      <alignment horizontal="right" vertical="center"/>
    </xf>
    <xf numFmtId="0" fontId="184" fillId="0" borderId="53" xfId="21" applyFont="1" applyFill="1" applyBorder="1" applyAlignment="1">
      <alignment horizontal="right" vertical="center"/>
    </xf>
    <xf numFmtId="0" fontId="230" fillId="0" borderId="53" xfId="21" applyFont="1" applyBorder="1" applyAlignment="1">
      <alignment horizontal="center" vertical="center"/>
    </xf>
    <xf numFmtId="0" fontId="233" fillId="0" borderId="24" xfId="21" applyFont="1" applyBorder="1" applyAlignment="1">
      <alignment horizontal="center" vertical="center"/>
    </xf>
    <xf numFmtId="0" fontId="233" fillId="0" borderId="71" xfId="21" applyFont="1" applyBorder="1" applyAlignment="1">
      <alignment horizontal="center" vertical="center"/>
    </xf>
    <xf numFmtId="0" fontId="235" fillId="0" borderId="64" xfId="21" applyFont="1" applyFill="1" applyBorder="1" applyAlignment="1">
      <alignment horizontal="right" vertical="center"/>
    </xf>
    <xf numFmtId="0" fontId="235" fillId="0" borderId="24" xfId="21" applyFont="1" applyBorder="1" applyAlignment="1">
      <alignment horizontal="left" vertical="center"/>
    </xf>
    <xf numFmtId="0" fontId="239" fillId="0" borderId="0" xfId="2" applyFont="1"/>
    <xf numFmtId="0" fontId="128" fillId="0" borderId="0" xfId="21" applyFont="1" applyAlignment="1">
      <alignment horizontal="right"/>
    </xf>
    <xf numFmtId="0" fontId="128" fillId="0" borderId="0" xfId="21" applyFont="1"/>
    <xf numFmtId="0" fontId="239" fillId="0" borderId="62" xfId="2" applyFont="1" applyBorder="1"/>
    <xf numFmtId="0" fontId="128" fillId="0" borderId="63" xfId="21" applyFont="1" applyBorder="1" applyAlignment="1">
      <alignment horizontal="left"/>
    </xf>
    <xf numFmtId="0" fontId="128" fillId="0" borderId="62" xfId="21" applyFont="1" applyBorder="1" applyAlignment="1">
      <alignment horizontal="center"/>
    </xf>
    <xf numFmtId="0" fontId="128" fillId="0" borderId="58" xfId="21" applyFont="1" applyBorder="1" applyAlignment="1">
      <alignment horizontal="center"/>
    </xf>
    <xf numFmtId="0" fontId="128" fillId="0" borderId="63" xfId="21" applyFont="1" applyBorder="1" applyAlignment="1">
      <alignment horizontal="center"/>
    </xf>
    <xf numFmtId="0" fontId="128" fillId="0" borderId="57" xfId="21" applyFont="1" applyBorder="1" applyAlignment="1">
      <alignment horizontal="center"/>
    </xf>
    <xf numFmtId="0" fontId="239" fillId="0" borderId="65" xfId="2" applyFont="1" applyBorder="1"/>
    <xf numFmtId="0" fontId="128" fillId="0" borderId="39" xfId="21" applyFont="1" applyBorder="1"/>
    <xf numFmtId="0" fontId="128" fillId="0" borderId="64" xfId="21" applyFont="1" applyBorder="1" applyAlignment="1">
      <alignment horizontal="center"/>
    </xf>
    <xf numFmtId="0" fontId="128" fillId="0" borderId="71" xfId="21" applyFont="1" applyBorder="1" applyAlignment="1">
      <alignment horizontal="center"/>
    </xf>
    <xf numFmtId="0" fontId="128" fillId="0" borderId="24" xfId="21" applyFont="1" applyBorder="1" applyAlignment="1">
      <alignment horizontal="center"/>
    </xf>
    <xf numFmtId="0" fontId="128" fillId="0" borderId="23" xfId="21" applyFont="1" applyBorder="1" applyAlignment="1">
      <alignment horizontal="center"/>
    </xf>
    <xf numFmtId="0" fontId="128" fillId="0" borderId="39" xfId="21" applyFont="1" applyBorder="1" applyAlignment="1">
      <alignment horizontal="center"/>
    </xf>
    <xf numFmtId="0" fontId="128" fillId="0" borderId="6" xfId="21" applyFont="1" applyBorder="1" applyAlignment="1">
      <alignment horizontal="center"/>
    </xf>
    <xf numFmtId="0" fontId="128" fillId="0" borderId="75" xfId="21" applyFont="1" applyBorder="1" applyAlignment="1">
      <alignment horizontal="center"/>
    </xf>
    <xf numFmtId="0" fontId="128" fillId="0" borderId="5" xfId="21" applyFont="1" applyBorder="1" applyAlignment="1">
      <alignment horizontal="center"/>
    </xf>
    <xf numFmtId="0" fontId="239" fillId="0" borderId="65" xfId="2" applyFont="1" applyBorder="1" applyAlignment="1">
      <alignment horizontal="center"/>
    </xf>
    <xf numFmtId="0" fontId="128" fillId="0" borderId="39" xfId="21" applyFont="1" applyBorder="1" applyAlignment="1">
      <alignment horizontal="center" vertical="center"/>
    </xf>
    <xf numFmtId="0" fontId="128" fillId="0" borderId="9" xfId="21" applyFont="1" applyBorder="1" applyAlignment="1">
      <alignment horizontal="center"/>
    </xf>
    <xf numFmtId="0" fontId="128" fillId="0" borderId="77" xfId="21" applyFont="1" applyBorder="1" applyAlignment="1">
      <alignment horizontal="center"/>
    </xf>
    <xf numFmtId="0" fontId="128" fillId="0" borderId="8" xfId="21" applyFont="1" applyBorder="1" applyAlignment="1">
      <alignment horizontal="center"/>
    </xf>
    <xf numFmtId="0" fontId="196" fillId="0" borderId="45" xfId="21" applyFont="1" applyBorder="1" applyAlignment="1">
      <alignment horizontal="right" vertical="center"/>
    </xf>
    <xf numFmtId="0" fontId="31" fillId="0" borderId="44" xfId="21" applyFont="1" applyBorder="1" applyAlignment="1">
      <alignment horizontal="left" vertical="center"/>
    </xf>
    <xf numFmtId="0" fontId="245" fillId="0" borderId="0" xfId="2" applyFont="1"/>
    <xf numFmtId="0" fontId="31" fillId="0" borderId="49" xfId="21" applyFont="1" applyBorder="1" applyAlignment="1">
      <alignment horizontal="right" vertical="center"/>
    </xf>
    <xf numFmtId="0" fontId="31" fillId="0" borderId="48" xfId="21" applyFont="1" applyBorder="1" applyAlignment="1">
      <alignment horizontal="left" vertical="center"/>
    </xf>
    <xf numFmtId="0" fontId="128" fillId="0" borderId="49" xfId="21" applyFont="1" applyBorder="1" applyAlignment="1">
      <alignment horizontal="right" vertical="center"/>
    </xf>
    <xf numFmtId="0" fontId="128" fillId="0" borderId="48" xfId="21" applyFont="1" applyBorder="1" applyAlignment="1">
      <alignment horizontal="left" vertical="center"/>
    </xf>
    <xf numFmtId="0" fontId="196" fillId="0" borderId="49" xfId="21" applyFont="1" applyBorder="1" applyAlignment="1">
      <alignment horizontal="right" vertical="center"/>
    </xf>
    <xf numFmtId="0" fontId="196" fillId="0" borderId="48" xfId="21" applyFont="1" applyBorder="1" applyAlignment="1">
      <alignment vertical="center"/>
    </xf>
    <xf numFmtId="0" fontId="230" fillId="0" borderId="135" xfId="21" applyFont="1" applyBorder="1" applyAlignment="1">
      <alignment horizontal="center" vertical="center"/>
    </xf>
    <xf numFmtId="0" fontId="230" fillId="0" borderId="144" xfId="21" applyFont="1" applyBorder="1" applyAlignment="1">
      <alignment horizontal="center" vertical="center"/>
    </xf>
    <xf numFmtId="0" fontId="30" fillId="0" borderId="69" xfId="21" applyFont="1" applyBorder="1" applyAlignment="1">
      <alignment horizontal="right" vertical="center"/>
    </xf>
    <xf numFmtId="0" fontId="30" fillId="0" borderId="70" xfId="21" applyFont="1" applyBorder="1" applyAlignment="1">
      <alignment vertical="center"/>
    </xf>
    <xf numFmtId="0" fontId="31" fillId="0" borderId="53" xfId="21" applyFont="1" applyBorder="1" applyAlignment="1">
      <alignment horizontal="right" vertical="center"/>
    </xf>
    <xf numFmtId="0" fontId="31" fillId="0" borderId="52" xfId="21" applyFont="1" applyBorder="1" applyAlignment="1">
      <alignment horizontal="left" vertical="center"/>
    </xf>
    <xf numFmtId="0" fontId="230" fillId="0" borderId="87" xfId="21" applyFont="1" applyBorder="1" applyAlignment="1">
      <alignment horizontal="center" vertical="center"/>
    </xf>
    <xf numFmtId="0" fontId="230" fillId="0" borderId="125" xfId="21" applyFont="1" applyBorder="1" applyAlignment="1">
      <alignment horizontal="center" vertical="center"/>
    </xf>
    <xf numFmtId="0" fontId="72" fillId="0" borderId="60" xfId="21" applyFont="1" applyFill="1" applyBorder="1" applyAlignment="1">
      <alignment horizontal="right" vertical="center"/>
    </xf>
    <xf numFmtId="0" fontId="72" fillId="0" borderId="61" xfId="21" applyFont="1" applyBorder="1" applyAlignment="1">
      <alignment horizontal="left" vertical="center"/>
    </xf>
    <xf numFmtId="0" fontId="246" fillId="0" borderId="0" xfId="2" applyFont="1"/>
    <xf numFmtId="0" fontId="31" fillId="0" borderId="69" xfId="21" applyFont="1" applyBorder="1" applyAlignment="1">
      <alignment horizontal="right" vertical="center"/>
    </xf>
    <xf numFmtId="0" fontId="31" fillId="0" borderId="70" xfId="21" applyFont="1" applyBorder="1" applyAlignment="1">
      <alignment horizontal="left" vertical="center"/>
    </xf>
    <xf numFmtId="0" fontId="99" fillId="0" borderId="60" xfId="21" applyFont="1" applyFill="1" applyBorder="1" applyAlignment="1">
      <alignment horizontal="right" vertical="center"/>
    </xf>
    <xf numFmtId="0" fontId="99" fillId="0" borderId="61" xfId="21" applyFont="1" applyBorder="1" applyAlignment="1">
      <alignment horizontal="left" vertical="center"/>
    </xf>
    <xf numFmtId="0" fontId="31" fillId="0" borderId="62" xfId="21" applyFont="1" applyBorder="1" applyAlignment="1">
      <alignment horizontal="right" vertical="center"/>
    </xf>
    <xf numFmtId="0" fontId="31" fillId="0" borderId="28" xfId="21" applyFont="1" applyBorder="1" applyAlignment="1">
      <alignment horizontal="left" vertical="center"/>
    </xf>
    <xf numFmtId="0" fontId="128" fillId="0" borderId="69" xfId="21" applyFont="1" applyBorder="1" applyAlignment="1">
      <alignment horizontal="right" vertical="center"/>
    </xf>
    <xf numFmtId="0" fontId="128" fillId="0" borderId="28" xfId="21" applyFont="1" applyBorder="1" applyAlignment="1">
      <alignment horizontal="left" vertical="center"/>
    </xf>
    <xf numFmtId="0" fontId="31" fillId="0" borderId="65" xfId="21" applyFont="1" applyBorder="1" applyAlignment="1">
      <alignment horizontal="right" vertical="center"/>
    </xf>
    <xf numFmtId="0" fontId="31" fillId="0" borderId="39" xfId="21" applyFont="1" applyBorder="1" applyAlignment="1">
      <alignment horizontal="left" vertical="center"/>
    </xf>
    <xf numFmtId="0" fontId="246" fillId="0" borderId="60" xfId="2" applyFont="1" applyBorder="1" applyAlignment="1">
      <alignment vertical="center"/>
    </xf>
    <xf numFmtId="0" fontId="31" fillId="0" borderId="45" xfId="21" applyFont="1" applyBorder="1" applyAlignment="1">
      <alignment horizontal="right" vertical="center"/>
    </xf>
    <xf numFmtId="0" fontId="232" fillId="0" borderId="72" xfId="21" applyFont="1" applyBorder="1" applyAlignment="1">
      <alignment horizontal="center" vertical="center"/>
    </xf>
    <xf numFmtId="0" fontId="230" fillId="0" borderId="122" xfId="21" applyFont="1" applyBorder="1" applyAlignment="1">
      <alignment horizontal="center" vertical="center"/>
    </xf>
    <xf numFmtId="0" fontId="99" fillId="0" borderId="61" xfId="21" applyFont="1" applyBorder="1" applyAlignment="1">
      <alignment vertical="center"/>
    </xf>
    <xf numFmtId="0" fontId="31" fillId="0" borderId="63" xfId="21" applyFont="1" applyBorder="1" applyAlignment="1">
      <alignment horizontal="left" vertical="center"/>
    </xf>
    <xf numFmtId="0" fontId="128" fillId="0" borderId="65" xfId="21" applyFont="1" applyBorder="1" applyAlignment="1">
      <alignment horizontal="right" vertical="center"/>
    </xf>
    <xf numFmtId="0" fontId="232" fillId="0" borderId="11" xfId="21" applyFont="1" applyBorder="1" applyAlignment="1">
      <alignment horizontal="center" vertical="center"/>
    </xf>
    <xf numFmtId="0" fontId="232" fillId="0" borderId="121" xfId="21" applyFont="1" applyBorder="1" applyAlignment="1">
      <alignment horizontal="center" vertical="center"/>
    </xf>
    <xf numFmtId="0" fontId="232" fillId="0" borderId="122" xfId="21" applyFont="1" applyBorder="1" applyAlignment="1">
      <alignment horizontal="center" vertical="center"/>
    </xf>
    <xf numFmtId="0" fontId="232" fillId="0" borderId="65" xfId="21" applyFont="1" applyBorder="1" applyAlignment="1">
      <alignment horizontal="center" vertical="center"/>
    </xf>
    <xf numFmtId="0" fontId="232" fillId="0" borderId="12" xfId="21" applyFont="1" applyBorder="1" applyAlignment="1">
      <alignment horizontal="center" vertical="center"/>
    </xf>
    <xf numFmtId="0" fontId="229" fillId="0" borderId="39" xfId="21" applyFont="1" applyBorder="1" applyAlignment="1">
      <alignment vertical="center" wrapText="1"/>
    </xf>
    <xf numFmtId="0" fontId="31" fillId="0" borderId="52" xfId="21" applyFont="1" applyBorder="1" applyAlignment="1">
      <alignment vertical="center"/>
    </xf>
    <xf numFmtId="0" fontId="184" fillId="0" borderId="45" xfId="21" applyFont="1" applyFill="1" applyBorder="1" applyAlignment="1">
      <alignment horizontal="right" vertical="center" wrapText="1"/>
    </xf>
    <xf numFmtId="0" fontId="184" fillId="0" borderId="44" xfId="21" applyFont="1" applyBorder="1" applyAlignment="1">
      <alignment horizontal="left" vertical="center" wrapText="1"/>
    </xf>
    <xf numFmtId="0" fontId="184" fillId="0" borderId="53" xfId="21" applyFont="1" applyFill="1" applyBorder="1" applyAlignment="1">
      <alignment horizontal="right" vertical="center" wrapText="1"/>
    </xf>
    <xf numFmtId="0" fontId="184" fillId="0" borderId="62" xfId="21" applyFont="1" applyFill="1" applyBorder="1" applyAlignment="1">
      <alignment horizontal="right" vertical="center"/>
    </xf>
    <xf numFmtId="0" fontId="184" fillId="0" borderId="63" xfId="21" applyFont="1" applyBorder="1" applyAlignment="1">
      <alignment horizontal="left" vertical="center"/>
    </xf>
    <xf numFmtId="0" fontId="247" fillId="0" borderId="63" xfId="21" applyFont="1" applyBorder="1" applyAlignment="1">
      <alignment horizontal="center" vertical="center"/>
    </xf>
    <xf numFmtId="0" fontId="247" fillId="0" borderId="58" xfId="21" applyFont="1" applyBorder="1" applyAlignment="1">
      <alignment horizontal="center" vertical="center"/>
    </xf>
    <xf numFmtId="0" fontId="247" fillId="0" borderId="5" xfId="21" applyFont="1" applyBorder="1" applyAlignment="1">
      <alignment horizontal="center" vertical="center"/>
    </xf>
    <xf numFmtId="0" fontId="247" fillId="0" borderId="6" xfId="21" applyFont="1" applyBorder="1" applyAlignment="1">
      <alignment horizontal="center" vertical="center"/>
    </xf>
    <xf numFmtId="0" fontId="247" fillId="0" borderId="0" xfId="2" applyFont="1"/>
    <xf numFmtId="0" fontId="248" fillId="0" borderId="32" xfId="21" applyFont="1" applyBorder="1" applyAlignment="1">
      <alignment horizontal="center" vertical="center"/>
    </xf>
    <xf numFmtId="0" fontId="248" fillId="0" borderId="163" xfId="21" applyFont="1" applyBorder="1" applyAlignment="1">
      <alignment horizontal="center" vertical="center"/>
    </xf>
    <xf numFmtId="0" fontId="248" fillId="0" borderId="164" xfId="21" applyFont="1" applyBorder="1" applyAlignment="1">
      <alignment horizontal="center" vertical="center"/>
    </xf>
    <xf numFmtId="0" fontId="99" fillId="0" borderId="41" xfId="21" applyFont="1" applyFill="1" applyBorder="1" applyAlignment="1">
      <alignment horizontal="right" vertical="center"/>
    </xf>
    <xf numFmtId="0" fontId="99" fillId="0" borderId="3" xfId="21" applyFont="1" applyBorder="1" applyAlignment="1">
      <alignment horizontal="left" vertical="center"/>
    </xf>
    <xf numFmtId="0" fontId="233" fillId="0" borderId="151" xfId="21" applyFont="1" applyBorder="1" applyAlignment="1">
      <alignment horizontal="center" vertical="center"/>
    </xf>
    <xf numFmtId="0" fontId="233" fillId="0" borderId="152" xfId="21" applyFont="1" applyBorder="1" applyAlignment="1">
      <alignment horizontal="center" vertical="center"/>
    </xf>
    <xf numFmtId="0" fontId="233" fillId="0" borderId="153" xfId="21" applyFont="1" applyBorder="1" applyAlignment="1">
      <alignment horizontal="center" vertical="center"/>
    </xf>
    <xf numFmtId="0" fontId="128" fillId="0" borderId="0" xfId="21" applyFont="1" applyBorder="1" applyAlignment="1">
      <alignment horizontal="right"/>
    </xf>
    <xf numFmtId="0" fontId="128" fillId="0" borderId="0" xfId="21" applyFont="1" applyBorder="1" applyAlignment="1">
      <alignment horizontal="center" vertical="center"/>
    </xf>
    <xf numFmtId="0" fontId="128" fillId="0" borderId="0" xfId="21" applyFont="1" applyBorder="1" applyAlignment="1">
      <alignment horizontal="left"/>
    </xf>
    <xf numFmtId="0" fontId="128" fillId="0" borderId="0" xfId="21" applyFont="1" applyBorder="1" applyAlignment="1">
      <alignment horizontal="right" vertical="center"/>
    </xf>
    <xf numFmtId="0" fontId="128" fillId="0" borderId="0" xfId="21" applyFont="1" applyBorder="1" applyAlignment="1">
      <alignment horizontal="left" vertical="center"/>
    </xf>
    <xf numFmtId="0" fontId="76" fillId="0" borderId="0" xfId="0" applyFont="1" applyAlignment="1">
      <alignment horizontal="right" vertical="center" wrapText="1"/>
    </xf>
    <xf numFmtId="0" fontId="76" fillId="0" borderId="0" xfId="0" applyFont="1" applyAlignment="1">
      <alignment horizontal="center" vertical="center" wrapText="1"/>
    </xf>
    <xf numFmtId="0" fontId="76" fillId="0" borderId="0" xfId="0" applyFont="1" applyAlignment="1">
      <alignment horizontal="left" vertical="center" wrapText="1"/>
    </xf>
    <xf numFmtId="0" fontId="95" fillId="0" borderId="0" xfId="0" applyFont="1" applyAlignment="1">
      <alignment horizontal="left" vertical="center" wrapText="1"/>
    </xf>
    <xf numFmtId="0" fontId="197" fillId="0" borderId="25" xfId="0" applyFont="1" applyBorder="1" applyAlignment="1">
      <alignment horizontal="center" vertical="center" wrapText="1"/>
    </xf>
    <xf numFmtId="0" fontId="197" fillId="0" borderId="61" xfId="0" applyFont="1" applyBorder="1" applyAlignment="1">
      <alignment horizontal="center" vertical="center" wrapText="1"/>
    </xf>
    <xf numFmtId="0" fontId="76" fillId="0" borderId="61" xfId="0" applyFont="1" applyBorder="1" applyAlignment="1">
      <alignment horizontal="center" vertical="center" wrapText="1"/>
    </xf>
    <xf numFmtId="0" fontId="229" fillId="0" borderId="81" xfId="0" applyFont="1" applyBorder="1" applyAlignment="1">
      <alignment horizontal="center" vertical="center" wrapText="1"/>
    </xf>
    <xf numFmtId="0" fontId="229" fillId="0" borderId="81" xfId="0" applyFont="1" applyBorder="1" applyAlignment="1">
      <alignment horizontal="right" vertical="center" wrapText="1"/>
    </xf>
    <xf numFmtId="0" fontId="229" fillId="0" borderId="81" xfId="0" applyFont="1" applyBorder="1" applyAlignment="1">
      <alignment horizontal="left" vertical="center" wrapText="1"/>
    </xf>
    <xf numFmtId="0" fontId="231" fillId="0" borderId="73" xfId="0" applyFont="1" applyBorder="1" applyAlignment="1">
      <alignment horizontal="center" vertical="center" wrapText="1"/>
    </xf>
    <xf numFmtId="0" fontId="231" fillId="0" borderId="73" xfId="0" applyFont="1" applyBorder="1" applyAlignment="1">
      <alignment horizontal="right" vertical="center" wrapText="1"/>
    </xf>
    <xf numFmtId="0" fontId="231" fillId="0" borderId="73" xfId="0" applyFont="1" applyBorder="1" applyAlignment="1">
      <alignment horizontal="left" vertical="center" wrapText="1"/>
    </xf>
    <xf numFmtId="0" fontId="229" fillId="0" borderId="73" xfId="0" applyFont="1" applyBorder="1" applyAlignment="1">
      <alignment horizontal="center" vertical="center" wrapText="1"/>
    </xf>
    <xf numFmtId="0" fontId="229" fillId="0" borderId="73" xfId="0" applyFont="1" applyBorder="1" applyAlignment="1">
      <alignment horizontal="right" vertical="center" wrapText="1"/>
    </xf>
    <xf numFmtId="0" fontId="229" fillId="0" borderId="73" xfId="0" applyFont="1" applyBorder="1" applyAlignment="1">
      <alignment horizontal="left" vertical="center" wrapText="1"/>
    </xf>
    <xf numFmtId="0" fontId="229" fillId="0" borderId="87" xfId="0" applyFont="1" applyBorder="1" applyAlignment="1">
      <alignment horizontal="center" vertical="center" wrapText="1"/>
    </xf>
    <xf numFmtId="0" fontId="229" fillId="0" borderId="87" xfId="0" applyFont="1" applyBorder="1" applyAlignment="1">
      <alignment horizontal="right" vertical="center" wrapText="1"/>
    </xf>
    <xf numFmtId="0" fontId="229" fillId="0" borderId="87" xfId="0" applyFont="1" applyBorder="1" applyAlignment="1">
      <alignment horizontal="left" vertical="center" wrapText="1"/>
    </xf>
    <xf numFmtId="0" fontId="229" fillId="0" borderId="39" xfId="0" applyFont="1" applyBorder="1" applyAlignment="1">
      <alignment horizontal="center" vertical="center" wrapText="1"/>
    </xf>
    <xf numFmtId="0" fontId="229" fillId="0" borderId="39" xfId="0" applyFont="1" applyBorder="1" applyAlignment="1">
      <alignment horizontal="right" vertical="center" wrapText="1"/>
    </xf>
    <xf numFmtId="0" fontId="229" fillId="0" borderId="39" xfId="0" applyFont="1" applyBorder="1" applyAlignment="1">
      <alignment horizontal="left" vertical="center" wrapText="1"/>
    </xf>
    <xf numFmtId="0" fontId="229" fillId="0" borderId="44" xfId="0" applyFont="1" applyBorder="1" applyAlignment="1">
      <alignment horizontal="center" vertical="center" wrapText="1"/>
    </xf>
    <xf numFmtId="0" fontId="229" fillId="0" borderId="44" xfId="0" applyFont="1" applyBorder="1" applyAlignment="1">
      <alignment horizontal="right" vertical="center" wrapText="1"/>
    </xf>
    <xf numFmtId="0" fontId="229" fillId="0" borderId="44" xfId="0" applyFont="1" applyBorder="1" applyAlignment="1">
      <alignment horizontal="left" vertical="center" wrapText="1"/>
    </xf>
    <xf numFmtId="0" fontId="229" fillId="0" borderId="52" xfId="0" applyFont="1" applyBorder="1" applyAlignment="1">
      <alignment horizontal="center" vertical="center" wrapText="1"/>
    </xf>
    <xf numFmtId="0" fontId="229" fillId="0" borderId="52" xfId="0" applyFont="1" applyBorder="1" applyAlignment="1">
      <alignment horizontal="right" vertical="center" wrapText="1"/>
    </xf>
    <xf numFmtId="0" fontId="229" fillId="0" borderId="52" xfId="0" applyFont="1" applyBorder="1" applyAlignment="1">
      <alignment horizontal="left" vertical="center" wrapText="1"/>
    </xf>
    <xf numFmtId="0" fontId="229" fillId="0" borderId="61" xfId="0" applyFont="1" applyBorder="1" applyAlignment="1">
      <alignment horizontal="left" vertical="center" wrapText="1"/>
    </xf>
    <xf numFmtId="0" fontId="229" fillId="0" borderId="48" xfId="0" applyFont="1" applyBorder="1" applyAlignment="1">
      <alignment horizontal="center" vertical="center" wrapText="1"/>
    </xf>
    <xf numFmtId="0" fontId="229" fillId="0" borderId="48" xfId="0" applyFont="1" applyBorder="1" applyAlignment="1">
      <alignment horizontal="right" vertical="center" wrapText="1"/>
    </xf>
    <xf numFmtId="0" fontId="229" fillId="0" borderId="48" xfId="0" applyFont="1" applyBorder="1" applyAlignment="1">
      <alignment horizontal="left" vertical="center" wrapText="1"/>
    </xf>
    <xf numFmtId="0" fontId="229" fillId="0" borderId="24" xfId="0" applyFont="1" applyBorder="1" applyAlignment="1">
      <alignment horizontal="center" vertical="center" wrapText="1"/>
    </xf>
    <xf numFmtId="0" fontId="229" fillId="0" borderId="24" xfId="0" applyFont="1" applyBorder="1" applyAlignment="1">
      <alignment horizontal="right" vertical="center" wrapText="1"/>
    </xf>
    <xf numFmtId="0" fontId="229" fillId="0" borderId="24" xfId="0" applyFont="1" applyBorder="1" applyAlignment="1">
      <alignment horizontal="left" vertical="center" wrapText="1"/>
    </xf>
    <xf numFmtId="0" fontId="229" fillId="0" borderId="25" xfId="0" applyFont="1" applyBorder="1" applyAlignment="1">
      <alignment horizontal="center" vertical="center" wrapText="1"/>
    </xf>
    <xf numFmtId="0" fontId="229" fillId="0" borderId="61" xfId="0" applyFont="1" applyBorder="1" applyAlignment="1">
      <alignment horizontal="center" vertical="center" wrapText="1"/>
    </xf>
    <xf numFmtId="0" fontId="229" fillId="0" borderId="61" xfId="0" applyFont="1" applyBorder="1" applyAlignment="1">
      <alignment horizontal="right" vertical="center" wrapText="1"/>
    </xf>
    <xf numFmtId="0" fontId="231" fillId="0" borderId="44" xfId="0" applyFont="1" applyBorder="1" applyAlignment="1">
      <alignment horizontal="center" vertical="center" wrapText="1"/>
    </xf>
    <xf numFmtId="0" fontId="231" fillId="0" borderId="44" xfId="0" applyFont="1" applyBorder="1" applyAlignment="1">
      <alignment horizontal="right" vertical="center" wrapText="1"/>
    </xf>
    <xf numFmtId="0" fontId="231" fillId="0" borderId="44" xfId="0" applyFont="1" applyBorder="1" applyAlignment="1">
      <alignment horizontal="left" vertical="center" wrapText="1"/>
    </xf>
    <xf numFmtId="0" fontId="229" fillId="0" borderId="28" xfId="0" applyFont="1" applyBorder="1" applyAlignment="1">
      <alignment horizontal="right" vertical="center" wrapText="1"/>
    </xf>
    <xf numFmtId="0" fontId="229" fillId="0" borderId="28" xfId="0" applyFont="1" applyBorder="1" applyAlignment="1">
      <alignment horizontal="left" vertical="center" wrapText="1"/>
    </xf>
    <xf numFmtId="0" fontId="231" fillId="0" borderId="48" xfId="0" applyFont="1" applyBorder="1" applyAlignment="1">
      <alignment horizontal="center" vertical="center" wrapText="1"/>
    </xf>
    <xf numFmtId="0" fontId="231" fillId="0" borderId="28" xfId="0" applyFont="1" applyBorder="1" applyAlignment="1">
      <alignment horizontal="right" vertical="center" wrapText="1"/>
    </xf>
    <xf numFmtId="0" fontId="231" fillId="0" borderId="48" xfId="0" applyFont="1" applyBorder="1" applyAlignment="1">
      <alignment horizontal="left" vertical="center" wrapText="1"/>
    </xf>
    <xf numFmtId="0" fontId="229" fillId="0" borderId="70" xfId="0" applyFont="1" applyBorder="1" applyAlignment="1">
      <alignment horizontal="left" vertical="center" wrapText="1"/>
    </xf>
    <xf numFmtId="0" fontId="229" fillId="0" borderId="70" xfId="0" applyFont="1" applyBorder="1" applyAlignment="1">
      <alignment horizontal="center" vertical="center" wrapText="1"/>
    </xf>
    <xf numFmtId="0" fontId="231" fillId="0" borderId="81" xfId="0" applyFont="1" applyBorder="1" applyAlignment="1">
      <alignment horizontal="center" vertical="center" wrapText="1"/>
    </xf>
    <xf numFmtId="0" fontId="231" fillId="0" borderId="25" xfId="0" applyFont="1" applyBorder="1" applyAlignment="1">
      <alignment horizontal="center" vertical="center" wrapText="1"/>
    </xf>
    <xf numFmtId="0" fontId="231" fillId="0" borderId="61" xfId="0" applyFont="1" applyBorder="1" applyAlignment="1">
      <alignment horizontal="center" vertical="center" wrapText="1"/>
    </xf>
    <xf numFmtId="0" fontId="231" fillId="0" borderId="61" xfId="0" applyFont="1" applyBorder="1" applyAlignment="1">
      <alignment horizontal="right" vertical="center" wrapText="1"/>
    </xf>
    <xf numFmtId="0" fontId="231" fillId="0" borderId="61" xfId="0" applyFont="1" applyBorder="1" applyAlignment="1">
      <alignment horizontal="left" vertical="center" wrapText="1"/>
    </xf>
    <xf numFmtId="0" fontId="249" fillId="0" borderId="0" xfId="2" applyFont="1" applyAlignment="1">
      <alignment readingOrder="2"/>
    </xf>
    <xf numFmtId="0" fontId="76" fillId="0" borderId="0" xfId="2" applyFont="1" applyAlignment="1">
      <alignment horizontal="right" vertical="center"/>
    </xf>
    <xf numFmtId="0" fontId="76" fillId="0" borderId="0" xfId="2" applyFont="1" applyAlignment="1">
      <alignment horizontal="center" vertical="center"/>
    </xf>
    <xf numFmtId="0" fontId="76" fillId="0" borderId="0" xfId="2" applyFont="1" applyAlignment="1">
      <alignment horizontal="left" vertical="center"/>
    </xf>
    <xf numFmtId="0" fontId="95" fillId="0" borderId="0" xfId="2" applyFont="1" applyAlignment="1">
      <alignment horizontal="left"/>
    </xf>
    <xf numFmtId="0" fontId="197" fillId="0" borderId="25" xfId="2" applyFont="1" applyBorder="1" applyAlignment="1">
      <alignment horizontal="center" vertical="center" wrapText="1"/>
    </xf>
    <xf numFmtId="0" fontId="197" fillId="0" borderId="61" xfId="2" applyFont="1" applyBorder="1" applyAlignment="1">
      <alignment horizontal="center" vertical="center" wrapText="1"/>
    </xf>
    <xf numFmtId="0" fontId="73" fillId="0" borderId="61" xfId="2" applyFont="1" applyBorder="1" applyAlignment="1">
      <alignment horizontal="center" vertical="center" wrapText="1"/>
    </xf>
    <xf numFmtId="0" fontId="76" fillId="0" borderId="81" xfId="2" applyFont="1" applyBorder="1" applyAlignment="1">
      <alignment horizontal="center" vertical="center"/>
    </xf>
    <xf numFmtId="0" fontId="76" fillId="0" borderId="81" xfId="2" applyFont="1" applyBorder="1" applyAlignment="1">
      <alignment horizontal="right" vertical="center"/>
    </xf>
    <xf numFmtId="0" fontId="75" fillId="0" borderId="81" xfId="2" applyFont="1" applyBorder="1" applyAlignment="1">
      <alignment horizontal="left" vertical="center"/>
    </xf>
    <xf numFmtId="0" fontId="76" fillId="0" borderId="73" xfId="2" applyFont="1" applyBorder="1" applyAlignment="1">
      <alignment horizontal="center" vertical="center"/>
    </xf>
    <xf numFmtId="0" fontId="76" fillId="0" borderId="73" xfId="2" applyFont="1" applyBorder="1" applyAlignment="1">
      <alignment horizontal="right" vertical="center"/>
    </xf>
    <xf numFmtId="0" fontId="75" fillId="0" borderId="73" xfId="2" applyFont="1" applyBorder="1" applyAlignment="1">
      <alignment horizontal="left" vertical="center"/>
    </xf>
    <xf numFmtId="0" fontId="134" fillId="0" borderId="73" xfId="2" applyFont="1" applyBorder="1" applyAlignment="1">
      <alignment horizontal="center" vertical="center"/>
    </xf>
    <xf numFmtId="0" fontId="134" fillId="0" borderId="73" xfId="2" applyFont="1" applyBorder="1" applyAlignment="1">
      <alignment horizontal="right" vertical="center"/>
    </xf>
    <xf numFmtId="0" fontId="33" fillId="0" borderId="73" xfId="2" applyFont="1" applyBorder="1" applyAlignment="1">
      <alignment horizontal="left" vertical="center"/>
    </xf>
    <xf numFmtId="0" fontId="132" fillId="0" borderId="11" xfId="2" applyFont="1" applyBorder="1" applyAlignment="1">
      <alignment horizontal="center" vertical="center"/>
    </xf>
    <xf numFmtId="0" fontId="134" fillId="0" borderId="87" xfId="2" applyFont="1" applyBorder="1" applyAlignment="1">
      <alignment horizontal="center" vertical="center"/>
    </xf>
    <xf numFmtId="0" fontId="134" fillId="0" borderId="87" xfId="2" applyFont="1" applyBorder="1" applyAlignment="1">
      <alignment horizontal="right" vertical="center"/>
    </xf>
    <xf numFmtId="0" fontId="33" fillId="0" borderId="87" xfId="2" applyFont="1" applyBorder="1" applyAlignment="1">
      <alignment horizontal="left" vertical="center"/>
    </xf>
    <xf numFmtId="0" fontId="134" fillId="0" borderId="9" xfId="2" applyFont="1" applyBorder="1" applyAlignment="1">
      <alignment horizontal="center" vertical="center"/>
    </xf>
    <xf numFmtId="0" fontId="134" fillId="0" borderId="9" xfId="2" applyFont="1" applyBorder="1" applyAlignment="1">
      <alignment horizontal="right" vertical="center"/>
    </xf>
    <xf numFmtId="0" fontId="33" fillId="0" borderId="9" xfId="2" applyFont="1" applyBorder="1" applyAlignment="1">
      <alignment horizontal="left" vertical="center"/>
    </xf>
    <xf numFmtId="0" fontId="134" fillId="0" borderId="25" xfId="2" applyFont="1" applyBorder="1" applyAlignment="1">
      <alignment horizontal="center" vertical="center"/>
    </xf>
    <xf numFmtId="0" fontId="134" fillId="0" borderId="25" xfId="2" applyFont="1" applyBorder="1" applyAlignment="1">
      <alignment horizontal="right" vertical="center"/>
    </xf>
    <xf numFmtId="0" fontId="33" fillId="0" borderId="25" xfId="2" applyFont="1" applyBorder="1" applyAlignment="1">
      <alignment horizontal="left" vertical="center" wrapText="1"/>
    </xf>
    <xf numFmtId="0" fontId="134" fillId="0" borderId="61" xfId="2" applyFont="1" applyBorder="1" applyAlignment="1">
      <alignment horizontal="right" vertical="center"/>
    </xf>
    <xf numFmtId="0" fontId="33" fillId="0" borderId="61" xfId="2" applyFont="1" applyBorder="1" applyAlignment="1">
      <alignment horizontal="left" vertical="center" wrapText="1"/>
    </xf>
    <xf numFmtId="0" fontId="134" fillId="0" borderId="61" xfId="2" applyFont="1" applyBorder="1" applyAlignment="1">
      <alignment horizontal="center" vertical="center"/>
    </xf>
    <xf numFmtId="0" fontId="134" fillId="0" borderId="29" xfId="2" applyFont="1" applyBorder="1" applyAlignment="1">
      <alignment horizontal="center" vertical="center"/>
    </xf>
    <xf numFmtId="0" fontId="134" fillId="0" borderId="28" xfId="2" applyFont="1" applyBorder="1" applyAlignment="1">
      <alignment horizontal="right" vertical="center"/>
    </xf>
    <xf numFmtId="0" fontId="33" fillId="0" borderId="28" xfId="2" applyFont="1" applyBorder="1" applyAlignment="1">
      <alignment horizontal="left" vertical="center"/>
    </xf>
    <xf numFmtId="0" fontId="134" fillId="0" borderId="28" xfId="2" applyFont="1" applyBorder="1" applyAlignment="1">
      <alignment horizontal="center" vertical="center"/>
    </xf>
    <xf numFmtId="0" fontId="76" fillId="0" borderId="88" xfId="2" applyFont="1" applyBorder="1" applyAlignment="1">
      <alignment horizontal="center" vertical="center"/>
    </xf>
    <xf numFmtId="0" fontId="76" fillId="0" borderId="70" xfId="2" applyFont="1" applyBorder="1" applyAlignment="1">
      <alignment horizontal="right" vertical="center"/>
    </xf>
    <xf numFmtId="0" fontId="75" fillId="0" borderId="70" xfId="2" applyFont="1" applyBorder="1" applyAlignment="1">
      <alignment horizontal="left" vertical="center"/>
    </xf>
    <xf numFmtId="0" fontId="76" fillId="0" borderId="70" xfId="2" applyFont="1" applyBorder="1" applyAlignment="1">
      <alignment horizontal="center" vertical="center"/>
    </xf>
    <xf numFmtId="0" fontId="134" fillId="0" borderId="165" xfId="2" applyFont="1" applyBorder="1" applyAlignment="1">
      <alignment horizontal="center" vertical="center"/>
    </xf>
    <xf numFmtId="0" fontId="134" fillId="0" borderId="166" xfId="2" applyFont="1" applyBorder="1" applyAlignment="1">
      <alignment horizontal="right" vertical="center"/>
    </xf>
    <xf numFmtId="0" fontId="33" fillId="0" borderId="166" xfId="2" applyFont="1" applyBorder="1" applyAlignment="1">
      <alignment horizontal="left" vertical="center" wrapText="1"/>
    </xf>
    <xf numFmtId="0" fontId="134" fillId="0" borderId="166" xfId="2" applyFont="1" applyBorder="1" applyAlignment="1">
      <alignment horizontal="center" vertical="center"/>
    </xf>
    <xf numFmtId="0" fontId="135" fillId="0" borderId="28" xfId="2" applyFont="1" applyBorder="1" applyAlignment="1">
      <alignment horizontal="left" vertical="center"/>
    </xf>
    <xf numFmtId="0" fontId="134" fillId="0" borderId="48" xfId="2" applyFont="1" applyBorder="1" applyAlignment="1">
      <alignment horizontal="right" vertical="center"/>
    </xf>
    <xf numFmtId="0" fontId="33" fillId="0" borderId="48" xfId="2" applyFont="1" applyBorder="1" applyAlignment="1">
      <alignment horizontal="left" vertical="center"/>
    </xf>
    <xf numFmtId="0" fontId="134" fillId="0" borderId="48" xfId="2" applyFont="1" applyBorder="1" applyAlignment="1">
      <alignment horizontal="center" vertical="center"/>
    </xf>
    <xf numFmtId="0" fontId="33" fillId="0" borderId="61" xfId="2" applyFont="1" applyBorder="1" applyAlignment="1">
      <alignment horizontal="left" vertical="center"/>
    </xf>
    <xf numFmtId="0" fontId="73" fillId="0" borderId="11" xfId="2" applyFont="1" applyBorder="1" applyAlignment="1">
      <alignment horizontal="center" vertical="center" wrapText="1"/>
    </xf>
    <xf numFmtId="0" fontId="134" fillId="0" borderId="11" xfId="2" applyFont="1" applyBorder="1" applyAlignment="1">
      <alignment horizontal="center" vertical="center"/>
    </xf>
    <xf numFmtId="0" fontId="134" fillId="0" borderId="44" xfId="2" applyFont="1" applyBorder="1" applyAlignment="1">
      <alignment horizontal="right" vertical="center"/>
    </xf>
    <xf numFmtId="0" fontId="33" fillId="0" borderId="44" xfId="2" applyFont="1" applyBorder="1" applyAlignment="1">
      <alignment horizontal="left" vertical="center"/>
    </xf>
    <xf numFmtId="0" fontId="134" fillId="0" borderId="44" xfId="2" applyFont="1" applyBorder="1" applyAlignment="1">
      <alignment horizontal="center" vertical="center"/>
    </xf>
    <xf numFmtId="0" fontId="134" fillId="0" borderId="88" xfId="2" applyFont="1" applyBorder="1" applyAlignment="1">
      <alignment horizontal="center" vertical="center"/>
    </xf>
    <xf numFmtId="0" fontId="134" fillId="0" borderId="39" xfId="2" applyFont="1" applyBorder="1" applyAlignment="1">
      <alignment horizontal="right" vertical="center"/>
    </xf>
    <xf numFmtId="0" fontId="33" fillId="0" borderId="39" xfId="2" applyFont="1" applyBorder="1" applyAlignment="1">
      <alignment horizontal="left" vertical="center"/>
    </xf>
    <xf numFmtId="0" fontId="134" fillId="0" borderId="39" xfId="2" applyFont="1" applyBorder="1" applyAlignment="1">
      <alignment horizontal="center" vertical="center"/>
    </xf>
    <xf numFmtId="0" fontId="132" fillId="0" borderId="25" xfId="2" applyFont="1" applyBorder="1" applyAlignment="1">
      <alignment horizontal="center" vertical="center" wrapText="1"/>
    </xf>
    <xf numFmtId="0" fontId="2" fillId="0" borderId="0" xfId="2" applyFont="1" applyAlignment="1">
      <alignment horizontal="right"/>
    </xf>
    <xf numFmtId="0" fontId="2" fillId="0" borderId="0" xfId="2" applyFont="1" applyAlignment="1">
      <alignment horizontal="left"/>
    </xf>
    <xf numFmtId="0" fontId="113" fillId="0" borderId="0" xfId="0" applyFont="1" applyAlignment="1">
      <alignment horizontal="center" vertical="center"/>
    </xf>
    <xf numFmtId="0" fontId="111" fillId="0" borderId="0" xfId="0" applyFont="1" applyAlignment="1">
      <alignment horizontal="left" vertical="center" indent="2"/>
    </xf>
    <xf numFmtId="0" fontId="116" fillId="0" borderId="0" xfId="0" applyFont="1" applyAlignment="1">
      <alignment horizontal="left" vertical="center" indent="2"/>
    </xf>
    <xf numFmtId="0" fontId="250" fillId="0" borderId="0" xfId="0" applyFont="1" applyAlignment="1">
      <alignment horizontal="justify" vertical="center"/>
    </xf>
    <xf numFmtId="0" fontId="115" fillId="0" borderId="0" xfId="0" applyFont="1" applyAlignment="1">
      <alignment horizontal="center" vertical="center"/>
    </xf>
    <xf numFmtId="0" fontId="109" fillId="0" borderId="0" xfId="0" applyFont="1" applyAlignment="1">
      <alignment horizontal="left" vertical="center" indent="5"/>
    </xf>
    <xf numFmtId="0" fontId="109" fillId="0" borderId="0" xfId="0" applyFont="1" applyAlignment="1">
      <alignment horizontal="left" vertical="center" indent="10"/>
    </xf>
    <xf numFmtId="0" fontId="83" fillId="0" borderId="0" xfId="0" applyFont="1" applyAlignment="1">
      <alignment horizontal="center" vertical="center"/>
    </xf>
    <xf numFmtId="0" fontId="111" fillId="0" borderId="0" xfId="0" applyFont="1" applyAlignment="1">
      <alignment horizontal="left" vertical="center" indent="11"/>
    </xf>
    <xf numFmtId="0" fontId="120" fillId="0" borderId="0" xfId="0" applyFont="1" applyAlignment="1">
      <alignment horizontal="left" vertical="center" indent="11"/>
    </xf>
    <xf numFmtId="0" fontId="116" fillId="0" borderId="0" xfId="0" applyFont="1" applyAlignment="1">
      <alignment horizontal="left" vertical="center" indent="11"/>
    </xf>
    <xf numFmtId="0" fontId="116" fillId="0" borderId="0" xfId="0" applyFont="1" applyAlignment="1">
      <alignment horizontal="left" vertical="center" indent="13"/>
    </xf>
    <xf numFmtId="0" fontId="109" fillId="0" borderId="0" xfId="0" applyFont="1" applyAlignment="1">
      <alignment horizontal="left" vertical="center" indent="8"/>
    </xf>
    <xf numFmtId="0" fontId="109" fillId="0" borderId="0" xfId="0" applyFont="1" applyAlignment="1">
      <alignment horizontal="left" vertical="center" indent="13"/>
    </xf>
    <xf numFmtId="0" fontId="115" fillId="0" borderId="0" xfId="0" applyFont="1" applyAlignment="1">
      <alignment horizontal="left" vertical="center" indent="15"/>
    </xf>
    <xf numFmtId="0" fontId="251" fillId="0" borderId="0" xfId="0" applyFont="1" applyAlignment="1">
      <alignment horizontal="left" vertical="center" indent="15"/>
    </xf>
    <xf numFmtId="0" fontId="120" fillId="0" borderId="0" xfId="0" applyFont="1" applyAlignment="1">
      <alignment horizontal="center" vertical="center"/>
    </xf>
    <xf numFmtId="0" fontId="40" fillId="0" borderId="0" xfId="0" applyFont="1" applyAlignment="1">
      <alignment horizontal="left" vertical="center" indent="2"/>
    </xf>
    <xf numFmtId="0" fontId="193" fillId="0" borderId="0" xfId="0" applyFont="1" applyAlignment="1">
      <alignment horizontal="justify" vertical="center"/>
    </xf>
    <xf numFmtId="0" fontId="109" fillId="0" borderId="0" xfId="0" applyFont="1" applyAlignment="1">
      <alignment horizontal="left" vertical="center" indent="2"/>
    </xf>
    <xf numFmtId="0" fontId="222" fillId="0" borderId="0" xfId="0" applyFont="1" applyAlignment="1">
      <alignment horizontal="justify" vertical="center"/>
    </xf>
    <xf numFmtId="0" fontId="116" fillId="0" borderId="0" xfId="0" applyFont="1" applyAlignment="1">
      <alignment horizontal="center" vertical="center"/>
    </xf>
    <xf numFmtId="0" fontId="250" fillId="0" borderId="0" xfId="0" applyFont="1" applyAlignment="1">
      <alignment vertical="center"/>
    </xf>
    <xf numFmtId="0" fontId="253" fillId="0" borderId="0" xfId="0" applyFont="1" applyAlignment="1">
      <alignment horizontal="left" vertical="center" indent="5"/>
    </xf>
    <xf numFmtId="0" fontId="253" fillId="0" borderId="0" xfId="0" applyFont="1" applyAlignment="1">
      <alignment vertical="center"/>
    </xf>
    <xf numFmtId="0" fontId="253" fillId="0" borderId="0" xfId="0" applyFont="1" applyAlignment="1">
      <alignment horizontal="center" vertical="center"/>
    </xf>
    <xf numFmtId="0" fontId="192" fillId="0" borderId="0" xfId="0" applyFont="1" applyAlignment="1">
      <alignment horizontal="justify" vertical="center"/>
    </xf>
    <xf numFmtId="0" fontId="251" fillId="0" borderId="0" xfId="0" applyFont="1" applyAlignment="1">
      <alignment horizontal="center" vertical="center"/>
    </xf>
    <xf numFmtId="0" fontId="254" fillId="0" borderId="0" xfId="0" applyFont="1" applyAlignment="1">
      <alignment horizontal="justify" vertical="center"/>
    </xf>
    <xf numFmtId="0" fontId="255" fillId="0" borderId="0" xfId="0" applyFont="1" applyAlignment="1">
      <alignment horizontal="left" vertical="center" indent="11"/>
    </xf>
    <xf numFmtId="0" fontId="158" fillId="0" borderId="0" xfId="15" applyFont="1" applyBorder="1"/>
    <xf numFmtId="0" fontId="195" fillId="0" borderId="0" xfId="15" applyFont="1" applyBorder="1" applyAlignment="1">
      <alignment horizontal="centerContinuous"/>
    </xf>
    <xf numFmtId="0" fontId="158" fillId="0" borderId="0" xfId="15" applyFont="1" applyBorder="1" applyAlignment="1">
      <alignment horizontal="centerContinuous"/>
    </xf>
    <xf numFmtId="0" fontId="84" fillId="0" borderId="0" xfId="15" applyFont="1" applyBorder="1" applyAlignment="1">
      <alignment horizontal="right"/>
    </xf>
    <xf numFmtId="0" fontId="256" fillId="0" borderId="0" xfId="15" applyFont="1" applyBorder="1" applyAlignment="1"/>
    <xf numFmtId="0" fontId="256" fillId="0" borderId="0" xfId="15" applyFont="1" applyBorder="1"/>
    <xf numFmtId="0" fontId="256" fillId="0" borderId="0" xfId="15" applyFont="1" applyBorder="1" applyAlignment="1">
      <alignment horizontal="centerContinuous"/>
    </xf>
    <xf numFmtId="0" fontId="153" fillId="0" borderId="0" xfId="15" applyFont="1" applyBorder="1" applyAlignment="1">
      <alignment horizontal="center"/>
    </xf>
    <xf numFmtId="0" fontId="84" fillId="0" borderId="62" xfId="15" applyFont="1" applyBorder="1" applyAlignment="1"/>
    <xf numFmtId="0" fontId="84" fillId="0" borderId="58" xfId="15" applyFont="1" applyBorder="1" applyAlignment="1"/>
    <xf numFmtId="0" fontId="84" fillId="0" borderId="62" xfId="15" applyFont="1" applyBorder="1" applyAlignment="1">
      <alignment horizontal="centerContinuous"/>
    </xf>
    <xf numFmtId="0" fontId="84" fillId="0" borderId="63" xfId="15" applyFont="1" applyBorder="1" applyAlignment="1">
      <alignment horizontal="centerContinuous"/>
    </xf>
    <xf numFmtId="0" fontId="84" fillId="0" borderId="58" xfId="15" applyFont="1" applyBorder="1" applyAlignment="1">
      <alignment horizontal="centerContinuous"/>
    </xf>
    <xf numFmtId="0" fontId="84" fillId="0" borderId="65" xfId="15" applyFont="1" applyBorder="1" applyAlignment="1">
      <alignment horizontal="centerContinuous"/>
    </xf>
    <xf numFmtId="0" fontId="37" fillId="0" borderId="65" xfId="15" applyFont="1" applyBorder="1" applyAlignment="1">
      <alignment horizontal="centerContinuous" vertical="top"/>
    </xf>
    <xf numFmtId="0" fontId="37" fillId="0" borderId="0" xfId="15" applyFont="1" applyBorder="1" applyAlignment="1">
      <alignment horizontal="centerContinuous" vertical="top"/>
    </xf>
    <xf numFmtId="0" fontId="37" fillId="0" borderId="39" xfId="15" applyFont="1" applyBorder="1" applyAlignment="1">
      <alignment horizontal="centerContinuous" vertical="top"/>
    </xf>
    <xf numFmtId="0" fontId="84" fillId="0" borderId="24" xfId="15" applyFont="1" applyBorder="1" applyAlignment="1">
      <alignment horizontal="centerContinuous" vertical="top"/>
    </xf>
    <xf numFmtId="0" fontId="84" fillId="0" borderId="65" xfId="15" applyFont="1" applyBorder="1" applyAlignment="1">
      <alignment horizontal="right"/>
    </xf>
    <xf numFmtId="0" fontId="84" fillId="0" borderId="39" xfId="15" applyFont="1" applyBorder="1" applyAlignment="1">
      <alignment horizontal="left"/>
    </xf>
    <xf numFmtId="0" fontId="37" fillId="0" borderId="6" xfId="15" applyFont="1" applyBorder="1" applyAlignment="1">
      <alignment horizontal="center"/>
    </xf>
    <xf numFmtId="0" fontId="84" fillId="0" borderId="6" xfId="15" applyFont="1" applyBorder="1" applyAlignment="1">
      <alignment horizontal="center"/>
    </xf>
    <xf numFmtId="0" fontId="84" fillId="0" borderId="0" xfId="15" applyFont="1" applyBorder="1" applyAlignment="1">
      <alignment vertical="center"/>
    </xf>
    <xf numFmtId="0" fontId="84" fillId="0" borderId="39" xfId="15" applyFont="1" applyBorder="1" applyAlignment="1">
      <alignment horizontal="centerContinuous"/>
    </xf>
    <xf numFmtId="0" fontId="37" fillId="0" borderId="11" xfId="15" applyFont="1" applyBorder="1" applyAlignment="1">
      <alignment horizontal="center"/>
    </xf>
    <xf numFmtId="0" fontId="84" fillId="0" borderId="11" xfId="15" applyFont="1" applyBorder="1" applyAlignment="1">
      <alignment horizontal="center"/>
    </xf>
    <xf numFmtId="0" fontId="222" fillId="0" borderId="11" xfId="15" applyFont="1" applyBorder="1" applyAlignment="1">
      <alignment horizontal="center"/>
    </xf>
    <xf numFmtId="0" fontId="84" fillId="0" borderId="64" xfId="15" applyFont="1" applyBorder="1" applyAlignment="1">
      <alignment horizontal="center"/>
    </xf>
    <xf numFmtId="0" fontId="84" fillId="0" borderId="24" xfId="15" applyFont="1" applyBorder="1" applyAlignment="1">
      <alignment horizontal="center"/>
    </xf>
    <xf numFmtId="0" fontId="37" fillId="0" borderId="9" xfId="15" applyFont="1" applyBorder="1" applyAlignment="1">
      <alignment horizontal="center"/>
    </xf>
    <xf numFmtId="0" fontId="84" fillId="0" borderId="0" xfId="15" applyFont="1" applyBorder="1" applyAlignment="1">
      <alignment horizontal="center"/>
    </xf>
    <xf numFmtId="0" fontId="37" fillId="0" borderId="45" xfId="15" applyFont="1" applyBorder="1" applyAlignment="1">
      <alignment vertical="center"/>
    </xf>
    <xf numFmtId="0" fontId="37" fillId="0" borderId="44" xfId="15" applyFont="1" applyBorder="1" applyAlignment="1">
      <alignment horizontal="left" vertical="center"/>
    </xf>
    <xf numFmtId="3" fontId="257" fillId="0" borderId="81" xfId="15" applyNumberFormat="1" applyFont="1" applyBorder="1" applyAlignment="1">
      <alignment horizontal="center" vertical="center"/>
    </xf>
    <xf numFmtId="3" fontId="258" fillId="0" borderId="25" xfId="15" applyNumberFormat="1" applyFont="1" applyBorder="1" applyAlignment="1">
      <alignment horizontal="center" vertical="center"/>
    </xf>
    <xf numFmtId="167" fontId="258" fillId="0" borderId="25" xfId="15" applyNumberFormat="1" applyFont="1" applyBorder="1" applyAlignment="1">
      <alignment horizontal="center" vertical="center"/>
    </xf>
    <xf numFmtId="1" fontId="258" fillId="0" borderId="0" xfId="15" applyNumberFormat="1" applyFont="1" applyBorder="1" applyAlignment="1">
      <alignment horizontal="center" vertical="center"/>
    </xf>
    <xf numFmtId="1" fontId="84" fillId="0" borderId="0" xfId="15" applyNumberFormat="1" applyFont="1" applyBorder="1" applyAlignment="1">
      <alignment vertical="center"/>
    </xf>
    <xf numFmtId="167" fontId="84" fillId="0" borderId="0" xfId="15" applyNumberFormat="1" applyFont="1" applyBorder="1" applyAlignment="1">
      <alignment vertical="center"/>
    </xf>
    <xf numFmtId="3" fontId="84" fillId="0" borderId="0" xfId="15" applyNumberFormat="1" applyFont="1" applyBorder="1" applyAlignment="1">
      <alignment vertical="center"/>
    </xf>
    <xf numFmtId="9" fontId="84" fillId="0" borderId="0" xfId="15" applyNumberFormat="1" applyFont="1" applyBorder="1" applyAlignment="1">
      <alignment vertical="center"/>
    </xf>
    <xf numFmtId="0" fontId="37" fillId="0" borderId="66" xfId="15" applyFont="1" applyBorder="1" applyAlignment="1">
      <alignment vertical="center"/>
    </xf>
    <xf numFmtId="0" fontId="37" fillId="0" borderId="28" xfId="15" applyFont="1" applyBorder="1" applyAlignment="1">
      <alignment horizontal="left" vertical="center"/>
    </xf>
    <xf numFmtId="3" fontId="257" fillId="0" borderId="29" xfId="15" applyNumberFormat="1" applyFont="1" applyBorder="1" applyAlignment="1">
      <alignment horizontal="center" vertical="center"/>
    </xf>
    <xf numFmtId="0" fontId="37" fillId="0" borderId="66" xfId="15" applyFont="1" applyBorder="1" applyAlignment="1">
      <alignment horizontal="center" vertical="center"/>
    </xf>
    <xf numFmtId="3" fontId="83" fillId="0" borderId="0" xfId="15" applyNumberFormat="1" applyFont="1" applyBorder="1" applyAlignment="1">
      <alignment horizontal="center" vertical="center"/>
    </xf>
    <xf numFmtId="3" fontId="257" fillId="0" borderId="9" xfId="15" applyNumberFormat="1" applyFont="1" applyBorder="1" applyAlignment="1">
      <alignment horizontal="center" vertical="center"/>
    </xf>
    <xf numFmtId="0" fontId="37" fillId="0" borderId="64" xfId="15" applyFont="1" applyBorder="1" applyAlignment="1">
      <alignment vertical="center"/>
    </xf>
    <xf numFmtId="0" fontId="37" fillId="0" borderId="24" xfId="15" applyFont="1" applyBorder="1" applyAlignment="1">
      <alignment horizontal="left" vertical="center"/>
    </xf>
    <xf numFmtId="0" fontId="163" fillId="0" borderId="41" xfId="15" applyFont="1" applyBorder="1" applyAlignment="1">
      <alignment horizontal="right" vertical="center"/>
    </xf>
    <xf numFmtId="3" fontId="259" fillId="0" borderId="25" xfId="15" applyNumberFormat="1" applyFont="1" applyBorder="1" applyAlignment="1">
      <alignment horizontal="center" vertical="center"/>
    </xf>
    <xf numFmtId="167" fontId="260" fillId="0" borderId="25" xfId="15" applyNumberFormat="1" applyFont="1" applyBorder="1" applyAlignment="1">
      <alignment horizontal="center" vertical="center"/>
    </xf>
    <xf numFmtId="0" fontId="167" fillId="0" borderId="0" xfId="15" applyFont="1" applyBorder="1" applyAlignment="1">
      <alignment vertical="center"/>
    </xf>
    <xf numFmtId="1" fontId="56" fillId="0" borderId="0" xfId="15" applyNumberFormat="1" applyFont="1" applyBorder="1"/>
    <xf numFmtId="0" fontId="49" fillId="0" borderId="0" xfId="15" applyFont="1" applyBorder="1" applyAlignment="1">
      <alignment vertical="center"/>
    </xf>
    <xf numFmtId="3" fontId="56" fillId="0" borderId="0" xfId="15" applyNumberFormat="1" applyFont="1" applyBorder="1"/>
    <xf numFmtId="0" fontId="195" fillId="2" borderId="0" xfId="15" applyFont="1" applyFill="1" applyBorder="1" applyAlignment="1">
      <alignment horizontal="right"/>
    </xf>
    <xf numFmtId="0" fontId="195" fillId="2" borderId="0" xfId="15" applyFont="1" applyFill="1" applyBorder="1" applyAlignment="1"/>
    <xf numFmtId="0" fontId="195" fillId="2" borderId="0" xfId="15" applyFont="1" applyFill="1" applyBorder="1"/>
    <xf numFmtId="0" fontId="195" fillId="2" borderId="0" xfId="15" applyFont="1" applyFill="1" applyBorder="1" applyAlignment="1">
      <alignment horizontal="left"/>
    </xf>
    <xf numFmtId="0" fontId="195" fillId="2" borderId="62" xfId="15" applyFont="1" applyFill="1" applyBorder="1" applyAlignment="1">
      <alignment horizontal="centerContinuous"/>
    </xf>
    <xf numFmtId="0" fontId="195" fillId="2" borderId="63" xfId="15" applyFont="1" applyFill="1" applyBorder="1" applyAlignment="1">
      <alignment horizontal="centerContinuous"/>
    </xf>
    <xf numFmtId="0" fontId="195" fillId="2" borderId="60" xfId="15" applyFont="1" applyFill="1" applyBorder="1" applyAlignment="1">
      <alignment horizontal="right"/>
    </xf>
    <xf numFmtId="0" fontId="195" fillId="2" borderId="36" xfId="15" applyFont="1" applyFill="1" applyBorder="1" applyAlignment="1">
      <alignment horizontal="center"/>
    </xf>
    <xf numFmtId="0" fontId="195" fillId="2" borderId="61" xfId="15" applyFont="1" applyFill="1" applyBorder="1" applyAlignment="1">
      <alignment horizontal="left"/>
    </xf>
    <xf numFmtId="0" fontId="195" fillId="2" borderId="65" xfId="15" applyFont="1" applyFill="1" applyBorder="1" applyAlignment="1">
      <alignment horizontal="centerContinuous"/>
    </xf>
    <xf numFmtId="0" fontId="195" fillId="2" borderId="39" xfId="15" applyFont="1" applyFill="1" applyBorder="1" applyAlignment="1">
      <alignment horizontal="centerContinuous"/>
    </xf>
    <xf numFmtId="0" fontId="84" fillId="2" borderId="62" xfId="15" applyFont="1" applyFill="1" applyBorder="1" applyAlignment="1">
      <alignment horizontal="centerContinuous"/>
    </xf>
    <xf numFmtId="0" fontId="195" fillId="2" borderId="6" xfId="15" applyFont="1" applyFill="1" applyBorder="1" applyAlignment="1">
      <alignment horizontal="center"/>
    </xf>
    <xf numFmtId="0" fontId="195" fillId="2" borderId="65" xfId="15" applyFont="1" applyFill="1" applyBorder="1" applyAlignment="1">
      <alignment horizontal="right"/>
    </xf>
    <xf numFmtId="0" fontId="195" fillId="2" borderId="39" xfId="15" applyFont="1" applyFill="1" applyBorder="1" applyAlignment="1">
      <alignment horizontal="left"/>
    </xf>
    <xf numFmtId="0" fontId="195" fillId="2" borderId="64" xfId="15" applyFont="1" applyFill="1" applyBorder="1" applyAlignment="1">
      <alignment horizontal="centerContinuous"/>
    </xf>
    <xf numFmtId="0" fontId="195" fillId="2" borderId="24" xfId="15" applyFont="1" applyFill="1" applyBorder="1" applyAlignment="1">
      <alignment horizontal="centerContinuous"/>
    </xf>
    <xf numFmtId="0" fontId="84" fillId="2" borderId="64" xfId="15" applyFont="1" applyFill="1" applyBorder="1" applyAlignment="1">
      <alignment horizontal="centerContinuous"/>
    </xf>
    <xf numFmtId="0" fontId="195" fillId="2" borderId="11" xfId="15" applyFont="1" applyFill="1" applyBorder="1" applyAlignment="1">
      <alignment horizontal="center"/>
    </xf>
    <xf numFmtId="0" fontId="171" fillId="2" borderId="11" xfId="15" applyFont="1" applyFill="1" applyBorder="1" applyAlignment="1">
      <alignment horizontal="center"/>
    </xf>
    <xf numFmtId="0" fontId="84" fillId="2" borderId="65" xfId="15" applyFont="1" applyFill="1" applyBorder="1" applyAlignment="1">
      <alignment horizontal="centerContinuous"/>
    </xf>
    <xf numFmtId="0" fontId="84" fillId="2" borderId="39" xfId="15" applyFont="1" applyFill="1" applyBorder="1" applyAlignment="1">
      <alignment horizontal="centerContinuous"/>
    </xf>
    <xf numFmtId="0" fontId="84" fillId="2" borderId="6" xfId="15" applyFont="1" applyFill="1" applyBorder="1" applyAlignment="1">
      <alignment horizontal="center"/>
    </xf>
    <xf numFmtId="0" fontId="84" fillId="2" borderId="63" xfId="15" applyFont="1" applyFill="1" applyBorder="1" applyAlignment="1">
      <alignment horizontal="center"/>
    </xf>
    <xf numFmtId="0" fontId="84" fillId="2" borderId="11" xfId="15" applyFont="1" applyFill="1" applyBorder="1" applyAlignment="1">
      <alignment horizontal="center"/>
    </xf>
    <xf numFmtId="0" fontId="226" fillId="0" borderId="0" xfId="15" applyFont="1"/>
    <xf numFmtId="0" fontId="84" fillId="2" borderId="24" xfId="15" applyFont="1" applyFill="1" applyBorder="1" applyAlignment="1">
      <alignment horizontal="centerContinuous"/>
    </xf>
    <xf numFmtId="0" fontId="84" fillId="2" borderId="9" xfId="15" applyFont="1" applyFill="1" applyBorder="1" applyAlignment="1">
      <alignment horizontal="center"/>
    </xf>
    <xf numFmtId="0" fontId="84" fillId="2" borderId="24" xfId="15" applyFont="1" applyFill="1" applyBorder="1" applyAlignment="1">
      <alignment horizontal="center"/>
    </xf>
    <xf numFmtId="0" fontId="84" fillId="2" borderId="9" xfId="15" applyFont="1" applyFill="1" applyBorder="1"/>
    <xf numFmtId="0" fontId="127" fillId="2" borderId="45" xfId="15" applyFont="1" applyFill="1" applyBorder="1" applyAlignment="1">
      <alignment vertical="center"/>
    </xf>
    <xf numFmtId="0" fontId="127" fillId="2" borderId="44" xfId="15" applyFont="1" applyFill="1" applyBorder="1" applyAlignment="1">
      <alignment horizontal="left" vertical="center"/>
    </xf>
    <xf numFmtId="0" fontId="127" fillId="2" borderId="81" xfId="15" applyFont="1" applyFill="1" applyBorder="1" applyAlignment="1">
      <alignment horizontal="center" vertical="center"/>
    </xf>
    <xf numFmtId="0" fontId="127" fillId="2" borderId="44" xfId="15" applyFont="1" applyFill="1" applyBorder="1" applyAlignment="1">
      <alignment horizontal="center" vertical="center"/>
    </xf>
    <xf numFmtId="164" fontId="127" fillId="2" borderId="44" xfId="15" applyNumberFormat="1" applyFont="1" applyFill="1" applyBorder="1" applyAlignment="1">
      <alignment horizontal="center" vertical="center"/>
    </xf>
    <xf numFmtId="9" fontId="36" fillId="0" borderId="0" xfId="15" applyNumberFormat="1" applyFont="1"/>
    <xf numFmtId="0" fontId="127" fillId="2" borderId="66" xfId="15" applyFont="1" applyFill="1" applyBorder="1" applyAlignment="1">
      <alignment vertical="center"/>
    </xf>
    <xf numFmtId="0" fontId="127" fillId="2" borderId="28" xfId="15" applyFont="1" applyFill="1" applyBorder="1" applyAlignment="1">
      <alignment horizontal="left" vertical="center"/>
    </xf>
    <xf numFmtId="0" fontId="127" fillId="2" borderId="29" xfId="15" applyFont="1" applyFill="1" applyBorder="1" applyAlignment="1">
      <alignment horizontal="center" vertical="center"/>
    </xf>
    <xf numFmtId="0" fontId="195" fillId="2" borderId="66" xfId="15" applyFont="1" applyFill="1" applyBorder="1" applyAlignment="1">
      <alignment vertical="center"/>
    </xf>
    <xf numFmtId="0" fontId="195" fillId="2" borderId="28" xfId="15" applyFont="1" applyFill="1" applyBorder="1" applyAlignment="1">
      <alignment horizontal="left" vertical="center"/>
    </xf>
    <xf numFmtId="0" fontId="195" fillId="2" borderId="29" xfId="15" applyFont="1" applyFill="1" applyBorder="1" applyAlignment="1">
      <alignment horizontal="center" vertical="center"/>
    </xf>
    <xf numFmtId="0" fontId="195" fillId="2" borderId="28" xfId="15" applyFont="1" applyFill="1" applyBorder="1" applyAlignment="1">
      <alignment horizontal="center" vertical="center"/>
    </xf>
    <xf numFmtId="0" fontId="195" fillId="2" borderId="44" xfId="15" applyFont="1" applyFill="1" applyBorder="1" applyAlignment="1">
      <alignment horizontal="center" vertical="center"/>
    </xf>
    <xf numFmtId="164" fontId="195" fillId="2" borderId="44" xfId="15" applyNumberFormat="1" applyFont="1" applyFill="1" applyBorder="1" applyAlignment="1">
      <alignment horizontal="center" vertical="center"/>
    </xf>
    <xf numFmtId="164" fontId="171" fillId="2" borderId="44" xfId="15" applyNumberFormat="1" applyFont="1" applyFill="1" applyBorder="1" applyAlignment="1">
      <alignment horizontal="center" vertical="center"/>
    </xf>
    <xf numFmtId="0" fontId="195" fillId="2" borderId="65" xfId="15" applyFont="1" applyFill="1" applyBorder="1" applyAlignment="1">
      <alignment vertical="center"/>
    </xf>
    <xf numFmtId="0" fontId="195" fillId="2" borderId="39" xfId="15" applyFont="1" applyFill="1" applyBorder="1" applyAlignment="1">
      <alignment horizontal="left" vertical="center"/>
    </xf>
    <xf numFmtId="0" fontId="171" fillId="2" borderId="11" xfId="15" applyFont="1" applyFill="1" applyBorder="1" applyAlignment="1">
      <alignment horizontal="center" vertical="center"/>
    </xf>
    <xf numFmtId="0" fontId="171" fillId="2" borderId="39" xfId="15" applyFont="1" applyFill="1" applyBorder="1" applyAlignment="1">
      <alignment horizontal="center" vertical="center"/>
    </xf>
    <xf numFmtId="0" fontId="171" fillId="2" borderId="44" xfId="15" applyFont="1" applyFill="1" applyBorder="1" applyAlignment="1">
      <alignment horizontal="center" vertical="center"/>
    </xf>
    <xf numFmtId="0" fontId="195" fillId="2" borderId="53" xfId="15" applyFont="1" applyFill="1" applyBorder="1" applyAlignment="1">
      <alignment vertical="center"/>
    </xf>
    <xf numFmtId="0" fontId="195" fillId="2" borderId="52" xfId="15" applyFont="1" applyFill="1" applyBorder="1" applyAlignment="1">
      <alignment horizontal="left" vertical="center"/>
    </xf>
    <xf numFmtId="0" fontId="171" fillId="2" borderId="87" xfId="15" applyFont="1" applyFill="1" applyBorder="1" applyAlignment="1">
      <alignment horizontal="center" vertical="center"/>
    </xf>
    <xf numFmtId="0" fontId="171" fillId="2" borderId="52" xfId="15" applyFont="1" applyFill="1" applyBorder="1" applyAlignment="1">
      <alignment horizontal="center" vertical="center"/>
    </xf>
    <xf numFmtId="0" fontId="171" fillId="2" borderId="70" xfId="15" applyFont="1" applyFill="1" applyBorder="1" applyAlignment="1">
      <alignment horizontal="center" vertical="center"/>
    </xf>
    <xf numFmtId="0" fontId="171" fillId="2" borderId="63" xfId="15" applyFont="1" applyFill="1" applyBorder="1" applyAlignment="1">
      <alignment horizontal="center" vertical="center"/>
    </xf>
    <xf numFmtId="164" fontId="171" fillId="2" borderId="63" xfId="15" applyNumberFormat="1" applyFont="1" applyFill="1" applyBorder="1" applyAlignment="1">
      <alignment horizontal="center" vertical="center"/>
    </xf>
    <xf numFmtId="0" fontId="195" fillId="2" borderId="41" xfId="15" applyFont="1" applyFill="1" applyBorder="1" applyAlignment="1">
      <alignment horizontal="right" vertical="center"/>
    </xf>
    <xf numFmtId="0" fontId="195" fillId="2" borderId="3" xfId="15" applyFont="1" applyFill="1" applyBorder="1" applyAlignment="1">
      <alignment horizontal="left" vertical="center"/>
    </xf>
    <xf numFmtId="0" fontId="154" fillId="2" borderId="22" xfId="15" applyFont="1" applyFill="1" applyBorder="1" applyAlignment="1">
      <alignment horizontal="center" vertical="center"/>
    </xf>
    <xf numFmtId="0" fontId="171" fillId="2" borderId="22" xfId="15" applyFont="1" applyFill="1" applyBorder="1" applyAlignment="1">
      <alignment horizontal="center" vertical="center"/>
    </xf>
    <xf numFmtId="164" fontId="171" fillId="2" borderId="3" xfId="15" applyNumberFormat="1" applyFont="1" applyFill="1" applyBorder="1" applyAlignment="1">
      <alignment horizontal="center" vertical="center"/>
    </xf>
    <xf numFmtId="0" fontId="49" fillId="2" borderId="65" xfId="15" applyFont="1" applyFill="1" applyBorder="1" applyAlignment="1">
      <alignment vertical="center"/>
    </xf>
    <xf numFmtId="0" fontId="36" fillId="2" borderId="0" xfId="15" applyFont="1" applyFill="1"/>
    <xf numFmtId="0" fontId="127" fillId="0" borderId="81" xfId="11" applyFont="1" applyBorder="1" applyAlignment="1">
      <alignment horizontal="center" vertical="center"/>
    </xf>
    <xf numFmtId="0" fontId="195" fillId="2" borderId="45" xfId="15" applyFont="1" applyFill="1" applyBorder="1" applyAlignment="1">
      <alignment vertical="center"/>
    </xf>
    <xf numFmtId="0" fontId="195" fillId="2" borderId="44" xfId="15" applyFont="1" applyFill="1" applyBorder="1" applyAlignment="1">
      <alignment horizontal="left" vertical="center"/>
    </xf>
    <xf numFmtId="0" fontId="195" fillId="2" borderId="81" xfId="15" applyFont="1" applyFill="1" applyBorder="1" applyAlignment="1">
      <alignment horizontal="center" vertical="center"/>
    </xf>
    <xf numFmtId="0" fontId="127" fillId="2" borderId="28" xfId="15" applyFont="1" applyFill="1" applyBorder="1" applyAlignment="1">
      <alignment horizontal="center" vertical="center"/>
    </xf>
    <xf numFmtId="0" fontId="127" fillId="2" borderId="0" xfId="15" applyFont="1" applyFill="1" applyBorder="1" applyAlignment="1">
      <alignment vertical="center"/>
    </xf>
    <xf numFmtId="0" fontId="127" fillId="2" borderId="0" xfId="15" applyFont="1" applyFill="1" applyBorder="1" applyAlignment="1">
      <alignment horizontal="center" vertical="center"/>
    </xf>
    <xf numFmtId="164" fontId="127" fillId="2" borderId="0" xfId="15" applyNumberFormat="1" applyFont="1" applyFill="1" applyBorder="1" applyAlignment="1">
      <alignment horizontal="center" vertical="center"/>
    </xf>
    <xf numFmtId="0" fontId="195" fillId="0" borderId="0" xfId="15" applyFont="1"/>
    <xf numFmtId="0" fontId="195" fillId="0" borderId="0" xfId="15" applyFont="1" applyAlignment="1">
      <alignment horizontal="left"/>
    </xf>
    <xf numFmtId="0" fontId="84" fillId="0" borderId="60" xfId="15" applyFont="1" applyBorder="1" applyAlignment="1">
      <alignment horizontal="right"/>
    </xf>
    <xf numFmtId="0" fontId="84" fillId="0" borderId="61" xfId="15" applyFont="1" applyBorder="1" applyAlignment="1">
      <alignment horizontal="left"/>
    </xf>
    <xf numFmtId="0" fontId="84" fillId="0" borderId="65" xfId="15" applyFont="1" applyBorder="1" applyAlignment="1">
      <alignment horizontal="centerContinuous" vertical="top"/>
    </xf>
    <xf numFmtId="0" fontId="84" fillId="0" borderId="9" xfId="15" applyFont="1" applyBorder="1" applyAlignment="1">
      <alignment horizontal="center" vertical="top"/>
    </xf>
    <xf numFmtId="0" fontId="84" fillId="0" borderId="11" xfId="15" applyFont="1" applyBorder="1" applyAlignment="1">
      <alignment horizontal="center" vertical="top"/>
    </xf>
    <xf numFmtId="0" fontId="84" fillId="0" borderId="6" xfId="15" applyFont="1" applyBorder="1" applyAlignment="1">
      <alignment horizontal="center" vertical="center"/>
    </xf>
    <xf numFmtId="0" fontId="84" fillId="0" borderId="45" xfId="15" applyFont="1" applyBorder="1" applyAlignment="1">
      <alignment vertical="center"/>
    </xf>
    <xf numFmtId="0" fontId="84" fillId="0" borderId="44" xfId="15" applyFont="1" applyBorder="1" applyAlignment="1">
      <alignment horizontal="left" vertical="center"/>
    </xf>
    <xf numFmtId="0" fontId="84" fillId="0" borderId="44" xfId="15" applyFont="1" applyBorder="1" applyAlignment="1">
      <alignment horizontal="center" vertical="center"/>
    </xf>
    <xf numFmtId="0" fontId="84" fillId="0" borderId="11" xfId="15" applyFont="1" applyBorder="1" applyAlignment="1">
      <alignment horizontal="center" vertical="center"/>
    </xf>
    <xf numFmtId="0" fontId="84" fillId="0" borderId="66" xfId="15" applyFont="1" applyBorder="1" applyAlignment="1">
      <alignment vertical="center"/>
    </xf>
    <xf numFmtId="0" fontId="84" fillId="0" borderId="28" xfId="15" applyFont="1" applyBorder="1" applyAlignment="1">
      <alignment horizontal="left" vertical="center"/>
    </xf>
    <xf numFmtId="0" fontId="84" fillId="0" borderId="48" xfId="15" applyFont="1" applyBorder="1" applyAlignment="1">
      <alignment horizontal="center" vertical="center"/>
    </xf>
    <xf numFmtId="0" fontId="84" fillId="0" borderId="69" xfId="15" applyFont="1" applyBorder="1" applyAlignment="1">
      <alignment vertical="center"/>
    </xf>
    <xf numFmtId="0" fontId="84" fillId="0" borderId="93" xfId="15" applyFont="1" applyBorder="1" applyAlignment="1">
      <alignment horizontal="left" vertical="center"/>
    </xf>
    <xf numFmtId="0" fontId="84" fillId="0" borderId="60" xfId="15" applyFont="1" applyBorder="1" applyAlignment="1">
      <alignment vertical="center"/>
    </xf>
    <xf numFmtId="0" fontId="84" fillId="0" borderId="36" xfId="15" applyFont="1" applyBorder="1" applyAlignment="1">
      <alignment vertical="center"/>
    </xf>
    <xf numFmtId="0" fontId="84" fillId="0" borderId="36" xfId="15" applyFont="1" applyBorder="1" applyAlignment="1">
      <alignment horizontal="left" vertical="center"/>
    </xf>
    <xf numFmtId="0" fontId="84" fillId="0" borderId="73" xfId="15" applyFont="1" applyBorder="1" applyAlignment="1">
      <alignment horizontal="center" vertical="center"/>
    </xf>
    <xf numFmtId="0" fontId="84" fillId="0" borderId="65" xfId="15" applyFont="1" applyBorder="1" applyAlignment="1">
      <alignment vertical="center"/>
    </xf>
    <xf numFmtId="0" fontId="84" fillId="0" borderId="39" xfId="15" applyFont="1" applyBorder="1" applyAlignment="1">
      <alignment horizontal="left" vertical="center"/>
    </xf>
    <xf numFmtId="0" fontId="84" fillId="0" borderId="15" xfId="15" applyFont="1" applyBorder="1" applyAlignment="1">
      <alignment horizontal="center" vertical="center"/>
    </xf>
    <xf numFmtId="0" fontId="84" fillId="0" borderId="67" xfId="15" applyFont="1" applyBorder="1" applyAlignment="1">
      <alignment vertical="center"/>
    </xf>
    <xf numFmtId="0" fontId="84" fillId="0" borderId="68" xfId="15" applyFont="1" applyBorder="1" applyAlignment="1">
      <alignment horizontal="left" vertical="center"/>
    </xf>
    <xf numFmtId="0" fontId="84" fillId="0" borderId="41" xfId="15" applyFont="1" applyBorder="1" applyAlignment="1">
      <alignment vertical="center"/>
    </xf>
    <xf numFmtId="0" fontId="84" fillId="0" borderId="40" xfId="15" applyFont="1" applyBorder="1" applyAlignment="1">
      <alignment vertical="center"/>
    </xf>
    <xf numFmtId="3" fontId="84" fillId="0" borderId="0" xfId="15" applyNumberFormat="1" applyFont="1"/>
    <xf numFmtId="0" fontId="261" fillId="0" borderId="0" xfId="0" applyFont="1" applyAlignment="1">
      <alignment horizontal="centerContinuous"/>
    </xf>
    <xf numFmtId="0" fontId="262" fillId="0" borderId="0" xfId="0" applyFont="1" applyAlignment="1">
      <alignment horizontal="centerContinuous"/>
    </xf>
    <xf numFmtId="0" fontId="83" fillId="0" borderId="0" xfId="0" applyFont="1" applyAlignment="1">
      <alignment horizontal="centerContinuous"/>
    </xf>
    <xf numFmtId="0" fontId="83" fillId="0" borderId="0" xfId="0" applyFont="1" applyAlignment="1">
      <alignment horizontal="center"/>
    </xf>
    <xf numFmtId="0" fontId="253" fillId="0" borderId="0" xfId="0" applyFont="1" applyAlignment="1">
      <alignment horizontal="centerContinuous"/>
    </xf>
    <xf numFmtId="0" fontId="83" fillId="0" borderId="0" xfId="0" applyFont="1" applyAlignment="1">
      <alignment horizontal="right"/>
    </xf>
    <xf numFmtId="0" fontId="83" fillId="0" borderId="0" xfId="0" applyFont="1"/>
    <xf numFmtId="0" fontId="83" fillId="0" borderId="60" xfId="0" applyFont="1" applyBorder="1" applyAlignment="1">
      <alignment horizontal="center" vertical="center"/>
    </xf>
    <xf numFmtId="0" fontId="83" fillId="0" borderId="61" xfId="0" applyFont="1" applyBorder="1" applyAlignment="1">
      <alignment horizontal="center" vertical="center"/>
    </xf>
    <xf numFmtId="0" fontId="83" fillId="0" borderId="25" xfId="0" applyFont="1" applyBorder="1" applyAlignment="1">
      <alignment horizontal="justify" vertical="center" textRotation="90"/>
    </xf>
    <xf numFmtId="0" fontId="83" fillId="0" borderId="25" xfId="0" applyFont="1" applyBorder="1" applyAlignment="1">
      <alignment horizontal="center" vertical="center" textRotation="90"/>
    </xf>
    <xf numFmtId="0" fontId="83" fillId="0" borderId="25" xfId="0" applyFont="1" applyBorder="1" applyAlignment="1">
      <alignment horizontal="center" vertical="center" textRotation="90" wrapText="1"/>
    </xf>
    <xf numFmtId="0" fontId="83" fillId="0" borderId="25" xfId="0" applyFont="1" applyBorder="1" applyAlignment="1">
      <alignment horizontal="justify" vertical="center" textRotation="90" wrapText="1"/>
    </xf>
    <xf numFmtId="0" fontId="50" fillId="0" borderId="45" xfId="0" applyFont="1" applyBorder="1" applyAlignment="1">
      <alignment horizontal="right" vertical="center"/>
    </xf>
    <xf numFmtId="0" fontId="50" fillId="0" borderId="44" xfId="0" applyFont="1" applyBorder="1" applyAlignment="1">
      <alignment horizontal="left" vertical="center"/>
    </xf>
    <xf numFmtId="0" fontId="50" fillId="0" borderId="44" xfId="0" applyFont="1" applyBorder="1" applyAlignment="1">
      <alignment horizontal="center" vertical="center"/>
    </xf>
    <xf numFmtId="0" fontId="50" fillId="0" borderId="29" xfId="0" applyFont="1" applyBorder="1" applyAlignment="1">
      <alignment horizontal="center"/>
    </xf>
    <xf numFmtId="0" fontId="50" fillId="0" borderId="66" xfId="0" applyFont="1" applyBorder="1" applyAlignment="1">
      <alignment horizontal="right" vertical="center"/>
    </xf>
    <xf numFmtId="0" fontId="50" fillId="0" borderId="28" xfId="0" applyFont="1" applyBorder="1" applyAlignment="1">
      <alignment horizontal="left" vertical="center"/>
    </xf>
    <xf numFmtId="0" fontId="50" fillId="0" borderId="28" xfId="0" applyFont="1" applyBorder="1" applyAlignment="1">
      <alignment horizontal="center" vertical="center"/>
    </xf>
    <xf numFmtId="0" fontId="50" fillId="0" borderId="73" xfId="0" applyFont="1" applyBorder="1" applyAlignment="1">
      <alignment horizontal="center"/>
    </xf>
    <xf numFmtId="0" fontId="83" fillId="0" borderId="66" xfId="0" applyFont="1" applyBorder="1" applyAlignment="1">
      <alignment horizontal="right" vertical="center"/>
    </xf>
    <xf numFmtId="0" fontId="83" fillId="0" borderId="28" xfId="0" applyFont="1" applyBorder="1" applyAlignment="1">
      <alignment horizontal="left" vertical="center"/>
    </xf>
    <xf numFmtId="0" fontId="83" fillId="0" borderId="28" xfId="0" applyFont="1" applyBorder="1" applyAlignment="1">
      <alignment horizontal="center" vertical="center"/>
    </xf>
    <xf numFmtId="0" fontId="190" fillId="0" borderId="29" xfId="0" applyFont="1" applyBorder="1" applyAlignment="1">
      <alignment horizontal="center"/>
    </xf>
    <xf numFmtId="0" fontId="190" fillId="0" borderId="28" xfId="0" applyFont="1" applyBorder="1" applyAlignment="1">
      <alignment horizontal="center"/>
    </xf>
    <xf numFmtId="0" fontId="190" fillId="0" borderId="28" xfId="0" quotePrefix="1" applyFont="1" applyBorder="1" applyAlignment="1">
      <alignment horizontal="center"/>
    </xf>
    <xf numFmtId="0" fontId="83" fillId="0" borderId="73" xfId="0" applyFont="1" applyBorder="1" applyAlignment="1">
      <alignment horizontal="center"/>
    </xf>
    <xf numFmtId="0" fontId="190" fillId="0" borderId="73" xfId="0" applyFont="1" applyBorder="1" applyAlignment="1">
      <alignment horizontal="center"/>
    </xf>
    <xf numFmtId="0" fontId="83" fillId="0" borderId="65" xfId="0" applyFont="1" applyBorder="1" applyAlignment="1">
      <alignment horizontal="right" vertical="center"/>
    </xf>
    <xf numFmtId="0" fontId="83" fillId="0" borderId="39" xfId="0" applyFont="1" applyBorder="1" applyAlignment="1">
      <alignment horizontal="left" vertical="center"/>
    </xf>
    <xf numFmtId="0" fontId="83" fillId="0" borderId="39" xfId="0" applyFont="1" applyBorder="1" applyAlignment="1">
      <alignment horizontal="center" vertical="center"/>
    </xf>
    <xf numFmtId="0" fontId="190" fillId="0" borderId="11" xfId="0" applyFont="1" applyBorder="1" applyAlignment="1">
      <alignment horizontal="center"/>
    </xf>
    <xf numFmtId="0" fontId="190" fillId="0" borderId="39" xfId="0" quotePrefix="1" applyFont="1" applyBorder="1" applyAlignment="1">
      <alignment horizontal="center"/>
    </xf>
    <xf numFmtId="0" fontId="190" fillId="0" borderId="39" xfId="0" applyFont="1" applyBorder="1" applyAlignment="1">
      <alignment horizontal="center"/>
    </xf>
    <xf numFmtId="0" fontId="83" fillId="0" borderId="88" xfId="0" applyFont="1" applyBorder="1" applyAlignment="1">
      <alignment horizontal="center"/>
    </xf>
    <xf numFmtId="0" fontId="83" fillId="0" borderId="67" xfId="0" applyFont="1" applyBorder="1" applyAlignment="1">
      <alignment horizontal="right" vertical="center"/>
    </xf>
    <xf numFmtId="0" fontId="83" fillId="0" borderId="68" xfId="0" applyFont="1" applyBorder="1" applyAlignment="1">
      <alignment horizontal="left" vertical="center"/>
    </xf>
    <xf numFmtId="0" fontId="83" fillId="0" borderId="68" xfId="0" applyFont="1" applyBorder="1" applyAlignment="1">
      <alignment horizontal="center" vertical="center"/>
    </xf>
    <xf numFmtId="0" fontId="190" fillId="0" borderId="89" xfId="0" applyFont="1" applyBorder="1" applyAlignment="1">
      <alignment horizontal="center"/>
    </xf>
    <xf numFmtId="0" fontId="190" fillId="0" borderId="89" xfId="0" applyFont="1" applyBorder="1" applyAlignment="1">
      <alignment horizontal="center" vertical="center"/>
    </xf>
    <xf numFmtId="0" fontId="190" fillId="0" borderId="68" xfId="0" applyFont="1" applyBorder="1" applyAlignment="1">
      <alignment horizontal="center" vertical="center"/>
    </xf>
    <xf numFmtId="0" fontId="190" fillId="0" borderId="68" xfId="0" applyFont="1" applyBorder="1" applyAlignment="1">
      <alignment horizontal="center"/>
    </xf>
    <xf numFmtId="0" fontId="83" fillId="0" borderId="41" xfId="0" applyFont="1" applyBorder="1" applyAlignment="1">
      <alignment horizontal="right" vertical="center"/>
    </xf>
    <xf numFmtId="0" fontId="83" fillId="0" borderId="3" xfId="0" applyFont="1" applyBorder="1" applyAlignment="1">
      <alignment horizontal="left" vertical="center"/>
    </xf>
    <xf numFmtId="0" fontId="83" fillId="0" borderId="3" xfId="0" applyFont="1" applyBorder="1" applyAlignment="1">
      <alignment horizontal="center" vertical="center"/>
    </xf>
    <xf numFmtId="0" fontId="83" fillId="0" borderId="22" xfId="0" applyFont="1" applyBorder="1" applyAlignment="1">
      <alignment horizontal="center"/>
    </xf>
    <xf numFmtId="0" fontId="35" fillId="0" borderId="0" xfId="15" applyFont="1" applyBorder="1" applyAlignment="1">
      <alignment horizontal="centerContinuous"/>
    </xf>
    <xf numFmtId="0" fontId="35" fillId="0" borderId="0" xfId="15" applyFont="1" applyBorder="1" applyAlignment="1">
      <alignment horizontal="center"/>
    </xf>
    <xf numFmtId="0" fontId="35" fillId="0" borderId="0" xfId="15" applyFont="1" applyBorder="1"/>
    <xf numFmtId="0" fontId="35" fillId="0" borderId="0" xfId="15" applyFont="1" applyBorder="1" applyAlignment="1">
      <alignment horizontal="right"/>
    </xf>
    <xf numFmtId="0" fontId="35" fillId="0" borderId="0" xfId="15" applyFont="1" applyBorder="1" applyAlignment="1"/>
    <xf numFmtId="0" fontId="35" fillId="0" borderId="0" xfId="15" applyFont="1" applyBorder="1" applyAlignment="1">
      <alignment horizontal="left"/>
    </xf>
    <xf numFmtId="0" fontId="35" fillId="0" borderId="62" xfId="15" applyFont="1" applyBorder="1" applyAlignment="1">
      <alignment horizontal="centerContinuous"/>
    </xf>
    <xf numFmtId="0" fontId="35" fillId="0" borderId="58" xfId="15" applyFont="1" applyBorder="1" applyAlignment="1">
      <alignment horizontal="centerContinuous"/>
    </xf>
    <xf numFmtId="0" fontId="35" fillId="0" borderId="62" xfId="15" applyFont="1" applyBorder="1" applyAlignment="1">
      <alignment horizontal="centerContinuous" vertical="center"/>
    </xf>
    <xf numFmtId="0" fontId="35" fillId="0" borderId="58" xfId="15" applyFont="1" applyBorder="1" applyAlignment="1">
      <alignment horizontal="centerContinuous" vertical="center"/>
    </xf>
    <xf numFmtId="0" fontId="35" fillId="0" borderId="63" xfId="15" applyFont="1" applyBorder="1" applyAlignment="1">
      <alignment horizontal="centerContinuous" vertical="center"/>
    </xf>
    <xf numFmtId="0" fontId="35" fillId="0" borderId="6" xfId="15" applyFont="1" applyBorder="1" applyAlignment="1">
      <alignment horizontal="center" vertical="center"/>
    </xf>
    <xf numFmtId="0" fontId="35" fillId="0" borderId="65" xfId="15" applyFont="1" applyBorder="1" applyAlignment="1">
      <alignment horizontal="centerContinuous"/>
    </xf>
    <xf numFmtId="0" fontId="35" fillId="0" borderId="64" xfId="15" applyFont="1" applyBorder="1" applyAlignment="1">
      <alignment horizontal="centerContinuous" vertical="center"/>
    </xf>
    <xf numFmtId="0" fontId="35" fillId="0" borderId="71" xfId="15" applyFont="1" applyBorder="1" applyAlignment="1">
      <alignment horizontal="centerContinuous" vertical="center"/>
    </xf>
    <xf numFmtId="0" fontId="35" fillId="0" borderId="24" xfId="15" applyFont="1" applyBorder="1" applyAlignment="1">
      <alignment horizontal="centerContinuous" vertical="center"/>
    </xf>
    <xf numFmtId="0" fontId="35" fillId="0" borderId="11" xfId="15" applyFont="1" applyBorder="1" applyAlignment="1">
      <alignment horizontal="center" vertical="center"/>
    </xf>
    <xf numFmtId="0" fontId="35" fillId="0" borderId="65" xfId="15" applyFont="1" applyBorder="1" applyAlignment="1">
      <alignment vertical="top"/>
    </xf>
    <xf numFmtId="0" fontId="35" fillId="0" borderId="39" xfId="15" applyFont="1" applyBorder="1" applyAlignment="1">
      <alignment horizontal="left" vertical="top"/>
    </xf>
    <xf numFmtId="0" fontId="35" fillId="0" borderId="0" xfId="15" applyFont="1" applyBorder="1" applyAlignment="1">
      <alignment horizontal="center" vertical="center"/>
    </xf>
    <xf numFmtId="0" fontId="35" fillId="0" borderId="65" xfId="15" applyFont="1" applyBorder="1" applyAlignment="1">
      <alignment horizontal="center" vertical="center"/>
    </xf>
    <xf numFmtId="0" fontId="35" fillId="0" borderId="39" xfId="15" applyFont="1" applyBorder="1" applyAlignment="1">
      <alignment horizontal="centerContinuous"/>
    </xf>
    <xf numFmtId="0" fontId="35" fillId="0" borderId="9" xfId="15" applyFont="1" applyBorder="1" applyAlignment="1">
      <alignment horizontal="center" vertical="center"/>
    </xf>
    <xf numFmtId="0" fontId="35" fillId="0" borderId="45" xfId="15" applyFont="1" applyBorder="1" applyAlignment="1">
      <alignment vertical="center"/>
    </xf>
    <xf numFmtId="0" fontId="35" fillId="0" borderId="44" xfId="15" applyFont="1" applyBorder="1" applyAlignment="1">
      <alignment horizontal="left" vertical="center"/>
    </xf>
    <xf numFmtId="1" fontId="35" fillId="0" borderId="81" xfId="15" applyNumberFormat="1" applyFont="1" applyBorder="1" applyAlignment="1">
      <alignment horizontal="center" vertical="center"/>
    </xf>
    <xf numFmtId="167" fontId="35" fillId="0" borderId="81" xfId="15" applyNumberFormat="1" applyFont="1" applyBorder="1" applyAlignment="1">
      <alignment horizontal="center" vertical="center"/>
    </xf>
    <xf numFmtId="1" fontId="35" fillId="0" borderId="73" xfId="15" applyNumberFormat="1" applyFont="1" applyBorder="1" applyAlignment="1">
      <alignment horizontal="center" vertical="center"/>
    </xf>
    <xf numFmtId="0" fontId="9" fillId="0" borderId="0" xfId="15" applyFont="1" applyBorder="1" applyAlignment="1">
      <alignment horizontal="center"/>
    </xf>
    <xf numFmtId="1" fontId="9" fillId="0" borderId="0" xfId="15" applyNumberFormat="1" applyFont="1" applyBorder="1" applyAlignment="1">
      <alignment horizontal="center"/>
    </xf>
    <xf numFmtId="1" fontId="9" fillId="0" borderId="0" xfId="15" applyNumberFormat="1" applyFont="1" applyBorder="1"/>
    <xf numFmtId="0" fontId="9" fillId="0" borderId="0" xfId="15" applyFont="1" applyBorder="1"/>
    <xf numFmtId="0" fontId="35" fillId="0" borderId="66" xfId="15" applyFont="1" applyBorder="1" applyAlignment="1">
      <alignment vertical="center"/>
    </xf>
    <xf numFmtId="0" fontId="35" fillId="0" borderId="28" xfId="15" applyFont="1" applyBorder="1" applyAlignment="1">
      <alignment horizontal="left" vertical="center"/>
    </xf>
    <xf numFmtId="1" fontId="35" fillId="0" borderId="29" xfId="15" applyNumberFormat="1" applyFont="1" applyBorder="1" applyAlignment="1">
      <alignment horizontal="center" vertical="center"/>
    </xf>
    <xf numFmtId="0" fontId="35" fillId="0" borderId="65" xfId="15" applyFont="1" applyBorder="1" applyAlignment="1">
      <alignment vertical="center"/>
    </xf>
    <xf numFmtId="0" fontId="35" fillId="0" borderId="39" xfId="15" applyFont="1" applyBorder="1" applyAlignment="1">
      <alignment horizontal="left" vertical="center"/>
    </xf>
    <xf numFmtId="167" fontId="35" fillId="0" borderId="6" xfId="15" applyNumberFormat="1" applyFont="1" applyBorder="1" applyAlignment="1">
      <alignment horizontal="center" vertical="center"/>
    </xf>
    <xf numFmtId="0" fontId="35" fillId="0" borderId="106" xfId="15" applyFont="1" applyBorder="1" applyAlignment="1">
      <alignment horizontal="right" vertical="center"/>
    </xf>
    <xf numFmtId="0" fontId="35" fillId="0" borderId="21" xfId="15" applyFont="1" applyBorder="1" applyAlignment="1">
      <alignment horizontal="left" vertical="center"/>
    </xf>
    <xf numFmtId="1" fontId="35" fillId="0" borderId="18" xfId="15" applyNumberFormat="1" applyFont="1" applyBorder="1" applyAlignment="1">
      <alignment horizontal="center" vertical="center"/>
    </xf>
    <xf numFmtId="167" fontId="35" fillId="0" borderId="18" xfId="15" applyNumberFormat="1" applyFont="1" applyBorder="1" applyAlignment="1">
      <alignment horizontal="center" vertical="center"/>
    </xf>
    <xf numFmtId="1" fontId="35" fillId="0" borderId="95" xfId="15" applyNumberFormat="1" applyFont="1" applyBorder="1" applyAlignment="1">
      <alignment horizontal="center" vertical="center"/>
    </xf>
    <xf numFmtId="0" fontId="35" fillId="0" borderId="0" xfId="15" applyFont="1"/>
    <xf numFmtId="0" fontId="35" fillId="0" borderId="103" xfId="15" applyFont="1" applyBorder="1" applyAlignment="1">
      <alignment horizontal="left"/>
    </xf>
    <xf numFmtId="0" fontId="152" fillId="0" borderId="0" xfId="15" applyFont="1" applyBorder="1" applyAlignment="1">
      <alignment vertical="center"/>
    </xf>
    <xf numFmtId="0" fontId="84" fillId="0" borderId="0" xfId="15" applyFont="1" applyBorder="1" applyAlignment="1">
      <alignment horizontal="left" vertical="center"/>
    </xf>
    <xf numFmtId="0" fontId="84" fillId="0" borderId="62" xfId="15" applyFont="1" applyBorder="1" applyAlignment="1">
      <alignment horizontal="centerContinuous" vertical="center"/>
    </xf>
    <xf numFmtId="0" fontId="84" fillId="0" borderId="63" xfId="15" applyFont="1" applyBorder="1" applyAlignment="1">
      <alignment horizontal="centerContinuous" vertical="center"/>
    </xf>
    <xf numFmtId="0" fontId="84" fillId="0" borderId="60" xfId="15" applyFont="1" applyBorder="1" applyAlignment="1">
      <alignment horizontal="centerContinuous" vertical="center"/>
    </xf>
    <xf numFmtId="0" fontId="84" fillId="0" borderId="61" xfId="15" applyFont="1" applyBorder="1" applyAlignment="1">
      <alignment horizontal="centerContinuous" vertical="center"/>
    </xf>
    <xf numFmtId="0" fontId="84" fillId="0" borderId="65" xfId="15" applyFont="1" applyBorder="1" applyAlignment="1">
      <alignment horizontal="centerContinuous" vertical="center"/>
    </xf>
    <xf numFmtId="0" fontId="84" fillId="0" borderId="39" xfId="15" applyFont="1" applyBorder="1" applyAlignment="1">
      <alignment horizontal="centerContinuous" vertical="center"/>
    </xf>
    <xf numFmtId="0" fontId="84" fillId="0" borderId="64" xfId="15" applyFont="1" applyBorder="1" applyAlignment="1">
      <alignment horizontal="centerContinuous" vertical="center"/>
    </xf>
    <xf numFmtId="0" fontId="84" fillId="0" borderId="24" xfId="15" applyFont="1" applyBorder="1" applyAlignment="1">
      <alignment horizontal="centerContinuous" vertical="center"/>
    </xf>
    <xf numFmtId="0" fontId="84" fillId="0" borderId="9" xfId="15" applyFont="1" applyBorder="1" applyAlignment="1">
      <alignment horizontal="center" vertical="center"/>
    </xf>
    <xf numFmtId="0" fontId="264" fillId="0" borderId="66" xfId="15" applyFont="1" applyBorder="1" applyAlignment="1">
      <alignment vertical="center"/>
    </xf>
    <xf numFmtId="0" fontId="264" fillId="0" borderId="28" xfId="15" applyFont="1" applyBorder="1" applyAlignment="1">
      <alignment horizontal="left" vertical="center"/>
    </xf>
    <xf numFmtId="0" fontId="6" fillId="0" borderId="81" xfId="15" applyFont="1" applyBorder="1" applyAlignment="1">
      <alignment horizontal="center" vertical="center"/>
    </xf>
    <xf numFmtId="1" fontId="6" fillId="0" borderId="81" xfId="15" applyNumberFormat="1" applyFont="1" applyBorder="1" applyAlignment="1">
      <alignment horizontal="center" vertical="center"/>
    </xf>
    <xf numFmtId="1" fontId="84" fillId="0" borderId="25" xfId="15" applyNumberFormat="1" applyFont="1" applyBorder="1" applyAlignment="1">
      <alignment horizontal="center" vertical="center"/>
    </xf>
    <xf numFmtId="1" fontId="25" fillId="0" borderId="81" xfId="15" applyNumberFormat="1" applyFont="1" applyBorder="1" applyAlignment="1">
      <alignment horizontal="center" vertical="center"/>
    </xf>
    <xf numFmtId="0" fontId="265" fillId="0" borderId="0" xfId="15" applyFont="1" applyBorder="1" applyAlignment="1">
      <alignment vertical="center"/>
    </xf>
    <xf numFmtId="0" fontId="265" fillId="0" borderId="0" xfId="15" applyFont="1" applyBorder="1" applyAlignment="1">
      <alignment horizontal="center" vertical="center"/>
    </xf>
    <xf numFmtId="0" fontId="6" fillId="0" borderId="73" xfId="15" applyFont="1" applyBorder="1" applyAlignment="1">
      <alignment horizontal="center" vertical="center"/>
    </xf>
    <xf numFmtId="1" fontId="6" fillId="0" borderId="73" xfId="15" applyNumberFormat="1" applyFont="1" applyBorder="1" applyAlignment="1">
      <alignment horizontal="center" vertical="center"/>
    </xf>
    <xf numFmtId="0" fontId="265" fillId="0" borderId="0" xfId="15" applyFont="1" applyFill="1" applyBorder="1" applyAlignment="1">
      <alignment horizontal="center" vertical="center"/>
    </xf>
    <xf numFmtId="0" fontId="13" fillId="0" borderId="0" xfId="4" applyFont="1" applyAlignment="1">
      <alignment vertical="center"/>
    </xf>
    <xf numFmtId="0" fontId="30" fillId="0" borderId="29" xfId="15" applyFont="1" applyBorder="1" applyAlignment="1">
      <alignment horizontal="center" vertical="center"/>
    </xf>
    <xf numFmtId="0" fontId="264" fillId="0" borderId="65" xfId="15" applyFont="1" applyBorder="1" applyAlignment="1">
      <alignment vertical="center"/>
    </xf>
    <xf numFmtId="0" fontId="264" fillId="0" borderId="39" xfId="15" applyFont="1" applyBorder="1" applyAlignment="1">
      <alignment horizontal="left" vertical="center"/>
    </xf>
    <xf numFmtId="1" fontId="6" fillId="0" borderId="89" xfId="15" applyNumberFormat="1" applyFont="1" applyBorder="1" applyAlignment="1">
      <alignment horizontal="center" vertical="center"/>
    </xf>
    <xf numFmtId="0" fontId="264" fillId="0" borderId="69" xfId="15" applyFont="1" applyBorder="1" applyAlignment="1">
      <alignment vertical="center"/>
    </xf>
    <xf numFmtId="0" fontId="264" fillId="0" borderId="70" xfId="15" applyFont="1" applyBorder="1" applyAlignment="1">
      <alignment horizontal="left" vertical="center"/>
    </xf>
    <xf numFmtId="1" fontId="265" fillId="0" borderId="89" xfId="15" applyNumberFormat="1" applyFont="1" applyBorder="1" applyAlignment="1">
      <alignment horizontal="center" vertical="center"/>
    </xf>
    <xf numFmtId="0" fontId="264" fillId="0" borderId="41" xfId="15" applyFont="1" applyBorder="1" applyAlignment="1">
      <alignment horizontal="right" vertical="center"/>
    </xf>
    <xf numFmtId="0" fontId="264" fillId="0" borderId="3" xfId="15" applyFont="1" applyBorder="1" applyAlignment="1">
      <alignment horizontal="left" vertical="center"/>
    </xf>
    <xf numFmtId="0" fontId="265" fillId="0" borderId="22" xfId="15" applyFont="1" applyBorder="1" applyAlignment="1">
      <alignment horizontal="center" vertical="center"/>
    </xf>
    <xf numFmtId="1" fontId="265" fillId="0" borderId="22" xfId="15" applyNumberFormat="1" applyFont="1" applyBorder="1" applyAlignment="1">
      <alignment horizontal="center" vertical="center"/>
    </xf>
    <xf numFmtId="0" fontId="265" fillId="0" borderId="9" xfId="15" applyFont="1" applyBorder="1" applyAlignment="1">
      <alignment horizontal="center" vertical="center"/>
    </xf>
    <xf numFmtId="1" fontId="265" fillId="0" borderId="9" xfId="15" applyNumberFormat="1" applyFont="1" applyBorder="1" applyAlignment="1">
      <alignment horizontal="center" vertical="center"/>
    </xf>
    <xf numFmtId="0" fontId="264" fillId="0" borderId="60" xfId="15" applyFont="1" applyBorder="1" applyAlignment="1">
      <alignment vertical="center"/>
    </xf>
    <xf numFmtId="0" fontId="264" fillId="0" borderId="71" xfId="15" applyFont="1" applyBorder="1" applyAlignment="1">
      <alignment horizontal="left" vertical="center"/>
    </xf>
    <xf numFmtId="3" fontId="7" fillId="2" borderId="0" xfId="8" applyNumberFormat="1" applyFont="1" applyFill="1" applyAlignment="1">
      <alignment horizontal="right" vertical="center"/>
    </xf>
    <xf numFmtId="0" fontId="152" fillId="0" borderId="58" xfId="15" applyFont="1" applyBorder="1" applyAlignment="1">
      <alignment vertical="center" readingOrder="1"/>
    </xf>
    <xf numFmtId="0" fontId="152" fillId="0" borderId="58" xfId="15" applyFont="1" applyBorder="1" applyAlignment="1">
      <alignment vertical="center"/>
    </xf>
    <xf numFmtId="0" fontId="152" fillId="0" borderId="0" xfId="15" applyFont="1" applyAlignment="1">
      <alignment vertical="center"/>
    </xf>
    <xf numFmtId="0" fontId="152" fillId="0" borderId="0" xfId="15" applyFont="1" applyBorder="1" applyAlignment="1">
      <alignment horizontal="left" vertical="center"/>
    </xf>
    <xf numFmtId="0" fontId="30" fillId="0" borderId="0" xfId="15" applyFont="1" applyBorder="1" applyAlignment="1">
      <alignment horizontal="right"/>
    </xf>
    <xf numFmtId="0" fontId="30" fillId="0" borderId="0" xfId="15" applyFont="1" applyBorder="1" applyAlignment="1"/>
    <xf numFmtId="0" fontId="30" fillId="0" borderId="0" xfId="15" applyFont="1" applyBorder="1"/>
    <xf numFmtId="0" fontId="30" fillId="0" borderId="0" xfId="15" applyFont="1" applyBorder="1" applyAlignment="1">
      <alignment horizontal="left"/>
    </xf>
    <xf numFmtId="0" fontId="32" fillId="0" borderId="62" xfId="15" applyFont="1" applyBorder="1" applyAlignment="1">
      <alignment horizontal="centerContinuous"/>
    </xf>
    <xf numFmtId="0" fontId="32" fillId="0" borderId="63" xfId="15" applyFont="1" applyBorder="1" applyAlignment="1">
      <alignment horizontal="centerContinuous"/>
    </xf>
    <xf numFmtId="0" fontId="32" fillId="0" borderId="65" xfId="15" applyFont="1" applyBorder="1" applyAlignment="1">
      <alignment horizontal="centerContinuous" vertical="top"/>
    </xf>
    <xf numFmtId="0" fontId="32" fillId="0" borderId="39" xfId="15" applyFont="1" applyBorder="1" applyAlignment="1">
      <alignment horizontal="centerContinuous"/>
    </xf>
    <xf numFmtId="0" fontId="32" fillId="0" borderId="64" xfId="15" applyFont="1" applyBorder="1" applyAlignment="1">
      <alignment horizontal="centerContinuous" vertical="top"/>
    </xf>
    <xf numFmtId="0" fontId="32" fillId="0" borderId="24" xfId="15" applyFont="1" applyBorder="1" applyAlignment="1">
      <alignment horizontal="centerContinuous" vertical="top"/>
    </xf>
    <xf numFmtId="0" fontId="32" fillId="0" borderId="65" xfId="15" applyFont="1" applyBorder="1" applyAlignment="1">
      <alignment horizontal="right" vertical="top"/>
    </xf>
    <xf numFmtId="0" fontId="32" fillId="0" borderId="39" xfId="15" applyFont="1" applyBorder="1" applyAlignment="1">
      <alignment horizontal="left" vertical="top"/>
    </xf>
    <xf numFmtId="0" fontId="32" fillId="0" borderId="11" xfId="15" applyFont="1" applyBorder="1" applyAlignment="1">
      <alignment horizontal="center" vertical="center"/>
    </xf>
    <xf numFmtId="0" fontId="32" fillId="0" borderId="39" xfId="15" applyFont="1" applyBorder="1" applyAlignment="1">
      <alignment horizontal="center" wrapText="1"/>
    </xf>
    <xf numFmtId="0" fontId="32" fillId="0" borderId="11" xfId="15" applyFont="1" applyBorder="1" applyAlignment="1">
      <alignment horizontal="center" vertical="top"/>
    </xf>
    <xf numFmtId="0" fontId="34" fillId="0" borderId="39" xfId="15" applyFont="1" applyBorder="1" applyAlignment="1">
      <alignment horizontal="center" vertical="top"/>
    </xf>
    <xf numFmtId="0" fontId="32" fillId="0" borderId="39" xfId="15" applyFont="1" applyBorder="1" applyAlignment="1">
      <alignment horizontal="center" vertical="top"/>
    </xf>
    <xf numFmtId="0" fontId="32" fillId="0" borderId="45" xfId="15" applyFont="1" applyBorder="1" applyAlignment="1">
      <alignment vertical="center"/>
    </xf>
    <xf numFmtId="0" fontId="32" fillId="0" borderId="44" xfId="15" applyFont="1" applyBorder="1" applyAlignment="1">
      <alignment horizontal="left" vertical="center"/>
    </xf>
    <xf numFmtId="0" fontId="205" fillId="0" borderId="81" xfId="15" applyFont="1" applyBorder="1" applyAlignment="1">
      <alignment horizontal="center" vertical="center"/>
    </xf>
    <xf numFmtId="1" fontId="205" fillId="0" borderId="81" xfId="15" applyNumberFormat="1" applyFont="1" applyBorder="1" applyAlignment="1">
      <alignment horizontal="center" vertical="center"/>
    </xf>
    <xf numFmtId="0" fontId="205" fillId="0" borderId="44" xfId="15" applyFont="1" applyBorder="1" applyAlignment="1">
      <alignment horizontal="center" vertical="center"/>
    </xf>
    <xf numFmtId="0" fontId="32" fillId="0" borderId="66" xfId="15" applyFont="1" applyBorder="1" applyAlignment="1">
      <alignment vertical="center" readingOrder="2"/>
    </xf>
    <xf numFmtId="0" fontId="32" fillId="0" borderId="28" xfId="15" applyFont="1" applyBorder="1" applyAlignment="1">
      <alignment horizontal="left" vertical="center"/>
    </xf>
    <xf numFmtId="0" fontId="205" fillId="0" borderId="29" xfId="15" applyFont="1" applyBorder="1" applyAlignment="1">
      <alignment horizontal="center" vertical="center"/>
    </xf>
    <xf numFmtId="1" fontId="205" fillId="0" borderId="73" xfId="15" applyNumberFormat="1" applyFont="1" applyBorder="1" applyAlignment="1">
      <alignment horizontal="center" vertical="center"/>
    </xf>
    <xf numFmtId="0" fontId="205" fillId="0" borderId="28" xfId="15" applyFont="1" applyBorder="1" applyAlignment="1">
      <alignment horizontal="center" vertical="center"/>
    </xf>
    <xf numFmtId="1" fontId="92" fillId="0" borderId="0" xfId="15" applyNumberFormat="1" applyFont="1" applyBorder="1" applyAlignment="1">
      <alignment horizontal="right" vertical="center"/>
    </xf>
    <xf numFmtId="0" fontId="32" fillId="0" borderId="66" xfId="15" applyFont="1" applyBorder="1" applyAlignment="1">
      <alignment vertical="center"/>
    </xf>
    <xf numFmtId="0" fontId="32" fillId="0" borderId="65" xfId="15" applyFont="1" applyBorder="1" applyAlignment="1">
      <alignment vertical="center"/>
    </xf>
    <xf numFmtId="0" fontId="32" fillId="0" borderId="39" xfId="15" applyFont="1" applyBorder="1" applyAlignment="1">
      <alignment horizontal="left" vertical="center"/>
    </xf>
    <xf numFmtId="0" fontId="205" fillId="0" borderId="11" xfId="15" quotePrefix="1" applyFont="1" applyBorder="1" applyAlignment="1">
      <alignment horizontal="center" vertical="center"/>
    </xf>
    <xf numFmtId="0" fontId="205" fillId="0" borderId="11" xfId="15" applyFont="1" applyBorder="1" applyAlignment="1">
      <alignment horizontal="center" vertical="center"/>
    </xf>
    <xf numFmtId="0" fontId="205" fillId="0" borderId="39" xfId="15" applyFont="1" applyBorder="1" applyAlignment="1">
      <alignment horizontal="center" vertical="center"/>
    </xf>
    <xf numFmtId="0" fontId="32" fillId="0" borderId="49" xfId="15" applyFont="1" applyBorder="1" applyAlignment="1">
      <alignment vertical="center"/>
    </xf>
    <xf numFmtId="0" fontId="32" fillId="0" borderId="48" xfId="15" applyFont="1" applyBorder="1" applyAlignment="1">
      <alignment horizontal="left" vertical="center"/>
    </xf>
    <xf numFmtId="0" fontId="205" fillId="0" borderId="73" xfId="15" quotePrefix="1" applyFont="1" applyBorder="1" applyAlignment="1">
      <alignment horizontal="center" vertical="center"/>
    </xf>
    <xf numFmtId="0" fontId="205" fillId="0" borderId="73" xfId="15" applyFont="1" applyBorder="1" applyAlignment="1">
      <alignment horizontal="center" vertical="center"/>
    </xf>
    <xf numFmtId="0" fontId="205" fillId="0" borderId="48" xfId="15" applyFont="1" applyBorder="1" applyAlignment="1">
      <alignment horizontal="center" vertical="center"/>
    </xf>
    <xf numFmtId="0" fontId="32" fillId="0" borderId="64" xfId="15" applyFont="1" applyBorder="1" applyAlignment="1">
      <alignment vertical="center"/>
    </xf>
    <xf numFmtId="0" fontId="32" fillId="0" borderId="24" xfId="15" applyFont="1" applyBorder="1" applyAlignment="1">
      <alignment horizontal="left" vertical="center"/>
    </xf>
    <xf numFmtId="0" fontId="205" fillId="0" borderId="9" xfId="15" quotePrefix="1" applyFont="1" applyBorder="1" applyAlignment="1">
      <alignment horizontal="center" vertical="center"/>
    </xf>
    <xf numFmtId="0" fontId="205" fillId="0" borderId="9" xfId="15" applyFont="1" applyBorder="1" applyAlignment="1">
      <alignment horizontal="center" vertical="center"/>
    </xf>
    <xf numFmtId="1" fontId="205" fillId="0" borderId="89" xfId="15" applyNumberFormat="1" applyFont="1" applyBorder="1" applyAlignment="1">
      <alignment horizontal="center" vertical="center"/>
    </xf>
    <xf numFmtId="0" fontId="205" fillId="0" borderId="24" xfId="15" applyFont="1" applyBorder="1" applyAlignment="1">
      <alignment horizontal="center" vertical="center"/>
    </xf>
    <xf numFmtId="0" fontId="32" fillId="0" borderId="41" xfId="15" applyFont="1" applyBorder="1" applyAlignment="1">
      <alignment horizontal="right" vertical="center"/>
    </xf>
    <xf numFmtId="0" fontId="32" fillId="0" borderId="3" xfId="15" applyFont="1" applyBorder="1" applyAlignment="1">
      <alignment horizontal="left" vertical="center"/>
    </xf>
    <xf numFmtId="0" fontId="205" fillId="0" borderId="22" xfId="15" applyFont="1" applyBorder="1" applyAlignment="1">
      <alignment horizontal="center" vertical="center"/>
    </xf>
    <xf numFmtId="1" fontId="205" fillId="0" borderId="22" xfId="15" applyNumberFormat="1" applyFont="1" applyBorder="1" applyAlignment="1">
      <alignment horizontal="center" vertical="center"/>
    </xf>
    <xf numFmtId="0" fontId="32" fillId="0" borderId="0" xfId="15" applyFont="1" applyBorder="1" applyAlignment="1">
      <alignment readingOrder="2"/>
    </xf>
    <xf numFmtId="0" fontId="32" fillId="0" borderId="0" xfId="15" applyFont="1" applyBorder="1" applyAlignment="1"/>
    <xf numFmtId="0" fontId="32" fillId="0" borderId="0" xfId="15" applyFont="1" applyBorder="1"/>
    <xf numFmtId="0" fontId="32" fillId="0" borderId="0" xfId="15" applyFont="1" applyBorder="1" applyAlignment="1">
      <alignment horizontal="left"/>
    </xf>
    <xf numFmtId="0" fontId="34" fillId="0" borderId="0" xfId="15" applyFont="1" applyBorder="1" applyAlignment="1"/>
    <xf numFmtId="0" fontId="34" fillId="0" borderId="0" xfId="15" applyFont="1" applyBorder="1"/>
    <xf numFmtId="0" fontId="11" fillId="0" borderId="0" xfId="15" applyFont="1" applyBorder="1"/>
    <xf numFmtId="0" fontId="78" fillId="0" borderId="0" xfId="15" applyFont="1" applyBorder="1" applyAlignment="1"/>
    <xf numFmtId="0" fontId="78" fillId="0" borderId="0" xfId="15" applyFont="1" applyBorder="1"/>
    <xf numFmtId="0" fontId="56" fillId="0" borderId="0" xfId="15" applyFont="1" applyBorder="1" applyAlignment="1"/>
    <xf numFmtId="0" fontId="84" fillId="0" borderId="0" xfId="15" applyFont="1" applyAlignment="1">
      <alignment horizontal="centerContinuous"/>
    </xf>
    <xf numFmtId="0" fontId="154" fillId="0" borderId="0" xfId="15" applyFont="1"/>
    <xf numFmtId="0" fontId="157" fillId="0" borderId="62" xfId="15" applyFont="1" applyBorder="1" applyAlignment="1"/>
    <xf numFmtId="0" fontId="157" fillId="0" borderId="63" xfId="15" applyFont="1" applyBorder="1" applyAlignment="1">
      <alignment horizontal="centerContinuous"/>
    </xf>
    <xf numFmtId="0" fontId="154" fillId="0" borderId="36" xfId="15" applyFont="1" applyBorder="1" applyAlignment="1">
      <alignment vertical="center"/>
    </xf>
    <xf numFmtId="0" fontId="157" fillId="0" borderId="36" xfId="15" applyFont="1" applyBorder="1" applyAlignment="1">
      <alignment vertical="center"/>
    </xf>
    <xf numFmtId="0" fontId="154" fillId="0" borderId="61" xfId="15" applyFont="1" applyBorder="1" applyAlignment="1">
      <alignment horizontal="left" vertical="center"/>
    </xf>
    <xf numFmtId="0" fontId="154" fillId="0" borderId="65" xfId="15" applyFont="1" applyBorder="1" applyAlignment="1"/>
    <xf numFmtId="0" fontId="154" fillId="0" borderId="0" xfId="15" applyFont="1" applyBorder="1" applyAlignment="1">
      <alignment horizontal="left"/>
    </xf>
    <xf numFmtId="0" fontId="157" fillId="0" borderId="65" xfId="15" applyFont="1" applyBorder="1" applyAlignment="1">
      <alignment horizontal="centerContinuous"/>
    </xf>
    <xf numFmtId="0" fontId="157" fillId="0" borderId="39" xfId="15" applyFont="1" applyBorder="1" applyAlignment="1">
      <alignment horizontal="centerContinuous"/>
    </xf>
    <xf numFmtId="0" fontId="157" fillId="0" borderId="11" xfId="15" applyFont="1" applyBorder="1" applyAlignment="1">
      <alignment horizontal="center" vertical="center" wrapText="1"/>
    </xf>
    <xf numFmtId="0" fontId="157" fillId="0" borderId="39" xfId="15" applyFont="1" applyBorder="1" applyAlignment="1">
      <alignment horizontal="center" vertical="center" wrapText="1"/>
    </xf>
    <xf numFmtId="0" fontId="157" fillId="0" borderId="9" xfId="15" applyFont="1" applyBorder="1" applyAlignment="1">
      <alignment horizontal="center" vertical="center" wrapText="1"/>
    </xf>
    <xf numFmtId="0" fontId="157" fillId="0" borderId="45" xfId="15" applyFont="1" applyBorder="1" applyAlignment="1">
      <alignment horizontal="right" vertical="center"/>
    </xf>
    <xf numFmtId="0" fontId="157" fillId="0" borderId="44" xfId="15" applyFont="1" applyBorder="1" applyAlignment="1">
      <alignment horizontal="left" vertical="center"/>
    </xf>
    <xf numFmtId="0" fontId="157" fillId="0" borderId="66" xfId="15" applyFont="1" applyBorder="1" applyAlignment="1">
      <alignment horizontal="right" vertical="center"/>
    </xf>
    <xf numFmtId="0" fontId="157" fillId="0" borderId="28" xfId="15" applyFont="1" applyBorder="1" applyAlignment="1">
      <alignment horizontal="left" vertical="center"/>
    </xf>
    <xf numFmtId="0" fontId="266" fillId="0" borderId="0" xfId="15" applyFont="1" applyBorder="1" applyAlignment="1">
      <alignment vertical="center"/>
    </xf>
    <xf numFmtId="0" fontId="157" fillId="0" borderId="65" xfId="15" applyFont="1" applyBorder="1" applyAlignment="1">
      <alignment horizontal="right" vertical="center"/>
    </xf>
    <xf numFmtId="0" fontId="157" fillId="0" borderId="39" xfId="15" applyFont="1" applyBorder="1" applyAlignment="1">
      <alignment horizontal="left" vertical="center"/>
    </xf>
    <xf numFmtId="0" fontId="157" fillId="0" borderId="49" xfId="15" applyFont="1" applyBorder="1" applyAlignment="1">
      <alignment horizontal="right" vertical="center"/>
    </xf>
    <xf numFmtId="0" fontId="157" fillId="0" borderId="48" xfId="15" applyFont="1" applyBorder="1" applyAlignment="1">
      <alignment horizontal="left" vertical="center"/>
    </xf>
    <xf numFmtId="0" fontId="205" fillId="0" borderId="88" xfId="15" applyFont="1" applyBorder="1" applyAlignment="1">
      <alignment horizontal="center" vertical="center"/>
    </xf>
    <xf numFmtId="0" fontId="205" fillId="0" borderId="70" xfId="15" applyFont="1" applyBorder="1" applyAlignment="1">
      <alignment horizontal="center" vertical="center"/>
    </xf>
    <xf numFmtId="0" fontId="157" fillId="0" borderId="67" xfId="15" applyFont="1" applyBorder="1" applyAlignment="1">
      <alignment horizontal="right" vertical="center"/>
    </xf>
    <xf numFmtId="0" fontId="157" fillId="0" borderId="68" xfId="15" applyFont="1" applyBorder="1" applyAlignment="1">
      <alignment horizontal="left" vertical="center"/>
    </xf>
    <xf numFmtId="0" fontId="205" fillId="0" borderId="89" xfId="15" applyFont="1" applyBorder="1" applyAlignment="1">
      <alignment horizontal="center" vertical="center"/>
    </xf>
    <xf numFmtId="0" fontId="205" fillId="0" borderId="68" xfId="15" applyFont="1" applyBorder="1" applyAlignment="1">
      <alignment horizontal="center" vertical="center"/>
    </xf>
    <xf numFmtId="0" fontId="157" fillId="0" borderId="41" xfId="15" applyFont="1" applyBorder="1" applyAlignment="1">
      <alignment horizontal="right" vertical="center"/>
    </xf>
    <xf numFmtId="0" fontId="157" fillId="0" borderId="3" xfId="15" applyFont="1" applyBorder="1" applyAlignment="1">
      <alignment horizontal="left" vertical="center"/>
    </xf>
    <xf numFmtId="0" fontId="157" fillId="0" borderId="0" xfId="15" applyFont="1" applyBorder="1" applyAlignment="1">
      <alignment horizontal="right" vertical="center" readingOrder="2"/>
    </xf>
    <xf numFmtId="0" fontId="157" fillId="0" borderId="0" xfId="15" applyFont="1" applyBorder="1" applyAlignment="1">
      <alignment horizontal="left" vertical="center"/>
    </xf>
    <xf numFmtId="0" fontId="266" fillId="0" borderId="0" xfId="15" applyFont="1" applyAlignment="1">
      <alignment vertical="center"/>
    </xf>
    <xf numFmtId="0" fontId="267" fillId="0" borderId="0" xfId="15" applyFont="1" applyAlignment="1">
      <alignment vertical="center"/>
    </xf>
    <xf numFmtId="0" fontId="32" fillId="0" borderId="0" xfId="15" applyFont="1" applyBorder="1" applyAlignment="1">
      <alignment horizontal="centerContinuous"/>
    </xf>
    <xf numFmtId="0" fontId="32" fillId="0" borderId="0" xfId="15" applyFont="1" applyBorder="1" applyAlignment="1">
      <alignment horizontal="right"/>
    </xf>
    <xf numFmtId="0" fontId="32" fillId="0" borderId="36" xfId="15" applyFont="1" applyBorder="1" applyAlignment="1">
      <alignment horizontal="right" vertical="center"/>
    </xf>
    <xf numFmtId="0" fontId="32" fillId="0" borderId="36" xfId="15" applyFont="1" applyBorder="1" applyAlignment="1">
      <alignment horizontal="center" vertical="center"/>
    </xf>
    <xf numFmtId="0" fontId="32" fillId="0" borderId="0" xfId="15" applyFont="1" applyBorder="1" applyAlignment="1">
      <alignment horizontal="center" vertical="center"/>
    </xf>
    <xf numFmtId="0" fontId="205" fillId="0" borderId="25" xfId="15" applyFont="1" applyBorder="1" applyAlignment="1">
      <alignment horizontal="center" vertical="center"/>
    </xf>
    <xf numFmtId="0" fontId="195" fillId="0" borderId="25" xfId="15" applyFont="1" applyBorder="1" applyAlignment="1">
      <alignment horizontal="center" vertical="center"/>
    </xf>
    <xf numFmtId="0" fontId="32" fillId="0" borderId="0" xfId="15" applyFont="1" applyBorder="1" applyAlignment="1">
      <alignment horizontal="right" vertical="center"/>
    </xf>
    <xf numFmtId="0" fontId="32" fillId="0" borderId="66" xfId="15" applyFont="1" applyBorder="1" applyAlignment="1">
      <alignment horizontal="right" vertical="center"/>
    </xf>
    <xf numFmtId="0" fontId="32" fillId="0" borderId="67" xfId="15" applyFont="1" applyBorder="1" applyAlignment="1">
      <alignment vertical="center"/>
    </xf>
    <xf numFmtId="0" fontId="32" fillId="0" borderId="68" xfId="15" applyFont="1" applyBorder="1" applyAlignment="1">
      <alignment horizontal="left" vertical="center"/>
    </xf>
    <xf numFmtId="0" fontId="157" fillId="0" borderId="0" xfId="15" applyFont="1" applyBorder="1" applyAlignment="1"/>
    <xf numFmtId="0" fontId="157" fillId="0" borderId="0" xfId="15" applyFont="1" applyBorder="1" applyAlignment="1">
      <alignment horizontal="left"/>
    </xf>
    <xf numFmtId="0" fontId="56" fillId="0" borderId="0" xfId="15" applyNumberFormat="1" applyFont="1"/>
    <xf numFmtId="0" fontId="49" fillId="0" borderId="0" xfId="15" applyNumberFormat="1" applyFont="1"/>
    <xf numFmtId="0" fontId="64" fillId="0" borderId="0" xfId="15" applyNumberFormat="1" applyFont="1" applyAlignment="1">
      <alignment horizontal="right"/>
    </xf>
    <xf numFmtId="0" fontId="64" fillId="0" borderId="0" xfId="15" applyNumberFormat="1" applyFont="1" applyAlignment="1"/>
    <xf numFmtId="0" fontId="64" fillId="0" borderId="0" xfId="15" applyNumberFormat="1" applyFont="1" applyAlignment="1">
      <alignment horizontal="left"/>
    </xf>
    <xf numFmtId="0" fontId="64" fillId="0" borderId="0" xfId="15" applyNumberFormat="1" applyFont="1"/>
    <xf numFmtId="0" fontId="55" fillId="0" borderId="62" xfId="15" applyNumberFormat="1" applyFont="1" applyBorder="1" applyAlignment="1">
      <alignment horizontal="centerContinuous"/>
    </xf>
    <xf numFmtId="0" fontId="55" fillId="0" borderId="58" xfId="15" applyNumberFormat="1" applyFont="1" applyBorder="1" applyAlignment="1">
      <alignment horizontal="centerContinuous"/>
    </xf>
    <xf numFmtId="0" fontId="55" fillId="0" borderId="63" xfId="15" applyNumberFormat="1" applyFont="1" applyBorder="1" applyAlignment="1">
      <alignment horizontal="centerContinuous"/>
    </xf>
    <xf numFmtId="0" fontId="55" fillId="0" borderId="65" xfId="15" applyNumberFormat="1" applyFont="1" applyBorder="1" applyAlignment="1">
      <alignment horizontal="centerContinuous"/>
    </xf>
    <xf numFmtId="0" fontId="55" fillId="0" borderId="64" xfId="15" applyNumberFormat="1" applyFont="1" applyBorder="1" applyAlignment="1">
      <alignment horizontal="centerContinuous"/>
    </xf>
    <xf numFmtId="0" fontId="55" fillId="0" borderId="71" xfId="15" applyNumberFormat="1" applyFont="1" applyBorder="1" applyAlignment="1">
      <alignment horizontal="centerContinuous"/>
    </xf>
    <xf numFmtId="0" fontId="55" fillId="0" borderId="24" xfId="15" applyNumberFormat="1" applyFont="1" applyBorder="1" applyAlignment="1">
      <alignment horizontal="centerContinuous"/>
    </xf>
    <xf numFmtId="0" fontId="55" fillId="0" borderId="65" xfId="15" applyNumberFormat="1" applyFont="1" applyBorder="1" applyAlignment="1">
      <alignment horizontal="centerContinuous" vertical="top"/>
    </xf>
    <xf numFmtId="0" fontId="55" fillId="0" borderId="6" xfId="15" applyNumberFormat="1" applyFont="1" applyBorder="1" applyAlignment="1">
      <alignment horizontal="center"/>
    </xf>
    <xf numFmtId="0" fontId="55" fillId="0" borderId="9" xfId="15" applyNumberFormat="1" applyFont="1" applyBorder="1" applyAlignment="1">
      <alignment horizontal="center"/>
    </xf>
    <xf numFmtId="0" fontId="157" fillId="0" borderId="62" xfId="15" applyNumberFormat="1" applyFont="1" applyBorder="1" applyAlignment="1">
      <alignment horizontal="center" vertical="center"/>
    </xf>
    <xf numFmtId="0" fontId="157" fillId="0" borderId="66" xfId="15" applyNumberFormat="1" applyFont="1" applyBorder="1" applyAlignment="1">
      <alignment horizontal="center" vertical="center"/>
    </xf>
    <xf numFmtId="0" fontId="123" fillId="0" borderId="0" xfId="15" applyNumberFormat="1" applyFont="1"/>
    <xf numFmtId="0" fontId="157" fillId="0" borderId="65" xfId="15" applyNumberFormat="1" applyFont="1" applyBorder="1" applyAlignment="1">
      <alignment horizontal="center" vertical="center"/>
    </xf>
    <xf numFmtId="0" fontId="269" fillId="0" borderId="0" xfId="15" applyNumberFormat="1" applyFont="1"/>
    <xf numFmtId="0" fontId="55" fillId="0" borderId="65" xfId="15" applyNumberFormat="1" applyFont="1" applyBorder="1" applyAlignment="1">
      <alignment horizontal="center" vertical="center"/>
    </xf>
    <xf numFmtId="0" fontId="55" fillId="0" borderId="66" xfId="15" applyNumberFormat="1" applyFont="1" applyBorder="1" applyAlignment="1">
      <alignment horizontal="center" vertical="center"/>
    </xf>
    <xf numFmtId="0" fontId="98" fillId="0" borderId="0" xfId="15" applyNumberFormat="1" applyFont="1"/>
    <xf numFmtId="0" fontId="157" fillId="0" borderId="29" xfId="15" applyFont="1" applyBorder="1" applyAlignment="1">
      <alignment horizontal="center" vertical="center"/>
    </xf>
    <xf numFmtId="0" fontId="270" fillId="0" borderId="0" xfId="15" applyNumberFormat="1" applyFont="1"/>
    <xf numFmtId="0" fontId="158" fillId="0" borderId="0" xfId="15" applyNumberFormat="1" applyFont="1"/>
    <xf numFmtId="0" fontId="55" fillId="0" borderId="41" xfId="15" applyNumberFormat="1" applyFont="1" applyBorder="1" applyAlignment="1">
      <alignment horizontal="center" vertical="center"/>
    </xf>
    <xf numFmtId="0" fontId="206" fillId="0" borderId="22" xfId="15" applyNumberFormat="1" applyFont="1" applyBorder="1" applyAlignment="1">
      <alignment horizontal="center" vertical="center"/>
    </xf>
    <xf numFmtId="164" fontId="206" fillId="0" borderId="22" xfId="15" applyNumberFormat="1" applyFont="1" applyBorder="1" applyAlignment="1">
      <alignment horizontal="center" vertical="center"/>
    </xf>
    <xf numFmtId="0" fontId="65" fillId="0" borderId="0" xfId="15" applyFont="1" applyFill="1" applyAlignment="1">
      <alignment horizontal="right" vertical="center"/>
    </xf>
    <xf numFmtId="0" fontId="56" fillId="0" borderId="0" xfId="15" applyNumberFormat="1" applyFont="1" applyBorder="1"/>
    <xf numFmtId="0" fontId="11" fillId="0" borderId="0" xfId="15" applyFont="1" applyBorder="1" applyAlignment="1">
      <alignment vertical="center"/>
    </xf>
    <xf numFmtId="0" fontId="56" fillId="0" borderId="0" xfId="15" applyNumberFormat="1" applyFont="1" applyAlignment="1">
      <alignment horizontal="center"/>
    </xf>
    <xf numFmtId="0" fontId="147" fillId="0" borderId="0" xfId="15" applyFont="1" applyBorder="1"/>
    <xf numFmtId="0" fontId="262" fillId="0" borderId="0" xfId="15" applyFont="1" applyBorder="1" applyAlignment="1">
      <alignment horizontal="right"/>
    </xf>
    <xf numFmtId="0" fontId="271" fillId="0" borderId="0" xfId="15" applyFont="1" applyBorder="1" applyAlignment="1"/>
    <xf numFmtId="0" fontId="271" fillId="0" borderId="0" xfId="15" applyFont="1" applyBorder="1"/>
    <xf numFmtId="0" fontId="271" fillId="0" borderId="0" xfId="15" applyFont="1" applyBorder="1" applyAlignment="1">
      <alignment horizontal="left"/>
    </xf>
    <xf numFmtId="0" fontId="147" fillId="0" borderId="62" xfId="15" applyFont="1" applyBorder="1" applyAlignment="1">
      <alignment horizontal="centerContinuous"/>
    </xf>
    <xf numFmtId="0" fontId="147" fillId="0" borderId="63" xfId="15" applyFont="1" applyBorder="1" applyAlignment="1">
      <alignment horizontal="left"/>
    </xf>
    <xf numFmtId="0" fontId="147" fillId="0" borderId="60" xfId="15" applyFont="1" applyBorder="1"/>
    <xf numFmtId="0" fontId="147" fillId="0" borderId="36" xfId="15" applyFont="1" applyBorder="1"/>
    <xf numFmtId="0" fontId="147" fillId="0" borderId="61" xfId="15" applyFont="1" applyBorder="1" applyAlignment="1">
      <alignment horizontal="left"/>
    </xf>
    <xf numFmtId="0" fontId="147" fillId="0" borderId="6" xfId="15" applyFont="1" applyBorder="1" applyAlignment="1">
      <alignment horizontal="center"/>
    </xf>
    <xf numFmtId="0" fontId="147" fillId="0" borderId="65" xfId="15" applyFont="1" applyBorder="1" applyAlignment="1">
      <alignment horizontal="right"/>
    </xf>
    <xf numFmtId="0" fontId="147" fillId="0" borderId="39" xfId="15" applyFont="1" applyBorder="1" applyAlignment="1">
      <alignment horizontal="left"/>
    </xf>
    <xf numFmtId="0" fontId="147" fillId="0" borderId="11" xfId="15" applyFont="1" applyBorder="1" applyAlignment="1">
      <alignment horizontal="center"/>
    </xf>
    <xf numFmtId="0" fontId="147" fillId="0" borderId="64" xfId="15" applyFont="1" applyBorder="1" applyAlignment="1">
      <alignment horizontal="centerContinuous"/>
    </xf>
    <xf numFmtId="0" fontId="147" fillId="0" borderId="24" xfId="15" applyFont="1" applyBorder="1" applyAlignment="1">
      <alignment horizontal="left"/>
    </xf>
    <xf numFmtId="0" fontId="147" fillId="0" borderId="9" xfId="15" applyFont="1" applyBorder="1" applyAlignment="1">
      <alignment horizontal="center"/>
    </xf>
    <xf numFmtId="0" fontId="97" fillId="0" borderId="45" xfId="15" applyFont="1" applyBorder="1" applyAlignment="1">
      <alignment vertical="center"/>
    </xf>
    <xf numFmtId="0" fontId="97" fillId="0" borderId="44" xfId="15" applyFont="1" applyBorder="1" applyAlignment="1">
      <alignment horizontal="left" vertical="center"/>
    </xf>
    <xf numFmtId="3" fontId="97" fillId="0" borderId="81" xfId="15" applyNumberFormat="1" applyFont="1" applyBorder="1" applyAlignment="1">
      <alignment horizontal="center" vertical="center"/>
    </xf>
    <xf numFmtId="3" fontId="147" fillId="0" borderId="73" xfId="15" applyNumberFormat="1" applyFont="1" applyBorder="1" applyAlignment="1">
      <alignment horizontal="center" vertical="center"/>
    </xf>
    <xf numFmtId="164" fontId="97" fillId="0" borderId="44" xfId="15" applyNumberFormat="1" applyFont="1" applyBorder="1" applyAlignment="1">
      <alignment horizontal="center" vertical="center"/>
    </xf>
    <xf numFmtId="0" fontId="97" fillId="0" borderId="0" xfId="15" applyFont="1" applyBorder="1"/>
    <xf numFmtId="0" fontId="97" fillId="0" borderId="49" xfId="15" applyFont="1" applyBorder="1" applyAlignment="1">
      <alignment vertical="center"/>
    </xf>
    <xf numFmtId="0" fontId="97" fillId="0" borderId="48" xfId="15" applyFont="1" applyBorder="1" applyAlignment="1">
      <alignment horizontal="left" vertical="center"/>
    </xf>
    <xf numFmtId="3" fontId="97" fillId="0" borderId="73" xfId="15" applyNumberFormat="1" applyFont="1" applyBorder="1" applyAlignment="1">
      <alignment horizontal="center" vertical="center"/>
    </xf>
    <xf numFmtId="164" fontId="97" fillId="0" borderId="48" xfId="15" applyNumberFormat="1" applyFont="1" applyBorder="1" applyAlignment="1">
      <alignment horizontal="center" vertical="center"/>
    </xf>
    <xf numFmtId="0" fontId="147" fillId="0" borderId="48" xfId="15" applyFont="1" applyBorder="1" applyAlignment="1">
      <alignment horizontal="left" vertical="center"/>
    </xf>
    <xf numFmtId="164" fontId="147" fillId="0" borderId="48" xfId="15" applyNumberFormat="1" applyFont="1" applyBorder="1" applyAlignment="1">
      <alignment horizontal="center" vertical="center"/>
    </xf>
    <xf numFmtId="164" fontId="147" fillId="0" borderId="73" xfId="15" applyNumberFormat="1" applyFont="1" applyBorder="1" applyAlignment="1">
      <alignment horizontal="center" vertical="center"/>
    </xf>
    <xf numFmtId="0" fontId="147" fillId="0" borderId="53" xfId="15" applyFont="1" applyBorder="1" applyAlignment="1">
      <alignment horizontal="right" vertical="center"/>
    </xf>
    <xf numFmtId="0" fontId="147" fillId="0" borderId="52" xfId="15" applyFont="1" applyBorder="1" applyAlignment="1">
      <alignment horizontal="left" vertical="center"/>
    </xf>
    <xf numFmtId="3" fontId="147" fillId="0" borderId="87" xfId="15" applyNumberFormat="1" applyFont="1" applyBorder="1" applyAlignment="1">
      <alignment horizontal="center" vertical="center"/>
    </xf>
    <xf numFmtId="164" fontId="147" fillId="0" borderId="52" xfId="15" applyNumberFormat="1" applyFont="1" applyBorder="1" applyAlignment="1">
      <alignment horizontal="center" vertical="center"/>
    </xf>
    <xf numFmtId="0" fontId="97" fillId="0" borderId="0" xfId="15" applyFont="1"/>
    <xf numFmtId="0" fontId="97" fillId="0" borderId="0" xfId="15" applyFont="1" applyBorder="1" applyAlignment="1"/>
    <xf numFmtId="0" fontId="97" fillId="0" borderId="0" xfId="15" applyFont="1" applyBorder="1" applyAlignment="1">
      <alignment horizontal="right"/>
    </xf>
    <xf numFmtId="0" fontId="97" fillId="0" borderId="0" xfId="15" applyFont="1" applyBorder="1" applyAlignment="1">
      <alignment readingOrder="2"/>
    </xf>
    <xf numFmtId="0" fontId="11" fillId="0" borderId="0" xfId="15" applyFont="1" applyBorder="1" applyAlignment="1">
      <alignment horizontal="right"/>
    </xf>
    <xf numFmtId="0" fontId="11" fillId="0" borderId="0" xfId="15" applyFont="1" applyBorder="1" applyAlignment="1">
      <alignment horizontal="left"/>
    </xf>
    <xf numFmtId="0" fontId="100" fillId="0" borderId="62" xfId="15" applyFont="1" applyBorder="1" applyAlignment="1">
      <alignment horizontal="right"/>
    </xf>
    <xf numFmtId="0" fontId="100" fillId="0" borderId="63" xfId="15" applyFont="1" applyBorder="1" applyAlignment="1">
      <alignment horizontal="left"/>
    </xf>
    <xf numFmtId="0" fontId="100" fillId="0" borderId="36" xfId="15" applyFont="1" applyBorder="1" applyAlignment="1">
      <alignment vertical="center"/>
    </xf>
    <xf numFmtId="0" fontId="100" fillId="0" borderId="61" xfId="15" applyFont="1" applyBorder="1" applyAlignment="1">
      <alignment horizontal="left" vertical="center"/>
    </xf>
    <xf numFmtId="0" fontId="64" fillId="0" borderId="0" xfId="15" applyFont="1" applyBorder="1"/>
    <xf numFmtId="0" fontId="100" fillId="0" borderId="64" xfId="15" applyFont="1" applyBorder="1" applyAlignment="1">
      <alignment horizontal="centerContinuous" vertical="top"/>
    </xf>
    <xf numFmtId="0" fontId="100" fillId="0" borderId="39" xfId="15" applyFont="1" applyBorder="1" applyAlignment="1">
      <alignment horizontal="centerContinuous"/>
    </xf>
    <xf numFmtId="0" fontId="100" fillId="0" borderId="61" xfId="15" applyFont="1" applyBorder="1" applyAlignment="1">
      <alignment horizontal="center" vertical="center"/>
    </xf>
    <xf numFmtId="0" fontId="100" fillId="0" borderId="45" xfId="15" applyFont="1" applyBorder="1" applyAlignment="1">
      <alignment vertical="center"/>
    </xf>
    <xf numFmtId="0" fontId="272" fillId="0" borderId="63" xfId="15" applyFont="1" applyBorder="1" applyAlignment="1">
      <alignment horizontal="center" vertical="center"/>
    </xf>
    <xf numFmtId="0" fontId="100" fillId="0" borderId="66" xfId="15" applyFont="1" applyBorder="1" applyAlignment="1">
      <alignment vertical="center"/>
    </xf>
    <xf numFmtId="0" fontId="100" fillId="0" borderId="28" xfId="15" applyFont="1" applyBorder="1" applyAlignment="1">
      <alignment horizontal="left" vertical="center"/>
    </xf>
    <xf numFmtId="0" fontId="272" fillId="0" borderId="73" xfId="15" applyFont="1" applyBorder="1" applyAlignment="1">
      <alignment horizontal="center" vertical="center"/>
    </xf>
    <xf numFmtId="0" fontId="272" fillId="0" borderId="39" xfId="15" applyFont="1" applyBorder="1" applyAlignment="1">
      <alignment horizontal="center" vertical="center"/>
    </xf>
    <xf numFmtId="0" fontId="78" fillId="0" borderId="28" xfId="15" applyFont="1" applyBorder="1" applyAlignment="1">
      <alignment horizontal="left" vertical="center"/>
    </xf>
    <xf numFmtId="0" fontId="100" fillId="0" borderId="65" xfId="15" applyFont="1" applyBorder="1" applyAlignment="1">
      <alignment vertical="center"/>
    </xf>
    <xf numFmtId="0" fontId="100" fillId="0" borderId="39" xfId="15" applyFont="1" applyBorder="1" applyAlignment="1">
      <alignment horizontal="left" vertical="center"/>
    </xf>
    <xf numFmtId="0" fontId="272" fillId="0" borderId="28" xfId="15" applyFont="1" applyBorder="1" applyAlignment="1">
      <alignment horizontal="center" vertical="center"/>
    </xf>
    <xf numFmtId="0" fontId="100" fillId="0" borderId="67" xfId="15" applyFont="1" applyBorder="1" applyAlignment="1">
      <alignment vertical="center"/>
    </xf>
    <xf numFmtId="0" fontId="100" fillId="0" borderId="68" xfId="15" applyFont="1" applyBorder="1" applyAlignment="1">
      <alignment horizontal="left" vertical="center"/>
    </xf>
    <xf numFmtId="0" fontId="100" fillId="0" borderId="41" xfId="15" applyFont="1" applyBorder="1" applyAlignment="1">
      <alignment horizontal="right" vertical="center"/>
    </xf>
    <xf numFmtId="0" fontId="100" fillId="0" borderId="3" xfId="15" applyFont="1" applyBorder="1" applyAlignment="1">
      <alignment horizontal="left" vertical="center"/>
    </xf>
    <xf numFmtId="0" fontId="272" fillId="0" borderId="3" xfId="15" applyFont="1" applyBorder="1" applyAlignment="1">
      <alignment horizontal="center" vertical="center"/>
    </xf>
    <xf numFmtId="0" fontId="179" fillId="0" borderId="0" xfId="15" applyFont="1"/>
    <xf numFmtId="0" fontId="84" fillId="0" borderId="0" xfId="15" applyFont="1" applyAlignment="1">
      <alignment horizontal="left"/>
    </xf>
    <xf numFmtId="0" fontId="37" fillId="0" borderId="60" xfId="15" applyFont="1" applyBorder="1" applyAlignment="1">
      <alignment horizontal="center" vertical="center"/>
    </xf>
    <xf numFmtId="0" fontId="37" fillId="0" borderId="25" xfId="15" applyFont="1" applyBorder="1" applyAlignment="1">
      <alignment horizontal="center" vertical="center"/>
    </xf>
    <xf numFmtId="0" fontId="266" fillId="0" borderId="9" xfId="15" applyFont="1" applyBorder="1" applyAlignment="1">
      <alignment horizontal="center" vertical="center"/>
    </xf>
    <xf numFmtId="0" fontId="161" fillId="0" borderId="25" xfId="15" applyFont="1" applyBorder="1" applyAlignment="1">
      <alignment horizontal="center" vertical="center" wrapText="1"/>
    </xf>
    <xf numFmtId="3" fontId="159" fillId="0" borderId="25" xfId="15" applyNumberFormat="1" applyFont="1" applyBorder="1" applyAlignment="1">
      <alignment horizontal="center" vertical="center"/>
    </xf>
    <xf numFmtId="164" fontId="159" fillId="0" borderId="25" xfId="15" applyNumberFormat="1" applyFont="1" applyBorder="1" applyAlignment="1">
      <alignment horizontal="center" vertical="center"/>
    </xf>
    <xf numFmtId="0" fontId="271" fillId="0" borderId="0" xfId="15" applyFont="1" applyAlignment="1">
      <alignment horizontal="centerContinuous"/>
    </xf>
    <xf numFmtId="0" fontId="258" fillId="0" borderId="0" xfId="15" applyFont="1" applyAlignment="1">
      <alignment horizontal="centerContinuous"/>
    </xf>
    <xf numFmtId="0" fontId="83" fillId="0" borderId="0" xfId="15" applyFont="1" applyAlignment="1">
      <alignment horizontal="centerContinuous"/>
    </xf>
    <xf numFmtId="0" fontId="83" fillId="0" borderId="0" xfId="15" applyFont="1" applyBorder="1" applyAlignment="1">
      <alignment horizontal="right"/>
    </xf>
    <xf numFmtId="0" fontId="258" fillId="0" borderId="0" xfId="15" applyFont="1"/>
    <xf numFmtId="0" fontId="83" fillId="0" borderId="0" xfId="15" applyFont="1" applyAlignment="1">
      <alignment horizontal="left"/>
    </xf>
    <xf numFmtId="0" fontId="83" fillId="0" borderId="62" xfId="15" applyFont="1" applyBorder="1" applyAlignment="1">
      <alignment horizontal="centerContinuous"/>
    </xf>
    <xf numFmtId="0" fontId="83" fillId="0" borderId="63" xfId="15" applyFont="1" applyBorder="1" applyAlignment="1">
      <alignment horizontal="right"/>
    </xf>
    <xf numFmtId="0" fontId="83" fillId="0" borderId="6" xfId="15" applyFont="1" applyBorder="1" applyAlignment="1">
      <alignment horizontal="center"/>
    </xf>
    <xf numFmtId="0" fontId="83" fillId="0" borderId="60" xfId="15" applyFont="1" applyBorder="1" applyAlignment="1">
      <alignment vertical="center"/>
    </xf>
    <xf numFmtId="0" fontId="83" fillId="0" borderId="61" xfId="15" applyFont="1" applyBorder="1" applyAlignment="1">
      <alignment horizontal="left" vertical="center"/>
    </xf>
    <xf numFmtId="0" fontId="83" fillId="0" borderId="64" xfId="15" applyFont="1" applyBorder="1" applyAlignment="1">
      <alignment horizontal="centerContinuous" vertical="top"/>
    </xf>
    <xf numFmtId="0" fontId="83" fillId="0" borderId="39" xfId="15" applyFont="1" applyBorder="1" applyAlignment="1">
      <alignment horizontal="right" vertical="top"/>
    </xf>
    <xf numFmtId="0" fontId="83" fillId="0" borderId="9" xfId="15" applyFont="1" applyBorder="1" applyAlignment="1">
      <alignment horizontal="center" vertical="top"/>
    </xf>
    <xf numFmtId="0" fontId="83" fillId="0" borderId="25" xfId="15" applyFont="1" applyBorder="1" applyAlignment="1">
      <alignment horizontal="center" vertical="center"/>
    </xf>
    <xf numFmtId="0" fontId="83" fillId="0" borderId="61" xfId="15" applyFont="1" applyBorder="1" applyAlignment="1">
      <alignment horizontal="center" vertical="center"/>
    </xf>
    <xf numFmtId="0" fontId="83" fillId="0" borderId="45" xfId="15" applyFont="1" applyBorder="1" applyAlignment="1">
      <alignment vertical="center"/>
    </xf>
    <xf numFmtId="0" fontId="83" fillId="0" borderId="44" xfId="15" applyFont="1" applyBorder="1" applyAlignment="1">
      <alignment horizontal="left" vertical="center"/>
    </xf>
    <xf numFmtId="0" fontId="209" fillId="0" borderId="81" xfId="15" applyFont="1" applyBorder="1" applyAlignment="1">
      <alignment horizontal="center" vertical="center"/>
    </xf>
    <xf numFmtId="0" fontId="209" fillId="0" borderId="44" xfId="15" applyFont="1" applyBorder="1" applyAlignment="1">
      <alignment horizontal="center" vertical="center"/>
    </xf>
    <xf numFmtId="0" fontId="83" fillId="0" borderId="66" xfId="15" applyFont="1" applyBorder="1" applyAlignment="1">
      <alignment vertical="center"/>
    </xf>
    <xf numFmtId="0" fontId="83" fillId="0" borderId="28" xfId="15" applyFont="1" applyBorder="1" applyAlignment="1">
      <alignment horizontal="left" vertical="center"/>
    </xf>
    <xf numFmtId="0" fontId="209" fillId="0" borderId="73" xfId="15" applyFont="1" applyBorder="1" applyAlignment="1">
      <alignment horizontal="center" vertical="center"/>
    </xf>
    <xf numFmtId="0" fontId="209" fillId="0" borderId="29" xfId="15" applyFont="1" applyBorder="1" applyAlignment="1">
      <alignment horizontal="center" vertical="center"/>
    </xf>
    <xf numFmtId="0" fontId="209" fillId="0" borderId="28" xfId="15" applyFont="1" applyBorder="1" applyAlignment="1">
      <alignment horizontal="center" vertical="center"/>
    </xf>
    <xf numFmtId="0" fontId="83" fillId="0" borderId="65" xfId="15" applyFont="1" applyBorder="1" applyAlignment="1">
      <alignment vertical="center"/>
    </xf>
    <xf numFmtId="0" fontId="83" fillId="0" borderId="39" xfId="15" applyFont="1" applyBorder="1" applyAlignment="1">
      <alignment horizontal="left" vertical="center"/>
    </xf>
    <xf numFmtId="0" fontId="209" fillId="0" borderId="39" xfId="15" applyFont="1" applyBorder="1" applyAlignment="1">
      <alignment horizontal="center" vertical="center"/>
    </xf>
    <xf numFmtId="0" fontId="83" fillId="0" borderId="67" xfId="15" applyFont="1" applyBorder="1" applyAlignment="1">
      <alignment vertical="center"/>
    </xf>
    <xf numFmtId="0" fontId="83" fillId="0" borderId="68" xfId="15" applyFont="1" applyBorder="1" applyAlignment="1">
      <alignment horizontal="left" vertical="center"/>
    </xf>
    <xf numFmtId="0" fontId="209" fillId="0" borderId="89" xfId="15" applyFont="1" applyBorder="1" applyAlignment="1">
      <alignment horizontal="center" vertical="center"/>
    </xf>
    <xf numFmtId="0" fontId="209" fillId="0" borderId="68" xfId="15" applyFont="1" applyBorder="1" applyAlignment="1">
      <alignment horizontal="center" vertical="center"/>
    </xf>
    <xf numFmtId="0" fontId="83" fillId="0" borderId="41" xfId="15" applyFont="1" applyBorder="1" applyAlignment="1">
      <alignment horizontal="right" vertical="center"/>
    </xf>
    <xf numFmtId="0" fontId="83" fillId="0" borderId="3" xfId="15" applyFont="1" applyBorder="1" applyAlignment="1">
      <alignment horizontal="left" vertical="center"/>
    </xf>
    <xf numFmtId="0" fontId="209" fillId="0" borderId="22" xfId="15" applyFont="1" applyBorder="1" applyAlignment="1">
      <alignment horizontal="center" vertical="center"/>
    </xf>
    <xf numFmtId="0" fontId="49" fillId="0" borderId="65" xfId="15" applyFont="1" applyFill="1" applyBorder="1" applyAlignment="1">
      <alignment vertical="center"/>
    </xf>
    <xf numFmtId="0" fontId="49" fillId="0" borderId="0" xfId="15" applyFont="1" applyBorder="1" applyAlignment="1">
      <alignment horizontal="center"/>
    </xf>
    <xf numFmtId="0" fontId="56" fillId="0" borderId="0" xfId="15" applyFont="1" applyBorder="1" applyAlignment="1">
      <alignment horizontal="center"/>
    </xf>
    <xf numFmtId="0" fontId="50" fillId="0" borderId="45" xfId="15" applyFont="1" applyBorder="1" applyAlignment="1">
      <alignment vertical="center"/>
    </xf>
    <xf numFmtId="0" fontId="50" fillId="0" borderId="44" xfId="15" applyFont="1" applyBorder="1" applyAlignment="1">
      <alignment horizontal="left" vertical="center"/>
    </xf>
    <xf numFmtId="0" fontId="67" fillId="0" borderId="81" xfId="15" applyFont="1" applyBorder="1" applyAlignment="1">
      <alignment horizontal="center" vertical="center"/>
    </xf>
    <xf numFmtId="0" fontId="67" fillId="0" borderId="44" xfId="15" applyFont="1" applyBorder="1" applyAlignment="1">
      <alignment horizontal="center" vertical="center"/>
    </xf>
    <xf numFmtId="0" fontId="50" fillId="0" borderId="66" xfId="15" applyFont="1" applyBorder="1" applyAlignment="1">
      <alignment vertical="center"/>
    </xf>
    <xf numFmtId="0" fontId="50" fillId="0" borderId="28" xfId="15" applyFont="1" applyBorder="1" applyAlignment="1">
      <alignment horizontal="left" vertical="center"/>
    </xf>
    <xf numFmtId="0" fontId="67" fillId="0" borderId="29" xfId="15" applyFont="1" applyBorder="1" applyAlignment="1">
      <alignment horizontal="center" vertical="center"/>
    </xf>
    <xf numFmtId="0" fontId="67" fillId="0" borderId="28" xfId="15" applyFont="1" applyBorder="1" applyAlignment="1">
      <alignment horizontal="center" vertical="center"/>
    </xf>
    <xf numFmtId="0" fontId="50" fillId="0" borderId="62" xfId="12" applyFont="1" applyBorder="1" applyAlignment="1">
      <alignment horizontal="centerContinuous" vertical="top"/>
    </xf>
    <xf numFmtId="0" fontId="50" fillId="0" borderId="58" xfId="12" applyFont="1" applyBorder="1" applyAlignment="1">
      <alignment horizontal="centerContinuous" vertical="top"/>
    </xf>
    <xf numFmtId="0" fontId="50" fillId="0" borderId="63" xfId="12" applyFont="1" applyBorder="1" applyAlignment="1">
      <alignment horizontal="centerContinuous" vertical="top"/>
    </xf>
    <xf numFmtId="0" fontId="50" fillId="0" borderId="60" xfId="12" applyFont="1" applyBorder="1" applyAlignment="1">
      <alignment horizontal="right" vertical="center"/>
    </xf>
    <xf numFmtId="0" fontId="50" fillId="0" borderId="36" xfId="12" applyFont="1" applyBorder="1" applyAlignment="1">
      <alignment horizontal="center" vertical="center"/>
    </xf>
    <xf numFmtId="0" fontId="50" fillId="0" borderId="61" xfId="12" applyFont="1" applyBorder="1" applyAlignment="1">
      <alignment horizontal="left" vertical="center"/>
    </xf>
    <xf numFmtId="0" fontId="68" fillId="0" borderId="64" xfId="12" applyFont="1" applyBorder="1" applyAlignment="1">
      <alignment horizontal="right" vertical="top"/>
    </xf>
    <xf numFmtId="0" fontId="50" fillId="0" borderId="71" xfId="12" applyFont="1" applyBorder="1" applyAlignment="1">
      <alignment horizontal="centerContinuous" vertical="top"/>
    </xf>
    <xf numFmtId="0" fontId="50" fillId="0" borderId="24" xfId="12" applyFont="1" applyBorder="1" applyAlignment="1">
      <alignment horizontal="left" vertical="top"/>
    </xf>
    <xf numFmtId="0" fontId="67" fillId="0" borderId="25" xfId="12" applyFont="1" applyBorder="1" applyAlignment="1">
      <alignment horizontal="right" vertical="center"/>
    </xf>
    <xf numFmtId="0" fontId="67" fillId="0" borderId="36" xfId="12" applyFont="1" applyBorder="1" applyAlignment="1">
      <alignment horizontal="right" vertical="center"/>
    </xf>
    <xf numFmtId="0" fontId="67" fillId="0" borderId="61" xfId="12" applyFont="1" applyBorder="1" applyAlignment="1">
      <alignment horizontal="left" vertical="center" wrapText="1"/>
    </xf>
    <xf numFmtId="3" fontId="67" fillId="0" borderId="25" xfId="12" applyNumberFormat="1" applyFont="1" applyBorder="1" applyAlignment="1">
      <alignment horizontal="center" vertical="center"/>
    </xf>
    <xf numFmtId="3" fontId="64" fillId="0" borderId="0" xfId="12" applyNumberFormat="1" applyFont="1"/>
    <xf numFmtId="9" fontId="64" fillId="0" borderId="0" xfId="12" applyNumberFormat="1" applyFont="1"/>
    <xf numFmtId="0" fontId="50" fillId="0" borderId="74" xfId="12" applyFont="1" applyBorder="1" applyAlignment="1">
      <alignment horizontal="right" vertical="center"/>
    </xf>
    <xf numFmtId="0" fontId="52" fillId="0" borderId="29" xfId="12" applyFont="1" applyBorder="1" applyAlignment="1">
      <alignment horizontal="center" vertical="center"/>
    </xf>
    <xf numFmtId="0" fontId="50" fillId="0" borderId="72" xfId="12" applyFont="1" applyBorder="1" applyAlignment="1">
      <alignment horizontal="right" vertical="center" wrapText="1"/>
    </xf>
    <xf numFmtId="0" fontId="50" fillId="0" borderId="72" xfId="12" applyFont="1" applyBorder="1" applyAlignment="1">
      <alignment horizontal="left" vertical="center" wrapText="1"/>
    </xf>
    <xf numFmtId="0" fontId="52" fillId="0" borderId="73" xfId="12" applyFont="1" applyBorder="1" applyAlignment="1">
      <alignment horizontal="center" vertical="center"/>
    </xf>
    <xf numFmtId="0" fontId="50" fillId="0" borderId="161" xfId="12" applyFont="1" applyBorder="1" applyAlignment="1">
      <alignment horizontal="right" vertical="center" wrapText="1"/>
    </xf>
    <xf numFmtId="0" fontId="50" fillId="0" borderId="161" xfId="12" applyFont="1" applyBorder="1" applyAlignment="1">
      <alignment horizontal="left" vertical="center" wrapText="1"/>
    </xf>
    <xf numFmtId="0" fontId="52" fillId="0" borderId="87" xfId="12" applyFont="1" applyBorder="1" applyAlignment="1">
      <alignment horizontal="center" vertical="center"/>
    </xf>
    <xf numFmtId="0" fontId="50" fillId="0" borderId="74" xfId="12" applyFont="1" applyBorder="1" applyAlignment="1">
      <alignment horizontal="right" vertical="center" wrapText="1"/>
    </xf>
    <xf numFmtId="0" fontId="50" fillId="0" borderId="74" xfId="12" applyFont="1" applyBorder="1" applyAlignment="1">
      <alignment horizontal="left" vertical="center" wrapText="1"/>
    </xf>
    <xf numFmtId="0" fontId="50" fillId="0" borderId="11" xfId="12" applyFont="1" applyBorder="1" applyAlignment="1">
      <alignment horizontal="center" vertical="center" wrapText="1"/>
    </xf>
    <xf numFmtId="0" fontId="50" fillId="0" borderId="60" xfId="12" applyFont="1" applyBorder="1" applyAlignment="1">
      <alignment horizontal="centerContinuous" vertical="center" wrapText="1"/>
    </xf>
    <xf numFmtId="0" fontId="50" fillId="0" borderId="36" xfId="12" applyFont="1" applyBorder="1"/>
    <xf numFmtId="0" fontId="52" fillId="0" borderId="25" xfId="12" applyFont="1" applyBorder="1" applyAlignment="1">
      <alignment horizontal="center" vertical="center"/>
    </xf>
    <xf numFmtId="0" fontId="49" fillId="0" borderId="65" xfId="12" applyFont="1" applyFill="1" applyBorder="1" applyAlignment="1">
      <alignment horizontal="right" vertical="center"/>
    </xf>
    <xf numFmtId="0" fontId="273" fillId="0" borderId="0" xfId="2" applyFont="1" applyBorder="1" applyAlignment="1">
      <alignment horizontal="center" vertical="top"/>
    </xf>
    <xf numFmtId="0" fontId="274" fillId="0" borderId="60" xfId="2" applyFont="1" applyBorder="1" applyAlignment="1">
      <alignment horizontal="right" vertical="center"/>
    </xf>
    <xf numFmtId="0" fontId="274" fillId="0" borderId="58" xfId="2" applyFont="1" applyBorder="1" applyAlignment="1">
      <alignment horizontal="right" vertical="center"/>
    </xf>
    <xf numFmtId="0" fontId="274" fillId="0" borderId="63" xfId="2" applyFont="1" applyBorder="1" applyAlignment="1">
      <alignment horizontal="center" vertical="center"/>
    </xf>
    <xf numFmtId="0" fontId="274" fillId="0" borderId="36" xfId="2" applyFont="1" applyBorder="1" applyAlignment="1">
      <alignment horizontal="right" vertical="center"/>
    </xf>
    <xf numFmtId="0" fontId="274" fillId="0" borderId="61" xfId="2" applyFont="1" applyBorder="1" applyAlignment="1">
      <alignment horizontal="left" vertical="center"/>
    </xf>
    <xf numFmtId="0" fontId="274" fillId="0" borderId="9" xfId="2" applyFont="1" applyBorder="1"/>
    <xf numFmtId="0" fontId="274" fillId="0" borderId="61" xfId="2" applyFont="1" applyBorder="1" applyAlignment="1">
      <alignment horizontal="center" vertical="center"/>
    </xf>
    <xf numFmtId="0" fontId="274" fillId="0" borderId="25" xfId="2" applyFont="1" applyBorder="1" applyAlignment="1">
      <alignment horizontal="center" vertical="center"/>
    </xf>
    <xf numFmtId="1" fontId="274" fillId="0" borderId="25" xfId="2" applyNumberFormat="1" applyFont="1" applyBorder="1" applyAlignment="1">
      <alignment horizontal="center" vertical="center"/>
    </xf>
    <xf numFmtId="0" fontId="154" fillId="0" borderId="0" xfId="15" applyFont="1" applyBorder="1"/>
    <xf numFmtId="0" fontId="157" fillId="0" borderId="64" xfId="15" applyFont="1" applyBorder="1" applyAlignment="1">
      <alignment horizontal="centerContinuous"/>
    </xf>
    <xf numFmtId="0" fontId="84" fillId="0" borderId="24" xfId="15" applyFont="1" applyBorder="1" applyAlignment="1">
      <alignment horizontal="centerContinuous"/>
    </xf>
    <xf numFmtId="0" fontId="84" fillId="0" borderId="9" xfId="15" applyFont="1" applyBorder="1" applyAlignment="1">
      <alignment horizontal="centerContinuous"/>
    </xf>
    <xf numFmtId="0" fontId="256" fillId="0" borderId="11" xfId="15" applyFont="1" applyBorder="1" applyAlignment="1">
      <alignment horizontal="center"/>
    </xf>
    <xf numFmtId="0" fontId="158" fillId="0" borderId="11" xfId="15" applyFont="1" applyBorder="1" applyAlignment="1">
      <alignment horizontal="center"/>
    </xf>
    <xf numFmtId="0" fontId="157" fillId="0" borderId="11" xfId="15" applyFont="1" applyBorder="1" applyAlignment="1">
      <alignment horizontal="center" readingOrder="2"/>
    </xf>
    <xf numFmtId="0" fontId="161" fillId="0" borderId="11" xfId="15" applyFont="1" applyBorder="1" applyAlignment="1">
      <alignment horizontal="center"/>
    </xf>
    <xf numFmtId="0" fontId="157" fillId="0" borderId="9" xfId="15" applyFont="1" applyBorder="1" applyAlignment="1">
      <alignment horizontal="center"/>
    </xf>
    <xf numFmtId="0" fontId="161" fillId="0" borderId="9" xfId="15" applyFont="1" applyBorder="1" applyAlignment="1">
      <alignment horizontal="center"/>
    </xf>
    <xf numFmtId="0" fontId="37" fillId="0" borderId="9" xfId="15" applyFont="1" applyBorder="1"/>
    <xf numFmtId="0" fontId="49" fillId="0" borderId="45" xfId="15" applyFont="1" applyBorder="1" applyAlignment="1">
      <alignment vertical="center"/>
    </xf>
    <xf numFmtId="0" fontId="49" fillId="0" borderId="44" xfId="15" applyFont="1" applyBorder="1" applyAlignment="1">
      <alignment horizontal="left" vertical="center"/>
    </xf>
    <xf numFmtId="0" fontId="49" fillId="0" borderId="81" xfId="15" applyFont="1" applyBorder="1" applyAlignment="1">
      <alignment horizontal="center" vertical="center"/>
    </xf>
    <xf numFmtId="0" fontId="49" fillId="0" borderId="44" xfId="15" applyFont="1" applyBorder="1" applyAlignment="1">
      <alignment horizontal="center" vertical="center"/>
    </xf>
    <xf numFmtId="0" fontId="49" fillId="0" borderId="44" xfId="15" quotePrefix="1" applyFont="1" applyBorder="1" applyAlignment="1">
      <alignment horizontal="center" vertical="center"/>
    </xf>
    <xf numFmtId="0" fontId="49" fillId="0" borderId="0" xfId="15" quotePrefix="1" applyFont="1" applyBorder="1" applyAlignment="1">
      <alignment horizontal="right" vertical="center"/>
    </xf>
    <xf numFmtId="0" fontId="49" fillId="0" borderId="0" xfId="15" applyFont="1" applyBorder="1" applyAlignment="1">
      <alignment horizontal="right" vertical="center"/>
    </xf>
    <xf numFmtId="0" fontId="84" fillId="0" borderId="29" xfId="15" applyFont="1" applyBorder="1" applyAlignment="1">
      <alignment horizontal="center" vertical="center"/>
    </xf>
    <xf numFmtId="0" fontId="84" fillId="0" borderId="28" xfId="15" applyFont="1" applyBorder="1" applyAlignment="1">
      <alignment horizontal="center" vertical="center"/>
    </xf>
    <xf numFmtId="0" fontId="84" fillId="0" borderId="28" xfId="15" quotePrefix="1" applyFont="1" applyBorder="1" applyAlignment="1">
      <alignment horizontal="center" vertical="center"/>
    </xf>
    <xf numFmtId="0" fontId="84" fillId="0" borderId="0" xfId="15" quotePrefix="1" applyFont="1" applyBorder="1" applyAlignment="1">
      <alignment horizontal="right" vertical="center"/>
    </xf>
    <xf numFmtId="0" fontId="84" fillId="0" borderId="0" xfId="15" applyFont="1" applyBorder="1" applyAlignment="1">
      <alignment horizontal="right" vertical="center"/>
    </xf>
    <xf numFmtId="0" fontId="49" fillId="0" borderId="66" xfId="15" applyFont="1" applyBorder="1" applyAlignment="1">
      <alignment vertical="center"/>
    </xf>
    <xf numFmtId="0" fontId="49" fillId="0" borderId="28" xfId="15" applyFont="1" applyBorder="1" applyAlignment="1">
      <alignment horizontal="left" vertical="center"/>
    </xf>
    <xf numFmtId="0" fontId="49" fillId="0" borderId="29" xfId="15" applyFont="1" applyBorder="1" applyAlignment="1">
      <alignment horizontal="center" vertical="center"/>
    </xf>
    <xf numFmtId="0" fontId="49" fillId="0" borderId="28" xfId="15" applyFont="1" applyBorder="1" applyAlignment="1">
      <alignment horizontal="center" vertical="center"/>
    </xf>
    <xf numFmtId="0" fontId="49" fillId="0" borderId="28" xfId="15" quotePrefix="1" applyFont="1" applyBorder="1" applyAlignment="1">
      <alignment horizontal="center" vertical="center"/>
    </xf>
    <xf numFmtId="0" fontId="49" fillId="0" borderId="29" xfId="15" quotePrefix="1" applyFont="1" applyBorder="1" applyAlignment="1">
      <alignment horizontal="center" vertical="center"/>
    </xf>
    <xf numFmtId="0" fontId="49" fillId="0" borderId="88" xfId="15" applyFont="1" applyBorder="1" applyAlignment="1">
      <alignment horizontal="center"/>
    </xf>
    <xf numFmtId="0" fontId="84" fillId="0" borderId="88" xfId="15" applyFont="1" applyBorder="1" applyAlignment="1">
      <alignment horizontal="center"/>
    </xf>
    <xf numFmtId="0" fontId="84" fillId="0" borderId="29" xfId="15" quotePrefix="1" applyFont="1" applyBorder="1" applyAlignment="1">
      <alignment horizontal="center" vertical="center"/>
    </xf>
    <xf numFmtId="0" fontId="30" fillId="0" borderId="49" xfId="21" applyFont="1" applyBorder="1" applyAlignment="1">
      <alignment horizontal="right" vertical="center"/>
    </xf>
    <xf numFmtId="0" fontId="32" fillId="0" borderId="48" xfId="21" applyFont="1" applyBorder="1" applyAlignment="1">
      <alignment horizontal="left" vertical="center"/>
    </xf>
    <xf numFmtId="0" fontId="84" fillId="0" borderId="24" xfId="15" applyFont="1" applyBorder="1" applyAlignment="1">
      <alignment horizontal="center" vertical="center"/>
    </xf>
    <xf numFmtId="0" fontId="84" fillId="0" borderId="24" xfId="15" quotePrefix="1" applyFont="1" applyBorder="1" applyAlignment="1">
      <alignment horizontal="center" vertical="center"/>
    </xf>
    <xf numFmtId="0" fontId="84" fillId="0" borderId="39" xfId="15" applyFont="1" applyBorder="1" applyAlignment="1">
      <alignment horizontal="center" vertical="center"/>
    </xf>
    <xf numFmtId="0" fontId="84" fillId="0" borderId="41" xfId="15" applyFont="1" applyBorder="1" applyAlignment="1">
      <alignment horizontal="right" vertical="center"/>
    </xf>
    <xf numFmtId="0" fontId="84" fillId="0" borderId="22" xfId="15" applyFont="1" applyBorder="1" applyAlignment="1">
      <alignment horizontal="center"/>
    </xf>
    <xf numFmtId="0" fontId="84" fillId="0" borderId="58" xfId="15" applyFont="1" applyBorder="1" applyAlignment="1">
      <alignment readingOrder="2"/>
    </xf>
    <xf numFmtId="0" fontId="49" fillId="0" borderId="0" xfId="15" applyFont="1" applyBorder="1" applyAlignment="1">
      <alignment readingOrder="2"/>
    </xf>
    <xf numFmtId="0" fontId="84" fillId="0" borderId="0" xfId="2" applyFont="1" applyFill="1" applyAlignment="1">
      <alignment horizontal="center" vertical="center"/>
    </xf>
    <xf numFmtId="0" fontId="84" fillId="0" borderId="6" xfId="2" applyFont="1" applyFill="1" applyBorder="1" applyAlignment="1">
      <alignment horizontal="center" vertical="center"/>
    </xf>
    <xf numFmtId="0" fontId="84" fillId="0" borderId="11" xfId="2" applyFont="1" applyFill="1" applyBorder="1" applyAlignment="1">
      <alignment horizontal="center" vertical="center"/>
    </xf>
    <xf numFmtId="0" fontId="84" fillId="0" borderId="9" xfId="2" applyFont="1" applyFill="1" applyBorder="1" applyAlignment="1">
      <alignment horizontal="center" vertical="center"/>
    </xf>
    <xf numFmtId="0" fontId="49" fillId="0" borderId="45" xfId="2" applyFont="1" applyFill="1" applyBorder="1" applyAlignment="1">
      <alignment horizontal="center" vertical="center"/>
    </xf>
    <xf numFmtId="0" fontId="49" fillId="0" borderId="44" xfId="2" applyFont="1" applyFill="1" applyBorder="1" applyAlignment="1">
      <alignment horizontal="center" vertical="center"/>
    </xf>
    <xf numFmtId="1" fontId="49" fillId="0" borderId="81" xfId="2" applyNumberFormat="1" applyFont="1" applyFill="1" applyBorder="1" applyAlignment="1">
      <alignment horizontal="center" vertical="center"/>
    </xf>
    <xf numFmtId="164" fontId="49" fillId="0" borderId="81" xfId="2" applyNumberFormat="1" applyFont="1" applyFill="1" applyBorder="1" applyAlignment="1">
      <alignment horizontal="center" vertical="center"/>
    </xf>
    <xf numFmtId="0" fontId="49" fillId="0" borderId="0" xfId="2" applyFont="1" applyFill="1" applyAlignment="1">
      <alignment horizontal="center" vertical="center"/>
    </xf>
    <xf numFmtId="0" fontId="49" fillId="0" borderId="49" xfId="2" applyFont="1" applyFill="1" applyBorder="1" applyAlignment="1">
      <alignment horizontal="center" vertical="center"/>
    </xf>
    <xf numFmtId="0" fontId="49" fillId="0" borderId="48" xfId="2" applyFont="1" applyFill="1" applyBorder="1" applyAlignment="1">
      <alignment horizontal="center" vertical="center"/>
    </xf>
    <xf numFmtId="1" fontId="49" fillId="0" borderId="73" xfId="2" applyNumberFormat="1" applyFont="1" applyFill="1" applyBorder="1" applyAlignment="1">
      <alignment horizontal="center" vertical="center"/>
    </xf>
    <xf numFmtId="164" fontId="49" fillId="0" borderId="73" xfId="2" applyNumberFormat="1" applyFont="1" applyFill="1" applyBorder="1" applyAlignment="1">
      <alignment horizontal="center" vertical="center"/>
    </xf>
    <xf numFmtId="164" fontId="49" fillId="0" borderId="0" xfId="2" applyNumberFormat="1" applyFont="1" applyFill="1" applyAlignment="1">
      <alignment horizontal="center" vertical="center"/>
    </xf>
    <xf numFmtId="0" fontId="49" fillId="0" borderId="69" xfId="2" applyFont="1" applyFill="1" applyBorder="1" applyAlignment="1">
      <alignment horizontal="center" vertical="center"/>
    </xf>
    <xf numFmtId="0" fontId="49" fillId="0" borderId="70" xfId="2" applyFont="1" applyFill="1" applyBorder="1" applyAlignment="1">
      <alignment horizontal="center" vertical="center"/>
    </xf>
    <xf numFmtId="1" fontId="49" fillId="0" borderId="88" xfId="2" applyNumberFormat="1" applyFont="1" applyFill="1" applyBorder="1" applyAlignment="1">
      <alignment horizontal="center" vertical="center"/>
    </xf>
    <xf numFmtId="164" fontId="49" fillId="0" borderId="87" xfId="2" applyNumberFormat="1" applyFont="1" applyFill="1" applyBorder="1" applyAlignment="1">
      <alignment horizontal="center" vertical="center"/>
    </xf>
    <xf numFmtId="164" fontId="49" fillId="0" borderId="88" xfId="2" applyNumberFormat="1" applyFont="1" applyFill="1" applyBorder="1" applyAlignment="1">
      <alignment horizontal="center" vertical="center"/>
    </xf>
    <xf numFmtId="0" fontId="49" fillId="0" borderId="60" xfId="2" applyFont="1" applyFill="1" applyBorder="1" applyAlignment="1">
      <alignment horizontal="center" vertical="center"/>
    </xf>
    <xf numFmtId="0" fontId="49" fillId="0" borderId="61" xfId="2" applyFont="1" applyFill="1" applyBorder="1" applyAlignment="1">
      <alignment horizontal="center" vertical="center"/>
    </xf>
    <xf numFmtId="1" fontId="49" fillId="0" borderId="25" xfId="2" applyNumberFormat="1" applyFont="1" applyFill="1" applyBorder="1" applyAlignment="1">
      <alignment horizontal="center" vertical="center"/>
    </xf>
    <xf numFmtId="164" fontId="49" fillId="0" borderId="25" xfId="2" applyNumberFormat="1" applyFont="1" applyFill="1" applyBorder="1" applyAlignment="1">
      <alignment horizontal="center" vertical="center"/>
    </xf>
    <xf numFmtId="0" fontId="49" fillId="0" borderId="65" xfId="2" applyFont="1" applyFill="1" applyBorder="1" applyAlignment="1">
      <alignment vertical="center"/>
    </xf>
    <xf numFmtId="1" fontId="49" fillId="0" borderId="0" xfId="2" applyNumberFormat="1" applyFont="1" applyFill="1" applyAlignment="1">
      <alignment horizontal="center" vertical="center"/>
    </xf>
    <xf numFmtId="0" fontId="49" fillId="0" borderId="0" xfId="15" applyFont="1" applyAlignment="1"/>
    <xf numFmtId="0" fontId="49" fillId="0" borderId="0" xfId="15" applyFont="1" applyAlignment="1">
      <alignment horizontal="centerContinuous"/>
    </xf>
    <xf numFmtId="0" fontId="173" fillId="0" borderId="62" xfId="15" applyFont="1" applyBorder="1" applyAlignment="1">
      <alignment horizontal="centerContinuous"/>
    </xf>
    <xf numFmtId="0" fontId="173" fillId="0" borderId="63" xfId="15" applyFont="1" applyBorder="1" applyAlignment="1">
      <alignment horizontal="centerContinuous"/>
    </xf>
    <xf numFmtId="0" fontId="55" fillId="0" borderId="60" xfId="15" applyFont="1" applyBorder="1" applyAlignment="1">
      <alignment horizontal="right" vertical="center"/>
    </xf>
    <xf numFmtId="0" fontId="55" fillId="0" borderId="36" xfId="15" applyFont="1" applyBorder="1" applyAlignment="1">
      <alignment horizontal="center" vertical="center"/>
    </xf>
    <xf numFmtId="0" fontId="55" fillId="0" borderId="61" xfId="15" applyFont="1" applyBorder="1" applyAlignment="1">
      <alignment horizontal="left" vertical="center"/>
    </xf>
    <xf numFmtId="0" fontId="173" fillId="0" borderId="64" xfId="15" applyFont="1" applyBorder="1" applyAlignment="1">
      <alignment horizontal="centerContinuous" vertical="top"/>
    </xf>
    <xf numFmtId="0" fontId="173" fillId="0" borderId="24" xfId="15" applyFont="1" applyBorder="1" applyAlignment="1">
      <alignment horizontal="centerContinuous"/>
    </xf>
    <xf numFmtId="0" fontId="149" fillId="0" borderId="25" xfId="15" applyFont="1" applyBorder="1" applyAlignment="1">
      <alignment horizontal="center" vertical="center"/>
    </xf>
    <xf numFmtId="0" fontId="173" fillId="0" borderId="81" xfId="15" applyFont="1" applyBorder="1" applyAlignment="1">
      <alignment horizontal="center" vertical="center"/>
    </xf>
    <xf numFmtId="0" fontId="149" fillId="0" borderId="81" xfId="15" applyFont="1" applyBorder="1" applyAlignment="1">
      <alignment horizontal="center" vertical="center"/>
    </xf>
    <xf numFmtId="0" fontId="173" fillId="0" borderId="11" xfId="15" applyFont="1" applyBorder="1" applyAlignment="1">
      <alignment horizontal="center" vertical="center"/>
    </xf>
    <xf numFmtId="0" fontId="173" fillId="0" borderId="29" xfId="15" applyFont="1" applyBorder="1" applyAlignment="1">
      <alignment horizontal="center" vertical="center"/>
    </xf>
    <xf numFmtId="0" fontId="149" fillId="0" borderId="29" xfId="15" applyFont="1" applyBorder="1" applyAlignment="1">
      <alignment horizontal="center" vertical="center"/>
    </xf>
    <xf numFmtId="0" fontId="149" fillId="0" borderId="11" xfId="15" applyFont="1" applyBorder="1" applyAlignment="1">
      <alignment horizontal="center" vertical="center"/>
    </xf>
    <xf numFmtId="0" fontId="55" fillId="0" borderId="62" xfId="15" applyFont="1" applyBorder="1" applyAlignment="1">
      <alignment horizontal="centerContinuous"/>
    </xf>
    <xf numFmtId="0" fontId="55" fillId="0" borderId="63" xfId="15" applyFont="1" applyBorder="1" applyAlignment="1">
      <alignment horizontal="centerContinuous" vertical="center"/>
    </xf>
    <xf numFmtId="0" fontId="149" fillId="0" borderId="6" xfId="15" applyFont="1" applyBorder="1" applyAlignment="1">
      <alignment horizontal="center"/>
    </xf>
    <xf numFmtId="0" fontId="55" fillId="0" borderId="65" xfId="15" applyFont="1" applyBorder="1" applyAlignment="1">
      <alignment horizontal="centerContinuous"/>
    </xf>
    <xf numFmtId="0" fontId="55" fillId="0" borderId="39" xfId="15" applyFont="1" applyBorder="1" applyAlignment="1">
      <alignment horizontal="centerContinuous" vertical="center"/>
    </xf>
    <xf numFmtId="0" fontId="149" fillId="0" borderId="11" xfId="15" applyFont="1" applyBorder="1" applyAlignment="1">
      <alignment horizontal="center"/>
    </xf>
    <xf numFmtId="0" fontId="56" fillId="0" borderId="64" xfId="15" applyFont="1" applyBorder="1" applyAlignment="1">
      <alignment horizontal="centerContinuous" vertical="top"/>
    </xf>
    <xf numFmtId="0" fontId="49" fillId="0" borderId="24" xfId="15" applyFont="1" applyBorder="1" applyAlignment="1">
      <alignment horizontal="centerContinuous" vertical="center"/>
    </xf>
    <xf numFmtId="0" fontId="149" fillId="0" borderId="9" xfId="15" applyFont="1" applyBorder="1" applyAlignment="1">
      <alignment horizontal="center" vertical="center"/>
    </xf>
    <xf numFmtId="164" fontId="149" fillId="0" borderId="11" xfId="15" applyNumberFormat="1" applyFont="1" applyBorder="1" applyAlignment="1">
      <alignment horizontal="center"/>
    </xf>
    <xf numFmtId="0" fontId="55" fillId="0" borderId="11" xfId="15" applyFont="1" applyBorder="1" applyAlignment="1">
      <alignment horizontal="center" vertical="center"/>
    </xf>
    <xf numFmtId="0" fontId="100" fillId="0" borderId="29" xfId="15" quotePrefix="1" applyFont="1" applyBorder="1" applyAlignment="1">
      <alignment horizontal="center" vertical="center"/>
    </xf>
    <xf numFmtId="164" fontId="149" fillId="0" borderId="29" xfId="15" applyNumberFormat="1" applyFont="1" applyBorder="1" applyAlignment="1">
      <alignment horizontal="center" vertical="center"/>
    </xf>
    <xf numFmtId="0" fontId="56" fillId="0" borderId="88" xfId="15" applyFont="1" applyBorder="1" applyAlignment="1">
      <alignment horizontal="center"/>
    </xf>
    <xf numFmtId="164" fontId="149" fillId="0" borderId="11" xfId="15" applyNumberFormat="1" applyFont="1" applyBorder="1" applyAlignment="1">
      <alignment horizontal="center" vertical="center"/>
    </xf>
    <xf numFmtId="0" fontId="55" fillId="0" borderId="29" xfId="15" applyFont="1" applyBorder="1" applyAlignment="1">
      <alignment horizontal="center" vertical="center"/>
    </xf>
    <xf numFmtId="0" fontId="272" fillId="0" borderId="29" xfId="15" quotePrefix="1" applyFont="1" applyBorder="1" applyAlignment="1">
      <alignment horizontal="center" vertical="center"/>
    </xf>
    <xf numFmtId="0" fontId="55" fillId="0" borderId="9" xfId="15" applyFont="1" applyBorder="1" applyAlignment="1">
      <alignment horizontal="center" vertical="center"/>
    </xf>
    <xf numFmtId="0" fontId="100" fillId="0" borderId="9" xfId="15" quotePrefix="1" applyFont="1" applyBorder="1" applyAlignment="1">
      <alignment horizontal="center" vertical="center"/>
    </xf>
    <xf numFmtId="0" fontId="49" fillId="0" borderId="62" xfId="15" applyFont="1" applyFill="1" applyBorder="1" applyAlignment="1">
      <alignment vertical="center" readingOrder="2"/>
    </xf>
    <xf numFmtId="0" fontId="49" fillId="0" borderId="58" xfId="15" applyFont="1" applyFill="1" applyBorder="1" applyAlignment="1">
      <alignment vertical="center"/>
    </xf>
    <xf numFmtId="0" fontId="78" fillId="0" borderId="0" xfId="15" applyFont="1" applyAlignment="1">
      <alignment horizontal="left"/>
    </xf>
    <xf numFmtId="0" fontId="78" fillId="0" borderId="0" xfId="15" quotePrefix="1" applyFont="1" applyAlignment="1">
      <alignment horizontal="right"/>
    </xf>
    <xf numFmtId="0" fontId="56" fillId="0" borderId="0" xfId="15" quotePrefix="1" applyFont="1"/>
    <xf numFmtId="0" fontId="84" fillId="0" borderId="0" xfId="2" applyFont="1" applyFill="1" applyAlignment="1">
      <alignment horizontal="right" vertical="center"/>
    </xf>
    <xf numFmtId="0" fontId="84" fillId="0" borderId="0" xfId="2" applyFont="1" applyFill="1" applyAlignment="1">
      <alignment horizontal="left" vertical="center"/>
    </xf>
    <xf numFmtId="0" fontId="84" fillId="0" borderId="6" xfId="2" applyFont="1" applyFill="1" applyBorder="1" applyAlignment="1">
      <alignment horizontal="center" vertical="center" wrapText="1"/>
    </xf>
    <xf numFmtId="0" fontId="157" fillId="0" borderId="6" xfId="2" applyFont="1" applyFill="1" applyBorder="1" applyAlignment="1">
      <alignment horizontal="center" vertical="center" wrapText="1"/>
    </xf>
    <xf numFmtId="0" fontId="84" fillId="0" borderId="11" xfId="2" applyFont="1" applyFill="1" applyBorder="1" applyAlignment="1">
      <alignment horizontal="center" vertical="center" wrapText="1"/>
    </xf>
    <xf numFmtId="0" fontId="84" fillId="0" borderId="45" xfId="2" applyFont="1" applyFill="1" applyBorder="1" applyAlignment="1">
      <alignment horizontal="right" vertical="center" readingOrder="2"/>
    </xf>
    <xf numFmtId="0" fontId="84" fillId="0" borderId="44" xfId="2" applyFont="1" applyFill="1" applyBorder="1" applyAlignment="1">
      <alignment horizontal="left" vertical="center"/>
    </xf>
    <xf numFmtId="9" fontId="84" fillId="0" borderId="81" xfId="2" applyNumberFormat="1" applyFont="1" applyFill="1" applyBorder="1" applyAlignment="1">
      <alignment horizontal="center" vertical="center"/>
    </xf>
    <xf numFmtId="2" fontId="84" fillId="0" borderId="81" xfId="2" applyNumberFormat="1" applyFont="1" applyFill="1" applyBorder="1" applyAlignment="1">
      <alignment horizontal="center" vertical="center"/>
    </xf>
    <xf numFmtId="0" fontId="84" fillId="0" borderId="49" xfId="2" applyFont="1" applyFill="1" applyBorder="1" applyAlignment="1">
      <alignment horizontal="right" vertical="center" readingOrder="2"/>
    </xf>
    <xf numFmtId="0" fontId="84" fillId="0" borderId="48" xfId="2" applyFont="1" applyFill="1" applyBorder="1" applyAlignment="1">
      <alignment horizontal="left" vertical="center"/>
    </xf>
    <xf numFmtId="2" fontId="84" fillId="0" borderId="73" xfId="2" applyNumberFormat="1" applyFont="1" applyFill="1" applyBorder="1" applyAlignment="1">
      <alignment horizontal="center" vertical="center"/>
    </xf>
    <xf numFmtId="2" fontId="84" fillId="0" borderId="0" xfId="2" applyNumberFormat="1" applyFont="1" applyFill="1" applyAlignment="1">
      <alignment horizontal="center" vertical="center"/>
    </xf>
    <xf numFmtId="0" fontId="84" fillId="0" borderId="60" xfId="2" applyFont="1" applyFill="1" applyBorder="1" applyAlignment="1">
      <alignment horizontal="center" vertical="center"/>
    </xf>
    <xf numFmtId="0" fontId="84" fillId="0" borderId="61" xfId="2" applyFont="1" applyFill="1" applyBorder="1" applyAlignment="1">
      <alignment horizontal="center" vertical="center"/>
    </xf>
    <xf numFmtId="2" fontId="84" fillId="0" borderId="25" xfId="2" applyNumberFormat="1" applyFont="1" applyFill="1" applyBorder="1" applyAlignment="1">
      <alignment horizontal="center" vertical="center"/>
    </xf>
    <xf numFmtId="164" fontId="84" fillId="0" borderId="0" xfId="2" applyNumberFormat="1" applyFont="1" applyFill="1" applyAlignment="1">
      <alignment horizontal="center" vertical="center"/>
    </xf>
    <xf numFmtId="0" fontId="49" fillId="0" borderId="6" xfId="15" applyFont="1" applyBorder="1" applyAlignment="1">
      <alignment horizontal="centerContinuous"/>
    </xf>
    <xf numFmtId="0" fontId="49" fillId="0" borderId="62" xfId="15" applyFont="1" applyBorder="1" applyAlignment="1">
      <alignment horizontal="centerContinuous"/>
    </xf>
    <xf numFmtId="0" fontId="49" fillId="0" borderId="58" xfId="15" applyFont="1" applyBorder="1" applyAlignment="1">
      <alignment horizontal="centerContinuous"/>
    </xf>
    <xf numFmtId="0" fontId="49" fillId="0" borderId="63" xfId="15" applyFont="1" applyBorder="1" applyAlignment="1">
      <alignment horizontal="centerContinuous"/>
    </xf>
    <xf numFmtId="0" fontId="49" fillId="0" borderId="11" xfId="15" applyFont="1" applyBorder="1" applyAlignment="1">
      <alignment horizontal="centerContinuous"/>
    </xf>
    <xf numFmtId="0" fontId="49" fillId="0" borderId="71" xfId="15" applyFont="1" applyBorder="1" applyAlignment="1">
      <alignment horizontal="centerContinuous" vertical="top"/>
    </xf>
    <xf numFmtId="0" fontId="49" fillId="0" borderId="71" xfId="15" applyFont="1" applyBorder="1" applyAlignment="1">
      <alignment horizontal="centerContinuous"/>
    </xf>
    <xf numFmtId="0" fontId="49" fillId="0" borderId="24" xfId="15" applyFont="1" applyBorder="1" applyAlignment="1">
      <alignment horizontal="centerContinuous"/>
    </xf>
    <xf numFmtId="0" fontId="49" fillId="0" borderId="65" xfId="15" applyFont="1" applyBorder="1" applyAlignment="1">
      <alignment horizontal="centerContinuous" vertical="top"/>
    </xf>
    <xf numFmtId="0" fontId="206" fillId="0" borderId="6" xfId="15" applyFont="1" applyBorder="1" applyAlignment="1">
      <alignment horizontal="center"/>
    </xf>
    <xf numFmtId="0" fontId="49" fillId="0" borderId="64" xfId="15" applyFont="1" applyBorder="1" applyAlignment="1">
      <alignment horizontal="centerContinuous"/>
    </xf>
    <xf numFmtId="0" fontId="206" fillId="0" borderId="9" xfId="15" applyFont="1" applyBorder="1" applyAlignment="1">
      <alignment horizontal="center" vertical="top"/>
    </xf>
    <xf numFmtId="0" fontId="84" fillId="0" borderId="62" xfId="15" applyFont="1" applyBorder="1" applyAlignment="1">
      <alignment horizontal="center"/>
    </xf>
    <xf numFmtId="0" fontId="157" fillId="0" borderId="66" xfId="15" applyFont="1" applyBorder="1" applyAlignment="1">
      <alignment horizontal="center" vertical="top"/>
    </xf>
    <xf numFmtId="0" fontId="84" fillId="0" borderId="65" xfId="15" applyFont="1" applyBorder="1" applyAlignment="1">
      <alignment horizontal="center"/>
    </xf>
    <xf numFmtId="0" fontId="157" fillId="0" borderId="65" xfId="15" applyFont="1" applyBorder="1" applyAlignment="1">
      <alignment horizontal="center" vertical="top"/>
    </xf>
    <xf numFmtId="0" fontId="55" fillId="0" borderId="66" xfId="15" applyFont="1" applyBorder="1" applyAlignment="1">
      <alignment horizontal="center" vertical="top"/>
    </xf>
    <xf numFmtId="0" fontId="49" fillId="0" borderId="65" xfId="15" applyFont="1" applyBorder="1" applyAlignment="1">
      <alignment horizontal="center"/>
    </xf>
    <xf numFmtId="0" fontId="49" fillId="0" borderId="41" xfId="15" applyFont="1" applyBorder="1" applyAlignment="1">
      <alignment horizontal="center" vertical="center"/>
    </xf>
    <xf numFmtId="0" fontId="171" fillId="0" borderId="0" xfId="15" applyFont="1" applyBorder="1" applyAlignment="1">
      <alignment horizontal="centerContinuous"/>
    </xf>
    <xf numFmtId="0" fontId="161" fillId="0" borderId="0" xfId="15" applyFont="1" applyBorder="1" applyAlignment="1">
      <alignment horizontal="centerContinuous"/>
    </xf>
    <xf numFmtId="0" fontId="161" fillId="0" borderId="0" xfId="15" applyFont="1" applyBorder="1"/>
    <xf numFmtId="0" fontId="154" fillId="0" borderId="0" xfId="15" applyFont="1" applyBorder="1" applyAlignment="1">
      <alignment horizontal="centerContinuous"/>
    </xf>
    <xf numFmtId="0" fontId="154" fillId="0" borderId="0" xfId="15" applyFont="1" applyBorder="1" applyAlignment="1"/>
    <xf numFmtId="0" fontId="154" fillId="0" borderId="62" xfId="15" applyFont="1" applyBorder="1" applyAlignment="1">
      <alignment horizontal="centerContinuous"/>
    </xf>
    <xf numFmtId="0" fontId="276" fillId="0" borderId="63" xfId="15" applyFont="1" applyBorder="1" applyAlignment="1">
      <alignment horizontal="centerContinuous" vertical="center"/>
    </xf>
    <xf numFmtId="0" fontId="154" fillId="0" borderId="60" xfId="15" applyFont="1" applyBorder="1" applyAlignment="1">
      <alignment vertical="center"/>
    </xf>
    <xf numFmtId="0" fontId="161" fillId="0" borderId="36" xfId="15" applyFont="1" applyBorder="1" applyAlignment="1">
      <alignment vertical="center"/>
    </xf>
    <xf numFmtId="0" fontId="171" fillId="0" borderId="36" xfId="15" applyFont="1" applyBorder="1" applyAlignment="1">
      <alignment horizontal="centerContinuous" vertical="center"/>
    </xf>
    <xf numFmtId="0" fontId="154" fillId="0" borderId="65" xfId="15" applyFont="1" applyBorder="1" applyAlignment="1">
      <alignment horizontal="centerContinuous" vertical="center"/>
    </xf>
    <xf numFmtId="0" fontId="276" fillId="0" borderId="39" xfId="15" applyFont="1" applyBorder="1" applyAlignment="1">
      <alignment horizontal="centerContinuous" vertical="center"/>
    </xf>
    <xf numFmtId="0" fontId="154" fillId="0" borderId="6" xfId="15" applyFont="1" applyBorder="1" applyAlignment="1">
      <alignment horizontal="center" vertical="center"/>
    </xf>
    <xf numFmtId="0" fontId="154" fillId="0" borderId="64" xfId="15" applyFont="1" applyBorder="1" applyAlignment="1">
      <alignment horizontal="centerContinuous" vertical="center"/>
    </xf>
    <xf numFmtId="0" fontId="154" fillId="0" borderId="24" xfId="15" applyFont="1" applyBorder="1" applyAlignment="1">
      <alignment horizontal="centerContinuous" vertical="center"/>
    </xf>
    <xf numFmtId="0" fontId="154" fillId="0" borderId="9" xfId="15" applyFont="1" applyBorder="1" applyAlignment="1">
      <alignment horizontal="center" vertical="center"/>
    </xf>
    <xf numFmtId="0" fontId="64" fillId="0" borderId="45" xfId="15" applyFont="1" applyBorder="1" applyAlignment="1">
      <alignment vertical="center"/>
    </xf>
    <xf numFmtId="0" fontId="64" fillId="0" borderId="44" xfId="15" applyFont="1" applyBorder="1" applyAlignment="1">
      <alignment horizontal="left" vertical="center"/>
    </xf>
    <xf numFmtId="0" fontId="277" fillId="0" borderId="81" xfId="15" applyFont="1" applyBorder="1" applyAlignment="1">
      <alignment horizontal="center" vertical="center"/>
    </xf>
    <xf numFmtId="164" fontId="277" fillId="0" borderId="81" xfId="15" applyNumberFormat="1" applyFont="1" applyBorder="1" applyAlignment="1">
      <alignment horizontal="center" vertical="center"/>
    </xf>
    <xf numFmtId="0" fontId="65" fillId="0" borderId="0" xfId="15" applyFont="1" applyBorder="1"/>
    <xf numFmtId="0" fontId="64" fillId="0" borderId="49" xfId="15" applyFont="1" applyBorder="1" applyAlignment="1">
      <alignment vertical="center"/>
    </xf>
    <xf numFmtId="0" fontId="64" fillId="0" borderId="48" xfId="15" applyFont="1" applyBorder="1" applyAlignment="1">
      <alignment horizontal="left" vertical="center"/>
    </xf>
    <xf numFmtId="0" fontId="277" fillId="0" borderId="73" xfId="15" applyFont="1" applyBorder="1" applyAlignment="1">
      <alignment horizontal="center" vertical="center"/>
    </xf>
    <xf numFmtId="164" fontId="277" fillId="0" borderId="73" xfId="15" applyNumberFormat="1" applyFont="1" applyBorder="1" applyAlignment="1">
      <alignment horizontal="center" vertical="center"/>
    </xf>
    <xf numFmtId="0" fontId="154" fillId="0" borderId="49" xfId="15" applyFont="1" applyBorder="1" applyAlignment="1">
      <alignment vertical="center"/>
    </xf>
    <xf numFmtId="0" fontId="154" fillId="0" borderId="48" xfId="15" applyFont="1" applyBorder="1" applyAlignment="1">
      <alignment horizontal="left" vertical="center"/>
    </xf>
    <xf numFmtId="0" fontId="278" fillId="0" borderId="73" xfId="15" applyFont="1" applyBorder="1" applyAlignment="1">
      <alignment horizontal="center" vertical="center"/>
    </xf>
    <xf numFmtId="164" fontId="278" fillId="0" borderId="73" xfId="15" applyNumberFormat="1" applyFont="1" applyBorder="1" applyAlignment="1">
      <alignment horizontal="center" vertical="center"/>
    </xf>
    <xf numFmtId="0" fontId="154" fillId="0" borderId="69" xfId="15" applyFont="1" applyBorder="1" applyAlignment="1">
      <alignment vertical="center"/>
    </xf>
    <xf numFmtId="0" fontId="154" fillId="0" borderId="70" xfId="15" applyFont="1" applyBorder="1" applyAlignment="1">
      <alignment horizontal="left" vertical="center"/>
    </xf>
    <xf numFmtId="0" fontId="278" fillId="0" borderId="88" xfId="15" applyFont="1" applyBorder="1" applyAlignment="1">
      <alignment horizontal="center" vertical="center"/>
    </xf>
    <xf numFmtId="164" fontId="278" fillId="0" borderId="88" xfId="15" applyNumberFormat="1" applyFont="1" applyBorder="1" applyAlignment="1">
      <alignment horizontal="center" vertical="center"/>
    </xf>
    <xf numFmtId="0" fontId="279" fillId="0" borderId="49" xfId="15" applyFont="1" applyBorder="1" applyAlignment="1">
      <alignment vertical="center"/>
    </xf>
    <xf numFmtId="0" fontId="279" fillId="0" borderId="48" xfId="15" applyFont="1" applyBorder="1" applyAlignment="1">
      <alignment horizontal="left" vertical="center"/>
    </xf>
    <xf numFmtId="0" fontId="154" fillId="0" borderId="53" xfId="15" applyFont="1" applyBorder="1" applyAlignment="1">
      <alignment horizontal="right" vertical="center"/>
    </xf>
    <xf numFmtId="0" fontId="154" fillId="0" borderId="52" xfId="15" applyFont="1" applyBorder="1" applyAlignment="1">
      <alignment horizontal="left" vertical="center"/>
    </xf>
    <xf numFmtId="0" fontId="278" fillId="0" borderId="87" xfId="15" applyFont="1" applyBorder="1" applyAlignment="1">
      <alignment horizontal="center" vertical="center"/>
    </xf>
    <xf numFmtId="164" fontId="278" fillId="0" borderId="87" xfId="15" applyNumberFormat="1" applyFont="1" applyBorder="1" applyAlignment="1">
      <alignment horizontal="center" vertical="center"/>
    </xf>
    <xf numFmtId="0" fontId="173" fillId="0" borderId="0" xfId="15" applyFont="1" applyAlignment="1">
      <alignment horizontal="left"/>
    </xf>
    <xf numFmtId="0" fontId="65" fillId="0" borderId="0" xfId="15" applyFont="1" applyBorder="1" applyAlignment="1">
      <alignment horizontal="centerContinuous"/>
    </xf>
    <xf numFmtId="0" fontId="172" fillId="0" borderId="0" xfId="15" applyFont="1" applyBorder="1" applyAlignment="1">
      <alignment horizontal="centerContinuous"/>
    </xf>
    <xf numFmtId="0" fontId="50" fillId="0" borderId="0" xfId="15" applyFont="1" applyBorder="1" applyAlignment="1"/>
    <xf numFmtId="0" fontId="187" fillId="0" borderId="58" xfId="15" applyFont="1" applyBorder="1" applyAlignment="1">
      <alignment horizontal="centerContinuous"/>
    </xf>
    <xf numFmtId="0" fontId="49" fillId="0" borderId="60" xfId="15" applyFont="1" applyBorder="1" applyAlignment="1">
      <alignment horizontal="center" vertical="center"/>
    </xf>
    <xf numFmtId="0" fontId="127" fillId="0" borderId="36" xfId="15" applyFont="1" applyBorder="1" applyAlignment="1">
      <alignment horizontal="center" vertical="center"/>
    </xf>
    <xf numFmtId="0" fontId="49" fillId="0" borderId="61" xfId="15" applyFont="1" applyBorder="1" applyAlignment="1">
      <alignment horizontal="left" vertical="center"/>
    </xf>
    <xf numFmtId="0" fontId="49" fillId="0" borderId="64" xfId="15" applyFont="1" applyBorder="1" applyAlignment="1">
      <alignment horizontal="centerContinuous" vertical="top"/>
    </xf>
    <xf numFmtId="0" fontId="187" fillId="0" borderId="24" xfId="15" applyFont="1" applyBorder="1" applyAlignment="1">
      <alignment horizontal="centerContinuous"/>
    </xf>
    <xf numFmtId="0" fontId="59" fillId="0" borderId="25" xfId="15" applyFont="1" applyBorder="1" applyAlignment="1">
      <alignment horizontal="center" vertical="center"/>
    </xf>
    <xf numFmtId="0" fontId="55" fillId="0" borderId="6" xfId="15" applyFont="1" applyBorder="1" applyAlignment="1">
      <alignment horizontal="center"/>
    </xf>
    <xf numFmtId="3" fontId="92" fillId="0" borderId="81" xfId="15" applyNumberFormat="1" applyFont="1" applyBorder="1" applyAlignment="1">
      <alignment horizontal="center" vertical="center"/>
    </xf>
    <xf numFmtId="0" fontId="55" fillId="0" borderId="29" xfId="15" applyFont="1" applyBorder="1" applyAlignment="1">
      <alignment horizontal="center" vertical="top"/>
    </xf>
    <xf numFmtId="164" fontId="92" fillId="0" borderId="29" xfId="15" applyNumberFormat="1" applyFont="1" applyBorder="1" applyAlignment="1">
      <alignment horizontal="center" vertical="center"/>
    </xf>
    <xf numFmtId="3" fontId="92" fillId="0" borderId="73" xfId="15" applyNumberFormat="1" applyFont="1" applyBorder="1" applyAlignment="1">
      <alignment horizontal="center" vertical="center"/>
    </xf>
    <xf numFmtId="3" fontId="92" fillId="0" borderId="29" xfId="15" applyNumberFormat="1" applyFont="1" applyBorder="1" applyAlignment="1">
      <alignment horizontal="center" vertical="center"/>
    </xf>
    <xf numFmtId="0" fontId="55" fillId="0" borderId="9" xfId="15" applyFont="1" applyBorder="1" applyAlignment="1">
      <alignment horizontal="center" vertical="top"/>
    </xf>
    <xf numFmtId="164" fontId="92" fillId="0" borderId="9" xfId="15" applyNumberFormat="1" applyFont="1" applyBorder="1" applyAlignment="1">
      <alignment horizontal="center" vertical="center"/>
    </xf>
    <xf numFmtId="0" fontId="55" fillId="0" borderId="106" xfId="15" applyFont="1" applyBorder="1" applyAlignment="1">
      <alignment horizontal="centerContinuous" vertical="center"/>
    </xf>
    <xf numFmtId="0" fontId="55" fillId="0" borderId="22" xfId="15" applyFont="1" applyBorder="1" applyAlignment="1">
      <alignment horizontal="center" vertical="center"/>
    </xf>
    <xf numFmtId="3" fontId="92" fillId="0" borderId="22" xfId="15" applyNumberFormat="1" applyFont="1" applyBorder="1" applyAlignment="1">
      <alignment horizontal="center" vertical="center"/>
    </xf>
    <xf numFmtId="0" fontId="55" fillId="0" borderId="63" xfId="15" applyFont="1" applyBorder="1" applyAlignment="1">
      <alignment horizontal="centerContinuous"/>
    </xf>
    <xf numFmtId="0" fontId="55" fillId="0" borderId="39" xfId="15" applyFont="1" applyBorder="1" applyAlignment="1">
      <alignment horizontal="centerContinuous"/>
    </xf>
    <xf numFmtId="0" fontId="55" fillId="0" borderId="64" xfId="15" applyFont="1" applyBorder="1" applyAlignment="1">
      <alignment horizontal="centerContinuous"/>
    </xf>
    <xf numFmtId="0" fontId="55" fillId="0" borderId="24" xfId="15" applyFont="1" applyBorder="1" applyAlignment="1">
      <alignment horizontal="centerContinuous"/>
    </xf>
    <xf numFmtId="0" fontId="49" fillId="0" borderId="0" xfId="15" applyFont="1" applyBorder="1" applyAlignment="1">
      <alignment horizontal="centerContinuous"/>
    </xf>
    <xf numFmtId="0" fontId="49" fillId="0" borderId="0" xfId="15" applyFont="1" applyBorder="1" applyAlignment="1">
      <alignment horizontal="left"/>
    </xf>
    <xf numFmtId="0" fontId="49" fillId="0" borderId="6" xfId="15" applyFont="1" applyBorder="1" applyAlignment="1">
      <alignment horizontal="center"/>
    </xf>
    <xf numFmtId="0" fontId="49" fillId="0" borderId="60" xfId="15" applyFont="1" applyBorder="1" applyAlignment="1">
      <alignment horizontal="right"/>
    </xf>
    <xf numFmtId="0" fontId="49" fillId="0" borderId="36" xfId="15" applyFont="1" applyBorder="1" applyAlignment="1">
      <alignment horizontal="right"/>
    </xf>
    <xf numFmtId="0" fontId="59" fillId="0" borderId="58" xfId="15" applyFont="1" applyBorder="1"/>
    <xf numFmtId="0" fontId="49" fillId="0" borderId="36" xfId="15" applyFont="1" applyBorder="1" applyAlignment="1">
      <alignment horizontal="left"/>
    </xf>
    <xf numFmtId="0" fontId="49" fillId="0" borderId="65" xfId="15" applyFont="1" applyBorder="1" applyAlignment="1">
      <alignment horizontal="right"/>
    </xf>
    <xf numFmtId="0" fontId="49" fillId="0" borderId="39" xfId="15" applyFont="1" applyBorder="1" applyAlignment="1">
      <alignment horizontal="left"/>
    </xf>
    <xf numFmtId="0" fontId="49" fillId="0" borderId="11" xfId="15" applyFont="1" applyBorder="1" applyAlignment="1">
      <alignment horizontal="center"/>
    </xf>
    <xf numFmtId="0" fontId="49" fillId="0" borderId="65" xfId="15" applyFont="1" applyBorder="1" applyAlignment="1">
      <alignment horizontal="centerContinuous"/>
    </xf>
    <xf numFmtId="0" fontId="49" fillId="0" borderId="39" xfId="15" applyFont="1" applyBorder="1" applyAlignment="1">
      <alignment horizontal="centerContinuous"/>
    </xf>
    <xf numFmtId="0" fontId="49" fillId="0" borderId="9" xfId="15" applyFont="1" applyBorder="1" applyAlignment="1">
      <alignment horizontal="center"/>
    </xf>
    <xf numFmtId="0" fontId="2" fillId="0" borderId="81" xfId="15" applyFont="1" applyBorder="1" applyAlignment="1">
      <alignment horizontal="center" vertical="center"/>
    </xf>
    <xf numFmtId="0" fontId="95" fillId="0" borderId="81" xfId="15" applyFont="1" applyBorder="1" applyAlignment="1">
      <alignment horizontal="center" vertical="center"/>
    </xf>
    <xf numFmtId="164" fontId="221" fillId="0" borderId="81" xfId="15" applyNumberFormat="1" applyFont="1" applyBorder="1" applyAlignment="1">
      <alignment horizontal="center" vertical="center"/>
    </xf>
    <xf numFmtId="9" fontId="56" fillId="0" borderId="0" xfId="15" applyNumberFormat="1" applyFont="1" applyBorder="1"/>
    <xf numFmtId="0" fontId="49" fillId="0" borderId="49" xfId="15" applyFont="1" applyBorder="1" applyAlignment="1">
      <alignment vertical="center"/>
    </xf>
    <xf numFmtId="0" fontId="49" fillId="0" borderId="48" xfId="15" applyFont="1" applyBorder="1" applyAlignment="1">
      <alignment horizontal="left" vertical="center"/>
    </xf>
    <xf numFmtId="0" fontId="95" fillId="0" borderId="73" xfId="15" applyFont="1" applyBorder="1" applyAlignment="1">
      <alignment horizontal="center" vertical="center"/>
    </xf>
    <xf numFmtId="164" fontId="221" fillId="0" borderId="73" xfId="15" applyNumberFormat="1" applyFont="1" applyBorder="1" applyAlignment="1">
      <alignment horizontal="center" vertical="center"/>
    </xf>
    <xf numFmtId="0" fontId="49" fillId="0" borderId="53" xfId="15" applyFont="1" applyBorder="1" applyAlignment="1">
      <alignment vertical="center"/>
    </xf>
    <xf numFmtId="0" fontId="49" fillId="0" borderId="52" xfId="15" applyFont="1" applyBorder="1" applyAlignment="1">
      <alignment horizontal="left" vertical="center"/>
    </xf>
    <xf numFmtId="0" fontId="95" fillId="0" borderId="87" xfId="15" applyFont="1" applyBorder="1" applyAlignment="1">
      <alignment horizontal="center" vertical="center"/>
    </xf>
    <xf numFmtId="164" fontId="221" fillId="0" borderId="87" xfId="15" applyNumberFormat="1" applyFont="1" applyBorder="1" applyAlignment="1">
      <alignment horizontal="center" vertical="center"/>
    </xf>
    <xf numFmtId="0" fontId="49" fillId="0" borderId="60" xfId="15" applyFont="1" applyBorder="1" applyAlignment="1">
      <alignment horizontal="right" vertical="center"/>
    </xf>
    <xf numFmtId="0" fontId="95" fillId="0" borderId="25" xfId="15" applyFont="1" applyBorder="1" applyAlignment="1">
      <alignment horizontal="center" vertical="center"/>
    </xf>
    <xf numFmtId="164" fontId="221" fillId="0" borderId="25" xfId="15" applyNumberFormat="1" applyFont="1" applyBorder="1" applyAlignment="1">
      <alignment horizontal="center" vertical="center"/>
    </xf>
    <xf numFmtId="0" fontId="280" fillId="0" borderId="0" xfId="15" applyFont="1" applyBorder="1"/>
    <xf numFmtId="0" fontId="49" fillId="0" borderId="60" xfId="15" applyFont="1" applyBorder="1" applyAlignment="1">
      <alignment horizontal="centerContinuous" vertical="center" wrapText="1"/>
    </xf>
    <xf numFmtId="0" fontId="49" fillId="0" borderId="61" xfId="15" applyFont="1" applyBorder="1" applyAlignment="1">
      <alignment horizontal="centerContinuous" vertical="center" wrapText="1"/>
    </xf>
    <xf numFmtId="164" fontId="95" fillId="0" borderId="25" xfId="15" applyNumberFormat="1" applyFont="1" applyBorder="1" applyAlignment="1">
      <alignment horizontal="center" vertical="center"/>
    </xf>
    <xf numFmtId="0" fontId="36" fillId="8" borderId="9" xfId="15" applyFont="1" applyFill="1" applyBorder="1" applyAlignment="1">
      <alignment horizontal="center" vertical="center"/>
    </xf>
    <xf numFmtId="0" fontId="2" fillId="0" borderId="25" xfId="15" applyFont="1" applyBorder="1" applyAlignment="1">
      <alignment horizontal="center"/>
    </xf>
    <xf numFmtId="0" fontId="95" fillId="0" borderId="25" xfId="15" applyFont="1" applyBorder="1" applyAlignment="1">
      <alignment horizontal="center"/>
    </xf>
    <xf numFmtId="0" fontId="95" fillId="9" borderId="25" xfId="15" applyFont="1" applyFill="1" applyBorder="1" applyAlignment="1">
      <alignment horizontal="center"/>
    </xf>
    <xf numFmtId="0" fontId="64" fillId="0" borderId="0" xfId="15" applyFont="1" applyBorder="1" applyAlignment="1">
      <alignment horizontal="centerContinuous"/>
    </xf>
    <xf numFmtId="0" fontId="64" fillId="0" borderId="0" xfId="15" applyFont="1" applyBorder="1" applyAlignment="1"/>
    <xf numFmtId="0" fontId="64" fillId="0" borderId="0" xfId="15" applyFont="1" applyBorder="1" applyAlignment="1">
      <alignment horizontal="left"/>
    </xf>
    <xf numFmtId="0" fontId="64" fillId="0" borderId="62" xfId="15" applyFont="1" applyBorder="1" applyAlignment="1">
      <alignment horizontal="center"/>
    </xf>
    <xf numFmtId="0" fontId="64" fillId="0" borderId="6" xfId="15" applyFont="1" applyBorder="1" applyAlignment="1">
      <alignment horizontal="center"/>
    </xf>
    <xf numFmtId="0" fontId="64" fillId="0" borderId="60" xfId="15" applyFont="1" applyBorder="1" applyAlignment="1">
      <alignment horizontal="centerContinuous" vertical="center"/>
    </xf>
    <xf numFmtId="0" fontId="64" fillId="0" borderId="36" xfId="15" applyFont="1" applyBorder="1" applyAlignment="1">
      <alignment horizontal="centerContinuous" vertical="center"/>
    </xf>
    <xf numFmtId="0" fontId="64" fillId="0" borderId="36" xfId="15" applyFont="1" applyBorder="1" applyAlignment="1">
      <alignment horizontal="right" vertical="center"/>
    </xf>
    <xf numFmtId="0" fontId="64" fillId="0" borderId="36" xfId="15" applyFont="1" applyBorder="1" applyAlignment="1">
      <alignment vertical="center"/>
    </xf>
    <xf numFmtId="0" fontId="64" fillId="0" borderId="65" xfId="15" applyFont="1" applyBorder="1" applyAlignment="1">
      <alignment horizontal="center"/>
    </xf>
    <xf numFmtId="0" fontId="64" fillId="0" borderId="11" xfId="15" applyFont="1" applyBorder="1" applyAlignment="1">
      <alignment horizontal="center"/>
    </xf>
    <xf numFmtId="0" fontId="64" fillId="0" borderId="64" xfId="15" applyFont="1" applyBorder="1" applyAlignment="1">
      <alignment horizontal="center"/>
    </xf>
    <xf numFmtId="0" fontId="64" fillId="0" borderId="9" xfId="15" applyFont="1" applyBorder="1" applyAlignment="1">
      <alignment horizontal="center"/>
    </xf>
    <xf numFmtId="0" fontId="154" fillId="0" borderId="65" xfId="15" applyFont="1" applyBorder="1" applyAlignment="1">
      <alignment horizontal="center"/>
    </xf>
    <xf numFmtId="0" fontId="37" fillId="0" borderId="66" xfId="15" applyFont="1" applyBorder="1" applyAlignment="1">
      <alignment horizontal="center"/>
    </xf>
    <xf numFmtId="0" fontId="154" fillId="0" borderId="69" xfId="15" applyFont="1" applyBorder="1" applyAlignment="1">
      <alignment horizontal="center"/>
    </xf>
    <xf numFmtId="0" fontId="173" fillId="0" borderId="66" xfId="15" applyFont="1" applyBorder="1" applyAlignment="1">
      <alignment horizontal="center"/>
    </xf>
    <xf numFmtId="0" fontId="64" fillId="0" borderId="41" xfId="15" applyFont="1" applyBorder="1" applyAlignment="1">
      <alignment horizontal="center" vertical="center"/>
    </xf>
    <xf numFmtId="0" fontId="282" fillId="0" borderId="22" xfId="15" applyFont="1" applyBorder="1" applyAlignment="1">
      <alignment horizontal="center" vertical="center"/>
    </xf>
    <xf numFmtId="164" fontId="282" fillId="0" borderId="22" xfId="15" applyNumberFormat="1" applyFont="1" applyBorder="1" applyAlignment="1">
      <alignment horizontal="center" vertical="center"/>
    </xf>
    <xf numFmtId="0" fontId="64" fillId="0" borderId="60" xfId="15" applyFont="1" applyBorder="1" applyAlignment="1">
      <alignment horizontal="center" vertical="center"/>
    </xf>
    <xf numFmtId="164" fontId="282" fillId="0" borderId="25" xfId="15" applyNumberFormat="1" applyFont="1" applyBorder="1" applyAlignment="1">
      <alignment horizontal="center" vertical="center"/>
    </xf>
    <xf numFmtId="0" fontId="282" fillId="10" borderId="61" xfId="15" applyFont="1" applyFill="1" applyBorder="1" applyAlignment="1">
      <alignment horizontal="center" vertical="center"/>
    </xf>
    <xf numFmtId="0" fontId="142" fillId="0" borderId="0" xfId="15" applyFont="1" applyAlignment="1">
      <alignment horizontal="centerContinuous"/>
    </xf>
    <xf numFmtId="0" fontId="154" fillId="0" borderId="6" xfId="15" applyFont="1" applyBorder="1" applyAlignment="1">
      <alignment horizontal="center"/>
    </xf>
    <xf numFmtId="0" fontId="154" fillId="0" borderId="36" xfId="15" applyFont="1" applyBorder="1" applyAlignment="1">
      <alignment horizontal="center" vertical="center"/>
    </xf>
    <xf numFmtId="0" fontId="195" fillId="0" borderId="36" xfId="15" applyFont="1" applyBorder="1" applyAlignment="1">
      <alignment horizontal="center" vertical="center"/>
    </xf>
    <xf numFmtId="0" fontId="84" fillId="0" borderId="64" xfId="15" applyFont="1" applyBorder="1" applyAlignment="1">
      <alignment horizontal="center" vertical="top"/>
    </xf>
    <xf numFmtId="0" fontId="200" fillId="0" borderId="25" xfId="15" applyFont="1" applyBorder="1" applyAlignment="1">
      <alignment horizontal="center" vertical="center"/>
    </xf>
    <xf numFmtId="0" fontId="49" fillId="0" borderId="45" xfId="15" applyFont="1" applyBorder="1" applyAlignment="1">
      <alignment horizontal="centerContinuous" vertical="center" wrapText="1"/>
    </xf>
    <xf numFmtId="0" fontId="49" fillId="0" borderId="66" xfId="15" applyFont="1" applyBorder="1" applyAlignment="1">
      <alignment horizontal="centerContinuous" vertical="center" wrapText="1"/>
    </xf>
    <xf numFmtId="0" fontId="277" fillId="0" borderId="29" xfId="15" applyFont="1" applyBorder="1" applyAlignment="1">
      <alignment horizontal="center" vertical="center"/>
    </xf>
    <xf numFmtId="0" fontId="49" fillId="0" borderId="73" xfId="15" applyFont="1" applyBorder="1" applyAlignment="1">
      <alignment horizontal="center" vertical="center"/>
    </xf>
    <xf numFmtId="164" fontId="277" fillId="0" borderId="29" xfId="15" applyNumberFormat="1" applyFont="1" applyBorder="1" applyAlignment="1">
      <alignment horizontal="center" vertical="center"/>
    </xf>
    <xf numFmtId="164" fontId="283" fillId="0" borderId="73" xfId="15" applyNumberFormat="1" applyFont="1" applyBorder="1" applyAlignment="1">
      <alignment horizontal="center" vertical="center"/>
    </xf>
    <xf numFmtId="164" fontId="283" fillId="0" borderId="29" xfId="15" applyNumberFormat="1" applyFont="1" applyBorder="1" applyAlignment="1">
      <alignment horizontal="center" vertical="center"/>
    </xf>
    <xf numFmtId="0" fontId="49" fillId="0" borderId="65" xfId="15" applyFont="1" applyBorder="1" applyAlignment="1">
      <alignment horizontal="centerContinuous" vertical="center" wrapText="1"/>
    </xf>
    <xf numFmtId="164" fontId="277" fillId="0" borderId="11" xfId="15" applyNumberFormat="1" applyFont="1" applyBorder="1" applyAlignment="1">
      <alignment horizontal="center" vertical="center"/>
    </xf>
    <xf numFmtId="164" fontId="283" fillId="0" borderId="89" xfId="15" applyNumberFormat="1" applyFont="1" applyBorder="1" applyAlignment="1">
      <alignment horizontal="center" vertical="center"/>
    </xf>
    <xf numFmtId="164" fontId="283" fillId="0" borderId="11" xfId="15" applyNumberFormat="1" applyFont="1" applyBorder="1" applyAlignment="1">
      <alignment horizontal="center" vertical="center"/>
    </xf>
    <xf numFmtId="0" fontId="49" fillId="0" borderId="41" xfId="15" applyFont="1" applyBorder="1" applyAlignment="1">
      <alignment horizontal="centerContinuous" vertical="center" wrapText="1"/>
    </xf>
    <xf numFmtId="0" fontId="277" fillId="0" borderId="22" xfId="15" applyFont="1" applyBorder="1" applyAlignment="1">
      <alignment horizontal="center" vertical="center"/>
    </xf>
    <xf numFmtId="0" fontId="283" fillId="0" borderId="22" xfId="15" applyFont="1" applyBorder="1" applyAlignment="1">
      <alignment horizontal="center" vertical="center"/>
    </xf>
    <xf numFmtId="0" fontId="172" fillId="0" borderId="0" xfId="15" applyFont="1" applyBorder="1" applyAlignment="1">
      <alignment horizontal="centerContinuous" vertical="center"/>
    </xf>
    <xf numFmtId="0" fontId="49" fillId="0" borderId="62" xfId="15" applyFont="1" applyBorder="1" applyAlignment="1">
      <alignment horizontal="center"/>
    </xf>
    <xf numFmtId="0" fontId="49" fillId="0" borderId="60" xfId="15" applyFont="1" applyBorder="1"/>
    <xf numFmtId="0" fontId="49" fillId="0" borderId="36" xfId="15" applyFont="1" applyBorder="1"/>
    <xf numFmtId="0" fontId="49" fillId="0" borderId="61" xfId="15" applyFont="1" applyBorder="1" applyAlignment="1">
      <alignment horizontal="left"/>
    </xf>
    <xf numFmtId="0" fontId="49" fillId="0" borderId="65" xfId="15" applyFont="1" applyBorder="1" applyAlignment="1">
      <alignment vertical="center"/>
    </xf>
    <xf numFmtId="0" fontId="49" fillId="0" borderId="0" xfId="15" applyFont="1" applyBorder="1" applyAlignment="1">
      <alignment horizontal="centerContinuous" vertical="center"/>
    </xf>
    <xf numFmtId="0" fontId="49" fillId="0" borderId="0" xfId="15" applyFont="1" applyBorder="1" applyAlignment="1">
      <alignment horizontal="left" vertical="center"/>
    </xf>
    <xf numFmtId="0" fontId="49" fillId="0" borderId="11" xfId="15" applyFont="1" applyBorder="1" applyAlignment="1">
      <alignment horizontal="center" vertical="center" wrapText="1"/>
    </xf>
    <xf numFmtId="0" fontId="49" fillId="0" borderId="6" xfId="15" applyFont="1" applyBorder="1" applyAlignment="1">
      <alignment horizontal="center" vertical="center" wrapText="1"/>
    </xf>
    <xf numFmtId="0" fontId="49" fillId="0" borderId="65" xfId="15" applyFont="1" applyBorder="1" applyAlignment="1">
      <alignment horizontal="center" vertical="top"/>
    </xf>
    <xf numFmtId="0" fontId="49" fillId="0" borderId="63" xfId="15" applyFont="1" applyBorder="1" applyAlignment="1">
      <alignment horizontal="center" vertical="center" wrapText="1"/>
    </xf>
    <xf numFmtId="0" fontId="49" fillId="0" borderId="58" xfId="15" applyFont="1" applyBorder="1" applyAlignment="1">
      <alignment horizontal="center" vertical="center" wrapText="1"/>
    </xf>
    <xf numFmtId="0" fontId="49" fillId="0" borderId="66" xfId="15" applyFont="1" applyBorder="1" applyAlignment="1">
      <alignment horizontal="center"/>
    </xf>
    <xf numFmtId="0" fontId="84" fillId="0" borderId="66" xfId="15" applyFont="1" applyBorder="1" applyAlignment="1">
      <alignment horizontal="center"/>
    </xf>
    <xf numFmtId="1" fontId="282" fillId="0" borderId="22" xfId="15" applyNumberFormat="1" applyFont="1" applyBorder="1" applyAlignment="1">
      <alignment horizontal="center" vertical="center"/>
    </xf>
    <xf numFmtId="0" fontId="171" fillId="0" borderId="0" xfId="15" applyFont="1" applyAlignment="1">
      <alignment horizontal="centerContinuous" vertical="center"/>
    </xf>
    <xf numFmtId="0" fontId="192" fillId="0" borderId="0" xfId="15" applyFont="1" applyBorder="1"/>
    <xf numFmtId="0" fontId="154" fillId="0" borderId="0" xfId="15" applyFont="1" applyAlignment="1">
      <alignment horizontal="centerContinuous"/>
    </xf>
    <xf numFmtId="0" fontId="154" fillId="0" borderId="0" xfId="15" applyFont="1" applyBorder="1" applyAlignment="1">
      <alignment horizontal="right"/>
    </xf>
    <xf numFmtId="0" fontId="157" fillId="0" borderId="62" xfId="15" applyFont="1" applyBorder="1" applyAlignment="1">
      <alignment horizontal="centerContinuous"/>
    </xf>
    <xf numFmtId="0" fontId="157" fillId="0" borderId="25" xfId="15" applyFont="1" applyBorder="1" applyAlignment="1">
      <alignment horizontal="center"/>
    </xf>
    <xf numFmtId="0" fontId="37" fillId="0" borderId="65" xfId="15" applyFont="1" applyBorder="1" applyAlignment="1"/>
    <xf numFmtId="0" fontId="37" fillId="0" borderId="39" xfId="15" applyFont="1" applyBorder="1" applyAlignment="1">
      <alignment horizontal="left"/>
    </xf>
    <xf numFmtId="0" fontId="212" fillId="0" borderId="63" xfId="15" applyFont="1" applyBorder="1" applyAlignment="1">
      <alignment horizontal="center" wrapText="1"/>
    </xf>
    <xf numFmtId="0" fontId="37" fillId="0" borderId="63" xfId="15" applyFont="1" applyBorder="1" applyAlignment="1">
      <alignment horizontal="center"/>
    </xf>
    <xf numFmtId="0" fontId="37" fillId="0" borderId="39" xfId="15" applyFont="1" applyBorder="1" applyAlignment="1">
      <alignment horizontal="center"/>
    </xf>
    <xf numFmtId="0" fontId="37" fillId="0" borderId="65" xfId="15" applyFont="1" applyBorder="1" applyAlignment="1">
      <alignment horizontal="centerContinuous"/>
    </xf>
    <xf numFmtId="0" fontId="37" fillId="0" borderId="39" xfId="15" applyFont="1" applyBorder="1" applyAlignment="1"/>
    <xf numFmtId="0" fontId="37" fillId="0" borderId="64" xfId="15" applyFont="1" applyBorder="1" applyAlignment="1">
      <alignment horizontal="centerContinuous"/>
    </xf>
    <xf numFmtId="0" fontId="37" fillId="0" borderId="24" xfId="15" applyFont="1" applyBorder="1" applyAlignment="1">
      <alignment horizontal="centerContinuous"/>
    </xf>
    <xf numFmtId="0" fontId="212" fillId="0" borderId="24" xfId="15" applyFont="1" applyBorder="1" applyAlignment="1">
      <alignment horizontal="center"/>
    </xf>
    <xf numFmtId="0" fontId="161" fillId="0" borderId="24" xfId="15" applyFont="1" applyBorder="1" applyAlignment="1">
      <alignment horizontal="center"/>
    </xf>
    <xf numFmtId="0" fontId="55" fillId="0" borderId="45" xfId="15" applyFont="1" applyBorder="1"/>
    <xf numFmtId="0" fontId="55" fillId="0" borderId="44" xfId="15" applyFont="1" applyBorder="1" applyAlignment="1">
      <alignment horizontal="left"/>
    </xf>
    <xf numFmtId="0" fontId="85" fillId="0" borderId="81" xfId="15" applyFont="1" applyBorder="1" applyAlignment="1">
      <alignment horizontal="center"/>
    </xf>
    <xf numFmtId="1" fontId="187" fillId="0" borderId="0" xfId="15" applyNumberFormat="1" applyFont="1" applyBorder="1"/>
    <xf numFmtId="0" fontId="157" fillId="0" borderId="49" xfId="15" applyFont="1" applyBorder="1"/>
    <xf numFmtId="0" fontId="157" fillId="0" borderId="48" xfId="15" applyFont="1" applyBorder="1" applyAlignment="1">
      <alignment horizontal="left"/>
    </xf>
    <xf numFmtId="0" fontId="13" fillId="0" borderId="73" xfId="15" applyFont="1" applyBorder="1" applyAlignment="1">
      <alignment horizontal="center"/>
    </xf>
    <xf numFmtId="0" fontId="158" fillId="0" borderId="0" xfId="15" applyFont="1" applyBorder="1" applyAlignment="1">
      <alignment horizontal="center"/>
    </xf>
    <xf numFmtId="1" fontId="192" fillId="0" borderId="0" xfId="15" applyNumberFormat="1" applyFont="1" applyBorder="1"/>
    <xf numFmtId="0" fontId="256" fillId="0" borderId="48" xfId="15" applyFont="1" applyBorder="1" applyAlignment="1">
      <alignment horizontal="left"/>
    </xf>
    <xf numFmtId="0" fontId="157" fillId="0" borderId="69" xfId="15" applyFont="1" applyBorder="1"/>
    <xf numFmtId="0" fontId="157" fillId="0" borderId="70" xfId="15" applyFont="1" applyBorder="1" applyAlignment="1">
      <alignment horizontal="left"/>
    </xf>
    <xf numFmtId="0" fontId="13" fillId="0" borderId="87" xfId="15" applyFont="1" applyBorder="1" applyAlignment="1">
      <alignment horizontal="center"/>
    </xf>
    <xf numFmtId="0" fontId="157" fillId="0" borderId="41" xfId="15" applyFont="1" applyBorder="1" applyAlignment="1">
      <alignment horizontal="right"/>
    </xf>
    <xf numFmtId="0" fontId="157" fillId="0" borderId="3" xfId="15" applyFont="1" applyBorder="1" applyAlignment="1">
      <alignment horizontal="left"/>
    </xf>
    <xf numFmtId="0" fontId="13" fillId="0" borderId="25" xfId="15" applyFont="1" applyBorder="1" applyAlignment="1">
      <alignment horizontal="center"/>
    </xf>
    <xf numFmtId="0" fontId="266" fillId="0" borderId="0" xfId="15" applyFont="1" applyBorder="1"/>
    <xf numFmtId="0" fontId="157" fillId="0" borderId="0" xfId="15" quotePrefix="1" applyFont="1" applyBorder="1" applyAlignment="1">
      <alignment horizontal="right"/>
    </xf>
    <xf numFmtId="0" fontId="266" fillId="0" borderId="0" xfId="15" quotePrefix="1" applyFont="1" applyBorder="1" applyAlignment="1">
      <alignment horizontal="right"/>
    </xf>
    <xf numFmtId="0" fontId="56" fillId="0" borderId="0" xfId="15" applyFont="1" applyBorder="1" applyAlignment="1">
      <alignment horizontal="right" readingOrder="2"/>
    </xf>
    <xf numFmtId="0" fontId="55" fillId="0" borderId="0" xfId="15" applyFont="1" applyBorder="1" applyAlignment="1"/>
    <xf numFmtId="0" fontId="55" fillId="0" borderId="0" xfId="15" applyFont="1" applyBorder="1"/>
    <xf numFmtId="0" fontId="92" fillId="0" borderId="0" xfId="15" quotePrefix="1" applyFont="1" applyBorder="1" applyAlignment="1">
      <alignment horizontal="right"/>
    </xf>
    <xf numFmtId="0" fontId="55" fillId="0" borderId="0" xfId="15" quotePrefix="1" applyFont="1" applyBorder="1"/>
    <xf numFmtId="0" fontId="55" fillId="0" borderId="0" xfId="15" applyFont="1" applyBorder="1" applyAlignment="1">
      <alignment horizontal="left"/>
    </xf>
    <xf numFmtId="0" fontId="157" fillId="0" borderId="45" xfId="15" applyFont="1" applyBorder="1"/>
    <xf numFmtId="0" fontId="157" fillId="0" borderId="44" xfId="15" applyFont="1" applyBorder="1" applyAlignment="1">
      <alignment horizontal="left"/>
    </xf>
    <xf numFmtId="0" fontId="157" fillId="0" borderId="66" xfId="15" applyFont="1" applyBorder="1"/>
    <xf numFmtId="0" fontId="157" fillId="0" borderId="28" xfId="15" applyFont="1" applyBorder="1" applyAlignment="1">
      <alignment horizontal="left"/>
    </xf>
    <xf numFmtId="0" fontId="55" fillId="0" borderId="66" xfId="15" applyFont="1" applyBorder="1"/>
    <xf numFmtId="0" fontId="55" fillId="0" borderId="28" xfId="15" applyFont="1" applyBorder="1" applyAlignment="1">
      <alignment horizontal="left"/>
    </xf>
    <xf numFmtId="0" fontId="85" fillId="0" borderId="25" xfId="15" applyFont="1" applyBorder="1" applyAlignment="1">
      <alignment horizontal="center"/>
    </xf>
    <xf numFmtId="0" fontId="187" fillId="0" borderId="0" xfId="15" applyFont="1" applyBorder="1"/>
    <xf numFmtId="0" fontId="49" fillId="0" borderId="0" xfId="15" applyFont="1" applyBorder="1" applyAlignment="1">
      <alignment horizontal="right"/>
    </xf>
    <xf numFmtId="0" fontId="49" fillId="0" borderId="60" xfId="15" applyFont="1" applyBorder="1" applyAlignment="1">
      <alignment horizontal="center"/>
    </xf>
    <xf numFmtId="0" fontId="56" fillId="0" borderId="36" xfId="15" applyFont="1" applyBorder="1" applyAlignment="1">
      <alignment horizontal="center"/>
    </xf>
    <xf numFmtId="0" fontId="49" fillId="0" borderId="61" xfId="15" applyFont="1" applyBorder="1" applyAlignment="1">
      <alignment horizontal="center"/>
    </xf>
    <xf numFmtId="0" fontId="56" fillId="0" borderId="63" xfId="15" applyFont="1" applyBorder="1" applyAlignment="1">
      <alignment horizontal="center"/>
    </xf>
    <xf numFmtId="0" fontId="56" fillId="0" borderId="6" xfId="15" applyFont="1" applyBorder="1" applyAlignment="1">
      <alignment horizontal="center"/>
    </xf>
    <xf numFmtId="0" fontId="55" fillId="0" borderId="63" xfId="15" applyFont="1" applyBorder="1" applyAlignment="1">
      <alignment horizontal="center"/>
    </xf>
    <xf numFmtId="0" fontId="56" fillId="0" borderId="39" xfId="15" applyFont="1" applyBorder="1" applyAlignment="1">
      <alignment horizontal="center"/>
    </xf>
    <xf numFmtId="0" fontId="56" fillId="0" borderId="11" xfId="15" applyFont="1" applyBorder="1" applyAlignment="1">
      <alignment horizontal="center"/>
    </xf>
    <xf numFmtId="0" fontId="176" fillId="0" borderId="9" xfId="15" quotePrefix="1" applyFont="1" applyBorder="1" applyAlignment="1">
      <alignment horizontal="center"/>
    </xf>
    <xf numFmtId="0" fontId="56" fillId="0" borderId="9" xfId="15" applyFont="1" applyBorder="1" applyAlignment="1">
      <alignment horizontal="center"/>
    </xf>
    <xf numFmtId="0" fontId="56" fillId="0" borderId="24" xfId="15" applyFont="1" applyBorder="1" applyAlignment="1">
      <alignment horizontal="center"/>
    </xf>
    <xf numFmtId="0" fontId="176" fillId="0" borderId="24" xfId="15" quotePrefix="1" applyFont="1" applyBorder="1" applyAlignment="1">
      <alignment horizontal="center"/>
    </xf>
    <xf numFmtId="0" fontId="157" fillId="2" borderId="62" xfId="15" applyFont="1" applyFill="1" applyBorder="1" applyAlignment="1">
      <alignment horizontal="center"/>
    </xf>
    <xf numFmtId="0" fontId="157" fillId="2" borderId="66" xfId="15" applyFont="1" applyFill="1" applyBorder="1" applyAlignment="1">
      <alignment horizontal="center"/>
    </xf>
    <xf numFmtId="0" fontId="157" fillId="2" borderId="65" xfId="15" applyFont="1" applyFill="1" applyBorder="1" applyAlignment="1">
      <alignment horizontal="center"/>
    </xf>
    <xf numFmtId="0" fontId="55" fillId="2" borderId="88" xfId="15" applyFont="1" applyFill="1" applyBorder="1" applyAlignment="1">
      <alignment horizontal="center"/>
    </xf>
    <xf numFmtId="0" fontId="55" fillId="2" borderId="66" xfId="15" applyFont="1" applyFill="1" applyBorder="1" applyAlignment="1">
      <alignment horizontal="center"/>
    </xf>
    <xf numFmtId="0" fontId="55" fillId="2" borderId="65" xfId="15" applyFont="1" applyFill="1" applyBorder="1" applyAlignment="1">
      <alignment horizontal="center"/>
    </xf>
    <xf numFmtId="0" fontId="161" fillId="2" borderId="65" xfId="15" applyFont="1" applyFill="1" applyBorder="1" applyAlignment="1">
      <alignment horizontal="center"/>
    </xf>
    <xf numFmtId="0" fontId="37" fillId="2" borderId="66" xfId="15" applyFont="1" applyFill="1" applyBorder="1" applyAlignment="1">
      <alignment horizontal="center"/>
    </xf>
    <xf numFmtId="0" fontId="206" fillId="0" borderId="22" xfId="15" applyFont="1" applyBorder="1" applyAlignment="1">
      <alignment horizontal="center" vertical="center"/>
    </xf>
    <xf numFmtId="0" fontId="92" fillId="0" borderId="0" xfId="15" applyFont="1"/>
    <xf numFmtId="0" fontId="280" fillId="0" borderId="0" xfId="15" applyFont="1" applyBorder="1" applyAlignment="1">
      <alignment horizontal="right"/>
    </xf>
    <xf numFmtId="0" fontId="280" fillId="0" borderId="0" xfId="15" quotePrefix="1" applyFont="1" applyBorder="1"/>
    <xf numFmtId="0" fontId="49" fillId="0" borderId="0" xfId="15" quotePrefix="1" applyFont="1" applyBorder="1"/>
    <xf numFmtId="0" fontId="168" fillId="0" borderId="0" xfId="15" applyFont="1" applyBorder="1"/>
    <xf numFmtId="0" fontId="168" fillId="0" borderId="0" xfId="15" applyFont="1" applyBorder="1" applyAlignment="1">
      <alignment horizontal="right"/>
    </xf>
    <xf numFmtId="0" fontId="168" fillId="0" borderId="0" xfId="15" applyFont="1" applyBorder="1" applyAlignment="1"/>
    <xf numFmtId="0" fontId="168" fillId="0" borderId="0" xfId="15" applyFont="1" applyBorder="1" applyAlignment="1">
      <alignment horizontal="left"/>
    </xf>
    <xf numFmtId="0" fontId="37" fillId="0" borderId="6" xfId="15" applyFont="1" applyBorder="1" applyAlignment="1">
      <alignment horizontal="center" wrapText="1"/>
    </xf>
    <xf numFmtId="0" fontId="212" fillId="0" borderId="24" xfId="15" applyFont="1" applyBorder="1" applyAlignment="1">
      <alignment horizontal="center" wrapText="1"/>
    </xf>
    <xf numFmtId="0" fontId="163" fillId="0" borderId="24" xfId="15" applyFont="1" applyBorder="1" applyAlignment="1">
      <alignment horizontal="center" wrapText="1"/>
    </xf>
    <xf numFmtId="0" fontId="161" fillId="0" borderId="9" xfId="15" applyFont="1" applyBorder="1" applyAlignment="1">
      <alignment horizontal="center" shrinkToFit="1"/>
    </xf>
    <xf numFmtId="0" fontId="284" fillId="0" borderId="0" xfId="15" applyFont="1" applyBorder="1"/>
    <xf numFmtId="0" fontId="55" fillId="0" borderId="49" xfId="15" applyFont="1" applyBorder="1"/>
    <xf numFmtId="0" fontId="55" fillId="0" borderId="48" xfId="15" applyFont="1" applyBorder="1" applyAlignment="1">
      <alignment horizontal="left"/>
    </xf>
    <xf numFmtId="0" fontId="85" fillId="0" borderId="73" xfId="15" applyFont="1" applyBorder="1" applyAlignment="1">
      <alignment horizontal="center"/>
    </xf>
    <xf numFmtId="0" fontId="284" fillId="0" borderId="0" xfId="15" applyFont="1" applyBorder="1" applyAlignment="1">
      <alignment horizontal="right" readingOrder="2"/>
    </xf>
    <xf numFmtId="0" fontId="284" fillId="0" borderId="0" xfId="15" applyFont="1" applyBorder="1" applyAlignment="1"/>
    <xf numFmtId="0" fontId="284" fillId="0" borderId="0" xfId="15" applyFont="1"/>
    <xf numFmtId="0" fontId="76" fillId="0" borderId="0" xfId="0" applyFont="1" applyAlignment="1">
      <alignment vertical="center"/>
    </xf>
    <xf numFmtId="0" fontId="285" fillId="0" borderId="0" xfId="0" applyFont="1" applyAlignment="1">
      <alignment horizontal="left" vertical="center"/>
    </xf>
    <xf numFmtId="0" fontId="78" fillId="0" borderId="0" xfId="0" applyFont="1" applyAlignment="1">
      <alignment vertical="center"/>
    </xf>
    <xf numFmtId="0" fontId="95" fillId="0" borderId="0" xfId="0" applyFont="1"/>
    <xf numFmtId="0" fontId="286" fillId="0" borderId="6" xfId="0" applyFont="1" applyBorder="1" applyAlignment="1">
      <alignment horizontal="center" vertical="center"/>
    </xf>
    <xf numFmtId="0" fontId="286" fillId="0" borderId="39" xfId="0" applyFont="1" applyBorder="1" applyAlignment="1">
      <alignment horizontal="center" vertical="center"/>
    </xf>
    <xf numFmtId="0" fontId="187" fillId="0" borderId="45" xfId="0" applyFont="1" applyFill="1" applyBorder="1" applyAlignment="1">
      <alignment vertical="center"/>
    </xf>
    <xf numFmtId="0" fontId="187" fillId="0" borderId="44" xfId="0" applyFont="1" applyFill="1" applyBorder="1" applyAlignment="1">
      <alignment horizontal="left" vertical="center"/>
    </xf>
    <xf numFmtId="168" fontId="228" fillId="0" borderId="81" xfId="0" applyNumberFormat="1" applyFont="1" applyBorder="1" applyAlignment="1">
      <alignment horizontal="center" vertical="center"/>
    </xf>
    <xf numFmtId="9" fontId="228" fillId="0" borderId="44" xfId="0" applyNumberFormat="1" applyFont="1" applyBorder="1" applyAlignment="1">
      <alignment horizontal="center" vertical="center"/>
    </xf>
    <xf numFmtId="0" fontId="187" fillId="0" borderId="49" xfId="0" applyFont="1" applyFill="1" applyBorder="1" applyAlignment="1">
      <alignment vertical="center"/>
    </xf>
    <xf numFmtId="0" fontId="187" fillId="0" borderId="48" xfId="0" applyFont="1" applyFill="1" applyBorder="1" applyAlignment="1">
      <alignment horizontal="left" vertical="center"/>
    </xf>
    <xf numFmtId="168" fontId="228" fillId="0" borderId="48" xfId="0" applyNumberFormat="1" applyFont="1" applyBorder="1" applyAlignment="1">
      <alignment horizontal="center" vertical="center"/>
    </xf>
    <xf numFmtId="9" fontId="228" fillId="0" borderId="48" xfId="0" applyNumberFormat="1" applyFont="1" applyBorder="1" applyAlignment="1">
      <alignment horizontal="center" vertical="center"/>
    </xf>
    <xf numFmtId="0" fontId="187" fillId="0" borderId="69" xfId="0" applyFont="1" applyFill="1" applyBorder="1" applyAlignment="1">
      <alignment vertical="center"/>
    </xf>
    <xf numFmtId="0" fontId="187" fillId="0" borderId="70" xfId="0" applyFont="1" applyFill="1" applyBorder="1" applyAlignment="1">
      <alignment horizontal="left" vertical="center"/>
    </xf>
    <xf numFmtId="168" fontId="228" fillId="0" borderId="70" xfId="0" applyNumberFormat="1" applyFont="1" applyBorder="1" applyAlignment="1">
      <alignment horizontal="center" vertical="center"/>
    </xf>
    <xf numFmtId="9" fontId="228" fillId="0" borderId="70" xfId="0" applyNumberFormat="1" applyFont="1" applyBorder="1" applyAlignment="1">
      <alignment horizontal="center" vertical="center"/>
    </xf>
    <xf numFmtId="0" fontId="187" fillId="0" borderId="60" xfId="0" applyFont="1" applyFill="1" applyBorder="1" applyAlignment="1">
      <alignment vertical="center"/>
    </xf>
    <xf numFmtId="0" fontId="187" fillId="0" borderId="61" xfId="0" applyFont="1" applyFill="1" applyBorder="1" applyAlignment="1">
      <alignment horizontal="left" vertical="center"/>
    </xf>
    <xf numFmtId="168" fontId="228" fillId="0" borderId="25" xfId="0" applyNumberFormat="1" applyFont="1" applyBorder="1" applyAlignment="1">
      <alignment horizontal="center" vertical="center"/>
    </xf>
    <xf numFmtId="9" fontId="228" fillId="0" borderId="61" xfId="0" applyNumberFormat="1" applyFont="1" applyBorder="1" applyAlignment="1">
      <alignment horizontal="center" vertical="center"/>
    </xf>
    <xf numFmtId="0" fontId="84" fillId="0" borderId="36" xfId="15" applyFont="1" applyBorder="1" applyAlignment="1">
      <alignment horizontal="centerContinuous"/>
    </xf>
    <xf numFmtId="0" fontId="283" fillId="0" borderId="81" xfId="15" applyFont="1" applyBorder="1" applyAlignment="1">
      <alignment horizontal="center" vertical="center"/>
    </xf>
    <xf numFmtId="0" fontId="200" fillId="0" borderId="73" xfId="15" applyFont="1" applyBorder="1" applyAlignment="1">
      <alignment horizontal="center" vertical="center"/>
    </xf>
    <xf numFmtId="0" fontId="200" fillId="0" borderId="72" xfId="15" applyFont="1" applyBorder="1" applyAlignment="1">
      <alignment horizontal="center" vertical="center"/>
    </xf>
    <xf numFmtId="0" fontId="84" fillId="0" borderId="49" xfId="15" applyFont="1" applyBorder="1" applyAlignment="1">
      <alignment vertical="center"/>
    </xf>
    <xf numFmtId="0" fontId="200" fillId="0" borderId="87" xfId="15" applyFont="1" applyBorder="1" applyAlignment="1">
      <alignment horizontal="center" vertical="center"/>
    </xf>
    <xf numFmtId="0" fontId="200" fillId="0" borderId="81" xfId="15" applyFont="1" applyBorder="1" applyAlignment="1">
      <alignment horizontal="center" vertical="center"/>
    </xf>
    <xf numFmtId="0" fontId="200" fillId="0" borderId="96" xfId="15" applyFont="1" applyBorder="1" applyAlignment="1">
      <alignment horizontal="center" vertical="center"/>
    </xf>
    <xf numFmtId="0" fontId="195" fillId="0" borderId="0" xfId="15" applyFont="1" applyAlignment="1">
      <alignment horizontal="centerContinuous" vertical="center"/>
    </xf>
    <xf numFmtId="0" fontId="84" fillId="0" borderId="61" xfId="15" applyFont="1" applyBorder="1" applyAlignment="1">
      <alignment horizontal="left" vertical="center"/>
    </xf>
    <xf numFmtId="0" fontId="154" fillId="0" borderId="61" xfId="15" applyFont="1" applyBorder="1" applyAlignment="1">
      <alignment horizontal="center" vertical="center"/>
    </xf>
    <xf numFmtId="0" fontId="37" fillId="0" borderId="28" xfId="15" applyFont="1" applyBorder="1" applyAlignment="1">
      <alignment horizontal="center" vertical="center"/>
    </xf>
    <xf numFmtId="0" fontId="189" fillId="0" borderId="0" xfId="15" applyFont="1" applyBorder="1" applyAlignment="1">
      <alignment horizontal="center" vertical="center"/>
    </xf>
    <xf numFmtId="0" fontId="37" fillId="0" borderId="22" xfId="15" applyFont="1" applyBorder="1" applyAlignment="1">
      <alignment horizontal="center" vertical="center"/>
    </xf>
    <xf numFmtId="0" fontId="158" fillId="0" borderId="0" xfId="15" applyFont="1" applyBorder="1" applyAlignment="1">
      <alignment horizontal="right" readingOrder="2"/>
    </xf>
    <xf numFmtId="0" fontId="58" fillId="0" borderId="0" xfId="15" applyFont="1" applyAlignment="1">
      <alignment horizontal="centerContinuous" vertical="center"/>
    </xf>
    <xf numFmtId="0" fontId="58" fillId="0" borderId="0" xfId="15" applyFont="1" applyAlignment="1">
      <alignment vertical="center"/>
    </xf>
    <xf numFmtId="17" fontId="58" fillId="0" borderId="0" xfId="15" applyNumberFormat="1" applyFont="1" applyAlignment="1">
      <alignment horizontal="left" vertical="center"/>
    </xf>
    <xf numFmtId="0" fontId="58" fillId="0" borderId="62" xfId="15" applyFont="1" applyBorder="1" applyAlignment="1">
      <alignment horizontal="centerContinuous" vertical="center"/>
    </xf>
    <xf numFmtId="0" fontId="58" fillId="0" borderId="63" xfId="15" applyFont="1" applyBorder="1" applyAlignment="1">
      <alignment horizontal="centerContinuous" vertical="center"/>
    </xf>
    <xf numFmtId="0" fontId="58" fillId="0" borderId="60" xfId="15" applyFont="1" applyBorder="1" applyAlignment="1">
      <alignment horizontal="right" vertical="center"/>
    </xf>
    <xf numFmtId="0" fontId="58" fillId="0" borderId="36" xfId="15" applyFont="1" applyBorder="1" applyAlignment="1">
      <alignment horizontal="right" vertical="center"/>
    </xf>
    <xf numFmtId="0" fontId="58" fillId="0" borderId="61" xfId="15" applyFont="1" applyBorder="1" applyAlignment="1">
      <alignment horizontal="left" vertical="center"/>
    </xf>
    <xf numFmtId="0" fontId="58" fillId="0" borderId="64" xfId="15" applyFont="1" applyBorder="1" applyAlignment="1">
      <alignment horizontal="centerContinuous" vertical="center"/>
    </xf>
    <xf numFmtId="0" fontId="58" fillId="0" borderId="24" xfId="15" applyFont="1" applyBorder="1" applyAlignment="1">
      <alignment horizontal="centerContinuous" vertical="center"/>
    </xf>
    <xf numFmtId="0" fontId="206" fillId="0" borderId="25" xfId="15" applyFont="1" applyBorder="1" applyAlignment="1">
      <alignment horizontal="center" vertical="center"/>
    </xf>
    <xf numFmtId="0" fontId="58" fillId="0" borderId="6" xfId="15" applyFont="1" applyBorder="1" applyAlignment="1">
      <alignment horizontal="center" vertical="center"/>
    </xf>
    <xf numFmtId="0" fontId="58" fillId="0" borderId="81" xfId="15" applyFont="1" applyBorder="1" applyAlignment="1">
      <alignment horizontal="center" vertical="center"/>
    </xf>
    <xf numFmtId="0" fontId="206" fillId="0" borderId="81" xfId="15" applyFont="1" applyBorder="1" applyAlignment="1">
      <alignment horizontal="center" vertical="center"/>
    </xf>
    <xf numFmtId="0" fontId="58" fillId="0" borderId="11" xfId="15" applyFont="1" applyBorder="1" applyAlignment="1">
      <alignment horizontal="center" vertical="center"/>
    </xf>
    <xf numFmtId="0" fontId="58" fillId="0" borderId="29" xfId="15" applyFont="1" applyBorder="1" applyAlignment="1">
      <alignment horizontal="center" vertical="center"/>
    </xf>
    <xf numFmtId="0" fontId="206" fillId="0" borderId="73" xfId="15" applyFont="1" applyBorder="1" applyAlignment="1">
      <alignment horizontal="center" vertical="center"/>
    </xf>
    <xf numFmtId="0" fontId="58" fillId="0" borderId="9" xfId="15" applyFont="1" applyBorder="1" applyAlignment="1">
      <alignment horizontal="center" vertical="center"/>
    </xf>
    <xf numFmtId="0" fontId="206" fillId="0" borderId="87" xfId="15" applyFont="1" applyBorder="1" applyAlignment="1">
      <alignment horizontal="center" vertical="center"/>
    </xf>
    <xf numFmtId="0" fontId="206" fillId="0" borderId="9" xfId="15" applyFont="1" applyBorder="1" applyAlignment="1">
      <alignment horizontal="center" vertical="center"/>
    </xf>
    <xf numFmtId="164" fontId="206" fillId="0" borderId="87" xfId="15" applyNumberFormat="1" applyFont="1" applyBorder="1" applyAlignment="1">
      <alignment horizontal="center" vertical="center"/>
    </xf>
    <xf numFmtId="0" fontId="84" fillId="0" borderId="0" xfId="14" applyFont="1" applyAlignment="1">
      <alignment horizontal="right"/>
    </xf>
    <xf numFmtId="0" fontId="84" fillId="0" borderId="0" xfId="14" applyFont="1"/>
    <xf numFmtId="0" fontId="84" fillId="0" borderId="0" xfId="14" applyFont="1" applyAlignment="1">
      <alignment horizontal="left"/>
    </xf>
    <xf numFmtId="0" fontId="84" fillId="0" borderId="62" xfId="14" applyFont="1" applyBorder="1" applyAlignment="1">
      <alignment horizontal="right" vertical="center"/>
    </xf>
    <xf numFmtId="0" fontId="84" fillId="0" borderId="63" xfId="14" applyFont="1" applyBorder="1" applyAlignment="1">
      <alignment vertical="center"/>
    </xf>
    <xf numFmtId="0" fontId="49" fillId="0" borderId="0" xfId="14" applyFont="1" applyAlignment="1">
      <alignment vertical="center"/>
    </xf>
    <xf numFmtId="0" fontId="195" fillId="0" borderId="36" xfId="14" applyFont="1" applyBorder="1" applyAlignment="1">
      <alignment vertical="center"/>
    </xf>
    <xf numFmtId="0" fontId="195" fillId="0" borderId="61" xfId="14" applyFont="1" applyBorder="1" applyAlignment="1">
      <alignment horizontal="left" vertical="center"/>
    </xf>
    <xf numFmtId="0" fontId="195" fillId="0" borderId="71" xfId="14" applyFont="1" applyBorder="1" applyAlignment="1">
      <alignment horizontal="left" vertical="center"/>
    </xf>
    <xf numFmtId="0" fontId="195" fillId="0" borderId="24" xfId="14" applyFont="1" applyBorder="1" applyAlignment="1">
      <alignment horizontal="right" vertical="center"/>
    </xf>
    <xf numFmtId="0" fontId="84" fillId="0" borderId="64" xfId="14" applyFont="1" applyBorder="1" applyAlignment="1">
      <alignment horizontal="centerContinuous" vertical="top"/>
    </xf>
    <xf numFmtId="0" fontId="84" fillId="0" borderId="24" xfId="14" applyFont="1" applyBorder="1" applyAlignment="1">
      <alignment horizontal="centerContinuous"/>
    </xf>
    <xf numFmtId="0" fontId="195" fillId="0" borderId="24" xfId="14" applyFont="1" applyBorder="1" applyAlignment="1">
      <alignment horizontal="center"/>
    </xf>
    <xf numFmtId="0" fontId="288" fillId="0" borderId="24" xfId="14" applyFont="1" applyBorder="1" applyAlignment="1">
      <alignment horizontal="center"/>
    </xf>
    <xf numFmtId="0" fontId="84" fillId="0" borderId="66" xfId="14" applyFont="1" applyBorder="1" applyAlignment="1">
      <alignment vertical="center"/>
    </xf>
    <xf numFmtId="0" fontId="84" fillId="0" borderId="28" xfId="14" applyFont="1" applyBorder="1" applyAlignment="1">
      <alignment horizontal="left" vertical="center"/>
    </xf>
    <xf numFmtId="0" fontId="226" fillId="0" borderId="28" xfId="14" applyFont="1" applyBorder="1" applyAlignment="1">
      <alignment horizontal="center" vertical="center"/>
    </xf>
    <xf numFmtId="164" fontId="226" fillId="0" borderId="28" xfId="14" applyNumberFormat="1" applyFont="1" applyBorder="1" applyAlignment="1">
      <alignment horizontal="center" vertical="center"/>
    </xf>
    <xf numFmtId="0" fontId="84" fillId="0" borderId="65" xfId="14" applyFont="1" applyBorder="1" applyAlignment="1">
      <alignment vertical="center"/>
    </xf>
    <xf numFmtId="0" fontId="84" fillId="0" borderId="39" xfId="14" applyFont="1" applyBorder="1" applyAlignment="1">
      <alignment horizontal="left" vertical="center"/>
    </xf>
    <xf numFmtId="0" fontId="226" fillId="0" borderId="39" xfId="14" applyFont="1" applyBorder="1" applyAlignment="1">
      <alignment horizontal="center" vertical="center"/>
    </xf>
    <xf numFmtId="0" fontId="84" fillId="0" borderId="91" xfId="14" applyFont="1" applyBorder="1" applyAlignment="1">
      <alignment vertical="center"/>
    </xf>
    <xf numFmtId="0" fontId="84" fillId="0" borderId="92" xfId="14" applyFont="1" applyBorder="1" applyAlignment="1">
      <alignment horizontal="left" vertical="center"/>
    </xf>
    <xf numFmtId="0" fontId="226" fillId="0" borderId="92" xfId="14" applyFont="1" applyBorder="1" applyAlignment="1">
      <alignment horizontal="center" vertical="center"/>
    </xf>
    <xf numFmtId="164" fontId="226" fillId="0" borderId="92" xfId="14" applyNumberFormat="1" applyFont="1" applyBorder="1" applyAlignment="1">
      <alignment horizontal="center" vertical="center"/>
    </xf>
    <xf numFmtId="0" fontId="212" fillId="0" borderId="0" xfId="14" applyFont="1" applyAlignment="1">
      <alignment vertical="center"/>
    </xf>
    <xf numFmtId="0" fontId="84" fillId="0" borderId="0" xfId="14" applyFont="1" applyAlignment="1">
      <alignment horizontal="left" vertical="center"/>
    </xf>
    <xf numFmtId="0" fontId="84" fillId="0" borderId="0" xfId="14" applyFont="1" applyAlignment="1">
      <alignment vertical="center"/>
    </xf>
    <xf numFmtId="0" fontId="163" fillId="0" borderId="0" xfId="14" applyFont="1" applyAlignment="1">
      <alignment horizontal="left" vertical="center"/>
    </xf>
    <xf numFmtId="0" fontId="55" fillId="0" borderId="0" xfId="14" applyFont="1" applyBorder="1" applyAlignment="1">
      <alignment horizontal="right" vertical="center"/>
    </xf>
    <xf numFmtId="0" fontId="49" fillId="0" borderId="0" xfId="14" applyFont="1" applyAlignment="1">
      <alignment horizontal="left"/>
    </xf>
    <xf numFmtId="0" fontId="178" fillId="0" borderId="0" xfId="14" applyFont="1" applyAlignment="1">
      <alignment horizontal="left"/>
    </xf>
    <xf numFmtId="0" fontId="84" fillId="0" borderId="0" xfId="14" applyFont="1" applyAlignment="1"/>
    <xf numFmtId="0" fontId="84" fillId="0" borderId="25" xfId="14" applyFont="1" applyBorder="1" applyAlignment="1">
      <alignment horizontal="center" vertical="center"/>
    </xf>
    <xf numFmtId="0" fontId="84" fillId="0" borderId="61" xfId="14" applyFont="1" applyBorder="1" applyAlignment="1">
      <alignment horizontal="center" vertical="center"/>
    </xf>
    <xf numFmtId="0" fontId="226" fillId="0" borderId="29" xfId="14" applyFont="1" applyBorder="1" applyAlignment="1">
      <alignment horizontal="center" vertical="center"/>
    </xf>
    <xf numFmtId="0" fontId="226" fillId="0" borderId="11" xfId="14" applyFont="1" applyBorder="1" applyAlignment="1">
      <alignment horizontal="center" vertical="center"/>
    </xf>
    <xf numFmtId="0" fontId="226" fillId="0" borderId="9" xfId="14" applyFont="1" applyBorder="1" applyAlignment="1">
      <alignment horizontal="center" vertical="center"/>
    </xf>
    <xf numFmtId="0" fontId="84" fillId="0" borderId="41" xfId="14" applyFont="1" applyBorder="1" applyAlignment="1">
      <alignment vertical="center"/>
    </xf>
    <xf numFmtId="0" fontId="84" fillId="0" borderId="3" xfId="14" applyFont="1" applyBorder="1" applyAlignment="1">
      <alignment horizontal="left" vertical="center"/>
    </xf>
    <xf numFmtId="0" fontId="226" fillId="0" borderId="22" xfId="14" applyFont="1" applyBorder="1" applyAlignment="1">
      <alignment horizontal="center" vertical="center"/>
    </xf>
    <xf numFmtId="164" fontId="226" fillId="0" borderId="22" xfId="14" applyNumberFormat="1" applyFont="1" applyBorder="1" applyAlignment="1">
      <alignment horizontal="center" vertical="center"/>
    </xf>
    <xf numFmtId="164" fontId="226" fillId="0" borderId="3" xfId="14" applyNumberFormat="1" applyFont="1" applyBorder="1" applyAlignment="1">
      <alignment horizontal="center" vertical="center"/>
    </xf>
    <xf numFmtId="0" fontId="212" fillId="0" borderId="0" xfId="14" applyFont="1" applyAlignment="1">
      <alignment horizontal="left" vertical="center"/>
    </xf>
    <xf numFmtId="0" fontId="127" fillId="0" borderId="0" xfId="15" applyFont="1"/>
    <xf numFmtId="0" fontId="195" fillId="0" borderId="6" xfId="15" applyFont="1" applyBorder="1" applyAlignment="1">
      <alignment horizontal="center"/>
    </xf>
    <xf numFmtId="0" fontId="195" fillId="0" borderId="63" xfId="15" applyFont="1" applyBorder="1" applyAlignment="1">
      <alignment horizontal="center" wrapText="1"/>
    </xf>
    <xf numFmtId="0" fontId="195" fillId="0" borderId="11" xfId="15" applyFont="1" applyBorder="1" applyAlignment="1">
      <alignment horizontal="center" vertical="top"/>
    </xf>
    <xf numFmtId="0" fontId="195" fillId="0" borderId="39" xfId="15" applyFont="1" applyBorder="1" applyAlignment="1">
      <alignment horizontal="center" vertical="top" wrapText="1"/>
    </xf>
    <xf numFmtId="0" fontId="171" fillId="0" borderId="81" xfId="15" applyFont="1" applyBorder="1" applyAlignment="1">
      <alignment horizontal="centerContinuous" vertical="center"/>
    </xf>
    <xf numFmtId="0" fontId="288" fillId="0" borderId="44" xfId="15" applyFont="1" applyBorder="1" applyAlignment="1">
      <alignment horizontal="center" vertical="center"/>
    </xf>
    <xf numFmtId="0" fontId="288" fillId="0" borderId="81" xfId="15" applyFont="1" applyBorder="1" applyAlignment="1">
      <alignment horizontal="center" vertical="center"/>
    </xf>
    <xf numFmtId="0" fontId="171" fillId="0" borderId="29" xfId="15" applyFont="1" applyBorder="1" applyAlignment="1">
      <alignment horizontal="centerContinuous" vertical="center"/>
    </xf>
    <xf numFmtId="0" fontId="288" fillId="0" borderId="28" xfId="15" applyFont="1" applyBorder="1" applyAlignment="1">
      <alignment horizontal="center" vertical="center"/>
    </xf>
    <xf numFmtId="0" fontId="288" fillId="0" borderId="73" xfId="15" applyFont="1" applyBorder="1" applyAlignment="1">
      <alignment horizontal="center" vertical="center"/>
    </xf>
    <xf numFmtId="0" fontId="171" fillId="0" borderId="9" xfId="15" applyFont="1" applyBorder="1" applyAlignment="1">
      <alignment horizontal="centerContinuous" vertical="center"/>
    </xf>
    <xf numFmtId="0" fontId="288" fillId="0" borderId="24" xfId="15" quotePrefix="1" applyFont="1" applyBorder="1" applyAlignment="1">
      <alignment horizontal="center" vertical="center"/>
    </xf>
    <xf numFmtId="0" fontId="288" fillId="0" borderId="24" xfId="15" applyFont="1" applyBorder="1" applyAlignment="1">
      <alignment horizontal="center" vertical="center"/>
    </xf>
    <xf numFmtId="0" fontId="288" fillId="0" borderId="87" xfId="15" applyFont="1" applyBorder="1" applyAlignment="1">
      <alignment horizontal="center" vertical="center"/>
    </xf>
    <xf numFmtId="0" fontId="232" fillId="0" borderId="0" xfId="15" applyFont="1"/>
    <xf numFmtId="0" fontId="193" fillId="0" borderId="62" xfId="15" applyFont="1" applyBorder="1" applyAlignment="1">
      <alignment horizontal="center" vertical="center"/>
    </xf>
    <xf numFmtId="0" fontId="84" fillId="0" borderId="6" xfId="15" applyFont="1" applyBorder="1" applyAlignment="1">
      <alignment horizontal="center" wrapText="1"/>
    </xf>
    <xf numFmtId="0" fontId="37" fillId="0" borderId="11" xfId="15" applyFont="1" applyBorder="1" applyAlignment="1">
      <alignment horizontal="center" vertical="top" wrapText="1"/>
    </xf>
    <xf numFmtId="0" fontId="84" fillId="0" borderId="11" xfId="15" applyFont="1" applyBorder="1" applyAlignment="1">
      <alignment horizontal="centerContinuous" vertical="top" wrapText="1"/>
    </xf>
    <xf numFmtId="0" fontId="193" fillId="0" borderId="64" xfId="15" applyFont="1" applyBorder="1" applyAlignment="1">
      <alignment horizontal="center" vertical="center"/>
    </xf>
    <xf numFmtId="0" fontId="84" fillId="0" borderId="25" xfId="15" applyFont="1" applyBorder="1" applyAlignment="1">
      <alignment horizontal="center" vertical="center" wrapText="1"/>
    </xf>
    <xf numFmtId="0" fontId="84" fillId="0" borderId="25" xfId="15" applyFont="1" applyBorder="1" applyAlignment="1">
      <alignment horizontal="center" vertical="center" wrapText="1" readingOrder="1"/>
    </xf>
    <xf numFmtId="0" fontId="37" fillId="0" borderId="29" xfId="15" applyFont="1" applyBorder="1" applyAlignment="1">
      <alignment horizontal="center" vertical="center"/>
    </xf>
    <xf numFmtId="0" fontId="266" fillId="0" borderId="28" xfId="15" applyFont="1" applyBorder="1" applyAlignment="1">
      <alignment horizontal="center" vertical="center"/>
    </xf>
    <xf numFmtId="0" fontId="289" fillId="0" borderId="28" xfId="15" applyFont="1" applyBorder="1" applyAlignment="1">
      <alignment horizontal="center" vertical="center"/>
    </xf>
    <xf numFmtId="0" fontId="222" fillId="0" borderId="28" xfId="15" applyFont="1" applyBorder="1" applyAlignment="1">
      <alignment horizontal="center" vertical="center"/>
    </xf>
    <xf numFmtId="1" fontId="222" fillId="0" borderId="28" xfId="15" applyNumberFormat="1" applyFont="1" applyBorder="1" applyAlignment="1">
      <alignment horizontal="center" vertical="center"/>
    </xf>
    <xf numFmtId="0" fontId="222" fillId="0" borderId="29" xfId="15" applyFont="1" applyBorder="1" applyAlignment="1">
      <alignment horizontal="center" vertical="center"/>
    </xf>
    <xf numFmtId="1" fontId="158" fillId="0" borderId="0" xfId="15" applyNumberFormat="1" applyFont="1"/>
    <xf numFmtId="0" fontId="222" fillId="0" borderId="29" xfId="15" quotePrefix="1" applyFont="1" applyBorder="1" applyAlignment="1">
      <alignment horizontal="center" vertical="center"/>
    </xf>
    <xf numFmtId="0" fontId="266" fillId="0" borderId="39" xfId="15" applyFont="1" applyBorder="1" applyAlignment="1">
      <alignment horizontal="center" vertical="center"/>
    </xf>
    <xf numFmtId="0" fontId="161" fillId="0" borderId="22" xfId="15" applyFont="1" applyBorder="1" applyAlignment="1">
      <alignment horizontal="center" vertical="center"/>
    </xf>
    <xf numFmtId="0" fontId="266" fillId="0" borderId="107" xfId="15" applyFont="1" applyBorder="1" applyAlignment="1">
      <alignment horizontal="center" vertical="center"/>
    </xf>
    <xf numFmtId="0" fontId="266" fillId="0" borderId="22" xfId="15" applyFont="1" applyBorder="1" applyAlignment="1">
      <alignment horizontal="center" vertical="center"/>
    </xf>
    <xf numFmtId="1" fontId="266" fillId="0" borderId="22" xfId="15" applyNumberFormat="1" applyFont="1" applyBorder="1" applyAlignment="1">
      <alignment horizontal="center" vertical="center"/>
    </xf>
    <xf numFmtId="0" fontId="266" fillId="0" borderId="22" xfId="15" quotePrefix="1" applyFont="1" applyBorder="1" applyAlignment="1">
      <alignment horizontal="center" vertical="center"/>
    </xf>
    <xf numFmtId="0" fontId="161" fillId="0" borderId="0" xfId="15" applyFont="1" applyAlignment="1">
      <alignment horizontal="left"/>
    </xf>
    <xf numFmtId="0" fontId="158" fillId="0" borderId="0" xfId="15" applyFont="1" applyAlignment="1">
      <alignment vertical="justify"/>
    </xf>
    <xf numFmtId="0" fontId="290" fillId="0" borderId="0" xfId="10" applyFont="1"/>
    <xf numFmtId="0" fontId="154" fillId="2" borderId="0" xfId="11" applyFont="1" applyFill="1" applyAlignment="1">
      <alignment horizontal="right"/>
    </xf>
    <xf numFmtId="0" fontId="161" fillId="2" borderId="0" xfId="11" applyFont="1" applyFill="1" applyAlignment="1">
      <alignment horizontal="right"/>
    </xf>
    <xf numFmtId="0" fontId="161" fillId="2" borderId="0" xfId="11" applyFont="1" applyFill="1" applyAlignment="1">
      <alignment horizontal="center"/>
    </xf>
    <xf numFmtId="0" fontId="154" fillId="2" borderId="0" xfId="11" applyFont="1" applyFill="1" applyAlignment="1">
      <alignment horizontal="center"/>
    </xf>
    <xf numFmtId="0" fontId="37" fillId="11" borderId="62" xfId="11" applyFont="1" applyFill="1" applyBorder="1" applyAlignment="1">
      <alignment horizontal="center" vertical="center"/>
    </xf>
    <xf numFmtId="0" fontId="37" fillId="11" borderId="58" xfId="11" applyFont="1" applyFill="1" applyBorder="1" applyAlignment="1">
      <alignment horizontal="center" vertical="center"/>
    </xf>
    <xf numFmtId="0" fontId="37" fillId="11" borderId="60" xfId="11" applyFont="1" applyFill="1" applyBorder="1" applyAlignment="1">
      <alignment horizontal="center" vertical="center"/>
    </xf>
    <xf numFmtId="0" fontId="37" fillId="11" borderId="36" xfId="11" applyFont="1" applyFill="1" applyBorder="1" applyAlignment="1">
      <alignment horizontal="center" vertical="center"/>
    </xf>
    <xf numFmtId="0" fontId="37" fillId="0" borderId="6" xfId="11" applyFont="1" applyBorder="1" applyAlignment="1">
      <alignment horizontal="center"/>
    </xf>
    <xf numFmtId="0" fontId="37" fillId="11" borderId="6" xfId="11" applyFont="1" applyFill="1" applyBorder="1" applyAlignment="1">
      <alignment horizontal="center" vertical="center"/>
    </xf>
    <xf numFmtId="0" fontId="37" fillId="11" borderId="6" xfId="11" applyFont="1" applyFill="1" applyBorder="1" applyAlignment="1">
      <alignment horizontal="center" vertical="center" wrapText="1"/>
    </xf>
    <xf numFmtId="0" fontId="37" fillId="11" borderId="11" xfId="11" applyFont="1" applyFill="1" applyBorder="1" applyAlignment="1">
      <alignment horizontal="center" vertical="center"/>
    </xf>
    <xf numFmtId="0" fontId="37" fillId="0" borderId="11" xfId="11" applyFont="1" applyBorder="1" applyAlignment="1">
      <alignment horizontal="center"/>
    </xf>
    <xf numFmtId="0" fontId="37" fillId="0" borderId="11" xfId="11" applyFont="1" applyBorder="1" applyAlignment="1">
      <alignment horizontal="center" vertical="top"/>
    </xf>
    <xf numFmtId="0" fontId="157" fillId="11" borderId="64" xfId="11" applyFont="1" applyFill="1" applyBorder="1" applyAlignment="1">
      <alignment horizontal="center"/>
    </xf>
    <xf numFmtId="0" fontId="157" fillId="11" borderId="24" xfId="11" applyFont="1" applyFill="1" applyBorder="1" applyAlignment="1">
      <alignment horizontal="center"/>
    </xf>
    <xf numFmtId="0" fontId="157" fillId="11" borderId="9" xfId="11" applyFont="1" applyFill="1" applyBorder="1" applyAlignment="1">
      <alignment horizontal="center"/>
    </xf>
    <xf numFmtId="0" fontId="157" fillId="11" borderId="9" xfId="11" applyFont="1" applyFill="1" applyBorder="1" applyAlignment="1">
      <alignment horizontal="center" vertical="top"/>
    </xf>
    <xf numFmtId="0" fontId="157" fillId="0" borderId="9" xfId="11" applyFont="1" applyBorder="1" applyAlignment="1">
      <alignment horizontal="center"/>
    </xf>
    <xf numFmtId="0" fontId="55" fillId="11" borderId="45" xfId="11" applyFont="1" applyFill="1" applyBorder="1" applyAlignment="1">
      <alignment horizontal="right" vertical="center"/>
    </xf>
    <xf numFmtId="0" fontId="55" fillId="11" borderId="44" xfId="11" applyFont="1" applyFill="1" applyBorder="1" applyAlignment="1">
      <alignment horizontal="left" vertical="center"/>
    </xf>
    <xf numFmtId="0" fontId="92" fillId="0" borderId="25" xfId="11" applyFont="1" applyBorder="1" applyAlignment="1">
      <alignment horizontal="center" vertical="center"/>
    </xf>
    <xf numFmtId="0" fontId="42" fillId="0" borderId="0" xfId="10" applyFont="1"/>
    <xf numFmtId="0" fontId="157" fillId="11" borderId="66" xfId="11" applyFont="1" applyFill="1" applyBorder="1" applyAlignment="1">
      <alignment horizontal="right" vertical="center"/>
    </xf>
    <xf numFmtId="0" fontId="157" fillId="11" borderId="48" xfId="11" applyFont="1" applyFill="1" applyBorder="1" applyAlignment="1">
      <alignment horizontal="left" vertical="center"/>
    </xf>
    <xf numFmtId="0" fontId="266" fillId="0" borderId="25" xfId="11" applyFont="1" applyBorder="1" applyAlignment="1">
      <alignment horizontal="center" vertical="center"/>
    </xf>
    <xf numFmtId="0" fontId="55" fillId="11" borderId="66" xfId="11" applyFont="1" applyFill="1" applyBorder="1" applyAlignment="1">
      <alignment horizontal="right" vertical="center"/>
    </xf>
    <xf numFmtId="0" fontId="55" fillId="11" borderId="48" xfId="11" applyFont="1" applyFill="1" applyBorder="1" applyAlignment="1">
      <alignment horizontal="left" vertical="center"/>
    </xf>
    <xf numFmtId="0" fontId="55" fillId="11" borderId="65" xfId="11" applyFont="1" applyFill="1" applyBorder="1" applyAlignment="1">
      <alignment horizontal="right" vertical="center"/>
    </xf>
    <xf numFmtId="0" fontId="55" fillId="11" borderId="39" xfId="11" applyFont="1" applyFill="1" applyBorder="1" applyAlignment="1">
      <alignment horizontal="left" vertical="center"/>
    </xf>
    <xf numFmtId="0" fontId="92" fillId="0" borderId="25" xfId="11" quotePrefix="1" applyFont="1" applyBorder="1" applyAlignment="1">
      <alignment horizontal="center" vertical="center"/>
    </xf>
    <xf numFmtId="0" fontId="157" fillId="11" borderId="65" xfId="11" applyFont="1" applyFill="1" applyBorder="1" applyAlignment="1">
      <alignment horizontal="right" vertical="center"/>
    </xf>
    <xf numFmtId="0" fontId="157" fillId="11" borderId="39" xfId="11" applyFont="1" applyFill="1" applyBorder="1" applyAlignment="1">
      <alignment horizontal="left" vertical="center"/>
    </xf>
    <xf numFmtId="0" fontId="266" fillId="0" borderId="25" xfId="11" quotePrefix="1" applyFont="1" applyBorder="1" applyAlignment="1">
      <alignment horizontal="center" vertical="center"/>
    </xf>
    <xf numFmtId="0" fontId="55" fillId="11" borderId="49" xfId="11" applyFont="1" applyFill="1" applyBorder="1" applyAlignment="1">
      <alignment horizontal="right" vertical="center"/>
    </xf>
    <xf numFmtId="0" fontId="42" fillId="0" borderId="0" xfId="10" applyFont="1" applyFill="1" applyBorder="1"/>
    <xf numFmtId="0" fontId="55" fillId="11" borderId="69" xfId="11" applyFont="1" applyFill="1" applyBorder="1" applyAlignment="1">
      <alignment horizontal="right" vertical="center"/>
    </xf>
    <xf numFmtId="0" fontId="55" fillId="11" borderId="70" xfId="11" applyFont="1" applyFill="1" applyBorder="1" applyAlignment="1">
      <alignment horizontal="left" vertical="center"/>
    </xf>
    <xf numFmtId="0" fontId="157" fillId="11" borderId="69" xfId="11" applyFont="1" applyFill="1" applyBorder="1" applyAlignment="1">
      <alignment horizontal="right" vertical="center"/>
    </xf>
    <xf numFmtId="0" fontId="157" fillId="11" borderId="70" xfId="11" applyFont="1" applyFill="1" applyBorder="1" applyAlignment="1">
      <alignment horizontal="left" vertical="center"/>
    </xf>
    <xf numFmtId="0" fontId="157" fillId="11" borderId="67" xfId="11" applyFont="1" applyFill="1" applyBorder="1" applyAlignment="1">
      <alignment horizontal="right" vertical="center"/>
    </xf>
    <xf numFmtId="0" fontId="157" fillId="11" borderId="68" xfId="11" applyFont="1" applyFill="1" applyBorder="1" applyAlignment="1">
      <alignment horizontal="left" vertical="center"/>
    </xf>
    <xf numFmtId="0" fontId="157" fillId="11" borderId="104" xfId="11" applyFont="1" applyFill="1" applyBorder="1" applyAlignment="1">
      <alignment horizontal="right" vertical="center"/>
    </xf>
    <xf numFmtId="0" fontId="157" fillId="11" borderId="105" xfId="11" applyFont="1" applyFill="1" applyBorder="1" applyAlignment="1">
      <alignment horizontal="left" vertical="center"/>
    </xf>
    <xf numFmtId="0" fontId="42" fillId="2" borderId="0" xfId="10" applyFill="1" applyAlignment="1">
      <alignment readingOrder="2"/>
    </xf>
    <xf numFmtId="0" fontId="42" fillId="2" borderId="0" xfId="10" applyFont="1" applyFill="1"/>
    <xf numFmtId="0" fontId="196" fillId="0" borderId="0" xfId="0" applyFont="1" applyAlignment="1">
      <alignment vertical="center"/>
    </xf>
    <xf numFmtId="0" fontId="31" fillId="0" borderId="0" xfId="0" applyFont="1" applyAlignment="1">
      <alignment horizontal="left" vertical="center"/>
    </xf>
    <xf numFmtId="0" fontId="31" fillId="0" borderId="0" xfId="0" applyFont="1" applyAlignment="1">
      <alignment vertical="center"/>
    </xf>
    <xf numFmtId="0" fontId="245" fillId="0" borderId="0" xfId="0" applyFont="1"/>
    <xf numFmtId="0" fontId="138" fillId="0" borderId="25" xfId="0" applyFont="1" applyBorder="1" applyAlignment="1">
      <alignment horizontal="center" vertical="center" textRotation="90" wrapText="1"/>
    </xf>
    <xf numFmtId="0" fontId="138" fillId="0" borderId="25" xfId="0" applyFont="1" applyBorder="1" applyAlignment="1">
      <alignment horizontal="center" vertical="center" textRotation="90"/>
    </xf>
    <xf numFmtId="0" fontId="49" fillId="0" borderId="45" xfId="0" applyFont="1" applyFill="1" applyBorder="1" applyAlignment="1">
      <alignment vertical="center"/>
    </xf>
    <xf numFmtId="0" fontId="49" fillId="0" borderId="44" xfId="0" applyFont="1" applyFill="1" applyBorder="1" applyAlignment="1">
      <alignment horizontal="left" vertical="center"/>
    </xf>
    <xf numFmtId="168" fontId="197" fillId="0" borderId="48" xfId="0" applyNumberFormat="1" applyFont="1" applyBorder="1" applyAlignment="1">
      <alignment horizontal="center" vertical="center"/>
    </xf>
    <xf numFmtId="168" fontId="197" fillId="0" borderId="73" xfId="0" applyNumberFormat="1" applyFont="1" applyBorder="1" applyAlignment="1">
      <alignment horizontal="center" vertical="center"/>
    </xf>
    <xf numFmtId="0" fontId="84" fillId="0" borderId="49" xfId="0" applyFont="1" applyFill="1" applyBorder="1" applyAlignment="1">
      <alignment vertical="center"/>
    </xf>
    <xf numFmtId="0" fontId="84" fillId="0" borderId="48" xfId="0" applyFont="1" applyFill="1" applyBorder="1" applyAlignment="1">
      <alignment horizontal="left" vertical="center"/>
    </xf>
    <xf numFmtId="168" fontId="196" fillId="0" borderId="48" xfId="0" applyNumberFormat="1" applyFont="1" applyBorder="1" applyAlignment="1">
      <alignment horizontal="center" vertical="center"/>
    </xf>
    <xf numFmtId="168" fontId="196" fillId="0" borderId="73" xfId="0" applyNumberFormat="1" applyFont="1" applyBorder="1" applyAlignment="1">
      <alignment horizontal="center" vertical="center"/>
    </xf>
    <xf numFmtId="0" fontId="49" fillId="0" borderId="49" xfId="0" applyFont="1" applyFill="1" applyBorder="1" applyAlignment="1">
      <alignment vertical="center"/>
    </xf>
    <xf numFmtId="0" fontId="49" fillId="0" borderId="48" xfId="0" applyFont="1" applyFill="1" applyBorder="1" applyAlignment="1">
      <alignment horizontal="left" vertical="center"/>
    </xf>
    <xf numFmtId="0" fontId="84" fillId="0" borderId="69" xfId="0" applyFont="1" applyFill="1" applyBorder="1" applyAlignment="1">
      <alignment vertical="center"/>
    </xf>
    <xf numFmtId="0" fontId="84" fillId="0" borderId="70" xfId="0" applyFont="1" applyFill="1" applyBorder="1" applyAlignment="1">
      <alignment horizontal="left" vertical="center"/>
    </xf>
    <xf numFmtId="0" fontId="49" fillId="0" borderId="60" xfId="0" applyFont="1" applyFill="1" applyBorder="1" applyAlignment="1">
      <alignment vertical="center"/>
    </xf>
    <xf numFmtId="0" fontId="49" fillId="0" borderId="61" xfId="0" applyFont="1" applyFill="1" applyBorder="1" applyAlignment="1">
      <alignment horizontal="left" vertical="center"/>
    </xf>
    <xf numFmtId="0" fontId="2" fillId="0" borderId="0" xfId="0" applyFont="1" applyAlignment="1">
      <alignment horizontal="right" readingOrder="2"/>
    </xf>
    <xf numFmtId="0" fontId="2" fillId="0" borderId="0" xfId="0" applyFont="1" applyAlignment="1">
      <alignment horizontal="left"/>
    </xf>
    <xf numFmtId="0" fontId="172" fillId="0" borderId="0" xfId="15" applyFont="1" applyAlignment="1">
      <alignment horizontal="centerContinuous"/>
    </xf>
    <xf numFmtId="0" fontId="65" fillId="0" borderId="0" xfId="15" applyFont="1" applyAlignment="1">
      <alignment horizontal="centerContinuous"/>
    </xf>
    <xf numFmtId="0" fontId="64" fillId="0" borderId="0" xfId="15" applyFont="1" applyAlignment="1">
      <alignment horizontal="centerContinuous"/>
    </xf>
    <xf numFmtId="0" fontId="64" fillId="0" borderId="0" xfId="15" applyFont="1" applyAlignment="1"/>
    <xf numFmtId="0" fontId="65" fillId="0" borderId="0" xfId="15" applyFont="1" applyAlignment="1"/>
    <xf numFmtId="0" fontId="64" fillId="0" borderId="0" xfId="15" applyFont="1" applyAlignment="1">
      <alignment horizontal="left"/>
    </xf>
    <xf numFmtId="0" fontId="64" fillId="0" borderId="62" xfId="15" applyFont="1" applyBorder="1" applyAlignment="1">
      <alignment horizontal="centerContinuous" vertical="center"/>
    </xf>
    <xf numFmtId="0" fontId="64" fillId="0" borderId="60" xfId="15" applyFont="1" applyBorder="1" applyAlignment="1">
      <alignment horizontal="right" vertical="center"/>
    </xf>
    <xf numFmtId="0" fontId="64" fillId="0" borderId="36" xfId="15" applyFont="1" applyBorder="1" applyAlignment="1">
      <alignment horizontal="center" vertical="center"/>
    </xf>
    <xf numFmtId="0" fontId="64" fillId="0" borderId="36" xfId="15" applyFont="1" applyBorder="1" applyAlignment="1">
      <alignment horizontal="left" vertical="center"/>
    </xf>
    <xf numFmtId="0" fontId="64" fillId="0" borderId="65" xfId="15" applyFont="1" applyBorder="1" applyAlignment="1">
      <alignment horizontal="centerContinuous"/>
    </xf>
    <xf numFmtId="0" fontId="64" fillId="0" borderId="6" xfId="15" applyFont="1" applyBorder="1" applyAlignment="1">
      <alignment horizontal="center" vertical="center"/>
    </xf>
    <xf numFmtId="0" fontId="64" fillId="0" borderId="11" xfId="15" applyFont="1" applyBorder="1" applyAlignment="1">
      <alignment horizontal="center" vertical="center"/>
    </xf>
    <xf numFmtId="0" fontId="64" fillId="0" borderId="65" xfId="15" applyFont="1" applyBorder="1" applyAlignment="1">
      <alignment horizontal="centerContinuous" vertical="top"/>
    </xf>
    <xf numFmtId="0" fontId="173" fillId="0" borderId="11" xfId="15" applyFont="1" applyBorder="1" applyAlignment="1">
      <alignment horizontal="center" vertical="top"/>
    </xf>
    <xf numFmtId="0" fontId="64" fillId="0" borderId="64" xfId="15" applyFont="1" applyBorder="1" applyAlignment="1">
      <alignment horizontal="centerContinuous"/>
    </xf>
    <xf numFmtId="0" fontId="173" fillId="0" borderId="11" xfId="15" applyFont="1" applyBorder="1" applyAlignment="1">
      <alignment horizontal="center"/>
    </xf>
    <xf numFmtId="0" fontId="154" fillId="0" borderId="62" xfId="15" applyFont="1" applyBorder="1" applyAlignment="1">
      <alignment horizontal="center"/>
    </xf>
    <xf numFmtId="0" fontId="37" fillId="0" borderId="29" xfId="15" applyFont="1" applyBorder="1" applyAlignment="1">
      <alignment horizontal="center" vertical="top"/>
    </xf>
    <xf numFmtId="0" fontId="173" fillId="0" borderId="66" xfId="15" applyFont="1" applyBorder="1" applyAlignment="1">
      <alignment horizontal="center" vertical="top"/>
    </xf>
    <xf numFmtId="0" fontId="37" fillId="0" borderId="66" xfId="15" applyFont="1" applyBorder="1" applyAlignment="1">
      <alignment horizontal="center" vertical="top"/>
    </xf>
    <xf numFmtId="0" fontId="37" fillId="0" borderId="65" xfId="15" applyNumberFormat="1" applyFont="1" applyBorder="1" applyAlignment="1">
      <alignment horizontal="center"/>
    </xf>
    <xf numFmtId="0" fontId="37" fillId="0" borderId="66" xfId="15" applyNumberFormat="1" applyFont="1" applyBorder="1" applyAlignment="1">
      <alignment horizontal="center"/>
    </xf>
    <xf numFmtId="0" fontId="173" fillId="0" borderId="22" xfId="15" applyFont="1" applyBorder="1" applyAlignment="1">
      <alignment horizontal="center" vertical="center"/>
    </xf>
    <xf numFmtId="0" fontId="11" fillId="0" borderId="58" xfId="15" applyFont="1" applyBorder="1" applyAlignment="1">
      <alignment horizontal="right" vertical="center"/>
    </xf>
    <xf numFmtId="0" fontId="11" fillId="0" borderId="58" xfId="15" applyFont="1" applyBorder="1" applyAlignment="1">
      <alignment vertical="center"/>
    </xf>
    <xf numFmtId="0" fontId="11" fillId="0" borderId="0" xfId="15" applyFont="1" applyBorder="1" applyAlignment="1">
      <alignment horizontal="right" vertical="center"/>
    </xf>
    <xf numFmtId="0" fontId="171" fillId="0" borderId="0" xfId="15" applyFont="1" applyAlignment="1">
      <alignment horizontal="centerContinuous"/>
    </xf>
    <xf numFmtId="0" fontId="154" fillId="0" borderId="0" xfId="15" applyFont="1" applyAlignment="1">
      <alignment horizontal="left"/>
    </xf>
    <xf numFmtId="0" fontId="37" fillId="0" borderId="6" xfId="15" applyFont="1" applyBorder="1"/>
    <xf numFmtId="0" fontId="37" fillId="0" borderId="60" xfId="15" applyFont="1" applyBorder="1"/>
    <xf numFmtId="0" fontId="37" fillId="0" borderId="36" xfId="15" applyFont="1" applyBorder="1"/>
    <xf numFmtId="0" fontId="37" fillId="0" borderId="36" xfId="15" applyFont="1" applyBorder="1" applyAlignment="1">
      <alignment horizontal="left"/>
    </xf>
    <xf numFmtId="0" fontId="37" fillId="0" borderId="61" xfId="15" applyFont="1" applyBorder="1" applyAlignment="1">
      <alignment horizontal="left"/>
    </xf>
    <xf numFmtId="0" fontId="37" fillId="0" borderId="11" xfId="15" applyFont="1" applyBorder="1" applyAlignment="1">
      <alignment horizontal="center" vertical="center"/>
    </xf>
    <xf numFmtId="0" fontId="37" fillId="0" borderId="63" xfId="15" applyFont="1" applyBorder="1" applyAlignment="1">
      <alignment horizontal="center" vertical="center"/>
    </xf>
    <xf numFmtId="0" fontId="37" fillId="0" borderId="63" xfId="15" applyFont="1" applyBorder="1" applyAlignment="1">
      <alignment horizontal="center" vertical="center" wrapText="1"/>
    </xf>
    <xf numFmtId="0" fontId="37" fillId="0" borderId="9" xfId="15" applyFont="1" applyBorder="1" applyAlignment="1">
      <alignment horizontal="center" vertical="top"/>
    </xf>
    <xf numFmtId="0" fontId="37" fillId="0" borderId="9" xfId="15" applyFont="1" applyBorder="1" applyAlignment="1">
      <alignment horizontal="center" vertical="center" wrapText="1"/>
    </xf>
    <xf numFmtId="0" fontId="37" fillId="0" borderId="24" xfId="15" applyFont="1" applyBorder="1" applyAlignment="1">
      <alignment horizontal="center" vertical="center"/>
    </xf>
    <xf numFmtId="0" fontId="37" fillId="0" borderId="24" xfId="15" applyFont="1" applyBorder="1" applyAlignment="1">
      <alignment horizontal="center" vertical="center" wrapText="1"/>
    </xf>
    <xf numFmtId="0" fontId="292" fillId="0" borderId="81" xfId="15" applyFont="1" applyBorder="1" applyAlignment="1">
      <alignment horizontal="center" vertical="center"/>
    </xf>
    <xf numFmtId="0" fontId="292" fillId="0" borderId="44" xfId="15" applyFont="1" applyBorder="1" applyAlignment="1">
      <alignment horizontal="center" vertical="center"/>
    </xf>
    <xf numFmtId="164" fontId="292" fillId="0" borderId="81" xfId="15" applyNumberFormat="1" applyFont="1" applyBorder="1" applyAlignment="1">
      <alignment horizontal="center" vertical="center"/>
    </xf>
    <xf numFmtId="16" fontId="292" fillId="0" borderId="29" xfId="15" quotePrefix="1" applyNumberFormat="1" applyFont="1" applyBorder="1" applyAlignment="1">
      <alignment horizontal="center" vertical="center"/>
    </xf>
    <xf numFmtId="0" fontId="292" fillId="0" borderId="28" xfId="15" applyFont="1" applyBorder="1" applyAlignment="1">
      <alignment horizontal="center" vertical="center"/>
    </xf>
    <xf numFmtId="0" fontId="292" fillId="0" borderId="73" xfId="15" applyFont="1" applyBorder="1" applyAlignment="1">
      <alignment horizontal="center" vertical="center"/>
    </xf>
    <xf numFmtId="164" fontId="292" fillId="0" borderId="73" xfId="15" applyNumberFormat="1" applyFont="1" applyBorder="1" applyAlignment="1">
      <alignment horizontal="center" vertical="center"/>
    </xf>
    <xf numFmtId="0" fontId="292" fillId="0" borderId="29" xfId="15" quotePrefix="1" applyFont="1" applyBorder="1" applyAlignment="1">
      <alignment horizontal="center" vertical="center"/>
    </xf>
    <xf numFmtId="0" fontId="292" fillId="0" borderId="28" xfId="15" quotePrefix="1" applyFont="1" applyBorder="1" applyAlignment="1">
      <alignment horizontal="center" vertical="center"/>
    </xf>
    <xf numFmtId="0" fontId="292" fillId="0" borderId="48" xfId="15" applyFont="1" applyBorder="1" applyAlignment="1">
      <alignment horizontal="center" vertical="center"/>
    </xf>
    <xf numFmtId="0" fontId="292" fillId="0" borderId="48" xfId="15" quotePrefix="1" applyFont="1" applyBorder="1" applyAlignment="1">
      <alignment horizontal="center" vertical="center"/>
    </xf>
    <xf numFmtId="0" fontId="292" fillId="0" borderId="9" xfId="15" applyFont="1" applyBorder="1" applyAlignment="1">
      <alignment horizontal="center" vertical="center"/>
    </xf>
    <xf numFmtId="0" fontId="292" fillId="0" borderId="24" xfId="15" applyFont="1" applyBorder="1" applyAlignment="1">
      <alignment horizontal="center" vertical="center"/>
    </xf>
    <xf numFmtId="0" fontId="292" fillId="0" borderId="24" xfId="15" quotePrefix="1" applyFont="1" applyBorder="1" applyAlignment="1">
      <alignment horizontal="center" vertical="center"/>
    </xf>
    <xf numFmtId="0" fontId="292" fillId="0" borderId="89" xfId="15" applyFont="1" applyBorder="1" applyAlignment="1">
      <alignment horizontal="center" vertical="center"/>
    </xf>
    <xf numFmtId="164" fontId="292" fillId="0" borderId="89" xfId="15" applyNumberFormat="1" applyFont="1" applyBorder="1" applyAlignment="1">
      <alignment horizontal="center" vertical="center"/>
    </xf>
    <xf numFmtId="0" fontId="292" fillId="0" borderId="22" xfId="15" applyFont="1" applyBorder="1" applyAlignment="1">
      <alignment horizontal="center" vertical="center"/>
    </xf>
    <xf numFmtId="0" fontId="292" fillId="0" borderId="3" xfId="15" applyFont="1" applyBorder="1" applyAlignment="1">
      <alignment horizontal="center" vertical="center"/>
    </xf>
    <xf numFmtId="164" fontId="292" fillId="0" borderId="22" xfId="15" applyNumberFormat="1" applyFont="1" applyBorder="1" applyAlignment="1">
      <alignment horizontal="center" vertical="center"/>
    </xf>
    <xf numFmtId="0" fontId="161" fillId="0" borderId="0" xfId="15" applyFont="1" applyBorder="1" applyAlignment="1">
      <alignment horizontal="center"/>
    </xf>
    <xf numFmtId="0" fontId="154" fillId="0" borderId="0" xfId="15" applyFont="1" applyBorder="1" applyAlignment="1">
      <alignment horizontal="center"/>
    </xf>
    <xf numFmtId="0" fontId="37" fillId="0" borderId="11" xfId="15" applyFont="1" applyBorder="1" applyAlignment="1">
      <alignment horizontal="center" vertical="center" wrapText="1"/>
    </xf>
    <xf numFmtId="0" fontId="154" fillId="0" borderId="0" xfId="15" applyFont="1" applyAlignment="1">
      <alignment horizontal="center"/>
    </xf>
    <xf numFmtId="0" fontId="37" fillId="0" borderId="11" xfId="15" applyFont="1" applyBorder="1" applyAlignment="1">
      <alignment horizontal="center" wrapText="1"/>
    </xf>
    <xf numFmtId="0" fontId="173" fillId="0" borderId="66" xfId="15" applyFont="1" applyBorder="1" applyAlignment="1">
      <alignment vertical="center"/>
    </xf>
    <xf numFmtId="0" fontId="173" fillId="0" borderId="28" xfId="15" applyFont="1" applyBorder="1" applyAlignment="1">
      <alignment vertical="center"/>
    </xf>
    <xf numFmtId="3" fontId="37" fillId="0" borderId="29" xfId="15" applyNumberFormat="1" applyFont="1" applyBorder="1" applyAlignment="1">
      <alignment horizontal="center" vertical="center"/>
    </xf>
    <xf numFmtId="3" fontId="64" fillId="0" borderId="0" xfId="15" applyNumberFormat="1" applyFont="1" applyBorder="1"/>
    <xf numFmtId="3" fontId="64" fillId="0" borderId="0" xfId="15" applyNumberFormat="1" applyFont="1" applyAlignment="1">
      <alignment horizontal="center"/>
    </xf>
    <xf numFmtId="3" fontId="64" fillId="0" borderId="0" xfId="15" applyNumberFormat="1" applyFont="1" applyBorder="1" applyAlignment="1">
      <alignment horizontal="center"/>
    </xf>
    <xf numFmtId="3" fontId="173" fillId="0" borderId="29" xfId="15" applyNumberFormat="1" applyFont="1" applyBorder="1" applyAlignment="1">
      <alignment horizontal="center" vertical="center"/>
    </xf>
    <xf numFmtId="0" fontId="37" fillId="0" borderId="28" xfId="15" applyFont="1" applyBorder="1" applyAlignment="1">
      <alignment vertical="center"/>
    </xf>
    <xf numFmtId="3" fontId="154" fillId="0" borderId="0" xfId="15" applyNumberFormat="1" applyFont="1" applyBorder="1"/>
    <xf numFmtId="3" fontId="154" fillId="0" borderId="0" xfId="15" applyNumberFormat="1" applyFont="1" applyBorder="1" applyAlignment="1">
      <alignment horizontal="center"/>
    </xf>
    <xf numFmtId="0" fontId="173" fillId="0" borderId="65" xfId="15" applyFont="1" applyBorder="1" applyAlignment="1">
      <alignment vertical="center"/>
    </xf>
    <xf numFmtId="0" fontId="173" fillId="0" borderId="39" xfId="15" applyFont="1" applyBorder="1" applyAlignment="1">
      <alignment vertical="center"/>
    </xf>
    <xf numFmtId="3" fontId="37" fillId="0" borderId="11" xfId="15" applyNumberFormat="1" applyFont="1" applyBorder="1" applyAlignment="1">
      <alignment horizontal="center" vertical="center"/>
    </xf>
    <xf numFmtId="3" fontId="37" fillId="0" borderId="11" xfId="15" quotePrefix="1" applyNumberFormat="1" applyFont="1" applyBorder="1" applyAlignment="1">
      <alignment horizontal="center" vertical="center"/>
    </xf>
    <xf numFmtId="0" fontId="173" fillId="0" borderId="91" xfId="15" applyFont="1" applyBorder="1" applyAlignment="1">
      <alignment vertical="center"/>
    </xf>
    <xf numFmtId="0" fontId="173" fillId="0" borderId="92" xfId="15" applyFont="1" applyBorder="1" applyAlignment="1">
      <alignment vertical="center"/>
    </xf>
    <xf numFmtId="3" fontId="173" fillId="0" borderId="95" xfId="15" applyNumberFormat="1" applyFont="1" applyBorder="1" applyAlignment="1">
      <alignment horizontal="center" vertical="center"/>
    </xf>
    <xf numFmtId="0" fontId="65" fillId="0" borderId="0" xfId="15" applyFont="1" applyBorder="1" applyAlignment="1">
      <alignment horizontal="center"/>
    </xf>
    <xf numFmtId="0" fontId="65" fillId="0" borderId="0" xfId="15" applyFont="1" applyBorder="1" applyAlignment="1">
      <alignment readingOrder="2"/>
    </xf>
    <xf numFmtId="3" fontId="84" fillId="0" borderId="0" xfId="15" applyNumberFormat="1" applyFont="1" applyBorder="1" applyAlignment="1">
      <alignment horizontal="centerContinuous"/>
    </xf>
    <xf numFmtId="3" fontId="84" fillId="0" borderId="0" xfId="15" applyNumberFormat="1" applyFont="1" applyBorder="1" applyAlignment="1"/>
    <xf numFmtId="3" fontId="84" fillId="0" borderId="6" xfId="15" applyNumberFormat="1" applyFont="1" applyBorder="1" applyAlignment="1">
      <alignment horizontal="center"/>
    </xf>
    <xf numFmtId="0" fontId="84" fillId="0" borderId="6" xfId="15" applyFont="1" applyBorder="1" applyAlignment="1">
      <alignment horizontal="centerContinuous"/>
    </xf>
    <xf numFmtId="3" fontId="84" fillId="0" borderId="11" xfId="15" applyNumberFormat="1" applyFont="1" applyBorder="1" applyAlignment="1">
      <alignment horizontal="center"/>
    </xf>
    <xf numFmtId="0" fontId="84" fillId="0" borderId="64" xfId="15" applyFont="1" applyBorder="1" applyAlignment="1">
      <alignment horizontal="centerContinuous"/>
    </xf>
    <xf numFmtId="3" fontId="84" fillId="0" borderId="9" xfId="15" applyNumberFormat="1" applyFont="1" applyBorder="1" applyAlignment="1">
      <alignment horizontal="center"/>
    </xf>
    <xf numFmtId="0" fontId="84" fillId="0" borderId="9" xfId="15" applyFont="1" applyBorder="1" applyAlignment="1">
      <alignment horizontal="center"/>
    </xf>
    <xf numFmtId="3" fontId="84" fillId="0" borderId="81" xfId="11" applyNumberFormat="1" applyFont="1" applyBorder="1" applyAlignment="1">
      <alignment horizontal="center" vertical="center"/>
    </xf>
    <xf numFmtId="3" fontId="84" fillId="0" borderId="81" xfId="15" applyNumberFormat="1" applyFont="1" applyBorder="1" applyAlignment="1">
      <alignment horizontal="center" vertical="center"/>
    </xf>
    <xf numFmtId="0" fontId="84" fillId="0" borderId="81" xfId="15" applyFont="1" applyBorder="1" applyAlignment="1">
      <alignment horizontal="center" vertical="center"/>
    </xf>
    <xf numFmtId="2" fontId="84" fillId="0" borderId="81" xfId="15" applyNumberFormat="1" applyFont="1" applyBorder="1" applyAlignment="1">
      <alignment horizontal="center" vertical="center"/>
    </xf>
    <xf numFmtId="3" fontId="84" fillId="0" borderId="73" xfId="11" applyNumberFormat="1" applyFont="1" applyBorder="1" applyAlignment="1">
      <alignment horizontal="center" vertical="center"/>
    </xf>
    <xf numFmtId="3" fontId="84" fillId="0" borderId="73" xfId="15" applyNumberFormat="1" applyFont="1" applyBorder="1" applyAlignment="1">
      <alignment horizontal="center" vertical="center"/>
    </xf>
    <xf numFmtId="2" fontId="84" fillId="0" borderId="73" xfId="15" applyNumberFormat="1" applyFont="1" applyBorder="1" applyAlignment="1">
      <alignment horizontal="center" vertical="center"/>
    </xf>
    <xf numFmtId="0" fontId="84" fillId="0" borderId="53" xfId="15" applyFont="1" applyBorder="1" applyAlignment="1">
      <alignment vertical="center"/>
    </xf>
    <xf numFmtId="0" fontId="84" fillId="0" borderId="52" xfId="15" applyFont="1" applyBorder="1" applyAlignment="1">
      <alignment horizontal="left" vertical="center"/>
    </xf>
    <xf numFmtId="3" fontId="84" fillId="0" borderId="87" xfId="11" applyNumberFormat="1" applyFont="1" applyBorder="1" applyAlignment="1">
      <alignment horizontal="center" vertical="center"/>
    </xf>
    <xf numFmtId="3" fontId="84" fillId="0" borderId="87" xfId="15" applyNumberFormat="1" applyFont="1" applyBorder="1" applyAlignment="1">
      <alignment horizontal="center" vertical="center"/>
    </xf>
    <xf numFmtId="0" fontId="84" fillId="0" borderId="87" xfId="15" applyFont="1" applyBorder="1" applyAlignment="1">
      <alignment horizontal="center" vertical="center"/>
    </xf>
    <xf numFmtId="2" fontId="84" fillId="0" borderId="87" xfId="15" applyNumberFormat="1" applyFont="1" applyBorder="1" applyAlignment="1">
      <alignment horizontal="center" vertical="center"/>
    </xf>
    <xf numFmtId="0" fontId="84" fillId="0" borderId="64" xfId="15" applyFont="1" applyBorder="1" applyAlignment="1">
      <alignment horizontal="right" vertical="center"/>
    </xf>
    <xf numFmtId="0" fontId="84" fillId="0" borderId="24" xfId="15" applyFont="1" applyBorder="1" applyAlignment="1">
      <alignment horizontal="left" vertical="center"/>
    </xf>
    <xf numFmtId="3" fontId="84" fillId="0" borderId="9" xfId="15" applyNumberFormat="1" applyFont="1" applyBorder="1" applyAlignment="1">
      <alignment horizontal="center" vertical="center"/>
    </xf>
    <xf numFmtId="2" fontId="84" fillId="0" borderId="9" xfId="15" applyNumberFormat="1" applyFont="1" applyBorder="1" applyAlignment="1">
      <alignment horizontal="center" vertical="center"/>
    </xf>
    <xf numFmtId="3" fontId="84" fillId="0" borderId="25" xfId="11" applyNumberFormat="1" applyFont="1" applyBorder="1" applyAlignment="1">
      <alignment horizontal="center" vertical="center"/>
    </xf>
    <xf numFmtId="3" fontId="84" fillId="0" borderId="29" xfId="15" applyNumberFormat="1" applyFont="1" applyBorder="1" applyAlignment="1">
      <alignment horizontal="center" vertical="center"/>
    </xf>
    <xf numFmtId="2" fontId="84" fillId="0" borderId="29" xfId="15" applyNumberFormat="1" applyFont="1" applyBorder="1" applyAlignment="1">
      <alignment horizontal="center" vertical="center"/>
    </xf>
    <xf numFmtId="3" fontId="49" fillId="0" borderId="25" xfId="11" applyNumberFormat="1" applyFont="1" applyBorder="1" applyAlignment="1">
      <alignment horizontal="center" vertical="center"/>
    </xf>
    <xf numFmtId="3" fontId="49" fillId="0" borderId="29" xfId="15" applyNumberFormat="1" applyFont="1" applyBorder="1" applyAlignment="1">
      <alignment horizontal="center" vertical="center"/>
    </xf>
    <xf numFmtId="2" fontId="49" fillId="0" borderId="29" xfId="15" applyNumberFormat="1" applyFont="1" applyBorder="1" applyAlignment="1">
      <alignment horizontal="center" vertical="center"/>
    </xf>
    <xf numFmtId="0" fontId="6" fillId="0" borderId="0" xfId="15" applyFont="1" applyBorder="1"/>
    <xf numFmtId="0" fontId="25" fillId="0" borderId="0" xfId="15" applyFont="1" applyBorder="1" applyAlignment="1">
      <alignment horizontal="right"/>
    </xf>
    <xf numFmtId="0" fontId="25" fillId="0" borderId="0" xfId="15" applyFont="1" applyBorder="1" applyAlignment="1"/>
    <xf numFmtId="0" fontId="25" fillId="0" borderId="0" xfId="15" applyFont="1" applyBorder="1" applyAlignment="1">
      <alignment horizontal="left"/>
    </xf>
    <xf numFmtId="0" fontId="6" fillId="0" borderId="62" xfId="15" applyFont="1" applyBorder="1" applyAlignment="1">
      <alignment horizontal="centerContinuous"/>
    </xf>
    <xf numFmtId="0" fontId="6" fillId="0" borderId="58" xfId="15" applyFont="1" applyBorder="1" applyAlignment="1">
      <alignment horizontal="centerContinuous"/>
    </xf>
    <xf numFmtId="0" fontId="6" fillId="0" borderId="65" xfId="15" applyFont="1" applyBorder="1" applyAlignment="1">
      <alignment horizontal="centerContinuous"/>
    </xf>
    <xf numFmtId="0" fontId="6" fillId="0" borderId="0" xfId="15" applyFont="1" applyBorder="1" applyAlignment="1">
      <alignment horizontal="centerContinuous"/>
    </xf>
    <xf numFmtId="0" fontId="6" fillId="0" borderId="65" xfId="15" applyFont="1" applyBorder="1" applyAlignment="1">
      <alignment vertical="top"/>
    </xf>
    <xf numFmtId="0" fontId="6" fillId="0" borderId="39" xfId="15" applyFont="1" applyBorder="1" applyAlignment="1">
      <alignment horizontal="left" vertical="top"/>
    </xf>
    <xf numFmtId="0" fontId="6" fillId="0" borderId="39" xfId="15" applyFont="1" applyBorder="1" applyAlignment="1">
      <alignment horizontal="centerContinuous"/>
    </xf>
    <xf numFmtId="0" fontId="55" fillId="0" borderId="45" xfId="15" applyFont="1" applyBorder="1" applyAlignment="1">
      <alignment vertical="center"/>
    </xf>
    <xf numFmtId="0" fontId="55" fillId="0" borderId="44" xfId="15" applyFont="1" applyBorder="1" applyAlignment="1">
      <alignment horizontal="left" vertical="center"/>
    </xf>
    <xf numFmtId="3" fontId="296" fillId="0" borderId="81" xfId="15" applyNumberFormat="1" applyFont="1" applyBorder="1" applyAlignment="1">
      <alignment horizontal="center" vertical="center"/>
    </xf>
    <xf numFmtId="0" fontId="27" fillId="0" borderId="0" xfId="15" applyFont="1" applyBorder="1"/>
    <xf numFmtId="0" fontId="55" fillId="0" borderId="66" xfId="15" applyFont="1" applyBorder="1" applyAlignment="1">
      <alignment vertical="center"/>
    </xf>
    <xf numFmtId="0" fontId="55" fillId="0" borderId="28" xfId="15" applyFont="1" applyBorder="1" applyAlignment="1">
      <alignment horizontal="left" vertical="center"/>
    </xf>
    <xf numFmtId="3" fontId="296" fillId="0" borderId="73" xfId="15" applyNumberFormat="1" applyFont="1" applyBorder="1" applyAlignment="1">
      <alignment horizontal="center" vertical="center"/>
    </xf>
    <xf numFmtId="3" fontId="296" fillId="0" borderId="87" xfId="15" applyNumberFormat="1" applyFont="1" applyBorder="1" applyAlignment="1">
      <alignment horizontal="center" vertical="center"/>
    </xf>
    <xf numFmtId="0" fontId="55" fillId="0" borderId="41" xfId="15" applyFont="1" applyBorder="1" applyAlignment="1">
      <alignment horizontal="right" vertical="center"/>
    </xf>
    <xf numFmtId="0" fontId="55" fillId="0" borderId="3" xfId="15" applyFont="1" applyBorder="1" applyAlignment="1">
      <alignment horizontal="left" vertical="center"/>
    </xf>
    <xf numFmtId="3" fontId="296" fillId="0" borderId="25" xfId="15" applyNumberFormat="1" applyFont="1" applyBorder="1" applyAlignment="1">
      <alignment horizontal="center" vertical="center"/>
    </xf>
    <xf numFmtId="0" fontId="296" fillId="0" borderId="25" xfId="15" applyFont="1" applyBorder="1" applyAlignment="1">
      <alignment horizontal="center" vertical="center"/>
    </xf>
    <xf numFmtId="0" fontId="157" fillId="0" borderId="66" xfId="15" applyFont="1" applyBorder="1" applyAlignment="1">
      <alignment vertical="center"/>
    </xf>
    <xf numFmtId="0" fontId="25" fillId="0" borderId="25" xfId="15" applyFont="1" applyBorder="1" applyAlignment="1">
      <alignment horizontal="center" vertical="center"/>
    </xf>
    <xf numFmtId="3" fontId="25" fillId="0" borderId="25" xfId="15" applyNumberFormat="1" applyFont="1" applyBorder="1" applyAlignment="1">
      <alignment horizontal="center" vertical="center"/>
    </xf>
    <xf numFmtId="0" fontId="84" fillId="0" borderId="36" xfId="15" applyFont="1" applyBorder="1" applyAlignment="1">
      <alignment horizontal="center" vertical="center"/>
    </xf>
    <xf numFmtId="0" fontId="84" fillId="0" borderId="64" xfId="15" applyFont="1" applyBorder="1" applyAlignment="1">
      <alignment horizontal="centerContinuous" vertical="top"/>
    </xf>
    <xf numFmtId="0" fontId="84" fillId="0" borderId="71" xfId="15" applyFont="1" applyBorder="1" applyAlignment="1">
      <alignment horizontal="centerContinuous"/>
    </xf>
    <xf numFmtId="0" fontId="222" fillId="0" borderId="25" xfId="15" applyFont="1" applyBorder="1" applyAlignment="1">
      <alignment horizontal="center" vertical="center"/>
    </xf>
    <xf numFmtId="0" fontId="84" fillId="0" borderId="45" xfId="15" applyFont="1" applyBorder="1" applyAlignment="1">
      <alignment horizontal="center" vertical="center"/>
    </xf>
    <xf numFmtId="0" fontId="84" fillId="0" borderId="28" xfId="15" applyFont="1" applyBorder="1" applyAlignment="1">
      <alignment horizontal="center" vertical="center" wrapText="1"/>
    </xf>
    <xf numFmtId="3" fontId="222" fillId="0" borderId="81" xfId="15" applyNumberFormat="1" applyFont="1" applyBorder="1" applyAlignment="1">
      <alignment horizontal="center" vertical="center"/>
    </xf>
    <xf numFmtId="0" fontId="84" fillId="0" borderId="66" xfId="15" applyFont="1" applyBorder="1" applyAlignment="1">
      <alignment horizontal="center" vertical="center" wrapText="1"/>
    </xf>
    <xf numFmtId="3" fontId="222" fillId="0" borderId="73" xfId="15" applyNumberFormat="1" applyFont="1" applyBorder="1" applyAlignment="1">
      <alignment horizontal="center" vertical="center"/>
    </xf>
    <xf numFmtId="0" fontId="84" fillId="0" borderId="139" xfId="15" applyFont="1" applyBorder="1" applyAlignment="1">
      <alignment horizontal="center" vertical="center" wrapText="1"/>
    </xf>
    <xf numFmtId="3" fontId="222" fillId="0" borderId="29" xfId="15" applyNumberFormat="1" applyFont="1" applyBorder="1" applyAlignment="1">
      <alignment horizontal="center" vertical="center"/>
    </xf>
    <xf numFmtId="0" fontId="84" fillId="0" borderId="29" xfId="15" applyFont="1" applyBorder="1" applyAlignment="1">
      <alignment horizontal="center" vertical="top"/>
    </xf>
    <xf numFmtId="0" fontId="84" fillId="0" borderId="86" xfId="15" applyFont="1" applyBorder="1" applyAlignment="1">
      <alignment horizontal="center" vertical="center"/>
    </xf>
    <xf numFmtId="3" fontId="280" fillId="0" borderId="81" xfId="15" applyNumberFormat="1" applyFont="1" applyBorder="1" applyAlignment="1">
      <alignment horizontal="center" vertical="center"/>
    </xf>
    <xf numFmtId="0" fontId="84" fillId="0" borderId="66" xfId="15" applyFont="1" applyBorder="1" applyAlignment="1">
      <alignment horizontal="center" vertical="center"/>
    </xf>
    <xf numFmtId="0" fontId="84" fillId="0" borderId="121" xfId="15" applyFont="1" applyBorder="1" applyAlignment="1">
      <alignment horizontal="center" vertical="center"/>
    </xf>
    <xf numFmtId="3" fontId="49" fillId="0" borderId="0" xfId="15" applyNumberFormat="1" applyFont="1"/>
    <xf numFmtId="0" fontId="127" fillId="0" borderId="0" xfId="15" applyFont="1" applyBorder="1" applyAlignment="1">
      <alignment horizontal="centerContinuous"/>
    </xf>
    <xf numFmtId="0" fontId="49" fillId="0" borderId="62" xfId="15" applyFont="1" applyBorder="1" applyAlignment="1"/>
    <xf numFmtId="0" fontId="49" fillId="0" borderId="25" xfId="15" applyFont="1" applyBorder="1" applyAlignment="1">
      <alignment horizontal="center"/>
    </xf>
    <xf numFmtId="0" fontId="297" fillId="0" borderId="11" xfId="15" applyFont="1" applyBorder="1" applyAlignment="1">
      <alignment horizontal="center"/>
    </xf>
    <xf numFmtId="0" fontId="49" fillId="0" borderId="64" xfId="15" applyFont="1" applyBorder="1" applyAlignment="1"/>
    <xf numFmtId="0" fontId="55" fillId="0" borderId="9" xfId="15" applyFont="1" applyBorder="1" applyAlignment="1">
      <alignment horizontal="center"/>
    </xf>
    <xf numFmtId="0" fontId="157" fillId="0" borderId="62" xfId="15" applyFont="1" applyBorder="1" applyAlignment="1">
      <alignment horizontal="center"/>
    </xf>
    <xf numFmtId="0" fontId="157" fillId="0" borderId="66" xfId="15" applyFont="1" applyBorder="1" applyAlignment="1">
      <alignment horizontal="center"/>
    </xf>
    <xf numFmtId="0" fontId="157" fillId="0" borderId="65" xfId="15" applyFont="1" applyBorder="1" applyAlignment="1">
      <alignment horizontal="center"/>
    </xf>
    <xf numFmtId="0" fontId="55" fillId="0" borderId="65" xfId="15" applyFont="1" applyBorder="1" applyAlignment="1">
      <alignment horizontal="center"/>
    </xf>
    <xf numFmtId="0" fontId="55" fillId="0" borderId="66" xfId="15" applyFont="1" applyBorder="1" applyAlignment="1">
      <alignment horizontal="center"/>
    </xf>
    <xf numFmtId="0" fontId="55" fillId="0" borderId="69" xfId="15" applyFont="1" applyBorder="1" applyAlignment="1">
      <alignment horizontal="center"/>
    </xf>
    <xf numFmtId="0" fontId="55" fillId="0" borderId="66" xfId="15" applyNumberFormat="1" applyFont="1" applyBorder="1" applyAlignment="1">
      <alignment horizontal="center"/>
    </xf>
    <xf numFmtId="0" fontId="255" fillId="0" borderId="0" xfId="15" applyFont="1" applyBorder="1"/>
    <xf numFmtId="0" fontId="134" fillId="0" borderId="0" xfId="15" applyFont="1" applyBorder="1" applyAlignment="1"/>
    <xf numFmtId="0" fontId="134" fillId="0" borderId="0" xfId="15" applyFont="1" applyBorder="1" applyAlignment="1">
      <alignment horizontal="center"/>
    </xf>
    <xf numFmtId="0" fontId="134" fillId="0" borderId="0" xfId="15" applyFont="1" applyBorder="1" applyAlignment="1">
      <alignment horizontal="left"/>
    </xf>
    <xf numFmtId="0" fontId="33" fillId="0" borderId="62" xfId="15" applyFont="1" applyBorder="1" applyAlignment="1">
      <alignment horizontal="centerContinuous"/>
    </xf>
    <xf numFmtId="0" fontId="33" fillId="0" borderId="63" xfId="15" applyFont="1" applyBorder="1" applyAlignment="1">
      <alignment horizontal="centerContinuous"/>
    </xf>
    <xf numFmtId="0" fontId="33" fillId="0" borderId="6" xfId="15" applyFont="1" applyBorder="1" applyAlignment="1">
      <alignment horizontal="center"/>
    </xf>
    <xf numFmtId="0" fontId="33" fillId="0" borderId="25" xfId="15" applyFont="1" applyBorder="1" applyAlignment="1">
      <alignment horizontal="center" vertical="center"/>
    </xf>
    <xf numFmtId="0" fontId="33" fillId="0" borderId="65" xfId="15" applyFont="1" applyBorder="1" applyAlignment="1">
      <alignment horizontal="centerContinuous"/>
    </xf>
    <xf numFmtId="0" fontId="33" fillId="0" borderId="39" xfId="15" applyFont="1" applyBorder="1" applyAlignment="1">
      <alignment horizontal="centerContinuous"/>
    </xf>
    <xf numFmtId="0" fontId="33" fillId="0" borderId="11" xfId="15" applyFont="1" applyBorder="1" applyAlignment="1">
      <alignment horizontal="center" wrapText="1"/>
    </xf>
    <xf numFmtId="0" fontId="33" fillId="0" borderId="65" xfId="15" applyFont="1" applyBorder="1" applyAlignment="1">
      <alignment horizontal="right"/>
    </xf>
    <xf numFmtId="0" fontId="33" fillId="0" borderId="39" xfId="15" applyFont="1" applyBorder="1" applyAlignment="1">
      <alignment horizontal="left"/>
    </xf>
    <xf numFmtId="0" fontId="33" fillId="0" borderId="11" xfId="15" applyFont="1" applyBorder="1" applyAlignment="1">
      <alignment horizontal="center"/>
    </xf>
    <xf numFmtId="0" fontId="224" fillId="0" borderId="11" xfId="15" applyFont="1" applyBorder="1" applyAlignment="1">
      <alignment horizontal="center" wrapText="1"/>
    </xf>
    <xf numFmtId="0" fontId="33" fillId="0" borderId="64" xfId="15" applyFont="1" applyBorder="1" applyAlignment="1">
      <alignment horizontal="centerContinuous"/>
    </xf>
    <xf numFmtId="0" fontId="33" fillId="0" borderId="24" xfId="15" applyFont="1" applyBorder="1" applyAlignment="1">
      <alignment horizontal="centerContinuous"/>
    </xf>
    <xf numFmtId="0" fontId="33" fillId="0" borderId="9" xfId="15" applyFont="1" applyBorder="1" applyAlignment="1">
      <alignment horizontal="center" wrapText="1"/>
    </xf>
    <xf numFmtId="0" fontId="33" fillId="0" borderId="9" xfId="15" applyFont="1" applyBorder="1" applyAlignment="1">
      <alignment horizontal="center"/>
    </xf>
    <xf numFmtId="0" fontId="75" fillId="0" borderId="66" xfId="15" applyFont="1" applyBorder="1" applyAlignment="1">
      <alignment vertical="center"/>
    </xf>
    <xf numFmtId="0" fontId="75" fillId="0" borderId="28" xfId="15" applyFont="1" applyBorder="1" applyAlignment="1">
      <alignment horizontal="left" vertical="center"/>
    </xf>
    <xf numFmtId="3" fontId="75" fillId="0" borderId="29" xfId="15" applyNumberFormat="1" applyFont="1" applyBorder="1" applyAlignment="1">
      <alignment horizontal="center" vertical="center"/>
    </xf>
    <xf numFmtId="0" fontId="33" fillId="0" borderId="66" xfId="15" applyFont="1" applyBorder="1" applyAlignment="1">
      <alignment vertical="center"/>
    </xf>
    <xf numFmtId="0" fontId="33" fillId="0" borderId="28" xfId="15" applyFont="1" applyBorder="1" applyAlignment="1">
      <alignment horizontal="left" vertical="center"/>
    </xf>
    <xf numFmtId="3" fontId="33" fillId="0" borderId="29" xfId="15" applyNumberFormat="1" applyFont="1" applyBorder="1" applyAlignment="1">
      <alignment horizontal="center" vertical="center"/>
    </xf>
    <xf numFmtId="0" fontId="33" fillId="0" borderId="65" xfId="15" applyFont="1" applyBorder="1" applyAlignment="1">
      <alignment vertical="center"/>
    </xf>
    <xf numFmtId="0" fontId="33" fillId="0" borderId="39" xfId="15" applyFont="1" applyBorder="1" applyAlignment="1">
      <alignment horizontal="left" vertical="center"/>
    </xf>
    <xf numFmtId="0" fontId="33" fillId="0" borderId="69" xfId="15" applyFont="1" applyBorder="1" applyAlignment="1">
      <alignment vertical="center"/>
    </xf>
    <xf numFmtId="0" fontId="33" fillId="0" borderId="70" xfId="15" applyFont="1" applyBorder="1" applyAlignment="1">
      <alignment horizontal="left" vertical="center"/>
    </xf>
    <xf numFmtId="3" fontId="33" fillId="0" borderId="11" xfId="15" applyNumberFormat="1" applyFont="1" applyBorder="1" applyAlignment="1">
      <alignment horizontal="center" vertical="center"/>
    </xf>
    <xf numFmtId="0" fontId="33" fillId="0" borderId="60" xfId="15" applyFont="1" applyBorder="1" applyAlignment="1">
      <alignment horizontal="right" vertical="center"/>
    </xf>
    <xf numFmtId="0" fontId="33" fillId="0" borderId="61" xfId="15" applyFont="1" applyBorder="1" applyAlignment="1">
      <alignment horizontal="left" vertical="center"/>
    </xf>
    <xf numFmtId="3" fontId="33" fillId="0" borderId="25" xfId="15" applyNumberFormat="1" applyFont="1" applyBorder="1" applyAlignment="1">
      <alignment horizontal="center" vertical="center"/>
    </xf>
    <xf numFmtId="0" fontId="298" fillId="0" borderId="0" xfId="15" applyFont="1"/>
    <xf numFmtId="0" fontId="300" fillId="0" borderId="0" xfId="0" applyFont="1" applyAlignment="1">
      <alignment vertical="center"/>
    </xf>
    <xf numFmtId="0" fontId="301" fillId="0" borderId="0" xfId="0" applyFont="1" applyAlignment="1">
      <alignment horizontal="left" vertical="center"/>
    </xf>
    <xf numFmtId="0" fontId="301" fillId="0" borderId="0" xfId="0" applyFont="1" applyAlignment="1">
      <alignment vertical="center"/>
    </xf>
    <xf numFmtId="0" fontId="302" fillId="0" borderId="0" xfId="0" applyFont="1" applyAlignment="1">
      <alignment vertical="center"/>
    </xf>
    <xf numFmtId="0" fontId="228" fillId="0" borderId="62" xfId="0" applyFont="1" applyBorder="1" applyAlignment="1">
      <alignment vertical="center"/>
    </xf>
    <xf numFmtId="0" fontId="228" fillId="0" borderId="63" xfId="0" applyFont="1" applyBorder="1" applyAlignment="1">
      <alignment vertical="center"/>
    </xf>
    <xf numFmtId="0" fontId="286" fillId="0" borderId="6" xfId="0" applyFont="1" applyBorder="1" applyAlignment="1">
      <alignment horizontal="center" vertical="center" wrapText="1"/>
    </xf>
    <xf numFmtId="0" fontId="228" fillId="0" borderId="64" xfId="0" applyFont="1" applyBorder="1" applyAlignment="1">
      <alignment vertical="center"/>
    </xf>
    <xf numFmtId="0" fontId="228" fillId="0" borderId="24" xfId="0" applyFont="1" applyBorder="1" applyAlignment="1">
      <alignment vertical="center"/>
    </xf>
    <xf numFmtId="0" fontId="286" fillId="0" borderId="9" xfId="0" applyFont="1" applyBorder="1" applyAlignment="1">
      <alignment horizontal="center" vertical="center"/>
    </xf>
    <xf numFmtId="0" fontId="286" fillId="0" borderId="9" xfId="0" applyFont="1" applyBorder="1" applyAlignment="1">
      <alignment horizontal="center" vertical="center" wrapText="1"/>
    </xf>
    <xf numFmtId="0" fontId="84" fillId="0" borderId="0" xfId="15" applyFont="1" applyBorder="1" applyAlignment="1">
      <alignment horizontal="center" vertical="center"/>
    </xf>
    <xf numFmtId="0" fontId="157" fillId="0" borderId="65" xfId="15" applyFont="1" applyBorder="1" applyAlignment="1">
      <alignment horizontal="right"/>
    </xf>
    <xf numFmtId="0" fontId="157" fillId="0" borderId="39" xfId="15" applyFont="1" applyBorder="1" applyAlignment="1">
      <alignment horizontal="left"/>
    </xf>
    <xf numFmtId="0" fontId="256" fillId="0" borderId="11" xfId="15" applyFont="1" applyBorder="1" applyAlignment="1">
      <alignment horizontal="center" vertical="center"/>
    </xf>
    <xf numFmtId="0" fontId="157" fillId="0" borderId="11" xfId="15" applyFont="1" applyBorder="1" applyAlignment="1">
      <alignment horizontal="center" vertical="center" shrinkToFit="1"/>
    </xf>
    <xf numFmtId="0" fontId="157" fillId="0" borderId="65" xfId="15" applyFont="1" applyBorder="1" applyAlignment="1">
      <alignment horizontal="centerContinuous" vertical="top"/>
    </xf>
    <xf numFmtId="0" fontId="157" fillId="0" borderId="39" xfId="15" applyFont="1" applyBorder="1" applyAlignment="1">
      <alignment horizontal="centerContinuous" vertical="top"/>
    </xf>
    <xf numFmtId="0" fontId="157" fillId="0" borderId="64" xfId="15" applyFont="1" applyBorder="1" applyAlignment="1">
      <alignment horizontal="centerContinuous" vertical="top"/>
    </xf>
    <xf numFmtId="0" fontId="157" fillId="0" borderId="24" xfId="15" applyFont="1" applyBorder="1" applyAlignment="1">
      <alignment horizontal="centerContinuous" vertical="top"/>
    </xf>
    <xf numFmtId="0" fontId="55" fillId="0" borderId="49" xfId="15" applyFont="1" applyBorder="1" applyAlignment="1">
      <alignment vertical="center"/>
    </xf>
    <xf numFmtId="0" fontId="55" fillId="0" borderId="48" xfId="15" applyFont="1" applyBorder="1" applyAlignment="1">
      <alignment horizontal="left" vertical="center"/>
    </xf>
    <xf numFmtId="0" fontId="49" fillId="0" borderId="0" xfId="15" applyFont="1" applyBorder="1" applyAlignment="1">
      <alignment horizontal="right" indent="1"/>
    </xf>
    <xf numFmtId="0" fontId="55" fillId="0" borderId="53" xfId="15" applyFont="1" applyBorder="1" applyAlignment="1">
      <alignment vertical="center"/>
    </xf>
    <xf numFmtId="0" fontId="55" fillId="0" borderId="52" xfId="15" applyFont="1" applyBorder="1" applyAlignment="1">
      <alignment horizontal="left" vertical="center"/>
    </xf>
    <xf numFmtId="3" fontId="92" fillId="0" borderId="87" xfId="15" applyNumberFormat="1" applyFont="1" applyBorder="1" applyAlignment="1">
      <alignment horizontal="center" vertical="center"/>
    </xf>
    <xf numFmtId="3" fontId="92" fillId="0" borderId="25" xfId="15" applyNumberFormat="1" applyFont="1" applyBorder="1" applyAlignment="1">
      <alignment horizontal="center" vertical="center"/>
    </xf>
    <xf numFmtId="0" fontId="56" fillId="0" borderId="0" xfId="15" applyFont="1" applyBorder="1" applyAlignment="1">
      <alignment horizontal="right"/>
    </xf>
    <xf numFmtId="0" fontId="56" fillId="0" borderId="0" xfId="15" applyFont="1" applyBorder="1" applyAlignment="1">
      <alignment horizontal="right" vertical="center"/>
    </xf>
    <xf numFmtId="0" fontId="56" fillId="0" borderId="0" xfId="15" applyFont="1" applyBorder="1" applyAlignment="1">
      <alignment horizontal="center" vertical="center"/>
    </xf>
    <xf numFmtId="3" fontId="92" fillId="0" borderId="168" xfId="15" applyNumberFormat="1" applyFont="1" applyBorder="1" applyAlignment="1">
      <alignment horizontal="center" vertical="center"/>
    </xf>
    <xf numFmtId="0" fontId="157" fillId="0" borderId="61" xfId="15" applyFont="1" applyBorder="1" applyAlignment="1">
      <alignment horizontal="left" vertical="center"/>
    </xf>
    <xf numFmtId="3" fontId="266" fillId="0" borderId="25" xfId="15" applyNumberFormat="1" applyFont="1" applyBorder="1" applyAlignment="1">
      <alignment horizontal="center" vertical="center"/>
    </xf>
    <xf numFmtId="3" fontId="266" fillId="0" borderId="168" xfId="15" applyNumberFormat="1" applyFont="1" applyBorder="1" applyAlignment="1">
      <alignment horizontal="center" vertical="center"/>
    </xf>
    <xf numFmtId="0" fontId="303" fillId="0" borderId="61" xfId="15" applyFont="1" applyBorder="1" applyAlignment="1">
      <alignment horizontal="center" vertical="center"/>
    </xf>
    <xf numFmtId="0" fontId="84" fillId="0" borderId="81" xfId="15" applyFont="1" applyBorder="1" applyAlignment="1">
      <alignment horizontal="center" vertical="center" wrapText="1"/>
    </xf>
    <xf numFmtId="3" fontId="303" fillId="0" borderId="28" xfId="15" applyNumberFormat="1" applyFont="1" applyBorder="1" applyAlignment="1">
      <alignment horizontal="center" vertical="center"/>
    </xf>
    <xf numFmtId="0" fontId="84" fillId="0" borderId="29" xfId="15" applyFont="1" applyBorder="1" applyAlignment="1">
      <alignment horizontal="center" vertical="center" wrapText="1"/>
    </xf>
    <xf numFmtId="0" fontId="84" fillId="0" borderId="9" xfId="15" applyFont="1" applyBorder="1" applyAlignment="1">
      <alignment horizontal="center" vertical="center" wrapText="1"/>
    </xf>
    <xf numFmtId="3" fontId="303" fillId="0" borderId="24" xfId="15" applyNumberFormat="1" applyFont="1" applyBorder="1" applyAlignment="1">
      <alignment horizontal="center" vertical="center"/>
    </xf>
    <xf numFmtId="0" fontId="64" fillId="0" borderId="0" xfId="15" applyFont="1" applyBorder="1" applyAlignment="1">
      <alignment horizontal="right"/>
    </xf>
    <xf numFmtId="0" fontId="173" fillId="0" borderId="62" xfId="15" applyFont="1" applyBorder="1" applyAlignment="1">
      <alignment horizontal="center"/>
    </xf>
    <xf numFmtId="0" fontId="173" fillId="0" borderId="6" xfId="15" applyFont="1" applyBorder="1" applyAlignment="1">
      <alignment horizontal="center"/>
    </xf>
    <xf numFmtId="0" fontId="173" fillId="0" borderId="64" xfId="15" applyFont="1" applyBorder="1" applyAlignment="1">
      <alignment horizontal="center" vertical="top"/>
    </xf>
    <xf numFmtId="0" fontId="65" fillId="0" borderId="9" xfId="15" applyFont="1" applyBorder="1" applyAlignment="1">
      <alignment horizontal="center" vertical="top"/>
    </xf>
    <xf numFmtId="0" fontId="173" fillId="0" borderId="9" xfId="15" applyFont="1" applyBorder="1" applyAlignment="1">
      <alignment horizontal="center" vertical="top"/>
    </xf>
    <xf numFmtId="0" fontId="37" fillId="0" borderId="65" xfId="15" applyFont="1" applyBorder="1" applyAlignment="1">
      <alignment horizontal="center"/>
    </xf>
    <xf numFmtId="0" fontId="173" fillId="0" borderId="65" xfId="15" applyFont="1" applyBorder="1" applyAlignment="1">
      <alignment horizontal="center" vertical="top"/>
    </xf>
    <xf numFmtId="0" fontId="37" fillId="0" borderId="69" xfId="15" applyFont="1" applyBorder="1" applyAlignment="1">
      <alignment horizontal="center"/>
    </xf>
    <xf numFmtId="0" fontId="173" fillId="0" borderId="41" xfId="15" applyFont="1" applyBorder="1" applyAlignment="1">
      <alignment horizontal="center" vertical="center"/>
    </xf>
    <xf numFmtId="0" fontId="195" fillId="0" borderId="0" xfId="15" applyFont="1" applyBorder="1" applyAlignment="1">
      <alignment vertical="center" wrapText="1"/>
    </xf>
    <xf numFmtId="0" fontId="195" fillId="0" borderId="0" xfId="15" applyFont="1" applyBorder="1" applyAlignment="1">
      <alignment horizontal="right" vertical="center" wrapText="1"/>
    </xf>
    <xf numFmtId="0" fontId="195" fillId="0" borderId="0" xfId="15" applyFont="1" applyBorder="1" applyAlignment="1">
      <alignment horizontal="center" vertical="center" wrapText="1"/>
    </xf>
    <xf numFmtId="0" fontId="195" fillId="0" borderId="0" xfId="15" applyFont="1" applyBorder="1" applyAlignment="1">
      <alignment horizontal="left" vertical="center" wrapText="1"/>
    </xf>
    <xf numFmtId="0" fontId="195" fillId="0" borderId="62" xfId="15" applyFont="1" applyBorder="1" applyAlignment="1">
      <alignment horizontal="centerContinuous" vertical="center" wrapText="1"/>
    </xf>
    <xf numFmtId="0" fontId="195" fillId="0" borderId="58" xfId="15" applyFont="1" applyBorder="1" applyAlignment="1">
      <alignment horizontal="centerContinuous" vertical="center" wrapText="1"/>
    </xf>
    <xf numFmtId="0" fontId="195" fillId="0" borderId="60" xfId="15" applyFont="1" applyBorder="1" applyAlignment="1">
      <alignment horizontal="center" vertical="center" wrapText="1"/>
    </xf>
    <xf numFmtId="0" fontId="195" fillId="0" borderId="36" xfId="15" applyFont="1" applyBorder="1" applyAlignment="1">
      <alignment horizontal="center" vertical="center" wrapText="1"/>
    </xf>
    <xf numFmtId="0" fontId="195" fillId="0" borderId="61" xfId="15" applyFont="1" applyBorder="1" applyAlignment="1">
      <alignment horizontal="center" vertical="center" wrapText="1"/>
    </xf>
    <xf numFmtId="0" fontId="195" fillId="0" borderId="58" xfId="15" applyFont="1" applyBorder="1" applyAlignment="1">
      <alignment horizontal="center" vertical="center" wrapText="1"/>
    </xf>
    <xf numFmtId="0" fontId="195" fillId="0" borderId="6" xfId="15" applyFont="1" applyBorder="1" applyAlignment="1">
      <alignment horizontal="center" vertical="center" wrapText="1"/>
    </xf>
    <xf numFmtId="0" fontId="195" fillId="0" borderId="65" xfId="15" applyFont="1" applyBorder="1" applyAlignment="1">
      <alignment horizontal="right" vertical="center" wrapText="1"/>
    </xf>
    <xf numFmtId="0" fontId="195" fillId="0" borderId="39" xfId="15" applyFont="1" applyBorder="1" applyAlignment="1">
      <alignment horizontal="left" vertical="center" wrapText="1"/>
    </xf>
    <xf numFmtId="0" fontId="195" fillId="0" borderId="11" xfId="15" applyFont="1" applyBorder="1" applyAlignment="1">
      <alignment horizontal="center" vertical="center" wrapText="1"/>
    </xf>
    <xf numFmtId="0" fontId="195" fillId="0" borderId="11" xfId="15" applyFont="1" applyBorder="1" applyAlignment="1">
      <alignment horizontal="center" vertical="center" wrapText="1" shrinkToFit="1"/>
    </xf>
    <xf numFmtId="0" fontId="195" fillId="0" borderId="64" xfId="15" applyFont="1" applyBorder="1" applyAlignment="1">
      <alignment horizontal="centerContinuous" vertical="center" wrapText="1"/>
    </xf>
    <xf numFmtId="0" fontId="195" fillId="0" borderId="39" xfId="15" applyFont="1" applyBorder="1" applyAlignment="1">
      <alignment horizontal="centerContinuous" vertical="center" wrapText="1"/>
    </xf>
    <xf numFmtId="0" fontId="195" fillId="0" borderId="9" xfId="15" applyFont="1" applyBorder="1" applyAlignment="1">
      <alignment horizontal="center" vertical="center" wrapText="1"/>
    </xf>
    <xf numFmtId="0" fontId="195" fillId="0" borderId="45" xfId="15" applyFont="1" applyBorder="1" applyAlignment="1">
      <alignment vertical="center" wrapText="1"/>
    </xf>
    <xf numFmtId="0" fontId="195" fillId="0" borderId="44" xfId="15" applyFont="1" applyBorder="1" applyAlignment="1">
      <alignment horizontal="left" vertical="center" wrapText="1"/>
    </xf>
    <xf numFmtId="3" fontId="288" fillId="0" borderId="81" xfId="15" applyNumberFormat="1" applyFont="1" applyBorder="1" applyAlignment="1">
      <alignment horizontal="center" vertical="center" wrapText="1"/>
    </xf>
    <xf numFmtId="0" fontId="195" fillId="0" borderId="49" xfId="15" applyFont="1" applyBorder="1" applyAlignment="1">
      <alignment vertical="center" wrapText="1"/>
    </xf>
    <xf numFmtId="0" fontId="195" fillId="0" borderId="48" xfId="15" applyFont="1" applyBorder="1" applyAlignment="1">
      <alignment horizontal="left" vertical="center" wrapText="1"/>
    </xf>
    <xf numFmtId="3" fontId="288" fillId="0" borderId="73" xfId="15" applyNumberFormat="1" applyFont="1" applyBorder="1" applyAlignment="1">
      <alignment horizontal="center" vertical="center" wrapText="1"/>
    </xf>
    <xf numFmtId="0" fontId="195" fillId="0" borderId="53" xfId="15" applyFont="1" applyBorder="1" applyAlignment="1">
      <alignment vertical="center" wrapText="1"/>
    </xf>
    <xf numFmtId="0" fontId="195" fillId="0" borderId="52" xfId="15" applyFont="1" applyBorder="1" applyAlignment="1">
      <alignment horizontal="left" vertical="center" wrapText="1"/>
    </xf>
    <xf numFmtId="3" fontId="288" fillId="0" borderId="87" xfId="15" applyNumberFormat="1" applyFont="1" applyBorder="1" applyAlignment="1">
      <alignment horizontal="center" vertical="center" wrapText="1"/>
    </xf>
    <xf numFmtId="0" fontId="195" fillId="0" borderId="60" xfId="15" applyFont="1" applyBorder="1" applyAlignment="1">
      <alignment horizontal="right" vertical="center" wrapText="1"/>
    </xf>
    <xf numFmtId="0" fontId="195" fillId="0" borderId="61" xfId="15" applyFont="1" applyBorder="1" applyAlignment="1">
      <alignment horizontal="left" vertical="center" wrapText="1"/>
    </xf>
    <xf numFmtId="3" fontId="288" fillId="0" borderId="25" xfId="15" applyNumberFormat="1" applyFont="1" applyBorder="1" applyAlignment="1">
      <alignment horizontal="center" vertical="center" wrapText="1"/>
    </xf>
    <xf numFmtId="0" fontId="195" fillId="0" borderId="65" xfId="15" applyFont="1" applyFill="1" applyBorder="1" applyAlignment="1">
      <alignment vertical="center" wrapText="1"/>
    </xf>
    <xf numFmtId="0" fontId="193" fillId="0" borderId="0" xfId="15" applyFont="1" applyBorder="1" applyAlignment="1">
      <alignment horizontal="right"/>
    </xf>
    <xf numFmtId="0" fontId="193" fillId="0" borderId="0" xfId="15" applyFont="1" applyBorder="1" applyAlignment="1"/>
    <xf numFmtId="0" fontId="193" fillId="0" borderId="0" xfId="15" applyFont="1" applyBorder="1" applyAlignment="1">
      <alignment horizontal="left" vertical="center"/>
    </xf>
    <xf numFmtId="0" fontId="193" fillId="0" borderId="45" xfId="15" applyFont="1" applyBorder="1" applyAlignment="1">
      <alignment vertical="center"/>
    </xf>
    <xf numFmtId="0" fontId="193" fillId="0" borderId="44" xfId="15" applyFont="1" applyBorder="1" applyAlignment="1">
      <alignment horizontal="left" vertical="center"/>
    </xf>
    <xf numFmtId="3" fontId="304" fillId="0" borderId="81" xfId="15" applyNumberFormat="1" applyFont="1" applyBorder="1" applyAlignment="1">
      <alignment horizontal="center" vertical="center"/>
    </xf>
    <xf numFmtId="0" fontId="193" fillId="0" borderId="49" xfId="15" applyFont="1" applyBorder="1" applyAlignment="1">
      <alignment vertical="center"/>
    </xf>
    <xf numFmtId="0" fontId="193" fillId="0" borderId="48" xfId="15" applyFont="1" applyBorder="1" applyAlignment="1">
      <alignment horizontal="left" vertical="center"/>
    </xf>
    <xf numFmtId="3" fontId="304" fillId="0" borderId="73" xfId="15" applyNumberFormat="1" applyFont="1" applyBorder="1" applyAlignment="1">
      <alignment horizontal="center" vertical="center"/>
    </xf>
    <xf numFmtId="0" fontId="84" fillId="0" borderId="0" xfId="15" applyFont="1" applyBorder="1" applyAlignment="1">
      <alignment horizontal="right" indent="1"/>
    </xf>
    <xf numFmtId="0" fontId="193" fillId="0" borderId="69" xfId="15" applyFont="1" applyBorder="1" applyAlignment="1">
      <alignment vertical="center"/>
    </xf>
    <xf numFmtId="0" fontId="193" fillId="0" borderId="70" xfId="15" applyFont="1" applyBorder="1" applyAlignment="1">
      <alignment horizontal="left" vertical="center"/>
    </xf>
    <xf numFmtId="3" fontId="304" fillId="0" borderId="11" xfId="15" applyNumberFormat="1" applyFont="1" applyBorder="1" applyAlignment="1">
      <alignment horizontal="center" vertical="center"/>
    </xf>
    <xf numFmtId="0" fontId="193" fillId="0" borderId="60" xfId="15" applyFont="1" applyBorder="1" applyAlignment="1">
      <alignment horizontal="right" vertical="center"/>
    </xf>
    <xf numFmtId="0" fontId="193" fillId="0" borderId="61" xfId="15" applyFont="1" applyBorder="1" applyAlignment="1">
      <alignment horizontal="left" vertical="center"/>
    </xf>
    <xf numFmtId="3" fontId="304" fillId="0" borderId="25" xfId="15" applyNumberFormat="1" applyFont="1" applyBorder="1" applyAlignment="1">
      <alignment horizontal="center" vertical="center"/>
    </xf>
    <xf numFmtId="0" fontId="158" fillId="0" borderId="0" xfId="15" applyFont="1" applyBorder="1" applyAlignment="1"/>
    <xf numFmtId="0" fontId="158" fillId="0" borderId="0" xfId="15" applyFont="1" applyBorder="1" applyAlignment="1">
      <alignment horizontal="center" vertical="center"/>
    </xf>
    <xf numFmtId="0" fontId="157" fillId="0" borderId="58" xfId="15" applyFont="1" applyBorder="1" applyAlignment="1">
      <alignment horizontal="centerContinuous"/>
    </xf>
    <xf numFmtId="0" fontId="157" fillId="0" borderId="60" xfId="15" applyFont="1" applyBorder="1" applyAlignment="1">
      <alignment horizontal="right" vertical="center"/>
    </xf>
    <xf numFmtId="0" fontId="157" fillId="0" borderId="58" xfId="15" applyFont="1" applyBorder="1" applyAlignment="1">
      <alignment horizontal="center" vertical="center"/>
    </xf>
    <xf numFmtId="0" fontId="158" fillId="0" borderId="9" xfId="15" applyFont="1" applyBorder="1" applyAlignment="1">
      <alignment horizontal="center" vertical="center"/>
    </xf>
    <xf numFmtId="0" fontId="157" fillId="0" borderId="45" xfId="15" applyFont="1" applyBorder="1" applyAlignment="1">
      <alignment vertical="center"/>
    </xf>
    <xf numFmtId="3" fontId="266" fillId="0" borderId="81" xfId="15" applyNumberFormat="1" applyFont="1" applyBorder="1" applyAlignment="1">
      <alignment horizontal="center" vertical="center"/>
    </xf>
    <xf numFmtId="171" fontId="266" fillId="0" borderId="81" xfId="15" applyNumberFormat="1" applyFont="1" applyBorder="1" applyAlignment="1">
      <alignment horizontal="center" vertical="center"/>
    </xf>
    <xf numFmtId="0" fontId="157" fillId="0" borderId="49" xfId="15" applyFont="1" applyBorder="1" applyAlignment="1">
      <alignment vertical="center"/>
    </xf>
    <xf numFmtId="3" fontId="266" fillId="0" borderId="73" xfId="15" applyNumberFormat="1" applyFont="1" applyBorder="1" applyAlignment="1">
      <alignment horizontal="center" vertical="center"/>
    </xf>
    <xf numFmtId="171" fontId="266" fillId="0" borderId="73" xfId="15" applyNumberFormat="1" applyFont="1" applyBorder="1" applyAlignment="1">
      <alignment horizontal="center" vertical="center"/>
    </xf>
    <xf numFmtId="171" fontId="92" fillId="0" borderId="73" xfId="15" applyNumberFormat="1" applyFont="1" applyBorder="1" applyAlignment="1">
      <alignment horizontal="center" vertical="center"/>
    </xf>
    <xf numFmtId="0" fontId="55" fillId="0" borderId="69" xfId="15" applyFont="1" applyBorder="1" applyAlignment="1">
      <alignment vertical="center"/>
    </xf>
    <xf numFmtId="0" fontId="55" fillId="0" borderId="70" xfId="15" applyFont="1" applyBorder="1" applyAlignment="1">
      <alignment horizontal="left" vertical="center"/>
    </xf>
    <xf numFmtId="3" fontId="92" fillId="0" borderId="88" xfId="15" applyNumberFormat="1" applyFont="1" applyBorder="1" applyAlignment="1">
      <alignment horizontal="center" vertical="center"/>
    </xf>
    <xf numFmtId="0" fontId="157" fillId="0" borderId="53" xfId="15" applyFont="1" applyBorder="1" applyAlignment="1">
      <alignment horizontal="right" vertical="center"/>
    </xf>
    <xf numFmtId="0" fontId="157" fillId="0" borderId="52" xfId="15" applyFont="1" applyBorder="1" applyAlignment="1">
      <alignment horizontal="left" vertical="center"/>
    </xf>
    <xf numFmtId="3" fontId="266" fillId="0" borderId="87" xfId="15" applyNumberFormat="1" applyFont="1" applyBorder="1" applyAlignment="1">
      <alignment horizontal="center" vertical="center"/>
    </xf>
    <xf numFmtId="1" fontId="266" fillId="0" borderId="87" xfId="15" applyNumberFormat="1" applyFont="1" applyBorder="1" applyAlignment="1">
      <alignment horizontal="center" vertical="center"/>
    </xf>
    <xf numFmtId="171" fontId="266" fillId="0" borderId="87" xfId="15" applyNumberFormat="1" applyFont="1" applyBorder="1" applyAlignment="1">
      <alignment horizontal="center" vertical="center"/>
    </xf>
    <xf numFmtId="0" fontId="158" fillId="0" borderId="0" xfId="15" applyFont="1" applyBorder="1" applyAlignment="1">
      <alignment vertical="center"/>
    </xf>
    <xf numFmtId="0" fontId="192" fillId="0" borderId="0" xfId="15" applyFont="1" applyBorder="1" applyAlignment="1">
      <alignment horizontal="right" vertical="center"/>
    </xf>
    <xf numFmtId="0" fontId="192" fillId="0" borderId="0" xfId="15" applyFont="1" applyBorder="1" applyAlignment="1">
      <alignment vertical="center"/>
    </xf>
    <xf numFmtId="0" fontId="192" fillId="0" borderId="0" xfId="15" applyFont="1" applyBorder="1" applyAlignment="1">
      <alignment horizontal="center" vertical="center"/>
    </xf>
    <xf numFmtId="0" fontId="192" fillId="0" borderId="0" xfId="15" applyFont="1" applyBorder="1" applyAlignment="1">
      <alignment horizontal="left" vertical="center"/>
    </xf>
    <xf numFmtId="0" fontId="195" fillId="0" borderId="62" xfId="15" applyFont="1" applyBorder="1" applyAlignment="1">
      <alignment horizontal="centerContinuous" vertical="center"/>
    </xf>
    <xf numFmtId="0" fontId="195" fillId="0" borderId="63" xfId="15" applyFont="1" applyBorder="1" applyAlignment="1">
      <alignment horizontal="centerContinuous" vertical="center"/>
    </xf>
    <xf numFmtId="0" fontId="195" fillId="0" borderId="60" xfId="15" applyFont="1" applyBorder="1" applyAlignment="1">
      <alignment horizontal="center" vertical="center"/>
    </xf>
    <xf numFmtId="0" fontId="195" fillId="0" borderId="65" xfId="15" applyFont="1" applyBorder="1" applyAlignment="1">
      <alignment horizontal="right" vertical="center"/>
    </xf>
    <xf numFmtId="0" fontId="195" fillId="0" borderId="39" xfId="15" applyFont="1" applyBorder="1" applyAlignment="1">
      <alignment horizontal="left" vertical="center"/>
    </xf>
    <xf numFmtId="0" fontId="195" fillId="0" borderId="65" xfId="15" applyFont="1" applyBorder="1" applyAlignment="1">
      <alignment horizontal="center" vertical="center"/>
    </xf>
    <xf numFmtId="0" fontId="195" fillId="0" borderId="39" xfId="15" applyFont="1" applyBorder="1" applyAlignment="1">
      <alignment horizontal="center" vertical="center" shrinkToFit="1"/>
    </xf>
    <xf numFmtId="0" fontId="195" fillId="0" borderId="65" xfId="15" applyFont="1" applyBorder="1" applyAlignment="1">
      <alignment horizontal="center" vertical="center" shrinkToFit="1"/>
    </xf>
    <xf numFmtId="0" fontId="195" fillId="0" borderId="64" xfId="15" applyFont="1" applyBorder="1" applyAlignment="1">
      <alignment horizontal="centerContinuous" vertical="center"/>
    </xf>
    <xf numFmtId="0" fontId="195" fillId="0" borderId="39" xfId="15" applyFont="1" applyBorder="1" applyAlignment="1">
      <alignment horizontal="centerContinuous" vertical="center"/>
    </xf>
    <xf numFmtId="0" fontId="195" fillId="0" borderId="64" xfId="15" applyFont="1" applyBorder="1" applyAlignment="1">
      <alignment horizontal="center" vertical="center"/>
    </xf>
    <xf numFmtId="0" fontId="195" fillId="0" borderId="24" xfId="15" applyFont="1" applyBorder="1" applyAlignment="1">
      <alignment horizontal="center" vertical="center" shrinkToFit="1"/>
    </xf>
    <xf numFmtId="0" fontId="195" fillId="0" borderId="64" xfId="15" applyFont="1" applyBorder="1" applyAlignment="1">
      <alignment horizontal="center" vertical="center" shrinkToFit="1"/>
    </xf>
    <xf numFmtId="0" fontId="195" fillId="0" borderId="45" xfId="15" applyFont="1" applyBorder="1" applyAlignment="1">
      <alignment vertical="center"/>
    </xf>
    <xf numFmtId="0" fontId="195" fillId="0" borderId="44" xfId="15" applyFont="1" applyBorder="1" applyAlignment="1">
      <alignment horizontal="left" vertical="center"/>
    </xf>
    <xf numFmtId="3" fontId="288" fillId="0" borderId="81" xfId="15" applyNumberFormat="1" applyFont="1" applyBorder="1" applyAlignment="1">
      <alignment horizontal="center" vertical="center"/>
    </xf>
    <xf numFmtId="171" fontId="288" fillId="0" borderId="81" xfId="15" applyNumberFormat="1" applyFont="1" applyBorder="1" applyAlignment="1">
      <alignment horizontal="center" vertical="center"/>
    </xf>
    <xf numFmtId="0" fontId="195" fillId="0" borderId="49" xfId="15" applyFont="1" applyBorder="1" applyAlignment="1">
      <alignment vertical="center"/>
    </xf>
    <xf numFmtId="0" fontId="195" fillId="0" borderId="48" xfId="15" applyFont="1" applyBorder="1" applyAlignment="1">
      <alignment horizontal="left" vertical="center"/>
    </xf>
    <xf numFmtId="3" fontId="288" fillId="0" borderId="73" xfId="15" applyNumberFormat="1" applyFont="1" applyBorder="1" applyAlignment="1">
      <alignment horizontal="center" vertical="center"/>
    </xf>
    <xf numFmtId="171" fontId="288" fillId="0" borderId="73" xfId="15" applyNumberFormat="1" applyFont="1" applyBorder="1" applyAlignment="1">
      <alignment horizontal="center" vertical="center"/>
    </xf>
    <xf numFmtId="0" fontId="195" fillId="0" borderId="53" xfId="15" applyFont="1" applyBorder="1" applyAlignment="1">
      <alignment vertical="center"/>
    </xf>
    <xf numFmtId="0" fontId="195" fillId="0" borderId="52" xfId="15" applyFont="1" applyBorder="1" applyAlignment="1">
      <alignment horizontal="left" vertical="center"/>
    </xf>
    <xf numFmtId="0" fontId="195" fillId="0" borderId="64" xfId="15" applyFont="1" applyBorder="1" applyAlignment="1">
      <alignment vertical="center"/>
    </xf>
    <xf numFmtId="0" fontId="195" fillId="0" borderId="24" xfId="15" applyFont="1" applyBorder="1" applyAlignment="1">
      <alignment horizontal="left" vertical="center"/>
    </xf>
    <xf numFmtId="0" fontId="195" fillId="0" borderId="60" xfId="15" applyFont="1" applyBorder="1" applyAlignment="1">
      <alignment horizontal="right" vertical="center"/>
    </xf>
    <xf numFmtId="0" fontId="195" fillId="0" borderId="61" xfId="15" applyFont="1" applyBorder="1" applyAlignment="1">
      <alignment horizontal="left" vertical="center"/>
    </xf>
    <xf numFmtId="3" fontId="288" fillId="0" borderId="25" xfId="15" applyNumberFormat="1" applyFont="1" applyBorder="1" applyAlignment="1">
      <alignment horizontal="center" vertical="center"/>
    </xf>
    <xf numFmtId="171" fontId="288" fillId="0" borderId="25" xfId="15" applyNumberFormat="1" applyFont="1" applyBorder="1" applyAlignment="1">
      <alignment horizontal="center" vertical="center"/>
    </xf>
    <xf numFmtId="0" fontId="84" fillId="0" borderId="65" xfId="15" applyFont="1" applyFill="1" applyBorder="1" applyAlignment="1">
      <alignment vertical="center"/>
    </xf>
    <xf numFmtId="0" fontId="158" fillId="0" borderId="0" xfId="15" applyFont="1" applyBorder="1" applyAlignment="1">
      <alignment horizontal="right" vertical="center"/>
    </xf>
    <xf numFmtId="0" fontId="154" fillId="0" borderId="0" xfId="2" applyFont="1" applyBorder="1"/>
    <xf numFmtId="0" fontId="154" fillId="0" borderId="0" xfId="2" applyFont="1" applyBorder="1" applyAlignment="1">
      <alignment horizontal="right"/>
    </xf>
    <xf numFmtId="0" fontId="154" fillId="0" borderId="0" xfId="2" applyFont="1" applyBorder="1" applyAlignment="1"/>
    <xf numFmtId="0" fontId="37" fillId="0" borderId="62" xfId="2" applyFont="1" applyBorder="1" applyAlignment="1">
      <alignment horizontal="centerContinuous"/>
    </xf>
    <xf numFmtId="0" fontId="37" fillId="0" borderId="63" xfId="2" applyFont="1" applyBorder="1" applyAlignment="1">
      <alignment horizontal="centerContinuous"/>
    </xf>
    <xf numFmtId="0" fontId="37" fillId="0" borderId="60" xfId="2" applyFont="1" applyBorder="1" applyAlignment="1">
      <alignment horizontal="right" vertical="center"/>
    </xf>
    <xf numFmtId="0" fontId="37" fillId="0" borderId="36" xfId="2" applyFont="1" applyBorder="1" applyAlignment="1">
      <alignment horizontal="right" vertical="center"/>
    </xf>
    <xf numFmtId="0" fontId="37" fillId="0" borderId="61" xfId="2" applyFont="1" applyBorder="1" applyAlignment="1">
      <alignment horizontal="left" vertical="center"/>
    </xf>
    <xf numFmtId="0" fontId="37" fillId="0" borderId="65" xfId="2" applyFont="1" applyBorder="1" applyAlignment="1">
      <alignment horizontal="center" wrapText="1"/>
    </xf>
    <xf numFmtId="0" fontId="37" fillId="0" borderId="39" xfId="2" applyFont="1" applyBorder="1" applyAlignment="1">
      <alignment horizontal="center" wrapText="1"/>
    </xf>
    <xf numFmtId="0" fontId="37" fillId="0" borderId="11" xfId="2" applyFont="1" applyBorder="1" applyAlignment="1">
      <alignment horizontal="center" vertical="center" textRotation="90" wrapText="1"/>
    </xf>
    <xf numFmtId="0" fontId="154" fillId="0" borderId="0" xfId="2" applyFont="1" applyBorder="1" applyAlignment="1">
      <alignment wrapText="1"/>
    </xf>
    <xf numFmtId="0" fontId="37" fillId="0" borderId="65" xfId="2" applyFont="1" applyBorder="1" applyAlignment="1">
      <alignment horizontal="right" wrapText="1"/>
    </xf>
    <xf numFmtId="0" fontId="37" fillId="0" borderId="39" xfId="2" applyFont="1" applyBorder="1" applyAlignment="1">
      <alignment horizontal="left" wrapText="1"/>
    </xf>
    <xf numFmtId="0" fontId="55" fillId="0" borderId="45" xfId="2" applyFont="1" applyBorder="1" applyAlignment="1">
      <alignment vertical="center"/>
    </xf>
    <xf numFmtId="0" fontId="55" fillId="0" borderId="44" xfId="2" applyFont="1" applyBorder="1" applyAlignment="1">
      <alignment horizontal="left" vertical="center"/>
    </xf>
    <xf numFmtId="0" fontId="92" fillId="0" borderId="81" xfId="2" applyFont="1" applyBorder="1" applyAlignment="1">
      <alignment horizontal="center" vertical="center"/>
    </xf>
    <xf numFmtId="0" fontId="92" fillId="0" borderId="44" xfId="2" applyFont="1" applyBorder="1" applyAlignment="1">
      <alignment horizontal="center" vertical="center"/>
    </xf>
    <xf numFmtId="0" fontId="49" fillId="0" borderId="0" xfId="2" applyFont="1" applyBorder="1"/>
    <xf numFmtId="0" fontId="157" fillId="0" borderId="66" xfId="2" applyFont="1" applyBorder="1" applyAlignment="1">
      <alignment vertical="center"/>
    </xf>
    <xf numFmtId="0" fontId="157" fillId="0" borderId="28" xfId="2" applyFont="1" applyBorder="1" applyAlignment="1">
      <alignment horizontal="left" vertical="center"/>
    </xf>
    <xf numFmtId="0" fontId="266" fillId="0" borderId="29" xfId="2" applyFont="1" applyBorder="1" applyAlignment="1">
      <alignment horizontal="center" vertical="center"/>
    </xf>
    <xf numFmtId="0" fontId="266" fillId="0" borderId="28" xfId="2" applyFont="1" applyBorder="1" applyAlignment="1">
      <alignment horizontal="center" vertical="center"/>
    </xf>
    <xf numFmtId="0" fontId="84" fillId="0" borderId="73" xfId="2" applyFont="1" applyBorder="1" applyAlignment="1">
      <alignment horizontal="center"/>
    </xf>
    <xf numFmtId="0" fontId="84" fillId="0" borderId="0" xfId="2" applyFont="1" applyBorder="1"/>
    <xf numFmtId="0" fontId="146" fillId="0" borderId="29" xfId="2" applyFont="1" applyBorder="1" applyAlignment="1">
      <alignment horizontal="center" vertical="center"/>
    </xf>
    <xf numFmtId="0" fontId="266" fillId="0" borderId="28" xfId="2" quotePrefix="1" applyFont="1" applyBorder="1" applyAlignment="1">
      <alignment horizontal="center" vertical="center"/>
    </xf>
    <xf numFmtId="0" fontId="158" fillId="0" borderId="28" xfId="2" applyFont="1" applyBorder="1" applyAlignment="1">
      <alignment horizontal="left" vertical="center"/>
    </xf>
    <xf numFmtId="0" fontId="266" fillId="0" borderId="29" xfId="2" quotePrefix="1" applyFont="1" applyBorder="1" applyAlignment="1">
      <alignment horizontal="center" vertical="center"/>
    </xf>
    <xf numFmtId="0" fontId="157" fillId="0" borderId="41" xfId="2" applyFont="1" applyBorder="1" applyAlignment="1">
      <alignment horizontal="right" vertical="center"/>
    </xf>
    <xf numFmtId="0" fontId="157" fillId="0" borderId="3" xfId="2" applyFont="1" applyBorder="1" applyAlignment="1">
      <alignment horizontal="left" vertical="center"/>
    </xf>
    <xf numFmtId="0" fontId="266" fillId="0" borderId="22" xfId="2" applyFont="1" applyBorder="1" applyAlignment="1">
      <alignment horizontal="center" vertical="center"/>
    </xf>
    <xf numFmtId="0" fontId="49" fillId="0" borderId="0" xfId="2" applyFont="1" applyBorder="1" applyAlignment="1"/>
    <xf numFmtId="0" fontId="157" fillId="0" borderId="45" xfId="2" applyFont="1" applyBorder="1" applyAlignment="1">
      <alignment vertical="center"/>
    </xf>
    <xf numFmtId="0" fontId="157" fillId="0" borderId="44" xfId="2" applyFont="1" applyBorder="1" applyAlignment="1">
      <alignment horizontal="left" vertical="center"/>
    </xf>
    <xf numFmtId="0" fontId="266" fillId="0" borderId="81" xfId="2" applyFont="1" applyBorder="1" applyAlignment="1">
      <alignment horizontal="center" vertical="center"/>
    </xf>
    <xf numFmtId="0" fontId="266" fillId="0" borderId="44" xfId="2" applyFont="1" applyBorder="1" applyAlignment="1">
      <alignment horizontal="center" vertical="center"/>
    </xf>
    <xf numFmtId="0" fontId="84" fillId="0" borderId="73" xfId="2" applyFont="1" applyBorder="1" applyAlignment="1">
      <alignment horizontal="center" vertical="center"/>
    </xf>
    <xf numFmtId="0" fontId="84" fillId="0" borderId="0" xfId="2" applyFont="1" applyBorder="1" applyAlignment="1"/>
    <xf numFmtId="0" fontId="31" fillId="0" borderId="0" xfId="14" applyFont="1" applyAlignment="1">
      <alignment horizontal="centerContinuous"/>
    </xf>
    <xf numFmtId="0" fontId="30" fillId="0" borderId="0" xfId="14" applyFont="1" applyAlignment="1">
      <alignment horizontal="centerContinuous"/>
    </xf>
    <xf numFmtId="0" fontId="154" fillId="0" borderId="0" xfId="14" applyFont="1"/>
    <xf numFmtId="0" fontId="30" fillId="0" borderId="0" xfId="14" applyFont="1" applyAlignment="1">
      <alignment horizontal="right" readingOrder="2"/>
    </xf>
    <xf numFmtId="0" fontId="30" fillId="0" borderId="0" xfId="14" applyFont="1"/>
    <xf numFmtId="0" fontId="30" fillId="0" borderId="0" xfId="14" applyFont="1" applyAlignment="1">
      <alignment horizontal="left"/>
    </xf>
    <xf numFmtId="0" fontId="136" fillId="0" borderId="60" xfId="14" applyFont="1" applyBorder="1" applyAlignment="1">
      <alignment vertical="center"/>
    </xf>
    <xf numFmtId="0" fontId="30" fillId="0" borderId="36" xfId="14" applyFont="1" applyBorder="1" applyAlignment="1">
      <alignment vertical="center"/>
    </xf>
    <xf numFmtId="0" fontId="30" fillId="0" borderId="62" xfId="14" applyFont="1" applyBorder="1" applyAlignment="1">
      <alignment horizontal="center" vertical="center" textRotation="90"/>
    </xf>
    <xf numFmtId="0" fontId="30" fillId="0" borderId="58" xfId="14" applyFont="1" applyBorder="1" applyAlignment="1">
      <alignment horizontal="center" vertical="center" textRotation="90"/>
    </xf>
    <xf numFmtId="0" fontId="30" fillId="0" borderId="63" xfId="14" applyFont="1" applyBorder="1" applyAlignment="1">
      <alignment horizontal="center" vertical="center" textRotation="90"/>
    </xf>
    <xf numFmtId="0" fontId="30" fillId="0" borderId="45" xfId="14" applyFont="1" applyBorder="1" applyAlignment="1">
      <alignment vertical="center"/>
    </xf>
    <xf numFmtId="0" fontId="30" fillId="0" borderId="44" xfId="14" applyFont="1" applyBorder="1" applyAlignment="1">
      <alignment horizontal="left" vertical="center"/>
    </xf>
    <xf numFmtId="0" fontId="154" fillId="0" borderId="25" xfId="14" applyFont="1" applyBorder="1"/>
    <xf numFmtId="0" fontId="30" fillId="0" borderId="49" xfId="14" applyFont="1" applyBorder="1" applyAlignment="1">
      <alignment vertical="center"/>
    </xf>
    <xf numFmtId="0" fontId="30" fillId="0" borderId="48" xfId="14" applyFont="1" applyBorder="1" applyAlignment="1">
      <alignment horizontal="left" vertical="center"/>
    </xf>
    <xf numFmtId="0" fontId="32" fillId="0" borderId="48" xfId="14" applyFont="1" applyBorder="1" applyAlignment="1">
      <alignment horizontal="left" vertical="center"/>
    </xf>
    <xf numFmtId="0" fontId="30" fillId="0" borderId="69" xfId="14" applyFont="1" applyBorder="1" applyAlignment="1">
      <alignment vertical="center"/>
    </xf>
    <xf numFmtId="0" fontId="30" fillId="0" borderId="70" xfId="14" applyFont="1" applyBorder="1" applyAlignment="1">
      <alignment horizontal="left" vertical="center"/>
    </xf>
    <xf numFmtId="0" fontId="30" fillId="0" borderId="53" xfId="14" applyFont="1" applyBorder="1" applyAlignment="1">
      <alignment vertical="center"/>
    </xf>
    <xf numFmtId="0" fontId="30" fillId="0" borderId="52" xfId="14" applyFont="1" applyBorder="1" applyAlignment="1">
      <alignment horizontal="left" vertical="center"/>
    </xf>
    <xf numFmtId="0" fontId="30" fillId="0" borderId="60" xfId="14" applyFont="1" applyBorder="1" applyAlignment="1">
      <alignment horizontal="right" vertical="center"/>
    </xf>
    <xf numFmtId="0" fontId="30" fillId="0" borderId="61" xfId="14" applyFont="1" applyBorder="1" applyAlignment="1">
      <alignment horizontal="left" vertical="center"/>
    </xf>
    <xf numFmtId="0" fontId="30" fillId="0" borderId="64" xfId="14" applyFont="1" applyBorder="1" applyAlignment="1">
      <alignment horizontal="right" vertical="center"/>
    </xf>
    <xf numFmtId="0" fontId="30" fillId="0" borderId="24" xfId="14" applyFont="1" applyBorder="1" applyAlignment="1">
      <alignment horizontal="left" vertical="center"/>
    </xf>
    <xf numFmtId="0" fontId="49" fillId="0" borderId="65" xfId="14" applyFont="1" applyFill="1" applyBorder="1" applyAlignment="1">
      <alignment vertical="center"/>
    </xf>
    <xf numFmtId="0" fontId="11" fillId="0" borderId="0" xfId="14" applyFont="1"/>
    <xf numFmtId="0" fontId="64" fillId="0" borderId="0" xfId="14" applyFont="1"/>
    <xf numFmtId="0" fontId="11" fillId="0" borderId="60" xfId="14" applyFont="1" applyBorder="1" applyAlignment="1">
      <alignment vertical="center"/>
    </xf>
    <xf numFmtId="0" fontId="11" fillId="0" borderId="61" xfId="14" applyFont="1" applyBorder="1" applyAlignment="1">
      <alignment horizontal="left" vertical="center"/>
    </xf>
    <xf numFmtId="0" fontId="64" fillId="0" borderId="25" xfId="14" applyFont="1" applyBorder="1"/>
    <xf numFmtId="0" fontId="11" fillId="0" borderId="25" xfId="14" applyFont="1" applyBorder="1" applyAlignment="1">
      <alignment horizontal="center" vertical="center"/>
    </xf>
    <xf numFmtId="0" fontId="195" fillId="0" borderId="0" xfId="15" applyFont="1" applyBorder="1"/>
    <xf numFmtId="17" fontId="84" fillId="0" borderId="0" xfId="15" applyNumberFormat="1" applyFont="1" applyBorder="1" applyAlignment="1"/>
    <xf numFmtId="0" fontId="157" fillId="0" borderId="6" xfId="15" applyFont="1" applyBorder="1" applyAlignment="1">
      <alignment horizontal="center" wrapText="1"/>
    </xf>
    <xf numFmtId="0" fontId="157" fillId="0" borderId="62" xfId="15" applyFont="1" applyBorder="1" applyAlignment="1">
      <alignment horizontal="center" wrapText="1"/>
    </xf>
    <xf numFmtId="0" fontId="157" fillId="0" borderId="63" xfId="15" applyFont="1" applyBorder="1" applyAlignment="1">
      <alignment horizontal="center" wrapText="1"/>
    </xf>
    <xf numFmtId="0" fontId="157" fillId="0" borderId="64" xfId="15" applyFont="1" applyBorder="1" applyAlignment="1">
      <alignment horizontal="right" vertical="top"/>
    </xf>
    <xf numFmtId="0" fontId="157" fillId="0" borderId="71" xfId="15" applyFont="1" applyBorder="1" applyAlignment="1">
      <alignment horizontal="left" vertical="top"/>
    </xf>
    <xf numFmtId="0" fontId="157" fillId="0" borderId="9" xfId="15" applyFont="1" applyBorder="1" applyAlignment="1">
      <alignment horizontal="center" vertical="top" wrapText="1"/>
    </xf>
    <xf numFmtId="3" fontId="157" fillId="0" borderId="29" xfId="15" applyNumberFormat="1" applyFont="1" applyBorder="1" applyAlignment="1">
      <alignment horizontal="center" vertical="center"/>
    </xf>
    <xf numFmtId="1" fontId="157" fillId="0" borderId="29" xfId="15" applyNumberFormat="1" applyFont="1" applyBorder="1" applyAlignment="1">
      <alignment horizontal="center" vertical="center"/>
    </xf>
    <xf numFmtId="9" fontId="157" fillId="0" borderId="29" xfId="15" applyNumberFormat="1" applyFont="1" applyBorder="1" applyAlignment="1">
      <alignment horizontal="center" vertical="center"/>
    </xf>
    <xf numFmtId="3" fontId="49" fillId="0" borderId="0" xfId="15" applyNumberFormat="1" applyFont="1" applyBorder="1"/>
    <xf numFmtId="9" fontId="49" fillId="0" borderId="0" xfId="15" applyNumberFormat="1" applyFont="1"/>
    <xf numFmtId="0" fontId="157" fillId="0" borderId="22" xfId="15" applyFont="1" applyBorder="1" applyAlignment="1">
      <alignment horizontal="center" vertical="center"/>
    </xf>
    <xf numFmtId="3" fontId="157" fillId="0" borderId="22" xfId="15" applyNumberFormat="1" applyFont="1" applyBorder="1" applyAlignment="1">
      <alignment horizontal="center" vertical="center"/>
    </xf>
    <xf numFmtId="1" fontId="157" fillId="0" borderId="22" xfId="15" applyNumberFormat="1" applyFont="1" applyBorder="1" applyAlignment="1">
      <alignment horizontal="center" vertical="center"/>
    </xf>
    <xf numFmtId="9" fontId="157" fillId="0" borderId="22" xfId="15" applyNumberFormat="1" applyFont="1" applyBorder="1" applyAlignment="1">
      <alignment horizontal="center" vertical="center"/>
    </xf>
    <xf numFmtId="0" fontId="158" fillId="0" borderId="0" xfId="15" applyFont="1" applyBorder="1" applyAlignment="1">
      <alignment readingOrder="2"/>
    </xf>
    <xf numFmtId="1" fontId="157" fillId="0" borderId="0" xfId="15" applyNumberFormat="1" applyFont="1" applyBorder="1" applyAlignment="1">
      <alignment horizontal="right" vertical="center"/>
    </xf>
    <xf numFmtId="0" fontId="56" fillId="0" borderId="0" xfId="15" applyFont="1" applyBorder="1" applyAlignment="1">
      <alignment horizontal="left"/>
    </xf>
    <xf numFmtId="0" fontId="133" fillId="0" borderId="0" xfId="0" applyFont="1" applyAlignment="1">
      <alignment horizontal="left" vertical="center"/>
    </xf>
    <xf numFmtId="0" fontId="216" fillId="0" borderId="0" xfId="0" applyFont="1" applyAlignment="1">
      <alignment vertical="center"/>
    </xf>
    <xf numFmtId="0" fontId="196" fillId="0" borderId="62" xfId="0" applyFont="1" applyBorder="1" applyAlignment="1"/>
    <xf numFmtId="0" fontId="196" fillId="0" borderId="63" xfId="0" applyFont="1" applyBorder="1" applyAlignment="1"/>
    <xf numFmtId="0" fontId="307" fillId="0" borderId="6" xfId="0" applyFont="1" applyBorder="1" applyAlignment="1">
      <alignment horizontal="center" vertical="center"/>
    </xf>
    <xf numFmtId="0" fontId="307" fillId="0" borderId="6" xfId="0" applyFont="1" applyBorder="1" applyAlignment="1">
      <alignment horizontal="center" vertical="center" wrapText="1"/>
    </xf>
    <xf numFmtId="0" fontId="196" fillId="0" borderId="64" xfId="0" applyFont="1" applyBorder="1" applyAlignment="1"/>
    <xf numFmtId="0" fontId="196" fillId="0" borderId="24" xfId="0" applyFont="1" applyBorder="1" applyAlignment="1"/>
    <xf numFmtId="0" fontId="136" fillId="0" borderId="9" xfId="0" applyFont="1" applyBorder="1" applyAlignment="1">
      <alignment horizontal="center" vertical="center"/>
    </xf>
    <xf numFmtId="0" fontId="136" fillId="0" borderId="9" xfId="0" applyFont="1" applyBorder="1" applyAlignment="1">
      <alignment horizontal="center" vertical="center" wrapText="1"/>
    </xf>
    <xf numFmtId="0" fontId="195" fillId="0" borderId="45" xfId="0" applyFont="1" applyFill="1" applyBorder="1" applyAlignment="1">
      <alignment vertical="center"/>
    </xf>
    <xf numFmtId="0" fontId="195" fillId="0" borderId="44" xfId="0" applyFont="1" applyFill="1" applyBorder="1" applyAlignment="1">
      <alignment horizontal="left" vertical="center"/>
    </xf>
    <xf numFmtId="168" fontId="136" fillId="0" borderId="48" xfId="0" applyNumberFormat="1" applyFont="1" applyBorder="1" applyAlignment="1">
      <alignment horizontal="center" vertical="center"/>
    </xf>
    <xf numFmtId="0" fontId="195" fillId="0" borderId="49" xfId="0" applyFont="1" applyFill="1" applyBorder="1" applyAlignment="1">
      <alignment vertical="center"/>
    </xf>
    <xf numFmtId="0" fontId="195" fillId="0" borderId="48" xfId="0" applyFont="1" applyFill="1" applyBorder="1" applyAlignment="1">
      <alignment horizontal="left" vertical="center"/>
    </xf>
    <xf numFmtId="0" fontId="195" fillId="0" borderId="69" xfId="0" applyFont="1" applyFill="1" applyBorder="1" applyAlignment="1">
      <alignment vertical="center"/>
    </xf>
    <xf numFmtId="0" fontId="195" fillId="0" borderId="70" xfId="0" applyFont="1" applyFill="1" applyBorder="1" applyAlignment="1">
      <alignment horizontal="left" vertical="center"/>
    </xf>
    <xf numFmtId="0" fontId="195" fillId="0" borderId="60" xfId="0" applyFont="1" applyFill="1" applyBorder="1" applyAlignment="1">
      <alignment vertical="center"/>
    </xf>
    <xf numFmtId="0" fontId="195" fillId="0" borderId="61" xfId="0" applyFont="1" applyFill="1" applyBorder="1" applyAlignment="1">
      <alignment horizontal="left" vertical="center"/>
    </xf>
    <xf numFmtId="0" fontId="24" fillId="0" borderId="0" xfId="22" applyFont="1"/>
    <xf numFmtId="3" fontId="308" fillId="0" borderId="0" xfId="22" applyNumberFormat="1" applyFont="1" applyBorder="1" applyAlignment="1">
      <alignment horizontal="right" vertical="center" wrapText="1"/>
    </xf>
    <xf numFmtId="4" fontId="308" fillId="0" borderId="0" xfId="22" applyNumberFormat="1" applyFont="1" applyBorder="1" applyAlignment="1">
      <alignment horizontal="center" vertical="center" wrapText="1"/>
    </xf>
    <xf numFmtId="0" fontId="24" fillId="0" borderId="0" xfId="22" applyFont="1" applyBorder="1" applyAlignment="1">
      <alignment vertical="center"/>
    </xf>
    <xf numFmtId="0" fontId="24" fillId="0" borderId="0" xfId="22" applyFont="1" applyAlignment="1">
      <alignment vertical="center"/>
    </xf>
    <xf numFmtId="3" fontId="309" fillId="0" borderId="169" xfId="22" applyNumberFormat="1" applyFont="1" applyBorder="1" applyAlignment="1">
      <alignment horizontal="center" vertical="center" wrapText="1"/>
    </xf>
    <xf numFmtId="3" fontId="309" fillId="0" borderId="25" xfId="22" applyNumberFormat="1" applyFont="1" applyBorder="1" applyAlignment="1">
      <alignment horizontal="center" vertical="center" wrapText="1"/>
    </xf>
    <xf numFmtId="0" fontId="217" fillId="0" borderId="64" xfId="22" applyFont="1" applyBorder="1" applyAlignment="1">
      <alignment horizontal="right" vertical="center"/>
    </xf>
    <xf numFmtId="0" fontId="217" fillId="0" borderId="24" xfId="22" applyFont="1" applyBorder="1" applyAlignment="1">
      <alignment horizontal="left" vertical="center"/>
    </xf>
    <xf numFmtId="3" fontId="217" fillId="0" borderId="170" xfId="22" applyNumberFormat="1" applyFont="1" applyBorder="1" applyAlignment="1">
      <alignment horizontal="center" vertical="center" wrapText="1"/>
    </xf>
    <xf numFmtId="3" fontId="217" fillId="0" borderId="171" xfId="22" applyNumberFormat="1" applyFont="1" applyBorder="1" applyAlignment="1">
      <alignment horizontal="center" vertical="center" wrapText="1"/>
    </xf>
    <xf numFmtId="171" fontId="217" fillId="0" borderId="171" xfId="22" applyNumberFormat="1" applyFont="1" applyBorder="1" applyAlignment="1">
      <alignment horizontal="center" vertical="center" wrapText="1"/>
    </xf>
    <xf numFmtId="171" fontId="217" fillId="0" borderId="172" xfId="22" applyNumberFormat="1" applyFont="1" applyBorder="1" applyAlignment="1">
      <alignment horizontal="center" vertical="center" wrapText="1"/>
    </xf>
    <xf numFmtId="0" fontId="217" fillId="0" borderId="60" xfId="22" applyFont="1" applyBorder="1" applyAlignment="1">
      <alignment horizontal="right" vertical="center"/>
    </xf>
    <xf numFmtId="0" fontId="217" fillId="0" borderId="61" xfId="22" applyFont="1" applyBorder="1" applyAlignment="1">
      <alignment horizontal="left" vertical="center"/>
    </xf>
    <xf numFmtId="0" fontId="2" fillId="12" borderId="25" xfId="22" applyFont="1" applyFill="1" applyBorder="1" applyAlignment="1">
      <alignment horizontal="center" vertical="center"/>
    </xf>
    <xf numFmtId="167" fontId="217" fillId="0" borderId="171" xfId="22" applyNumberFormat="1" applyFont="1" applyBorder="1" applyAlignment="1">
      <alignment horizontal="center" vertical="center" wrapText="1"/>
    </xf>
    <xf numFmtId="3" fontId="217" fillId="0" borderId="173" xfId="22" applyNumberFormat="1" applyFont="1" applyBorder="1" applyAlignment="1">
      <alignment horizontal="center" vertical="center" wrapText="1"/>
    </xf>
    <xf numFmtId="0" fontId="215" fillId="0" borderId="60" xfId="22" applyFont="1" applyBorder="1" applyAlignment="1">
      <alignment horizontal="right" vertical="center"/>
    </xf>
    <xf numFmtId="0" fontId="215" fillId="0" borderId="61" xfId="22" applyFont="1" applyBorder="1" applyAlignment="1">
      <alignment horizontal="left" vertical="center"/>
    </xf>
    <xf numFmtId="0" fontId="2" fillId="0" borderId="25" xfId="22" applyFont="1" applyBorder="1" applyAlignment="1">
      <alignment horizontal="center" vertical="center"/>
    </xf>
    <xf numFmtId="0" fontId="2" fillId="0" borderId="174" xfId="22" applyFont="1" applyBorder="1" applyAlignment="1">
      <alignment horizontal="center" vertical="center"/>
    </xf>
    <xf numFmtId="10" fontId="217" fillId="0" borderId="171" xfId="22" applyNumberFormat="1" applyFont="1" applyBorder="1" applyAlignment="1">
      <alignment horizontal="center" vertical="center" wrapText="1"/>
    </xf>
    <xf numFmtId="3" fontId="217" fillId="0" borderId="175" xfId="22" applyNumberFormat="1" applyFont="1" applyBorder="1" applyAlignment="1">
      <alignment horizontal="center" vertical="center" wrapText="1"/>
    </xf>
    <xf numFmtId="0" fontId="24" fillId="0" borderId="41" xfId="22" applyFont="1" applyBorder="1" applyAlignment="1">
      <alignment horizontal="right" vertical="center"/>
    </xf>
    <xf numFmtId="0" fontId="24" fillId="0" borderId="3" xfId="22" applyFont="1" applyBorder="1" applyAlignment="1">
      <alignment vertical="center"/>
    </xf>
    <xf numFmtId="3" fontId="24" fillId="0" borderId="176" xfId="22" applyNumberFormat="1" applyFont="1" applyBorder="1" applyAlignment="1">
      <alignment horizontal="center" vertical="center"/>
    </xf>
    <xf numFmtId="0" fontId="24" fillId="0" borderId="0" xfId="22" applyFont="1" applyBorder="1"/>
    <xf numFmtId="3" fontId="24" fillId="0" borderId="0" xfId="22" applyNumberFormat="1" applyFont="1"/>
    <xf numFmtId="1" fontId="309" fillId="0" borderId="169" xfId="22" applyNumberFormat="1" applyFont="1" applyBorder="1" applyAlignment="1">
      <alignment horizontal="center" vertical="center" wrapText="1"/>
    </xf>
    <xf numFmtId="9" fontId="217" fillId="0" borderId="173" xfId="22" applyNumberFormat="1" applyFont="1" applyBorder="1" applyAlignment="1">
      <alignment horizontal="center" vertical="center" wrapText="1"/>
    </xf>
    <xf numFmtId="3" fontId="24" fillId="0" borderId="0" xfId="22" applyNumberFormat="1" applyFont="1" applyAlignment="1">
      <alignment vertical="center"/>
    </xf>
    <xf numFmtId="167" fontId="217" fillId="0" borderId="173" xfId="22" applyNumberFormat="1" applyFont="1" applyBorder="1" applyAlignment="1">
      <alignment horizontal="center" vertical="center" wrapText="1"/>
    </xf>
    <xf numFmtId="10" fontId="217" fillId="0" borderId="173" xfId="22" applyNumberFormat="1" applyFont="1" applyBorder="1" applyAlignment="1">
      <alignment horizontal="center" vertical="center" wrapText="1"/>
    </xf>
    <xf numFmtId="0" fontId="108" fillId="0" borderId="0" xfId="0" applyFont="1" applyAlignment="1">
      <alignment horizontal="center" vertical="center"/>
    </xf>
    <xf numFmtId="0" fontId="84" fillId="0" borderId="0" xfId="0" applyFont="1" applyAlignment="1">
      <alignment horizontal="center" vertical="center"/>
    </xf>
    <xf numFmtId="0" fontId="115" fillId="0" borderId="0" xfId="0" applyFont="1" applyAlignment="1">
      <alignment horizontal="justify" vertical="center"/>
    </xf>
    <xf numFmtId="0" fontId="49" fillId="0" borderId="0" xfId="14" applyFont="1" applyFill="1"/>
    <xf numFmtId="0" fontId="181" fillId="0" borderId="0" xfId="14" applyFont="1" applyFill="1"/>
    <xf numFmtId="0" fontId="311" fillId="0" borderId="0" xfId="14" applyFont="1" applyFill="1"/>
    <xf numFmtId="3" fontId="64" fillId="0" borderId="25" xfId="14" applyNumberFormat="1" applyFont="1" applyFill="1" applyBorder="1" applyAlignment="1">
      <alignment horizontal="center" vertical="center" wrapText="1"/>
    </xf>
    <xf numFmtId="0" fontId="64" fillId="0" borderId="25" xfId="14" applyFont="1" applyFill="1" applyBorder="1" applyAlignment="1">
      <alignment horizontal="center" vertical="center" wrapText="1"/>
    </xf>
    <xf numFmtId="0" fontId="64" fillId="0" borderId="0" xfId="14" applyFont="1" applyFill="1"/>
    <xf numFmtId="0" fontId="56" fillId="0" borderId="25" xfId="14" applyFont="1" applyFill="1" applyBorder="1" applyAlignment="1">
      <alignment horizontal="center" vertical="center" wrapText="1"/>
    </xf>
    <xf numFmtId="0" fontId="49" fillId="0" borderId="25" xfId="14" applyFont="1" applyFill="1" applyBorder="1" applyAlignment="1">
      <alignment horizontal="center" vertical="center" wrapText="1"/>
    </xf>
    <xf numFmtId="0" fontId="297" fillId="0" borderId="25" xfId="14" applyFont="1" applyFill="1" applyBorder="1" applyAlignment="1">
      <alignment horizontal="center" vertical="center" wrapText="1"/>
    </xf>
    <xf numFmtId="0" fontId="49" fillId="0" borderId="9" xfId="14" applyFont="1" applyFill="1" applyBorder="1" applyAlignment="1">
      <alignment horizontal="center" vertical="center" wrapText="1"/>
    </xf>
    <xf numFmtId="0" fontId="49" fillId="0" borderId="6" xfId="14" applyFont="1" applyFill="1" applyBorder="1" applyAlignment="1">
      <alignment horizontal="center" vertical="center" wrapText="1"/>
    </xf>
    <xf numFmtId="0" fontId="173" fillId="0" borderId="0" xfId="14" applyFont="1" applyFill="1" applyAlignment="1">
      <alignment horizontal="left"/>
    </xf>
    <xf numFmtId="0" fontId="173" fillId="0" borderId="0" xfId="14" applyFont="1" applyFill="1"/>
    <xf numFmtId="0" fontId="49" fillId="0" borderId="0" xfId="14" applyFont="1" applyFill="1" applyAlignment="1">
      <alignment horizontal="centerContinuous"/>
    </xf>
    <xf numFmtId="0" fontId="55" fillId="0" borderId="0" xfId="14" applyFont="1" applyFill="1" applyAlignment="1">
      <alignment horizontal="centerContinuous"/>
    </xf>
    <xf numFmtId="0" fontId="172" fillId="0" borderId="0" xfId="14" applyFont="1" applyFill="1" applyAlignment="1">
      <alignment horizontal="centerContinuous"/>
    </xf>
    <xf numFmtId="0" fontId="56" fillId="0" borderId="0" xfId="11" applyFont="1" applyFill="1"/>
    <xf numFmtId="0" fontId="49" fillId="0" borderId="0" xfId="11" applyFont="1" applyFill="1"/>
    <xf numFmtId="0" fontId="55" fillId="0" borderId="0" xfId="11" applyFont="1" applyFill="1" applyAlignment="1">
      <alignment horizontal="left"/>
    </xf>
    <xf numFmtId="0" fontId="55" fillId="0" borderId="0" xfId="11" applyFont="1" applyFill="1"/>
    <xf numFmtId="0" fontId="49" fillId="0" borderId="9" xfId="11" applyFont="1" applyFill="1" applyBorder="1" applyAlignment="1">
      <alignment horizontal="centerContinuous" vertical="center"/>
    </xf>
    <xf numFmtId="0" fontId="49" fillId="0" borderId="6" xfId="11" applyFont="1" applyFill="1" applyBorder="1" applyAlignment="1">
      <alignment horizontal="centerContinuous" vertical="center"/>
    </xf>
    <xf numFmtId="0" fontId="49" fillId="0" borderId="25" xfId="11" applyFont="1" applyFill="1" applyBorder="1" applyAlignment="1">
      <alignment horizontal="center" vertical="center"/>
    </xf>
    <xf numFmtId="0" fontId="49" fillId="0" borderId="0" xfId="11" applyFont="1" applyFill="1" applyAlignment="1">
      <alignment horizontal="left"/>
    </xf>
    <xf numFmtId="0" fontId="49" fillId="0" borderId="0" xfId="11" applyFont="1" applyFill="1" applyAlignment="1">
      <alignment horizontal="centerContinuous"/>
    </xf>
    <xf numFmtId="0" fontId="127" fillId="0" borderId="0" xfId="11" applyFont="1" applyFill="1" applyAlignment="1">
      <alignment horizontal="centerContinuous"/>
    </xf>
    <xf numFmtId="0" fontId="58" fillId="0" borderId="0" xfId="11" applyFont="1" applyFill="1" applyAlignment="1">
      <alignment horizontal="centerContinuous"/>
    </xf>
    <xf numFmtId="0" fontId="56" fillId="0" borderId="0" xfId="11" applyFont="1" applyFill="1" applyAlignment="1">
      <alignment horizontal="centerContinuous"/>
    </xf>
    <xf numFmtId="0" fontId="172" fillId="0" borderId="0" xfId="11" applyFont="1" applyFill="1" applyAlignment="1">
      <alignment horizontal="centerContinuous"/>
    </xf>
    <xf numFmtId="0" fontId="127" fillId="0" borderId="0" xfId="14" applyFont="1" applyFill="1"/>
    <xf numFmtId="0" fontId="127" fillId="0" borderId="0" xfId="14" applyFont="1" applyFill="1" applyAlignment="1">
      <alignment horizontal="right" readingOrder="2"/>
    </xf>
    <xf numFmtId="164" fontId="172" fillId="0" borderId="177" xfId="14" applyNumberFormat="1" applyFont="1" applyFill="1" applyBorder="1" applyAlignment="1">
      <alignment horizontal="center" vertical="center"/>
    </xf>
    <xf numFmtId="0" fontId="172" fillId="0" borderId="178" xfId="14" applyFont="1" applyFill="1" applyBorder="1" applyAlignment="1">
      <alignment horizontal="center" vertical="center"/>
    </xf>
    <xf numFmtId="0" fontId="172" fillId="0" borderId="178" xfId="14" applyFont="1" applyFill="1" applyBorder="1" applyAlignment="1">
      <alignment horizontal="left" vertical="center"/>
    </xf>
    <xf numFmtId="0" fontId="127" fillId="0" borderId="179" xfId="14" applyFont="1" applyFill="1" applyBorder="1" applyAlignment="1">
      <alignment horizontal="right" vertical="center"/>
    </xf>
    <xf numFmtId="164" fontId="172" fillId="0" borderId="180" xfId="14" applyNumberFormat="1" applyFont="1" applyFill="1" applyBorder="1" applyAlignment="1">
      <alignment horizontal="center" vertical="center"/>
    </xf>
    <xf numFmtId="0" fontId="172" fillId="0" borderId="87" xfId="14" applyFont="1" applyFill="1" applyBorder="1" applyAlignment="1">
      <alignment horizontal="center" vertical="center"/>
    </xf>
    <xf numFmtId="0" fontId="172" fillId="0" borderId="161" xfId="14" applyFont="1" applyFill="1" applyBorder="1" applyAlignment="1">
      <alignment horizontal="left" vertical="center"/>
    </xf>
    <xf numFmtId="0" fontId="127" fillId="0" borderId="181" xfId="14" applyFont="1" applyFill="1" applyBorder="1" applyAlignment="1">
      <alignment vertical="center"/>
    </xf>
    <xf numFmtId="164" fontId="172" fillId="0" borderId="182" xfId="14" applyNumberFormat="1" applyFont="1" applyFill="1" applyBorder="1" applyAlignment="1">
      <alignment horizontal="center" vertical="center"/>
    </xf>
    <xf numFmtId="0" fontId="172" fillId="0" borderId="29" xfId="14" applyFont="1" applyFill="1" applyBorder="1" applyAlignment="1">
      <alignment horizontal="center" vertical="center"/>
    </xf>
    <xf numFmtId="0" fontId="172" fillId="0" borderId="74" xfId="14" applyFont="1" applyFill="1" applyBorder="1" applyAlignment="1">
      <alignment horizontal="left" vertical="center"/>
    </xf>
    <xf numFmtId="0" fontId="127" fillId="0" borderId="183" xfId="14" applyFont="1" applyFill="1" applyBorder="1" applyAlignment="1">
      <alignment vertical="center"/>
    </xf>
    <xf numFmtId="0" fontId="172" fillId="0" borderId="28" xfId="14" applyFont="1" applyFill="1" applyBorder="1" applyAlignment="1">
      <alignment horizontal="left" vertical="center"/>
    </xf>
    <xf numFmtId="0" fontId="172" fillId="0" borderId="184" xfId="14" applyFont="1" applyFill="1" applyBorder="1" applyAlignment="1">
      <alignment horizontal="center" vertical="center"/>
    </xf>
    <xf numFmtId="0" fontId="127" fillId="0" borderId="185" xfId="14" applyFont="1" applyFill="1" applyBorder="1" applyAlignment="1">
      <alignment horizontal="center" vertical="center"/>
    </xf>
    <xf numFmtId="0" fontId="127" fillId="0" borderId="186" xfId="14" applyFont="1" applyFill="1" applyBorder="1" applyAlignment="1">
      <alignment horizontal="left" vertical="center"/>
    </xf>
    <xf numFmtId="0" fontId="127" fillId="0" borderId="187" xfId="14" applyFont="1" applyFill="1" applyBorder="1" applyAlignment="1">
      <alignment vertical="center"/>
    </xf>
    <xf numFmtId="0" fontId="172" fillId="0" borderId="0" xfId="14" applyFont="1" applyFill="1" applyAlignment="1">
      <alignment horizontal="left"/>
    </xf>
    <xf numFmtId="0" fontId="172" fillId="0" borderId="0" xfId="14" applyFont="1" applyFill="1"/>
    <xf numFmtId="0" fontId="127" fillId="0" borderId="0" xfId="14" applyFont="1" applyFill="1" applyAlignment="1">
      <alignment horizontal="centerContinuous"/>
    </xf>
    <xf numFmtId="0" fontId="127" fillId="0" borderId="0" xfId="11" applyFont="1"/>
    <xf numFmtId="0" fontId="127" fillId="0" borderId="0" xfId="11" applyFont="1" applyAlignment="1">
      <alignment horizontal="right" readingOrder="2"/>
    </xf>
    <xf numFmtId="3" fontId="312" fillId="0" borderId="188" xfId="11" applyNumberFormat="1" applyFont="1" applyBorder="1" applyAlignment="1">
      <alignment horizontal="center" vertical="center"/>
    </xf>
    <xf numFmtId="3" fontId="312" fillId="0" borderId="189" xfId="11" applyNumberFormat="1" applyFont="1" applyBorder="1" applyAlignment="1">
      <alignment horizontal="center" vertical="center"/>
    </xf>
    <xf numFmtId="3" fontId="312" fillId="0" borderId="190" xfId="11" applyNumberFormat="1" applyFont="1" applyBorder="1" applyAlignment="1">
      <alignment horizontal="center" vertical="center"/>
    </xf>
    <xf numFmtId="0" fontId="127" fillId="0" borderId="191" xfId="11" applyFont="1" applyBorder="1" applyAlignment="1">
      <alignment horizontal="left" vertical="center"/>
    </xf>
    <xf numFmtId="0" fontId="127" fillId="0" borderId="192" xfId="11" applyFont="1" applyBorder="1" applyAlignment="1">
      <alignment vertical="center"/>
    </xf>
    <xf numFmtId="0" fontId="312" fillId="0" borderId="193" xfId="11" applyFont="1" applyBorder="1" applyAlignment="1">
      <alignment horizontal="center" vertical="center"/>
    </xf>
    <xf numFmtId="3" fontId="312" fillId="0" borderId="24" xfId="11" applyNumberFormat="1" applyFont="1" applyBorder="1" applyAlignment="1">
      <alignment horizontal="center" vertical="center"/>
    </xf>
    <xf numFmtId="3" fontId="312" fillId="0" borderId="44" xfId="11" applyNumberFormat="1" applyFont="1" applyBorder="1" applyAlignment="1">
      <alignment horizontal="center" vertical="center"/>
    </xf>
    <xf numFmtId="0" fontId="127" fillId="0" borderId="24" xfId="11" applyFont="1" applyBorder="1" applyAlignment="1">
      <alignment horizontal="left" vertical="center"/>
    </xf>
    <xf numFmtId="0" fontId="127" fillId="0" borderId="194" xfId="11" applyFont="1" applyBorder="1" applyAlignment="1">
      <alignment vertical="center"/>
    </xf>
    <xf numFmtId="0" fontId="312" fillId="0" borderId="182" xfId="11" applyFont="1" applyBorder="1" applyAlignment="1">
      <alignment horizontal="center" vertical="center"/>
    </xf>
    <xf numFmtId="3" fontId="312" fillId="0" borderId="28" xfId="11" applyNumberFormat="1" applyFont="1" applyBorder="1" applyAlignment="1">
      <alignment horizontal="center" vertical="center"/>
    </xf>
    <xf numFmtId="0" fontId="127" fillId="0" borderId="28" xfId="11" applyFont="1" applyBorder="1" applyAlignment="1">
      <alignment horizontal="left" vertical="center"/>
    </xf>
    <xf numFmtId="0" fontId="127" fillId="0" borderId="183" xfId="11" applyFont="1" applyBorder="1" applyAlignment="1">
      <alignment vertical="center"/>
    </xf>
    <xf numFmtId="0" fontId="312" fillId="0" borderId="195" xfId="11" applyFont="1" applyBorder="1" applyAlignment="1">
      <alignment horizontal="center" vertical="center"/>
    </xf>
    <xf numFmtId="0" fontId="127" fillId="0" borderId="44" xfId="11" applyFont="1" applyBorder="1" applyAlignment="1">
      <alignment horizontal="left" vertical="center"/>
    </xf>
    <xf numFmtId="0" fontId="127" fillId="0" borderId="196" xfId="11" applyFont="1" applyBorder="1" applyAlignment="1">
      <alignment vertical="center"/>
    </xf>
    <xf numFmtId="0" fontId="127" fillId="0" borderId="197" xfId="11" applyFont="1" applyBorder="1" applyAlignment="1">
      <alignment horizontal="center" vertical="center" wrapText="1"/>
    </xf>
    <xf numFmtId="0" fontId="127" fillId="0" borderId="11" xfId="11" applyFont="1" applyBorder="1" applyAlignment="1">
      <alignment horizontal="center" vertical="center" wrapText="1"/>
    </xf>
    <xf numFmtId="0" fontId="127" fillId="0" borderId="39" xfId="11" applyFont="1" applyBorder="1" applyAlignment="1">
      <alignment horizontal="centerContinuous" vertical="top"/>
    </xf>
    <xf numFmtId="0" fontId="127" fillId="0" borderId="198" xfId="11" applyFont="1" applyBorder="1" applyAlignment="1">
      <alignment horizontal="centerContinuous" vertical="top"/>
    </xf>
    <xf numFmtId="0" fontId="127" fillId="0" borderId="199" xfId="11" applyFont="1" applyBorder="1" applyAlignment="1">
      <alignment horizontal="center" vertical="center" wrapText="1"/>
    </xf>
    <xf numFmtId="0" fontId="127" fillId="0" borderId="200" xfId="11" applyFont="1" applyBorder="1" applyAlignment="1">
      <alignment horizontal="center" vertical="center" wrapText="1"/>
    </xf>
    <xf numFmtId="0" fontId="127" fillId="0" borderId="0" xfId="11" applyFont="1" applyAlignment="1">
      <alignment horizontal="left"/>
    </xf>
    <xf numFmtId="0" fontId="127" fillId="0" borderId="0" xfId="11" applyFont="1" applyAlignment="1"/>
    <xf numFmtId="0" fontId="49" fillId="0" borderId="0" xfId="14" applyFont="1" applyFill="1" applyAlignment="1">
      <alignment horizontal="left" readingOrder="2"/>
    </xf>
    <xf numFmtId="0" fontId="49" fillId="0" borderId="0" xfId="14" applyFont="1" applyFill="1" applyAlignment="1"/>
    <xf numFmtId="0" fontId="49" fillId="0" borderId="0" xfId="14" applyFont="1" applyFill="1" applyAlignment="1">
      <alignment horizontal="left"/>
    </xf>
    <xf numFmtId="0" fontId="49" fillId="0" borderId="0" xfId="14" applyFont="1" applyFill="1" applyAlignment="1">
      <alignment horizontal="left" readingOrder="1"/>
    </xf>
    <xf numFmtId="0" fontId="313" fillId="0" borderId="203" xfId="14" applyFont="1" applyFill="1" applyBorder="1" applyAlignment="1">
      <alignment horizontal="center" vertical="center"/>
    </xf>
    <xf numFmtId="0" fontId="313" fillId="0" borderId="204" xfId="14" applyFont="1" applyFill="1" applyBorder="1" applyAlignment="1">
      <alignment horizontal="center" vertical="center"/>
    </xf>
    <xf numFmtId="0" fontId="314" fillId="0" borderId="178" xfId="14" applyFont="1" applyFill="1" applyBorder="1" applyAlignment="1">
      <alignment horizontal="center" vertical="center"/>
    </xf>
    <xf numFmtId="0" fontId="314" fillId="0" borderId="25" xfId="14" applyFont="1" applyFill="1" applyBorder="1" applyAlignment="1">
      <alignment horizontal="center" vertical="center"/>
    </xf>
    <xf numFmtId="0" fontId="49" fillId="0" borderId="205" xfId="14" applyFont="1" applyFill="1" applyBorder="1" applyAlignment="1">
      <alignment horizontal="left" vertical="center"/>
    </xf>
    <xf numFmtId="0" fontId="49" fillId="0" borderId="179" xfId="14" applyFont="1" applyFill="1" applyBorder="1" applyAlignment="1">
      <alignment vertical="center"/>
    </xf>
    <xf numFmtId="0" fontId="313" fillId="0" borderId="206" xfId="14" applyFont="1" applyFill="1" applyBorder="1" applyAlignment="1">
      <alignment horizontal="center" vertical="center"/>
    </xf>
    <xf numFmtId="0" fontId="314" fillId="0" borderId="22" xfId="14" applyFont="1" applyFill="1" applyBorder="1" applyAlignment="1">
      <alignment horizontal="center" vertical="center"/>
    </xf>
    <xf numFmtId="0" fontId="49" fillId="0" borderId="40" xfId="14" applyFont="1" applyFill="1" applyBorder="1" applyAlignment="1">
      <alignment horizontal="left" vertical="center"/>
    </xf>
    <xf numFmtId="0" fontId="49" fillId="0" borderId="207" xfId="14" applyFont="1" applyFill="1" applyBorder="1" applyAlignment="1">
      <alignment vertical="center"/>
    </xf>
    <xf numFmtId="0" fontId="314" fillId="0" borderId="28" xfId="14" applyFont="1" applyFill="1" applyBorder="1" applyAlignment="1">
      <alignment horizontal="center" vertical="center"/>
    </xf>
    <xf numFmtId="0" fontId="49" fillId="0" borderId="39" xfId="14" applyFont="1" applyFill="1" applyBorder="1" applyAlignment="1">
      <alignment horizontal="centerContinuous" vertical="center"/>
    </xf>
    <xf numFmtId="0" fontId="49" fillId="0" borderId="198" xfId="14" applyFont="1" applyFill="1" applyBorder="1" applyAlignment="1">
      <alignment horizontal="centerContinuous" vertical="center"/>
    </xf>
    <xf numFmtId="0" fontId="314" fillId="0" borderId="61" xfId="14" applyFont="1" applyFill="1" applyBorder="1" applyAlignment="1">
      <alignment horizontal="center" vertical="center"/>
    </xf>
    <xf numFmtId="0" fontId="49" fillId="0" borderId="25" xfId="14" applyFont="1" applyFill="1" applyBorder="1" applyAlignment="1">
      <alignment horizontal="center" vertical="center"/>
    </xf>
    <xf numFmtId="0" fontId="49" fillId="0" borderId="208" xfId="14" applyFont="1" applyFill="1" applyBorder="1" applyAlignment="1">
      <alignment horizontal="center" vertical="center"/>
    </xf>
    <xf numFmtId="0" fontId="87" fillId="0" borderId="0" xfId="14" applyFont="1" applyFill="1"/>
    <xf numFmtId="0" fontId="314" fillId="0" borderId="24" xfId="14" applyFont="1" applyFill="1" applyBorder="1" applyAlignment="1">
      <alignment horizontal="center" vertical="center"/>
    </xf>
    <xf numFmtId="0" fontId="49" fillId="0" borderId="9" xfId="14" applyFont="1" applyFill="1" applyBorder="1" applyAlignment="1">
      <alignment horizontal="center" vertical="center"/>
    </xf>
    <xf numFmtId="0" fontId="49" fillId="0" borderId="209" xfId="14" applyFont="1" applyFill="1" applyBorder="1" applyAlignment="1">
      <alignment horizontal="center" vertical="center"/>
    </xf>
    <xf numFmtId="0" fontId="49" fillId="0" borderId="71" xfId="14" applyFont="1" applyFill="1" applyBorder="1" applyAlignment="1">
      <alignment horizontal="right"/>
    </xf>
    <xf numFmtId="0" fontId="49" fillId="0" borderId="194" xfId="14" applyFont="1" applyFill="1" applyBorder="1" applyAlignment="1">
      <alignment horizontal="center"/>
    </xf>
    <xf numFmtId="0" fontId="50" fillId="0" borderId="193" xfId="14" applyFont="1" applyFill="1" applyBorder="1" applyAlignment="1">
      <alignment horizontal="centerContinuous" vertical="center"/>
    </xf>
    <xf numFmtId="0" fontId="50" fillId="0" borderId="71" xfId="14" applyFont="1" applyFill="1" applyBorder="1" applyAlignment="1">
      <alignment horizontal="centerContinuous" vertical="center"/>
    </xf>
    <xf numFmtId="0" fontId="49" fillId="0" borderId="24" xfId="14" applyFont="1" applyFill="1" applyBorder="1" applyAlignment="1">
      <alignment horizontal="centerContinuous" vertical="center"/>
    </xf>
    <xf numFmtId="0" fontId="49" fillId="0" borderId="64" xfId="14" applyFont="1" applyFill="1" applyBorder="1" applyAlignment="1">
      <alignment horizontal="centerContinuous" vertical="center"/>
    </xf>
    <xf numFmtId="0" fontId="49" fillId="0" borderId="71" xfId="14" applyFont="1" applyFill="1" applyBorder="1" applyAlignment="1">
      <alignment horizontal="centerContinuous" vertical="center"/>
    </xf>
    <xf numFmtId="0" fontId="49" fillId="0" borderId="0" xfId="14" applyFont="1" applyFill="1" applyBorder="1" applyAlignment="1">
      <alignment horizontal="center" vertical="top"/>
    </xf>
    <xf numFmtId="0" fontId="49" fillId="0" borderId="198" xfId="14" applyFont="1" applyFill="1" applyBorder="1" applyAlignment="1">
      <alignment horizontal="center"/>
    </xf>
    <xf numFmtId="0" fontId="50" fillId="0" borderId="210" xfId="14" applyFont="1" applyFill="1" applyBorder="1" applyAlignment="1">
      <alignment horizontal="centerContinuous" vertical="center"/>
    </xf>
    <xf numFmtId="0" fontId="50" fillId="0" borderId="211" xfId="14" applyFont="1" applyFill="1" applyBorder="1" applyAlignment="1">
      <alignment horizontal="centerContinuous" vertical="center"/>
    </xf>
    <xf numFmtId="0" fontId="49" fillId="0" borderId="201" xfId="14" applyFont="1" applyFill="1" applyBorder="1" applyAlignment="1">
      <alignment horizontal="centerContinuous" vertical="center"/>
    </xf>
    <xf numFmtId="0" fontId="49" fillId="0" borderId="211" xfId="14" applyFont="1" applyFill="1" applyBorder="1" applyAlignment="1">
      <alignment horizontal="centerContinuous" vertical="center"/>
    </xf>
    <xf numFmtId="0" fontId="49" fillId="0" borderId="212" xfId="14" applyFont="1" applyFill="1" applyBorder="1" applyAlignment="1">
      <alignment horizontal="centerContinuous" vertical="center"/>
    </xf>
    <xf numFmtId="0" fontId="49" fillId="0" borderId="211" xfId="14" applyFont="1" applyFill="1" applyBorder="1" applyAlignment="1">
      <alignment horizontal="center"/>
    </xf>
    <xf numFmtId="0" fontId="49" fillId="0" borderId="202" xfId="14" applyFont="1" applyFill="1" applyBorder="1" applyAlignment="1">
      <alignment horizontal="left"/>
    </xf>
    <xf numFmtId="0" fontId="58" fillId="0" borderId="0" xfId="14" applyFont="1" applyFill="1" applyAlignment="1">
      <alignment horizontal="centerContinuous"/>
    </xf>
    <xf numFmtId="0" fontId="314" fillId="0" borderId="191" xfId="14" applyFont="1" applyFill="1" applyBorder="1" applyAlignment="1">
      <alignment horizontal="center" vertical="center"/>
    </xf>
    <xf numFmtId="0" fontId="50" fillId="0" borderId="191" xfId="14" applyFont="1" applyFill="1" applyBorder="1" applyAlignment="1">
      <alignment horizontal="left" vertical="center"/>
    </xf>
    <xf numFmtId="0" fontId="50" fillId="0" borderId="192" xfId="14" applyFont="1" applyFill="1" applyBorder="1" applyAlignment="1">
      <alignment horizontal="right" vertical="center"/>
    </xf>
    <xf numFmtId="0" fontId="314" fillId="0" borderId="213" xfId="14" applyFont="1" applyFill="1" applyBorder="1" applyAlignment="1">
      <alignment horizontal="center" vertical="center"/>
    </xf>
    <xf numFmtId="0" fontId="314" fillId="0" borderId="39" xfId="14" applyFont="1" applyFill="1" applyBorder="1" applyAlignment="1">
      <alignment horizontal="center" vertical="center"/>
    </xf>
    <xf numFmtId="0" fontId="49" fillId="0" borderId="24" xfId="14" applyFont="1" applyFill="1" applyBorder="1" applyAlignment="1">
      <alignment horizontal="left" vertical="center"/>
    </xf>
    <xf numFmtId="0" fontId="49" fillId="0" borderId="194" xfId="14" applyFont="1" applyFill="1" applyBorder="1" applyAlignment="1">
      <alignment vertical="center"/>
    </xf>
    <xf numFmtId="0" fontId="49" fillId="0" borderId="28" xfId="14" applyFont="1" applyFill="1" applyBorder="1" applyAlignment="1">
      <alignment horizontal="left" vertical="center"/>
    </xf>
    <xf numFmtId="0" fontId="49" fillId="0" borderId="183" xfId="14" applyFont="1" applyFill="1" applyBorder="1" applyAlignment="1">
      <alignment vertical="center"/>
    </xf>
    <xf numFmtId="0" fontId="314" fillId="0" borderId="214" xfId="14" applyFont="1" applyFill="1" applyBorder="1" applyAlignment="1">
      <alignment horizontal="center" vertical="center"/>
    </xf>
    <xf numFmtId="0" fontId="49" fillId="0" borderId="44" xfId="14" applyFont="1" applyFill="1" applyBorder="1" applyAlignment="1">
      <alignment horizontal="left" vertical="center"/>
    </xf>
    <xf numFmtId="0" fontId="49" fillId="0" borderId="196" xfId="14" applyFont="1" applyFill="1" applyBorder="1" applyAlignment="1">
      <alignment vertical="center"/>
    </xf>
    <xf numFmtId="0" fontId="314" fillId="0" borderId="9" xfId="14" applyFont="1" applyFill="1" applyBorder="1" applyAlignment="1">
      <alignment horizontal="center" vertical="center"/>
    </xf>
    <xf numFmtId="0" fontId="49" fillId="0" borderId="39" xfId="14" applyFont="1" applyFill="1" applyBorder="1" applyAlignment="1">
      <alignment horizontal="centerContinuous"/>
    </xf>
    <xf numFmtId="0" fontId="49" fillId="0" borderId="198" xfId="14" applyFont="1" applyFill="1" applyBorder="1" applyAlignment="1">
      <alignment horizontal="centerContinuous" vertical="top"/>
    </xf>
    <xf numFmtId="0" fontId="49" fillId="0" borderId="193" xfId="14" applyFont="1" applyFill="1" applyBorder="1" applyAlignment="1">
      <alignment horizontal="center" vertical="top"/>
    </xf>
    <xf numFmtId="0" fontId="49" fillId="0" borderId="71" xfId="14" applyFont="1" applyFill="1" applyBorder="1" applyAlignment="1">
      <alignment horizontal="center" vertical="top"/>
    </xf>
    <xf numFmtId="0" fontId="49" fillId="0" borderId="24" xfId="14" applyFont="1" applyFill="1" applyBorder="1" applyAlignment="1">
      <alignment horizontal="center" vertical="top"/>
    </xf>
    <xf numFmtId="0" fontId="49" fillId="0" borderId="39" xfId="14" applyFont="1" applyFill="1" applyBorder="1" applyAlignment="1">
      <alignment horizontal="left"/>
    </xf>
    <xf numFmtId="0" fontId="49" fillId="0" borderId="198" xfId="14" applyFont="1" applyFill="1" applyBorder="1" applyAlignment="1">
      <alignment horizontal="right"/>
    </xf>
    <xf numFmtId="0" fontId="49" fillId="0" borderId="210" xfId="14" applyFont="1" applyFill="1" applyBorder="1"/>
    <xf numFmtId="0" fontId="49" fillId="0" borderId="211" xfId="14" applyFont="1" applyFill="1" applyBorder="1"/>
    <xf numFmtId="0" fontId="49" fillId="0" borderId="201" xfId="14" applyFont="1" applyFill="1" applyBorder="1"/>
    <xf numFmtId="0" fontId="49" fillId="0" borderId="201" xfId="14" applyFont="1" applyFill="1" applyBorder="1" applyAlignment="1">
      <alignment horizontal="centerContinuous"/>
    </xf>
    <xf numFmtId="0" fontId="49" fillId="0" borderId="202" xfId="14" applyFont="1" applyFill="1" applyBorder="1" applyAlignment="1">
      <alignment horizontal="centerContinuous"/>
    </xf>
    <xf numFmtId="164" fontId="314" fillId="0" borderId="25" xfId="14" applyNumberFormat="1" applyFont="1" applyFill="1" applyBorder="1" applyAlignment="1">
      <alignment horizontal="center" vertical="center"/>
    </xf>
    <xf numFmtId="3" fontId="315" fillId="0" borderId="25" xfId="14" applyNumberFormat="1" applyFont="1" applyBorder="1" applyAlignment="1">
      <alignment horizontal="center" vertical="center"/>
    </xf>
    <xf numFmtId="16" fontId="316" fillId="0" borderId="25" xfId="14" applyNumberFormat="1" applyFont="1" applyBorder="1" applyAlignment="1">
      <alignment horizontal="center" vertical="center"/>
    </xf>
    <xf numFmtId="0" fontId="314" fillId="0" borderId="25" xfId="14" applyFont="1" applyBorder="1" applyAlignment="1">
      <alignment horizontal="centerContinuous" vertical="center"/>
    </xf>
    <xf numFmtId="0" fontId="316" fillId="0" borderId="25" xfId="14" applyFont="1" applyBorder="1" applyAlignment="1">
      <alignment horizontal="center" vertical="center"/>
    </xf>
    <xf numFmtId="0" fontId="49" fillId="0" borderId="193" xfId="14" applyFont="1" applyFill="1" applyBorder="1" applyAlignment="1">
      <alignment horizontal="center" vertical="center" wrapText="1"/>
    </xf>
    <xf numFmtId="0" fontId="49" fillId="0" borderId="24" xfId="14" applyFont="1" applyFill="1" applyBorder="1" applyAlignment="1">
      <alignment horizontal="center" vertical="center" wrapText="1"/>
    </xf>
    <xf numFmtId="0" fontId="49" fillId="0" borderId="24" xfId="14" applyFont="1" applyFill="1" applyBorder="1" applyAlignment="1">
      <alignment horizontal="center"/>
    </xf>
    <xf numFmtId="0" fontId="49" fillId="0" borderId="193" xfId="14" applyFont="1" applyFill="1" applyBorder="1" applyAlignment="1">
      <alignment horizontal="centerContinuous" vertical="center"/>
    </xf>
    <xf numFmtId="0" fontId="49" fillId="0" borderId="194" xfId="14" applyFont="1" applyFill="1" applyBorder="1" applyAlignment="1">
      <alignment horizontal="centerContinuous" vertical="top"/>
    </xf>
    <xf numFmtId="0" fontId="49" fillId="0" borderId="215" xfId="14" applyFont="1" applyFill="1" applyBorder="1" applyAlignment="1">
      <alignment horizontal="center"/>
    </xf>
    <xf numFmtId="0" fontId="49" fillId="0" borderId="39" xfId="14" applyFont="1" applyFill="1" applyBorder="1" applyAlignment="1">
      <alignment horizontal="center"/>
    </xf>
    <xf numFmtId="0" fontId="49" fillId="0" borderId="215" xfId="14" applyFont="1" applyFill="1" applyBorder="1" applyAlignment="1">
      <alignment horizontal="centerContinuous"/>
    </xf>
    <xf numFmtId="0" fontId="49" fillId="0" borderId="198" xfId="14" applyFont="1" applyFill="1" applyBorder="1" applyAlignment="1">
      <alignment horizontal="centerContinuous"/>
    </xf>
    <xf numFmtId="0" fontId="173" fillId="0" borderId="184" xfId="14" applyFont="1" applyFill="1" applyBorder="1" applyAlignment="1">
      <alignment horizontal="left"/>
    </xf>
    <xf numFmtId="0" fontId="64" fillId="0" borderId="186" xfId="14" applyFont="1" applyFill="1" applyBorder="1" applyAlignment="1"/>
    <xf numFmtId="0" fontId="49" fillId="0" borderId="216" xfId="14" applyFont="1" applyFill="1" applyBorder="1" applyAlignment="1">
      <alignment horizontal="left"/>
    </xf>
    <xf numFmtId="0" fontId="49" fillId="0" borderId="186" xfId="14" applyFont="1" applyFill="1" applyBorder="1" applyAlignment="1">
      <alignment horizontal="right"/>
    </xf>
    <xf numFmtId="0" fontId="49" fillId="0" borderId="201" xfId="14" applyFont="1" applyFill="1" applyBorder="1" applyAlignment="1">
      <alignment horizontal="center"/>
    </xf>
    <xf numFmtId="0" fontId="49" fillId="0" borderId="210" xfId="14" applyFont="1" applyFill="1" applyBorder="1" applyAlignment="1">
      <alignment horizontal="centerContinuous"/>
    </xf>
    <xf numFmtId="0" fontId="49" fillId="0" borderId="0" xfId="14" applyFont="1" applyFill="1" applyBorder="1" applyAlignment="1">
      <alignment horizontal="centerContinuous"/>
    </xf>
    <xf numFmtId="0" fontId="11" fillId="0" borderId="217" xfId="14" applyFont="1" applyFill="1" applyBorder="1" applyAlignment="1">
      <alignment horizontal="center" vertical="center"/>
    </xf>
    <xf numFmtId="0" fontId="11" fillId="0" borderId="4" xfId="14" applyFont="1" applyFill="1" applyBorder="1" applyAlignment="1">
      <alignment horizontal="center" vertical="center"/>
    </xf>
    <xf numFmtId="0" fontId="49" fillId="0" borderId="207" xfId="14" applyFont="1" applyFill="1" applyBorder="1" applyAlignment="1">
      <alignment horizontal="right" vertical="center"/>
    </xf>
    <xf numFmtId="0" fontId="11" fillId="0" borderId="213" xfId="14" applyFont="1" applyFill="1" applyBorder="1" applyAlignment="1">
      <alignment horizontal="center" vertical="center"/>
    </xf>
    <xf numFmtId="0" fontId="11" fillId="0" borderId="16" xfId="14" applyFont="1" applyFill="1" applyBorder="1" applyAlignment="1">
      <alignment horizontal="center" vertical="center"/>
    </xf>
    <xf numFmtId="0" fontId="49" fillId="0" borderId="74" xfId="14" applyFont="1" applyFill="1" applyBorder="1" applyAlignment="1">
      <alignment horizontal="left" vertical="center"/>
    </xf>
    <xf numFmtId="0" fontId="49" fillId="0" borderId="183" xfId="14" applyFont="1" applyFill="1" applyBorder="1" applyAlignment="1">
      <alignment horizontal="right" vertical="center"/>
    </xf>
    <xf numFmtId="0" fontId="11" fillId="0" borderId="214" xfId="14" applyFont="1" applyFill="1" applyBorder="1" applyAlignment="1">
      <alignment horizontal="center" vertical="center"/>
    </xf>
    <xf numFmtId="0" fontId="11" fillId="0" borderId="157" xfId="14" applyFont="1" applyFill="1" applyBorder="1" applyAlignment="1">
      <alignment horizontal="center" vertical="center"/>
    </xf>
    <xf numFmtId="0" fontId="11" fillId="0" borderId="26" xfId="14" applyFont="1" applyFill="1" applyBorder="1" applyAlignment="1">
      <alignment horizontal="center" vertical="center"/>
    </xf>
    <xf numFmtId="0" fontId="49" fillId="0" borderId="71" xfId="14" applyFont="1" applyFill="1" applyBorder="1"/>
    <xf numFmtId="0" fontId="49" fillId="0" borderId="194" xfId="14" applyFont="1" applyFill="1" applyBorder="1" applyAlignment="1">
      <alignment horizontal="center" vertical="top"/>
    </xf>
    <xf numFmtId="0" fontId="49" fillId="0" borderId="202" xfId="14" applyFont="1" applyFill="1" applyBorder="1"/>
    <xf numFmtId="0" fontId="317" fillId="0" borderId="0" xfId="14" applyFont="1" applyFill="1"/>
    <xf numFmtId="164" fontId="317" fillId="0" borderId="219" xfId="14" applyNumberFormat="1" applyFont="1" applyFill="1" applyBorder="1" applyAlignment="1">
      <alignment horizontal="center" vertical="center"/>
    </xf>
    <xf numFmtId="0" fontId="43" fillId="0" borderId="220" xfId="14" applyFont="1" applyFill="1" applyBorder="1" applyAlignment="1">
      <alignment horizontal="center" vertical="center"/>
    </xf>
    <xf numFmtId="0" fontId="317" fillId="0" borderId="25" xfId="14" applyFont="1" applyFill="1" applyBorder="1" applyAlignment="1">
      <alignment horizontal="center" vertical="center"/>
    </xf>
    <xf numFmtId="0" fontId="317" fillId="0" borderId="60" xfId="14" applyFont="1" applyFill="1" applyBorder="1" applyAlignment="1">
      <alignment horizontal="center" vertical="center"/>
    </xf>
    <xf numFmtId="0" fontId="43" fillId="0" borderId="221" xfId="14" applyFont="1" applyFill="1" applyBorder="1" applyAlignment="1">
      <alignment horizontal="left" vertical="center"/>
    </xf>
    <xf numFmtId="0" fontId="317" fillId="0" borderId="224" xfId="14" applyFont="1" applyFill="1" applyBorder="1" applyAlignment="1">
      <alignment horizontal="left" vertical="center"/>
    </xf>
    <xf numFmtId="0" fontId="317" fillId="0" borderId="198" xfId="14" applyFont="1" applyFill="1" applyBorder="1" applyAlignment="1">
      <alignment horizontal="right" vertical="center"/>
    </xf>
    <xf numFmtId="0" fontId="317" fillId="0" borderId="198" xfId="14" applyFont="1" applyFill="1" applyBorder="1" applyAlignment="1">
      <alignment horizontal="right"/>
    </xf>
    <xf numFmtId="0" fontId="317" fillId="0" borderId="0" xfId="14" applyFont="1" applyFill="1" applyBorder="1"/>
    <xf numFmtId="0" fontId="317" fillId="0" borderId="0" xfId="14" applyFont="1" applyFill="1" applyAlignment="1"/>
    <xf numFmtId="0" fontId="317" fillId="0" borderId="193" xfId="14" applyFont="1" applyFill="1" applyBorder="1" applyAlignment="1">
      <alignment horizontal="center"/>
    </xf>
    <xf numFmtId="0" fontId="317" fillId="0" borderId="24" xfId="14" applyFont="1" applyFill="1" applyBorder="1" applyAlignment="1">
      <alignment horizontal="center"/>
    </xf>
    <xf numFmtId="0" fontId="317" fillId="0" borderId="9" xfId="14" applyFont="1" applyFill="1" applyBorder="1" applyAlignment="1">
      <alignment horizontal="center"/>
    </xf>
    <xf numFmtId="0" fontId="317" fillId="0" borderId="9" xfId="14" applyFont="1" applyFill="1" applyBorder="1" applyAlignment="1">
      <alignment horizontal="center" vertical="center" wrapText="1"/>
    </xf>
    <xf numFmtId="0" fontId="317" fillId="0" borderId="194" xfId="14" applyFont="1" applyFill="1" applyBorder="1" applyAlignment="1">
      <alignment horizontal="centerContinuous"/>
    </xf>
    <xf numFmtId="0" fontId="317" fillId="0" borderId="210" xfId="14" applyFont="1" applyFill="1" applyBorder="1" applyAlignment="1">
      <alignment horizontal="center"/>
    </xf>
    <xf numFmtId="0" fontId="317" fillId="0" borderId="201" xfId="14" applyFont="1" applyFill="1" applyBorder="1" applyAlignment="1">
      <alignment horizontal="center"/>
    </xf>
    <xf numFmtId="0" fontId="317" fillId="0" borderId="200" xfId="14" applyFont="1" applyFill="1" applyBorder="1" applyAlignment="1">
      <alignment horizontal="center"/>
    </xf>
    <xf numFmtId="0" fontId="317" fillId="0" borderId="200" xfId="14" applyFont="1" applyFill="1" applyBorder="1" applyAlignment="1">
      <alignment horizontal="center" wrapText="1"/>
    </xf>
    <xf numFmtId="0" fontId="317" fillId="0" borderId="202" xfId="14" applyFont="1" applyFill="1" applyBorder="1" applyAlignment="1">
      <alignment horizontal="centerContinuous"/>
    </xf>
    <xf numFmtId="0" fontId="317" fillId="0" borderId="0" xfId="14" applyFont="1" applyFill="1" applyAlignment="1">
      <alignment horizontal="left"/>
    </xf>
    <xf numFmtId="0" fontId="318" fillId="0" borderId="0" xfId="14" applyFont="1" applyFill="1" applyAlignment="1">
      <alignment horizontal="center"/>
    </xf>
    <xf numFmtId="0" fontId="43" fillId="0" borderId="0" xfId="14" applyFont="1" applyFill="1" applyAlignment="1">
      <alignment horizontal="center"/>
    </xf>
    <xf numFmtId="0" fontId="6" fillId="2" borderId="6" xfId="1" applyFont="1" applyFill="1" applyBorder="1" applyAlignment="1">
      <alignment horizontal="center" vertical="center"/>
    </xf>
    <xf numFmtId="0" fontId="6" fillId="2" borderId="9" xfId="1" applyFont="1" applyFill="1" applyBorder="1" applyAlignment="1">
      <alignment horizontal="center" vertical="center"/>
    </xf>
    <xf numFmtId="0" fontId="6" fillId="2" borderId="7" xfId="1" applyFont="1" applyFill="1" applyBorder="1" applyAlignment="1">
      <alignment horizontal="center" vertical="center" readingOrder="1"/>
    </xf>
    <xf numFmtId="0" fontId="6" fillId="2" borderId="10" xfId="1" applyFont="1" applyFill="1" applyBorder="1" applyAlignment="1">
      <alignment horizontal="center" vertical="center" readingOrder="1"/>
    </xf>
    <xf numFmtId="0" fontId="6" fillId="2" borderId="13" xfId="1" applyFont="1" applyFill="1" applyBorder="1" applyAlignment="1">
      <alignment horizontal="center" vertical="center" readingOrder="1"/>
    </xf>
    <xf numFmtId="0" fontId="6" fillId="2" borderId="16" xfId="1" applyFont="1" applyFill="1" applyBorder="1" applyAlignment="1">
      <alignment horizontal="center" vertical="center" readingOrder="1"/>
    </xf>
    <xf numFmtId="0" fontId="11" fillId="2" borderId="6" xfId="1" applyFont="1" applyFill="1" applyBorder="1" applyAlignment="1">
      <alignment horizontal="center" vertical="center"/>
    </xf>
    <xf numFmtId="0" fontId="11" fillId="2" borderId="9" xfId="1" applyFont="1" applyFill="1" applyBorder="1" applyAlignment="1">
      <alignment horizontal="center" vertical="center"/>
    </xf>
    <xf numFmtId="0" fontId="11" fillId="2" borderId="7" xfId="1" applyFont="1" applyFill="1" applyBorder="1" applyAlignment="1">
      <alignment horizontal="center" vertical="center"/>
    </xf>
    <xf numFmtId="0" fontId="11" fillId="2" borderId="10" xfId="1" applyFont="1" applyFill="1" applyBorder="1" applyAlignment="1">
      <alignment horizontal="center" vertical="center"/>
    </xf>
    <xf numFmtId="1" fontId="6" fillId="2" borderId="6" xfId="1" applyNumberFormat="1" applyFont="1" applyFill="1" applyBorder="1" applyAlignment="1">
      <alignment horizontal="center" vertical="center"/>
    </xf>
    <xf numFmtId="1" fontId="6" fillId="2" borderId="9" xfId="1" applyNumberFormat="1" applyFont="1" applyFill="1" applyBorder="1" applyAlignment="1">
      <alignment horizontal="center" vertical="center"/>
    </xf>
    <xf numFmtId="0" fontId="6" fillId="2" borderId="6" xfId="1" applyFont="1" applyFill="1" applyBorder="1" applyAlignment="1">
      <alignment horizontal="center" vertical="center" wrapText="1"/>
    </xf>
    <xf numFmtId="0" fontId="6" fillId="2" borderId="9" xfId="1" applyFont="1" applyFill="1" applyBorder="1" applyAlignment="1">
      <alignment horizontal="center" vertical="center" wrapText="1"/>
    </xf>
    <xf numFmtId="164" fontId="6" fillId="2" borderId="6" xfId="1" applyNumberFormat="1" applyFont="1" applyFill="1" applyBorder="1" applyAlignment="1">
      <alignment horizontal="center" vertical="center"/>
    </xf>
    <xf numFmtId="164" fontId="6" fillId="2" borderId="9" xfId="1" applyNumberFormat="1" applyFont="1" applyFill="1" applyBorder="1" applyAlignment="1">
      <alignment horizontal="center" vertical="center"/>
    </xf>
    <xf numFmtId="0" fontId="3" fillId="2" borderId="0" xfId="1" applyFont="1" applyFill="1" applyAlignment="1">
      <alignment horizontal="center" vertical="center" readingOrder="2"/>
    </xf>
    <xf numFmtId="0" fontId="4" fillId="2" borderId="0" xfId="1" applyFont="1" applyFill="1" applyAlignment="1">
      <alignment horizontal="center" readingOrder="2"/>
    </xf>
    <xf numFmtId="0" fontId="5" fillId="2" borderId="0" xfId="1" applyFont="1" applyFill="1" applyAlignment="1">
      <alignment horizontal="center"/>
    </xf>
    <xf numFmtId="0" fontId="6" fillId="2" borderId="0" xfId="1" applyFont="1" applyFill="1" applyBorder="1" applyAlignment="1">
      <alignment horizontal="center" vertical="center"/>
    </xf>
    <xf numFmtId="0" fontId="7" fillId="2" borderId="2" xfId="1" applyFont="1" applyFill="1" applyBorder="1" applyAlignment="1">
      <alignment horizontal="center" vertical="center"/>
    </xf>
    <xf numFmtId="0" fontId="7" fillId="2" borderId="3" xfId="1" applyFont="1" applyFill="1" applyBorder="1" applyAlignment="1">
      <alignment horizontal="center" vertical="center"/>
    </xf>
    <xf numFmtId="3" fontId="6" fillId="2" borderId="6" xfId="1" applyNumberFormat="1" applyFont="1" applyFill="1" applyBorder="1" applyAlignment="1">
      <alignment horizontal="center" vertical="center"/>
    </xf>
    <xf numFmtId="3" fontId="6" fillId="2" borderId="9" xfId="1" applyNumberFormat="1" applyFont="1" applyFill="1" applyBorder="1" applyAlignment="1">
      <alignment horizontal="center" vertical="center"/>
    </xf>
    <xf numFmtId="0" fontId="18" fillId="2" borderId="6" xfId="1" applyFont="1" applyFill="1" applyBorder="1" applyAlignment="1">
      <alignment horizontal="center" vertical="center"/>
    </xf>
    <xf numFmtId="0" fontId="18" fillId="2" borderId="9" xfId="1" applyFont="1" applyFill="1" applyBorder="1" applyAlignment="1">
      <alignment horizontal="center" vertical="center"/>
    </xf>
    <xf numFmtId="0" fontId="18" fillId="2" borderId="7" xfId="1" applyFont="1" applyFill="1" applyBorder="1" applyAlignment="1">
      <alignment horizontal="center" vertical="center"/>
    </xf>
    <xf numFmtId="0" fontId="18" fillId="2" borderId="10" xfId="1" applyFont="1" applyFill="1" applyBorder="1" applyAlignment="1">
      <alignment horizontal="center" vertical="center"/>
    </xf>
    <xf numFmtId="0" fontId="18" fillId="2" borderId="15" xfId="1" applyFont="1" applyFill="1" applyBorder="1" applyAlignment="1">
      <alignment horizontal="center" vertical="center"/>
    </xf>
    <xf numFmtId="0" fontId="18" fillId="2" borderId="16" xfId="1" applyFont="1" applyFill="1" applyBorder="1" applyAlignment="1">
      <alignment horizontal="center" vertical="center"/>
    </xf>
    <xf numFmtId="0" fontId="14" fillId="2" borderId="0" xfId="1" applyFont="1" applyFill="1" applyAlignment="1">
      <alignment horizontal="center" vertical="center"/>
    </xf>
    <xf numFmtId="0" fontId="16" fillId="2" borderId="0" xfId="1" applyFont="1" applyFill="1" applyBorder="1" applyAlignment="1">
      <alignment horizontal="center" vertical="center"/>
    </xf>
    <xf numFmtId="0" fontId="16" fillId="2" borderId="2" xfId="1" applyFont="1" applyFill="1" applyBorder="1" applyAlignment="1">
      <alignment horizontal="center" vertical="center"/>
    </xf>
    <xf numFmtId="0" fontId="16" fillId="2" borderId="3" xfId="1" applyFont="1" applyFill="1" applyBorder="1" applyAlignment="1">
      <alignment horizontal="center" vertical="center"/>
    </xf>
    <xf numFmtId="0" fontId="16" fillId="2" borderId="18" xfId="1" applyFont="1" applyFill="1" applyBorder="1" applyAlignment="1">
      <alignment horizontal="center" vertical="center"/>
    </xf>
    <xf numFmtId="0" fontId="16" fillId="2" borderId="9" xfId="1" applyFont="1" applyFill="1" applyBorder="1" applyAlignment="1">
      <alignment horizontal="center" vertical="center"/>
    </xf>
    <xf numFmtId="0" fontId="16" fillId="2" borderId="19" xfId="1" applyFont="1" applyFill="1" applyBorder="1" applyAlignment="1">
      <alignment horizontal="center" vertical="center"/>
    </xf>
    <xf numFmtId="0" fontId="16" fillId="2" borderId="10" xfId="1" applyFont="1" applyFill="1" applyBorder="1" applyAlignment="1">
      <alignment horizontal="center" vertical="center"/>
    </xf>
    <xf numFmtId="0" fontId="23" fillId="0" borderId="0" xfId="2" applyFont="1" applyAlignment="1">
      <alignment horizontal="center" vertical="center"/>
    </xf>
    <xf numFmtId="0" fontId="25" fillId="0" borderId="0" xfId="2" applyFont="1" applyBorder="1" applyAlignment="1">
      <alignment horizontal="center" vertical="center"/>
    </xf>
    <xf numFmtId="0" fontId="25" fillId="0" borderId="20" xfId="2" applyFont="1" applyBorder="1" applyAlignment="1">
      <alignment horizontal="center" vertical="center"/>
    </xf>
    <xf numFmtId="0" fontId="25" fillId="0" borderId="23"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6" fillId="0" borderId="22" xfId="2" applyFont="1" applyBorder="1" applyAlignment="1">
      <alignment horizontal="center" vertical="center" shrinkToFit="1"/>
    </xf>
    <xf numFmtId="0" fontId="26" fillId="0" borderId="25" xfId="2" applyFont="1" applyBorder="1" applyAlignment="1">
      <alignment horizontal="center" vertical="center" shrinkToFit="1"/>
    </xf>
    <xf numFmtId="0" fontId="26" fillId="0" borderId="4" xfId="2" applyFont="1" applyBorder="1" applyAlignment="1">
      <alignment horizontal="center" vertical="center" shrinkToFit="1"/>
    </xf>
    <xf numFmtId="0" fontId="26" fillId="0" borderId="26" xfId="2" applyFont="1" applyBorder="1" applyAlignment="1">
      <alignment horizontal="center" vertical="center" shrinkToFit="1"/>
    </xf>
    <xf numFmtId="0" fontId="29" fillId="2" borderId="0" xfId="1" applyFont="1" applyFill="1" applyAlignment="1">
      <alignment horizontal="center" vertical="center"/>
    </xf>
    <xf numFmtId="0" fontId="30" fillId="2" borderId="0" xfId="1" applyFont="1" applyFill="1" applyBorder="1" applyAlignment="1">
      <alignment horizontal="center" vertical="center"/>
    </xf>
    <xf numFmtId="0" fontId="31" fillId="2" borderId="2" xfId="1" applyFont="1" applyFill="1" applyBorder="1" applyAlignment="1">
      <alignment horizontal="center" vertical="center"/>
    </xf>
    <xf numFmtId="0" fontId="31" fillId="2" borderId="3" xfId="1" applyFont="1" applyFill="1" applyBorder="1" applyAlignment="1">
      <alignment horizontal="center" vertical="center"/>
    </xf>
    <xf numFmtId="0" fontId="31" fillId="2" borderId="6" xfId="1" applyFont="1" applyFill="1" applyBorder="1" applyAlignment="1">
      <alignment horizontal="center" vertical="center"/>
    </xf>
    <xf numFmtId="0" fontId="31" fillId="2" borderId="9" xfId="1" applyFont="1" applyFill="1" applyBorder="1" applyAlignment="1">
      <alignment horizontal="center" vertical="center"/>
    </xf>
    <xf numFmtId="9" fontId="31" fillId="2" borderId="6" xfId="1" applyNumberFormat="1" applyFont="1" applyFill="1" applyBorder="1" applyAlignment="1">
      <alignment horizontal="center" vertical="center"/>
    </xf>
    <xf numFmtId="0" fontId="31" fillId="2" borderId="15" xfId="1" applyFont="1" applyFill="1" applyBorder="1" applyAlignment="1">
      <alignment horizontal="center" vertical="center"/>
    </xf>
    <xf numFmtId="0" fontId="30" fillId="2" borderId="6" xfId="1" applyFont="1" applyFill="1" applyBorder="1" applyAlignment="1">
      <alignment horizontal="center" vertical="center"/>
    </xf>
    <xf numFmtId="0" fontId="30" fillId="2" borderId="9" xfId="1" applyFont="1" applyFill="1" applyBorder="1" applyAlignment="1">
      <alignment horizontal="center" vertical="center"/>
    </xf>
    <xf numFmtId="0" fontId="30" fillId="2" borderId="7" xfId="1" applyFont="1" applyFill="1" applyBorder="1" applyAlignment="1">
      <alignment horizontal="center" vertical="center" readingOrder="1"/>
    </xf>
    <xf numFmtId="0" fontId="30" fillId="2" borderId="10" xfId="1" applyFont="1" applyFill="1" applyBorder="1" applyAlignment="1">
      <alignment horizontal="center" vertical="center" readingOrder="1"/>
    </xf>
    <xf numFmtId="0" fontId="30" fillId="2" borderId="15" xfId="1" applyFont="1" applyFill="1" applyBorder="1" applyAlignment="1">
      <alignment horizontal="center" vertical="center"/>
    </xf>
    <xf numFmtId="0" fontId="31" fillId="2" borderId="0" xfId="1" applyFont="1" applyFill="1" applyAlignment="1">
      <alignment horizontal="center"/>
    </xf>
    <xf numFmtId="0" fontId="30" fillId="2" borderId="2" xfId="1" applyFont="1" applyFill="1" applyBorder="1" applyAlignment="1">
      <alignment horizontal="center" vertical="center"/>
    </xf>
    <xf numFmtId="0" fontId="30" fillId="2" borderId="3" xfId="1" applyFont="1" applyFill="1" applyBorder="1" applyAlignment="1">
      <alignment horizontal="center" vertical="center"/>
    </xf>
    <xf numFmtId="0" fontId="30" fillId="2" borderId="36" xfId="1" applyFont="1" applyFill="1" applyBorder="1" applyAlignment="1">
      <alignment horizontal="left" vertical="center"/>
    </xf>
    <xf numFmtId="0" fontId="30" fillId="2" borderId="37" xfId="1" applyFont="1" applyFill="1" applyBorder="1" applyAlignment="1">
      <alignment horizontal="left" vertical="center"/>
    </xf>
    <xf numFmtId="0" fontId="35" fillId="0" borderId="0" xfId="2" applyFont="1" applyAlignment="1">
      <alignment horizontal="center" vertical="center"/>
    </xf>
    <xf numFmtId="0" fontId="35" fillId="0" borderId="0" xfId="2" applyFont="1" applyBorder="1" applyAlignment="1">
      <alignment horizontal="center" vertical="center"/>
    </xf>
    <xf numFmtId="0" fontId="26" fillId="0" borderId="22" xfId="2" applyFont="1" applyBorder="1" applyAlignment="1">
      <alignment horizontal="center" vertical="center" wrapText="1" shrinkToFit="1"/>
    </xf>
    <xf numFmtId="0" fontId="26" fillId="0" borderId="4" xfId="2" applyFont="1" applyBorder="1" applyAlignment="1">
      <alignment horizontal="center" vertical="center" wrapText="1" shrinkToFit="1"/>
    </xf>
    <xf numFmtId="0" fontId="32" fillId="0" borderId="53" xfId="9" applyFont="1" applyBorder="1" applyAlignment="1">
      <alignment horizontal="center" vertical="center"/>
    </xf>
    <xf numFmtId="0" fontId="32" fillId="0" borderId="52" xfId="9" applyFont="1" applyBorder="1" applyAlignment="1">
      <alignment horizontal="center"/>
    </xf>
    <xf numFmtId="164" fontId="32" fillId="0" borderId="53" xfId="9" applyNumberFormat="1" applyFont="1" applyBorder="1" applyAlignment="1">
      <alignment horizontal="center" vertical="center"/>
    </xf>
    <xf numFmtId="164" fontId="32" fillId="0" borderId="52" xfId="9" applyNumberFormat="1" applyFont="1" applyBorder="1" applyAlignment="1">
      <alignment horizontal="center" vertical="center"/>
    </xf>
    <xf numFmtId="164" fontId="32" fillId="0" borderId="54" xfId="9" applyNumberFormat="1" applyFont="1" applyBorder="1" applyAlignment="1">
      <alignment horizontal="center" vertical="center"/>
    </xf>
    <xf numFmtId="0" fontId="32" fillId="0" borderId="55" xfId="9" applyFont="1" applyBorder="1" applyAlignment="1">
      <alignment horizontal="center" vertical="center"/>
    </xf>
    <xf numFmtId="0" fontId="32" fillId="0" borderId="32" xfId="9" applyFont="1" applyBorder="1" applyAlignment="1">
      <alignment horizontal="center" vertical="center"/>
    </xf>
    <xf numFmtId="164" fontId="32" fillId="0" borderId="55" xfId="9" applyNumberFormat="1" applyFont="1" applyBorder="1" applyAlignment="1">
      <alignment horizontal="center" vertical="center"/>
    </xf>
    <xf numFmtId="164" fontId="32" fillId="0" borderId="32" xfId="9" applyNumberFormat="1" applyFont="1" applyBorder="1" applyAlignment="1">
      <alignment horizontal="center" vertical="center"/>
    </xf>
    <xf numFmtId="164" fontId="32" fillId="0" borderId="56" xfId="9" applyNumberFormat="1" applyFont="1" applyBorder="1" applyAlignment="1">
      <alignment horizontal="center" vertical="center"/>
    </xf>
    <xf numFmtId="0" fontId="32" fillId="0" borderId="49" xfId="9" applyFont="1" applyBorder="1" applyAlignment="1">
      <alignment horizontal="center" vertical="center"/>
    </xf>
    <xf numFmtId="0" fontId="32" fillId="0" borderId="48" xfId="9" applyFont="1" applyBorder="1" applyAlignment="1">
      <alignment horizontal="center"/>
    </xf>
    <xf numFmtId="164" fontId="32" fillId="0" borderId="49" xfId="9" applyNumberFormat="1" applyFont="1" applyBorder="1" applyAlignment="1">
      <alignment horizontal="center" vertical="center"/>
    </xf>
    <xf numFmtId="164" fontId="32" fillId="0" borderId="48" xfId="9" applyNumberFormat="1" applyFont="1" applyBorder="1" applyAlignment="1">
      <alignment horizontal="center" vertical="center"/>
    </xf>
    <xf numFmtId="164" fontId="32" fillId="0" borderId="50" xfId="9" applyNumberFormat="1" applyFont="1" applyBorder="1" applyAlignment="1">
      <alignment horizontal="center" vertical="center"/>
    </xf>
    <xf numFmtId="0" fontId="32" fillId="0" borderId="0" xfId="9" applyFont="1" applyAlignment="1">
      <alignment horizontal="center"/>
    </xf>
    <xf numFmtId="0" fontId="32" fillId="0" borderId="0" xfId="9" applyFont="1" applyBorder="1" applyAlignment="1">
      <alignment horizontal="left"/>
    </xf>
    <xf numFmtId="0" fontId="32" fillId="0" borderId="45" xfId="9" applyFont="1" applyBorder="1" applyAlignment="1">
      <alignment horizontal="center" vertical="center"/>
    </xf>
    <xf numFmtId="0" fontId="32" fillId="0" borderId="44" xfId="9" applyFont="1" applyBorder="1" applyAlignment="1">
      <alignment horizontal="center" vertical="center"/>
    </xf>
    <xf numFmtId="164" fontId="32" fillId="0" borderId="45" xfId="9" applyNumberFormat="1" applyFont="1" applyBorder="1" applyAlignment="1">
      <alignment horizontal="center" vertical="center"/>
    </xf>
    <xf numFmtId="164" fontId="32" fillId="0" borderId="44" xfId="9" applyNumberFormat="1" applyFont="1" applyBorder="1" applyAlignment="1">
      <alignment horizontal="center" vertical="center"/>
    </xf>
    <xf numFmtId="164" fontId="32" fillId="0" borderId="46" xfId="9" applyNumberFormat="1" applyFont="1" applyBorder="1" applyAlignment="1">
      <alignment horizontal="center" vertical="center"/>
    </xf>
    <xf numFmtId="0" fontId="32" fillId="2" borderId="0" xfId="1" applyFont="1" applyFill="1" applyBorder="1" applyAlignment="1">
      <alignment horizontal="right" wrapText="1" readingOrder="2"/>
    </xf>
    <xf numFmtId="0" fontId="34" fillId="2" borderId="0" xfId="1" applyFont="1" applyFill="1" applyBorder="1" applyAlignment="1">
      <alignment horizontal="left" wrapText="1" readingOrder="1"/>
    </xf>
    <xf numFmtId="164" fontId="30" fillId="2" borderId="6" xfId="1" applyNumberFormat="1" applyFont="1" applyFill="1" applyBorder="1" applyAlignment="1">
      <alignment horizontal="center" vertical="center"/>
    </xf>
    <xf numFmtId="164" fontId="30" fillId="2" borderId="9" xfId="1" applyNumberFormat="1" applyFont="1" applyFill="1" applyBorder="1" applyAlignment="1">
      <alignment horizontal="center" vertical="center"/>
    </xf>
    <xf numFmtId="0" fontId="30" fillId="2" borderId="7" xfId="1" applyFont="1" applyFill="1" applyBorder="1" applyAlignment="1">
      <alignment horizontal="center" vertical="center"/>
    </xf>
    <xf numFmtId="0" fontId="30" fillId="2" borderId="10" xfId="1" applyFont="1" applyFill="1" applyBorder="1" applyAlignment="1">
      <alignment horizontal="center" vertical="center"/>
    </xf>
    <xf numFmtId="164" fontId="30" fillId="2" borderId="15" xfId="1" applyNumberFormat="1" applyFont="1" applyFill="1" applyBorder="1" applyAlignment="1">
      <alignment horizontal="center" vertical="center"/>
    </xf>
    <xf numFmtId="0" fontId="30" fillId="2" borderId="16" xfId="1" applyFont="1" applyFill="1" applyBorder="1" applyAlignment="1">
      <alignment horizontal="center" vertical="center"/>
    </xf>
    <xf numFmtId="0" fontId="31" fillId="2" borderId="0" xfId="1" applyFont="1" applyFill="1" applyAlignment="1">
      <alignment horizontal="center" vertical="center"/>
    </xf>
    <xf numFmtId="2" fontId="30" fillId="2" borderId="6" xfId="1" applyNumberFormat="1" applyFont="1" applyFill="1" applyBorder="1" applyAlignment="1">
      <alignment horizontal="center" vertical="center"/>
    </xf>
    <xf numFmtId="2" fontId="30" fillId="2" borderId="15" xfId="1" applyNumberFormat="1" applyFont="1" applyFill="1" applyBorder="1" applyAlignment="1">
      <alignment horizontal="center" vertical="center"/>
    </xf>
    <xf numFmtId="2" fontId="30" fillId="2" borderId="9" xfId="1" applyNumberFormat="1" applyFont="1" applyFill="1" applyBorder="1" applyAlignment="1">
      <alignment horizontal="center" vertical="center"/>
    </xf>
    <xf numFmtId="0" fontId="31" fillId="2" borderId="0" xfId="1" applyFont="1" applyFill="1" applyBorder="1" applyAlignment="1">
      <alignment horizontal="center"/>
    </xf>
    <xf numFmtId="0" fontId="58" fillId="0" borderId="0" xfId="17" applyFont="1" applyBorder="1" applyAlignment="1">
      <alignment horizontal="center" vertical="center"/>
    </xf>
    <xf numFmtId="0" fontId="76" fillId="0" borderId="0" xfId="17" applyFont="1" applyBorder="1" applyAlignment="1">
      <alignment horizontal="center" vertical="center"/>
    </xf>
    <xf numFmtId="0" fontId="77" fillId="0" borderId="0" xfId="15" applyFont="1" applyBorder="1" applyAlignment="1">
      <alignment horizontal="right" vertical="center" readingOrder="2"/>
    </xf>
    <xf numFmtId="0" fontId="73" fillId="0" borderId="20" xfId="18" applyFont="1" applyBorder="1" applyAlignment="1">
      <alignment horizontal="center" vertical="center"/>
    </xf>
    <xf numFmtId="0" fontId="73" fillId="0" borderId="103" xfId="18" applyFont="1" applyBorder="1" applyAlignment="1">
      <alignment horizontal="center" vertical="center"/>
    </xf>
    <xf numFmtId="0" fontId="73" fillId="0" borderId="21" xfId="18" applyFont="1" applyBorder="1" applyAlignment="1">
      <alignment horizontal="center" vertical="center"/>
    </xf>
    <xf numFmtId="0" fontId="127" fillId="0" borderId="0" xfId="2" applyFont="1" applyAlignment="1">
      <alignment horizontal="center" vertical="center"/>
    </xf>
    <xf numFmtId="0" fontId="49" fillId="0" borderId="0" xfId="2" applyFont="1" applyAlignment="1">
      <alignment horizontal="center" vertical="center"/>
    </xf>
    <xf numFmtId="2" fontId="11" fillId="4" borderId="60" xfId="15" applyNumberFormat="1" applyFont="1" applyFill="1" applyBorder="1" applyAlignment="1">
      <alignment horizontal="center" vertical="center"/>
    </xf>
    <xf numFmtId="2" fontId="11" fillId="4" borderId="61" xfId="15" applyNumberFormat="1" applyFont="1" applyFill="1" applyBorder="1" applyAlignment="1">
      <alignment horizontal="center" vertical="center"/>
    </xf>
    <xf numFmtId="2" fontId="11" fillId="0" borderId="60" xfId="15" applyNumberFormat="1" applyFont="1" applyBorder="1" applyAlignment="1">
      <alignment horizontal="center" vertical="center"/>
    </xf>
    <xf numFmtId="2" fontId="11" fillId="0" borderId="61" xfId="15" applyNumberFormat="1" applyFont="1" applyBorder="1" applyAlignment="1">
      <alignment horizontal="center" vertical="center"/>
    </xf>
    <xf numFmtId="0" fontId="11" fillId="0" borderId="60" xfId="15" applyFont="1" applyBorder="1" applyAlignment="1">
      <alignment horizontal="center" vertical="center"/>
    </xf>
    <xf numFmtId="0" fontId="11" fillId="0" borderId="61" xfId="15" applyFont="1" applyBorder="1" applyAlignment="1">
      <alignment horizontal="center" vertical="center"/>
    </xf>
    <xf numFmtId="0" fontId="11" fillId="0" borderId="71" xfId="15" applyFont="1" applyBorder="1" applyAlignment="1">
      <alignment horizontal="left"/>
    </xf>
    <xf numFmtId="0" fontId="11" fillId="0" borderId="60" xfId="15" quotePrefix="1" applyFont="1" applyBorder="1" applyAlignment="1">
      <alignment horizontal="center"/>
    </xf>
    <xf numFmtId="0" fontId="11" fillId="0" borderId="36" xfId="15" quotePrefix="1" applyFont="1" applyBorder="1" applyAlignment="1">
      <alignment horizontal="center"/>
    </xf>
    <xf numFmtId="0" fontId="11" fillId="0" borderId="61" xfId="15" quotePrefix="1" applyFont="1" applyBorder="1" applyAlignment="1">
      <alignment horizontal="center"/>
    </xf>
    <xf numFmtId="0" fontId="36" fillId="0" borderId="36" xfId="15" applyFont="1" applyBorder="1" applyAlignment="1">
      <alignment horizontal="center"/>
    </xf>
    <xf numFmtId="0" fontId="36" fillId="0" borderId="61" xfId="15" applyFont="1" applyBorder="1" applyAlignment="1">
      <alignment horizontal="center"/>
    </xf>
    <xf numFmtId="0" fontId="73" fillId="0" borderId="106" xfId="15" applyFont="1" applyBorder="1" applyAlignment="1">
      <alignment horizontal="center" vertical="center"/>
    </xf>
    <xf numFmtId="0" fontId="73" fillId="0" borderId="21" xfId="15" applyFont="1" applyBorder="1" applyAlignment="1">
      <alignment horizontal="center" vertical="center"/>
    </xf>
    <xf numFmtId="0" fontId="73" fillId="0" borderId="65" xfId="15" applyFont="1" applyBorder="1" applyAlignment="1">
      <alignment horizontal="center" vertical="center"/>
    </xf>
    <xf numFmtId="0" fontId="73" fillId="0" borderId="39" xfId="15" applyFont="1" applyBorder="1" applyAlignment="1">
      <alignment horizontal="center" vertical="center"/>
    </xf>
    <xf numFmtId="0" fontId="73" fillId="0" borderId="64" xfId="15" applyFont="1" applyBorder="1" applyAlignment="1">
      <alignment horizontal="center" vertical="center"/>
    </xf>
    <xf numFmtId="0" fontId="73" fillId="0" borderId="24" xfId="15" applyFont="1" applyBorder="1" applyAlignment="1">
      <alignment horizontal="center" vertical="center"/>
    </xf>
    <xf numFmtId="0" fontId="78" fillId="0" borderId="58" xfId="15" applyFont="1" applyBorder="1" applyAlignment="1">
      <alignment horizontal="right" vertical="center" readingOrder="2"/>
    </xf>
    <xf numFmtId="0" fontId="11" fillId="0" borderId="62" xfId="15" applyFont="1" applyBorder="1" applyAlignment="1">
      <alignment horizontal="center" vertical="center"/>
    </xf>
    <xf numFmtId="0" fontId="11" fillId="0" borderId="63" xfId="15" applyFont="1" applyBorder="1" applyAlignment="1">
      <alignment horizontal="center" vertical="center"/>
    </xf>
    <xf numFmtId="0" fontId="11" fillId="0" borderId="65" xfId="15" applyFont="1" applyBorder="1" applyAlignment="1">
      <alignment horizontal="center" vertical="center"/>
    </xf>
    <xf numFmtId="0" fontId="11" fillId="0" borderId="39" xfId="15" applyFont="1" applyBorder="1" applyAlignment="1">
      <alignment horizontal="center" vertical="center"/>
    </xf>
    <xf numFmtId="0" fontId="11" fillId="0" borderId="65" xfId="15" applyFont="1" applyBorder="1" applyAlignment="1">
      <alignment horizontal="center" vertical="center" shrinkToFit="1"/>
    </xf>
    <xf numFmtId="0" fontId="11" fillId="0" borderId="39" xfId="15" applyFont="1" applyBorder="1" applyAlignment="1">
      <alignment horizontal="center" vertical="center" shrinkToFit="1"/>
    </xf>
    <xf numFmtId="0" fontId="11" fillId="0" borderId="64" xfId="15" applyFont="1" applyBorder="1" applyAlignment="1">
      <alignment horizontal="center" vertical="center" shrinkToFit="1"/>
    </xf>
    <xf numFmtId="0" fontId="11" fillId="0" borderId="24" xfId="15" applyFont="1" applyBorder="1" applyAlignment="1">
      <alignment horizontal="center" vertical="center" shrinkToFit="1"/>
    </xf>
    <xf numFmtId="0" fontId="100" fillId="0" borderId="65" xfId="15" applyFont="1" applyBorder="1" applyAlignment="1">
      <alignment horizontal="center" vertical="center" wrapText="1"/>
    </xf>
    <xf numFmtId="0" fontId="100" fillId="0" borderId="39" xfId="15" applyFont="1" applyBorder="1" applyAlignment="1">
      <alignment horizontal="center" vertical="center" wrapText="1"/>
    </xf>
    <xf numFmtId="0" fontId="100" fillId="0" borderId="64" xfId="15" applyFont="1" applyBorder="1" applyAlignment="1">
      <alignment horizontal="center" vertical="center" wrapText="1"/>
    </xf>
    <xf numFmtId="0" fontId="100" fillId="0" borderId="24" xfId="15" applyFont="1" applyBorder="1" applyAlignment="1">
      <alignment horizontal="center" vertical="center" wrapText="1"/>
    </xf>
    <xf numFmtId="0" fontId="100" fillId="0" borderId="65" xfId="15" applyFont="1" applyBorder="1" applyAlignment="1">
      <alignment horizontal="center" vertical="center"/>
    </xf>
    <xf numFmtId="0" fontId="100" fillId="0" borderId="39" xfId="15" applyFont="1" applyBorder="1" applyAlignment="1">
      <alignment horizontal="center" vertical="center"/>
    </xf>
    <xf numFmtId="0" fontId="100" fillId="0" borderId="104" xfId="15" applyFont="1" applyBorder="1" applyAlignment="1">
      <alignment horizontal="center" vertical="center"/>
    </xf>
    <xf numFmtId="0" fontId="100" fillId="0" borderId="105" xfId="15" applyFont="1" applyBorder="1" applyAlignment="1">
      <alignment horizontal="center" vertical="center"/>
    </xf>
    <xf numFmtId="0" fontId="128" fillId="0" borderId="0" xfId="15" applyFont="1" applyAlignment="1">
      <alignment horizontal="center" vertical="center"/>
    </xf>
    <xf numFmtId="0" fontId="11" fillId="0" borderId="0" xfId="15" applyFont="1" applyAlignment="1">
      <alignment horizontal="center" vertical="center"/>
    </xf>
    <xf numFmtId="0" fontId="11" fillId="0" borderId="58" xfId="15" applyFont="1" applyBorder="1" applyAlignment="1">
      <alignment horizontal="center" vertical="center"/>
    </xf>
    <xf numFmtId="0" fontId="11" fillId="0" borderId="64" xfId="15" applyFont="1" applyBorder="1" applyAlignment="1">
      <alignment horizontal="center" vertical="center"/>
    </xf>
    <xf numFmtId="0" fontId="11" fillId="0" borderId="71" xfId="15" applyFont="1" applyBorder="1" applyAlignment="1">
      <alignment horizontal="center" vertical="center"/>
    </xf>
    <xf numFmtId="0" fontId="11" fillId="0" borderId="24" xfId="15" applyFont="1" applyBorder="1" applyAlignment="1">
      <alignment horizontal="center" vertical="center"/>
    </xf>
    <xf numFmtId="0" fontId="73" fillId="0" borderId="60" xfId="15" applyFont="1" applyBorder="1" applyAlignment="1">
      <alignment horizontal="center" vertical="center"/>
    </xf>
    <xf numFmtId="0" fontId="73" fillId="0" borderId="61" xfId="15" applyFont="1" applyBorder="1" applyAlignment="1">
      <alignment horizontal="center" vertical="center"/>
    </xf>
    <xf numFmtId="0" fontId="130" fillId="0" borderId="0" xfId="0" applyFont="1" applyAlignment="1">
      <alignment horizontal="center" readingOrder="2"/>
    </xf>
    <xf numFmtId="0" fontId="131" fillId="0" borderId="0" xfId="0" applyFont="1" applyAlignment="1">
      <alignment horizontal="center"/>
    </xf>
    <xf numFmtId="0" fontId="130" fillId="0" borderId="62" xfId="0" applyFont="1" applyBorder="1" applyAlignment="1">
      <alignment horizontal="right"/>
    </xf>
    <xf numFmtId="0" fontId="130" fillId="0" borderId="63" xfId="0" applyFont="1" applyBorder="1" applyAlignment="1">
      <alignment horizontal="right"/>
    </xf>
    <xf numFmtId="0" fontId="130" fillId="0" borderId="65" xfId="0" applyFont="1" applyBorder="1" applyAlignment="1">
      <alignment horizontal="right"/>
    </xf>
    <xf numFmtId="0" fontId="130" fillId="0" borderId="39" xfId="0" applyFont="1" applyBorder="1" applyAlignment="1">
      <alignment horizontal="right"/>
    </xf>
    <xf numFmtId="0" fontId="130" fillId="0" borderId="64" xfId="0" applyFont="1" applyBorder="1" applyAlignment="1">
      <alignment horizontal="right"/>
    </xf>
    <xf numFmtId="0" fontId="130" fillId="0" borderId="24" xfId="0" applyFont="1" applyBorder="1" applyAlignment="1">
      <alignment horizontal="right"/>
    </xf>
    <xf numFmtId="0" fontId="134" fillId="0" borderId="60" xfId="0" applyFont="1" applyBorder="1" applyAlignment="1">
      <alignment horizontal="right" vertical="center" wrapText="1" readingOrder="2"/>
    </xf>
    <xf numFmtId="0" fontId="134" fillId="0" borderId="36" xfId="0" applyFont="1" applyBorder="1" applyAlignment="1">
      <alignment horizontal="right" vertical="center" wrapText="1" readingOrder="2"/>
    </xf>
    <xf numFmtId="0" fontId="134" fillId="0" borderId="36" xfId="0" applyFont="1" applyBorder="1" applyAlignment="1">
      <alignment horizontal="left" vertical="center" wrapText="1" readingOrder="2"/>
    </xf>
    <xf numFmtId="0" fontId="134" fillId="0" borderId="61" xfId="0" applyFont="1" applyBorder="1" applyAlignment="1">
      <alignment horizontal="left" vertical="center" wrapText="1" readingOrder="2"/>
    </xf>
    <xf numFmtId="0" fontId="135" fillId="0" borderId="36" xfId="0" applyFont="1" applyBorder="1" applyAlignment="1">
      <alignment horizontal="left" vertical="center" wrapText="1" readingOrder="2"/>
    </xf>
    <xf numFmtId="0" fontId="135" fillId="0" borderId="61" xfId="0" applyFont="1" applyBorder="1" applyAlignment="1">
      <alignment horizontal="left" vertical="center" wrapText="1" readingOrder="2"/>
    </xf>
    <xf numFmtId="0" fontId="136" fillId="0" borderId="60" xfId="0" applyFont="1" applyBorder="1" applyAlignment="1">
      <alignment horizontal="right" vertical="center" wrapText="1" readingOrder="2"/>
    </xf>
    <xf numFmtId="0" fontId="136" fillId="0" borderId="36" xfId="0" applyFont="1" applyBorder="1" applyAlignment="1">
      <alignment horizontal="right" vertical="center" wrapText="1" readingOrder="2"/>
    </xf>
    <xf numFmtId="0" fontId="136" fillId="0" borderId="36" xfId="0" applyFont="1" applyBorder="1" applyAlignment="1">
      <alignment horizontal="left" vertical="center" wrapText="1" readingOrder="2"/>
    </xf>
    <xf numFmtId="0" fontId="136" fillId="0" borderId="61" xfId="0" applyFont="1" applyBorder="1" applyAlignment="1">
      <alignment horizontal="left" vertical="center" wrapText="1" readingOrder="2"/>
    </xf>
    <xf numFmtId="0" fontId="143" fillId="0" borderId="11" xfId="15" applyFont="1" applyBorder="1" applyAlignment="1">
      <alignment horizontal="center" vertical="center" wrapText="1"/>
    </xf>
    <xf numFmtId="0" fontId="143" fillId="0" borderId="9" xfId="15" applyFont="1" applyBorder="1" applyAlignment="1">
      <alignment horizontal="center" vertical="center" wrapText="1"/>
    </xf>
    <xf numFmtId="0" fontId="144" fillId="0" borderId="11" xfId="15" applyFont="1" applyBorder="1" applyAlignment="1">
      <alignment horizontal="center" vertical="center" wrapText="1"/>
    </xf>
    <xf numFmtId="0" fontId="144" fillId="0" borderId="9" xfId="15" applyFont="1" applyBorder="1" applyAlignment="1">
      <alignment horizontal="center" vertical="center" wrapText="1"/>
    </xf>
    <xf numFmtId="0" fontId="142" fillId="0" borderId="64" xfId="15" applyFont="1" applyBorder="1" applyAlignment="1">
      <alignment horizontal="center" vertical="center"/>
    </xf>
    <xf numFmtId="0" fontId="142" fillId="0" borderId="24" xfId="15" applyFont="1" applyBorder="1" applyAlignment="1">
      <alignment horizontal="center" vertical="center"/>
    </xf>
    <xf numFmtId="0" fontId="11" fillId="0" borderId="58" xfId="15" applyFont="1" applyBorder="1" applyAlignment="1">
      <alignment horizontal="right" readingOrder="2"/>
    </xf>
    <xf numFmtId="0" fontId="11" fillId="0" borderId="0" xfId="15" applyFont="1" applyAlignment="1">
      <alignment horizontal="right" readingOrder="2"/>
    </xf>
    <xf numFmtId="0" fontId="140" fillId="0" borderId="0" xfId="15" applyFont="1" applyAlignment="1">
      <alignment horizontal="center"/>
    </xf>
    <xf numFmtId="0" fontId="140" fillId="0" borderId="0" xfId="15" applyFont="1" applyBorder="1" applyAlignment="1">
      <alignment horizontal="center"/>
    </xf>
    <xf numFmtId="0" fontId="142" fillId="0" borderId="62" xfId="15" applyFont="1" applyBorder="1" applyAlignment="1">
      <alignment horizontal="center" vertical="center"/>
    </xf>
    <xf numFmtId="0" fontId="142" fillId="0" borderId="63" xfId="15" applyFont="1" applyBorder="1" applyAlignment="1">
      <alignment horizontal="center" vertical="center"/>
    </xf>
    <xf numFmtId="0" fontId="143" fillId="0" borderId="6" xfId="15" applyFont="1" applyBorder="1" applyAlignment="1">
      <alignment horizontal="center" vertical="top" wrapText="1" shrinkToFit="1"/>
    </xf>
    <xf numFmtId="0" fontId="143" fillId="0" borderId="11" xfId="15" applyFont="1" applyBorder="1" applyAlignment="1">
      <alignment horizontal="center" vertical="top" wrapText="1" shrinkToFit="1"/>
    </xf>
    <xf numFmtId="0" fontId="143" fillId="0" borderId="9" xfId="15" applyFont="1" applyBorder="1" applyAlignment="1">
      <alignment horizontal="center" vertical="top" wrapText="1" shrinkToFit="1"/>
    </xf>
    <xf numFmtId="0" fontId="143" fillId="0" borderId="11" xfId="15" applyFont="1" applyBorder="1" applyAlignment="1">
      <alignment horizontal="center" vertical="center"/>
    </xf>
    <xf numFmtId="0" fontId="143" fillId="0" borderId="9" xfId="15" applyFont="1" applyBorder="1" applyAlignment="1">
      <alignment horizontal="center" vertical="center"/>
    </xf>
    <xf numFmtId="0" fontId="145" fillId="0" borderId="11" xfId="15" applyFont="1" applyBorder="1" applyAlignment="1">
      <alignment horizontal="center" vertical="center" wrapText="1"/>
    </xf>
    <xf numFmtId="0" fontId="145" fillId="0" borderId="9" xfId="15" applyFont="1" applyBorder="1" applyAlignment="1">
      <alignment horizontal="center" vertical="center" wrapText="1"/>
    </xf>
    <xf numFmtId="0" fontId="142" fillId="0" borderId="0" xfId="2" applyFont="1" applyFill="1" applyAlignment="1">
      <alignment horizontal="center"/>
    </xf>
    <xf numFmtId="0" fontId="154" fillId="0" borderId="0" xfId="2" applyFont="1" applyFill="1" applyAlignment="1">
      <alignment horizontal="center"/>
    </xf>
    <xf numFmtId="0" fontId="152" fillId="0" borderId="71" xfId="2" applyFont="1" applyFill="1" applyBorder="1" applyAlignment="1">
      <alignment horizontal="center"/>
    </xf>
    <xf numFmtId="0" fontId="168" fillId="0" borderId="0" xfId="15" applyFont="1" applyAlignment="1">
      <alignment horizontal="center" shrinkToFit="1"/>
    </xf>
    <xf numFmtId="0" fontId="170" fillId="0" borderId="0" xfId="15" applyFont="1" applyAlignment="1">
      <alignment horizontal="center" shrinkToFit="1"/>
    </xf>
    <xf numFmtId="0" fontId="169" fillId="0" borderId="103" xfId="15" applyFont="1" applyBorder="1" applyAlignment="1">
      <alignment horizontal="right" vertical="center" shrinkToFit="1" readingOrder="2"/>
    </xf>
    <xf numFmtId="0" fontId="170" fillId="0" borderId="103" xfId="15" applyFont="1" applyBorder="1" applyAlignment="1" applyProtection="1">
      <alignment horizontal="left" vertical="center" shrinkToFit="1"/>
      <protection locked="0"/>
    </xf>
    <xf numFmtId="0" fontId="171" fillId="0" borderId="0" xfId="2" applyFont="1" applyBorder="1" applyAlignment="1">
      <alignment horizontal="center" vertical="center"/>
    </xf>
    <xf numFmtId="0" fontId="154" fillId="0" borderId="0" xfId="2" applyFont="1" applyBorder="1" applyAlignment="1">
      <alignment horizontal="center" vertical="center"/>
    </xf>
    <xf numFmtId="0" fontId="37" fillId="0" borderId="60" xfId="2" applyFont="1" applyBorder="1" applyAlignment="1">
      <alignment horizontal="center" vertical="center"/>
    </xf>
    <xf numFmtId="0" fontId="37" fillId="0" borderId="61" xfId="2" applyFont="1" applyBorder="1" applyAlignment="1">
      <alignment horizontal="center" vertical="center"/>
    </xf>
    <xf numFmtId="0" fontId="37" fillId="0" borderId="36" xfId="2" applyFont="1" applyBorder="1" applyAlignment="1">
      <alignment horizontal="center" vertical="center"/>
    </xf>
    <xf numFmtId="0" fontId="128" fillId="0" borderId="25" xfId="15" applyFont="1" applyBorder="1" applyAlignment="1">
      <alignment horizontal="center" vertical="center"/>
    </xf>
    <xf numFmtId="0" fontId="128" fillId="0" borderId="60" xfId="15" applyFont="1" applyBorder="1" applyAlignment="1">
      <alignment horizontal="center" vertical="center"/>
    </xf>
    <xf numFmtId="0" fontId="128" fillId="0" borderId="36" xfId="15" applyFont="1" applyBorder="1" applyAlignment="1">
      <alignment horizontal="center" vertical="center"/>
    </xf>
    <xf numFmtId="0" fontId="128" fillId="0" borderId="61" xfId="15" applyFont="1" applyBorder="1" applyAlignment="1">
      <alignment horizontal="center" vertical="center"/>
    </xf>
    <xf numFmtId="0" fontId="174" fillId="0" borderId="0" xfId="15" applyFont="1" applyAlignment="1">
      <alignment horizontal="center"/>
    </xf>
    <xf numFmtId="0" fontId="175" fillId="0" borderId="0" xfId="15" applyFont="1" applyAlignment="1">
      <alignment horizontal="center"/>
    </xf>
    <xf numFmtId="0" fontId="128" fillId="0" borderId="62" xfId="15" applyFont="1" applyBorder="1" applyAlignment="1">
      <alignment horizontal="center" vertical="center"/>
    </xf>
    <xf numFmtId="0" fontId="128" fillId="0" borderId="64" xfId="15" applyFont="1" applyBorder="1" applyAlignment="1">
      <alignment horizontal="center" vertical="center"/>
    </xf>
    <xf numFmtId="0" fontId="128" fillId="0" borderId="63" xfId="15" applyFont="1" applyBorder="1" applyAlignment="1">
      <alignment horizontal="center" vertical="center"/>
    </xf>
    <xf numFmtId="0" fontId="128" fillId="0" borderId="24" xfId="15" applyFont="1" applyBorder="1" applyAlignment="1">
      <alignment horizontal="center" vertical="center"/>
    </xf>
    <xf numFmtId="0" fontId="128" fillId="0" borderId="60" xfId="15" applyFont="1" applyBorder="1" applyAlignment="1">
      <alignment horizontal="center" vertical="center" wrapText="1"/>
    </xf>
    <xf numFmtId="0" fontId="128" fillId="0" borderId="36" xfId="15" applyFont="1" applyBorder="1" applyAlignment="1">
      <alignment horizontal="center" vertical="center" wrapText="1"/>
    </xf>
    <xf numFmtId="0" fontId="128" fillId="0" borderId="6" xfId="15" applyFont="1" applyBorder="1" applyAlignment="1">
      <alignment horizontal="center" vertical="center" wrapText="1"/>
    </xf>
    <xf numFmtId="0" fontId="128" fillId="0" borderId="9" xfId="15" applyFont="1" applyBorder="1" applyAlignment="1">
      <alignment horizontal="center" vertical="center"/>
    </xf>
    <xf numFmtId="0" fontId="58" fillId="0" borderId="0" xfId="0" applyFont="1" applyFill="1" applyAlignment="1">
      <alignment horizontal="center"/>
    </xf>
    <xf numFmtId="0" fontId="173" fillId="0" borderId="0" xfId="0" applyFont="1" applyFill="1" applyAlignment="1">
      <alignment horizontal="center"/>
    </xf>
    <xf numFmtId="0" fontId="149" fillId="0" borderId="71" xfId="0" applyFont="1" applyFill="1" applyBorder="1" applyAlignment="1">
      <alignment horizontal="center"/>
    </xf>
    <xf numFmtId="0" fontId="183" fillId="0" borderId="0" xfId="19" applyFont="1" applyAlignment="1">
      <alignment horizontal="center"/>
    </xf>
    <xf numFmtId="0" fontId="183" fillId="0" borderId="0" xfId="20" applyFont="1" applyAlignment="1">
      <alignment horizontal="center"/>
    </xf>
    <xf numFmtId="0" fontId="31" fillId="0" borderId="60" xfId="15" applyFont="1" applyBorder="1" applyAlignment="1">
      <alignment horizontal="center" vertical="center"/>
    </xf>
    <xf numFmtId="0" fontId="31" fillId="0" borderId="61" xfId="15" applyFont="1" applyBorder="1" applyAlignment="1">
      <alignment horizontal="center" vertical="center"/>
    </xf>
    <xf numFmtId="0" fontId="31" fillId="0" borderId="25" xfId="15" applyFont="1" applyBorder="1" applyAlignment="1">
      <alignment horizontal="center" vertical="center"/>
    </xf>
    <xf numFmtId="0" fontId="157" fillId="0" borderId="6" xfId="15" applyFont="1" applyBorder="1" applyAlignment="1">
      <alignment horizontal="center"/>
    </xf>
    <xf numFmtId="0" fontId="158" fillId="0" borderId="9" xfId="15" applyFont="1" applyBorder="1" applyAlignment="1">
      <alignment horizontal="center" vertical="center" wrapText="1"/>
    </xf>
    <xf numFmtId="0" fontId="157" fillId="0" borderId="9" xfId="15" applyFont="1" applyBorder="1" applyAlignment="1">
      <alignment horizontal="center" vertical="center" wrapText="1"/>
    </xf>
    <xf numFmtId="0" fontId="193" fillId="0" borderId="0" xfId="15" applyFont="1" applyAlignment="1">
      <alignment horizontal="center"/>
    </xf>
    <xf numFmtId="0" fontId="192" fillId="0" borderId="0" xfId="15" applyFont="1" applyAlignment="1">
      <alignment horizontal="center"/>
    </xf>
    <xf numFmtId="0" fontId="157" fillId="0" borderId="57" xfId="15" applyFont="1" applyBorder="1" applyAlignment="1">
      <alignment horizontal="center" vertical="center"/>
    </xf>
    <xf numFmtId="0" fontId="157" fillId="0" borderId="63" xfId="15" applyFont="1" applyBorder="1" applyAlignment="1">
      <alignment horizontal="center" vertical="center"/>
    </xf>
    <xf numFmtId="0" fontId="157" fillId="0" borderId="62" xfId="15" applyFont="1" applyBorder="1" applyAlignment="1">
      <alignment horizontal="center"/>
    </xf>
    <xf numFmtId="0" fontId="167" fillId="0" borderId="9" xfId="15" applyFont="1" applyBorder="1" applyAlignment="1">
      <alignment horizontal="center" vertical="center" wrapText="1"/>
    </xf>
    <xf numFmtId="0" fontId="167" fillId="0" borderId="64" xfId="15" applyFont="1" applyBorder="1" applyAlignment="1">
      <alignment horizontal="center" vertical="center" wrapText="1"/>
    </xf>
    <xf numFmtId="0" fontId="157" fillId="0" borderId="23" xfId="15" applyFont="1" applyBorder="1" applyAlignment="1">
      <alignment horizontal="center" vertical="center"/>
    </xf>
    <xf numFmtId="0" fontId="157" fillId="0" borderId="24" xfId="15" applyFont="1" applyBorder="1" applyAlignment="1">
      <alignment horizontal="center" vertical="center"/>
    </xf>
    <xf numFmtId="0" fontId="34" fillId="0" borderId="41" xfId="15" applyFont="1" applyBorder="1" applyAlignment="1" applyProtection="1">
      <alignment horizontal="center" vertical="center"/>
      <protection locked="0"/>
    </xf>
    <xf numFmtId="0" fontId="34" fillId="0" borderId="3" xfId="15" applyFont="1" applyBorder="1" applyAlignment="1" applyProtection="1">
      <alignment horizontal="center" vertical="center"/>
      <protection locked="0"/>
    </xf>
    <xf numFmtId="0" fontId="34" fillId="0" borderId="41" xfId="15" applyFont="1" applyBorder="1" applyAlignment="1" applyProtection="1">
      <alignment horizontal="center" vertical="center"/>
    </xf>
    <xf numFmtId="0" fontId="34" fillId="0" borderId="3" xfId="15" applyFont="1" applyBorder="1" applyAlignment="1" applyProtection="1">
      <alignment horizontal="center" vertical="center"/>
    </xf>
    <xf numFmtId="0" fontId="194" fillId="0" borderId="67" xfId="15" applyFont="1" applyBorder="1" applyAlignment="1" applyProtection="1">
      <alignment horizontal="center" vertical="center"/>
      <protection locked="0"/>
    </xf>
    <xf numFmtId="0" fontId="194" fillId="0" borderId="68" xfId="15" applyFont="1" applyBorder="1" applyAlignment="1" applyProtection="1">
      <alignment horizontal="center" vertical="center"/>
      <protection locked="0"/>
    </xf>
    <xf numFmtId="0" fontId="194" fillId="0" borderId="67" xfId="15" applyFont="1" applyBorder="1" applyAlignment="1" applyProtection="1">
      <alignment horizontal="center" vertical="center"/>
    </xf>
    <xf numFmtId="0" fontId="194" fillId="0" borderId="68" xfId="15" applyFont="1" applyBorder="1" applyAlignment="1" applyProtection="1">
      <alignment horizontal="center" vertical="center"/>
    </xf>
    <xf numFmtId="0" fontId="194" fillId="0" borderId="49" xfId="15" applyFont="1" applyBorder="1" applyAlignment="1" applyProtection="1">
      <alignment horizontal="center" vertical="center"/>
      <protection locked="0"/>
    </xf>
    <xf numFmtId="0" fontId="194" fillId="0" borderId="48" xfId="15" applyFont="1" applyBorder="1" applyAlignment="1" applyProtection="1">
      <alignment horizontal="center" vertical="center"/>
      <protection locked="0"/>
    </xf>
    <xf numFmtId="0" fontId="194" fillId="0" borderId="49" xfId="15" applyFont="1" applyBorder="1" applyAlignment="1" applyProtection="1">
      <alignment horizontal="center" vertical="center"/>
    </xf>
    <xf numFmtId="0" fontId="194" fillId="0" borderId="48" xfId="15" applyFont="1" applyBorder="1" applyAlignment="1" applyProtection="1">
      <alignment horizontal="center" vertical="center"/>
    </xf>
    <xf numFmtId="0" fontId="194" fillId="0" borderId="45" xfId="15" applyFont="1" applyBorder="1" applyAlignment="1" applyProtection="1">
      <alignment horizontal="center" vertical="center"/>
      <protection locked="0"/>
    </xf>
    <xf numFmtId="0" fontId="194" fillId="0" borderId="44" xfId="15" applyFont="1" applyBorder="1" applyAlignment="1" applyProtection="1">
      <alignment horizontal="center" vertical="center"/>
      <protection locked="0"/>
    </xf>
    <xf numFmtId="0" fontId="194" fillId="0" borderId="45" xfId="15" applyFont="1" applyBorder="1" applyAlignment="1" applyProtection="1">
      <alignment horizontal="center" vertical="center"/>
    </xf>
    <xf numFmtId="0" fontId="194" fillId="0" borderId="44" xfId="15" applyFont="1" applyBorder="1" applyAlignment="1" applyProtection="1">
      <alignment horizontal="center" vertical="center"/>
    </xf>
    <xf numFmtId="0" fontId="157" fillId="0" borderId="60" xfId="15" applyFont="1" applyBorder="1" applyAlignment="1">
      <alignment horizontal="center" vertical="top" wrapText="1"/>
    </xf>
    <xf numFmtId="0" fontId="157" fillId="0" borderId="61" xfId="15" applyFont="1" applyBorder="1" applyAlignment="1">
      <alignment horizontal="center" vertical="top" wrapText="1"/>
    </xf>
    <xf numFmtId="0" fontId="158" fillId="0" borderId="0" xfId="15" applyFont="1" applyBorder="1" applyAlignment="1">
      <alignment horizontal="right" readingOrder="2"/>
    </xf>
    <xf numFmtId="0" fontId="195" fillId="0" borderId="0" xfId="15" applyFont="1" applyAlignment="1">
      <alignment horizontal="center"/>
    </xf>
    <xf numFmtId="0" fontId="84" fillId="0" borderId="0" xfId="15" applyFont="1" applyAlignment="1">
      <alignment horizontal="center"/>
    </xf>
    <xf numFmtId="0" fontId="172" fillId="0" borderId="0" xfId="2" applyFont="1" applyFill="1" applyAlignment="1">
      <alignment horizontal="center" vertical="center"/>
    </xf>
    <xf numFmtId="0" fontId="149" fillId="0" borderId="71" xfId="2" applyFont="1" applyFill="1" applyBorder="1" applyAlignment="1">
      <alignment horizontal="center"/>
    </xf>
    <xf numFmtId="0" fontId="65" fillId="0" borderId="36" xfId="2" applyFont="1" applyFill="1" applyBorder="1" applyAlignment="1">
      <alignment horizontal="center" vertical="center"/>
    </xf>
    <xf numFmtId="0" fontId="65" fillId="0" borderId="61" xfId="2" applyFont="1" applyFill="1" applyBorder="1" applyAlignment="1">
      <alignment horizontal="center" vertical="center"/>
    </xf>
    <xf numFmtId="0" fontId="94" fillId="0" borderId="36" xfId="0" applyFont="1" applyBorder="1" applyAlignment="1">
      <alignment horizontal="left" vertical="center" readingOrder="2"/>
    </xf>
    <xf numFmtId="0" fontId="94" fillId="0" borderId="61" xfId="0" applyFont="1" applyBorder="1" applyAlignment="1">
      <alignment horizontal="left" vertical="center" readingOrder="2"/>
    </xf>
    <xf numFmtId="0" fontId="94" fillId="0" borderId="60" xfId="0" applyFont="1" applyBorder="1" applyAlignment="1">
      <alignment horizontal="right" vertical="center" readingOrder="2"/>
    </xf>
    <xf numFmtId="0" fontId="94" fillId="0" borderId="36" xfId="0" applyFont="1" applyBorder="1" applyAlignment="1">
      <alignment horizontal="right" vertical="center" readingOrder="2"/>
    </xf>
    <xf numFmtId="0" fontId="196" fillId="0" borderId="0" xfId="0" applyFont="1" applyAlignment="1">
      <alignment horizontal="center" readingOrder="2"/>
    </xf>
    <xf numFmtId="0" fontId="196" fillId="0" borderId="0" xfId="0" applyFont="1" applyAlignment="1">
      <alignment horizontal="center"/>
    </xf>
    <xf numFmtId="0" fontId="197" fillId="0" borderId="62" xfId="0" applyFont="1" applyBorder="1" applyAlignment="1">
      <alignment horizontal="right"/>
    </xf>
    <xf numFmtId="0" fontId="197" fillId="0" borderId="63" xfId="0" applyFont="1" applyBorder="1" applyAlignment="1">
      <alignment horizontal="right"/>
    </xf>
    <xf numFmtId="0" fontId="197" fillId="0" borderId="65" xfId="0" applyFont="1" applyBorder="1" applyAlignment="1">
      <alignment horizontal="right"/>
    </xf>
    <xf numFmtId="0" fontId="197" fillId="0" borderId="39" xfId="0" applyFont="1" applyBorder="1" applyAlignment="1">
      <alignment horizontal="right"/>
    </xf>
    <xf numFmtId="0" fontId="197" fillId="0" borderId="64" xfId="0" applyFont="1" applyBorder="1" applyAlignment="1">
      <alignment horizontal="right"/>
    </xf>
    <xf numFmtId="0" fontId="197" fillId="0" borderId="24" xfId="0" applyFont="1" applyBorder="1" applyAlignment="1">
      <alignment horizontal="right"/>
    </xf>
    <xf numFmtId="0" fontId="157" fillId="0" borderId="58" xfId="15" applyFont="1" applyBorder="1" applyAlignment="1">
      <alignment horizontal="right" vertical="center" readingOrder="2"/>
    </xf>
    <xf numFmtId="0" fontId="157" fillId="0" borderId="58" xfId="15" applyFont="1" applyBorder="1" applyAlignment="1">
      <alignment horizontal="left" vertical="center" readingOrder="1"/>
    </xf>
    <xf numFmtId="0" fontId="157" fillId="0" borderId="0" xfId="15" applyFont="1" applyAlignment="1">
      <alignment horizontal="right" vertical="center" readingOrder="2"/>
    </xf>
    <xf numFmtId="0" fontId="157" fillId="0" borderId="0" xfId="15" applyFont="1" applyAlignment="1">
      <alignment horizontal="center" vertical="center"/>
    </xf>
    <xf numFmtId="0" fontId="157" fillId="0" borderId="62" xfId="15" applyFont="1" applyFill="1" applyBorder="1" applyAlignment="1">
      <alignment horizontal="center" vertical="top"/>
    </xf>
    <xf numFmtId="0" fontId="157" fillId="0" borderId="63" xfId="15" applyFont="1" applyFill="1" applyBorder="1" applyAlignment="1">
      <alignment horizontal="center" vertical="top"/>
    </xf>
    <xf numFmtId="164" fontId="158" fillId="0" borderId="6" xfId="15" applyNumberFormat="1" applyFont="1" applyFill="1" applyBorder="1" applyAlignment="1">
      <alignment horizontal="center" vertical="center"/>
    </xf>
    <xf numFmtId="164" fontId="158" fillId="0" borderId="9" xfId="15" applyNumberFormat="1" applyFont="1" applyFill="1" applyBorder="1" applyAlignment="1">
      <alignment horizontal="center" vertical="center"/>
    </xf>
    <xf numFmtId="0" fontId="157" fillId="0" borderId="64" xfId="15" applyFont="1" applyFill="1" applyBorder="1" applyAlignment="1">
      <alignment horizontal="center" vertical="top"/>
    </xf>
    <xf numFmtId="0" fontId="157" fillId="0" borderId="24" xfId="15" applyFont="1" applyFill="1" applyBorder="1" applyAlignment="1">
      <alignment horizontal="center" vertical="top"/>
    </xf>
    <xf numFmtId="166" fontId="158" fillId="0" borderId="6" xfId="15" applyNumberFormat="1" applyFont="1" applyFill="1" applyBorder="1" applyAlignment="1">
      <alignment horizontal="center" vertical="center"/>
    </xf>
    <xf numFmtId="166" fontId="158" fillId="0" borderId="9" xfId="15" applyNumberFormat="1" applyFont="1" applyFill="1" applyBorder="1" applyAlignment="1">
      <alignment horizontal="center" vertical="center"/>
    </xf>
    <xf numFmtId="2" fontId="158" fillId="0" borderId="6" xfId="15" applyNumberFormat="1" applyFont="1" applyFill="1" applyBorder="1" applyAlignment="1">
      <alignment horizontal="center" vertical="center"/>
    </xf>
    <xf numFmtId="2" fontId="158" fillId="0" borderId="9" xfId="15" applyNumberFormat="1" applyFont="1" applyFill="1" applyBorder="1" applyAlignment="1">
      <alignment horizontal="center" vertical="center"/>
    </xf>
    <xf numFmtId="164" fontId="157" fillId="0" borderId="6" xfId="15" applyNumberFormat="1" applyFont="1" applyFill="1" applyBorder="1" applyAlignment="1">
      <alignment horizontal="center" vertical="center"/>
    </xf>
    <xf numFmtId="164" fontId="157" fillId="0" borderId="9" xfId="15" applyNumberFormat="1" applyFont="1" applyFill="1" applyBorder="1" applyAlignment="1">
      <alignment horizontal="center" vertical="center"/>
    </xf>
    <xf numFmtId="0" fontId="171" fillId="0" borderId="0" xfId="2" applyFont="1" applyFill="1" applyAlignment="1">
      <alignment horizontal="center"/>
    </xf>
    <xf numFmtId="0" fontId="65" fillId="0" borderId="58" xfId="15" applyFont="1" applyFill="1" applyBorder="1" applyAlignment="1">
      <alignment horizontal="right" vertical="center"/>
    </xf>
    <xf numFmtId="0" fontId="55" fillId="0" borderId="58" xfId="15" applyFont="1" applyBorder="1" applyAlignment="1">
      <alignment horizontal="left"/>
    </xf>
    <xf numFmtId="0" fontId="55" fillId="0" borderId="0" xfId="15" applyFont="1" applyBorder="1" applyAlignment="1">
      <alignment horizontal="left"/>
    </xf>
    <xf numFmtId="0" fontId="206" fillId="0" borderId="22" xfId="15" applyFont="1" applyBorder="1" applyAlignment="1">
      <alignment horizontal="right" vertical="center"/>
    </xf>
    <xf numFmtId="0" fontId="205" fillId="0" borderId="69" xfId="15" applyFont="1" applyBorder="1" applyAlignment="1">
      <alignment horizontal="right" vertical="center"/>
    </xf>
    <xf numFmtId="0" fontId="205" fillId="0" borderId="70" xfId="15" applyFont="1" applyBorder="1" applyAlignment="1">
      <alignment horizontal="right" vertical="center"/>
    </xf>
    <xf numFmtId="0" fontId="205" fillId="0" borderId="66" xfId="15" applyFont="1" applyBorder="1" applyAlignment="1">
      <alignment horizontal="right" vertical="center"/>
    </xf>
    <xf numFmtId="0" fontId="205" fillId="0" borderId="28" xfId="15" applyFont="1" applyBorder="1" applyAlignment="1">
      <alignment horizontal="right" vertical="center"/>
    </xf>
    <xf numFmtId="0" fontId="205" fillId="0" borderId="65" xfId="15" applyFont="1" applyFill="1" applyBorder="1" applyAlignment="1">
      <alignment horizontal="right" vertical="center"/>
    </xf>
    <xf numFmtId="0" fontId="205" fillId="0" borderId="39" xfId="15" applyFont="1" applyFill="1" applyBorder="1" applyAlignment="1">
      <alignment horizontal="right" vertical="center"/>
    </xf>
    <xf numFmtId="0" fontId="205" fillId="0" borderId="66" xfId="15" applyFont="1" applyFill="1" applyBorder="1" applyAlignment="1">
      <alignment horizontal="right" vertical="center"/>
    </xf>
    <xf numFmtId="0" fontId="205" fillId="0" borderId="28" xfId="15" applyFont="1" applyFill="1" applyBorder="1" applyAlignment="1">
      <alignment horizontal="right" vertical="center"/>
    </xf>
    <xf numFmtId="0" fontId="206" fillId="0" borderId="69" xfId="15" applyFont="1" applyBorder="1" applyAlignment="1">
      <alignment horizontal="right" vertical="center"/>
    </xf>
    <xf numFmtId="0" fontId="206" fillId="0" borderId="70" xfId="15" applyFont="1" applyBorder="1" applyAlignment="1">
      <alignment horizontal="right" vertical="center"/>
    </xf>
    <xf numFmtId="0" fontId="206" fillId="0" borderId="66" xfId="15" applyFont="1" applyBorder="1" applyAlignment="1">
      <alignment horizontal="right" vertical="center"/>
    </xf>
    <xf numFmtId="0" fontId="206" fillId="0" borderId="28" xfId="15" applyFont="1" applyBorder="1" applyAlignment="1">
      <alignment horizontal="right" vertical="center"/>
    </xf>
    <xf numFmtId="0" fontId="205" fillId="0" borderId="69" xfId="15" applyFont="1" applyBorder="1" applyAlignment="1">
      <alignment horizontal="center" vertical="center"/>
    </xf>
    <xf numFmtId="0" fontId="205" fillId="0" borderId="70" xfId="15" applyFont="1" applyBorder="1" applyAlignment="1">
      <alignment horizontal="center" vertical="center"/>
    </xf>
    <xf numFmtId="0" fontId="205" fillId="0" borderId="66" xfId="15" applyFont="1" applyBorder="1" applyAlignment="1">
      <alignment horizontal="center" vertical="center"/>
    </xf>
    <xf numFmtId="0" fontId="205" fillId="0" borderId="28" xfId="15" applyFont="1" applyBorder="1" applyAlignment="1">
      <alignment horizontal="center" vertical="center"/>
    </xf>
    <xf numFmtId="0" fontId="205" fillId="0" borderId="65" xfId="15" applyFont="1" applyBorder="1" applyAlignment="1">
      <alignment horizontal="right" vertical="center"/>
    </xf>
    <xf numFmtId="0" fontId="205" fillId="0" borderId="39" xfId="15" applyFont="1" applyBorder="1" applyAlignment="1">
      <alignment horizontal="right" vertical="center"/>
    </xf>
    <xf numFmtId="0" fontId="65" fillId="0" borderId="0" xfId="15" applyFont="1" applyFill="1" applyBorder="1" applyAlignment="1">
      <alignment horizontal="right" vertical="center"/>
    </xf>
    <xf numFmtId="0" fontId="211" fillId="0" borderId="0" xfId="15" applyFont="1" applyBorder="1" applyAlignment="1">
      <alignment horizontal="center" vertical="center"/>
    </xf>
    <xf numFmtId="0" fontId="173" fillId="0" borderId="71" xfId="15" applyFont="1" applyFill="1" applyBorder="1" applyAlignment="1">
      <alignment horizontal="center"/>
    </xf>
    <xf numFmtId="0" fontId="173" fillId="0" borderId="62" xfId="15" applyFont="1" applyFill="1" applyBorder="1" applyAlignment="1">
      <alignment horizontal="center" vertical="center" wrapText="1"/>
    </xf>
    <xf numFmtId="0" fontId="173" fillId="0" borderId="58" xfId="15" applyFont="1" applyFill="1" applyBorder="1" applyAlignment="1">
      <alignment horizontal="center" vertical="center" wrapText="1"/>
    </xf>
    <xf numFmtId="0" fontId="173" fillId="0" borderId="63" xfId="15" applyFont="1" applyFill="1" applyBorder="1" applyAlignment="1">
      <alignment horizontal="center" vertical="center" wrapText="1"/>
    </xf>
    <xf numFmtId="0" fontId="173" fillId="0" borderId="64" xfId="15" applyFont="1" applyFill="1" applyBorder="1" applyAlignment="1">
      <alignment horizontal="center"/>
    </xf>
    <xf numFmtId="0" fontId="173" fillId="0" borderId="24" xfId="15" applyFont="1" applyFill="1" applyBorder="1" applyAlignment="1">
      <alignment horizontal="center"/>
    </xf>
    <xf numFmtId="0" fontId="37" fillId="0" borderId="62" xfId="15" applyFont="1" applyFill="1" applyBorder="1" applyAlignment="1">
      <alignment horizontal="center" vertical="center" wrapText="1"/>
    </xf>
    <xf numFmtId="0" fontId="37" fillId="0" borderId="58" xfId="15" applyFont="1" applyFill="1" applyBorder="1" applyAlignment="1">
      <alignment horizontal="center" vertical="center" wrapText="1"/>
    </xf>
    <xf numFmtId="0" fontId="37" fillId="0" borderId="63" xfId="15" applyFont="1" applyFill="1" applyBorder="1" applyAlignment="1">
      <alignment horizontal="center" vertical="center" wrapText="1"/>
    </xf>
    <xf numFmtId="0" fontId="37" fillId="0" borderId="62" xfId="15" applyFont="1" applyFill="1" applyBorder="1" applyAlignment="1">
      <alignment horizontal="center" wrapText="1"/>
    </xf>
    <xf numFmtId="0" fontId="37" fillId="0" borderId="58" xfId="15" applyFont="1" applyFill="1" applyBorder="1" applyAlignment="1">
      <alignment horizontal="center" wrapText="1"/>
    </xf>
    <xf numFmtId="0" fontId="37" fillId="0" borderId="63" xfId="15" applyFont="1" applyFill="1" applyBorder="1" applyAlignment="1">
      <alignment horizontal="center" wrapText="1"/>
    </xf>
    <xf numFmtId="0" fontId="37" fillId="0" borderId="64" xfId="15" applyFont="1" applyFill="1" applyBorder="1" applyAlignment="1">
      <alignment horizontal="center"/>
    </xf>
    <xf numFmtId="0" fontId="37" fillId="0" borderId="71" xfId="15" applyFont="1" applyFill="1" applyBorder="1" applyAlignment="1">
      <alignment horizontal="center"/>
    </xf>
    <xf numFmtId="0" fontId="37" fillId="0" borderId="24" xfId="15" applyFont="1" applyFill="1" applyBorder="1" applyAlignment="1">
      <alignment horizontal="center"/>
    </xf>
    <xf numFmtId="0" fontId="37" fillId="0" borderId="6" xfId="15" applyFont="1" applyFill="1" applyBorder="1" applyAlignment="1">
      <alignment horizontal="center" vertical="center" wrapText="1"/>
    </xf>
    <xf numFmtId="0" fontId="37" fillId="0" borderId="9" xfId="15" applyFont="1" applyFill="1" applyBorder="1" applyAlignment="1">
      <alignment horizontal="center"/>
    </xf>
    <xf numFmtId="0" fontId="173" fillId="0" borderId="9" xfId="15" applyFont="1" applyFill="1" applyBorder="1" applyAlignment="1">
      <alignment horizontal="center"/>
    </xf>
    <xf numFmtId="0" fontId="65" fillId="0" borderId="58" xfId="15" applyFont="1" applyFill="1" applyBorder="1" applyAlignment="1">
      <alignment horizontal="right" vertical="top"/>
    </xf>
    <xf numFmtId="0" fontId="208" fillId="0" borderId="0" xfId="15" applyFont="1" applyBorder="1" applyAlignment="1">
      <alignment horizontal="right" vertical="center"/>
    </xf>
    <xf numFmtId="0" fontId="173" fillId="0" borderId="6" xfId="15" applyFont="1" applyFill="1" applyBorder="1" applyAlignment="1">
      <alignment horizontal="center" vertical="center" wrapText="1"/>
    </xf>
    <xf numFmtId="0" fontId="173" fillId="0" borderId="23" xfId="15" applyFont="1" applyFill="1" applyBorder="1" applyAlignment="1">
      <alignment horizontal="center"/>
    </xf>
    <xf numFmtId="0" fontId="172" fillId="0" borderId="0" xfId="15" applyFont="1" applyFill="1" applyBorder="1" applyAlignment="1">
      <alignment horizontal="center"/>
    </xf>
    <xf numFmtId="0" fontId="64" fillId="0" borderId="0" xfId="15" applyFont="1" applyFill="1" applyBorder="1" applyAlignment="1">
      <alignment horizontal="center"/>
    </xf>
    <xf numFmtId="0" fontId="173" fillId="0" borderId="71" xfId="15" applyFont="1" applyFill="1" applyBorder="1" applyAlignment="1">
      <alignment horizontal="left"/>
    </xf>
    <xf numFmtId="0" fontId="173" fillId="0" borderId="57" xfId="15" applyFont="1" applyFill="1" applyBorder="1" applyAlignment="1">
      <alignment horizontal="center" vertical="center"/>
    </xf>
    <xf numFmtId="0" fontId="173" fillId="0" borderId="58" xfId="15" applyFont="1" applyFill="1" applyBorder="1" applyAlignment="1">
      <alignment horizontal="center" vertical="center"/>
    </xf>
    <xf numFmtId="0" fontId="173" fillId="0" borderId="63" xfId="15" applyFont="1" applyFill="1" applyBorder="1" applyAlignment="1">
      <alignment horizontal="center" vertical="center"/>
    </xf>
    <xf numFmtId="0" fontId="64" fillId="0" borderId="65" xfId="15" applyFont="1" applyBorder="1" applyAlignment="1">
      <alignment horizontal="center"/>
    </xf>
    <xf numFmtId="0" fontId="64" fillId="0" borderId="39" xfId="15" applyFont="1" applyBorder="1" applyAlignment="1">
      <alignment horizontal="center"/>
    </xf>
    <xf numFmtId="0" fontId="65" fillId="0" borderId="62" xfId="15" applyFont="1" applyBorder="1" applyAlignment="1">
      <alignment horizontal="center"/>
    </xf>
    <xf numFmtId="0" fontId="65" fillId="0" borderId="58" xfId="15" applyFont="1" applyBorder="1" applyAlignment="1">
      <alignment horizontal="center"/>
    </xf>
    <xf numFmtId="0" fontId="65" fillId="0" borderId="63" xfId="15" applyFont="1" applyBorder="1" applyAlignment="1">
      <alignment horizontal="center"/>
    </xf>
    <xf numFmtId="0" fontId="37" fillId="0" borderId="64" xfId="15" applyFont="1" applyBorder="1" applyAlignment="1">
      <alignment horizontal="center"/>
    </xf>
    <xf numFmtId="0" fontId="37" fillId="0" borderId="71" xfId="15" applyFont="1" applyBorder="1" applyAlignment="1">
      <alignment horizontal="center"/>
    </xf>
    <xf numFmtId="0" fontId="37" fillId="0" borderId="24" xfId="15" applyFont="1" applyBorder="1" applyAlignment="1">
      <alignment horizontal="center"/>
    </xf>
    <xf numFmtId="0" fontId="173" fillId="0" borderId="64" xfId="15" applyFont="1" applyBorder="1" applyAlignment="1">
      <alignment horizontal="center"/>
    </xf>
    <xf numFmtId="0" fontId="173" fillId="0" borderId="71" xfId="15" applyFont="1" applyBorder="1" applyAlignment="1">
      <alignment horizontal="center"/>
    </xf>
    <xf numFmtId="0" fontId="173" fillId="0" borderId="24" xfId="15" applyFont="1" applyBorder="1" applyAlignment="1">
      <alignment horizontal="center"/>
    </xf>
    <xf numFmtId="0" fontId="65" fillId="0" borderId="64" xfId="15" applyFont="1" applyBorder="1" applyAlignment="1">
      <alignment horizontal="center"/>
    </xf>
    <xf numFmtId="0" fontId="65" fillId="0" borderId="71" xfId="15" applyFont="1" applyBorder="1" applyAlignment="1">
      <alignment horizontal="center"/>
    </xf>
    <xf numFmtId="0" fontId="65" fillId="0" borderId="24" xfId="15" applyFont="1" applyBorder="1" applyAlignment="1">
      <alignment horizontal="center"/>
    </xf>
    <xf numFmtId="0" fontId="64" fillId="0" borderId="62" xfId="15" applyFont="1" applyBorder="1" applyAlignment="1">
      <alignment horizontal="center"/>
    </xf>
    <xf numFmtId="0" fontId="64" fillId="0" borderId="63" xfId="15" applyFont="1" applyBorder="1" applyAlignment="1">
      <alignment horizontal="center"/>
    </xf>
    <xf numFmtId="0" fontId="37" fillId="0" borderId="62" xfId="15" applyFont="1" applyBorder="1" applyAlignment="1">
      <alignment horizontal="center"/>
    </xf>
    <xf numFmtId="0" fontId="37" fillId="0" borderId="58" xfId="15" applyFont="1" applyBorder="1" applyAlignment="1">
      <alignment horizontal="center"/>
    </xf>
    <xf numFmtId="0" fontId="37" fillId="0" borderId="63" xfId="15" applyFont="1" applyBorder="1" applyAlignment="1">
      <alignment horizontal="center"/>
    </xf>
    <xf numFmtId="0" fontId="173" fillId="0" borderId="62" xfId="15" applyFont="1" applyFill="1" applyBorder="1" applyAlignment="1">
      <alignment horizontal="center"/>
    </xf>
    <xf numFmtId="0" fontId="173" fillId="0" borderId="58" xfId="15" applyFont="1" applyFill="1" applyBorder="1" applyAlignment="1">
      <alignment horizontal="center"/>
    </xf>
    <xf numFmtId="0" fontId="173" fillId="0" borderId="63" xfId="15" applyFont="1" applyFill="1" applyBorder="1" applyAlignment="1">
      <alignment horizontal="center"/>
    </xf>
    <xf numFmtId="0" fontId="173" fillId="0" borderId="62" xfId="15" applyFont="1" applyBorder="1" applyAlignment="1">
      <alignment horizontal="center"/>
    </xf>
    <xf numFmtId="0" fontId="173" fillId="0" borderId="58" xfId="15" applyFont="1" applyBorder="1" applyAlignment="1">
      <alignment horizontal="center"/>
    </xf>
    <xf numFmtId="0" fontId="173" fillId="0" borderId="63" xfId="15" applyFont="1" applyBorder="1" applyAlignment="1">
      <alignment horizontal="center"/>
    </xf>
    <xf numFmtId="0" fontId="161" fillId="0" borderId="9" xfId="15" applyFont="1" applyBorder="1" applyAlignment="1">
      <alignment horizontal="center"/>
    </xf>
    <xf numFmtId="0" fontId="161" fillId="0" borderId="64" xfId="15" applyFont="1" applyBorder="1" applyAlignment="1">
      <alignment horizontal="center"/>
    </xf>
    <xf numFmtId="0" fontId="161" fillId="0" borderId="71" xfId="15" applyFont="1" applyBorder="1" applyAlignment="1">
      <alignment horizontal="center"/>
    </xf>
    <xf numFmtId="0" fontId="161" fillId="0" borderId="24" xfId="15" applyFont="1" applyBorder="1" applyAlignment="1">
      <alignment horizontal="center"/>
    </xf>
    <xf numFmtId="0" fontId="161" fillId="0" borderId="9" xfId="15" applyFont="1" applyFill="1" applyBorder="1" applyAlignment="1">
      <alignment horizontal="center"/>
    </xf>
    <xf numFmtId="0" fontId="161" fillId="0" borderId="6" xfId="15" applyFont="1" applyBorder="1" applyAlignment="1">
      <alignment horizontal="center"/>
    </xf>
    <xf numFmtId="0" fontId="163" fillId="0" borderId="6" xfId="15" applyFont="1" applyBorder="1" applyAlignment="1">
      <alignment horizontal="center"/>
    </xf>
    <xf numFmtId="0" fontId="212" fillId="0" borderId="62" xfId="15" applyFont="1" applyBorder="1" applyAlignment="1">
      <alignment horizontal="center"/>
    </xf>
    <xf numFmtId="0" fontId="212" fillId="0" borderId="58" xfId="15" applyFont="1" applyBorder="1" applyAlignment="1">
      <alignment horizontal="center"/>
    </xf>
    <xf numFmtId="0" fontId="212" fillId="0" borderId="63" xfId="15" applyFont="1" applyBorder="1" applyAlignment="1">
      <alignment horizontal="center"/>
    </xf>
    <xf numFmtId="0" fontId="161" fillId="0" borderId="62" xfId="15" applyFont="1" applyBorder="1" applyAlignment="1">
      <alignment horizontal="center"/>
    </xf>
    <xf numFmtId="0" fontId="161" fillId="0" borderId="58" xfId="15" applyFont="1" applyBorder="1" applyAlignment="1">
      <alignment horizontal="center"/>
    </xf>
    <xf numFmtId="0" fontId="161" fillId="0" borderId="63" xfId="15" applyFont="1" applyBorder="1" applyAlignment="1">
      <alignment horizontal="center"/>
    </xf>
    <xf numFmtId="0" fontId="173" fillId="0" borderId="65" xfId="15" applyFont="1" applyBorder="1" applyAlignment="1">
      <alignment horizontal="center"/>
    </xf>
    <xf numFmtId="0" fontId="173" fillId="0" borderId="39" xfId="15" applyFont="1" applyBorder="1" applyAlignment="1">
      <alignment horizontal="center"/>
    </xf>
    <xf numFmtId="0" fontId="161" fillId="0" borderId="6" xfId="15" applyFont="1" applyFill="1" applyBorder="1" applyAlignment="1">
      <alignment horizontal="center"/>
    </xf>
    <xf numFmtId="0" fontId="64" fillId="0" borderId="57" xfId="15" applyFont="1" applyBorder="1" applyAlignment="1">
      <alignment horizontal="center"/>
    </xf>
    <xf numFmtId="0" fontId="64" fillId="0" borderId="58" xfId="15" applyFont="1" applyBorder="1" applyAlignment="1">
      <alignment horizontal="center"/>
    </xf>
    <xf numFmtId="0" fontId="173" fillId="0" borderId="9" xfId="15" applyFont="1" applyBorder="1" applyAlignment="1">
      <alignment horizontal="center"/>
    </xf>
    <xf numFmtId="0" fontId="37" fillId="0" borderId="9" xfId="15" applyFont="1" applyBorder="1" applyAlignment="1">
      <alignment horizontal="center"/>
    </xf>
    <xf numFmtId="0" fontId="64" fillId="0" borderId="23" xfId="15" applyFont="1" applyBorder="1" applyAlignment="1">
      <alignment horizontal="center" vertical="center"/>
    </xf>
    <xf numFmtId="0" fontId="64" fillId="0" borderId="71" xfId="15" applyFont="1" applyBorder="1" applyAlignment="1">
      <alignment horizontal="center" vertical="center"/>
    </xf>
    <xf numFmtId="0" fontId="64" fillId="0" borderId="24" xfId="15" applyFont="1" applyBorder="1" applyAlignment="1">
      <alignment horizontal="center" vertical="center"/>
    </xf>
    <xf numFmtId="0" fontId="61" fillId="0" borderId="0" xfId="15" applyFont="1" applyAlignment="1">
      <alignment horizontal="center" vertical="center"/>
    </xf>
    <xf numFmtId="0" fontId="173" fillId="0" borderId="6" xfId="15" applyFont="1" applyBorder="1" applyAlignment="1">
      <alignment horizontal="center"/>
    </xf>
    <xf numFmtId="0" fontId="37" fillId="0" borderId="6" xfId="15" applyFont="1" applyFill="1" applyBorder="1" applyAlignment="1">
      <alignment horizontal="center"/>
    </xf>
    <xf numFmtId="0" fontId="37" fillId="0" borderId="6" xfId="15" applyFont="1" applyBorder="1" applyAlignment="1">
      <alignment horizontal="center"/>
    </xf>
    <xf numFmtId="0" fontId="147" fillId="0" borderId="6" xfId="2" applyFont="1" applyBorder="1" applyAlignment="1">
      <alignment horizontal="center" vertical="center" textRotation="90" wrapText="1" readingOrder="2"/>
    </xf>
    <xf numFmtId="0" fontId="147" fillId="0" borderId="11" xfId="2" applyFont="1" applyBorder="1" applyAlignment="1">
      <alignment horizontal="center" vertical="center" textRotation="90" wrapText="1" readingOrder="2"/>
    </xf>
    <xf numFmtId="0" fontId="147" fillId="0" borderId="9" xfId="2" applyFont="1" applyBorder="1" applyAlignment="1">
      <alignment horizontal="center" vertical="center" textRotation="90" wrapText="1" readingOrder="2"/>
    </xf>
    <xf numFmtId="0" fontId="147" fillId="0" borderId="6" xfId="2" applyFont="1" applyBorder="1" applyAlignment="1">
      <alignment horizontal="center" vertical="center" textRotation="90" wrapText="1"/>
    </xf>
    <xf numFmtId="0" fontId="147" fillId="0" borderId="11" xfId="2" applyFont="1" applyBorder="1" applyAlignment="1">
      <alignment horizontal="center" vertical="center" textRotation="90" wrapText="1"/>
    </xf>
    <xf numFmtId="0" fontId="147" fillId="0" borderId="9" xfId="2" applyFont="1" applyBorder="1" applyAlignment="1">
      <alignment horizontal="center" vertical="center" textRotation="90" wrapText="1"/>
    </xf>
    <xf numFmtId="0" fontId="147" fillId="0" borderId="65" xfId="2" applyFont="1" applyBorder="1" applyAlignment="1">
      <alignment horizontal="center" vertical="center"/>
    </xf>
    <xf numFmtId="0" fontId="147" fillId="0" borderId="39" xfId="2" applyFont="1" applyBorder="1" applyAlignment="1">
      <alignment horizontal="center" vertical="center"/>
    </xf>
    <xf numFmtId="0" fontId="147" fillId="0" borderId="64" xfId="2" applyFont="1" applyBorder="1" applyAlignment="1">
      <alignment horizontal="center" vertical="center"/>
    </xf>
    <xf numFmtId="0" fontId="147" fillId="0" borderId="24" xfId="2" applyFont="1" applyBorder="1" applyAlignment="1">
      <alignment horizontal="center" vertical="center"/>
    </xf>
    <xf numFmtId="0" fontId="147" fillId="0" borderId="58" xfId="2" applyFont="1" applyFill="1" applyBorder="1" applyAlignment="1">
      <alignment horizontal="right" readingOrder="2"/>
    </xf>
    <xf numFmtId="0" fontId="147" fillId="0" borderId="0" xfId="2" applyFont="1" applyAlignment="1">
      <alignment horizontal="center"/>
    </xf>
    <xf numFmtId="0" fontId="213" fillId="0" borderId="0" xfId="2" applyFont="1" applyBorder="1" applyAlignment="1">
      <alignment horizontal="center"/>
    </xf>
    <xf numFmtId="0" fontId="213" fillId="0" borderId="0" xfId="2" applyFont="1" applyAlignment="1">
      <alignment horizontal="center"/>
    </xf>
    <xf numFmtId="0" fontId="147" fillId="0" borderId="71" xfId="2" applyFont="1" applyBorder="1" applyAlignment="1">
      <alignment horizontal="right"/>
    </xf>
    <xf numFmtId="0" fontId="147" fillId="0" borderId="62" xfId="2" applyFont="1" applyBorder="1" applyAlignment="1">
      <alignment horizontal="center"/>
    </xf>
    <xf numFmtId="0" fontId="147" fillId="0" borderId="63" xfId="2" applyFont="1" applyBorder="1" applyAlignment="1">
      <alignment horizontal="center"/>
    </xf>
    <xf numFmtId="0" fontId="147" fillId="0" borderId="62" xfId="2" applyFont="1" applyBorder="1" applyAlignment="1">
      <alignment horizontal="center" vertical="center" textRotation="91" readingOrder="2"/>
    </xf>
    <xf numFmtId="0" fontId="147" fillId="0" borderId="63" xfId="2" applyFont="1" applyBorder="1" applyAlignment="1">
      <alignment horizontal="center" vertical="center" textRotation="91" readingOrder="2"/>
    </xf>
    <xf numFmtId="0" fontId="147" fillId="0" borderId="65" xfId="2" applyFont="1" applyBorder="1" applyAlignment="1">
      <alignment horizontal="center" vertical="center" textRotation="91" readingOrder="2"/>
    </xf>
    <xf numFmtId="0" fontId="147" fillId="0" borderId="39" xfId="2" applyFont="1" applyBorder="1" applyAlignment="1">
      <alignment horizontal="center" vertical="center" textRotation="91" readingOrder="2"/>
    </xf>
    <xf numFmtId="0" fontId="24" fillId="0" borderId="6" xfId="2" applyFont="1" applyBorder="1" applyAlignment="1">
      <alignment horizontal="center" vertical="center" textRotation="90" wrapText="1" readingOrder="2"/>
    </xf>
    <xf numFmtId="0" fontId="24" fillId="0" borderId="11" xfId="2" applyFont="1" applyBorder="1" applyAlignment="1">
      <alignment horizontal="center" vertical="center" textRotation="90" wrapText="1" readingOrder="2"/>
    </xf>
    <xf numFmtId="0" fontId="24" fillId="0" borderId="6" xfId="2" applyFont="1" applyBorder="1" applyAlignment="1">
      <alignment horizontal="center" vertical="center" textRotation="90" wrapText="1"/>
    </xf>
    <xf numFmtId="0" fontId="24" fillId="0" borderId="11" xfId="2" applyFont="1" applyBorder="1" applyAlignment="1">
      <alignment horizontal="center" vertical="center" textRotation="90" wrapText="1"/>
    </xf>
    <xf numFmtId="0" fontId="24" fillId="0" borderId="65" xfId="2" applyFont="1" applyBorder="1" applyAlignment="1">
      <alignment horizontal="center" vertical="top"/>
    </xf>
    <xf numFmtId="0" fontId="24" fillId="0" borderId="39" xfId="2" applyFont="1" applyBorder="1" applyAlignment="1">
      <alignment horizontal="center" vertical="top"/>
    </xf>
    <xf numFmtId="0" fontId="214" fillId="0" borderId="0" xfId="2" applyFont="1" applyBorder="1" applyAlignment="1">
      <alignment horizontal="center" vertical="center"/>
    </xf>
    <xf numFmtId="0" fontId="13" fillId="0" borderId="0" xfId="2" applyFont="1" applyAlignment="1">
      <alignment horizontal="center" vertical="center"/>
    </xf>
    <xf numFmtId="0" fontId="215" fillId="0" borderId="71" xfId="2" applyFont="1" applyBorder="1" applyAlignment="1">
      <alignment horizontal="right"/>
    </xf>
    <xf numFmtId="0" fontId="215" fillId="0" borderId="71" xfId="2" applyFont="1" applyBorder="1" applyAlignment="1">
      <alignment horizontal="left"/>
    </xf>
    <xf numFmtId="0" fontId="24" fillId="0" borderId="62" xfId="2" applyFont="1" applyBorder="1" applyAlignment="1">
      <alignment horizontal="center" vertical="center"/>
    </xf>
    <xf numFmtId="0" fontId="24" fillId="0" borderId="63" xfId="2" applyFont="1" applyBorder="1" applyAlignment="1">
      <alignment horizontal="center" vertical="center"/>
    </xf>
    <xf numFmtId="0" fontId="24" fillId="0" borderId="65" xfId="2" applyFont="1" applyBorder="1" applyAlignment="1">
      <alignment horizontal="center" vertical="center"/>
    </xf>
    <xf numFmtId="0" fontId="24" fillId="0" borderId="39" xfId="2" applyFont="1" applyBorder="1" applyAlignment="1">
      <alignment horizontal="center" vertical="center"/>
    </xf>
    <xf numFmtId="0" fontId="24" fillId="0" borderId="60" xfId="2" applyFont="1" applyBorder="1" applyAlignment="1">
      <alignment horizontal="center" vertical="center"/>
    </xf>
    <xf numFmtId="0" fontId="24" fillId="0" borderId="36" xfId="2" applyFont="1" applyBorder="1" applyAlignment="1">
      <alignment horizontal="center" vertical="center"/>
    </xf>
    <xf numFmtId="0" fontId="24" fillId="0" borderId="61" xfId="2" applyFont="1" applyBorder="1" applyAlignment="1">
      <alignment horizontal="center" vertical="center"/>
    </xf>
    <xf numFmtId="0" fontId="142" fillId="0" borderId="0" xfId="15" applyFont="1" applyAlignment="1">
      <alignment horizontal="center"/>
    </xf>
    <xf numFmtId="0" fontId="147" fillId="0" borderId="0" xfId="15" applyFont="1" applyAlignment="1">
      <alignment horizontal="center"/>
    </xf>
    <xf numFmtId="0" fontId="147" fillId="0" borderId="71" xfId="15" applyFont="1" applyBorder="1" applyAlignment="1">
      <alignment horizontal="left"/>
    </xf>
    <xf numFmtId="0" fontId="147" fillId="0" borderId="64" xfId="15" applyFont="1" applyBorder="1" applyAlignment="1">
      <alignment horizontal="center" vertical="top"/>
    </xf>
    <xf numFmtId="0" fontId="147" fillId="0" borderId="24" xfId="15" applyFont="1" applyBorder="1" applyAlignment="1">
      <alignment horizontal="center" vertical="top"/>
    </xf>
    <xf numFmtId="0" fontId="200" fillId="0" borderId="41" xfId="15" applyFont="1" applyBorder="1" applyAlignment="1">
      <alignment horizontal="right" vertical="center"/>
    </xf>
    <xf numFmtId="0" fontId="200" fillId="0" borderId="3" xfId="15" applyFont="1" applyBorder="1" applyAlignment="1">
      <alignment horizontal="right" vertical="center"/>
    </xf>
    <xf numFmtId="0" fontId="197" fillId="0" borderId="0" xfId="15" applyFont="1" applyAlignment="1">
      <alignment horizontal="center"/>
    </xf>
    <xf numFmtId="0" fontId="76" fillId="0" borderId="0" xfId="15" applyFont="1" applyAlignment="1">
      <alignment horizontal="center"/>
    </xf>
    <xf numFmtId="0" fontId="134" fillId="0" borderId="62" xfId="15" applyFont="1" applyBorder="1" applyAlignment="1">
      <alignment horizontal="center"/>
    </xf>
    <xf numFmtId="0" fontId="134" fillId="0" borderId="63" xfId="15" applyFont="1" applyBorder="1" applyAlignment="1">
      <alignment horizontal="center"/>
    </xf>
    <xf numFmtId="0" fontId="134" fillId="0" borderId="64" xfId="15" applyFont="1" applyBorder="1" applyAlignment="1">
      <alignment horizontal="center"/>
    </xf>
    <xf numFmtId="0" fontId="134" fillId="0" borderId="24" xfId="15" applyFont="1" applyBorder="1" applyAlignment="1">
      <alignment horizontal="center"/>
    </xf>
    <xf numFmtId="0" fontId="158" fillId="0" borderId="62" xfId="2" applyFont="1" applyBorder="1" applyAlignment="1">
      <alignment horizontal="center" vertical="center"/>
    </xf>
    <xf numFmtId="0" fontId="158" fillId="0" borderId="63" xfId="2" applyFont="1" applyBorder="1" applyAlignment="1">
      <alignment horizontal="center" vertical="center"/>
    </xf>
    <xf numFmtId="0" fontId="158" fillId="0" borderId="65" xfId="2" applyFont="1" applyBorder="1" applyAlignment="1">
      <alignment horizontal="center" vertical="center"/>
    </xf>
    <xf numFmtId="0" fontId="158" fillId="0" borderId="39" xfId="2" applyFont="1" applyBorder="1" applyAlignment="1">
      <alignment horizontal="center" vertical="center"/>
    </xf>
    <xf numFmtId="0" fontId="195" fillId="0" borderId="0" xfId="2" applyFont="1" applyFill="1" applyAlignment="1">
      <alignment horizontal="center" vertical="center"/>
    </xf>
    <xf numFmtId="0" fontId="157" fillId="0" borderId="71" xfId="2" applyFont="1" applyBorder="1" applyAlignment="1">
      <alignment horizontal="center" vertical="center"/>
    </xf>
    <xf numFmtId="0" fontId="158" fillId="0" borderId="0" xfId="2" applyFont="1" applyBorder="1" applyAlignment="1">
      <alignment horizontal="center" vertical="center"/>
    </xf>
    <xf numFmtId="0" fontId="171" fillId="0" borderId="0" xfId="2" applyFont="1" applyFill="1" applyAlignment="1">
      <alignment horizontal="center" vertical="center"/>
    </xf>
    <xf numFmtId="0" fontId="157" fillId="0" borderId="71" xfId="2" applyFont="1" applyBorder="1" applyAlignment="1">
      <alignment horizontal="left" vertical="center"/>
    </xf>
    <xf numFmtId="0" fontId="142" fillId="0" borderId="0" xfId="2" applyFont="1" applyAlignment="1">
      <alignment horizontal="center" vertical="center"/>
    </xf>
    <xf numFmtId="0" fontId="154" fillId="0" borderId="0" xfId="2" applyFont="1" applyFill="1" applyAlignment="1">
      <alignment horizontal="center" vertical="center"/>
    </xf>
    <xf numFmtId="0" fontId="136" fillId="0" borderId="36" xfId="0" applyFont="1" applyBorder="1" applyAlignment="1">
      <alignment horizontal="left" vertical="center" readingOrder="2"/>
    </xf>
    <xf numFmtId="0" fontId="136" fillId="0" borderId="61" xfId="0" applyFont="1" applyBorder="1" applyAlignment="1">
      <alignment horizontal="left" vertical="center" readingOrder="2"/>
    </xf>
    <xf numFmtId="0" fontId="136" fillId="0" borderId="60" xfId="0" applyFont="1" applyBorder="1" applyAlignment="1">
      <alignment horizontal="right" vertical="center" readingOrder="2"/>
    </xf>
    <xf numFmtId="0" fontId="136" fillId="0" borderId="36" xfId="0" applyFont="1" applyBorder="1" applyAlignment="1">
      <alignment horizontal="right" vertical="center" readingOrder="2"/>
    </xf>
    <xf numFmtId="0" fontId="134" fillId="0" borderId="60" xfId="0" applyFont="1" applyBorder="1" applyAlignment="1">
      <alignment horizontal="right" vertical="center" readingOrder="2"/>
    </xf>
    <xf numFmtId="0" fontId="134" fillId="0" borderId="36" xfId="0" applyFont="1" applyBorder="1" applyAlignment="1">
      <alignment horizontal="right" vertical="center" readingOrder="2"/>
    </xf>
    <xf numFmtId="0" fontId="134" fillId="0" borderId="36" xfId="0" applyFont="1" applyBorder="1" applyAlignment="1">
      <alignment horizontal="left" vertical="center" readingOrder="2"/>
    </xf>
    <xf numFmtId="0" fontId="134" fillId="0" borderId="61" xfId="0" applyFont="1" applyBorder="1" applyAlignment="1">
      <alignment horizontal="left" vertical="center" readingOrder="2"/>
    </xf>
    <xf numFmtId="0" fontId="138" fillId="0" borderId="60" xfId="0" applyFont="1" applyBorder="1" applyAlignment="1">
      <alignment horizontal="right" vertical="center" readingOrder="2"/>
    </xf>
    <xf numFmtId="0" fontId="138" fillId="0" borderId="36" xfId="0" applyFont="1" applyBorder="1" applyAlignment="1">
      <alignment horizontal="right" vertical="center" readingOrder="2"/>
    </xf>
    <xf numFmtId="0" fontId="223" fillId="0" borderId="36" xfId="0" applyFont="1" applyBorder="1" applyAlignment="1">
      <alignment horizontal="left" vertical="center" readingOrder="2"/>
    </xf>
    <xf numFmtId="0" fontId="223" fillId="0" borderId="61" xfId="0" applyFont="1" applyBorder="1" applyAlignment="1">
      <alignment horizontal="left" vertical="center" readingOrder="2"/>
    </xf>
    <xf numFmtId="0" fontId="195" fillId="0" borderId="64" xfId="2" applyFont="1" applyFill="1" applyBorder="1" applyAlignment="1">
      <alignment horizontal="center" vertical="center" wrapText="1"/>
    </xf>
    <xf numFmtId="0" fontId="195" fillId="0" borderId="71" xfId="2" applyFont="1" applyFill="1" applyBorder="1" applyAlignment="1">
      <alignment horizontal="center" vertical="center" wrapText="1"/>
    </xf>
    <xf numFmtId="0" fontId="195" fillId="0" borderId="24" xfId="2" applyFont="1" applyFill="1" applyBorder="1" applyAlignment="1">
      <alignment horizontal="center" vertical="center" wrapText="1"/>
    </xf>
    <xf numFmtId="0" fontId="24" fillId="0" borderId="58" xfId="2" applyFont="1" applyBorder="1" applyAlignment="1">
      <alignment horizontal="right" readingOrder="2"/>
    </xf>
    <xf numFmtId="0" fontId="24" fillId="0" borderId="0" xfId="2" applyFont="1" applyBorder="1" applyAlignment="1">
      <alignment horizontal="right" readingOrder="2"/>
    </xf>
    <xf numFmtId="0" fontId="195" fillId="0" borderId="62" xfId="2" applyFont="1" applyFill="1" applyBorder="1" applyAlignment="1">
      <alignment horizontal="center" vertical="center" wrapText="1"/>
    </xf>
    <xf numFmtId="0" fontId="195" fillId="0" borderId="58" xfId="2" applyFont="1" applyFill="1" applyBorder="1" applyAlignment="1">
      <alignment horizontal="center" vertical="center" wrapText="1"/>
    </xf>
    <xf numFmtId="0" fontId="195" fillId="0" borderId="63" xfId="2" applyFont="1" applyFill="1" applyBorder="1" applyAlignment="1">
      <alignment horizontal="center" vertical="center" wrapText="1"/>
    </xf>
    <xf numFmtId="0" fontId="225" fillId="0" borderId="0" xfId="2" applyFont="1" applyFill="1" applyAlignment="1">
      <alignment horizontal="center" vertical="center"/>
    </xf>
    <xf numFmtId="0" fontId="183" fillId="0" borderId="0" xfId="15" applyFont="1" applyAlignment="1">
      <alignment horizontal="center" vertical="center"/>
    </xf>
    <xf numFmtId="0" fontId="29" fillId="0" borderId="0" xfId="15" applyFont="1" applyAlignment="1">
      <alignment horizontal="center" vertical="center"/>
    </xf>
    <xf numFmtId="0" fontId="31" fillId="0" borderId="62" xfId="15" applyFont="1" applyBorder="1" applyAlignment="1">
      <alignment horizontal="center" vertical="center"/>
    </xf>
    <xf numFmtId="0" fontId="31" fillId="0" borderId="63" xfId="15" applyFont="1" applyBorder="1" applyAlignment="1">
      <alignment horizontal="center" vertical="center"/>
    </xf>
    <xf numFmtId="0" fontId="31" fillId="0" borderId="65" xfId="15" applyFont="1" applyBorder="1" applyAlignment="1">
      <alignment horizontal="center" vertical="center"/>
    </xf>
    <xf numFmtId="0" fontId="31" fillId="0" borderId="39" xfId="15" applyFont="1" applyBorder="1" applyAlignment="1">
      <alignment horizontal="center" vertical="center"/>
    </xf>
    <xf numFmtId="0" fontId="31" fillId="0" borderId="6" xfId="15" applyFont="1" applyBorder="1" applyAlignment="1">
      <alignment horizontal="center" vertical="center"/>
    </xf>
    <xf numFmtId="0" fontId="31" fillId="0" borderId="11" xfId="15" applyFont="1" applyBorder="1" applyAlignment="1">
      <alignment horizontal="center" vertical="center"/>
    </xf>
    <xf numFmtId="0" fontId="31" fillId="0" borderId="9" xfId="15" applyFont="1" applyBorder="1" applyAlignment="1">
      <alignment horizontal="center" vertical="center"/>
    </xf>
    <xf numFmtId="0" fontId="227" fillId="0" borderId="0" xfId="0" applyFont="1" applyAlignment="1">
      <alignment horizontal="center" readingOrder="2"/>
    </xf>
    <xf numFmtId="0" fontId="220" fillId="0" borderId="0" xfId="0" applyFont="1" applyAlignment="1">
      <alignment horizontal="center"/>
    </xf>
    <xf numFmtId="0" fontId="11" fillId="0" borderId="58" xfId="2" applyFont="1" applyBorder="1" applyAlignment="1">
      <alignment horizontal="right" vertical="center"/>
    </xf>
    <xf numFmtId="0" fontId="230" fillId="0" borderId="88" xfId="21" applyFont="1" applyBorder="1" applyAlignment="1">
      <alignment horizontal="center" vertical="center"/>
    </xf>
    <xf numFmtId="0" fontId="230" fillId="0" borderId="29" xfId="21" applyFont="1" applyBorder="1" applyAlignment="1">
      <alignment horizontal="center" vertical="center"/>
    </xf>
    <xf numFmtId="0" fontId="230" fillId="0" borderId="6" xfId="21" applyFont="1" applyBorder="1" applyAlignment="1">
      <alignment horizontal="center" vertical="center"/>
    </xf>
    <xf numFmtId="0" fontId="230" fillId="0" borderId="11" xfId="21" applyFont="1" applyBorder="1" applyAlignment="1">
      <alignment horizontal="center" vertical="center"/>
    </xf>
    <xf numFmtId="0" fontId="230" fillId="0" borderId="62" xfId="21" applyFont="1" applyBorder="1" applyAlignment="1">
      <alignment horizontal="center" vertical="center"/>
    </xf>
    <xf numFmtId="0" fontId="230" fillId="0" borderId="65" xfId="21" applyFont="1" applyBorder="1" applyAlignment="1">
      <alignment horizontal="center" vertical="center"/>
    </xf>
    <xf numFmtId="0" fontId="230" fillId="0" borderId="5" xfId="21" applyFont="1" applyBorder="1" applyAlignment="1">
      <alignment horizontal="center" vertical="center"/>
    </xf>
    <xf numFmtId="0" fontId="230" fillId="0" borderId="12" xfId="21" applyFont="1" applyBorder="1" applyAlignment="1">
      <alignment horizontal="center" vertical="center"/>
    </xf>
    <xf numFmtId="0" fontId="230" fillId="0" borderId="69" xfId="21" applyFont="1" applyBorder="1" applyAlignment="1">
      <alignment horizontal="center" vertical="center"/>
    </xf>
    <xf numFmtId="0" fontId="230" fillId="0" borderId="66" xfId="21" applyFont="1" applyBorder="1" applyAlignment="1">
      <alignment horizontal="center" vertical="center"/>
    </xf>
    <xf numFmtId="0" fontId="230" fillId="0" borderId="131" xfId="21" applyFont="1" applyBorder="1" applyAlignment="1">
      <alignment horizontal="center" vertical="center"/>
    </xf>
    <xf numFmtId="0" fontId="230" fillId="0" borderId="160" xfId="21" applyFont="1" applyBorder="1" applyAlignment="1">
      <alignment horizontal="center" vertical="center"/>
    </xf>
    <xf numFmtId="0" fontId="230" fillId="0" borderId="88" xfId="21" applyFont="1" applyFill="1" applyBorder="1" applyAlignment="1">
      <alignment horizontal="center" vertical="center"/>
    </xf>
    <xf numFmtId="0" fontId="230" fillId="0" borderId="29" xfId="21" applyFont="1" applyFill="1" applyBorder="1" applyAlignment="1">
      <alignment horizontal="center" vertical="center"/>
    </xf>
    <xf numFmtId="0" fontId="230" fillId="0" borderId="69" xfId="21" applyFont="1" applyFill="1" applyBorder="1" applyAlignment="1">
      <alignment horizontal="center" vertical="center"/>
    </xf>
    <xf numFmtId="0" fontId="230" fillId="0" borderId="66" xfId="21" applyFont="1" applyFill="1" applyBorder="1" applyAlignment="1">
      <alignment horizontal="center" vertical="center"/>
    </xf>
    <xf numFmtId="0" fontId="230" fillId="0" borderId="131" xfId="21" applyFont="1" applyFill="1" applyBorder="1" applyAlignment="1">
      <alignment horizontal="center" vertical="center"/>
    </xf>
    <xf numFmtId="0" fontId="230" fillId="0" borderId="160" xfId="21" applyFont="1" applyFill="1" applyBorder="1" applyAlignment="1">
      <alignment horizontal="center" vertical="center"/>
    </xf>
    <xf numFmtId="0" fontId="204" fillId="0" borderId="0" xfId="21" applyFont="1" applyAlignment="1">
      <alignment horizontal="center" vertical="center"/>
    </xf>
    <xf numFmtId="0" fontId="228" fillId="0" borderId="0" xfId="21" applyFont="1" applyAlignment="1">
      <alignment horizontal="center" vertical="center"/>
    </xf>
    <xf numFmtId="0" fontId="206" fillId="0" borderId="58" xfId="2" applyFont="1" applyBorder="1" applyAlignment="1">
      <alignment horizontal="right" vertical="center" wrapText="1"/>
    </xf>
    <xf numFmtId="0" fontId="204" fillId="0" borderId="0" xfId="21" applyFont="1" applyAlignment="1">
      <alignment horizontal="center"/>
    </xf>
    <xf numFmtId="0" fontId="244" fillId="0" borderId="0" xfId="21" applyFont="1" applyAlignment="1">
      <alignment horizontal="center"/>
    </xf>
    <xf numFmtId="0" fontId="231" fillId="0" borderId="6" xfId="0" applyFont="1" applyBorder="1" applyAlignment="1">
      <alignment horizontal="center" vertical="center" wrapText="1"/>
    </xf>
    <xf numFmtId="0" fontId="231" fillId="0" borderId="9" xfId="0" applyFont="1" applyBorder="1" applyAlignment="1">
      <alignment horizontal="center" vertical="center" wrapText="1"/>
    </xf>
    <xf numFmtId="0" fontId="231" fillId="0" borderId="11" xfId="0" applyFont="1" applyBorder="1" applyAlignment="1">
      <alignment horizontal="center" vertical="center" wrapText="1"/>
    </xf>
    <xf numFmtId="0" fontId="229" fillId="0" borderId="6" xfId="0" applyFont="1" applyBorder="1" applyAlignment="1">
      <alignment horizontal="center" vertical="center" wrapText="1"/>
    </xf>
    <xf numFmtId="0" fontId="229" fillId="0" borderId="9" xfId="0" applyFont="1" applyBorder="1" applyAlignment="1">
      <alignment horizontal="center" vertical="center" wrapText="1"/>
    </xf>
    <xf numFmtId="0" fontId="197" fillId="0" borderId="0" xfId="0" applyFont="1" applyAlignment="1">
      <alignment horizontal="center" wrapText="1" readingOrder="2"/>
    </xf>
    <xf numFmtId="0" fontId="197" fillId="0" borderId="0" xfId="0" applyFont="1" applyAlignment="1">
      <alignment horizontal="center" wrapText="1"/>
    </xf>
    <xf numFmtId="0" fontId="197" fillId="0" borderId="60" xfId="0" applyFont="1" applyBorder="1" applyAlignment="1">
      <alignment horizontal="center" vertical="center" wrapText="1"/>
    </xf>
    <xf numFmtId="0" fontId="197" fillId="0" borderId="61" xfId="0" applyFont="1" applyBorder="1" applyAlignment="1">
      <alignment horizontal="center" vertical="center" wrapText="1"/>
    </xf>
    <xf numFmtId="0" fontId="132" fillId="0" borderId="6" xfId="2" applyFont="1" applyBorder="1" applyAlignment="1">
      <alignment horizontal="center" vertical="center" wrapText="1"/>
    </xf>
    <xf numFmtId="0" fontId="132" fillId="0" borderId="9" xfId="2" applyFont="1" applyBorder="1" applyAlignment="1">
      <alignment horizontal="center" vertical="center" wrapText="1"/>
    </xf>
    <xf numFmtId="0" fontId="73" fillId="0" borderId="6" xfId="2" applyFont="1" applyBorder="1" applyAlignment="1">
      <alignment horizontal="center" vertical="center" wrapText="1"/>
    </xf>
    <xf numFmtId="0" fontId="73" fillId="0" borderId="11" xfId="2" applyFont="1" applyBorder="1" applyAlignment="1">
      <alignment horizontal="center" vertical="center" wrapText="1"/>
    </xf>
    <xf numFmtId="0" fontId="73" fillId="0" borderId="11" xfId="2" applyFont="1" applyBorder="1" applyAlignment="1">
      <alignment horizontal="center" vertical="center"/>
    </xf>
    <xf numFmtId="0" fontId="73" fillId="0" borderId="9" xfId="2" applyFont="1" applyBorder="1" applyAlignment="1">
      <alignment horizontal="center" vertical="center"/>
    </xf>
    <xf numFmtId="0" fontId="73" fillId="0" borderId="9" xfId="2" applyFont="1" applyBorder="1" applyAlignment="1">
      <alignment horizontal="center" vertical="center" wrapText="1"/>
    </xf>
    <xf numFmtId="0" fontId="197" fillId="0" borderId="0" xfId="2" applyFont="1" applyAlignment="1">
      <alignment horizontal="center" readingOrder="2"/>
    </xf>
    <xf numFmtId="0" fontId="197" fillId="0" borderId="0" xfId="2" applyFont="1" applyAlignment="1">
      <alignment horizontal="center"/>
    </xf>
    <xf numFmtId="0" fontId="249" fillId="0" borderId="0" xfId="2" applyFont="1" applyAlignment="1">
      <alignment horizontal="center" readingOrder="2"/>
    </xf>
    <xf numFmtId="0" fontId="197" fillId="0" borderId="60" xfId="2" applyFont="1" applyBorder="1" applyAlignment="1">
      <alignment horizontal="center" vertical="center" wrapText="1"/>
    </xf>
    <xf numFmtId="0" fontId="197" fillId="0" borderId="61" xfId="2" applyFont="1" applyBorder="1" applyAlignment="1">
      <alignment horizontal="center" vertical="center" wrapText="1"/>
    </xf>
    <xf numFmtId="0" fontId="44" fillId="0" borderId="0" xfId="10" applyFont="1" applyAlignment="1">
      <alignment horizontal="right"/>
    </xf>
    <xf numFmtId="0" fontId="43" fillId="0" borderId="0" xfId="10" applyFont="1" applyAlignment="1">
      <alignment horizontal="center" vertical="center" wrapText="1"/>
    </xf>
    <xf numFmtId="0" fontId="43" fillId="0" borderId="0" xfId="10" applyFont="1" applyAlignment="1">
      <alignment horizontal="center" vertical="center"/>
    </xf>
    <xf numFmtId="0" fontId="45" fillId="0" borderId="0" xfId="10" applyFont="1" applyAlignment="1">
      <alignment horizontal="center" vertical="center" wrapText="1"/>
    </xf>
    <xf numFmtId="0" fontId="45" fillId="0" borderId="0" xfId="10" applyFont="1" applyAlignment="1">
      <alignment horizontal="center" vertical="center"/>
    </xf>
    <xf numFmtId="0" fontId="46" fillId="0" borderId="60" xfId="10" applyFont="1" applyBorder="1" applyAlignment="1">
      <alignment horizontal="center" vertical="center"/>
    </xf>
    <xf numFmtId="0" fontId="46" fillId="0" borderId="61" xfId="10" applyFont="1" applyBorder="1" applyAlignment="1">
      <alignment horizontal="center" vertical="center"/>
    </xf>
    <xf numFmtId="0" fontId="47" fillId="0" borderId="25" xfId="10" applyFont="1" applyBorder="1" applyAlignment="1">
      <alignment horizontal="center" vertical="center"/>
    </xf>
    <xf numFmtId="0" fontId="46" fillId="0" borderId="25" xfId="10" applyFont="1" applyBorder="1" applyAlignment="1">
      <alignment horizontal="center" vertical="center"/>
    </xf>
    <xf numFmtId="0" fontId="52" fillId="0" borderId="41" xfId="11" applyFont="1" applyBorder="1" applyAlignment="1">
      <alignment horizontal="center" vertical="center"/>
    </xf>
    <xf numFmtId="0" fontId="57" fillId="0" borderId="3" xfId="11" applyFont="1" applyBorder="1" applyAlignment="1">
      <alignment horizontal="center" vertical="center"/>
    </xf>
    <xf numFmtId="0" fontId="49" fillId="0" borderId="0" xfId="11" applyFont="1" applyAlignment="1">
      <alignment horizontal="center" vertical="center"/>
    </xf>
    <xf numFmtId="0" fontId="55" fillId="0" borderId="69" xfId="11" applyFont="1" applyBorder="1" applyAlignment="1">
      <alignment horizontal="center" vertical="center"/>
    </xf>
    <xf numFmtId="0" fontId="56" fillId="0" borderId="70" xfId="11" applyFont="1" applyBorder="1" applyAlignment="1">
      <alignment horizontal="center" vertical="center"/>
    </xf>
    <xf numFmtId="0" fontId="52" fillId="0" borderId="3" xfId="11" applyFont="1" applyBorder="1" applyAlignment="1">
      <alignment horizontal="center" vertical="center"/>
    </xf>
    <xf numFmtId="0" fontId="55" fillId="0" borderId="49" xfId="11" applyFont="1" applyBorder="1" applyAlignment="1">
      <alignment horizontal="center" vertical="center"/>
    </xf>
    <xf numFmtId="0" fontId="56" fillId="0" borderId="48" xfId="11" applyFont="1" applyBorder="1" applyAlignment="1">
      <alignment horizontal="center" vertical="center"/>
    </xf>
    <xf numFmtId="0" fontId="55" fillId="0" borderId="67" xfId="11" applyFont="1" applyBorder="1" applyAlignment="1">
      <alignment horizontal="center" vertical="center"/>
    </xf>
    <xf numFmtId="0" fontId="55" fillId="0" borderId="68" xfId="11" applyFont="1" applyBorder="1" applyAlignment="1">
      <alignment horizontal="center" vertical="center"/>
    </xf>
    <xf numFmtId="0" fontId="55" fillId="0" borderId="45" xfId="11" applyFont="1" applyBorder="1" applyAlignment="1">
      <alignment horizontal="center" vertical="center"/>
    </xf>
    <xf numFmtId="0" fontId="56" fillId="0" borderId="44" xfId="11" applyFont="1" applyBorder="1" applyAlignment="1">
      <alignment horizontal="center" vertical="center"/>
    </xf>
    <xf numFmtId="0" fontId="53" fillId="0" borderId="63" xfId="11" applyFont="1" applyBorder="1" applyAlignment="1">
      <alignment horizontal="center" vertical="center" textRotation="90"/>
    </xf>
    <xf numFmtId="0" fontId="53" fillId="0" borderId="24" xfId="11" applyFont="1" applyBorder="1" applyAlignment="1">
      <alignment horizontal="center" vertical="center" textRotation="90"/>
    </xf>
    <xf numFmtId="0" fontId="52" fillId="0" borderId="60" xfId="11" applyFont="1" applyBorder="1" applyAlignment="1">
      <alignment horizontal="center" vertical="center"/>
    </xf>
    <xf numFmtId="0" fontId="52" fillId="0" borderId="36" xfId="11" applyFont="1" applyBorder="1" applyAlignment="1">
      <alignment horizontal="center" vertical="center"/>
    </xf>
    <xf numFmtId="0" fontId="52" fillId="0" borderId="61" xfId="11" applyFont="1" applyBorder="1" applyAlignment="1">
      <alignment horizontal="center" vertical="center"/>
    </xf>
    <xf numFmtId="0" fontId="52" fillId="0" borderId="62" xfId="11" applyFont="1" applyBorder="1" applyAlignment="1">
      <alignment horizontal="center" vertical="center" textRotation="90"/>
    </xf>
    <xf numFmtId="0" fontId="52" fillId="0" borderId="64" xfId="11" applyFont="1" applyBorder="1" applyAlignment="1">
      <alignment horizontal="center" vertical="center" textRotation="90"/>
    </xf>
    <xf numFmtId="0" fontId="48" fillId="0" borderId="0" xfId="11" applyFont="1" applyAlignment="1">
      <alignment horizontal="center" vertical="center"/>
    </xf>
    <xf numFmtId="0" fontId="50" fillId="0" borderId="0" xfId="11" applyFont="1" applyAlignment="1">
      <alignment horizontal="center" vertical="center"/>
    </xf>
    <xf numFmtId="0" fontId="52" fillId="0" borderId="62" xfId="11" applyFont="1" applyBorder="1" applyAlignment="1">
      <alignment horizontal="center" vertical="center"/>
    </xf>
    <xf numFmtId="0" fontId="52" fillId="0" borderId="64" xfId="11" applyFont="1" applyBorder="1" applyAlignment="1">
      <alignment horizontal="center" vertical="center"/>
    </xf>
    <xf numFmtId="0" fontId="52" fillId="0" borderId="63" xfId="11" applyFont="1" applyBorder="1" applyAlignment="1">
      <alignment horizontal="center" vertical="center"/>
    </xf>
    <xf numFmtId="0" fontId="52" fillId="0" borderId="24" xfId="11" applyFont="1" applyBorder="1" applyAlignment="1">
      <alignment horizontal="center" vertical="center"/>
    </xf>
    <xf numFmtId="0" fontId="36" fillId="0" borderId="24" xfId="11" applyFont="1" applyBorder="1"/>
    <xf numFmtId="0" fontId="50" fillId="0" borderId="41" xfId="11" applyFont="1" applyBorder="1" applyAlignment="1">
      <alignment horizontal="center" vertical="center"/>
    </xf>
    <xf numFmtId="0" fontId="64" fillId="0" borderId="69" xfId="11" applyFont="1" applyBorder="1" applyAlignment="1">
      <alignment horizontal="center" vertical="center"/>
    </xf>
    <xf numFmtId="0" fontId="65" fillId="0" borderId="70" xfId="11" applyFont="1" applyBorder="1" applyAlignment="1">
      <alignment horizontal="center" vertical="center"/>
    </xf>
    <xf numFmtId="0" fontId="50" fillId="0" borderId="3" xfId="11" applyFont="1" applyBorder="1" applyAlignment="1">
      <alignment horizontal="center" vertical="center"/>
    </xf>
    <xf numFmtId="0" fontId="65" fillId="0" borderId="67" xfId="11" applyFont="1" applyBorder="1" applyAlignment="1">
      <alignment horizontal="center" vertical="center"/>
    </xf>
    <xf numFmtId="0" fontId="65" fillId="0" borderId="68" xfId="11" applyFont="1" applyBorder="1" applyAlignment="1">
      <alignment horizontal="center" vertical="center"/>
    </xf>
    <xf numFmtId="0" fontId="64" fillId="0" borderId="65" xfId="11" applyFont="1" applyBorder="1" applyAlignment="1">
      <alignment horizontal="center" vertical="center"/>
    </xf>
    <xf numFmtId="0" fontId="36" fillId="0" borderId="39" xfId="11" applyFont="1" applyBorder="1" applyAlignment="1">
      <alignment horizontal="center" vertical="center"/>
    </xf>
    <xf numFmtId="0" fontId="64" fillId="0" borderId="49" xfId="11" applyFont="1" applyBorder="1" applyAlignment="1">
      <alignment horizontal="center" vertical="center"/>
    </xf>
    <xf numFmtId="0" fontId="65" fillId="0" borderId="48" xfId="11" applyFont="1" applyBorder="1" applyAlignment="1">
      <alignment horizontal="center" vertical="center"/>
    </xf>
    <xf numFmtId="0" fontId="65" fillId="0" borderId="65" xfId="11" applyFont="1" applyBorder="1" applyAlignment="1">
      <alignment horizontal="center" vertical="center"/>
    </xf>
    <xf numFmtId="0" fontId="65" fillId="0" borderId="39" xfId="11" applyFont="1" applyBorder="1" applyAlignment="1">
      <alignment horizontal="center" vertical="center"/>
    </xf>
    <xf numFmtId="0" fontId="64" fillId="0" borderId="66" xfId="11" applyFont="1" applyBorder="1" applyAlignment="1">
      <alignment horizontal="center" vertical="center"/>
    </xf>
    <xf numFmtId="0" fontId="36" fillId="0" borderId="28" xfId="11" applyFont="1" applyBorder="1" applyAlignment="1">
      <alignment horizontal="center" vertical="center"/>
    </xf>
    <xf numFmtId="0" fontId="65" fillId="0" borderId="49" xfId="11" applyFont="1" applyBorder="1" applyAlignment="1">
      <alignment horizontal="center" vertical="center"/>
    </xf>
    <xf numFmtId="0" fontId="36" fillId="0" borderId="48" xfId="11" applyFont="1" applyBorder="1" applyAlignment="1">
      <alignment horizontal="center" vertical="center"/>
    </xf>
    <xf numFmtId="0" fontId="64" fillId="0" borderId="45" xfId="11" applyFont="1" applyBorder="1" applyAlignment="1">
      <alignment horizontal="center" vertical="center"/>
    </xf>
    <xf numFmtId="0" fontId="65" fillId="0" borderId="44" xfId="11" applyFont="1" applyBorder="1" applyAlignment="1">
      <alignment horizontal="center" vertical="center"/>
    </xf>
    <xf numFmtId="0" fontId="65" fillId="0" borderId="28" xfId="11" applyFont="1" applyBorder="1" applyAlignment="1">
      <alignment horizontal="center" vertical="center"/>
    </xf>
    <xf numFmtId="0" fontId="64" fillId="0" borderId="48" xfId="11" applyFont="1" applyBorder="1" applyAlignment="1">
      <alignment horizontal="center" vertical="center"/>
    </xf>
    <xf numFmtId="0" fontId="65" fillId="0" borderId="62" xfId="11" applyFont="1" applyBorder="1" applyAlignment="1">
      <alignment horizontal="center" vertical="center"/>
    </xf>
    <xf numFmtId="0" fontId="65" fillId="0" borderId="63" xfId="11" applyFont="1" applyBorder="1" applyAlignment="1">
      <alignment horizontal="center" vertical="center"/>
    </xf>
    <xf numFmtId="0" fontId="51" fillId="0" borderId="63" xfId="11" applyFont="1" applyBorder="1" applyAlignment="1">
      <alignment horizontal="center" vertical="center" textRotation="90"/>
    </xf>
    <xf numFmtId="0" fontId="51" fillId="0" borderId="24" xfId="11" applyFont="1" applyBorder="1" applyAlignment="1">
      <alignment horizontal="center" vertical="center" textRotation="90"/>
    </xf>
    <xf numFmtId="0" fontId="50" fillId="0" borderId="62" xfId="11" applyFont="1" applyBorder="1" applyAlignment="1">
      <alignment horizontal="center" vertical="center" textRotation="90"/>
    </xf>
    <xf numFmtId="0" fontId="50" fillId="0" borderId="64" xfId="11" applyFont="1" applyBorder="1" applyAlignment="1">
      <alignment horizontal="center" vertical="center" textRotation="90"/>
    </xf>
    <xf numFmtId="0" fontId="64" fillId="0" borderId="62" xfId="11" applyFont="1" applyBorder="1" applyAlignment="1">
      <alignment horizontal="center" vertical="center"/>
    </xf>
    <xf numFmtId="0" fontId="36" fillId="0" borderId="63" xfId="11" applyFont="1" applyBorder="1" applyAlignment="1">
      <alignment horizontal="center" vertical="center"/>
    </xf>
    <xf numFmtId="0" fontId="60" fillId="0" borderId="0" xfId="11" applyFont="1" applyAlignment="1">
      <alignment horizontal="center" vertical="center"/>
    </xf>
    <xf numFmtId="0" fontId="61" fillId="0" borderId="0" xfId="11" applyFont="1" applyAlignment="1">
      <alignment horizontal="center" vertical="center"/>
    </xf>
    <xf numFmtId="0" fontId="50" fillId="0" borderId="62" xfId="11" applyFont="1" applyBorder="1" applyAlignment="1">
      <alignment horizontal="right" vertical="center"/>
    </xf>
    <xf numFmtId="0" fontId="50" fillId="0" borderId="64" xfId="11" applyFont="1" applyBorder="1" applyAlignment="1">
      <alignment horizontal="right" vertical="center"/>
    </xf>
    <xf numFmtId="0" fontId="50" fillId="0" borderId="58" xfId="11" applyFont="1" applyBorder="1" applyAlignment="1">
      <alignment horizontal="left" vertical="center"/>
    </xf>
    <xf numFmtId="0" fontId="50" fillId="0" borderId="71" xfId="11" applyFont="1" applyBorder="1" applyAlignment="1">
      <alignment horizontal="left" vertical="center"/>
    </xf>
    <xf numFmtId="0" fontId="50" fillId="0" borderId="60" xfId="11" applyFont="1" applyBorder="1" applyAlignment="1">
      <alignment horizontal="center" vertical="center"/>
    </xf>
    <xf numFmtId="0" fontId="50" fillId="0" borderId="36" xfId="11" applyFont="1" applyBorder="1" applyAlignment="1">
      <alignment horizontal="center" vertical="center"/>
    </xf>
    <xf numFmtId="0" fontId="50" fillId="0" borderId="61" xfId="11" applyFont="1" applyBorder="1" applyAlignment="1">
      <alignment horizontal="center" vertical="center"/>
    </xf>
    <xf numFmtId="0" fontId="63" fillId="0" borderId="64" xfId="11" applyFont="1" applyBorder="1"/>
    <xf numFmtId="0" fontId="63" fillId="0" borderId="24" xfId="11" applyFont="1" applyBorder="1"/>
    <xf numFmtId="0" fontId="57" fillId="0" borderId="62" xfId="11" applyFont="1" applyBorder="1" applyAlignment="1">
      <alignment horizontal="center" vertical="center" textRotation="90"/>
    </xf>
    <xf numFmtId="0" fontId="57" fillId="0" borderId="64" xfId="11" applyFont="1" applyBorder="1" applyAlignment="1">
      <alignment horizontal="center" vertical="center" textRotation="90"/>
    </xf>
    <xf numFmtId="0" fontId="48" fillId="0" borderId="0" xfId="12" applyFont="1" applyBorder="1" applyAlignment="1">
      <alignment horizontal="center" vertical="center"/>
    </xf>
    <xf numFmtId="0" fontId="50" fillId="0" borderId="0" xfId="12" applyFont="1" applyBorder="1" applyAlignment="1">
      <alignment horizontal="center"/>
    </xf>
    <xf numFmtId="0" fontId="50" fillId="0" borderId="71" xfId="12" applyFont="1" applyBorder="1" applyAlignment="1">
      <alignment horizontal="left"/>
    </xf>
    <xf numFmtId="0" fontId="50" fillId="0" borderId="62" xfId="12" applyFont="1" applyBorder="1" applyAlignment="1">
      <alignment horizontal="right" vertical="center"/>
    </xf>
    <xf numFmtId="0" fontId="50" fillId="0" borderId="64" xfId="12" applyFont="1" applyBorder="1" applyAlignment="1">
      <alignment horizontal="right" vertical="center"/>
    </xf>
    <xf numFmtId="0" fontId="50" fillId="0" borderId="63" xfId="12" applyFont="1" applyBorder="1" applyAlignment="1">
      <alignment horizontal="left" vertical="center"/>
    </xf>
    <xf numFmtId="0" fontId="50" fillId="0" borderId="24" xfId="12" applyFont="1" applyBorder="1" applyAlignment="1">
      <alignment horizontal="left" vertical="center"/>
    </xf>
    <xf numFmtId="0" fontId="70" fillId="0" borderId="0" xfId="12" applyFont="1" applyAlignment="1">
      <alignment horizontal="center"/>
    </xf>
    <xf numFmtId="0" fontId="50" fillId="0" borderId="0" xfId="12" applyFont="1" applyAlignment="1">
      <alignment horizontal="center"/>
    </xf>
    <xf numFmtId="0" fontId="50" fillId="0" borderId="60" xfId="12" applyFont="1" applyBorder="1" applyAlignment="1">
      <alignment horizontal="center"/>
    </xf>
    <xf numFmtId="0" fontId="50" fillId="0" borderId="36" xfId="12" applyFont="1" applyBorder="1" applyAlignment="1">
      <alignment horizontal="center"/>
    </xf>
    <xf numFmtId="0" fontId="50" fillId="0" borderId="61" xfId="12" applyFont="1" applyBorder="1" applyAlignment="1">
      <alignment horizontal="center"/>
    </xf>
    <xf numFmtId="169" fontId="50" fillId="0" borderId="75" xfId="12" applyNumberFormat="1" applyFont="1" applyBorder="1" applyAlignment="1">
      <alignment horizontal="center" vertical="center"/>
    </xf>
    <xf numFmtId="169" fontId="50" fillId="0" borderId="77" xfId="12" applyNumberFormat="1" applyFont="1" applyBorder="1" applyAlignment="1">
      <alignment horizontal="center" vertical="center"/>
    </xf>
    <xf numFmtId="169" fontId="50" fillId="0" borderId="76" xfId="12" applyNumberFormat="1" applyFont="1" applyBorder="1" applyAlignment="1">
      <alignment horizontal="center" vertical="center"/>
    </xf>
    <xf numFmtId="169" fontId="50" fillId="0" borderId="78" xfId="12" quotePrefix="1" applyNumberFormat="1" applyFont="1" applyBorder="1" applyAlignment="1">
      <alignment horizontal="center" vertical="center"/>
    </xf>
    <xf numFmtId="0" fontId="50" fillId="0" borderId="76" xfId="12" applyFont="1" applyBorder="1" applyAlignment="1">
      <alignment horizontal="center" vertical="center"/>
    </xf>
    <xf numFmtId="0" fontId="50" fillId="0" borderId="78" xfId="12" quotePrefix="1" applyFont="1" applyBorder="1" applyAlignment="1">
      <alignment horizontal="center" vertical="center"/>
    </xf>
    <xf numFmtId="0" fontId="50" fillId="0" borderId="58" xfId="12" applyFont="1" applyBorder="1" applyAlignment="1">
      <alignment horizontal="right" readingOrder="1"/>
    </xf>
    <xf numFmtId="0" fontId="50" fillId="0" borderId="0" xfId="12" applyFont="1" applyBorder="1" applyAlignment="1">
      <alignment horizontal="right" readingOrder="1"/>
    </xf>
    <xf numFmtId="0" fontId="70" fillId="0" borderId="0" xfId="12" applyFont="1" applyBorder="1" applyAlignment="1">
      <alignment horizontal="center"/>
    </xf>
    <xf numFmtId="0" fontId="50" fillId="0" borderId="6" xfId="12" applyFont="1" applyBorder="1" applyAlignment="1">
      <alignment horizontal="center" vertical="center"/>
    </xf>
    <xf numFmtId="0" fontId="50" fillId="0" borderId="9" xfId="12" applyFont="1" applyBorder="1" applyAlignment="1">
      <alignment horizontal="center" vertical="center"/>
    </xf>
    <xf numFmtId="0" fontId="72" fillId="0" borderId="0" xfId="12" applyFont="1" applyAlignment="1">
      <alignment horizontal="center" vertical="center"/>
    </xf>
    <xf numFmtId="0" fontId="73" fillId="0" borderId="0" xfId="12" applyFont="1" applyAlignment="1">
      <alignment horizontal="center"/>
    </xf>
    <xf numFmtId="0" fontId="73" fillId="0" borderId="60" xfId="12" applyNumberFormat="1" applyFont="1" applyBorder="1" applyAlignment="1">
      <alignment horizontal="center" vertical="center"/>
    </xf>
    <xf numFmtId="0" fontId="73" fillId="0" borderId="61" xfId="12" applyNumberFormat="1" applyFont="1" applyBorder="1" applyAlignment="1">
      <alignment horizontal="center" vertical="center"/>
    </xf>
    <xf numFmtId="49" fontId="57" fillId="0" borderId="6" xfId="13" applyNumberFormat="1" applyFont="1" applyBorder="1" applyAlignment="1">
      <alignment horizontal="center" vertical="center"/>
    </xf>
    <xf numFmtId="49" fontId="57" fillId="0" borderId="9" xfId="13" applyNumberFormat="1" applyFont="1" applyBorder="1" applyAlignment="1">
      <alignment horizontal="center" vertical="center"/>
    </xf>
    <xf numFmtId="0" fontId="57" fillId="0" borderId="6" xfId="13" applyFont="1" applyBorder="1" applyAlignment="1">
      <alignment horizontal="center" vertical="center"/>
    </xf>
    <xf numFmtId="0" fontId="57" fillId="0" borderId="9" xfId="13" applyFont="1" applyBorder="1" applyAlignment="1">
      <alignment horizontal="center" vertical="center"/>
    </xf>
    <xf numFmtId="0" fontId="48" fillId="0" borderId="0" xfId="13" applyFont="1" applyAlignment="1">
      <alignment horizontal="center" vertical="center"/>
    </xf>
    <xf numFmtId="0" fontId="50" fillId="0" borderId="0" xfId="13" applyFont="1" applyAlignment="1">
      <alignment horizontal="center"/>
    </xf>
    <xf numFmtId="0" fontId="80" fillId="0" borderId="6" xfId="13" applyFont="1" applyBorder="1" applyAlignment="1">
      <alignment horizontal="center" vertical="center" wrapText="1"/>
    </xf>
    <xf numFmtId="0" fontId="80" fillId="0" borderId="11" xfId="13" applyFont="1" applyBorder="1" applyAlignment="1">
      <alignment horizontal="center" vertical="center" wrapText="1"/>
    </xf>
    <xf numFmtId="0" fontId="52" fillId="0" borderId="62" xfId="13" applyFont="1" applyBorder="1" applyAlignment="1">
      <alignment horizontal="center" vertical="center"/>
    </xf>
    <xf numFmtId="0" fontId="52" fillId="0" borderId="58" xfId="13" applyFont="1" applyBorder="1" applyAlignment="1">
      <alignment horizontal="center" vertical="center"/>
    </xf>
    <xf numFmtId="0" fontId="81" fillId="0" borderId="58" xfId="6" applyFont="1" applyBorder="1" applyAlignment="1">
      <alignment horizontal="center" vertical="center"/>
    </xf>
    <xf numFmtId="0" fontId="81" fillId="0" borderId="63" xfId="6" applyFont="1" applyBorder="1" applyAlignment="1">
      <alignment horizontal="center" vertical="center"/>
    </xf>
    <xf numFmtId="0" fontId="81" fillId="0" borderId="64" xfId="6" applyFont="1" applyBorder="1" applyAlignment="1">
      <alignment horizontal="center" vertical="center"/>
    </xf>
    <xf numFmtId="0" fontId="81" fillId="0" borderId="71" xfId="6" applyFont="1" applyBorder="1" applyAlignment="1">
      <alignment horizontal="center" vertical="center"/>
    </xf>
    <xf numFmtId="0" fontId="81" fillId="0" borderId="24" xfId="6" applyFont="1" applyBorder="1" applyAlignment="1">
      <alignment horizontal="center" vertical="center"/>
    </xf>
    <xf numFmtId="0" fontId="81" fillId="0" borderId="58" xfId="6" applyFont="1" applyBorder="1" applyAlignment="1">
      <alignment vertical="center"/>
    </xf>
    <xf numFmtId="0" fontId="81" fillId="0" borderId="63" xfId="6" applyFont="1" applyBorder="1" applyAlignment="1">
      <alignment vertical="center"/>
    </xf>
    <xf numFmtId="0" fontId="81" fillId="0" borderId="64" xfId="6" applyFont="1" applyBorder="1" applyAlignment="1">
      <alignment vertical="center"/>
    </xf>
    <xf numFmtId="0" fontId="81" fillId="0" borderId="71" xfId="6" applyFont="1" applyBorder="1" applyAlignment="1">
      <alignment vertical="center"/>
    </xf>
    <xf numFmtId="0" fontId="81" fillId="0" borderId="24" xfId="6" applyFont="1" applyBorder="1" applyAlignment="1">
      <alignment vertical="center"/>
    </xf>
    <xf numFmtId="0" fontId="69" fillId="0" borderId="62" xfId="12" applyFont="1" applyBorder="1" applyAlignment="1">
      <alignment horizontal="center"/>
    </xf>
    <xf numFmtId="0" fontId="69" fillId="0" borderId="58" xfId="12" applyFont="1" applyBorder="1" applyAlignment="1">
      <alignment horizontal="center"/>
    </xf>
    <xf numFmtId="2" fontId="69" fillId="0" borderId="6" xfId="12" applyNumberFormat="1" applyFont="1" applyBorder="1" applyAlignment="1">
      <alignment horizontal="center" vertical="center"/>
    </xf>
    <xf numFmtId="2" fontId="69" fillId="0" borderId="9" xfId="12" applyNumberFormat="1" applyFont="1" applyBorder="1" applyAlignment="1">
      <alignment horizontal="center" vertical="center"/>
    </xf>
    <xf numFmtId="0" fontId="57" fillId="0" borderId="64" xfId="12" applyFont="1" applyBorder="1" applyAlignment="1">
      <alignment horizontal="center" vertical="center"/>
    </xf>
    <xf numFmtId="0" fontId="57" fillId="0" borderId="71" xfId="12" applyFont="1" applyBorder="1" applyAlignment="1">
      <alignment horizontal="center" vertical="center"/>
    </xf>
    <xf numFmtId="0" fontId="48" fillId="0" borderId="0" xfId="12" applyFont="1" applyAlignment="1">
      <alignment horizontal="center" vertical="center"/>
    </xf>
    <xf numFmtId="0" fontId="50" fillId="0" borderId="11" xfId="12" applyFont="1" applyBorder="1" applyAlignment="1">
      <alignment horizontal="center" vertical="center"/>
    </xf>
    <xf numFmtId="0" fontId="50" fillId="0" borderId="0" xfId="2" applyFont="1" applyAlignment="1">
      <alignment horizontal="center" vertical="center"/>
    </xf>
    <xf numFmtId="0" fontId="50" fillId="0" borderId="45" xfId="2" applyFont="1" applyBorder="1" applyAlignment="1">
      <alignment horizontal="right" vertical="center"/>
    </xf>
    <xf numFmtId="0" fontId="50" fillId="0" borderId="49" xfId="2" applyFont="1" applyBorder="1" applyAlignment="1">
      <alignment horizontal="right" vertical="center"/>
    </xf>
    <xf numFmtId="0" fontId="50" fillId="0" borderId="53" xfId="2" applyFont="1" applyBorder="1" applyAlignment="1">
      <alignment horizontal="right" vertical="center"/>
    </xf>
    <xf numFmtId="0" fontId="50" fillId="0" borderId="44" xfId="2" applyFont="1" applyBorder="1" applyAlignment="1">
      <alignment horizontal="left" vertical="center"/>
    </xf>
    <xf numFmtId="0" fontId="50" fillId="0" borderId="48" xfId="2" applyFont="1" applyBorder="1" applyAlignment="1">
      <alignment horizontal="left" vertical="center"/>
    </xf>
    <xf numFmtId="0" fontId="50" fillId="0" borderId="52" xfId="2" applyFont="1" applyBorder="1" applyAlignment="1">
      <alignment horizontal="left" vertical="center"/>
    </xf>
    <xf numFmtId="0" fontId="50" fillId="0" borderId="25" xfId="2" applyFont="1" applyBorder="1" applyAlignment="1">
      <alignment horizontal="center" vertical="center"/>
    </xf>
    <xf numFmtId="49" fontId="50" fillId="0" borderId="60" xfId="2" applyNumberFormat="1" applyFont="1" applyBorder="1" applyAlignment="1">
      <alignment horizontal="center" vertical="center"/>
    </xf>
    <xf numFmtId="49" fontId="50" fillId="0" borderId="61" xfId="2" applyNumberFormat="1" applyFont="1" applyBorder="1" applyAlignment="1">
      <alignment horizontal="center" vertical="center"/>
    </xf>
    <xf numFmtId="0" fontId="50" fillId="0" borderId="60" xfId="2" applyFont="1" applyBorder="1" applyAlignment="1">
      <alignment horizontal="center" vertical="center"/>
    </xf>
    <xf numFmtId="0" fontId="50" fillId="0" borderId="61" xfId="2" applyFont="1" applyBorder="1" applyAlignment="1">
      <alignment horizontal="center" vertical="center"/>
    </xf>
    <xf numFmtId="49" fontId="50" fillId="0" borderId="25" xfId="2" applyNumberFormat="1" applyFont="1" applyBorder="1" applyAlignment="1">
      <alignment horizontal="center" vertical="center"/>
    </xf>
    <xf numFmtId="49" fontId="50" fillId="0" borderId="25" xfId="2" quotePrefix="1" applyNumberFormat="1" applyFont="1" applyBorder="1" applyAlignment="1">
      <alignment horizontal="center" vertical="center"/>
    </xf>
    <xf numFmtId="0" fontId="52" fillId="0" borderId="25" xfId="2" applyFont="1" applyBorder="1" applyAlignment="1">
      <alignment horizontal="center" vertical="center"/>
    </xf>
    <xf numFmtId="0" fontId="52" fillId="0" borderId="25" xfId="2" quotePrefix="1" applyFont="1" applyBorder="1" applyAlignment="1">
      <alignment horizontal="center" vertical="center"/>
    </xf>
    <xf numFmtId="0" fontId="52" fillId="0" borderId="64" xfId="12" applyFont="1" applyBorder="1" applyAlignment="1">
      <alignment horizontal="center" vertical="center"/>
    </xf>
    <xf numFmtId="0" fontId="52" fillId="0" borderId="71" xfId="12" applyFont="1" applyBorder="1" applyAlignment="1">
      <alignment horizontal="center" vertical="center"/>
    </xf>
    <xf numFmtId="0" fontId="52" fillId="0" borderId="24" xfId="12" applyFont="1" applyBorder="1" applyAlignment="1">
      <alignment horizontal="center" vertical="center"/>
    </xf>
    <xf numFmtId="0" fontId="89" fillId="0" borderId="6" xfId="12" applyFont="1" applyBorder="1" applyAlignment="1">
      <alignment horizontal="center" vertical="center"/>
    </xf>
    <xf numFmtId="0" fontId="89" fillId="0" borderId="9" xfId="12" applyFont="1" applyBorder="1" applyAlignment="1">
      <alignment horizontal="center" vertical="center"/>
    </xf>
    <xf numFmtId="49" fontId="90" fillId="0" borderId="6" xfId="12" applyNumberFormat="1" applyFont="1" applyBorder="1" applyAlignment="1">
      <alignment horizontal="center" vertical="center" wrapText="1"/>
    </xf>
    <xf numFmtId="49" fontId="90" fillId="0" borderId="9" xfId="12" quotePrefix="1" applyNumberFormat="1" applyFont="1" applyBorder="1" applyAlignment="1">
      <alignment horizontal="center" vertical="center" wrapText="1"/>
    </xf>
    <xf numFmtId="49" fontId="91" fillId="0" borderId="6" xfId="12" applyNumberFormat="1" applyFont="1" applyBorder="1" applyAlignment="1">
      <alignment horizontal="center" vertical="center" wrapText="1"/>
    </xf>
    <xf numFmtId="49" fontId="91" fillId="0" borderId="9" xfId="12" quotePrefix="1" applyNumberFormat="1" applyFont="1" applyBorder="1" applyAlignment="1">
      <alignment horizontal="center" vertical="center" wrapText="1"/>
    </xf>
    <xf numFmtId="0" fontId="52" fillId="0" borderId="6" xfId="12" applyFont="1" applyBorder="1" applyAlignment="1">
      <alignment horizontal="center" vertical="center"/>
    </xf>
    <xf numFmtId="0" fontId="52" fillId="0" borderId="9" xfId="12" quotePrefix="1" applyFont="1" applyBorder="1" applyAlignment="1">
      <alignment horizontal="center" vertical="center"/>
    </xf>
    <xf numFmtId="0" fontId="93" fillId="0" borderId="0" xfId="13" applyFont="1" applyBorder="1" applyAlignment="1">
      <alignment horizontal="center" vertical="center"/>
    </xf>
    <xf numFmtId="0" fontId="73" fillId="0" borderId="62" xfId="13" applyFont="1" applyBorder="1" applyAlignment="1">
      <alignment horizontal="center" vertical="center"/>
    </xf>
    <xf numFmtId="0" fontId="73" fillId="0" borderId="63" xfId="13" applyFont="1" applyBorder="1" applyAlignment="1">
      <alignment horizontal="center" vertical="center"/>
    </xf>
    <xf numFmtId="0" fontId="73" fillId="0" borderId="64" xfId="13" applyFont="1" applyBorder="1" applyAlignment="1">
      <alignment horizontal="center" vertical="center"/>
    </xf>
    <xf numFmtId="0" fontId="73" fillId="0" borderId="24" xfId="13" applyFont="1" applyBorder="1" applyAlignment="1">
      <alignment horizontal="center" vertical="center"/>
    </xf>
    <xf numFmtId="0" fontId="73" fillId="0" borderId="60" xfId="13" applyFont="1" applyBorder="1" applyAlignment="1">
      <alignment horizontal="center" vertical="center"/>
    </xf>
    <xf numFmtId="0" fontId="73" fillId="0" borderId="61" xfId="13" applyFont="1" applyBorder="1" applyAlignment="1">
      <alignment horizontal="center" vertical="center"/>
    </xf>
    <xf numFmtId="0" fontId="73" fillId="0" borderId="6" xfId="13" applyFont="1" applyBorder="1" applyAlignment="1">
      <alignment horizontal="center" vertical="center" wrapText="1"/>
    </xf>
    <xf numFmtId="0" fontId="73" fillId="0" borderId="11" xfId="13" applyFont="1" applyBorder="1" applyAlignment="1">
      <alignment horizontal="center" vertical="center" wrapText="1"/>
    </xf>
    <xf numFmtId="0" fontId="73" fillId="0" borderId="9" xfId="13" applyFont="1" applyBorder="1" applyAlignment="1">
      <alignment horizontal="center" vertical="center" wrapText="1"/>
    </xf>
    <xf numFmtId="49" fontId="52" fillId="0" borderId="6" xfId="13" applyNumberFormat="1" applyFont="1" applyBorder="1" applyAlignment="1">
      <alignment horizontal="center" vertical="center"/>
    </xf>
    <xf numFmtId="49" fontId="52" fillId="0" borderId="11" xfId="13" quotePrefix="1" applyNumberFormat="1" applyFont="1" applyBorder="1" applyAlignment="1">
      <alignment horizontal="center" vertical="center"/>
    </xf>
    <xf numFmtId="49" fontId="52" fillId="0" borderId="9" xfId="13" quotePrefix="1" applyNumberFormat="1" applyFont="1" applyBorder="1" applyAlignment="1">
      <alignment horizontal="center" vertical="center"/>
    </xf>
    <xf numFmtId="0" fontId="52" fillId="0" borderId="6" xfId="13" applyFont="1" applyBorder="1" applyAlignment="1">
      <alignment horizontal="center" vertical="center"/>
    </xf>
    <xf numFmtId="0" fontId="52" fillId="0" borderId="11" xfId="13" applyFont="1" applyBorder="1" applyAlignment="1">
      <alignment horizontal="center" vertical="center"/>
    </xf>
    <xf numFmtId="0" fontId="52" fillId="0" borderId="9" xfId="13" applyFont="1" applyBorder="1" applyAlignment="1">
      <alignment horizontal="center" vertical="center"/>
    </xf>
    <xf numFmtId="0" fontId="48" fillId="0" borderId="0" xfId="13" applyFont="1" applyAlignment="1">
      <alignment horizontal="center"/>
    </xf>
    <xf numFmtId="0" fontId="70" fillId="0" borderId="0" xfId="13" applyFont="1" applyAlignment="1">
      <alignment horizontal="center"/>
    </xf>
    <xf numFmtId="0" fontId="50" fillId="0" borderId="62" xfId="13" applyFont="1" applyBorder="1" applyAlignment="1">
      <alignment horizontal="center" vertical="center"/>
    </xf>
    <xf numFmtId="0" fontId="50" fillId="0" borderId="65" xfId="13" applyFont="1" applyBorder="1" applyAlignment="1">
      <alignment horizontal="center" vertical="center"/>
    </xf>
    <xf numFmtId="0" fontId="50" fillId="0" borderId="64" xfId="13" applyFont="1" applyBorder="1" applyAlignment="1">
      <alignment horizontal="center" vertical="center"/>
    </xf>
    <xf numFmtId="0" fontId="50" fillId="0" borderId="63" xfId="13" applyFont="1" applyBorder="1" applyAlignment="1">
      <alignment horizontal="center" vertical="center"/>
    </xf>
    <xf numFmtId="0" fontId="50" fillId="0" borderId="39" xfId="13" applyFont="1" applyBorder="1" applyAlignment="1">
      <alignment horizontal="center" vertical="center"/>
    </xf>
    <xf numFmtId="0" fontId="50" fillId="0" borderId="24" xfId="13" applyFont="1" applyBorder="1" applyAlignment="1">
      <alignment horizontal="center" vertical="center"/>
    </xf>
    <xf numFmtId="0" fontId="50" fillId="0" borderId="60" xfId="13" applyFont="1" applyBorder="1" applyAlignment="1">
      <alignment horizontal="center" vertical="center"/>
    </xf>
    <xf numFmtId="0" fontId="50" fillId="0" borderId="61" xfId="13" applyFont="1" applyBorder="1" applyAlignment="1">
      <alignment horizontal="center" vertical="center"/>
    </xf>
    <xf numFmtId="0" fontId="54" fillId="0" borderId="60" xfId="13" applyFont="1" applyBorder="1" applyAlignment="1">
      <alignment horizontal="center" vertical="center"/>
    </xf>
    <xf numFmtId="0" fontId="54" fillId="0" borderId="61" xfId="13" applyFont="1" applyBorder="1" applyAlignment="1">
      <alignment horizontal="center" vertical="center"/>
    </xf>
    <xf numFmtId="0" fontId="50" fillId="0" borderId="36" xfId="13" applyFont="1" applyBorder="1" applyAlignment="1">
      <alignment horizontal="center" vertical="center"/>
    </xf>
    <xf numFmtId="0" fontId="50" fillId="0" borderId="60" xfId="13" applyFont="1" applyBorder="1" applyAlignment="1">
      <alignment horizontal="center" vertical="center" wrapText="1"/>
    </xf>
    <xf numFmtId="0" fontId="50" fillId="0" borderId="36" xfId="13" applyFont="1" applyBorder="1" applyAlignment="1">
      <alignment horizontal="center" vertical="center" wrapText="1"/>
    </xf>
    <xf numFmtId="0" fontId="50" fillId="0" borderId="61" xfId="13" applyFont="1" applyBorder="1" applyAlignment="1">
      <alignment horizontal="center" vertical="center" wrapText="1"/>
    </xf>
    <xf numFmtId="0" fontId="70" fillId="0" borderId="0" xfId="13" applyFont="1" applyAlignment="1">
      <alignment horizontal="center" wrapText="1"/>
    </xf>
    <xf numFmtId="0" fontId="50" fillId="0" borderId="0" xfId="13" applyFont="1" applyAlignment="1">
      <alignment horizontal="center" wrapText="1"/>
    </xf>
    <xf numFmtId="0" fontId="50" fillId="0" borderId="71" xfId="13" applyFont="1" applyBorder="1" applyAlignment="1">
      <alignment horizontal="right" wrapText="1"/>
    </xf>
    <xf numFmtId="0" fontId="50" fillId="0" borderId="71" xfId="13" applyFont="1" applyBorder="1" applyAlignment="1">
      <alignment horizontal="left" wrapText="1"/>
    </xf>
    <xf numFmtId="0" fontId="50" fillId="0" borderId="62" xfId="13" applyFont="1" applyBorder="1" applyAlignment="1">
      <alignment horizontal="right" vertical="center" wrapText="1"/>
    </xf>
    <xf numFmtId="0" fontId="50" fillId="0" borderId="65" xfId="13" applyFont="1" applyBorder="1" applyAlignment="1">
      <alignment horizontal="right" vertical="center" wrapText="1"/>
    </xf>
    <xf numFmtId="0" fontId="50" fillId="0" borderId="64" xfId="13" applyFont="1" applyBorder="1" applyAlignment="1">
      <alignment horizontal="right" vertical="center" wrapText="1"/>
    </xf>
    <xf numFmtId="0" fontId="50" fillId="0" borderId="63" xfId="13" applyFont="1" applyBorder="1" applyAlignment="1">
      <alignment horizontal="left" vertical="center" wrapText="1"/>
    </xf>
    <xf numFmtId="0" fontId="50" fillId="0" borderId="39" xfId="13" applyFont="1" applyBorder="1" applyAlignment="1">
      <alignment horizontal="left" vertical="center" wrapText="1"/>
    </xf>
    <xf numFmtId="0" fontId="50" fillId="0" borderId="24" xfId="13" applyFont="1" applyBorder="1" applyAlignment="1">
      <alignment horizontal="left" vertical="center" wrapText="1"/>
    </xf>
    <xf numFmtId="0" fontId="50" fillId="0" borderId="6" xfId="13" applyFont="1" applyBorder="1" applyAlignment="1">
      <alignment horizontal="center" vertical="center" wrapText="1"/>
    </xf>
    <xf numFmtId="0" fontId="50" fillId="0" borderId="11" xfId="13" applyFont="1" applyBorder="1" applyAlignment="1">
      <alignment horizontal="center" vertical="center" wrapText="1"/>
    </xf>
    <xf numFmtId="0" fontId="50" fillId="0" borderId="25" xfId="13" applyFont="1" applyBorder="1" applyAlignment="1">
      <alignment horizontal="center" vertical="center" wrapText="1"/>
    </xf>
    <xf numFmtId="0" fontId="54" fillId="0" borderId="60" xfId="13" applyFont="1" applyBorder="1" applyAlignment="1">
      <alignment horizontal="center" vertical="center" wrapText="1"/>
    </xf>
    <xf numFmtId="0" fontId="54" fillId="0" borderId="61" xfId="13" applyFont="1" applyBorder="1" applyAlignment="1">
      <alignment horizontal="center" vertical="center" wrapText="1"/>
    </xf>
    <xf numFmtId="0" fontId="48" fillId="0" borderId="0" xfId="12" applyFont="1" applyAlignment="1">
      <alignment horizontal="center"/>
    </xf>
    <xf numFmtId="0" fontId="53" fillId="0" borderId="60" xfId="11" applyFont="1" applyBorder="1" applyAlignment="1">
      <alignment horizontal="center" vertical="center" wrapText="1" readingOrder="2"/>
    </xf>
    <xf numFmtId="0" fontId="53" fillId="0" borderId="36" xfId="11" applyFont="1" applyBorder="1" applyAlignment="1">
      <alignment horizontal="center" vertical="center" wrapText="1" readingOrder="2"/>
    </xf>
    <xf numFmtId="0" fontId="53" fillId="0" borderId="61" xfId="11" applyFont="1" applyBorder="1" applyAlignment="1">
      <alignment horizontal="center" vertical="center" wrapText="1" readingOrder="2"/>
    </xf>
    <xf numFmtId="0" fontId="53" fillId="0" borderId="60" xfId="11" applyFont="1" applyBorder="1" applyAlignment="1">
      <alignment horizontal="center" vertical="center" wrapText="1"/>
    </xf>
    <xf numFmtId="0" fontId="53" fillId="0" borderId="61" xfId="11" applyFont="1" applyBorder="1" applyAlignment="1">
      <alignment horizontal="center" vertical="center" wrapText="1"/>
    </xf>
    <xf numFmtId="0" fontId="99" fillId="0" borderId="0" xfId="11" applyFont="1" applyAlignment="1">
      <alignment horizontal="center"/>
    </xf>
    <xf numFmtId="0" fontId="18" fillId="0" borderId="71" xfId="11" applyFont="1" applyBorder="1" applyAlignment="1">
      <alignment horizontal="left"/>
    </xf>
    <xf numFmtId="0" fontId="18" fillId="0" borderId="60" xfId="11" applyFont="1" applyBorder="1" applyAlignment="1">
      <alignment horizontal="center" vertical="center" wrapText="1"/>
    </xf>
    <xf numFmtId="0" fontId="18" fillId="0" borderId="61" xfId="11" applyFont="1" applyBorder="1" applyAlignment="1">
      <alignment horizontal="center" vertical="center" wrapText="1"/>
    </xf>
    <xf numFmtId="0" fontId="101" fillId="0" borderId="0" xfId="10" applyFont="1" applyAlignment="1">
      <alignment horizontal="center" vertical="center" wrapText="1"/>
    </xf>
    <xf numFmtId="0" fontId="101" fillId="0" borderId="0" xfId="10" applyFont="1" applyAlignment="1">
      <alignment horizontal="center" vertical="center"/>
    </xf>
    <xf numFmtId="0" fontId="103" fillId="0" borderId="0" xfId="10" applyFont="1" applyAlignment="1">
      <alignment horizontal="center" vertical="center" wrapText="1"/>
    </xf>
    <xf numFmtId="0" fontId="103" fillId="0" borderId="0" xfId="10" applyFont="1" applyAlignment="1">
      <alignment horizontal="center" vertical="center"/>
    </xf>
    <xf numFmtId="0" fontId="104" fillId="0" borderId="60" xfId="10" applyFont="1" applyBorder="1" applyAlignment="1">
      <alignment horizontal="center" vertical="center"/>
    </xf>
    <xf numFmtId="0" fontId="104" fillId="0" borderId="61" xfId="10" applyFont="1" applyBorder="1" applyAlignment="1">
      <alignment horizontal="center" vertical="center"/>
    </xf>
    <xf numFmtId="0" fontId="104" fillId="0" borderId="25" xfId="10" applyFont="1" applyBorder="1" applyAlignment="1">
      <alignment horizontal="center" vertical="center"/>
    </xf>
    <xf numFmtId="0" fontId="106" fillId="0" borderId="73" xfId="11" applyFont="1" applyBorder="1" applyAlignment="1">
      <alignment horizontal="center" vertical="center" wrapText="1"/>
    </xf>
    <xf numFmtId="0" fontId="106" fillId="0" borderId="73" xfId="11" applyFont="1" applyBorder="1" applyAlignment="1">
      <alignment horizontal="center" vertical="center"/>
    </xf>
    <xf numFmtId="0" fontId="106" fillId="0" borderId="53" xfId="11" applyFont="1" applyBorder="1" applyAlignment="1">
      <alignment horizontal="center" vertical="center" wrapText="1" readingOrder="1"/>
    </xf>
    <xf numFmtId="0" fontId="106" fillId="0" borderId="52" xfId="11" applyFont="1" applyBorder="1" applyAlignment="1">
      <alignment horizontal="center" vertical="center" readingOrder="1"/>
    </xf>
    <xf numFmtId="0" fontId="70" fillId="0" borderId="0" xfId="11" applyFont="1" applyAlignment="1">
      <alignment horizontal="center" vertical="center"/>
    </xf>
    <xf numFmtId="0" fontId="106" fillId="0" borderId="25" xfId="11" applyFont="1" applyBorder="1" applyAlignment="1">
      <alignment horizontal="center" vertical="center"/>
    </xf>
    <xf numFmtId="0" fontId="106" fillId="0" borderId="29" xfId="11" applyFont="1" applyBorder="1" applyAlignment="1">
      <alignment horizontal="center" vertical="center" wrapText="1"/>
    </xf>
    <xf numFmtId="0" fontId="107" fillId="0" borderId="73" xfId="11" applyFont="1" applyBorder="1" applyAlignment="1">
      <alignment horizontal="center" vertical="center"/>
    </xf>
    <xf numFmtId="0" fontId="142" fillId="0" borderId="0" xfId="15" applyFont="1" applyBorder="1" applyAlignment="1">
      <alignment horizontal="center" vertical="center"/>
    </xf>
    <xf numFmtId="0" fontId="84" fillId="0" borderId="62" xfId="15" applyFont="1" applyBorder="1" applyAlignment="1">
      <alignment horizontal="center"/>
    </xf>
    <xf numFmtId="0" fontId="84" fillId="0" borderId="63" xfId="15" applyFont="1" applyBorder="1" applyAlignment="1">
      <alignment horizontal="center"/>
    </xf>
    <xf numFmtId="0" fontId="37" fillId="0" borderId="64" xfId="15" applyFont="1" applyBorder="1" applyAlignment="1">
      <alignment horizontal="center" vertical="top"/>
    </xf>
    <xf numFmtId="0" fontId="37" fillId="0" borderId="71" xfId="15" applyFont="1" applyBorder="1" applyAlignment="1">
      <alignment horizontal="center" vertical="top"/>
    </xf>
    <xf numFmtId="0" fontId="37" fillId="0" borderId="24" xfId="15" applyFont="1" applyBorder="1" applyAlignment="1">
      <alignment horizontal="center" vertical="top"/>
    </xf>
    <xf numFmtId="0" fontId="142" fillId="2" borderId="0" xfId="15" applyFont="1" applyFill="1" applyAlignment="1">
      <alignment horizontal="center" vertical="center"/>
    </xf>
    <xf numFmtId="0" fontId="195" fillId="2" borderId="0" xfId="15" applyFont="1" applyFill="1" applyAlignment="1">
      <alignment horizontal="center"/>
    </xf>
    <xf numFmtId="0" fontId="35" fillId="0" borderId="62" xfId="15" applyFont="1" applyBorder="1" applyAlignment="1">
      <alignment horizontal="center" vertical="center"/>
    </xf>
    <xf numFmtId="0" fontId="35" fillId="0" borderId="58" xfId="15" applyFont="1" applyBorder="1" applyAlignment="1">
      <alignment horizontal="center" vertical="center"/>
    </xf>
    <xf numFmtId="0" fontId="35" fillId="0" borderId="63" xfId="15" applyFont="1" applyBorder="1" applyAlignment="1">
      <alignment horizontal="center" vertical="center"/>
    </xf>
    <xf numFmtId="0" fontId="35" fillId="0" borderId="64" xfId="15" applyFont="1" applyBorder="1" applyAlignment="1">
      <alignment horizontal="center" vertical="center"/>
    </xf>
    <xf numFmtId="0" fontId="35" fillId="0" borderId="71" xfId="15" applyFont="1" applyBorder="1" applyAlignment="1">
      <alignment horizontal="center" vertical="center"/>
    </xf>
    <xf numFmtId="0" fontId="35" fillId="0" borderId="24" xfId="15" applyFont="1" applyBorder="1" applyAlignment="1">
      <alignment horizontal="center" vertical="center"/>
    </xf>
    <xf numFmtId="0" fontId="157" fillId="0" borderId="106" xfId="15" applyFont="1" applyFill="1" applyBorder="1" applyAlignment="1">
      <alignment horizontal="right" vertical="center"/>
    </xf>
    <xf numFmtId="0" fontId="157" fillId="0" borderId="103" xfId="15" applyFont="1" applyFill="1" applyBorder="1" applyAlignment="1">
      <alignment horizontal="right" vertical="center"/>
    </xf>
    <xf numFmtId="0" fontId="265" fillId="0" borderId="0" xfId="15" applyFont="1" applyBorder="1" applyAlignment="1">
      <alignment horizontal="center" vertical="center"/>
    </xf>
    <xf numFmtId="0" fontId="264" fillId="0" borderId="62" xfId="15" applyFont="1" applyBorder="1" applyAlignment="1">
      <alignment horizontal="right" vertical="center"/>
    </xf>
    <xf numFmtId="0" fontId="264" fillId="0" borderId="63" xfId="15" applyFont="1" applyBorder="1" applyAlignment="1">
      <alignment horizontal="right" vertical="center"/>
    </xf>
    <xf numFmtId="164" fontId="265" fillId="0" borderId="62" xfId="15" applyNumberFormat="1" applyFont="1" applyBorder="1" applyAlignment="1">
      <alignment horizontal="center" vertical="center"/>
    </xf>
    <xf numFmtId="164" fontId="265" fillId="0" borderId="63" xfId="15" applyNumberFormat="1" applyFont="1" applyBorder="1" applyAlignment="1">
      <alignment horizontal="center" vertical="center"/>
    </xf>
    <xf numFmtId="164" fontId="265" fillId="0" borderId="64" xfId="15" applyNumberFormat="1" applyFont="1" applyBorder="1" applyAlignment="1">
      <alignment horizontal="center" vertical="center"/>
    </xf>
    <xf numFmtId="164" fontId="265" fillId="0" borderId="24" xfId="15" applyNumberFormat="1" applyFont="1" applyBorder="1" applyAlignment="1">
      <alignment horizontal="center" vertical="center"/>
    </xf>
    <xf numFmtId="0" fontId="264" fillId="0" borderId="64" xfId="15" applyFont="1" applyBorder="1" applyAlignment="1">
      <alignment horizontal="right" vertical="center"/>
    </xf>
    <xf numFmtId="0" fontId="264" fillId="0" borderId="24" xfId="15" applyFont="1" applyBorder="1" applyAlignment="1">
      <alignment horizontal="right" vertical="center"/>
    </xf>
    <xf numFmtId="0" fontId="195" fillId="0" borderId="0" xfId="15" applyFont="1" applyBorder="1" applyAlignment="1">
      <alignment horizontal="center" vertical="center"/>
    </xf>
    <xf numFmtId="0" fontId="263" fillId="0" borderId="0" xfId="15" applyFont="1" applyBorder="1" applyAlignment="1">
      <alignment horizontal="center" vertical="center"/>
    </xf>
    <xf numFmtId="1" fontId="265" fillId="0" borderId="60" xfId="15" applyNumberFormat="1" applyFont="1" applyBorder="1" applyAlignment="1">
      <alignment horizontal="center" vertical="center"/>
    </xf>
    <xf numFmtId="1" fontId="265" fillId="0" borderId="61" xfId="15" applyNumberFormat="1" applyFont="1" applyBorder="1" applyAlignment="1">
      <alignment horizontal="center" vertical="center"/>
    </xf>
    <xf numFmtId="0" fontId="31" fillId="0" borderId="0" xfId="15" applyFont="1" applyBorder="1" applyAlignment="1">
      <alignment horizontal="center"/>
    </xf>
    <xf numFmtId="0" fontId="30" fillId="0" borderId="0" xfId="15" applyFont="1" applyBorder="1" applyAlignment="1">
      <alignment horizontal="center"/>
    </xf>
    <xf numFmtId="0" fontId="32" fillId="0" borderId="6" xfId="15" applyFont="1" applyBorder="1" applyAlignment="1">
      <alignment horizontal="center" vertical="center" wrapText="1"/>
    </xf>
    <xf numFmtId="0" fontId="32" fillId="0" borderId="11" xfId="15" applyFont="1" applyBorder="1" applyAlignment="1">
      <alignment horizontal="center" vertical="center" wrapText="1"/>
    </xf>
    <xf numFmtId="0" fontId="32" fillId="0" borderId="11" xfId="15" applyFont="1" applyBorder="1" applyAlignment="1">
      <alignment horizontal="center" wrapText="1"/>
    </xf>
    <xf numFmtId="0" fontId="32" fillId="0" borderId="9" xfId="15" applyFont="1" applyBorder="1" applyAlignment="1">
      <alignment horizontal="center" wrapText="1"/>
    </xf>
    <xf numFmtId="0" fontId="191" fillId="0" borderId="0" xfId="15" applyFont="1" applyAlignment="1">
      <alignment horizontal="center"/>
    </xf>
    <xf numFmtId="0" fontId="184" fillId="0" borderId="0" xfId="15" applyFont="1" applyBorder="1" applyAlignment="1">
      <alignment horizontal="center"/>
    </xf>
    <xf numFmtId="0" fontId="32" fillId="0" borderId="62" xfId="15" applyFont="1" applyBorder="1" applyAlignment="1">
      <alignment horizontal="right" vertical="center"/>
    </xf>
    <xf numFmtId="0" fontId="32" fillId="0" borderId="64" xfId="15" applyFont="1" applyBorder="1" applyAlignment="1">
      <alignment horizontal="right" vertical="center"/>
    </xf>
    <xf numFmtId="0" fontId="32" fillId="0" borderId="63" xfId="15" applyFont="1" applyBorder="1" applyAlignment="1">
      <alignment horizontal="left" vertical="center"/>
    </xf>
    <xf numFmtId="0" fontId="32" fillId="0" borderId="24" xfId="15" applyFont="1" applyBorder="1" applyAlignment="1">
      <alignment horizontal="left" vertical="center"/>
    </xf>
    <xf numFmtId="0" fontId="32" fillId="0" borderId="58" xfId="15" applyFont="1" applyBorder="1" applyAlignment="1">
      <alignment horizontal="right" readingOrder="2"/>
    </xf>
    <xf numFmtId="0" fontId="206" fillId="0" borderId="73" xfId="15" applyNumberFormat="1" applyFont="1" applyBorder="1" applyAlignment="1">
      <alignment horizontal="center" vertical="center"/>
    </xf>
    <xf numFmtId="0" fontId="206" fillId="0" borderId="89" xfId="15" quotePrefix="1" applyNumberFormat="1" applyFont="1" applyBorder="1" applyAlignment="1">
      <alignment horizontal="center" vertical="center"/>
    </xf>
    <xf numFmtId="164" fontId="206" fillId="0" borderId="73" xfId="15" applyNumberFormat="1" applyFont="1" applyBorder="1" applyAlignment="1">
      <alignment horizontal="center" vertical="center"/>
    </xf>
    <xf numFmtId="164" fontId="206" fillId="0" borderId="88" xfId="15" applyNumberFormat="1" applyFont="1" applyBorder="1" applyAlignment="1">
      <alignment horizontal="center" vertical="center"/>
    </xf>
    <xf numFmtId="0" fontId="206" fillId="0" borderId="88" xfId="15" applyNumberFormat="1" applyFont="1" applyBorder="1" applyAlignment="1">
      <alignment horizontal="center" vertical="center"/>
    </xf>
    <xf numFmtId="0" fontId="206" fillId="0" borderId="29" xfId="15" applyNumberFormat="1" applyFont="1" applyBorder="1" applyAlignment="1">
      <alignment horizontal="center" vertical="center"/>
    </xf>
    <xf numFmtId="0" fontId="206" fillId="0" borderId="73" xfId="15" quotePrefix="1" applyNumberFormat="1" applyFont="1" applyBorder="1" applyAlignment="1">
      <alignment horizontal="center" vertical="center"/>
    </xf>
    <xf numFmtId="0" fontId="205" fillId="0" borderId="73" xfId="15" applyNumberFormat="1" applyFont="1" applyBorder="1" applyAlignment="1">
      <alignment horizontal="center" vertical="center"/>
    </xf>
    <xf numFmtId="164" fontId="205" fillId="0" borderId="73" xfId="15" applyNumberFormat="1" applyFont="1" applyBorder="1" applyAlignment="1">
      <alignment horizontal="center" vertical="center"/>
    </xf>
    <xf numFmtId="0" fontId="205" fillId="0" borderId="73" xfId="15" quotePrefix="1" applyNumberFormat="1" applyFont="1" applyBorder="1" applyAlignment="1">
      <alignment horizontal="center" vertical="center"/>
    </xf>
    <xf numFmtId="0" fontId="65" fillId="0" borderId="0" xfId="15" applyFont="1" applyFill="1" applyBorder="1" applyAlignment="1">
      <alignment horizontal="center"/>
    </xf>
    <xf numFmtId="0" fontId="205" fillId="0" borderId="88" xfId="15" applyNumberFormat="1" applyFont="1" applyBorder="1" applyAlignment="1">
      <alignment horizontal="center" vertical="center"/>
    </xf>
    <xf numFmtId="0" fontId="205" fillId="0" borderId="29" xfId="15" applyNumberFormat="1" applyFont="1" applyBorder="1" applyAlignment="1">
      <alignment horizontal="center" vertical="center"/>
    </xf>
    <xf numFmtId="0" fontId="172" fillId="0" borderId="0" xfId="15" applyNumberFormat="1" applyFont="1" applyAlignment="1">
      <alignment horizontal="center" vertical="center"/>
    </xf>
    <xf numFmtId="0" fontId="149" fillId="0" borderId="0" xfId="15" applyNumberFormat="1" applyFont="1" applyAlignment="1">
      <alignment horizontal="center"/>
    </xf>
    <xf numFmtId="0" fontId="205" fillId="0" borderId="6" xfId="15" applyNumberFormat="1" applyFont="1" applyBorder="1" applyAlignment="1">
      <alignment horizontal="center" vertical="center"/>
    </xf>
    <xf numFmtId="0" fontId="262" fillId="0" borderId="0" xfId="15" applyFont="1" applyBorder="1" applyAlignment="1">
      <alignment horizontal="center"/>
    </xf>
    <xf numFmtId="0" fontId="271" fillId="0" borderId="0" xfId="15" applyFont="1" applyBorder="1" applyAlignment="1">
      <alignment horizontal="center"/>
    </xf>
    <xf numFmtId="0" fontId="78" fillId="0" borderId="0" xfId="15" applyFont="1" applyBorder="1" applyAlignment="1">
      <alignment horizontal="center"/>
    </xf>
    <xf numFmtId="0" fontId="11" fillId="0" borderId="0" xfId="15" applyFont="1" applyBorder="1" applyAlignment="1">
      <alignment horizontal="center"/>
    </xf>
    <xf numFmtId="0" fontId="171" fillId="0" borderId="0" xfId="15" applyFont="1" applyAlignment="1">
      <alignment horizontal="center"/>
    </xf>
    <xf numFmtId="0" fontId="154" fillId="0" borderId="0" xfId="15" applyFont="1" applyAlignment="1">
      <alignment horizontal="center"/>
    </xf>
    <xf numFmtId="0" fontId="84" fillId="0" borderId="25" xfId="15" applyFont="1" applyBorder="1" applyAlignment="1">
      <alignment horizontal="right" vertical="center"/>
    </xf>
    <xf numFmtId="0" fontId="84" fillId="0" borderId="60" xfId="15" applyFont="1" applyBorder="1" applyAlignment="1">
      <alignment horizontal="right" vertical="center"/>
    </xf>
    <xf numFmtId="0" fontId="274" fillId="0" borderId="64" xfId="2" applyFont="1" applyBorder="1" applyAlignment="1">
      <alignment horizontal="right" vertical="center"/>
    </xf>
    <xf numFmtId="0" fontId="274" fillId="0" borderId="71" xfId="2" applyFont="1" applyBorder="1" applyAlignment="1">
      <alignment horizontal="right" vertical="center"/>
    </xf>
    <xf numFmtId="0" fontId="274" fillId="0" borderId="24" xfId="2" applyFont="1" applyBorder="1" applyAlignment="1">
      <alignment horizontal="right" vertical="center"/>
    </xf>
    <xf numFmtId="0" fontId="274" fillId="0" borderId="60" xfId="2" applyFont="1" applyBorder="1" applyAlignment="1">
      <alignment horizontal="center" vertical="center"/>
    </xf>
    <xf numFmtId="0" fontId="274" fillId="0" borderId="36" xfId="2" applyFont="1" applyBorder="1" applyAlignment="1">
      <alignment horizontal="center" vertical="center"/>
    </xf>
    <xf numFmtId="0" fontId="274" fillId="0" borderId="6" xfId="2" applyFont="1" applyBorder="1" applyAlignment="1">
      <alignment horizontal="center" vertical="center"/>
    </xf>
    <xf numFmtId="0" fontId="274" fillId="0" borderId="9" xfId="2" applyFont="1" applyBorder="1" applyAlignment="1">
      <alignment horizontal="center" vertical="center"/>
    </xf>
    <xf numFmtId="0" fontId="275" fillId="0" borderId="64" xfId="2" applyFont="1" applyBorder="1" applyAlignment="1">
      <alignment horizontal="left" vertical="center" wrapText="1"/>
    </xf>
    <xf numFmtId="0" fontId="216" fillId="0" borderId="71" xfId="2" applyFont="1" applyBorder="1" applyAlignment="1">
      <alignment horizontal="left"/>
    </xf>
    <xf numFmtId="0" fontId="216" fillId="0" borderId="24" xfId="2" applyFont="1" applyBorder="1" applyAlignment="1">
      <alignment horizontal="left"/>
    </xf>
    <xf numFmtId="0" fontId="274" fillId="0" borderId="62" xfId="2" applyFont="1" applyBorder="1" applyAlignment="1">
      <alignment horizontal="right" vertical="center"/>
    </xf>
    <xf numFmtId="0" fontId="274" fillId="0" borderId="58" xfId="2" applyFont="1" applyBorder="1" applyAlignment="1">
      <alignment horizontal="right" vertical="center"/>
    </xf>
    <xf numFmtId="0" fontId="274" fillId="0" borderId="63" xfId="2" applyFont="1" applyBorder="1" applyAlignment="1">
      <alignment horizontal="right" vertical="center"/>
    </xf>
    <xf numFmtId="1" fontId="274" fillId="0" borderId="6" xfId="2" applyNumberFormat="1" applyFont="1" applyBorder="1" applyAlignment="1">
      <alignment horizontal="center" vertical="center"/>
    </xf>
    <xf numFmtId="1" fontId="274" fillId="0" borderId="9" xfId="2" applyNumberFormat="1" applyFont="1" applyBorder="1" applyAlignment="1">
      <alignment horizontal="center" vertical="center"/>
    </xf>
    <xf numFmtId="0" fontId="274" fillId="0" borderId="64" xfId="2" applyFont="1" applyBorder="1" applyAlignment="1">
      <alignment horizontal="right" vertical="center" wrapText="1"/>
    </xf>
    <xf numFmtId="0" fontId="274" fillId="0" borderId="71" xfId="2" applyFont="1" applyBorder="1" applyAlignment="1">
      <alignment horizontal="right" vertical="center" wrapText="1"/>
    </xf>
    <xf numFmtId="0" fontId="274" fillId="0" borderId="24" xfId="2" applyFont="1" applyBorder="1" applyAlignment="1">
      <alignment horizontal="right" vertical="center" wrapText="1"/>
    </xf>
    <xf numFmtId="0" fontId="274" fillId="0" borderId="64" xfId="2" applyFont="1" applyBorder="1" applyAlignment="1">
      <alignment horizontal="right"/>
    </xf>
    <xf numFmtId="0" fontId="274" fillId="0" borderId="71" xfId="2" applyFont="1" applyBorder="1" applyAlignment="1">
      <alignment horizontal="right"/>
    </xf>
    <xf numFmtId="0" fontId="274" fillId="0" borderId="24" xfId="2" applyFont="1" applyBorder="1" applyAlignment="1">
      <alignment horizontal="right"/>
    </xf>
    <xf numFmtId="0" fontId="274" fillId="0" borderId="62" xfId="2" applyFont="1" applyBorder="1" applyAlignment="1">
      <alignment horizontal="right"/>
    </xf>
    <xf numFmtId="0" fontId="274" fillId="0" borderId="58" xfId="2" applyFont="1" applyBorder="1" applyAlignment="1">
      <alignment horizontal="right"/>
    </xf>
    <xf numFmtId="0" fontId="274" fillId="0" borderId="63" xfId="2" applyFont="1" applyBorder="1" applyAlignment="1">
      <alignment horizontal="right"/>
    </xf>
    <xf numFmtId="0" fontId="273" fillId="0" borderId="0" xfId="2" applyFont="1" applyAlignment="1">
      <alignment horizontal="center"/>
    </xf>
    <xf numFmtId="0" fontId="274" fillId="0" borderId="0" xfId="2" applyFont="1" applyBorder="1" applyAlignment="1">
      <alignment horizontal="center" vertical="top"/>
    </xf>
    <xf numFmtId="0" fontId="274" fillId="0" borderId="6" xfId="2" applyFont="1" applyBorder="1" applyAlignment="1">
      <alignment horizontal="center" wrapText="1"/>
    </xf>
    <xf numFmtId="0" fontId="274" fillId="0" borderId="11" xfId="2" applyFont="1" applyBorder="1" applyAlignment="1">
      <alignment horizontal="center" wrapText="1"/>
    </xf>
    <xf numFmtId="0" fontId="274" fillId="0" borderId="62" xfId="2" applyFont="1" applyBorder="1" applyAlignment="1">
      <alignment horizontal="center" vertical="center" wrapText="1"/>
    </xf>
    <xf numFmtId="0" fontId="274" fillId="0" borderId="58" xfId="2" applyFont="1" applyBorder="1" applyAlignment="1">
      <alignment horizontal="center" vertical="center" wrapText="1"/>
    </xf>
    <xf numFmtId="0" fontId="274" fillId="0" borderId="63" xfId="2" applyFont="1" applyBorder="1" applyAlignment="1">
      <alignment horizontal="center" vertical="center" wrapText="1"/>
    </xf>
    <xf numFmtId="0" fontId="274" fillId="0" borderId="65" xfId="2" applyFont="1" applyBorder="1" applyAlignment="1">
      <alignment horizontal="center" vertical="center" wrapText="1"/>
    </xf>
    <xf numFmtId="0" fontId="274" fillId="0" borderId="0" xfId="2" applyFont="1" applyBorder="1" applyAlignment="1">
      <alignment horizontal="center" vertical="center" wrapText="1"/>
    </xf>
    <xf numFmtId="0" fontId="274" fillId="0" borderId="39" xfId="2" applyFont="1" applyBorder="1" applyAlignment="1">
      <alignment horizontal="center" vertical="center" wrapText="1"/>
    </xf>
    <xf numFmtId="0" fontId="274" fillId="0" borderId="64" xfId="2" applyFont="1" applyBorder="1" applyAlignment="1">
      <alignment horizontal="center" vertical="center" wrapText="1"/>
    </xf>
    <xf numFmtId="0" fontId="274" fillId="0" borderId="71" xfId="2" applyFont="1" applyBorder="1" applyAlignment="1">
      <alignment horizontal="center" vertical="center" wrapText="1"/>
    </xf>
    <xf numFmtId="0" fontId="274" fillId="0" borderId="24" xfId="2" applyFont="1" applyBorder="1" applyAlignment="1">
      <alignment horizontal="center" vertical="center" wrapText="1"/>
    </xf>
    <xf numFmtId="0" fontId="274" fillId="0" borderId="81" xfId="2" applyFont="1" applyBorder="1" applyAlignment="1">
      <alignment horizontal="center" vertical="center" wrapText="1"/>
    </xf>
    <xf numFmtId="0" fontId="274" fillId="0" borderId="87" xfId="2" applyFont="1" applyBorder="1" applyAlignment="1">
      <alignment horizontal="center" vertical="center" wrapText="1"/>
    </xf>
    <xf numFmtId="0" fontId="171" fillId="0" borderId="0" xfId="15" applyFont="1" applyAlignment="1">
      <alignment horizontal="center" vertical="center"/>
    </xf>
    <xf numFmtId="0" fontId="154" fillId="0" borderId="0" xfId="15" applyFont="1" applyAlignment="1">
      <alignment horizontal="center" vertical="center"/>
    </xf>
    <xf numFmtId="0" fontId="84" fillId="0" borderId="62" xfId="15" applyFont="1" applyBorder="1" applyAlignment="1">
      <alignment horizontal="right" vertical="center"/>
    </xf>
    <xf numFmtId="0" fontId="84" fillId="0" borderId="65" xfId="15" applyFont="1" applyBorder="1" applyAlignment="1">
      <alignment horizontal="right" vertical="center"/>
    </xf>
    <xf numFmtId="0" fontId="84" fillId="0" borderId="64" xfId="15" applyFont="1" applyBorder="1" applyAlignment="1">
      <alignment horizontal="right" vertical="center"/>
    </xf>
    <xf numFmtId="0" fontId="84" fillId="0" borderId="63" xfId="15" applyFont="1" applyBorder="1" applyAlignment="1">
      <alignment horizontal="left" vertical="center"/>
    </xf>
    <xf numFmtId="0" fontId="84" fillId="0" borderId="39" xfId="15" applyFont="1" applyBorder="1" applyAlignment="1">
      <alignment horizontal="left" vertical="center"/>
    </xf>
    <xf numFmtId="0" fontId="84" fillId="0" borderId="24" xfId="15" applyFont="1" applyBorder="1" applyAlignment="1">
      <alignment horizontal="left" vertical="center"/>
    </xf>
    <xf numFmtId="0" fontId="158" fillId="0" borderId="64" xfId="15" applyFont="1" applyBorder="1" applyAlignment="1">
      <alignment horizontal="center"/>
    </xf>
    <xf numFmtId="0" fontId="158" fillId="0" borderId="24" xfId="15" applyFont="1" applyBorder="1" applyAlignment="1">
      <alignment horizontal="center"/>
    </xf>
    <xf numFmtId="0" fontId="84" fillId="0" borderId="9" xfId="2" applyFont="1" applyFill="1" applyBorder="1" applyAlignment="1">
      <alignment horizontal="center" vertical="center"/>
    </xf>
    <xf numFmtId="0" fontId="49" fillId="0" borderId="58" xfId="2" applyFont="1" applyFill="1" applyBorder="1" applyAlignment="1">
      <alignment horizontal="left" vertical="center"/>
    </xf>
    <xf numFmtId="0" fontId="49" fillId="0" borderId="0" xfId="2" applyFont="1" applyFill="1" applyAlignment="1">
      <alignment horizontal="left" vertical="center"/>
    </xf>
    <xf numFmtId="0" fontId="84" fillId="0" borderId="0" xfId="2" applyFont="1" applyFill="1" applyAlignment="1">
      <alignment horizontal="center" vertical="center"/>
    </xf>
    <xf numFmtId="0" fontId="84" fillId="0" borderId="62" xfId="2" applyFont="1" applyFill="1" applyBorder="1" applyAlignment="1">
      <alignment horizontal="center" vertical="center"/>
    </xf>
    <xf numFmtId="0" fontId="84" fillId="0" borderId="65" xfId="2" applyFont="1" applyFill="1" applyBorder="1" applyAlignment="1">
      <alignment horizontal="center" vertical="center"/>
    </xf>
    <xf numFmtId="0" fontId="84" fillId="0" borderId="64" xfId="2" applyFont="1" applyFill="1" applyBorder="1" applyAlignment="1">
      <alignment horizontal="center" vertical="center"/>
    </xf>
    <xf numFmtId="0" fontId="84" fillId="0" borderId="63" xfId="2" applyFont="1" applyFill="1" applyBorder="1" applyAlignment="1">
      <alignment horizontal="center" vertical="center"/>
    </xf>
    <xf numFmtId="0" fontId="84" fillId="0" borderId="39" xfId="2" applyFont="1" applyFill="1" applyBorder="1" applyAlignment="1">
      <alignment horizontal="center" vertical="center"/>
    </xf>
    <xf numFmtId="0" fontId="84" fillId="0" borderId="24" xfId="2" applyFont="1" applyFill="1" applyBorder="1" applyAlignment="1">
      <alignment horizontal="center" vertical="center"/>
    </xf>
    <xf numFmtId="0" fontId="84" fillId="0" borderId="58" xfId="2" applyFont="1" applyFill="1" applyBorder="1" applyAlignment="1">
      <alignment horizontal="center" vertical="center"/>
    </xf>
    <xf numFmtId="0" fontId="84" fillId="0" borderId="6" xfId="2" applyFont="1" applyFill="1" applyBorder="1" applyAlignment="1">
      <alignment horizontal="center" vertical="center"/>
    </xf>
    <xf numFmtId="0" fontId="84" fillId="0" borderId="0" xfId="2" applyFont="1" applyFill="1" applyBorder="1" applyAlignment="1">
      <alignment horizontal="center" vertical="center"/>
    </xf>
    <xf numFmtId="0" fontId="84" fillId="0" borderId="71" xfId="2" applyFont="1" applyFill="1" applyBorder="1" applyAlignment="1">
      <alignment horizontal="center" vertical="center"/>
    </xf>
    <xf numFmtId="0" fontId="172" fillId="0" borderId="0" xfId="15" applyFont="1" applyAlignment="1">
      <alignment horizontal="center"/>
    </xf>
    <xf numFmtId="0" fontId="49" fillId="0" borderId="0" xfId="15" applyFont="1" applyAlignment="1">
      <alignment horizontal="center"/>
    </xf>
    <xf numFmtId="0" fontId="11" fillId="0" borderId="58" xfId="15" applyFont="1" applyBorder="1" applyAlignment="1">
      <alignment horizontal="right" vertical="center"/>
    </xf>
    <xf numFmtId="0" fontId="205" fillId="0" borderId="88" xfId="15" applyFont="1" applyBorder="1" applyAlignment="1">
      <alignment horizontal="center" vertical="center"/>
    </xf>
    <xf numFmtId="0" fontId="205" fillId="0" borderId="29" xfId="15" applyFont="1" applyBorder="1" applyAlignment="1">
      <alignment horizontal="center" vertical="center"/>
    </xf>
    <xf numFmtId="0" fontId="205" fillId="0" borderId="73" xfId="15" applyFont="1" applyBorder="1" applyAlignment="1">
      <alignment horizontal="center" vertical="center"/>
    </xf>
    <xf numFmtId="164" fontId="205" fillId="0" borderId="88" xfId="15" applyNumberFormat="1" applyFont="1" applyBorder="1" applyAlignment="1">
      <alignment horizontal="center" vertical="center"/>
    </xf>
    <xf numFmtId="164" fontId="205" fillId="0" borderId="29" xfId="15" applyNumberFormat="1" applyFont="1" applyBorder="1" applyAlignment="1">
      <alignment horizontal="center" vertical="center"/>
    </xf>
    <xf numFmtId="0" fontId="206" fillId="0" borderId="88" xfId="15" applyFont="1" applyBorder="1" applyAlignment="1">
      <alignment horizontal="center" vertical="center"/>
    </xf>
    <xf numFmtId="0" fontId="206" fillId="0" borderId="73" xfId="15" applyFont="1" applyBorder="1" applyAlignment="1">
      <alignment horizontal="center" vertical="center"/>
    </xf>
    <xf numFmtId="0" fontId="205" fillId="0" borderId="81" xfId="15" applyFont="1" applyBorder="1" applyAlignment="1">
      <alignment horizontal="center" vertical="center"/>
    </xf>
    <xf numFmtId="0" fontId="278" fillId="0" borderId="49" xfId="15" applyFont="1" applyBorder="1" applyAlignment="1">
      <alignment horizontal="center" vertical="center"/>
    </xf>
    <xf numFmtId="0" fontId="278" fillId="0" borderId="72" xfId="15" applyFont="1" applyBorder="1" applyAlignment="1">
      <alignment horizontal="center" vertical="center"/>
    </xf>
    <xf numFmtId="0" fontId="278" fillId="0" borderId="48" xfId="15" applyFont="1" applyBorder="1" applyAlignment="1">
      <alignment horizontal="center" vertical="center"/>
    </xf>
    <xf numFmtId="164" fontId="92" fillId="0" borderId="6" xfId="15" applyNumberFormat="1" applyFont="1" applyBorder="1" applyAlignment="1">
      <alignment horizontal="center" vertical="center"/>
    </xf>
    <xf numFmtId="164" fontId="92" fillId="0" borderId="11" xfId="15" applyNumberFormat="1" applyFont="1" applyBorder="1" applyAlignment="1">
      <alignment horizontal="center" vertical="center"/>
    </xf>
    <xf numFmtId="164" fontId="92" fillId="0" borderId="9" xfId="15" applyNumberFormat="1" applyFont="1" applyBorder="1" applyAlignment="1">
      <alignment horizontal="center" vertical="center"/>
    </xf>
    <xf numFmtId="0" fontId="172" fillId="0" borderId="0" xfId="15" applyFont="1" applyBorder="1" applyAlignment="1">
      <alignment horizontal="center"/>
    </xf>
    <xf numFmtId="0" fontId="49" fillId="0" borderId="0" xfId="15" applyFont="1" applyBorder="1" applyAlignment="1">
      <alignment horizontal="center"/>
    </xf>
    <xf numFmtId="0" fontId="281" fillId="0" borderId="11" xfId="15" applyFont="1" applyBorder="1" applyAlignment="1">
      <alignment horizontal="center" vertical="center"/>
    </xf>
    <xf numFmtId="0" fontId="281" fillId="0" borderId="29" xfId="15" applyFont="1" applyBorder="1" applyAlignment="1">
      <alignment horizontal="center" vertical="center"/>
    </xf>
    <xf numFmtId="164" fontId="281" fillId="0" borderId="11" xfId="15" applyNumberFormat="1" applyFont="1" applyBorder="1" applyAlignment="1">
      <alignment horizontal="center" vertical="center"/>
    </xf>
    <xf numFmtId="0" fontId="282" fillId="0" borderId="11" xfId="15" applyFont="1" applyBorder="1" applyAlignment="1">
      <alignment horizontal="center" vertical="center"/>
    </xf>
    <xf numFmtId="0" fontId="282" fillId="0" borderId="29" xfId="15" applyFont="1" applyBorder="1" applyAlignment="1">
      <alignment horizontal="center" vertical="center"/>
    </xf>
    <xf numFmtId="164" fontId="282" fillId="0" borderId="11" xfId="15" applyNumberFormat="1" applyFont="1" applyBorder="1" applyAlignment="1">
      <alignment horizontal="center" vertical="center"/>
    </xf>
    <xf numFmtId="0" fontId="281" fillId="0" borderId="88" xfId="15" applyFont="1" applyBorder="1" applyAlignment="1">
      <alignment horizontal="center" vertical="center"/>
    </xf>
    <xf numFmtId="0" fontId="282" fillId="0" borderId="88" xfId="15" applyFont="1" applyBorder="1" applyAlignment="1">
      <alignment horizontal="center" vertical="center"/>
    </xf>
    <xf numFmtId="1" fontId="205" fillId="0" borderId="73" xfId="15" applyNumberFormat="1" applyFont="1" applyBorder="1" applyAlignment="1">
      <alignment horizontal="center" vertical="center"/>
    </xf>
    <xf numFmtId="1" fontId="206" fillId="0" borderId="73" xfId="15" applyNumberFormat="1" applyFont="1" applyBorder="1" applyAlignment="1">
      <alignment horizontal="center" vertical="center"/>
    </xf>
    <xf numFmtId="1" fontId="205" fillId="0" borderId="29" xfId="15" applyNumberFormat="1" applyFont="1" applyBorder="1" applyAlignment="1">
      <alignment horizontal="center" vertical="center"/>
    </xf>
    <xf numFmtId="0" fontId="206" fillId="0" borderId="29" xfId="15" applyFont="1" applyBorder="1" applyAlignment="1">
      <alignment horizontal="center" vertical="center"/>
    </xf>
    <xf numFmtId="1" fontId="205" fillId="0" borderId="81" xfId="15" applyNumberFormat="1" applyFont="1" applyBorder="1" applyAlignment="1">
      <alignment horizontal="center" vertical="center"/>
    </xf>
    <xf numFmtId="0" fontId="157" fillId="0" borderId="58" xfId="15" applyFont="1" applyFill="1" applyBorder="1" applyAlignment="1">
      <alignment horizontal="right" readingOrder="2"/>
    </xf>
    <xf numFmtId="0" fontId="55" fillId="0" borderId="71" xfId="15" applyFont="1" applyBorder="1" applyAlignment="1">
      <alignment horizontal="center"/>
    </xf>
    <xf numFmtId="0" fontId="157" fillId="0" borderId="60" xfId="15" applyFont="1" applyBorder="1" applyAlignment="1">
      <alignment horizontal="right"/>
    </xf>
    <xf numFmtId="0" fontId="141" fillId="0" borderId="36" xfId="15" applyFont="1" applyBorder="1" applyAlignment="1"/>
    <xf numFmtId="0" fontId="141" fillId="0" borderId="61" xfId="15" applyFont="1" applyBorder="1" applyAlignment="1"/>
    <xf numFmtId="0" fontId="158" fillId="0" borderId="65" xfId="15" applyFont="1" applyBorder="1" applyAlignment="1">
      <alignment horizontal="center"/>
    </xf>
    <xf numFmtId="0" fontId="163" fillId="0" borderId="11" xfId="15" applyFont="1" applyBorder="1" applyAlignment="1">
      <alignment horizontal="center" wrapText="1"/>
    </xf>
    <xf numFmtId="0" fontId="163" fillId="0" borderId="9" xfId="15" applyFont="1" applyBorder="1" applyAlignment="1">
      <alignment horizontal="center" wrapText="1"/>
    </xf>
    <xf numFmtId="0" fontId="161" fillId="0" borderId="11" xfId="15" applyFont="1" applyBorder="1" applyAlignment="1">
      <alignment horizontal="center" shrinkToFit="1"/>
    </xf>
    <xf numFmtId="0" fontId="161" fillId="0" borderId="9" xfId="15" applyFont="1" applyBorder="1" applyAlignment="1">
      <alignment horizontal="center" shrinkToFit="1"/>
    </xf>
    <xf numFmtId="0" fontId="55" fillId="0" borderId="0" xfId="15" applyFont="1" applyFill="1" applyBorder="1" applyAlignment="1">
      <alignment horizontal="right" readingOrder="2"/>
    </xf>
    <xf numFmtId="0" fontId="11" fillId="0" borderId="0" xfId="15" applyFont="1" applyBorder="1" applyAlignment="1">
      <alignment horizontal="right" vertical="center"/>
    </xf>
    <xf numFmtId="0" fontId="205" fillId="0" borderId="11" xfId="15" quotePrefix="1" applyFont="1" applyBorder="1" applyAlignment="1">
      <alignment horizontal="center" vertical="center"/>
    </xf>
    <xf numFmtId="0" fontId="205" fillId="0" borderId="29" xfId="15" quotePrefix="1" applyFont="1" applyBorder="1" applyAlignment="1">
      <alignment horizontal="center" vertical="center"/>
    </xf>
    <xf numFmtId="0" fontId="205" fillId="0" borderId="11" xfId="15" applyFont="1" applyBorder="1" applyAlignment="1">
      <alignment horizontal="center" vertical="center"/>
    </xf>
    <xf numFmtId="0" fontId="281" fillId="0" borderId="11" xfId="15" quotePrefix="1" applyFont="1" applyBorder="1" applyAlignment="1">
      <alignment horizontal="center" vertical="center"/>
    </xf>
    <xf numFmtId="0" fontId="281" fillId="0" borderId="29" xfId="15" quotePrefix="1" applyFont="1" applyBorder="1" applyAlignment="1">
      <alignment horizontal="center" vertical="center"/>
    </xf>
    <xf numFmtId="0" fontId="206" fillId="0" borderId="11" xfId="15" quotePrefix="1" applyFont="1" applyBorder="1" applyAlignment="1">
      <alignment horizontal="center" vertical="center"/>
    </xf>
    <xf numFmtId="0" fontId="206" fillId="0" borderId="29" xfId="15" quotePrefix="1" applyFont="1" applyBorder="1" applyAlignment="1">
      <alignment horizontal="center" vertical="center"/>
    </xf>
    <xf numFmtId="0" fontId="206" fillId="0" borderId="11" xfId="15" applyFont="1" applyBorder="1" applyAlignment="1">
      <alignment horizontal="center" vertical="center"/>
    </xf>
    <xf numFmtId="0" fontId="172" fillId="0" borderId="0" xfId="15" applyFont="1" applyAlignment="1">
      <alignment horizontal="center" vertical="center"/>
    </xf>
    <xf numFmtId="0" fontId="168" fillId="0" borderId="0" xfId="15" applyFont="1" applyAlignment="1">
      <alignment horizontal="center" vertical="center"/>
    </xf>
    <xf numFmtId="0" fontId="168" fillId="0" borderId="0" xfId="15" applyFont="1" applyAlignment="1">
      <alignment horizontal="center"/>
    </xf>
    <xf numFmtId="0" fontId="84" fillId="0" borderId="0" xfId="15" applyFont="1" applyBorder="1" applyAlignment="1">
      <alignment horizontal="center"/>
    </xf>
    <xf numFmtId="0" fontId="197" fillId="0" borderId="0" xfId="0" applyFont="1" applyAlignment="1">
      <alignment horizontal="center" readingOrder="2"/>
    </xf>
    <xf numFmtId="0" fontId="76" fillId="0" borderId="0" xfId="0" applyFont="1" applyAlignment="1">
      <alignment horizontal="center"/>
    </xf>
    <xf numFmtId="0" fontId="228" fillId="0" borderId="62" xfId="0" applyFont="1" applyBorder="1" applyAlignment="1">
      <alignment horizontal="right"/>
    </xf>
    <xf numFmtId="0" fontId="228" fillId="0" borderId="64" xfId="0" applyFont="1" applyBorder="1" applyAlignment="1">
      <alignment horizontal="right"/>
    </xf>
    <xf numFmtId="0" fontId="228" fillId="0" borderId="63" xfId="0" applyFont="1" applyBorder="1" applyAlignment="1">
      <alignment horizontal="left"/>
    </xf>
    <xf numFmtId="0" fontId="228" fillId="0" borderId="24" xfId="0" applyFont="1" applyBorder="1" applyAlignment="1">
      <alignment horizontal="left"/>
    </xf>
    <xf numFmtId="0" fontId="195" fillId="0" borderId="65" xfId="14" applyFont="1" applyBorder="1" applyAlignment="1">
      <alignment horizontal="right" vertical="center"/>
    </xf>
    <xf numFmtId="0" fontId="195" fillId="0" borderId="39" xfId="14" applyFont="1" applyBorder="1" applyAlignment="1">
      <alignment horizontal="left" vertical="center"/>
    </xf>
    <xf numFmtId="0" fontId="287" fillId="0" borderId="0" xfId="14" applyFont="1" applyAlignment="1">
      <alignment horizontal="center"/>
    </xf>
    <xf numFmtId="0" fontId="226" fillId="0" borderId="0" xfId="14" applyFont="1" applyAlignment="1">
      <alignment horizontal="center"/>
    </xf>
    <xf numFmtId="0" fontId="195" fillId="0" borderId="60" xfId="14" applyFont="1" applyBorder="1" applyAlignment="1">
      <alignment horizontal="center" vertical="center"/>
    </xf>
    <xf numFmtId="0" fontId="195" fillId="0" borderId="36" xfId="14" applyFont="1" applyBorder="1" applyAlignment="1">
      <alignment horizontal="center" vertical="center"/>
    </xf>
    <xf numFmtId="0" fontId="195" fillId="0" borderId="61" xfId="14" applyFont="1" applyBorder="1" applyAlignment="1">
      <alignment horizontal="center" vertical="center"/>
    </xf>
    <xf numFmtId="0" fontId="171" fillId="0" borderId="0" xfId="14" applyFont="1" applyAlignment="1">
      <alignment horizontal="center"/>
    </xf>
    <xf numFmtId="0" fontId="195" fillId="0" borderId="62" xfId="14" applyFont="1" applyBorder="1" applyAlignment="1">
      <alignment horizontal="right" vertical="center"/>
    </xf>
    <xf numFmtId="0" fontId="195" fillId="0" borderId="64" xfId="14" applyFont="1" applyBorder="1" applyAlignment="1">
      <alignment horizontal="right" vertical="center"/>
    </xf>
    <xf numFmtId="0" fontId="195" fillId="0" borderId="63" xfId="14" applyFont="1" applyBorder="1" applyAlignment="1">
      <alignment horizontal="left" vertical="center"/>
    </xf>
    <xf numFmtId="0" fontId="195" fillId="0" borderId="24" xfId="14" applyFont="1" applyBorder="1" applyAlignment="1">
      <alignment horizontal="left" vertical="center"/>
    </xf>
    <xf numFmtId="0" fontId="195" fillId="0" borderId="60" xfId="14" applyFont="1" applyBorder="1" applyAlignment="1">
      <alignment horizontal="center"/>
    </xf>
    <xf numFmtId="0" fontId="195" fillId="0" borderId="61" xfId="14" applyFont="1" applyBorder="1" applyAlignment="1">
      <alignment horizontal="center"/>
    </xf>
    <xf numFmtId="0" fontId="84" fillId="0" borderId="62" xfId="15" applyFont="1" applyBorder="1" applyAlignment="1">
      <alignment horizontal="center" vertical="center" wrapText="1"/>
    </xf>
    <xf numFmtId="0" fontId="84" fillId="0" borderId="63" xfId="15" applyFont="1" applyBorder="1" applyAlignment="1">
      <alignment horizontal="center" vertical="center" wrapText="1"/>
    </xf>
    <xf numFmtId="0" fontId="84" fillId="0" borderId="64" xfId="15" applyFont="1" applyBorder="1" applyAlignment="1">
      <alignment horizontal="center" vertical="center" wrapText="1"/>
    </xf>
    <xf numFmtId="0" fontId="84" fillId="0" borderId="24" xfId="15" applyFont="1" applyBorder="1" applyAlignment="1">
      <alignment horizontal="center" vertical="center" wrapText="1"/>
    </xf>
    <xf numFmtId="0" fontId="171" fillId="2" borderId="0" xfId="11" applyFont="1" applyFill="1" applyAlignment="1">
      <alignment horizontal="center"/>
    </xf>
    <xf numFmtId="0" fontId="154" fillId="2" borderId="0" xfId="11" applyFont="1" applyFill="1" applyAlignment="1">
      <alignment horizontal="center"/>
    </xf>
    <xf numFmtId="0" fontId="37" fillId="11" borderId="65" xfId="11" applyFont="1" applyFill="1" applyBorder="1" applyAlignment="1">
      <alignment horizontal="center" vertical="center" wrapText="1"/>
    </xf>
    <xf numFmtId="0" fontId="37" fillId="11" borderId="39" xfId="11" applyFont="1" applyFill="1" applyBorder="1" applyAlignment="1">
      <alignment horizontal="center" vertical="center"/>
    </xf>
    <xf numFmtId="0" fontId="291" fillId="0" borderId="0" xfId="0" applyFont="1" applyAlignment="1">
      <alignment horizontal="center" vertical="center" readingOrder="2"/>
    </xf>
    <xf numFmtId="0" fontId="245" fillId="0" borderId="0" xfId="0" applyFont="1" applyAlignment="1">
      <alignment horizontal="center" vertical="center"/>
    </xf>
    <xf numFmtId="0" fontId="196" fillId="0" borderId="62" xfId="0" applyFont="1" applyBorder="1" applyAlignment="1">
      <alignment horizontal="right"/>
    </xf>
    <xf numFmtId="0" fontId="196" fillId="0" borderId="63" xfId="0" applyFont="1" applyBorder="1" applyAlignment="1">
      <alignment horizontal="right"/>
    </xf>
    <xf numFmtId="0" fontId="196" fillId="0" borderId="64" xfId="0" applyFont="1" applyBorder="1" applyAlignment="1">
      <alignment horizontal="right"/>
    </xf>
    <xf numFmtId="0" fontId="196" fillId="0" borderId="24" xfId="0" applyFont="1" applyBorder="1" applyAlignment="1">
      <alignment horizontal="right"/>
    </xf>
    <xf numFmtId="0" fontId="282" fillId="0" borderId="88" xfId="15" quotePrefix="1" applyFont="1" applyBorder="1" applyAlignment="1">
      <alignment horizontal="center" vertical="center"/>
    </xf>
    <xf numFmtId="0" fontId="281" fillId="0" borderId="88" xfId="15" quotePrefix="1" applyFont="1" applyBorder="1" applyAlignment="1">
      <alignment horizontal="center" vertical="center"/>
    </xf>
    <xf numFmtId="0" fontId="282" fillId="0" borderId="11" xfId="15" quotePrefix="1" applyFont="1" applyBorder="1" applyAlignment="1">
      <alignment horizontal="center" vertical="center"/>
    </xf>
    <xf numFmtId="0" fontId="281" fillId="0" borderId="6" xfId="15" applyFont="1" applyBorder="1" applyAlignment="1">
      <alignment horizontal="center" vertical="center"/>
    </xf>
    <xf numFmtId="0" fontId="154" fillId="0" borderId="0" xfId="15" applyFont="1" applyBorder="1" applyAlignment="1">
      <alignment horizontal="center"/>
    </xf>
    <xf numFmtId="0" fontId="37" fillId="0" borderId="62" xfId="15" applyFont="1" applyBorder="1" applyAlignment="1">
      <alignment vertical="center"/>
    </xf>
    <xf numFmtId="0" fontId="37" fillId="0" borderId="65" xfId="15" applyFont="1" applyBorder="1" applyAlignment="1">
      <alignment vertical="center"/>
    </xf>
    <xf numFmtId="0" fontId="37" fillId="0" borderId="64" xfId="15" applyFont="1" applyBorder="1" applyAlignment="1">
      <alignment vertical="center"/>
    </xf>
    <xf numFmtId="0" fontId="37" fillId="0" borderId="63" xfId="15" applyFont="1" applyBorder="1" applyAlignment="1">
      <alignment vertical="center"/>
    </xf>
    <xf numFmtId="0" fontId="152" fillId="0" borderId="39" xfId="15" applyFont="1" applyBorder="1" applyAlignment="1">
      <alignment vertical="center"/>
    </xf>
    <xf numFmtId="0" fontId="152" fillId="0" borderId="24" xfId="15" applyFont="1" applyBorder="1" applyAlignment="1">
      <alignment vertical="center"/>
    </xf>
    <xf numFmtId="0" fontId="6" fillId="0" borderId="6" xfId="15" applyFont="1" applyBorder="1" applyAlignment="1">
      <alignment horizontal="center" vertical="center" textRotation="90" wrapText="1"/>
    </xf>
    <xf numFmtId="0" fontId="141" fillId="0" borderId="11" xfId="15" applyFont="1" applyBorder="1" applyAlignment="1">
      <alignment horizontal="center" vertical="center" textRotation="90"/>
    </xf>
    <xf numFmtId="0" fontId="141" fillId="0" borderId="9" xfId="15" applyFont="1" applyBorder="1" applyAlignment="1">
      <alignment horizontal="center" vertical="center" textRotation="90"/>
    </xf>
    <xf numFmtId="0" fontId="293" fillId="0" borderId="0" xfId="15" applyFont="1" applyBorder="1" applyAlignment="1">
      <alignment horizontal="center" vertical="center"/>
    </xf>
    <xf numFmtId="0" fontId="8" fillId="0" borderId="6" xfId="15" applyFont="1" applyBorder="1" applyAlignment="1">
      <alignment horizontal="center" vertical="center" textRotation="90" wrapText="1"/>
    </xf>
    <xf numFmtId="0" fontId="294" fillId="0" borderId="6" xfId="15" applyFont="1" applyBorder="1" applyAlignment="1">
      <alignment horizontal="center" vertical="center" textRotation="90" wrapText="1"/>
    </xf>
    <xf numFmtId="0" fontId="295" fillId="0" borderId="11" xfId="15" applyFont="1" applyBorder="1" applyAlignment="1">
      <alignment horizontal="center" vertical="center" textRotation="90"/>
    </xf>
    <xf numFmtId="0" fontId="295" fillId="0" borderId="9" xfId="15" applyFont="1" applyBorder="1" applyAlignment="1">
      <alignment horizontal="center" vertical="center" textRotation="90"/>
    </xf>
    <xf numFmtId="3" fontId="222" fillId="0" borderId="88" xfId="15" applyNumberFormat="1" applyFont="1" applyBorder="1" applyAlignment="1">
      <alignment horizontal="center" vertical="center"/>
    </xf>
    <xf numFmtId="3" fontId="222" fillId="0" borderId="11" xfId="15" applyNumberFormat="1" applyFont="1" applyBorder="1" applyAlignment="1">
      <alignment horizontal="center" vertical="center"/>
    </xf>
    <xf numFmtId="3" fontId="222" fillId="0" borderId="9" xfId="15" applyNumberFormat="1" applyFont="1" applyBorder="1" applyAlignment="1">
      <alignment horizontal="center" vertical="center"/>
    </xf>
    <xf numFmtId="0" fontId="84" fillId="0" borderId="134" xfId="15" applyFont="1" applyBorder="1" applyAlignment="1">
      <alignment horizontal="center" vertical="center" wrapText="1"/>
    </xf>
    <xf numFmtId="0" fontId="84" fillId="0" borderId="62" xfId="15" applyFont="1" applyFill="1" applyBorder="1" applyAlignment="1">
      <alignment horizontal="right" vertical="center" readingOrder="2"/>
    </xf>
    <xf numFmtId="0" fontId="84" fillId="0" borderId="58" xfId="15" applyFont="1" applyFill="1" applyBorder="1" applyAlignment="1">
      <alignment horizontal="right" vertical="center" readingOrder="2"/>
    </xf>
    <xf numFmtId="0" fontId="256" fillId="0" borderId="6" xfId="15" applyFont="1" applyBorder="1" applyAlignment="1">
      <alignment horizontal="center" vertical="center" wrapText="1"/>
    </xf>
    <xf numFmtId="0" fontId="256" fillId="0" borderId="29" xfId="15" applyFont="1" applyBorder="1" applyAlignment="1">
      <alignment horizontal="center" vertical="center"/>
    </xf>
    <xf numFmtId="0" fontId="84" fillId="0" borderId="49" xfId="15" applyFont="1" applyBorder="1" applyAlignment="1">
      <alignment horizontal="center" vertical="center" wrapText="1"/>
    </xf>
    <xf numFmtId="0" fontId="84" fillId="0" borderId="167" xfId="15" applyFont="1" applyBorder="1" applyAlignment="1">
      <alignment horizontal="center" vertical="center" wrapText="1"/>
    </xf>
    <xf numFmtId="0" fontId="84" fillId="0" borderId="65" xfId="15" applyFont="1" applyBorder="1" applyAlignment="1">
      <alignment horizontal="center" vertical="center" wrapText="1"/>
    </xf>
    <xf numFmtId="0" fontId="84" fillId="0" borderId="138" xfId="15" applyFont="1" applyBorder="1" applyAlignment="1">
      <alignment horizontal="center" vertical="center" wrapText="1"/>
    </xf>
    <xf numFmtId="0" fontId="84" fillId="0" borderId="144" xfId="15" applyFont="1" applyBorder="1" applyAlignment="1">
      <alignment horizontal="center" vertical="center" wrapText="1"/>
    </xf>
    <xf numFmtId="0" fontId="84" fillId="0" borderId="122" xfId="15" applyFont="1" applyBorder="1" applyAlignment="1">
      <alignment horizontal="center" vertical="center" wrapText="1"/>
    </xf>
    <xf numFmtId="0" fontId="84" fillId="0" borderId="110" xfId="15" applyFont="1" applyBorder="1" applyAlignment="1">
      <alignment horizontal="center" vertical="center" wrapText="1"/>
    </xf>
    <xf numFmtId="0" fontId="134" fillId="0" borderId="0" xfId="15" applyFont="1" applyBorder="1" applyAlignment="1">
      <alignment horizontal="center"/>
    </xf>
    <xf numFmtId="0" fontId="134" fillId="0" borderId="0" xfId="15" applyFont="1" applyBorder="1" applyAlignment="1">
      <alignment horizontal="center" wrapText="1"/>
    </xf>
    <xf numFmtId="0" fontId="299" fillId="0" borderId="0" xfId="0" applyFont="1" applyAlignment="1">
      <alignment horizontal="center" vertical="center" readingOrder="2"/>
    </xf>
    <xf numFmtId="0" fontId="228" fillId="0" borderId="0" xfId="0" applyFont="1" applyAlignment="1">
      <alignment horizontal="center" vertical="center"/>
    </xf>
    <xf numFmtId="0" fontId="192" fillId="0" borderId="0" xfId="15" applyFont="1" applyBorder="1" applyAlignment="1">
      <alignment horizontal="center"/>
    </xf>
    <xf numFmtId="0" fontId="281" fillId="0" borderId="73" xfId="15" applyFont="1" applyBorder="1" applyAlignment="1">
      <alignment horizontal="center" vertical="center"/>
    </xf>
    <xf numFmtId="0" fontId="282" fillId="0" borderId="73" xfId="15" applyFont="1" applyBorder="1" applyAlignment="1">
      <alignment horizontal="center" vertical="center"/>
    </xf>
    <xf numFmtId="0" fontId="282" fillId="0" borderId="81" xfId="15" applyFont="1" applyBorder="1" applyAlignment="1">
      <alignment horizontal="center" vertical="center"/>
    </xf>
    <xf numFmtId="0" fontId="195" fillId="0" borderId="0" xfId="15" applyFont="1" applyBorder="1" applyAlignment="1">
      <alignment horizontal="center" vertical="center" wrapText="1"/>
    </xf>
    <xf numFmtId="0" fontId="193" fillId="0" borderId="0" xfId="15" applyFont="1" applyBorder="1" applyAlignment="1">
      <alignment horizontal="center" vertical="center"/>
    </xf>
    <xf numFmtId="0" fontId="193" fillId="0" borderId="62" xfId="15" applyFont="1" applyBorder="1" applyAlignment="1">
      <alignment horizontal="right" vertical="center"/>
    </xf>
    <xf numFmtId="0" fontId="193" fillId="0" borderId="64" xfId="15" applyFont="1" applyBorder="1" applyAlignment="1">
      <alignment horizontal="right" vertical="center"/>
    </xf>
    <xf numFmtId="0" fontId="193" fillId="0" borderId="63" xfId="15" applyFont="1" applyBorder="1" applyAlignment="1">
      <alignment horizontal="left" vertical="center"/>
    </xf>
    <xf numFmtId="0" fontId="193" fillId="0" borderId="24" xfId="15" applyFont="1" applyBorder="1" applyAlignment="1">
      <alignment horizontal="left" vertical="center"/>
    </xf>
    <xf numFmtId="0" fontId="193" fillId="0" borderId="63" xfId="15" applyFont="1" applyBorder="1" applyAlignment="1">
      <alignment horizontal="center" vertical="center"/>
    </xf>
    <xf numFmtId="0" fontId="193" fillId="0" borderId="24" xfId="15" applyFont="1" applyBorder="1" applyAlignment="1">
      <alignment horizontal="center" vertical="center"/>
    </xf>
    <xf numFmtId="0" fontId="192" fillId="0" borderId="0" xfId="15" applyFont="1" applyBorder="1" applyAlignment="1">
      <alignment horizontal="center" vertical="center" wrapText="1"/>
    </xf>
    <xf numFmtId="0" fontId="195" fillId="0" borderId="6" xfId="15" applyFont="1" applyBorder="1" applyAlignment="1">
      <alignment horizontal="center" vertical="center" wrapText="1"/>
    </xf>
    <xf numFmtId="0" fontId="195" fillId="0" borderId="11" xfId="15" applyFont="1" applyBorder="1" applyAlignment="1">
      <alignment horizontal="center" vertical="center" wrapText="1"/>
    </xf>
    <xf numFmtId="0" fontId="171" fillId="0" borderId="0" xfId="2" applyFont="1" applyAlignment="1">
      <alignment horizontal="center"/>
    </xf>
    <xf numFmtId="0" fontId="154" fillId="0" borderId="0" xfId="2" applyFont="1" applyAlignment="1">
      <alignment horizontal="center"/>
    </xf>
    <xf numFmtId="0" fontId="84" fillId="0" borderId="58" xfId="2" applyFont="1" applyBorder="1" applyAlignment="1">
      <alignment horizontal="right" readingOrder="2"/>
    </xf>
    <xf numFmtId="0" fontId="195" fillId="0" borderId="0" xfId="2" applyFont="1" applyAlignment="1">
      <alignment horizontal="center"/>
    </xf>
    <xf numFmtId="0" fontId="84" fillId="0" borderId="0" xfId="2" applyFont="1" applyAlignment="1">
      <alignment horizontal="center"/>
    </xf>
    <xf numFmtId="0" fontId="11" fillId="0" borderId="25" xfId="14" applyFont="1" applyBorder="1" applyAlignment="1">
      <alignment horizontal="center" vertical="center"/>
    </xf>
    <xf numFmtId="164" fontId="30" fillId="0" borderId="9" xfId="14" applyNumberFormat="1" applyFont="1" applyBorder="1" applyAlignment="1">
      <alignment horizontal="center" vertical="center"/>
    </xf>
    <xf numFmtId="164" fontId="30" fillId="0" borderId="64" xfId="14" applyNumberFormat="1" applyFont="1" applyBorder="1" applyAlignment="1">
      <alignment horizontal="center" vertical="center"/>
    </xf>
    <xf numFmtId="0" fontId="305" fillId="0" borderId="24" xfId="14" applyFont="1" applyBorder="1" applyAlignment="1">
      <alignment horizontal="center" vertical="center"/>
    </xf>
    <xf numFmtId="0" fontId="30" fillId="0" borderId="87" xfId="14" applyFont="1" applyBorder="1" applyAlignment="1">
      <alignment horizontal="center" vertical="center"/>
    </xf>
    <xf numFmtId="0" fontId="30" fillId="0" borderId="60" xfId="14" applyFont="1" applyBorder="1" applyAlignment="1">
      <alignment horizontal="center" vertical="center"/>
    </xf>
    <xf numFmtId="0" fontId="30" fillId="0" borderId="61" xfId="14" applyFont="1" applyBorder="1" applyAlignment="1">
      <alignment horizontal="center" vertical="center"/>
    </xf>
    <xf numFmtId="0" fontId="30" fillId="0" borderId="25" xfId="14" applyFont="1" applyBorder="1" applyAlignment="1">
      <alignment horizontal="center" vertical="center"/>
    </xf>
    <xf numFmtId="0" fontId="30" fillId="0" borderId="73" xfId="14" applyFont="1" applyBorder="1" applyAlignment="1">
      <alignment horizontal="center" vertical="center"/>
    </xf>
    <xf numFmtId="0" fontId="30" fillId="0" borderId="88" xfId="14" applyFont="1" applyBorder="1" applyAlignment="1">
      <alignment horizontal="center" vertical="center"/>
    </xf>
    <xf numFmtId="0" fontId="305" fillId="0" borderId="73" xfId="14" applyFont="1" applyBorder="1" applyAlignment="1">
      <alignment horizontal="center" vertical="center"/>
    </xf>
    <xf numFmtId="0" fontId="30" fillId="0" borderId="49" xfId="14" applyFont="1" applyBorder="1" applyAlignment="1">
      <alignment horizontal="center" vertical="center"/>
    </xf>
    <xf numFmtId="0" fontId="30" fillId="0" borderId="48" xfId="14" applyFont="1" applyBorder="1" applyAlignment="1">
      <alignment horizontal="center" vertical="center"/>
    </xf>
    <xf numFmtId="0" fontId="30" fillId="0" borderId="81" xfId="14" applyFont="1" applyBorder="1" applyAlignment="1">
      <alignment horizontal="center" vertical="center"/>
    </xf>
    <xf numFmtId="0" fontId="30" fillId="0" borderId="71" xfId="14" applyFont="1" applyBorder="1" applyAlignment="1">
      <alignment horizontal="left" wrapText="1"/>
    </xf>
    <xf numFmtId="0" fontId="30" fillId="0" borderId="62" xfId="14" applyFont="1" applyBorder="1" applyAlignment="1">
      <alignment horizontal="right" vertical="center"/>
    </xf>
    <xf numFmtId="0" fontId="30" fillId="0" borderId="64" xfId="14" applyFont="1" applyBorder="1" applyAlignment="1">
      <alignment horizontal="right" vertical="center"/>
    </xf>
    <xf numFmtId="0" fontId="30" fillId="0" borderId="58" xfId="14" applyFont="1" applyBorder="1" applyAlignment="1">
      <alignment horizontal="left" vertical="center"/>
    </xf>
    <xf numFmtId="0" fontId="30" fillId="0" borderId="71" xfId="14" applyFont="1" applyBorder="1" applyAlignment="1">
      <alignment horizontal="left" vertical="center"/>
    </xf>
    <xf numFmtId="0" fontId="30" fillId="0" borderId="36" xfId="14" applyFont="1" applyBorder="1" applyAlignment="1">
      <alignment horizontal="left" vertical="center"/>
    </xf>
    <xf numFmtId="0" fontId="305" fillId="0" borderId="36" xfId="14" applyFont="1" applyBorder="1" applyAlignment="1">
      <alignment vertical="center"/>
    </xf>
    <xf numFmtId="0" fontId="305" fillId="0" borderId="61" xfId="14" applyFont="1" applyBorder="1" applyAlignment="1">
      <alignment vertical="center"/>
    </xf>
    <xf numFmtId="0" fontId="30" fillId="0" borderId="62" xfId="14" applyFont="1" applyBorder="1" applyAlignment="1">
      <alignment horizontal="center" vertical="center" textRotation="90"/>
    </xf>
    <xf numFmtId="0" fontId="305" fillId="0" borderId="63" xfId="14" applyFont="1" applyBorder="1" applyAlignment="1">
      <alignment horizontal="center" vertical="center" textRotation="90"/>
    </xf>
    <xf numFmtId="0" fontId="195" fillId="0" borderId="0" xfId="15" applyFont="1" applyBorder="1" applyAlignment="1">
      <alignment horizontal="center"/>
    </xf>
    <xf numFmtId="0" fontId="306" fillId="0" borderId="0" xfId="0" applyFont="1" applyAlignment="1">
      <alignment horizontal="center" vertical="center" wrapText="1" readingOrder="2"/>
    </xf>
    <xf numFmtId="0" fontId="196" fillId="0" borderId="0" xfId="0" applyFont="1" applyAlignment="1">
      <alignment horizontal="center" vertical="center" wrapText="1"/>
    </xf>
    <xf numFmtId="0" fontId="245" fillId="0" borderId="0" xfId="0" applyFont="1" applyAlignment="1">
      <alignment horizontal="right" vertical="center" readingOrder="2"/>
    </xf>
    <xf numFmtId="3" fontId="308" fillId="0" borderId="0" xfId="22" applyNumberFormat="1" applyFont="1" applyBorder="1" applyAlignment="1">
      <alignment horizontal="center" vertical="center" wrapText="1"/>
    </xf>
    <xf numFmtId="4" fontId="308" fillId="0" borderId="71" xfId="22" applyNumberFormat="1" applyFont="1" applyBorder="1" applyAlignment="1">
      <alignment horizontal="left" vertical="center" wrapText="1"/>
    </xf>
    <xf numFmtId="4" fontId="309" fillId="0" borderId="62" xfId="22" applyNumberFormat="1" applyFont="1" applyBorder="1" applyAlignment="1">
      <alignment horizontal="right" vertical="center" wrapText="1"/>
    </xf>
    <xf numFmtId="4" fontId="309" fillId="0" borderId="65" xfId="22" applyNumberFormat="1" applyFont="1" applyBorder="1" applyAlignment="1">
      <alignment horizontal="right" vertical="center" wrapText="1"/>
    </xf>
    <xf numFmtId="4" fontId="309" fillId="0" borderId="64" xfId="22" applyNumberFormat="1" applyFont="1" applyBorder="1" applyAlignment="1">
      <alignment horizontal="right" vertical="center" wrapText="1"/>
    </xf>
    <xf numFmtId="4" fontId="309" fillId="0" borderId="63" xfId="22" applyNumberFormat="1" applyFont="1" applyBorder="1" applyAlignment="1">
      <alignment horizontal="left" vertical="center" wrapText="1"/>
    </xf>
    <xf numFmtId="4" fontId="309" fillId="0" borderId="39" xfId="22" applyNumberFormat="1" applyFont="1" applyBorder="1" applyAlignment="1">
      <alignment horizontal="left" vertical="center" wrapText="1"/>
    </xf>
    <xf numFmtId="4" fontId="309" fillId="0" borderId="24" xfId="22" applyNumberFormat="1" applyFont="1" applyBorder="1" applyAlignment="1">
      <alignment horizontal="left" vertical="center" wrapText="1"/>
    </xf>
    <xf numFmtId="3" fontId="309" fillId="0" borderId="58" xfId="22" applyNumberFormat="1" applyFont="1" applyBorder="1" applyAlignment="1">
      <alignment horizontal="center" vertical="center" wrapText="1"/>
    </xf>
    <xf numFmtId="3" fontId="309" fillId="0" borderId="63" xfId="22" applyNumberFormat="1" applyFont="1" applyBorder="1" applyAlignment="1">
      <alignment horizontal="center" vertical="center" wrapText="1"/>
    </xf>
    <xf numFmtId="3" fontId="309" fillId="0" borderId="0" xfId="22" applyNumberFormat="1" applyFont="1" applyBorder="1" applyAlignment="1">
      <alignment horizontal="center" vertical="center" wrapText="1"/>
    </xf>
    <xf numFmtId="3" fontId="309" fillId="0" borderId="39" xfId="22" applyNumberFormat="1" applyFont="1" applyBorder="1" applyAlignment="1">
      <alignment horizontal="center" vertical="center" wrapText="1"/>
    </xf>
    <xf numFmtId="3" fontId="309" fillId="0" borderId="62" xfId="22" applyNumberFormat="1" applyFont="1" applyBorder="1" applyAlignment="1">
      <alignment horizontal="center" vertical="center" wrapText="1"/>
    </xf>
    <xf numFmtId="3" fontId="309" fillId="0" borderId="65" xfId="22" applyNumberFormat="1" applyFont="1" applyBorder="1" applyAlignment="1">
      <alignment horizontal="center" vertical="center" wrapText="1"/>
    </xf>
    <xf numFmtId="0" fontId="273" fillId="0" borderId="0" xfId="22" applyFont="1" applyAlignment="1">
      <alignment horizontal="center"/>
    </xf>
    <xf numFmtId="3" fontId="310" fillId="0" borderId="0" xfId="22" applyNumberFormat="1" applyFont="1" applyBorder="1" applyAlignment="1">
      <alignment horizontal="center" vertical="center" wrapText="1"/>
    </xf>
    <xf numFmtId="0" fontId="55" fillId="0" borderId="0" xfId="11" applyFont="1" applyFill="1" applyBorder="1" applyAlignment="1">
      <alignment horizontal="center" readingOrder="2"/>
    </xf>
    <xf numFmtId="0" fontId="127" fillId="0" borderId="25" xfId="11" applyFont="1" applyFill="1" applyBorder="1" applyAlignment="1">
      <alignment horizontal="center" vertical="center"/>
    </xf>
    <xf numFmtId="0" fontId="127" fillId="0" borderId="25" xfId="11" quotePrefix="1" applyFont="1" applyFill="1" applyBorder="1" applyAlignment="1">
      <alignment horizontal="center" vertical="center"/>
    </xf>
    <xf numFmtId="0" fontId="58" fillId="0" borderId="0" xfId="14" applyFont="1" applyFill="1" applyAlignment="1">
      <alignment horizontal="center"/>
    </xf>
    <xf numFmtId="0" fontId="127" fillId="0" borderId="0" xfId="14" applyFont="1" applyFill="1" applyBorder="1" applyAlignment="1">
      <alignment horizontal="center"/>
    </xf>
    <xf numFmtId="0" fontId="172" fillId="0" borderId="0" xfId="11" applyFont="1" applyAlignment="1">
      <alignment horizontal="center"/>
    </xf>
    <xf numFmtId="0" fontId="127" fillId="0" borderId="0" xfId="11" applyFont="1" applyAlignment="1">
      <alignment horizontal="center"/>
    </xf>
    <xf numFmtId="0" fontId="127" fillId="0" borderId="202" xfId="11" applyFont="1" applyBorder="1" applyAlignment="1">
      <alignment horizontal="center"/>
    </xf>
    <xf numFmtId="0" fontId="127" fillId="0" borderId="201" xfId="11" applyFont="1" applyBorder="1" applyAlignment="1">
      <alignment horizontal="center"/>
    </xf>
    <xf numFmtId="0" fontId="97" fillId="0" borderId="0" xfId="14" applyFont="1" applyFill="1" applyAlignment="1">
      <alignment horizontal="center"/>
    </xf>
    <xf numFmtId="0" fontId="49" fillId="0" borderId="58" xfId="14" applyFont="1" applyFill="1" applyBorder="1" applyAlignment="1">
      <alignment horizontal="right" readingOrder="2"/>
    </xf>
    <xf numFmtId="164" fontId="11" fillId="0" borderId="154" xfId="14" applyNumberFormat="1" applyFont="1" applyFill="1" applyBorder="1" applyAlignment="1">
      <alignment horizontal="center" vertical="center"/>
    </xf>
    <xf numFmtId="164" fontId="11" fillId="0" borderId="155" xfId="14" applyNumberFormat="1" applyFont="1" applyFill="1" applyBorder="1" applyAlignment="1">
      <alignment horizontal="center" vertical="center"/>
    </xf>
    <xf numFmtId="0" fontId="268" fillId="0" borderId="212" xfId="14" applyFont="1" applyFill="1" applyBorder="1" applyAlignment="1">
      <alignment horizontal="center" vertical="center" readingOrder="2"/>
    </xf>
    <xf numFmtId="0" fontId="268" fillId="0" borderId="211" xfId="14" applyFont="1" applyFill="1" applyBorder="1" applyAlignment="1">
      <alignment horizontal="center" vertical="center" readingOrder="2"/>
    </xf>
    <xf numFmtId="0" fontId="268" fillId="0" borderId="201" xfId="14" applyFont="1" applyFill="1" applyBorder="1" applyAlignment="1">
      <alignment horizontal="center" vertical="center" readingOrder="2"/>
    </xf>
    <xf numFmtId="0" fontId="268" fillId="0" borderId="64" xfId="14" applyFont="1" applyFill="1" applyBorder="1" applyAlignment="1">
      <alignment horizontal="center" vertical="center"/>
    </xf>
    <xf numFmtId="0" fontId="268" fillId="0" borderId="71" xfId="14" applyFont="1" applyFill="1" applyBorder="1" applyAlignment="1">
      <alignment horizontal="center" vertical="center"/>
    </xf>
    <xf numFmtId="0" fontId="268" fillId="0" borderId="24" xfId="14" applyFont="1" applyFill="1" applyBorder="1" applyAlignment="1">
      <alignment horizontal="center" vertical="center"/>
    </xf>
    <xf numFmtId="0" fontId="49" fillId="0" borderId="212" xfId="14" applyFont="1" applyFill="1" applyBorder="1" applyAlignment="1">
      <alignment horizontal="center" vertical="center"/>
    </xf>
    <xf numFmtId="0" fontId="49" fillId="0" borderId="211" xfId="14" applyFont="1" applyFill="1" applyBorder="1" applyAlignment="1">
      <alignment horizontal="center" vertical="center"/>
    </xf>
    <xf numFmtId="0" fontId="49" fillId="0" borderId="201" xfId="14" applyFont="1" applyFill="1" applyBorder="1" applyAlignment="1">
      <alignment horizontal="center" vertical="center"/>
    </xf>
    <xf numFmtId="0" fontId="49" fillId="0" borderId="64" xfId="14" applyFont="1" applyFill="1" applyBorder="1" applyAlignment="1">
      <alignment horizontal="center" vertical="center"/>
    </xf>
    <xf numFmtId="0" fontId="49" fillId="0" borderId="71" xfId="14" applyFont="1" applyFill="1" applyBorder="1" applyAlignment="1">
      <alignment horizontal="center" vertical="center"/>
    </xf>
    <xf numFmtId="0" fontId="49" fillId="0" borderId="24" xfId="14" applyFont="1" applyFill="1" applyBorder="1" applyAlignment="1">
      <alignment horizontal="center" vertical="center"/>
    </xf>
    <xf numFmtId="0" fontId="317" fillId="0" borderId="6" xfId="14" applyFont="1" applyFill="1" applyBorder="1" applyAlignment="1">
      <alignment horizontal="center" vertical="center"/>
    </xf>
    <xf numFmtId="0" fontId="317" fillId="0" borderId="29" xfId="14" applyFont="1" applyFill="1" applyBorder="1" applyAlignment="1">
      <alignment horizontal="center" vertical="center"/>
    </xf>
    <xf numFmtId="164" fontId="317" fillId="0" borderId="225" xfId="14" applyNumberFormat="1" applyFont="1" applyFill="1" applyBorder="1" applyAlignment="1">
      <alignment horizontal="center" vertical="center"/>
    </xf>
    <xf numFmtId="164" fontId="317" fillId="0" borderId="213" xfId="14" applyNumberFormat="1" applyFont="1" applyFill="1" applyBorder="1" applyAlignment="1">
      <alignment horizontal="center" vertical="center"/>
    </xf>
    <xf numFmtId="0" fontId="43" fillId="0" borderId="0" xfId="14" applyFont="1" applyFill="1" applyAlignment="1">
      <alignment horizontal="center"/>
    </xf>
    <xf numFmtId="0" fontId="318" fillId="0" borderId="0" xfId="14" applyFont="1" applyFill="1" applyAlignment="1">
      <alignment horizontal="center"/>
    </xf>
    <xf numFmtId="164" fontId="317" fillId="0" borderId="214" xfId="14" applyNumberFormat="1" applyFont="1" applyFill="1" applyBorder="1" applyAlignment="1">
      <alignment horizontal="center" vertical="center"/>
    </xf>
    <xf numFmtId="164" fontId="317" fillId="0" borderId="226" xfId="14" applyNumberFormat="1" applyFont="1" applyFill="1" applyBorder="1" applyAlignment="1">
      <alignment horizontal="center" vertical="center"/>
    </xf>
    <xf numFmtId="0" fontId="317" fillId="0" borderId="88" xfId="14" applyFont="1" applyFill="1" applyBorder="1" applyAlignment="1">
      <alignment horizontal="center" vertical="center"/>
    </xf>
    <xf numFmtId="164" fontId="317" fillId="0" borderId="218" xfId="14" applyNumberFormat="1" applyFont="1" applyFill="1" applyBorder="1" applyAlignment="1">
      <alignment horizontal="center" vertical="center"/>
    </xf>
    <xf numFmtId="164" fontId="317" fillId="0" borderId="222" xfId="14" applyNumberFormat="1" applyFont="1" applyFill="1" applyBorder="1" applyAlignment="1">
      <alignment horizontal="center" vertical="center"/>
    </xf>
    <xf numFmtId="0" fontId="317" fillId="0" borderId="144" xfId="14" applyFont="1" applyFill="1" applyBorder="1" applyAlignment="1">
      <alignment horizontal="center" vertical="center"/>
    </xf>
    <xf numFmtId="0" fontId="317" fillId="0" borderId="129" xfId="14" applyFont="1" applyFill="1" applyBorder="1" applyAlignment="1">
      <alignment horizontal="center" vertical="center"/>
    </xf>
    <xf numFmtId="0" fontId="317" fillId="0" borderId="11" xfId="14" applyFont="1" applyFill="1" applyBorder="1" applyAlignment="1">
      <alignment horizontal="center" vertical="center"/>
    </xf>
    <xf numFmtId="0" fontId="317" fillId="0" borderId="223" xfId="14" applyFont="1" applyFill="1" applyBorder="1" applyAlignment="1">
      <alignment horizontal="center" vertical="center"/>
    </xf>
    <xf numFmtId="0" fontId="317" fillId="0" borderId="9" xfId="14" applyFont="1" applyFill="1" applyBorder="1" applyAlignment="1">
      <alignment horizontal="center" vertical="center"/>
    </xf>
  </cellXfs>
  <cellStyles count="23">
    <cellStyle name="Comma [0] 2" xfId="16" xr:uid="{6FD4A090-3435-46F1-8916-8681A5C39399}"/>
    <cellStyle name="Currency 2" xfId="5" xr:uid="{2A67367B-D25E-41A7-95EE-48831A168869}"/>
    <cellStyle name="MS_Arabic" xfId="18" xr:uid="{007DAF8F-9715-4159-B18B-B2ACD6783281}"/>
    <cellStyle name="MS_Arabic 2" xfId="19" xr:uid="{3F7A88BE-26A3-4D38-BE49-16B249A5584B}"/>
    <cellStyle name="MS_Latin" xfId="17" xr:uid="{C7DC9AFC-6DDD-4402-9FC1-F237857949D4}"/>
    <cellStyle name="MS_Latin 2" xfId="20" xr:uid="{98618878-4066-4803-B824-27AB8556FFDD}"/>
    <cellStyle name="Normal" xfId="0" builtinId="0"/>
    <cellStyle name="Normal 10" xfId="2" xr:uid="{70A8A50C-A484-4D28-A9B4-90561AC38918}"/>
    <cellStyle name="Normal 2" xfId="1" xr:uid="{E726FCCC-1790-4D2A-9A7F-F8E0ABD36C96}"/>
    <cellStyle name="Normal 2 2" xfId="11" xr:uid="{4895423B-BDD5-43AB-B542-A589C57E9BFC}"/>
    <cellStyle name="Normal 3" xfId="9" xr:uid="{96426CF5-F5D4-4567-8E41-49DFF2A4EEF2}"/>
    <cellStyle name="Normal 3 2" xfId="7" xr:uid="{42447F01-E4B6-4889-A2D8-1CC33FC648AF}"/>
    <cellStyle name="Normal 3 3" xfId="12" xr:uid="{6588E05D-18B5-4A87-9600-DCA56ADA62D8}"/>
    <cellStyle name="Normal 4" xfId="6" xr:uid="{AE341743-622F-4045-BE53-08C2B30AE4D5}"/>
    <cellStyle name="Normal 5" xfId="4" xr:uid="{DCD73830-A51D-4614-9B30-B29E611DF5D4}"/>
    <cellStyle name="Normal 6" xfId="8" xr:uid="{38C82C8E-F3C1-416C-AEF9-724F62E0D20F}"/>
    <cellStyle name="Normal 7" xfId="10" xr:uid="{C2D144C3-7B39-4C16-B19A-F9E85D4B3768}"/>
    <cellStyle name="Normal 7 2" xfId="14" xr:uid="{EE638C1F-E9C8-442C-AEE2-5E14F0E4A632}"/>
    <cellStyle name="Normal 8" xfId="15" xr:uid="{672E0204-9704-4615-ACBC-8244AA6F504C}"/>
    <cellStyle name="Normal 8 2" xfId="3" xr:uid="{EEA30E1C-1647-46B1-83DF-2CC186467D6F}"/>
    <cellStyle name="Normal 9" xfId="22" xr:uid="{2CB98294-663F-4717-89B9-AB5E9265CBEA}"/>
    <cellStyle name="Normal_ورقة1" xfId="13" xr:uid="{BFB23224-C99E-4850-8276-36D6421D9C66}"/>
    <cellStyle name="Normal_ورقة1 2" xfId="21" xr:uid="{84807337-B2F4-45DF-9104-2F6AC7290A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alcChain" Target="calcChain.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externalLink" Target="externalLinks/externalLink1.xml"/><Relationship Id="rId156"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externalLink" Target="externalLinks/externalLink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externalLink" Target="externalLinks/externalLink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xdr:col>
      <xdr:colOff>276225</xdr:colOff>
      <xdr:row>12</xdr:row>
      <xdr:rowOff>47625</xdr:rowOff>
    </xdr:from>
    <xdr:to>
      <xdr:col>8</xdr:col>
      <xdr:colOff>685800</xdr:colOff>
      <xdr:row>13</xdr:row>
      <xdr:rowOff>0</xdr:rowOff>
    </xdr:to>
    <xdr:sp macro="" textlink="">
      <xdr:nvSpPr>
        <xdr:cNvPr id="2" name="Text Box 1">
          <a:extLst>
            <a:ext uri="{FF2B5EF4-FFF2-40B4-BE49-F238E27FC236}">
              <a16:creationId xmlns:a16="http://schemas.microsoft.com/office/drawing/2014/main" id="{CA682B92-759A-4F64-A8EA-3D3BDAE2AB6C}"/>
            </a:ext>
          </a:extLst>
        </xdr:cNvPr>
        <xdr:cNvSpPr txBox="1">
          <a:spLocks noChangeArrowheads="1"/>
        </xdr:cNvSpPr>
      </xdr:nvSpPr>
      <xdr:spPr bwMode="auto">
        <a:xfrm>
          <a:off x="5153025" y="1990725"/>
          <a:ext cx="3333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251</xdr:col>
      <xdr:colOff>123825</xdr:colOff>
      <xdr:row>0</xdr:row>
      <xdr:rowOff>0</xdr:rowOff>
    </xdr:from>
    <xdr:to>
      <xdr:col>256</xdr:col>
      <xdr:colOff>609600</xdr:colOff>
      <xdr:row>0</xdr:row>
      <xdr:rowOff>219075</xdr:rowOff>
    </xdr:to>
    <xdr:pic>
      <xdr:nvPicPr>
        <xdr:cNvPr id="2" name="Picture 3">
          <a:extLst>
            <a:ext uri="{FF2B5EF4-FFF2-40B4-BE49-F238E27FC236}">
              <a16:creationId xmlns:a16="http://schemas.microsoft.com/office/drawing/2014/main" id="{F0FF554E-0ACB-416D-AABA-E45C92CAA9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038425" y="0"/>
          <a:ext cx="3533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9</xdr:row>
      <xdr:rowOff>0</xdr:rowOff>
    </xdr:to>
    <xdr:sp macro="" textlink="">
      <xdr:nvSpPr>
        <xdr:cNvPr id="2" name="Line 2">
          <a:extLst>
            <a:ext uri="{FF2B5EF4-FFF2-40B4-BE49-F238E27FC236}">
              <a16:creationId xmlns:a16="http://schemas.microsoft.com/office/drawing/2014/main" id="{E09B1934-D1C5-4FBA-9163-B47F8FA006A0}"/>
            </a:ext>
          </a:extLst>
        </xdr:cNvPr>
        <xdr:cNvSpPr>
          <a:spLocks noChangeShapeType="1"/>
        </xdr:cNvSpPr>
      </xdr:nvSpPr>
      <xdr:spPr bwMode="auto">
        <a:xfrm>
          <a:off x="9525" y="1714500"/>
          <a:ext cx="3438525"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xdr:row>
      <xdr:rowOff>19050</xdr:rowOff>
    </xdr:from>
    <xdr:to>
      <xdr:col>1</xdr:col>
      <xdr:colOff>1190625</xdr:colOff>
      <xdr:row>6</xdr:row>
      <xdr:rowOff>304800</xdr:rowOff>
    </xdr:to>
    <xdr:sp macro="" textlink="">
      <xdr:nvSpPr>
        <xdr:cNvPr id="2" name="Line 1">
          <a:extLst>
            <a:ext uri="{FF2B5EF4-FFF2-40B4-BE49-F238E27FC236}">
              <a16:creationId xmlns:a16="http://schemas.microsoft.com/office/drawing/2014/main" id="{A29C8D17-AAED-41C9-960C-D084C0D566D3}"/>
            </a:ext>
          </a:extLst>
        </xdr:cNvPr>
        <xdr:cNvSpPr>
          <a:spLocks noChangeShapeType="1"/>
        </xdr:cNvSpPr>
      </xdr:nvSpPr>
      <xdr:spPr bwMode="auto">
        <a:xfrm flipH="1" flipV="1">
          <a:off x="0" y="1143000"/>
          <a:ext cx="24384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9525</xdr:rowOff>
    </xdr:from>
    <xdr:to>
      <xdr:col>0</xdr:col>
      <xdr:colOff>0</xdr:colOff>
      <xdr:row>5</xdr:row>
      <xdr:rowOff>0</xdr:rowOff>
    </xdr:to>
    <xdr:sp macro="" textlink="">
      <xdr:nvSpPr>
        <xdr:cNvPr id="2" name="نص 8">
          <a:extLst>
            <a:ext uri="{FF2B5EF4-FFF2-40B4-BE49-F238E27FC236}">
              <a16:creationId xmlns:a16="http://schemas.microsoft.com/office/drawing/2014/main" id="{0B8614A6-8C35-4CB3-AC65-83A88AB459F7}"/>
            </a:ext>
          </a:extLst>
        </xdr:cNvPr>
        <xdr:cNvSpPr txBox="1">
          <a:spLocks noChangeArrowheads="1"/>
        </xdr:cNvSpPr>
      </xdr:nvSpPr>
      <xdr:spPr bwMode="auto">
        <a:xfrm>
          <a:off x="0" y="933450"/>
          <a:ext cx="0" cy="561975"/>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3" name="نص 10">
          <a:extLst>
            <a:ext uri="{FF2B5EF4-FFF2-40B4-BE49-F238E27FC236}">
              <a16:creationId xmlns:a16="http://schemas.microsoft.com/office/drawing/2014/main" id="{884AD168-4B5E-41F4-85BA-2105054FF676}"/>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4" name="نص 12">
          <a:extLst>
            <a:ext uri="{FF2B5EF4-FFF2-40B4-BE49-F238E27FC236}">
              <a16:creationId xmlns:a16="http://schemas.microsoft.com/office/drawing/2014/main" id="{5AFD55F6-85B3-4D43-9333-198D4C9878C8}"/>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5" name="نص 13">
          <a:extLst>
            <a:ext uri="{FF2B5EF4-FFF2-40B4-BE49-F238E27FC236}">
              <a16:creationId xmlns:a16="http://schemas.microsoft.com/office/drawing/2014/main" id="{31A4F278-F326-4608-A71F-4E54C32D2A4A}"/>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4</xdr:row>
      <xdr:rowOff>38100</xdr:rowOff>
    </xdr:from>
    <xdr:to>
      <xdr:col>0</xdr:col>
      <xdr:colOff>0</xdr:colOff>
      <xdr:row>5</xdr:row>
      <xdr:rowOff>0</xdr:rowOff>
    </xdr:to>
    <xdr:sp macro="" textlink="">
      <xdr:nvSpPr>
        <xdr:cNvPr id="6" name="نص 26">
          <a:extLst>
            <a:ext uri="{FF2B5EF4-FFF2-40B4-BE49-F238E27FC236}">
              <a16:creationId xmlns:a16="http://schemas.microsoft.com/office/drawing/2014/main" id="{5C7EE0AC-02C9-4AF4-8F0D-4DBC153561C1}"/>
            </a:ext>
          </a:extLst>
        </xdr:cNvPr>
        <xdr:cNvSpPr txBox="1">
          <a:spLocks noChangeArrowheads="1"/>
        </xdr:cNvSpPr>
      </xdr:nvSpPr>
      <xdr:spPr bwMode="auto">
        <a:xfrm>
          <a:off x="0" y="962025"/>
          <a:ext cx="0" cy="53340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4</xdr:row>
      <xdr:rowOff>28575</xdr:rowOff>
    </xdr:from>
    <xdr:to>
      <xdr:col>0</xdr:col>
      <xdr:colOff>0</xdr:colOff>
      <xdr:row>5</xdr:row>
      <xdr:rowOff>0</xdr:rowOff>
    </xdr:to>
    <xdr:sp macro="" textlink="">
      <xdr:nvSpPr>
        <xdr:cNvPr id="7" name="نص 63">
          <a:extLst>
            <a:ext uri="{FF2B5EF4-FFF2-40B4-BE49-F238E27FC236}">
              <a16:creationId xmlns:a16="http://schemas.microsoft.com/office/drawing/2014/main" id="{7328CD1E-3686-4942-A4AE-E5CFDE55F9B6}"/>
            </a:ext>
          </a:extLst>
        </xdr:cNvPr>
        <xdr:cNvSpPr txBox="1">
          <a:spLocks noChangeArrowheads="1"/>
        </xdr:cNvSpPr>
      </xdr:nvSpPr>
      <xdr:spPr bwMode="auto">
        <a:xfrm>
          <a:off x="0" y="952500"/>
          <a:ext cx="0" cy="542925"/>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 name="نص 114">
          <a:extLst>
            <a:ext uri="{FF2B5EF4-FFF2-40B4-BE49-F238E27FC236}">
              <a16:creationId xmlns:a16="http://schemas.microsoft.com/office/drawing/2014/main" id="{A7EF45D3-D1D2-41DE-ABB4-A0D74CEEAEB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9" name="نص 113">
          <a:extLst>
            <a:ext uri="{FF2B5EF4-FFF2-40B4-BE49-F238E27FC236}">
              <a16:creationId xmlns:a16="http://schemas.microsoft.com/office/drawing/2014/main" id="{7B293DDD-CCEE-470A-9BD4-FEF12A5FAD0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0" name="نص 113">
          <a:extLst>
            <a:ext uri="{FF2B5EF4-FFF2-40B4-BE49-F238E27FC236}">
              <a16:creationId xmlns:a16="http://schemas.microsoft.com/office/drawing/2014/main" id="{A9793DD2-6D0C-457D-A026-F2B397CFEC8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1" name="نص 112">
          <a:extLst>
            <a:ext uri="{FF2B5EF4-FFF2-40B4-BE49-F238E27FC236}">
              <a16:creationId xmlns:a16="http://schemas.microsoft.com/office/drawing/2014/main" id="{F997BD4E-70A5-4357-9D0F-DA1391F9850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2" name="نص 113">
          <a:extLst>
            <a:ext uri="{FF2B5EF4-FFF2-40B4-BE49-F238E27FC236}">
              <a16:creationId xmlns:a16="http://schemas.microsoft.com/office/drawing/2014/main" id="{603C1048-D6CC-46DA-84BF-C88EDEAE179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3" name="نص 112">
          <a:extLst>
            <a:ext uri="{FF2B5EF4-FFF2-40B4-BE49-F238E27FC236}">
              <a16:creationId xmlns:a16="http://schemas.microsoft.com/office/drawing/2014/main" id="{AC90F8F1-3CF0-4E1C-9F2B-E44DFE9C8EF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4" name="نص 112">
          <a:extLst>
            <a:ext uri="{FF2B5EF4-FFF2-40B4-BE49-F238E27FC236}">
              <a16:creationId xmlns:a16="http://schemas.microsoft.com/office/drawing/2014/main" id="{DB7E445A-9B1E-46B1-BB33-9845DF9F646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5" name="نص 111">
          <a:extLst>
            <a:ext uri="{FF2B5EF4-FFF2-40B4-BE49-F238E27FC236}">
              <a16:creationId xmlns:a16="http://schemas.microsoft.com/office/drawing/2014/main" id="{02D047B9-3C78-4F22-8F87-1E766EDE825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6" name="نص 113">
          <a:extLst>
            <a:ext uri="{FF2B5EF4-FFF2-40B4-BE49-F238E27FC236}">
              <a16:creationId xmlns:a16="http://schemas.microsoft.com/office/drawing/2014/main" id="{62C44BDC-4067-4FCB-8CCA-5FD444585F4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7" name="نص 112">
          <a:extLst>
            <a:ext uri="{FF2B5EF4-FFF2-40B4-BE49-F238E27FC236}">
              <a16:creationId xmlns:a16="http://schemas.microsoft.com/office/drawing/2014/main" id="{9306DF5D-F09F-4561-A709-47676CD3255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8" name="نص 112">
          <a:extLst>
            <a:ext uri="{FF2B5EF4-FFF2-40B4-BE49-F238E27FC236}">
              <a16:creationId xmlns:a16="http://schemas.microsoft.com/office/drawing/2014/main" id="{F1C7A568-D08C-480E-9892-8FC041D4664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19" name="نص 111">
          <a:extLst>
            <a:ext uri="{FF2B5EF4-FFF2-40B4-BE49-F238E27FC236}">
              <a16:creationId xmlns:a16="http://schemas.microsoft.com/office/drawing/2014/main" id="{FD64DC9C-0701-48D9-9A73-E5A01CC129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0" name="نص 112">
          <a:extLst>
            <a:ext uri="{FF2B5EF4-FFF2-40B4-BE49-F238E27FC236}">
              <a16:creationId xmlns:a16="http://schemas.microsoft.com/office/drawing/2014/main" id="{18BD61C6-F2E3-43FF-B494-41F96753CA3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1" name="نص 111">
          <a:extLst>
            <a:ext uri="{FF2B5EF4-FFF2-40B4-BE49-F238E27FC236}">
              <a16:creationId xmlns:a16="http://schemas.microsoft.com/office/drawing/2014/main" id="{CE55A3F8-EE2A-43D4-8861-98B3A6AF2A0D}"/>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2" name="نص 111">
          <a:extLst>
            <a:ext uri="{FF2B5EF4-FFF2-40B4-BE49-F238E27FC236}">
              <a16:creationId xmlns:a16="http://schemas.microsoft.com/office/drawing/2014/main" id="{3BDF1F32-9E32-41BA-A60F-916C1442D7C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3" name="نص 93">
          <a:extLst>
            <a:ext uri="{FF2B5EF4-FFF2-40B4-BE49-F238E27FC236}">
              <a16:creationId xmlns:a16="http://schemas.microsoft.com/office/drawing/2014/main" id="{2D022EB4-100C-4482-88AE-0B452952FFA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4" name="نص 113">
          <a:extLst>
            <a:ext uri="{FF2B5EF4-FFF2-40B4-BE49-F238E27FC236}">
              <a16:creationId xmlns:a16="http://schemas.microsoft.com/office/drawing/2014/main" id="{2F854597-CCB3-46CA-B856-32D927D6433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5" name="نص 112">
          <a:extLst>
            <a:ext uri="{FF2B5EF4-FFF2-40B4-BE49-F238E27FC236}">
              <a16:creationId xmlns:a16="http://schemas.microsoft.com/office/drawing/2014/main" id="{9D2B5D18-E069-4C43-B07F-80046F58F497}"/>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6" name="نص 112">
          <a:extLst>
            <a:ext uri="{FF2B5EF4-FFF2-40B4-BE49-F238E27FC236}">
              <a16:creationId xmlns:a16="http://schemas.microsoft.com/office/drawing/2014/main" id="{FFD89A23-9B18-4AF2-B28D-1892AD9AE04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27" name="نص 111">
          <a:extLst>
            <a:ext uri="{FF2B5EF4-FFF2-40B4-BE49-F238E27FC236}">
              <a16:creationId xmlns:a16="http://schemas.microsoft.com/office/drawing/2014/main" id="{AE80E485-B68F-4FF3-84BF-AFF6753A868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76200</xdr:rowOff>
    </xdr:from>
    <xdr:to>
      <xdr:col>3</xdr:col>
      <xdr:colOff>549950</xdr:colOff>
      <xdr:row>4</xdr:row>
      <xdr:rowOff>506796</xdr:rowOff>
    </xdr:to>
    <xdr:sp macro="" textlink="">
      <xdr:nvSpPr>
        <xdr:cNvPr id="28" name="نص 112">
          <a:extLst>
            <a:ext uri="{FF2B5EF4-FFF2-40B4-BE49-F238E27FC236}">
              <a16:creationId xmlns:a16="http://schemas.microsoft.com/office/drawing/2014/main" id="{0E13C6F0-F827-4B72-B2B4-5FDEFEF95F7D}"/>
            </a:ext>
          </a:extLst>
        </xdr:cNvPr>
        <xdr:cNvSpPr txBox="1">
          <a:spLocks noChangeArrowheads="1"/>
        </xdr:cNvSpPr>
      </xdr:nvSpPr>
      <xdr:spPr bwMode="auto">
        <a:xfrm>
          <a:off x="3619500" y="1000125"/>
          <a:ext cx="511850" cy="430596"/>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29" name="نص 105">
          <a:extLst>
            <a:ext uri="{FF2B5EF4-FFF2-40B4-BE49-F238E27FC236}">
              <a16:creationId xmlns:a16="http://schemas.microsoft.com/office/drawing/2014/main" id="{A6353DE5-8138-4FAA-8F91-18456BFF843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0" name="نص 104">
          <a:extLst>
            <a:ext uri="{FF2B5EF4-FFF2-40B4-BE49-F238E27FC236}">
              <a16:creationId xmlns:a16="http://schemas.microsoft.com/office/drawing/2014/main" id="{A9517D50-FCEE-4BF3-8027-83AD174CD0A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1" name="نص 104">
          <a:extLst>
            <a:ext uri="{FF2B5EF4-FFF2-40B4-BE49-F238E27FC236}">
              <a16:creationId xmlns:a16="http://schemas.microsoft.com/office/drawing/2014/main" id="{6B817427-7766-4A65-9035-EC5BBEA2170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2" name="نص 103">
          <a:extLst>
            <a:ext uri="{FF2B5EF4-FFF2-40B4-BE49-F238E27FC236}">
              <a16:creationId xmlns:a16="http://schemas.microsoft.com/office/drawing/2014/main" id="{4E0C5055-9863-45A6-8656-36F45F56791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3" name="نص 104">
          <a:extLst>
            <a:ext uri="{FF2B5EF4-FFF2-40B4-BE49-F238E27FC236}">
              <a16:creationId xmlns:a16="http://schemas.microsoft.com/office/drawing/2014/main" id="{7FDBA632-7901-4263-A768-D226612E640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4" name="نص 103">
          <a:extLst>
            <a:ext uri="{FF2B5EF4-FFF2-40B4-BE49-F238E27FC236}">
              <a16:creationId xmlns:a16="http://schemas.microsoft.com/office/drawing/2014/main" id="{56BE60FF-B05B-457D-A287-E150B7E0E55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5" name="نص 103">
          <a:extLst>
            <a:ext uri="{FF2B5EF4-FFF2-40B4-BE49-F238E27FC236}">
              <a16:creationId xmlns:a16="http://schemas.microsoft.com/office/drawing/2014/main" id="{DBC29ECA-E5CA-45EB-8485-9A2669217A0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6" name="نص 102">
          <a:extLst>
            <a:ext uri="{FF2B5EF4-FFF2-40B4-BE49-F238E27FC236}">
              <a16:creationId xmlns:a16="http://schemas.microsoft.com/office/drawing/2014/main" id="{956E5310-C0C0-477E-BEB6-4A5AF395490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7" name="نص 104">
          <a:extLst>
            <a:ext uri="{FF2B5EF4-FFF2-40B4-BE49-F238E27FC236}">
              <a16:creationId xmlns:a16="http://schemas.microsoft.com/office/drawing/2014/main" id="{441739B6-3E6F-44A4-93F6-0249AACCE9D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8" name="نص 103">
          <a:extLst>
            <a:ext uri="{FF2B5EF4-FFF2-40B4-BE49-F238E27FC236}">
              <a16:creationId xmlns:a16="http://schemas.microsoft.com/office/drawing/2014/main" id="{A6DBCE17-67AE-4374-9C18-8A5D28EB1D9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39" name="نص 103">
          <a:extLst>
            <a:ext uri="{FF2B5EF4-FFF2-40B4-BE49-F238E27FC236}">
              <a16:creationId xmlns:a16="http://schemas.microsoft.com/office/drawing/2014/main" id="{1343BB82-B0D3-45DC-8936-9AFDB40057D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0" name="نص 102">
          <a:extLst>
            <a:ext uri="{FF2B5EF4-FFF2-40B4-BE49-F238E27FC236}">
              <a16:creationId xmlns:a16="http://schemas.microsoft.com/office/drawing/2014/main" id="{84733329-69DF-4F09-A41E-7A0E8C927FF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1" name="نص 103">
          <a:extLst>
            <a:ext uri="{FF2B5EF4-FFF2-40B4-BE49-F238E27FC236}">
              <a16:creationId xmlns:a16="http://schemas.microsoft.com/office/drawing/2014/main" id="{41004A70-4C0E-4B20-B469-80A2DDE7139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2" name="نص 102">
          <a:extLst>
            <a:ext uri="{FF2B5EF4-FFF2-40B4-BE49-F238E27FC236}">
              <a16:creationId xmlns:a16="http://schemas.microsoft.com/office/drawing/2014/main" id="{FAB62F94-43C1-41A1-BCC8-00FD9797BB8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3" name="نص 102">
          <a:extLst>
            <a:ext uri="{FF2B5EF4-FFF2-40B4-BE49-F238E27FC236}">
              <a16:creationId xmlns:a16="http://schemas.microsoft.com/office/drawing/2014/main" id="{D500A1F3-191D-4034-8334-2F20B180828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4" name="نص 97">
          <a:extLst>
            <a:ext uri="{FF2B5EF4-FFF2-40B4-BE49-F238E27FC236}">
              <a16:creationId xmlns:a16="http://schemas.microsoft.com/office/drawing/2014/main" id="{F26B5D7C-D11D-47CE-BDF6-30674B18A42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5" name="نص 104">
          <a:extLst>
            <a:ext uri="{FF2B5EF4-FFF2-40B4-BE49-F238E27FC236}">
              <a16:creationId xmlns:a16="http://schemas.microsoft.com/office/drawing/2014/main" id="{DA0B3904-43BC-4510-8037-BB30C0A2BF0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6" name="نص 103">
          <a:extLst>
            <a:ext uri="{FF2B5EF4-FFF2-40B4-BE49-F238E27FC236}">
              <a16:creationId xmlns:a16="http://schemas.microsoft.com/office/drawing/2014/main" id="{8584062A-1DAD-4019-BA55-C7E625F793E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7" name="نص 103">
          <a:extLst>
            <a:ext uri="{FF2B5EF4-FFF2-40B4-BE49-F238E27FC236}">
              <a16:creationId xmlns:a16="http://schemas.microsoft.com/office/drawing/2014/main" id="{43E2972C-196E-45E9-9149-73731F8D9F0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8" name="نص 102">
          <a:extLst>
            <a:ext uri="{FF2B5EF4-FFF2-40B4-BE49-F238E27FC236}">
              <a16:creationId xmlns:a16="http://schemas.microsoft.com/office/drawing/2014/main" id="{2F5C75C4-CF51-459B-BC25-61BD17E7400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49" name="نص 103">
          <a:extLst>
            <a:ext uri="{FF2B5EF4-FFF2-40B4-BE49-F238E27FC236}">
              <a16:creationId xmlns:a16="http://schemas.microsoft.com/office/drawing/2014/main" id="{13D5ABF0-1448-4FDD-9061-87E0B9F0746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0" name="نص 102">
          <a:extLst>
            <a:ext uri="{FF2B5EF4-FFF2-40B4-BE49-F238E27FC236}">
              <a16:creationId xmlns:a16="http://schemas.microsoft.com/office/drawing/2014/main" id="{9C64ECEC-060D-4921-9492-1B5C4C1BDD3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1" name="نص 102">
          <a:extLst>
            <a:ext uri="{FF2B5EF4-FFF2-40B4-BE49-F238E27FC236}">
              <a16:creationId xmlns:a16="http://schemas.microsoft.com/office/drawing/2014/main" id="{F2D2EC9A-05B3-45DA-8123-BBE4B47072A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2" name="نص 97">
          <a:extLst>
            <a:ext uri="{FF2B5EF4-FFF2-40B4-BE49-F238E27FC236}">
              <a16:creationId xmlns:a16="http://schemas.microsoft.com/office/drawing/2014/main" id="{97BE06A2-FF75-44B0-929E-CB04F047288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3" name="نص 103">
          <a:extLst>
            <a:ext uri="{FF2B5EF4-FFF2-40B4-BE49-F238E27FC236}">
              <a16:creationId xmlns:a16="http://schemas.microsoft.com/office/drawing/2014/main" id="{50462E12-C99A-4C83-AEAB-CE8869A54DE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4" name="نص 102">
          <a:extLst>
            <a:ext uri="{FF2B5EF4-FFF2-40B4-BE49-F238E27FC236}">
              <a16:creationId xmlns:a16="http://schemas.microsoft.com/office/drawing/2014/main" id="{A8F5173F-B00B-4541-A693-83AAA996A07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5" name="نص 102">
          <a:extLst>
            <a:ext uri="{FF2B5EF4-FFF2-40B4-BE49-F238E27FC236}">
              <a16:creationId xmlns:a16="http://schemas.microsoft.com/office/drawing/2014/main" id="{322A9167-B31B-4E6A-9CE9-83F5BB5B4AC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6" name="نص 97">
          <a:extLst>
            <a:ext uri="{FF2B5EF4-FFF2-40B4-BE49-F238E27FC236}">
              <a16:creationId xmlns:a16="http://schemas.microsoft.com/office/drawing/2014/main" id="{DD0CBCDE-DC80-4C71-B59D-910F501EF7C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57" name="نص 102">
          <a:extLst>
            <a:ext uri="{FF2B5EF4-FFF2-40B4-BE49-F238E27FC236}">
              <a16:creationId xmlns:a16="http://schemas.microsoft.com/office/drawing/2014/main" id="{F6BBA840-444B-45F3-A914-48A00FE2ADA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8" name="نص 113">
          <a:extLst>
            <a:ext uri="{FF2B5EF4-FFF2-40B4-BE49-F238E27FC236}">
              <a16:creationId xmlns:a16="http://schemas.microsoft.com/office/drawing/2014/main" id="{CBEE518C-A867-42E7-B3F8-440B24A607B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59" name="نص 112">
          <a:extLst>
            <a:ext uri="{FF2B5EF4-FFF2-40B4-BE49-F238E27FC236}">
              <a16:creationId xmlns:a16="http://schemas.microsoft.com/office/drawing/2014/main" id="{72EFA607-5509-4B42-A7DA-680B46CC775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0" name="نص 112">
          <a:extLst>
            <a:ext uri="{FF2B5EF4-FFF2-40B4-BE49-F238E27FC236}">
              <a16:creationId xmlns:a16="http://schemas.microsoft.com/office/drawing/2014/main" id="{68371914-C1E3-47AB-863C-4246A94457A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1" name="نص 111">
          <a:extLst>
            <a:ext uri="{FF2B5EF4-FFF2-40B4-BE49-F238E27FC236}">
              <a16:creationId xmlns:a16="http://schemas.microsoft.com/office/drawing/2014/main" id="{CDC40EF1-24A2-45FD-B857-EBEF1F89887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2" name="نص 112">
          <a:extLst>
            <a:ext uri="{FF2B5EF4-FFF2-40B4-BE49-F238E27FC236}">
              <a16:creationId xmlns:a16="http://schemas.microsoft.com/office/drawing/2014/main" id="{56B3F1CD-8F3A-4CF3-B423-A499AA17D46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3" name="نص 111">
          <a:extLst>
            <a:ext uri="{FF2B5EF4-FFF2-40B4-BE49-F238E27FC236}">
              <a16:creationId xmlns:a16="http://schemas.microsoft.com/office/drawing/2014/main" id="{CD3AB8C4-BA9A-4529-A75E-66277BA922C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4" name="نص 111">
          <a:extLst>
            <a:ext uri="{FF2B5EF4-FFF2-40B4-BE49-F238E27FC236}">
              <a16:creationId xmlns:a16="http://schemas.microsoft.com/office/drawing/2014/main" id="{0E031516-77DC-48AE-B560-AB052F7C6B0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5" name="نص 93">
          <a:extLst>
            <a:ext uri="{FF2B5EF4-FFF2-40B4-BE49-F238E27FC236}">
              <a16:creationId xmlns:a16="http://schemas.microsoft.com/office/drawing/2014/main" id="{BC16ADF9-B620-412A-A065-062EA5F4B2E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6" name="نص 112">
          <a:extLst>
            <a:ext uri="{FF2B5EF4-FFF2-40B4-BE49-F238E27FC236}">
              <a16:creationId xmlns:a16="http://schemas.microsoft.com/office/drawing/2014/main" id="{FF7FF8C8-21F5-4829-8DFC-1A959BF1545F}"/>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7" name="نص 111">
          <a:extLst>
            <a:ext uri="{FF2B5EF4-FFF2-40B4-BE49-F238E27FC236}">
              <a16:creationId xmlns:a16="http://schemas.microsoft.com/office/drawing/2014/main" id="{BED555B3-5192-4FF7-9675-20E11A973DB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8" name="نص 111">
          <a:extLst>
            <a:ext uri="{FF2B5EF4-FFF2-40B4-BE49-F238E27FC236}">
              <a16:creationId xmlns:a16="http://schemas.microsoft.com/office/drawing/2014/main" id="{C0A82A65-DDB9-4A4A-AD2D-92545F714390}"/>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69" name="نص 93">
          <a:extLst>
            <a:ext uri="{FF2B5EF4-FFF2-40B4-BE49-F238E27FC236}">
              <a16:creationId xmlns:a16="http://schemas.microsoft.com/office/drawing/2014/main" id="{B17020DA-B60B-4A52-A2AB-90C89015A2A5}"/>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0" name="نص 111">
          <a:extLst>
            <a:ext uri="{FF2B5EF4-FFF2-40B4-BE49-F238E27FC236}">
              <a16:creationId xmlns:a16="http://schemas.microsoft.com/office/drawing/2014/main" id="{B0EDC6E4-422A-41A6-AF83-6C90052E8F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1" name="نص 93">
          <a:extLst>
            <a:ext uri="{FF2B5EF4-FFF2-40B4-BE49-F238E27FC236}">
              <a16:creationId xmlns:a16="http://schemas.microsoft.com/office/drawing/2014/main" id="{76A3976A-A340-48F5-9B14-0547AA135B29}"/>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2" name="نص 93">
          <a:extLst>
            <a:ext uri="{FF2B5EF4-FFF2-40B4-BE49-F238E27FC236}">
              <a16:creationId xmlns:a16="http://schemas.microsoft.com/office/drawing/2014/main" id="{E196299A-52EE-4BDC-AC29-2B86822BA9E1}"/>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3" name="نص 112">
          <a:extLst>
            <a:ext uri="{FF2B5EF4-FFF2-40B4-BE49-F238E27FC236}">
              <a16:creationId xmlns:a16="http://schemas.microsoft.com/office/drawing/2014/main" id="{2EFB5B62-1178-4EE3-BAE1-0DCA25B5C56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4" name="نص 111">
          <a:extLst>
            <a:ext uri="{FF2B5EF4-FFF2-40B4-BE49-F238E27FC236}">
              <a16:creationId xmlns:a16="http://schemas.microsoft.com/office/drawing/2014/main" id="{9E2D7858-1A03-4BA1-9F82-53612B088842}"/>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5" name="نص 111">
          <a:extLst>
            <a:ext uri="{FF2B5EF4-FFF2-40B4-BE49-F238E27FC236}">
              <a16:creationId xmlns:a16="http://schemas.microsoft.com/office/drawing/2014/main" id="{90831852-FC43-49C4-B0F8-30A302C1CEDA}"/>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6" name="نص 93">
          <a:extLst>
            <a:ext uri="{FF2B5EF4-FFF2-40B4-BE49-F238E27FC236}">
              <a16:creationId xmlns:a16="http://schemas.microsoft.com/office/drawing/2014/main" id="{28D75860-E7C2-42D5-A262-918611C34E57}"/>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7" name="نص 111">
          <a:extLst>
            <a:ext uri="{FF2B5EF4-FFF2-40B4-BE49-F238E27FC236}">
              <a16:creationId xmlns:a16="http://schemas.microsoft.com/office/drawing/2014/main" id="{13355DF0-1724-4372-82B5-3DC0676FFFE8}"/>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8" name="نص 93">
          <a:extLst>
            <a:ext uri="{FF2B5EF4-FFF2-40B4-BE49-F238E27FC236}">
              <a16:creationId xmlns:a16="http://schemas.microsoft.com/office/drawing/2014/main" id="{A997DB66-8E3A-4C2E-BB63-19DCC099AEC3}"/>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79" name="نص 93">
          <a:extLst>
            <a:ext uri="{FF2B5EF4-FFF2-40B4-BE49-F238E27FC236}">
              <a16:creationId xmlns:a16="http://schemas.microsoft.com/office/drawing/2014/main" id="{5C9DC918-9824-4A9A-9F41-7B7C5EE3ABAE}"/>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0" name="نص 111">
          <a:extLst>
            <a:ext uri="{FF2B5EF4-FFF2-40B4-BE49-F238E27FC236}">
              <a16:creationId xmlns:a16="http://schemas.microsoft.com/office/drawing/2014/main" id="{A3FE3265-9899-4BE6-A727-F4BD632286CC}"/>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3</xdr:col>
      <xdr:colOff>38100</xdr:colOff>
      <xdr:row>4</xdr:row>
      <xdr:rowOff>28575</xdr:rowOff>
    </xdr:from>
    <xdr:to>
      <xdr:col>3</xdr:col>
      <xdr:colOff>549950</xdr:colOff>
      <xdr:row>4</xdr:row>
      <xdr:rowOff>533400</xdr:rowOff>
    </xdr:to>
    <xdr:sp macro="" textlink="">
      <xdr:nvSpPr>
        <xdr:cNvPr id="81" name="نص 93">
          <a:extLst>
            <a:ext uri="{FF2B5EF4-FFF2-40B4-BE49-F238E27FC236}">
              <a16:creationId xmlns:a16="http://schemas.microsoft.com/office/drawing/2014/main" id="{F64B4D6E-6A7B-4166-9577-9955E656B0D4}"/>
            </a:ext>
          </a:extLst>
        </xdr:cNvPr>
        <xdr:cNvSpPr txBox="1">
          <a:spLocks noChangeArrowheads="1"/>
        </xdr:cNvSpPr>
      </xdr:nvSpPr>
      <xdr:spPr bwMode="auto">
        <a:xfrm>
          <a:off x="36195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2" name="نص 104">
          <a:extLst>
            <a:ext uri="{FF2B5EF4-FFF2-40B4-BE49-F238E27FC236}">
              <a16:creationId xmlns:a16="http://schemas.microsoft.com/office/drawing/2014/main" id="{9A94798B-9864-4645-BEF3-3FECA8F3964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3" name="نص 103">
          <a:extLst>
            <a:ext uri="{FF2B5EF4-FFF2-40B4-BE49-F238E27FC236}">
              <a16:creationId xmlns:a16="http://schemas.microsoft.com/office/drawing/2014/main" id="{568587A3-108E-4455-9AC1-40CB2A04D4F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4" name="نص 103">
          <a:extLst>
            <a:ext uri="{FF2B5EF4-FFF2-40B4-BE49-F238E27FC236}">
              <a16:creationId xmlns:a16="http://schemas.microsoft.com/office/drawing/2014/main" id="{9841EF22-4E18-4330-BD81-BC1B705C973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5" name="نص 102">
          <a:extLst>
            <a:ext uri="{FF2B5EF4-FFF2-40B4-BE49-F238E27FC236}">
              <a16:creationId xmlns:a16="http://schemas.microsoft.com/office/drawing/2014/main" id="{C061C4A7-102A-4F12-A6A9-F33DAC311C6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6" name="نص 103">
          <a:extLst>
            <a:ext uri="{FF2B5EF4-FFF2-40B4-BE49-F238E27FC236}">
              <a16:creationId xmlns:a16="http://schemas.microsoft.com/office/drawing/2014/main" id="{47CD52C9-6B48-4360-9426-8F962B302A5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7" name="نص 102">
          <a:extLst>
            <a:ext uri="{FF2B5EF4-FFF2-40B4-BE49-F238E27FC236}">
              <a16:creationId xmlns:a16="http://schemas.microsoft.com/office/drawing/2014/main" id="{7BC6C66A-EF28-4FD2-B16D-6CDB8F4BB9B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8" name="نص 102">
          <a:extLst>
            <a:ext uri="{FF2B5EF4-FFF2-40B4-BE49-F238E27FC236}">
              <a16:creationId xmlns:a16="http://schemas.microsoft.com/office/drawing/2014/main" id="{121B6940-5E12-4A9C-B581-956C31714E6B}"/>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89" name="نص 97">
          <a:extLst>
            <a:ext uri="{FF2B5EF4-FFF2-40B4-BE49-F238E27FC236}">
              <a16:creationId xmlns:a16="http://schemas.microsoft.com/office/drawing/2014/main" id="{20C24079-F32E-472D-BD38-948F2571AA79}"/>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0" name="نص 103">
          <a:extLst>
            <a:ext uri="{FF2B5EF4-FFF2-40B4-BE49-F238E27FC236}">
              <a16:creationId xmlns:a16="http://schemas.microsoft.com/office/drawing/2014/main" id="{C6443D23-6CB5-422C-8151-2A8ECA8EFAB1}"/>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1" name="نص 102">
          <a:extLst>
            <a:ext uri="{FF2B5EF4-FFF2-40B4-BE49-F238E27FC236}">
              <a16:creationId xmlns:a16="http://schemas.microsoft.com/office/drawing/2014/main" id="{C3662C28-5F1B-42A8-A1E4-BB0A9894666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2" name="نص 102">
          <a:extLst>
            <a:ext uri="{FF2B5EF4-FFF2-40B4-BE49-F238E27FC236}">
              <a16:creationId xmlns:a16="http://schemas.microsoft.com/office/drawing/2014/main" id="{3E5DD436-F832-4080-AE98-8AFACB464203}"/>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3" name="نص 97">
          <a:extLst>
            <a:ext uri="{FF2B5EF4-FFF2-40B4-BE49-F238E27FC236}">
              <a16:creationId xmlns:a16="http://schemas.microsoft.com/office/drawing/2014/main" id="{BD246655-EFA2-4132-B04F-F6BA197453C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4" name="نص 102">
          <a:extLst>
            <a:ext uri="{FF2B5EF4-FFF2-40B4-BE49-F238E27FC236}">
              <a16:creationId xmlns:a16="http://schemas.microsoft.com/office/drawing/2014/main" id="{5ACC3204-278E-47AB-AEBD-37CD538AC36E}"/>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5" name="نص 97">
          <a:extLst>
            <a:ext uri="{FF2B5EF4-FFF2-40B4-BE49-F238E27FC236}">
              <a16:creationId xmlns:a16="http://schemas.microsoft.com/office/drawing/2014/main" id="{AB9B7128-1772-49E8-BCD6-C4F9E4E996E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6" name="نص 97">
          <a:extLst>
            <a:ext uri="{FF2B5EF4-FFF2-40B4-BE49-F238E27FC236}">
              <a16:creationId xmlns:a16="http://schemas.microsoft.com/office/drawing/2014/main" id="{22E6DBA5-E812-4AB1-AD96-54AF842D6F3C}"/>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7" name="نص 103">
          <a:extLst>
            <a:ext uri="{FF2B5EF4-FFF2-40B4-BE49-F238E27FC236}">
              <a16:creationId xmlns:a16="http://schemas.microsoft.com/office/drawing/2014/main" id="{7EF35C62-0119-4FFA-9737-7EA302B774F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8" name="نص 102">
          <a:extLst>
            <a:ext uri="{FF2B5EF4-FFF2-40B4-BE49-F238E27FC236}">
              <a16:creationId xmlns:a16="http://schemas.microsoft.com/office/drawing/2014/main" id="{65DFF78D-0944-4DE7-AC2F-DB662F8B157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99" name="نص 102">
          <a:extLst>
            <a:ext uri="{FF2B5EF4-FFF2-40B4-BE49-F238E27FC236}">
              <a16:creationId xmlns:a16="http://schemas.microsoft.com/office/drawing/2014/main" id="{514546C7-D2AB-4163-93AF-E0E576AC2387}"/>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0" name="نص 97">
          <a:extLst>
            <a:ext uri="{FF2B5EF4-FFF2-40B4-BE49-F238E27FC236}">
              <a16:creationId xmlns:a16="http://schemas.microsoft.com/office/drawing/2014/main" id="{5A4BC89C-9577-4279-94AD-93F648DB5AA8}"/>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1" name="نص 102">
          <a:extLst>
            <a:ext uri="{FF2B5EF4-FFF2-40B4-BE49-F238E27FC236}">
              <a16:creationId xmlns:a16="http://schemas.microsoft.com/office/drawing/2014/main" id="{D97CF03C-26E4-4CE3-98E4-6F341858337D}"/>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2" name="نص 97">
          <a:extLst>
            <a:ext uri="{FF2B5EF4-FFF2-40B4-BE49-F238E27FC236}">
              <a16:creationId xmlns:a16="http://schemas.microsoft.com/office/drawing/2014/main" id="{D43E00E2-425D-4D93-83C8-9F7AF07C25AF}"/>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3" name="نص 97">
          <a:extLst>
            <a:ext uri="{FF2B5EF4-FFF2-40B4-BE49-F238E27FC236}">
              <a16:creationId xmlns:a16="http://schemas.microsoft.com/office/drawing/2014/main" id="{52307B11-88E4-4890-A0BD-C61F0763D6F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4" name="نص 102">
          <a:extLst>
            <a:ext uri="{FF2B5EF4-FFF2-40B4-BE49-F238E27FC236}">
              <a16:creationId xmlns:a16="http://schemas.microsoft.com/office/drawing/2014/main" id="{EBBC7D41-3FF5-4F12-9263-45D88E9E87F2}"/>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5" name="نص 97">
          <a:extLst>
            <a:ext uri="{FF2B5EF4-FFF2-40B4-BE49-F238E27FC236}">
              <a16:creationId xmlns:a16="http://schemas.microsoft.com/office/drawing/2014/main" id="{2AD735B5-B4F7-47C6-A9EB-BAAF7355C54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6" name="نص 97">
          <a:extLst>
            <a:ext uri="{FF2B5EF4-FFF2-40B4-BE49-F238E27FC236}">
              <a16:creationId xmlns:a16="http://schemas.microsoft.com/office/drawing/2014/main" id="{3527ECBB-0838-4E1E-A284-947A19A43134}"/>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07" name="نص 97">
          <a:extLst>
            <a:ext uri="{FF2B5EF4-FFF2-40B4-BE49-F238E27FC236}">
              <a16:creationId xmlns:a16="http://schemas.microsoft.com/office/drawing/2014/main" id="{34608DF7-1BFE-4B73-82BC-1A8F6779AE96}"/>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8" name="نص 112">
          <a:extLst>
            <a:ext uri="{FF2B5EF4-FFF2-40B4-BE49-F238E27FC236}">
              <a16:creationId xmlns:a16="http://schemas.microsoft.com/office/drawing/2014/main" id="{BE688C6A-9E85-4DCE-A916-17919FA97B6C}"/>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09" name="نص 111">
          <a:extLst>
            <a:ext uri="{FF2B5EF4-FFF2-40B4-BE49-F238E27FC236}">
              <a16:creationId xmlns:a16="http://schemas.microsoft.com/office/drawing/2014/main" id="{6AE417A6-702F-4929-8CAB-68161ED0E5C8}"/>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0" name="نص 111">
          <a:extLst>
            <a:ext uri="{FF2B5EF4-FFF2-40B4-BE49-F238E27FC236}">
              <a16:creationId xmlns:a16="http://schemas.microsoft.com/office/drawing/2014/main" id="{F225EAEC-98DA-440A-A364-F3891C576DB5}"/>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1" name="نص 93">
          <a:extLst>
            <a:ext uri="{FF2B5EF4-FFF2-40B4-BE49-F238E27FC236}">
              <a16:creationId xmlns:a16="http://schemas.microsoft.com/office/drawing/2014/main" id="{E4C00D08-2344-452E-A909-F3D8C40F621B}"/>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2" name="نص 111">
          <a:extLst>
            <a:ext uri="{FF2B5EF4-FFF2-40B4-BE49-F238E27FC236}">
              <a16:creationId xmlns:a16="http://schemas.microsoft.com/office/drawing/2014/main" id="{0BE37525-26E5-4235-994C-B341272D3343}"/>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3" name="نص 93">
          <a:extLst>
            <a:ext uri="{FF2B5EF4-FFF2-40B4-BE49-F238E27FC236}">
              <a16:creationId xmlns:a16="http://schemas.microsoft.com/office/drawing/2014/main" id="{81FE13EA-951B-4792-903D-6C84DD5CB0FF}"/>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4" name="نص 93">
          <a:extLst>
            <a:ext uri="{FF2B5EF4-FFF2-40B4-BE49-F238E27FC236}">
              <a16:creationId xmlns:a16="http://schemas.microsoft.com/office/drawing/2014/main" id="{08E48896-414F-4FE5-AE00-6D808FCFE709}"/>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5" name="نص 111">
          <a:extLst>
            <a:ext uri="{FF2B5EF4-FFF2-40B4-BE49-F238E27FC236}">
              <a16:creationId xmlns:a16="http://schemas.microsoft.com/office/drawing/2014/main" id="{42C2A00B-3DBA-497B-BC19-75D9AD9ED373}"/>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6" name="نص 93">
          <a:extLst>
            <a:ext uri="{FF2B5EF4-FFF2-40B4-BE49-F238E27FC236}">
              <a16:creationId xmlns:a16="http://schemas.microsoft.com/office/drawing/2014/main" id="{BAC45B75-1270-4C33-8C9A-77F6CAD03076}"/>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38100</xdr:colOff>
      <xdr:row>4</xdr:row>
      <xdr:rowOff>28575</xdr:rowOff>
    </xdr:from>
    <xdr:to>
      <xdr:col>5</xdr:col>
      <xdr:colOff>549950</xdr:colOff>
      <xdr:row>4</xdr:row>
      <xdr:rowOff>533400</xdr:rowOff>
    </xdr:to>
    <xdr:sp macro="" textlink="">
      <xdr:nvSpPr>
        <xdr:cNvPr id="117" name="نص 93">
          <a:extLst>
            <a:ext uri="{FF2B5EF4-FFF2-40B4-BE49-F238E27FC236}">
              <a16:creationId xmlns:a16="http://schemas.microsoft.com/office/drawing/2014/main" id="{B8B4F368-CB8C-4DC1-8D42-969D39EB7082}"/>
            </a:ext>
          </a:extLst>
        </xdr:cNvPr>
        <xdr:cNvSpPr txBox="1">
          <a:spLocks noChangeArrowheads="1"/>
        </xdr:cNvSpPr>
      </xdr:nvSpPr>
      <xdr:spPr bwMode="auto">
        <a:xfrm>
          <a:off x="4648200" y="952500"/>
          <a:ext cx="511850" cy="5048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8" name="نص 103">
          <a:extLst>
            <a:ext uri="{FF2B5EF4-FFF2-40B4-BE49-F238E27FC236}">
              <a16:creationId xmlns:a16="http://schemas.microsoft.com/office/drawing/2014/main" id="{BA9F8AE7-C9C3-47FF-8854-476525C0529C}"/>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19" name="نص 102">
          <a:extLst>
            <a:ext uri="{FF2B5EF4-FFF2-40B4-BE49-F238E27FC236}">
              <a16:creationId xmlns:a16="http://schemas.microsoft.com/office/drawing/2014/main" id="{7E36F75D-C58A-43F1-965A-B4AD2E5BC961}"/>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28575</xdr:rowOff>
    </xdr:from>
    <xdr:to>
      <xdr:col>6</xdr:col>
      <xdr:colOff>399544</xdr:colOff>
      <xdr:row>4</xdr:row>
      <xdr:rowOff>542925</xdr:rowOff>
    </xdr:to>
    <xdr:sp macro="" textlink="">
      <xdr:nvSpPr>
        <xdr:cNvPr id="120" name="نص 102">
          <a:extLst>
            <a:ext uri="{FF2B5EF4-FFF2-40B4-BE49-F238E27FC236}">
              <a16:creationId xmlns:a16="http://schemas.microsoft.com/office/drawing/2014/main" id="{667FE4FA-E78D-45A0-AA54-969AD8D44764}"/>
            </a:ext>
          </a:extLst>
        </xdr:cNvPr>
        <xdr:cNvSpPr txBox="1">
          <a:spLocks noChangeArrowheads="1"/>
        </xdr:cNvSpPr>
      </xdr:nvSpPr>
      <xdr:spPr bwMode="auto">
        <a:xfrm>
          <a:off x="52292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1" name="نص 102">
          <a:extLst>
            <a:ext uri="{FF2B5EF4-FFF2-40B4-BE49-F238E27FC236}">
              <a16:creationId xmlns:a16="http://schemas.microsoft.com/office/drawing/2014/main" id="{EDCF4221-8BEB-45F6-8B21-72D30B9D82C6}"/>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2" name="نص 97">
          <a:extLst>
            <a:ext uri="{FF2B5EF4-FFF2-40B4-BE49-F238E27FC236}">
              <a16:creationId xmlns:a16="http://schemas.microsoft.com/office/drawing/2014/main" id="{EED81EED-CCCD-4A78-9162-78C031EB640E}"/>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8</xdr:col>
      <xdr:colOff>38100</xdr:colOff>
      <xdr:row>4</xdr:row>
      <xdr:rowOff>28575</xdr:rowOff>
    </xdr:from>
    <xdr:to>
      <xdr:col>8</xdr:col>
      <xdr:colOff>399544</xdr:colOff>
      <xdr:row>4</xdr:row>
      <xdr:rowOff>542925</xdr:rowOff>
    </xdr:to>
    <xdr:sp macro="" textlink="">
      <xdr:nvSpPr>
        <xdr:cNvPr id="123" name="نص 97">
          <a:extLst>
            <a:ext uri="{FF2B5EF4-FFF2-40B4-BE49-F238E27FC236}">
              <a16:creationId xmlns:a16="http://schemas.microsoft.com/office/drawing/2014/main" id="{D5382D7E-0941-4C09-BAE3-98DD22685FC0}"/>
            </a:ext>
          </a:extLst>
        </xdr:cNvPr>
        <xdr:cNvSpPr txBox="1">
          <a:spLocks noChangeArrowheads="1"/>
        </xdr:cNvSpPr>
      </xdr:nvSpPr>
      <xdr:spPr bwMode="auto">
        <a:xfrm>
          <a:off x="62579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10</xdr:col>
      <xdr:colOff>38100</xdr:colOff>
      <xdr:row>4</xdr:row>
      <xdr:rowOff>19050</xdr:rowOff>
    </xdr:from>
    <xdr:to>
      <xdr:col>10</xdr:col>
      <xdr:colOff>399544</xdr:colOff>
      <xdr:row>4</xdr:row>
      <xdr:rowOff>533400</xdr:rowOff>
    </xdr:to>
    <xdr:sp macro="" textlink="">
      <xdr:nvSpPr>
        <xdr:cNvPr id="124" name="نص 102">
          <a:extLst>
            <a:ext uri="{FF2B5EF4-FFF2-40B4-BE49-F238E27FC236}">
              <a16:creationId xmlns:a16="http://schemas.microsoft.com/office/drawing/2014/main" id="{BF88D981-87A5-49B4-9608-7E2864907B3B}"/>
            </a:ext>
          </a:extLst>
        </xdr:cNvPr>
        <xdr:cNvSpPr txBox="1">
          <a:spLocks noChangeArrowheads="1"/>
        </xdr:cNvSpPr>
      </xdr:nvSpPr>
      <xdr:spPr bwMode="auto">
        <a:xfrm>
          <a:off x="72866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47625</xdr:colOff>
      <xdr:row>4</xdr:row>
      <xdr:rowOff>47625</xdr:rowOff>
    </xdr:from>
    <xdr:to>
      <xdr:col>7</xdr:col>
      <xdr:colOff>504177</xdr:colOff>
      <xdr:row>4</xdr:row>
      <xdr:rowOff>533400</xdr:rowOff>
    </xdr:to>
    <xdr:sp macro="" textlink="">
      <xdr:nvSpPr>
        <xdr:cNvPr id="125" name="نص 112">
          <a:extLst>
            <a:ext uri="{FF2B5EF4-FFF2-40B4-BE49-F238E27FC236}">
              <a16:creationId xmlns:a16="http://schemas.microsoft.com/office/drawing/2014/main" id="{9BF51A10-63AB-4470-A46D-1FC3475A8811}"/>
            </a:ext>
          </a:extLst>
        </xdr:cNvPr>
        <xdr:cNvSpPr txBox="1">
          <a:spLocks noChangeArrowheads="1"/>
        </xdr:cNvSpPr>
      </xdr:nvSpPr>
      <xdr:spPr bwMode="auto">
        <a:xfrm>
          <a:off x="56864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9</xdr:col>
      <xdr:colOff>28575</xdr:colOff>
      <xdr:row>4</xdr:row>
      <xdr:rowOff>66675</xdr:rowOff>
    </xdr:from>
    <xdr:to>
      <xdr:col>9</xdr:col>
      <xdr:colOff>511993</xdr:colOff>
      <xdr:row>4</xdr:row>
      <xdr:rowOff>533400</xdr:rowOff>
    </xdr:to>
    <xdr:sp macro="" textlink="">
      <xdr:nvSpPr>
        <xdr:cNvPr id="126" name="نص 112">
          <a:extLst>
            <a:ext uri="{FF2B5EF4-FFF2-40B4-BE49-F238E27FC236}">
              <a16:creationId xmlns:a16="http://schemas.microsoft.com/office/drawing/2014/main" id="{AF82FD08-6038-4665-8A05-1D1093B5E940}"/>
            </a:ext>
          </a:extLst>
        </xdr:cNvPr>
        <xdr:cNvSpPr txBox="1">
          <a:spLocks noChangeArrowheads="1"/>
        </xdr:cNvSpPr>
      </xdr:nvSpPr>
      <xdr:spPr bwMode="auto">
        <a:xfrm>
          <a:off x="66960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12</xdr:col>
      <xdr:colOff>38100</xdr:colOff>
      <xdr:row>4</xdr:row>
      <xdr:rowOff>19050</xdr:rowOff>
    </xdr:from>
    <xdr:to>
      <xdr:col>12</xdr:col>
      <xdr:colOff>399544</xdr:colOff>
      <xdr:row>4</xdr:row>
      <xdr:rowOff>533400</xdr:rowOff>
    </xdr:to>
    <xdr:sp macro="" textlink="">
      <xdr:nvSpPr>
        <xdr:cNvPr id="127" name="نص 102">
          <a:extLst>
            <a:ext uri="{FF2B5EF4-FFF2-40B4-BE49-F238E27FC236}">
              <a16:creationId xmlns:a16="http://schemas.microsoft.com/office/drawing/2014/main" id="{2F14F280-3C82-4021-BC16-9C18E03A84BF}"/>
            </a:ext>
          </a:extLst>
        </xdr:cNvPr>
        <xdr:cNvSpPr txBox="1">
          <a:spLocks noChangeArrowheads="1"/>
        </xdr:cNvSpPr>
      </xdr:nvSpPr>
      <xdr:spPr bwMode="auto">
        <a:xfrm>
          <a:off x="8362950"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11</xdr:col>
      <xdr:colOff>28575</xdr:colOff>
      <xdr:row>4</xdr:row>
      <xdr:rowOff>66675</xdr:rowOff>
    </xdr:from>
    <xdr:to>
      <xdr:col>11</xdr:col>
      <xdr:colOff>504317</xdr:colOff>
      <xdr:row>4</xdr:row>
      <xdr:rowOff>533400</xdr:rowOff>
    </xdr:to>
    <xdr:sp macro="" textlink="">
      <xdr:nvSpPr>
        <xdr:cNvPr id="128" name="نص 112">
          <a:extLst>
            <a:ext uri="{FF2B5EF4-FFF2-40B4-BE49-F238E27FC236}">
              <a16:creationId xmlns:a16="http://schemas.microsoft.com/office/drawing/2014/main" id="{9CB458CB-8156-49E7-A50A-A611E6100034}"/>
            </a:ext>
          </a:extLst>
        </xdr:cNvPr>
        <xdr:cNvSpPr txBox="1">
          <a:spLocks noChangeArrowheads="1"/>
        </xdr:cNvSpPr>
      </xdr:nvSpPr>
      <xdr:spPr bwMode="auto">
        <a:xfrm>
          <a:off x="7724775" y="990600"/>
          <a:ext cx="475742"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29" name="نص 102">
          <a:extLst>
            <a:ext uri="{FF2B5EF4-FFF2-40B4-BE49-F238E27FC236}">
              <a16:creationId xmlns:a16="http://schemas.microsoft.com/office/drawing/2014/main" id="{AEFFF254-BB09-4521-B71E-3CC0D8A78AD0}"/>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0" name="نص 97">
          <a:extLst>
            <a:ext uri="{FF2B5EF4-FFF2-40B4-BE49-F238E27FC236}">
              <a16:creationId xmlns:a16="http://schemas.microsoft.com/office/drawing/2014/main" id="{8D503AB5-4F54-4DD6-98AB-3CB58AB4D17A}"/>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4</xdr:col>
      <xdr:colOff>38100</xdr:colOff>
      <xdr:row>4</xdr:row>
      <xdr:rowOff>28575</xdr:rowOff>
    </xdr:from>
    <xdr:to>
      <xdr:col>4</xdr:col>
      <xdr:colOff>399544</xdr:colOff>
      <xdr:row>4</xdr:row>
      <xdr:rowOff>542925</xdr:rowOff>
    </xdr:to>
    <xdr:sp macro="" textlink="">
      <xdr:nvSpPr>
        <xdr:cNvPr id="131" name="نص 97">
          <a:extLst>
            <a:ext uri="{FF2B5EF4-FFF2-40B4-BE49-F238E27FC236}">
              <a16:creationId xmlns:a16="http://schemas.microsoft.com/office/drawing/2014/main" id="{07971B5B-D03B-45F0-890F-5EC6EFBDE9E5}"/>
            </a:ext>
          </a:extLst>
        </xdr:cNvPr>
        <xdr:cNvSpPr txBox="1">
          <a:spLocks noChangeArrowheads="1"/>
        </xdr:cNvSpPr>
      </xdr:nvSpPr>
      <xdr:spPr bwMode="auto">
        <a:xfrm>
          <a:off x="4200525" y="952500"/>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6</xdr:col>
      <xdr:colOff>38100</xdr:colOff>
      <xdr:row>4</xdr:row>
      <xdr:rowOff>19050</xdr:rowOff>
    </xdr:from>
    <xdr:to>
      <xdr:col>6</xdr:col>
      <xdr:colOff>399544</xdr:colOff>
      <xdr:row>4</xdr:row>
      <xdr:rowOff>533400</xdr:rowOff>
    </xdr:to>
    <xdr:sp macro="" textlink="">
      <xdr:nvSpPr>
        <xdr:cNvPr id="132" name="نص 102">
          <a:extLst>
            <a:ext uri="{FF2B5EF4-FFF2-40B4-BE49-F238E27FC236}">
              <a16:creationId xmlns:a16="http://schemas.microsoft.com/office/drawing/2014/main" id="{B2F0664F-4E9E-480A-ACAB-EB3594F0258E}"/>
            </a:ext>
          </a:extLst>
        </xdr:cNvPr>
        <xdr:cNvSpPr txBox="1">
          <a:spLocks noChangeArrowheads="1"/>
        </xdr:cNvSpPr>
      </xdr:nvSpPr>
      <xdr:spPr bwMode="auto">
        <a:xfrm>
          <a:off x="52292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3</xdr:col>
      <xdr:colOff>47625</xdr:colOff>
      <xdr:row>4</xdr:row>
      <xdr:rowOff>47625</xdr:rowOff>
    </xdr:from>
    <xdr:to>
      <xdr:col>3</xdr:col>
      <xdr:colOff>504177</xdr:colOff>
      <xdr:row>4</xdr:row>
      <xdr:rowOff>533400</xdr:rowOff>
    </xdr:to>
    <xdr:sp macro="" textlink="">
      <xdr:nvSpPr>
        <xdr:cNvPr id="133" name="نص 112">
          <a:extLst>
            <a:ext uri="{FF2B5EF4-FFF2-40B4-BE49-F238E27FC236}">
              <a16:creationId xmlns:a16="http://schemas.microsoft.com/office/drawing/2014/main" id="{6BEE9423-3EDA-4D36-B215-E0F7CD03C019}"/>
            </a:ext>
          </a:extLst>
        </xdr:cNvPr>
        <xdr:cNvSpPr txBox="1">
          <a:spLocks noChangeArrowheads="1"/>
        </xdr:cNvSpPr>
      </xdr:nvSpPr>
      <xdr:spPr bwMode="auto">
        <a:xfrm>
          <a:off x="3629025" y="971550"/>
          <a:ext cx="456552" cy="48577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5</xdr:col>
      <xdr:colOff>28575</xdr:colOff>
      <xdr:row>4</xdr:row>
      <xdr:rowOff>66675</xdr:rowOff>
    </xdr:from>
    <xdr:to>
      <xdr:col>5</xdr:col>
      <xdr:colOff>511993</xdr:colOff>
      <xdr:row>4</xdr:row>
      <xdr:rowOff>533400</xdr:rowOff>
    </xdr:to>
    <xdr:sp macro="" textlink="">
      <xdr:nvSpPr>
        <xdr:cNvPr id="134" name="نص 112">
          <a:extLst>
            <a:ext uri="{FF2B5EF4-FFF2-40B4-BE49-F238E27FC236}">
              <a16:creationId xmlns:a16="http://schemas.microsoft.com/office/drawing/2014/main" id="{C1C7BD7F-D3C6-488A-8F31-B693FF0317B3}"/>
            </a:ext>
          </a:extLst>
        </xdr:cNvPr>
        <xdr:cNvSpPr txBox="1">
          <a:spLocks noChangeArrowheads="1"/>
        </xdr:cNvSpPr>
      </xdr:nvSpPr>
      <xdr:spPr bwMode="auto">
        <a:xfrm>
          <a:off x="46386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twoCellAnchor>
    <xdr:from>
      <xdr:col>8</xdr:col>
      <xdr:colOff>38100</xdr:colOff>
      <xdr:row>4</xdr:row>
      <xdr:rowOff>19050</xdr:rowOff>
    </xdr:from>
    <xdr:to>
      <xdr:col>8</xdr:col>
      <xdr:colOff>399544</xdr:colOff>
      <xdr:row>4</xdr:row>
      <xdr:rowOff>533400</xdr:rowOff>
    </xdr:to>
    <xdr:sp macro="" textlink="">
      <xdr:nvSpPr>
        <xdr:cNvPr id="135" name="نص 102">
          <a:extLst>
            <a:ext uri="{FF2B5EF4-FFF2-40B4-BE49-F238E27FC236}">
              <a16:creationId xmlns:a16="http://schemas.microsoft.com/office/drawing/2014/main" id="{48D42847-03B7-45BE-8F63-E318DF841531}"/>
            </a:ext>
          </a:extLst>
        </xdr:cNvPr>
        <xdr:cNvSpPr txBox="1">
          <a:spLocks noChangeArrowheads="1"/>
        </xdr:cNvSpPr>
      </xdr:nvSpPr>
      <xdr:spPr bwMode="auto">
        <a:xfrm>
          <a:off x="6257925" y="942975"/>
          <a:ext cx="361444" cy="514350"/>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1">
            <a:defRPr sz="1000"/>
          </a:pPr>
          <a:r>
            <a:rPr lang="ar-SA" sz="1000" b="0" i="0" strike="noStrike">
              <a:solidFill>
                <a:srgbClr val="000000"/>
              </a:solidFill>
              <a:latin typeface="Times New Roman"/>
              <a:cs typeface="Times New Roman"/>
            </a:rPr>
            <a:t>%</a:t>
          </a:r>
        </a:p>
        <a:p>
          <a:pPr algn="ctr" rtl="1">
            <a:defRPr sz="1000"/>
          </a:pPr>
          <a:r>
            <a:rPr lang="ar-SA" sz="1000" b="0" i="0" strike="noStrike">
              <a:solidFill>
                <a:srgbClr val="000000"/>
              </a:solidFill>
              <a:latin typeface="Times New Roman"/>
              <a:cs typeface="Times New Roman"/>
            </a:rPr>
            <a:t>سعودي</a:t>
          </a:r>
        </a:p>
        <a:p>
          <a:pPr algn="ctr" rtl="1">
            <a:defRPr sz="1000"/>
          </a:pPr>
          <a:r>
            <a:rPr lang="en-US" sz="1000" b="0" i="0" strike="noStrike">
              <a:solidFill>
                <a:srgbClr val="000000"/>
              </a:solidFill>
              <a:latin typeface="Times New Roman"/>
              <a:cs typeface="Times New Roman"/>
            </a:rPr>
            <a:t>S</a:t>
          </a:r>
        </a:p>
      </xdr:txBody>
    </xdr:sp>
    <xdr:clientData/>
  </xdr:twoCellAnchor>
  <xdr:twoCellAnchor>
    <xdr:from>
      <xdr:col>7</xdr:col>
      <xdr:colOff>28575</xdr:colOff>
      <xdr:row>4</xdr:row>
      <xdr:rowOff>66675</xdr:rowOff>
    </xdr:from>
    <xdr:to>
      <xdr:col>7</xdr:col>
      <xdr:colOff>511993</xdr:colOff>
      <xdr:row>4</xdr:row>
      <xdr:rowOff>533400</xdr:rowOff>
    </xdr:to>
    <xdr:sp macro="" textlink="">
      <xdr:nvSpPr>
        <xdr:cNvPr id="136" name="نص 112">
          <a:extLst>
            <a:ext uri="{FF2B5EF4-FFF2-40B4-BE49-F238E27FC236}">
              <a16:creationId xmlns:a16="http://schemas.microsoft.com/office/drawing/2014/main" id="{7B8CD555-043E-4E8D-87F2-771EF5AE966F}"/>
            </a:ext>
          </a:extLst>
        </xdr:cNvPr>
        <xdr:cNvSpPr txBox="1">
          <a:spLocks noChangeArrowheads="1"/>
        </xdr:cNvSpPr>
      </xdr:nvSpPr>
      <xdr:spPr bwMode="auto">
        <a:xfrm>
          <a:off x="5667375" y="990600"/>
          <a:ext cx="483418" cy="466725"/>
        </a:xfrm>
        <a:prstGeom prst="rect">
          <a:avLst/>
        </a:prstGeom>
        <a:solidFill>
          <a:srgbClr val="FFFFFF"/>
        </a:solidFill>
        <a:ln w="1">
          <a:solidFill>
            <a:srgbClr val="FFFFFF"/>
          </a:solidFill>
          <a:miter lim="800000"/>
          <a:headEnd/>
          <a:tailEnd/>
        </a:ln>
      </xdr:spPr>
      <xdr:txBody>
        <a:bodyPr vertOverflow="clip" wrap="square" lIns="27432" tIns="22860" rIns="27432" bIns="22860" anchor="ctr" upright="1"/>
        <a:lstStyle/>
        <a:p>
          <a:pPr algn="ctr" rtl="0">
            <a:defRPr sz="1000"/>
          </a:pPr>
          <a:r>
            <a:rPr lang="ar-SA" sz="1000" b="0" i="0" strike="noStrike">
              <a:solidFill>
                <a:srgbClr val="000000"/>
              </a:solidFill>
              <a:latin typeface="Times New Roman"/>
              <a:cs typeface="Times New Roman"/>
            </a:rPr>
            <a:t>العدد</a:t>
          </a:r>
        </a:p>
        <a:p>
          <a:pPr algn="ctr" rtl="0">
            <a:defRPr sz="1000"/>
          </a:pPr>
          <a:r>
            <a:rPr lang="en-US" sz="1000" b="0" i="0" strike="noStrike">
              <a:solidFill>
                <a:srgbClr val="000000"/>
              </a:solidFill>
              <a:latin typeface="Times New Roman"/>
              <a:cs typeface="Times New Roman"/>
            </a:rPr>
            <a:t>No.</a:t>
          </a:r>
        </a:p>
        <a:p>
          <a:pPr algn="ctr" rtl="0">
            <a:defRPr sz="1000"/>
          </a:pPr>
          <a:endParaRPr lang="en-US" sz="1000" b="0" i="0" strike="noStrike">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19</xdr:row>
      <xdr:rowOff>19050</xdr:rowOff>
    </xdr:from>
    <xdr:to>
      <xdr:col>7</xdr:col>
      <xdr:colOff>0</xdr:colOff>
      <xdr:row>20</xdr:row>
      <xdr:rowOff>9525</xdr:rowOff>
    </xdr:to>
    <xdr:sp macro="" textlink="">
      <xdr:nvSpPr>
        <xdr:cNvPr id="2" name="Text Box 1">
          <a:extLst>
            <a:ext uri="{FF2B5EF4-FFF2-40B4-BE49-F238E27FC236}">
              <a16:creationId xmlns:a16="http://schemas.microsoft.com/office/drawing/2014/main" id="{B15B7A9C-0F33-481C-B5CF-E0907F6949FC}"/>
            </a:ext>
          </a:extLst>
        </xdr:cNvPr>
        <xdr:cNvSpPr txBox="1">
          <a:spLocks noChangeArrowheads="1"/>
        </xdr:cNvSpPr>
      </xdr:nvSpPr>
      <xdr:spPr bwMode="auto">
        <a:xfrm>
          <a:off x="4362450" y="6248400"/>
          <a:ext cx="0" cy="2667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0</xdr:rowOff>
    </xdr:to>
    <xdr:sp macro="" textlink="">
      <xdr:nvSpPr>
        <xdr:cNvPr id="2" name="نص 7">
          <a:extLst>
            <a:ext uri="{FF2B5EF4-FFF2-40B4-BE49-F238E27FC236}">
              <a16:creationId xmlns:a16="http://schemas.microsoft.com/office/drawing/2014/main" id="{E8C8D66E-9D55-4B7F-AC48-2D024020D755}"/>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0</xdr:rowOff>
    </xdr:to>
    <xdr:sp macro="" textlink="">
      <xdr:nvSpPr>
        <xdr:cNvPr id="3" name="نص 8">
          <a:extLst>
            <a:ext uri="{FF2B5EF4-FFF2-40B4-BE49-F238E27FC236}">
              <a16:creationId xmlns:a16="http://schemas.microsoft.com/office/drawing/2014/main" id="{EC8648D7-6EFE-4736-BBF9-80AB63B2C00B}"/>
            </a:ext>
          </a:extLst>
        </xdr:cNvPr>
        <xdr:cNvSpPr txBox="1">
          <a:spLocks noChangeArrowheads="1"/>
        </xdr:cNvSpPr>
      </xdr:nvSpPr>
      <xdr:spPr bwMode="auto">
        <a:xfrm>
          <a:off x="0" y="876300"/>
          <a:ext cx="0" cy="3429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19</xdr:row>
      <xdr:rowOff>266700</xdr:rowOff>
    </xdr:from>
    <xdr:to>
      <xdr:col>7</xdr:col>
      <xdr:colOff>0</xdr:colOff>
      <xdr:row>19</xdr:row>
      <xdr:rowOff>266700</xdr:rowOff>
    </xdr:to>
    <xdr:sp macro="" textlink="">
      <xdr:nvSpPr>
        <xdr:cNvPr id="2" name="نص 37">
          <a:extLst>
            <a:ext uri="{FF2B5EF4-FFF2-40B4-BE49-F238E27FC236}">
              <a16:creationId xmlns:a16="http://schemas.microsoft.com/office/drawing/2014/main" id="{F3436323-58B4-4F7D-BBF1-6E565A7C782C}"/>
            </a:ext>
          </a:extLst>
        </xdr:cNvPr>
        <xdr:cNvSpPr txBox="1">
          <a:spLocks noChangeArrowheads="1"/>
        </xdr:cNvSpPr>
      </xdr:nvSpPr>
      <xdr:spPr bwMode="auto">
        <a:xfrm>
          <a:off x="5019675" y="5686425"/>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27</xdr:row>
      <xdr:rowOff>171450</xdr:rowOff>
    </xdr:from>
    <xdr:to>
      <xdr:col>7</xdr:col>
      <xdr:colOff>0</xdr:colOff>
      <xdr:row>27</xdr:row>
      <xdr:rowOff>273556</xdr:rowOff>
    </xdr:to>
    <xdr:sp macro="" textlink="">
      <xdr:nvSpPr>
        <xdr:cNvPr id="3" name="Text Box 48">
          <a:extLst>
            <a:ext uri="{FF2B5EF4-FFF2-40B4-BE49-F238E27FC236}">
              <a16:creationId xmlns:a16="http://schemas.microsoft.com/office/drawing/2014/main" id="{84820971-9D45-46E7-877F-807D202886AA}"/>
            </a:ext>
          </a:extLst>
        </xdr:cNvPr>
        <xdr:cNvSpPr txBox="1">
          <a:spLocks noChangeArrowheads="1"/>
        </xdr:cNvSpPr>
      </xdr:nvSpPr>
      <xdr:spPr bwMode="auto">
        <a:xfrm>
          <a:off x="5019675" y="7820025"/>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28</xdr:row>
      <xdr:rowOff>57150</xdr:rowOff>
    </xdr:from>
    <xdr:to>
      <xdr:col>7</xdr:col>
      <xdr:colOff>0</xdr:colOff>
      <xdr:row>28</xdr:row>
      <xdr:rowOff>153194</xdr:rowOff>
    </xdr:to>
    <xdr:sp macro="" textlink="">
      <xdr:nvSpPr>
        <xdr:cNvPr id="4" name="Text Box 49">
          <a:extLst>
            <a:ext uri="{FF2B5EF4-FFF2-40B4-BE49-F238E27FC236}">
              <a16:creationId xmlns:a16="http://schemas.microsoft.com/office/drawing/2014/main" id="{BBEBAE47-3177-46AD-81ED-78D320EAC961}"/>
            </a:ext>
          </a:extLst>
        </xdr:cNvPr>
        <xdr:cNvSpPr txBox="1">
          <a:spLocks noChangeArrowheads="1"/>
        </xdr:cNvSpPr>
      </xdr:nvSpPr>
      <xdr:spPr bwMode="auto">
        <a:xfrm>
          <a:off x="5019675" y="8010525"/>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18</xdr:row>
      <xdr:rowOff>38100</xdr:rowOff>
    </xdr:from>
    <xdr:to>
      <xdr:col>7</xdr:col>
      <xdr:colOff>0</xdr:colOff>
      <xdr:row>18</xdr:row>
      <xdr:rowOff>136327</xdr:rowOff>
    </xdr:to>
    <xdr:sp macro="" textlink="">
      <xdr:nvSpPr>
        <xdr:cNvPr id="5" name="Text Box 50">
          <a:extLst>
            <a:ext uri="{FF2B5EF4-FFF2-40B4-BE49-F238E27FC236}">
              <a16:creationId xmlns:a16="http://schemas.microsoft.com/office/drawing/2014/main" id="{7FE4919A-910D-4315-8C8B-BBAF7D3D4A17}"/>
            </a:ext>
          </a:extLst>
        </xdr:cNvPr>
        <xdr:cNvSpPr txBox="1">
          <a:spLocks noChangeArrowheads="1"/>
        </xdr:cNvSpPr>
      </xdr:nvSpPr>
      <xdr:spPr bwMode="auto">
        <a:xfrm>
          <a:off x="5019675" y="5076825"/>
          <a:ext cx="0" cy="98227"/>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19</xdr:row>
      <xdr:rowOff>266700</xdr:rowOff>
    </xdr:from>
    <xdr:to>
      <xdr:col>2</xdr:col>
      <xdr:colOff>110595</xdr:colOff>
      <xdr:row>19</xdr:row>
      <xdr:rowOff>266700</xdr:rowOff>
    </xdr:to>
    <xdr:sp macro="" textlink="">
      <xdr:nvSpPr>
        <xdr:cNvPr id="6" name="نص 37">
          <a:extLst>
            <a:ext uri="{FF2B5EF4-FFF2-40B4-BE49-F238E27FC236}">
              <a16:creationId xmlns:a16="http://schemas.microsoft.com/office/drawing/2014/main" id="{A532F2B2-920B-4BD5-B160-DF7D1679ADC9}"/>
            </a:ext>
          </a:extLst>
        </xdr:cNvPr>
        <xdr:cNvSpPr txBox="1">
          <a:spLocks noChangeArrowheads="1"/>
        </xdr:cNvSpPr>
      </xdr:nvSpPr>
      <xdr:spPr bwMode="auto">
        <a:xfrm>
          <a:off x="1464945" y="5686425"/>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24</xdr:row>
      <xdr:rowOff>266700</xdr:rowOff>
    </xdr:from>
    <xdr:to>
      <xdr:col>7</xdr:col>
      <xdr:colOff>0</xdr:colOff>
      <xdr:row>24</xdr:row>
      <xdr:rowOff>266700</xdr:rowOff>
    </xdr:to>
    <xdr:sp macro="" textlink="">
      <xdr:nvSpPr>
        <xdr:cNvPr id="7" name="نص 37">
          <a:extLst>
            <a:ext uri="{FF2B5EF4-FFF2-40B4-BE49-F238E27FC236}">
              <a16:creationId xmlns:a16="http://schemas.microsoft.com/office/drawing/2014/main" id="{E0A1002C-7E5B-478E-91AC-B411F2A5079D}"/>
            </a:ext>
          </a:extLst>
        </xdr:cNvPr>
        <xdr:cNvSpPr txBox="1">
          <a:spLocks noChangeArrowheads="1"/>
        </xdr:cNvSpPr>
      </xdr:nvSpPr>
      <xdr:spPr bwMode="auto">
        <a:xfrm>
          <a:off x="5019675" y="718185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7</xdr:col>
      <xdr:colOff>0</xdr:colOff>
      <xdr:row>23</xdr:row>
      <xdr:rowOff>38100</xdr:rowOff>
    </xdr:from>
    <xdr:to>
      <xdr:col>7</xdr:col>
      <xdr:colOff>0</xdr:colOff>
      <xdr:row>23</xdr:row>
      <xdr:rowOff>125413</xdr:rowOff>
    </xdr:to>
    <xdr:sp macro="" textlink="">
      <xdr:nvSpPr>
        <xdr:cNvPr id="8" name="Text Box 50">
          <a:extLst>
            <a:ext uri="{FF2B5EF4-FFF2-40B4-BE49-F238E27FC236}">
              <a16:creationId xmlns:a16="http://schemas.microsoft.com/office/drawing/2014/main" id="{DB4E84BF-A2A2-4F3E-BBFF-18FE25730974}"/>
            </a:ext>
          </a:extLst>
        </xdr:cNvPr>
        <xdr:cNvSpPr txBox="1">
          <a:spLocks noChangeArrowheads="1"/>
        </xdr:cNvSpPr>
      </xdr:nvSpPr>
      <xdr:spPr bwMode="auto">
        <a:xfrm>
          <a:off x="5019675" y="6572250"/>
          <a:ext cx="0" cy="87313"/>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1</xdr:col>
      <xdr:colOff>179070</xdr:colOff>
      <xdr:row>24</xdr:row>
      <xdr:rowOff>266700</xdr:rowOff>
    </xdr:from>
    <xdr:to>
      <xdr:col>2</xdr:col>
      <xdr:colOff>110595</xdr:colOff>
      <xdr:row>24</xdr:row>
      <xdr:rowOff>266700</xdr:rowOff>
    </xdr:to>
    <xdr:sp macro="" textlink="">
      <xdr:nvSpPr>
        <xdr:cNvPr id="9" name="نص 37">
          <a:extLst>
            <a:ext uri="{FF2B5EF4-FFF2-40B4-BE49-F238E27FC236}">
              <a16:creationId xmlns:a16="http://schemas.microsoft.com/office/drawing/2014/main" id="{605A84CF-F069-47D6-85B2-F47A7A0916C8}"/>
            </a:ext>
          </a:extLst>
        </xdr:cNvPr>
        <xdr:cNvSpPr txBox="1">
          <a:spLocks noChangeArrowheads="1"/>
        </xdr:cNvSpPr>
      </xdr:nvSpPr>
      <xdr:spPr bwMode="auto">
        <a:xfrm>
          <a:off x="1464945" y="7181850"/>
          <a:ext cx="74115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7</xdr:row>
      <xdr:rowOff>9525</xdr:rowOff>
    </xdr:from>
    <xdr:to>
      <xdr:col>7</xdr:col>
      <xdr:colOff>0</xdr:colOff>
      <xdr:row>7</xdr:row>
      <xdr:rowOff>352425</xdr:rowOff>
    </xdr:to>
    <xdr:sp macro="" textlink="">
      <xdr:nvSpPr>
        <xdr:cNvPr id="2" name="نص 1">
          <a:extLst>
            <a:ext uri="{FF2B5EF4-FFF2-40B4-BE49-F238E27FC236}">
              <a16:creationId xmlns:a16="http://schemas.microsoft.com/office/drawing/2014/main" id="{B804414D-CE8D-4ABD-98B6-28FE3BC3FEB7}"/>
            </a:ext>
          </a:extLst>
        </xdr:cNvPr>
        <xdr:cNvSpPr txBox="1">
          <a:spLocks noChangeArrowheads="1"/>
        </xdr:cNvSpPr>
      </xdr:nvSpPr>
      <xdr:spPr bwMode="auto">
        <a:xfrm>
          <a:off x="5076825" y="18764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7</xdr:col>
      <xdr:colOff>0</xdr:colOff>
      <xdr:row>8</xdr:row>
      <xdr:rowOff>34290</xdr:rowOff>
    </xdr:from>
    <xdr:to>
      <xdr:col>7</xdr:col>
      <xdr:colOff>0</xdr:colOff>
      <xdr:row>8</xdr:row>
      <xdr:rowOff>377190</xdr:rowOff>
    </xdr:to>
    <xdr:sp macro="" textlink="">
      <xdr:nvSpPr>
        <xdr:cNvPr id="3" name="نص 2">
          <a:extLst>
            <a:ext uri="{FF2B5EF4-FFF2-40B4-BE49-F238E27FC236}">
              <a16:creationId xmlns:a16="http://schemas.microsoft.com/office/drawing/2014/main" id="{8B301C16-5F79-4DF6-AE8B-BF031788573D}"/>
            </a:ext>
          </a:extLst>
        </xdr:cNvPr>
        <xdr:cNvSpPr txBox="1">
          <a:spLocks noChangeArrowheads="1"/>
        </xdr:cNvSpPr>
      </xdr:nvSpPr>
      <xdr:spPr bwMode="auto">
        <a:xfrm>
          <a:off x="5076825" y="233934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9</xdr:row>
      <xdr:rowOff>19050</xdr:rowOff>
    </xdr:from>
    <xdr:to>
      <xdr:col>7</xdr:col>
      <xdr:colOff>0</xdr:colOff>
      <xdr:row>9</xdr:row>
      <xdr:rowOff>361950</xdr:rowOff>
    </xdr:to>
    <xdr:sp macro="" textlink="">
      <xdr:nvSpPr>
        <xdr:cNvPr id="4" name="نص 4">
          <a:extLst>
            <a:ext uri="{FF2B5EF4-FFF2-40B4-BE49-F238E27FC236}">
              <a16:creationId xmlns:a16="http://schemas.microsoft.com/office/drawing/2014/main" id="{F96E71CA-52EF-4573-BB5B-B81A49CF06E6}"/>
            </a:ext>
          </a:extLst>
        </xdr:cNvPr>
        <xdr:cNvSpPr txBox="1">
          <a:spLocks noChangeArrowheads="1"/>
        </xdr:cNvSpPr>
      </xdr:nvSpPr>
      <xdr:spPr bwMode="auto">
        <a:xfrm>
          <a:off x="5076825" y="276225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المجموع </a:t>
          </a:r>
        </a:p>
        <a:p>
          <a:pPr algn="ctr" rtl="0">
            <a:defRPr sz="1000"/>
          </a:pPr>
          <a:r>
            <a:rPr lang="en-US" sz="1000" b="0" i="0" strike="noStrike">
              <a:solidFill>
                <a:srgbClr val="000000"/>
              </a:solidFill>
              <a:latin typeface="Times New Roman"/>
              <a:cs typeface="Times New Roman"/>
            </a:rPr>
            <a:t>Total</a:t>
          </a:r>
        </a:p>
      </xdr:txBody>
    </xdr:sp>
    <xdr:clientData/>
  </xdr:twoCellAnchor>
  <xdr:twoCellAnchor>
    <xdr:from>
      <xdr:col>7</xdr:col>
      <xdr:colOff>0</xdr:colOff>
      <xdr:row>11</xdr:row>
      <xdr:rowOff>9525</xdr:rowOff>
    </xdr:from>
    <xdr:to>
      <xdr:col>7</xdr:col>
      <xdr:colOff>0</xdr:colOff>
      <xdr:row>11</xdr:row>
      <xdr:rowOff>352425</xdr:rowOff>
    </xdr:to>
    <xdr:sp macro="" textlink="">
      <xdr:nvSpPr>
        <xdr:cNvPr id="5" name="نص 39">
          <a:extLst>
            <a:ext uri="{FF2B5EF4-FFF2-40B4-BE49-F238E27FC236}">
              <a16:creationId xmlns:a16="http://schemas.microsoft.com/office/drawing/2014/main" id="{28A0D6D8-8996-4DE3-AB1F-427C2EB58731}"/>
            </a:ext>
          </a:extLst>
        </xdr:cNvPr>
        <xdr:cNvSpPr txBox="1">
          <a:spLocks noChangeArrowheads="1"/>
        </xdr:cNvSpPr>
      </xdr:nvSpPr>
      <xdr:spPr bwMode="auto">
        <a:xfrm>
          <a:off x="5076825" y="357187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سعودي</a:t>
          </a:r>
        </a:p>
        <a:p>
          <a:pPr algn="ctr" rtl="0">
            <a:defRPr sz="1000"/>
          </a:pPr>
          <a:r>
            <a:rPr lang="en-US" sz="1000" b="0" i="0" strike="noStrike">
              <a:solidFill>
                <a:srgbClr val="000000"/>
              </a:solidFill>
              <a:latin typeface="Times New Roman"/>
              <a:cs typeface="Times New Roman"/>
            </a:rPr>
            <a:t>S</a:t>
          </a:r>
        </a:p>
      </xdr:txBody>
    </xdr:sp>
    <xdr:clientData/>
  </xdr:twoCellAnchor>
  <xdr:twoCellAnchor>
    <xdr:from>
      <xdr:col>7</xdr:col>
      <xdr:colOff>0</xdr:colOff>
      <xdr:row>12</xdr:row>
      <xdr:rowOff>11430</xdr:rowOff>
    </xdr:from>
    <xdr:to>
      <xdr:col>7</xdr:col>
      <xdr:colOff>0</xdr:colOff>
      <xdr:row>12</xdr:row>
      <xdr:rowOff>354330</xdr:rowOff>
    </xdr:to>
    <xdr:sp macro="" textlink="">
      <xdr:nvSpPr>
        <xdr:cNvPr id="6" name="نص 41">
          <a:extLst>
            <a:ext uri="{FF2B5EF4-FFF2-40B4-BE49-F238E27FC236}">
              <a16:creationId xmlns:a16="http://schemas.microsoft.com/office/drawing/2014/main" id="{B2BDD84B-B25D-4507-85B4-89271F9CA60E}"/>
            </a:ext>
          </a:extLst>
        </xdr:cNvPr>
        <xdr:cNvSpPr txBox="1">
          <a:spLocks noChangeArrowheads="1"/>
        </xdr:cNvSpPr>
      </xdr:nvSpPr>
      <xdr:spPr bwMode="auto">
        <a:xfrm>
          <a:off x="5076825" y="401193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16</xdr:row>
      <xdr:rowOff>9525</xdr:rowOff>
    </xdr:from>
    <xdr:to>
      <xdr:col>7</xdr:col>
      <xdr:colOff>0</xdr:colOff>
      <xdr:row>16</xdr:row>
      <xdr:rowOff>352425</xdr:rowOff>
    </xdr:to>
    <xdr:sp macro="" textlink="">
      <xdr:nvSpPr>
        <xdr:cNvPr id="7" name="نص 42">
          <a:extLst>
            <a:ext uri="{FF2B5EF4-FFF2-40B4-BE49-F238E27FC236}">
              <a16:creationId xmlns:a16="http://schemas.microsoft.com/office/drawing/2014/main" id="{CB70E73F-54A7-48E0-AF9B-9F2ACEB734BB}"/>
            </a:ext>
          </a:extLst>
        </xdr:cNvPr>
        <xdr:cNvSpPr txBox="1">
          <a:spLocks noChangeArrowheads="1"/>
        </xdr:cNvSpPr>
      </xdr:nvSpPr>
      <xdr:spPr bwMode="auto">
        <a:xfrm>
          <a:off x="5076825" y="5610225"/>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16</xdr:row>
      <xdr:rowOff>9525</xdr:rowOff>
    </xdr:from>
    <xdr:to>
      <xdr:col>7</xdr:col>
      <xdr:colOff>0</xdr:colOff>
      <xdr:row>16</xdr:row>
      <xdr:rowOff>238125</xdr:rowOff>
    </xdr:to>
    <xdr:sp macro="" textlink="">
      <xdr:nvSpPr>
        <xdr:cNvPr id="8" name="Text Box 46">
          <a:extLst>
            <a:ext uri="{FF2B5EF4-FFF2-40B4-BE49-F238E27FC236}">
              <a16:creationId xmlns:a16="http://schemas.microsoft.com/office/drawing/2014/main" id="{51C5ABB2-8A9A-4257-8955-387D769D96AF}"/>
            </a:ext>
          </a:extLst>
        </xdr:cNvPr>
        <xdr:cNvSpPr txBox="1">
          <a:spLocks noChangeArrowheads="1"/>
        </xdr:cNvSpPr>
      </xdr:nvSpPr>
      <xdr:spPr bwMode="auto">
        <a:xfrm>
          <a:off x="5076825" y="5610225"/>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47625</xdr:colOff>
      <xdr:row>23</xdr:row>
      <xdr:rowOff>78105</xdr:rowOff>
    </xdr:from>
    <xdr:to>
      <xdr:col>0</xdr:col>
      <xdr:colOff>222155</xdr:colOff>
      <xdr:row>25</xdr:row>
      <xdr:rowOff>36435</xdr:rowOff>
    </xdr:to>
    <xdr:sp macro="" textlink="">
      <xdr:nvSpPr>
        <xdr:cNvPr id="9" name="Text Box 48">
          <a:extLst>
            <a:ext uri="{FF2B5EF4-FFF2-40B4-BE49-F238E27FC236}">
              <a16:creationId xmlns:a16="http://schemas.microsoft.com/office/drawing/2014/main" id="{6B87B457-1E02-4F4D-9011-A6C77769B395}"/>
            </a:ext>
          </a:extLst>
        </xdr:cNvPr>
        <xdr:cNvSpPr txBox="1">
          <a:spLocks noChangeArrowheads="1"/>
        </xdr:cNvSpPr>
      </xdr:nvSpPr>
      <xdr:spPr bwMode="auto">
        <a:xfrm>
          <a:off x="47625" y="8574405"/>
          <a:ext cx="174530" cy="415530"/>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20</xdr:row>
      <xdr:rowOff>26670</xdr:rowOff>
    </xdr:from>
    <xdr:to>
      <xdr:col>7</xdr:col>
      <xdr:colOff>0</xdr:colOff>
      <xdr:row>20</xdr:row>
      <xdr:rowOff>369570</xdr:rowOff>
    </xdr:to>
    <xdr:sp macro="" textlink="">
      <xdr:nvSpPr>
        <xdr:cNvPr id="10" name="نص 42">
          <a:extLst>
            <a:ext uri="{FF2B5EF4-FFF2-40B4-BE49-F238E27FC236}">
              <a16:creationId xmlns:a16="http://schemas.microsoft.com/office/drawing/2014/main" id="{AB375914-7BAD-438D-AC59-4FD9454588C6}"/>
            </a:ext>
          </a:extLst>
        </xdr:cNvPr>
        <xdr:cNvSpPr txBox="1">
          <a:spLocks noChangeArrowheads="1"/>
        </xdr:cNvSpPr>
      </xdr:nvSpPr>
      <xdr:spPr bwMode="auto">
        <a:xfrm>
          <a:off x="5076825" y="7265670"/>
          <a:ext cx="0" cy="342900"/>
        </a:xfrm>
        <a:prstGeom prst="rect">
          <a:avLst/>
        </a:prstGeom>
        <a:solidFill>
          <a:srgbClr val="FFFFFF"/>
        </a:solidFill>
        <a:ln w="1">
          <a:solidFill>
            <a:srgbClr val="FFFFFF"/>
          </a:solidFill>
          <a:miter lim="800000"/>
          <a:headEnd/>
          <a:tailEnd/>
        </a:ln>
      </xdr:spPr>
      <xdr:txBody>
        <a:bodyPr vertOverflow="clip" wrap="square" lIns="27432" tIns="22860" rIns="27432" bIns="0" anchor="t" upright="1"/>
        <a:lstStyle/>
        <a:p>
          <a:pPr algn="ctr" rtl="0">
            <a:defRPr sz="1000"/>
          </a:pPr>
          <a:r>
            <a:rPr lang="ar-SA" sz="1000" b="0" i="0" strike="noStrike">
              <a:solidFill>
                <a:srgbClr val="000000"/>
              </a:solidFill>
              <a:latin typeface="Times New Roman"/>
              <a:cs typeface="Times New Roman"/>
            </a:rPr>
            <a:t>غير سعودي</a:t>
          </a:r>
        </a:p>
        <a:p>
          <a:pPr algn="ctr" rtl="0">
            <a:defRPr sz="1000"/>
          </a:pPr>
          <a:r>
            <a:rPr lang="en-US" sz="1000" b="0" i="0" strike="noStrike">
              <a:solidFill>
                <a:srgbClr val="000000"/>
              </a:solidFill>
              <a:latin typeface="Times New Roman"/>
              <a:cs typeface="Times New Roman"/>
            </a:rPr>
            <a:t>NS</a:t>
          </a:r>
        </a:p>
      </xdr:txBody>
    </xdr:sp>
    <xdr:clientData/>
  </xdr:twoCellAnchor>
  <xdr:twoCellAnchor>
    <xdr:from>
      <xdr:col>7</xdr:col>
      <xdr:colOff>0</xdr:colOff>
      <xdr:row>20</xdr:row>
      <xdr:rowOff>26670</xdr:rowOff>
    </xdr:from>
    <xdr:to>
      <xdr:col>7</xdr:col>
      <xdr:colOff>0</xdr:colOff>
      <xdr:row>20</xdr:row>
      <xdr:rowOff>255270</xdr:rowOff>
    </xdr:to>
    <xdr:sp macro="" textlink="">
      <xdr:nvSpPr>
        <xdr:cNvPr id="11" name="Text Box 46">
          <a:extLst>
            <a:ext uri="{FF2B5EF4-FFF2-40B4-BE49-F238E27FC236}">
              <a16:creationId xmlns:a16="http://schemas.microsoft.com/office/drawing/2014/main" id="{97C46120-AAEC-4B4C-BCB3-F8AFE637FE36}"/>
            </a:ext>
          </a:extLst>
        </xdr:cNvPr>
        <xdr:cNvSpPr txBox="1">
          <a:spLocks noChangeArrowheads="1"/>
        </xdr:cNvSpPr>
      </xdr:nvSpPr>
      <xdr:spPr bwMode="auto">
        <a:xfrm>
          <a:off x="5076825" y="7265670"/>
          <a:ext cx="0" cy="22860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485775</xdr:colOff>
      <xdr:row>20</xdr:row>
      <xdr:rowOff>19050</xdr:rowOff>
    </xdr:from>
    <xdr:to>
      <xdr:col>0</xdr:col>
      <xdr:colOff>895350</xdr:colOff>
      <xdr:row>20</xdr:row>
      <xdr:rowOff>247650</xdr:rowOff>
    </xdr:to>
    <xdr:sp macro="" textlink="">
      <xdr:nvSpPr>
        <xdr:cNvPr id="12" name="Text Box 50">
          <a:extLst>
            <a:ext uri="{FF2B5EF4-FFF2-40B4-BE49-F238E27FC236}">
              <a16:creationId xmlns:a16="http://schemas.microsoft.com/office/drawing/2014/main" id="{1537752B-68DC-499C-90CF-A54EEBC8086B}"/>
            </a:ext>
          </a:extLst>
        </xdr:cNvPr>
        <xdr:cNvSpPr txBox="1">
          <a:spLocks noChangeArrowheads="1"/>
        </xdr:cNvSpPr>
      </xdr:nvSpPr>
      <xdr:spPr bwMode="auto">
        <a:xfrm>
          <a:off x="485775" y="7258050"/>
          <a:ext cx="409575"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3</xdr:row>
      <xdr:rowOff>19050</xdr:rowOff>
    </xdr:from>
    <xdr:to>
      <xdr:col>2</xdr:col>
      <xdr:colOff>0</xdr:colOff>
      <xdr:row>7</xdr:row>
      <xdr:rowOff>0</xdr:rowOff>
    </xdr:to>
    <xdr:sp macro="" textlink="">
      <xdr:nvSpPr>
        <xdr:cNvPr id="2" name="Line 1">
          <a:extLst>
            <a:ext uri="{FF2B5EF4-FFF2-40B4-BE49-F238E27FC236}">
              <a16:creationId xmlns:a16="http://schemas.microsoft.com/office/drawing/2014/main" id="{82123A61-1A2D-44BC-9157-699A1EAA5A66}"/>
            </a:ext>
          </a:extLst>
        </xdr:cNvPr>
        <xdr:cNvSpPr>
          <a:spLocks noChangeShapeType="1"/>
        </xdr:cNvSpPr>
      </xdr:nvSpPr>
      <xdr:spPr bwMode="auto">
        <a:xfrm>
          <a:off x="9525" y="1162050"/>
          <a:ext cx="7010400" cy="1504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3</xdr:row>
      <xdr:rowOff>142875</xdr:rowOff>
    </xdr:from>
    <xdr:to>
      <xdr:col>2</xdr:col>
      <xdr:colOff>28575</xdr:colOff>
      <xdr:row>7</xdr:row>
      <xdr:rowOff>19050</xdr:rowOff>
    </xdr:to>
    <xdr:sp macro="" textlink="">
      <xdr:nvSpPr>
        <xdr:cNvPr id="2" name="Line 1">
          <a:extLst>
            <a:ext uri="{FF2B5EF4-FFF2-40B4-BE49-F238E27FC236}">
              <a16:creationId xmlns:a16="http://schemas.microsoft.com/office/drawing/2014/main" id="{ECFE352C-A594-4C73-86FD-7D616CD6B6F0}"/>
            </a:ext>
          </a:extLst>
        </xdr:cNvPr>
        <xdr:cNvSpPr>
          <a:spLocks noChangeShapeType="1"/>
        </xdr:cNvSpPr>
      </xdr:nvSpPr>
      <xdr:spPr bwMode="auto">
        <a:xfrm>
          <a:off x="47625" y="1095375"/>
          <a:ext cx="5743575" cy="1400175"/>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66675</xdr:colOff>
      <xdr:row>16</xdr:row>
      <xdr:rowOff>247650</xdr:rowOff>
    </xdr:from>
    <xdr:to>
      <xdr:col>9</xdr:col>
      <xdr:colOff>695325</xdr:colOff>
      <xdr:row>17</xdr:row>
      <xdr:rowOff>247650</xdr:rowOff>
    </xdr:to>
    <xdr:sp macro="" textlink="">
      <xdr:nvSpPr>
        <xdr:cNvPr id="2" name="نص 8">
          <a:extLst>
            <a:ext uri="{FF2B5EF4-FFF2-40B4-BE49-F238E27FC236}">
              <a16:creationId xmlns:a16="http://schemas.microsoft.com/office/drawing/2014/main" id="{AC161F99-021C-406C-8ECF-2185933F5501}"/>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 name="Text Box 9">
          <a:extLst>
            <a:ext uri="{FF2B5EF4-FFF2-40B4-BE49-F238E27FC236}">
              <a16:creationId xmlns:a16="http://schemas.microsoft.com/office/drawing/2014/main" id="{9F8A7F78-8AE5-4958-86E7-23675102FAD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 name="Text Box 10">
          <a:extLst>
            <a:ext uri="{FF2B5EF4-FFF2-40B4-BE49-F238E27FC236}">
              <a16:creationId xmlns:a16="http://schemas.microsoft.com/office/drawing/2014/main" id="{98C03AE1-5DE2-400D-9478-DE02BA0474D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 name="Text Box 11">
          <a:extLst>
            <a:ext uri="{FF2B5EF4-FFF2-40B4-BE49-F238E27FC236}">
              <a16:creationId xmlns:a16="http://schemas.microsoft.com/office/drawing/2014/main" id="{49BC604D-88BF-47C8-AA25-6456DC83A52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6" name="Text Box 12">
          <a:extLst>
            <a:ext uri="{FF2B5EF4-FFF2-40B4-BE49-F238E27FC236}">
              <a16:creationId xmlns:a16="http://schemas.microsoft.com/office/drawing/2014/main" id="{7AFD7C25-F355-45E0-B2CB-B237ED3D4CF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7" name="نص 8">
          <a:extLst>
            <a:ext uri="{FF2B5EF4-FFF2-40B4-BE49-F238E27FC236}">
              <a16:creationId xmlns:a16="http://schemas.microsoft.com/office/drawing/2014/main" id="{B9744FE8-3C13-41D4-8E1C-B1794D451A7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8" name="نص 8">
          <a:extLst>
            <a:ext uri="{FF2B5EF4-FFF2-40B4-BE49-F238E27FC236}">
              <a16:creationId xmlns:a16="http://schemas.microsoft.com/office/drawing/2014/main" id="{4EDB758B-DD2B-41E2-8077-978329790C2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9" name="نص 8">
          <a:extLst>
            <a:ext uri="{FF2B5EF4-FFF2-40B4-BE49-F238E27FC236}">
              <a16:creationId xmlns:a16="http://schemas.microsoft.com/office/drawing/2014/main" id="{1CE8A1A5-8F29-4D20-B064-56DC2302468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0" name="نص 8">
          <a:extLst>
            <a:ext uri="{FF2B5EF4-FFF2-40B4-BE49-F238E27FC236}">
              <a16:creationId xmlns:a16="http://schemas.microsoft.com/office/drawing/2014/main" id="{5C6E9C1C-0DA5-4881-8D51-BE25D03F508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1" name="Text Box 17">
          <a:extLst>
            <a:ext uri="{FF2B5EF4-FFF2-40B4-BE49-F238E27FC236}">
              <a16:creationId xmlns:a16="http://schemas.microsoft.com/office/drawing/2014/main" id="{84C20122-4762-45AA-811F-09A9BC2977E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2" name="Text Box 18">
          <a:extLst>
            <a:ext uri="{FF2B5EF4-FFF2-40B4-BE49-F238E27FC236}">
              <a16:creationId xmlns:a16="http://schemas.microsoft.com/office/drawing/2014/main" id="{D8617C3F-B86E-4396-B52B-C24765C75FC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3" name="Text Box 19">
          <a:extLst>
            <a:ext uri="{FF2B5EF4-FFF2-40B4-BE49-F238E27FC236}">
              <a16:creationId xmlns:a16="http://schemas.microsoft.com/office/drawing/2014/main" id="{C46093D3-F180-43AF-A169-416A789D308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4" name="Text Box 20">
          <a:extLst>
            <a:ext uri="{FF2B5EF4-FFF2-40B4-BE49-F238E27FC236}">
              <a16:creationId xmlns:a16="http://schemas.microsoft.com/office/drawing/2014/main" id="{38BB3AF8-FE65-4520-A82C-B3D30C524276}"/>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5" name="نص 8">
          <a:extLst>
            <a:ext uri="{FF2B5EF4-FFF2-40B4-BE49-F238E27FC236}">
              <a16:creationId xmlns:a16="http://schemas.microsoft.com/office/drawing/2014/main" id="{2DD59123-B459-4E63-B355-D44593EF4DA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6" name="نص 8">
          <a:extLst>
            <a:ext uri="{FF2B5EF4-FFF2-40B4-BE49-F238E27FC236}">
              <a16:creationId xmlns:a16="http://schemas.microsoft.com/office/drawing/2014/main" id="{C25A14B4-BD2A-4F32-89BC-9E8F5C3ADED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7" name="نص 8">
          <a:extLst>
            <a:ext uri="{FF2B5EF4-FFF2-40B4-BE49-F238E27FC236}">
              <a16:creationId xmlns:a16="http://schemas.microsoft.com/office/drawing/2014/main" id="{36032339-A6AF-4551-AA9A-E8C53CEFCE6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8" name="نص 8">
          <a:extLst>
            <a:ext uri="{FF2B5EF4-FFF2-40B4-BE49-F238E27FC236}">
              <a16:creationId xmlns:a16="http://schemas.microsoft.com/office/drawing/2014/main" id="{EF6DCC1E-B624-447A-A67C-22448BCDC25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19" name="Text Box 25">
          <a:extLst>
            <a:ext uri="{FF2B5EF4-FFF2-40B4-BE49-F238E27FC236}">
              <a16:creationId xmlns:a16="http://schemas.microsoft.com/office/drawing/2014/main" id="{8C5DFF6D-73C1-4EE0-A881-C2B21676A263}"/>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0" name="Text Box 26">
          <a:extLst>
            <a:ext uri="{FF2B5EF4-FFF2-40B4-BE49-F238E27FC236}">
              <a16:creationId xmlns:a16="http://schemas.microsoft.com/office/drawing/2014/main" id="{1FE6EE8C-D3D8-4ED0-94BB-EE0C05B3E30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1" name="Text Box 27">
          <a:extLst>
            <a:ext uri="{FF2B5EF4-FFF2-40B4-BE49-F238E27FC236}">
              <a16:creationId xmlns:a16="http://schemas.microsoft.com/office/drawing/2014/main" id="{A571BC49-D279-4410-90C7-4EB2418A710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2" name="Text Box 28">
          <a:extLst>
            <a:ext uri="{FF2B5EF4-FFF2-40B4-BE49-F238E27FC236}">
              <a16:creationId xmlns:a16="http://schemas.microsoft.com/office/drawing/2014/main" id="{6C291AD3-4965-4BFC-849E-CAAA4DAFAE9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3" name="نص 8">
          <a:extLst>
            <a:ext uri="{FF2B5EF4-FFF2-40B4-BE49-F238E27FC236}">
              <a16:creationId xmlns:a16="http://schemas.microsoft.com/office/drawing/2014/main" id="{CAB80697-9CC0-415F-8F25-842FC06F77E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4" name="نص 8">
          <a:extLst>
            <a:ext uri="{FF2B5EF4-FFF2-40B4-BE49-F238E27FC236}">
              <a16:creationId xmlns:a16="http://schemas.microsoft.com/office/drawing/2014/main" id="{C8B4E38A-B5C6-4604-BFBC-B8C35A45B4B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5" name="نص 8">
          <a:extLst>
            <a:ext uri="{FF2B5EF4-FFF2-40B4-BE49-F238E27FC236}">
              <a16:creationId xmlns:a16="http://schemas.microsoft.com/office/drawing/2014/main" id="{C198B51E-676C-45FA-B022-9E618983CD59}"/>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6" name="نص 8">
          <a:extLst>
            <a:ext uri="{FF2B5EF4-FFF2-40B4-BE49-F238E27FC236}">
              <a16:creationId xmlns:a16="http://schemas.microsoft.com/office/drawing/2014/main" id="{ADF397D8-5360-4A0B-BB68-2995794E3CE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7" name="Text Box 33">
          <a:extLst>
            <a:ext uri="{FF2B5EF4-FFF2-40B4-BE49-F238E27FC236}">
              <a16:creationId xmlns:a16="http://schemas.microsoft.com/office/drawing/2014/main" id="{2208C85B-D094-469D-804D-39C202CD8F4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8" name="Text Box 34">
          <a:extLst>
            <a:ext uri="{FF2B5EF4-FFF2-40B4-BE49-F238E27FC236}">
              <a16:creationId xmlns:a16="http://schemas.microsoft.com/office/drawing/2014/main" id="{2F847E80-6959-4706-A7A7-0AECAF0D97E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29" name="Text Box 35">
          <a:extLst>
            <a:ext uri="{FF2B5EF4-FFF2-40B4-BE49-F238E27FC236}">
              <a16:creationId xmlns:a16="http://schemas.microsoft.com/office/drawing/2014/main" id="{6AA3422C-8CD5-4B2F-87DE-BD39FC53602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0" name="نص 8">
          <a:extLst>
            <a:ext uri="{FF2B5EF4-FFF2-40B4-BE49-F238E27FC236}">
              <a16:creationId xmlns:a16="http://schemas.microsoft.com/office/drawing/2014/main" id="{E9085599-231A-44AC-9B82-0706358E248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1" name="نص 8">
          <a:extLst>
            <a:ext uri="{FF2B5EF4-FFF2-40B4-BE49-F238E27FC236}">
              <a16:creationId xmlns:a16="http://schemas.microsoft.com/office/drawing/2014/main" id="{39D76673-F7B8-488C-8CED-7C4B6745F772}"/>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2" name="نص 8">
          <a:extLst>
            <a:ext uri="{FF2B5EF4-FFF2-40B4-BE49-F238E27FC236}">
              <a16:creationId xmlns:a16="http://schemas.microsoft.com/office/drawing/2014/main" id="{659C3671-BFB0-4F66-B814-9F715F95B1C2}"/>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3" name="نص 8">
          <a:extLst>
            <a:ext uri="{FF2B5EF4-FFF2-40B4-BE49-F238E27FC236}">
              <a16:creationId xmlns:a16="http://schemas.microsoft.com/office/drawing/2014/main" id="{D9DADA38-55E1-4130-B07A-8A95499B123B}"/>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4" name="Text Box 40">
          <a:extLst>
            <a:ext uri="{FF2B5EF4-FFF2-40B4-BE49-F238E27FC236}">
              <a16:creationId xmlns:a16="http://schemas.microsoft.com/office/drawing/2014/main" id="{75AAE345-7801-483D-BAD5-21749CF98A2A}"/>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5" name="Text Box 41">
          <a:extLst>
            <a:ext uri="{FF2B5EF4-FFF2-40B4-BE49-F238E27FC236}">
              <a16:creationId xmlns:a16="http://schemas.microsoft.com/office/drawing/2014/main" id="{E41AEF54-86D1-4557-95AA-F7B96A288B7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6" name="Text Box 42">
          <a:extLst>
            <a:ext uri="{FF2B5EF4-FFF2-40B4-BE49-F238E27FC236}">
              <a16:creationId xmlns:a16="http://schemas.microsoft.com/office/drawing/2014/main" id="{B0CD47FF-FD88-4FD1-B45D-CE79F3257E94}"/>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7" name="Text Box 43">
          <a:extLst>
            <a:ext uri="{FF2B5EF4-FFF2-40B4-BE49-F238E27FC236}">
              <a16:creationId xmlns:a16="http://schemas.microsoft.com/office/drawing/2014/main" id="{84CF3E7D-FE8C-4AB7-AF5B-B155C982127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8" name="نص 8">
          <a:extLst>
            <a:ext uri="{FF2B5EF4-FFF2-40B4-BE49-F238E27FC236}">
              <a16:creationId xmlns:a16="http://schemas.microsoft.com/office/drawing/2014/main" id="{EF0E1FD3-FD47-4D83-90BC-1A54556A1869}"/>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39" name="نص 8">
          <a:extLst>
            <a:ext uri="{FF2B5EF4-FFF2-40B4-BE49-F238E27FC236}">
              <a16:creationId xmlns:a16="http://schemas.microsoft.com/office/drawing/2014/main" id="{91808A5C-F841-4C33-80F9-D1F8773F15D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0" name="نص 8">
          <a:extLst>
            <a:ext uri="{FF2B5EF4-FFF2-40B4-BE49-F238E27FC236}">
              <a16:creationId xmlns:a16="http://schemas.microsoft.com/office/drawing/2014/main" id="{1F7BE671-CF1E-40CC-A7D6-FDDA6E586B35}"/>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1" name="نص 8">
          <a:extLst>
            <a:ext uri="{FF2B5EF4-FFF2-40B4-BE49-F238E27FC236}">
              <a16:creationId xmlns:a16="http://schemas.microsoft.com/office/drawing/2014/main" id="{D22A62DA-3712-4EA8-901F-037A4B0B97B4}"/>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2" name="Text Box 48">
          <a:extLst>
            <a:ext uri="{FF2B5EF4-FFF2-40B4-BE49-F238E27FC236}">
              <a16:creationId xmlns:a16="http://schemas.microsoft.com/office/drawing/2014/main" id="{055DCD96-F8C5-4C87-8045-AF1E18C8397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3" name="Text Box 49">
          <a:extLst>
            <a:ext uri="{FF2B5EF4-FFF2-40B4-BE49-F238E27FC236}">
              <a16:creationId xmlns:a16="http://schemas.microsoft.com/office/drawing/2014/main" id="{F2F59D3E-6571-47AA-BD47-E27288F7CA89}"/>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4" name="Text Box 50">
          <a:extLst>
            <a:ext uri="{FF2B5EF4-FFF2-40B4-BE49-F238E27FC236}">
              <a16:creationId xmlns:a16="http://schemas.microsoft.com/office/drawing/2014/main" id="{BA22B18C-B17E-4C00-8469-0223B031956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5" name="نص 8">
          <a:extLst>
            <a:ext uri="{FF2B5EF4-FFF2-40B4-BE49-F238E27FC236}">
              <a16:creationId xmlns:a16="http://schemas.microsoft.com/office/drawing/2014/main" id="{1985DFA2-30B3-42FB-B4D4-ACD1F1CD06D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6" name="نص 8">
          <a:extLst>
            <a:ext uri="{FF2B5EF4-FFF2-40B4-BE49-F238E27FC236}">
              <a16:creationId xmlns:a16="http://schemas.microsoft.com/office/drawing/2014/main" id="{7A5EA6C2-D06F-474A-8DF6-253D2D11728C}"/>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7" name="نص 8">
          <a:extLst>
            <a:ext uri="{FF2B5EF4-FFF2-40B4-BE49-F238E27FC236}">
              <a16:creationId xmlns:a16="http://schemas.microsoft.com/office/drawing/2014/main" id="{35BB2293-43C4-4F41-B9B4-8F37B4AD319F}"/>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8" name="نص 8">
          <a:extLst>
            <a:ext uri="{FF2B5EF4-FFF2-40B4-BE49-F238E27FC236}">
              <a16:creationId xmlns:a16="http://schemas.microsoft.com/office/drawing/2014/main" id="{87A7282B-CA5C-41F2-ABFE-BDAEEF4CBC21}"/>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49" name="Text Box 55">
          <a:extLst>
            <a:ext uri="{FF2B5EF4-FFF2-40B4-BE49-F238E27FC236}">
              <a16:creationId xmlns:a16="http://schemas.microsoft.com/office/drawing/2014/main" id="{DFD1C3CE-8A5F-454D-A5A5-61216DEBCA52}"/>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0" name="Text Box 56">
          <a:extLst>
            <a:ext uri="{FF2B5EF4-FFF2-40B4-BE49-F238E27FC236}">
              <a16:creationId xmlns:a16="http://schemas.microsoft.com/office/drawing/2014/main" id="{8AAB61EF-EBDC-429B-BC85-0E11C2FFAAA8}"/>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1" name="Text Box 57">
          <a:extLst>
            <a:ext uri="{FF2B5EF4-FFF2-40B4-BE49-F238E27FC236}">
              <a16:creationId xmlns:a16="http://schemas.microsoft.com/office/drawing/2014/main" id="{34175C23-246C-47D7-BFED-345A4CBE82BD}"/>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2" name="نص 8">
          <a:extLst>
            <a:ext uri="{FF2B5EF4-FFF2-40B4-BE49-F238E27FC236}">
              <a16:creationId xmlns:a16="http://schemas.microsoft.com/office/drawing/2014/main" id="{0F970DAD-FE81-4500-8FF3-6F90DAAD14D1}"/>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3" name="نص 8">
          <a:extLst>
            <a:ext uri="{FF2B5EF4-FFF2-40B4-BE49-F238E27FC236}">
              <a16:creationId xmlns:a16="http://schemas.microsoft.com/office/drawing/2014/main" id="{060AD2A3-76F5-4AFA-8D78-10A035BC0617}"/>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4" name="نص 8">
          <a:extLst>
            <a:ext uri="{FF2B5EF4-FFF2-40B4-BE49-F238E27FC236}">
              <a16:creationId xmlns:a16="http://schemas.microsoft.com/office/drawing/2014/main" id="{60FBC1FC-0829-49A4-A82B-A45EF9B2DBF4}"/>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5" name="نص 8">
          <a:extLst>
            <a:ext uri="{FF2B5EF4-FFF2-40B4-BE49-F238E27FC236}">
              <a16:creationId xmlns:a16="http://schemas.microsoft.com/office/drawing/2014/main" id="{FA340965-2AAF-42A8-87F0-3A8E510C2E1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6" name="Text Box 62">
          <a:extLst>
            <a:ext uri="{FF2B5EF4-FFF2-40B4-BE49-F238E27FC236}">
              <a16:creationId xmlns:a16="http://schemas.microsoft.com/office/drawing/2014/main" id="{D40B4483-C3A4-4708-83E5-EEDB4ECFA12F}"/>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7" name="Text Box 63">
          <a:extLst>
            <a:ext uri="{FF2B5EF4-FFF2-40B4-BE49-F238E27FC236}">
              <a16:creationId xmlns:a16="http://schemas.microsoft.com/office/drawing/2014/main" id="{0D07549B-7E38-4AB4-869D-C25414A5DCF0}"/>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12</xdr:col>
      <xdr:colOff>0</xdr:colOff>
      <xdr:row>16</xdr:row>
      <xdr:rowOff>247650</xdr:rowOff>
    </xdr:from>
    <xdr:to>
      <xdr:col>12</xdr:col>
      <xdr:colOff>0</xdr:colOff>
      <xdr:row>17</xdr:row>
      <xdr:rowOff>247650</xdr:rowOff>
    </xdr:to>
    <xdr:sp macro="" textlink="">
      <xdr:nvSpPr>
        <xdr:cNvPr id="58" name="نص 8">
          <a:extLst>
            <a:ext uri="{FF2B5EF4-FFF2-40B4-BE49-F238E27FC236}">
              <a16:creationId xmlns:a16="http://schemas.microsoft.com/office/drawing/2014/main" id="{E29A9AC4-C536-4C35-A3B3-E2F930A3547E}"/>
            </a:ext>
          </a:extLst>
        </xdr:cNvPr>
        <xdr:cNvSpPr txBox="1">
          <a:spLocks noChangeArrowheads="1"/>
        </xdr:cNvSpPr>
      </xdr:nvSpPr>
      <xdr:spPr bwMode="auto">
        <a:xfrm>
          <a:off x="9042400" y="4044950"/>
          <a:ext cx="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59" name="Text Box 65">
          <a:extLst>
            <a:ext uri="{FF2B5EF4-FFF2-40B4-BE49-F238E27FC236}">
              <a16:creationId xmlns:a16="http://schemas.microsoft.com/office/drawing/2014/main" id="{33FA740B-C3CC-473C-8456-2B56B170803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0" name="Text Box 66">
          <a:extLst>
            <a:ext uri="{FF2B5EF4-FFF2-40B4-BE49-F238E27FC236}">
              <a16:creationId xmlns:a16="http://schemas.microsoft.com/office/drawing/2014/main" id="{062A71D5-E476-4290-B924-93FCF1F4210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1" name="Text Box 67">
          <a:extLst>
            <a:ext uri="{FF2B5EF4-FFF2-40B4-BE49-F238E27FC236}">
              <a16:creationId xmlns:a16="http://schemas.microsoft.com/office/drawing/2014/main" id="{5C77F588-3227-4B80-BE05-C63E800CA31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2" name="نص 8">
          <a:extLst>
            <a:ext uri="{FF2B5EF4-FFF2-40B4-BE49-F238E27FC236}">
              <a16:creationId xmlns:a16="http://schemas.microsoft.com/office/drawing/2014/main" id="{E6C8500F-B29C-4AA0-9827-6B3CF0E83EA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3" name="نص 8">
          <a:extLst>
            <a:ext uri="{FF2B5EF4-FFF2-40B4-BE49-F238E27FC236}">
              <a16:creationId xmlns:a16="http://schemas.microsoft.com/office/drawing/2014/main" id="{EBFC5A87-1768-42DA-BBF4-646E9C6ACC4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4" name="Text Box 70">
          <a:extLst>
            <a:ext uri="{FF2B5EF4-FFF2-40B4-BE49-F238E27FC236}">
              <a16:creationId xmlns:a16="http://schemas.microsoft.com/office/drawing/2014/main" id="{648C76AE-3ACC-4E7E-94C8-A6FCCBCE244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5" name="Text Box 71">
          <a:extLst>
            <a:ext uri="{FF2B5EF4-FFF2-40B4-BE49-F238E27FC236}">
              <a16:creationId xmlns:a16="http://schemas.microsoft.com/office/drawing/2014/main" id="{83D0516A-BE60-4EBC-8842-9EADA008511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6" name="نص 8">
          <a:extLst>
            <a:ext uri="{FF2B5EF4-FFF2-40B4-BE49-F238E27FC236}">
              <a16:creationId xmlns:a16="http://schemas.microsoft.com/office/drawing/2014/main" id="{2A3FBE3C-FF89-45EB-B695-4F4B37A38EF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7" name="نص 8">
          <a:extLst>
            <a:ext uri="{FF2B5EF4-FFF2-40B4-BE49-F238E27FC236}">
              <a16:creationId xmlns:a16="http://schemas.microsoft.com/office/drawing/2014/main" id="{2F2C9776-245C-4F59-8D0C-CC1FBFF6A55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8" name="Text Box 74">
          <a:extLst>
            <a:ext uri="{FF2B5EF4-FFF2-40B4-BE49-F238E27FC236}">
              <a16:creationId xmlns:a16="http://schemas.microsoft.com/office/drawing/2014/main" id="{153AED55-B80B-40CE-BE5F-03F3910B97D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69" name="نص 8">
          <a:extLst>
            <a:ext uri="{FF2B5EF4-FFF2-40B4-BE49-F238E27FC236}">
              <a16:creationId xmlns:a16="http://schemas.microsoft.com/office/drawing/2014/main" id="{75517381-5E7F-435E-8A78-47C8CE46533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0" name="نص 8">
          <a:extLst>
            <a:ext uri="{FF2B5EF4-FFF2-40B4-BE49-F238E27FC236}">
              <a16:creationId xmlns:a16="http://schemas.microsoft.com/office/drawing/2014/main" id="{3D1DE62E-42BE-4933-BE9C-89F14A712BB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1" name="Text Box 77">
          <a:extLst>
            <a:ext uri="{FF2B5EF4-FFF2-40B4-BE49-F238E27FC236}">
              <a16:creationId xmlns:a16="http://schemas.microsoft.com/office/drawing/2014/main" id="{A6D0E4F0-A3F8-4A3F-93B1-E1713898013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2" name="Text Box 78">
          <a:extLst>
            <a:ext uri="{FF2B5EF4-FFF2-40B4-BE49-F238E27FC236}">
              <a16:creationId xmlns:a16="http://schemas.microsoft.com/office/drawing/2014/main" id="{18FC3A92-32DE-45C8-BE30-974B9011807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3" name="نص 8">
          <a:extLst>
            <a:ext uri="{FF2B5EF4-FFF2-40B4-BE49-F238E27FC236}">
              <a16:creationId xmlns:a16="http://schemas.microsoft.com/office/drawing/2014/main" id="{4382489A-181A-4C39-B38B-B383378F3A0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4" name="Text Box 80">
          <a:extLst>
            <a:ext uri="{FF2B5EF4-FFF2-40B4-BE49-F238E27FC236}">
              <a16:creationId xmlns:a16="http://schemas.microsoft.com/office/drawing/2014/main" id="{680E4CCA-CC4F-46F3-B12B-FD237E5AB1E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5" name="Text Box 81">
          <a:extLst>
            <a:ext uri="{FF2B5EF4-FFF2-40B4-BE49-F238E27FC236}">
              <a16:creationId xmlns:a16="http://schemas.microsoft.com/office/drawing/2014/main" id="{3BD99A01-E427-4A56-8CC7-5BA3CA4F071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6" name="نص 8">
          <a:extLst>
            <a:ext uri="{FF2B5EF4-FFF2-40B4-BE49-F238E27FC236}">
              <a16:creationId xmlns:a16="http://schemas.microsoft.com/office/drawing/2014/main" id="{9145814B-0087-4ADE-B403-2CBFF9F6923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7" name="نص 8">
          <a:extLst>
            <a:ext uri="{FF2B5EF4-FFF2-40B4-BE49-F238E27FC236}">
              <a16:creationId xmlns:a16="http://schemas.microsoft.com/office/drawing/2014/main" id="{485C6AA0-0C24-41D3-AF41-5FD8BC51217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8" name="Text Box 84">
          <a:extLst>
            <a:ext uri="{FF2B5EF4-FFF2-40B4-BE49-F238E27FC236}">
              <a16:creationId xmlns:a16="http://schemas.microsoft.com/office/drawing/2014/main" id="{6FD1550C-2CC9-433C-9189-F71C6FFCCFB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79" name="نص 8">
          <a:extLst>
            <a:ext uri="{FF2B5EF4-FFF2-40B4-BE49-F238E27FC236}">
              <a16:creationId xmlns:a16="http://schemas.microsoft.com/office/drawing/2014/main" id="{F36DE4BC-5BB3-455D-B904-940F087E984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0" name="نص 8">
          <a:extLst>
            <a:ext uri="{FF2B5EF4-FFF2-40B4-BE49-F238E27FC236}">
              <a16:creationId xmlns:a16="http://schemas.microsoft.com/office/drawing/2014/main" id="{2A39D2A0-42A5-446C-B01D-386BBD5FF3A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1" name="Text Box 87">
          <a:extLst>
            <a:ext uri="{FF2B5EF4-FFF2-40B4-BE49-F238E27FC236}">
              <a16:creationId xmlns:a16="http://schemas.microsoft.com/office/drawing/2014/main" id="{7CBCEC53-1976-4B4A-9831-760300B6E68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2" name="Text Box 88">
          <a:extLst>
            <a:ext uri="{FF2B5EF4-FFF2-40B4-BE49-F238E27FC236}">
              <a16:creationId xmlns:a16="http://schemas.microsoft.com/office/drawing/2014/main" id="{C61C67DB-932D-4402-A087-8DAB64A63B0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3" name="نص 8">
          <a:extLst>
            <a:ext uri="{FF2B5EF4-FFF2-40B4-BE49-F238E27FC236}">
              <a16:creationId xmlns:a16="http://schemas.microsoft.com/office/drawing/2014/main" id="{F9074847-9C32-43BD-9DB6-C4DF09ED533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4" name="Text Box 90">
          <a:extLst>
            <a:ext uri="{FF2B5EF4-FFF2-40B4-BE49-F238E27FC236}">
              <a16:creationId xmlns:a16="http://schemas.microsoft.com/office/drawing/2014/main" id="{0FB80B87-B20B-4667-A361-978E2BE14FF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5" name="نص 8">
          <a:extLst>
            <a:ext uri="{FF2B5EF4-FFF2-40B4-BE49-F238E27FC236}">
              <a16:creationId xmlns:a16="http://schemas.microsoft.com/office/drawing/2014/main" id="{9BA1DDB7-DECD-4666-9FA2-6A68B2F9F15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6" name="نص 8">
          <a:extLst>
            <a:ext uri="{FF2B5EF4-FFF2-40B4-BE49-F238E27FC236}">
              <a16:creationId xmlns:a16="http://schemas.microsoft.com/office/drawing/2014/main" id="{7B2AFCDC-B41A-4729-80EA-6BF23CB910E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7" name="Text Box 93">
          <a:extLst>
            <a:ext uri="{FF2B5EF4-FFF2-40B4-BE49-F238E27FC236}">
              <a16:creationId xmlns:a16="http://schemas.microsoft.com/office/drawing/2014/main" id="{4BE4A88B-0B6B-4B17-9A18-FECDA175286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8" name="Text Box 94">
          <a:extLst>
            <a:ext uri="{FF2B5EF4-FFF2-40B4-BE49-F238E27FC236}">
              <a16:creationId xmlns:a16="http://schemas.microsoft.com/office/drawing/2014/main" id="{C25C93F6-18AE-471F-833E-51E6C12E88E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89" name="نص 8">
          <a:extLst>
            <a:ext uri="{FF2B5EF4-FFF2-40B4-BE49-F238E27FC236}">
              <a16:creationId xmlns:a16="http://schemas.microsoft.com/office/drawing/2014/main" id="{BE0E5D47-BDD3-467F-9E84-3FC24AFC1B1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0" name="Text Box 96">
          <a:extLst>
            <a:ext uri="{FF2B5EF4-FFF2-40B4-BE49-F238E27FC236}">
              <a16:creationId xmlns:a16="http://schemas.microsoft.com/office/drawing/2014/main" id="{FE65BD9F-8B91-4049-BF4D-724C89B5F84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1" name="Text Box 97">
          <a:extLst>
            <a:ext uri="{FF2B5EF4-FFF2-40B4-BE49-F238E27FC236}">
              <a16:creationId xmlns:a16="http://schemas.microsoft.com/office/drawing/2014/main" id="{883FBE18-AF3C-4A63-8B06-D2DCB7262B9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2" name="نص 8">
          <a:extLst>
            <a:ext uri="{FF2B5EF4-FFF2-40B4-BE49-F238E27FC236}">
              <a16:creationId xmlns:a16="http://schemas.microsoft.com/office/drawing/2014/main" id="{AF68D9D0-E1EC-4087-826E-C8F0BD8672A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93" name="نص 8">
          <a:extLst>
            <a:ext uri="{FF2B5EF4-FFF2-40B4-BE49-F238E27FC236}">
              <a16:creationId xmlns:a16="http://schemas.microsoft.com/office/drawing/2014/main" id="{F1326CEA-901B-471B-8125-636AB595437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4" name="Text Box 100">
          <a:extLst>
            <a:ext uri="{FF2B5EF4-FFF2-40B4-BE49-F238E27FC236}">
              <a16:creationId xmlns:a16="http://schemas.microsoft.com/office/drawing/2014/main" id="{B22D0A44-782A-444C-A7F0-A7FEA795B55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5" name="نص 8">
          <a:extLst>
            <a:ext uri="{FF2B5EF4-FFF2-40B4-BE49-F238E27FC236}">
              <a16:creationId xmlns:a16="http://schemas.microsoft.com/office/drawing/2014/main" id="{0AA09B5B-CD6C-4504-BC73-64641E2BA1D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6" name="نص 8">
          <a:extLst>
            <a:ext uri="{FF2B5EF4-FFF2-40B4-BE49-F238E27FC236}">
              <a16:creationId xmlns:a16="http://schemas.microsoft.com/office/drawing/2014/main" id="{BD4644E2-E9A2-4112-AE4C-A5CEDB30252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7" name="Text Box 103">
          <a:extLst>
            <a:ext uri="{FF2B5EF4-FFF2-40B4-BE49-F238E27FC236}">
              <a16:creationId xmlns:a16="http://schemas.microsoft.com/office/drawing/2014/main" id="{3FA56B7E-FD9E-4771-8F2B-B8760EAFA2E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8" name="Text Box 104">
          <a:extLst>
            <a:ext uri="{FF2B5EF4-FFF2-40B4-BE49-F238E27FC236}">
              <a16:creationId xmlns:a16="http://schemas.microsoft.com/office/drawing/2014/main" id="{4A95BA07-5A99-4DD8-A203-A4B52E5B0CD0}"/>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99" name="نص 8">
          <a:extLst>
            <a:ext uri="{FF2B5EF4-FFF2-40B4-BE49-F238E27FC236}">
              <a16:creationId xmlns:a16="http://schemas.microsoft.com/office/drawing/2014/main" id="{A8A41EB7-A45C-4BA4-B613-C736A2F5CBE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0" name="Text Box 106">
          <a:extLst>
            <a:ext uri="{FF2B5EF4-FFF2-40B4-BE49-F238E27FC236}">
              <a16:creationId xmlns:a16="http://schemas.microsoft.com/office/drawing/2014/main" id="{1976283D-6BD8-46E2-928C-51F5225A3903}"/>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1" name="Text Box 107">
          <a:extLst>
            <a:ext uri="{FF2B5EF4-FFF2-40B4-BE49-F238E27FC236}">
              <a16:creationId xmlns:a16="http://schemas.microsoft.com/office/drawing/2014/main" id="{90692B36-7603-45BC-A89C-E676400F0FEE}"/>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2" name="نص 8">
          <a:extLst>
            <a:ext uri="{FF2B5EF4-FFF2-40B4-BE49-F238E27FC236}">
              <a16:creationId xmlns:a16="http://schemas.microsoft.com/office/drawing/2014/main" id="{B3F02D44-C8F2-44B2-BC0B-F09C3A4976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3" name="نص 8">
          <a:extLst>
            <a:ext uri="{FF2B5EF4-FFF2-40B4-BE49-F238E27FC236}">
              <a16:creationId xmlns:a16="http://schemas.microsoft.com/office/drawing/2014/main" id="{68A77D78-1E23-4152-A646-EE88BFDC23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4" name="Text Box 110">
          <a:extLst>
            <a:ext uri="{FF2B5EF4-FFF2-40B4-BE49-F238E27FC236}">
              <a16:creationId xmlns:a16="http://schemas.microsoft.com/office/drawing/2014/main" id="{CD36363C-A90F-4BEB-AC55-F5B2FF6F8E35}"/>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5" name="Text Box 111">
          <a:extLst>
            <a:ext uri="{FF2B5EF4-FFF2-40B4-BE49-F238E27FC236}">
              <a16:creationId xmlns:a16="http://schemas.microsoft.com/office/drawing/2014/main" id="{3D081D9E-3B72-46CC-98B7-BEC0294373F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6" name="نص 8">
          <a:extLst>
            <a:ext uri="{FF2B5EF4-FFF2-40B4-BE49-F238E27FC236}">
              <a16:creationId xmlns:a16="http://schemas.microsoft.com/office/drawing/2014/main" id="{EAD5DA4F-442E-4F74-9589-462E8997FE8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7" name="نص 8">
          <a:extLst>
            <a:ext uri="{FF2B5EF4-FFF2-40B4-BE49-F238E27FC236}">
              <a16:creationId xmlns:a16="http://schemas.microsoft.com/office/drawing/2014/main" id="{F05CC4B1-BCFB-46DC-97A2-68D0C3D1F5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08" name="نص 8">
          <a:extLst>
            <a:ext uri="{FF2B5EF4-FFF2-40B4-BE49-F238E27FC236}">
              <a16:creationId xmlns:a16="http://schemas.microsoft.com/office/drawing/2014/main" id="{4E9B88BC-B48C-4C59-9B53-29B88F91978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09" name="Text Box 115">
          <a:extLst>
            <a:ext uri="{FF2B5EF4-FFF2-40B4-BE49-F238E27FC236}">
              <a16:creationId xmlns:a16="http://schemas.microsoft.com/office/drawing/2014/main" id="{B89C28F1-670B-45ED-A270-A8CFF3A5AD8E}"/>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0" name="Text Box 116">
          <a:extLst>
            <a:ext uri="{FF2B5EF4-FFF2-40B4-BE49-F238E27FC236}">
              <a16:creationId xmlns:a16="http://schemas.microsoft.com/office/drawing/2014/main" id="{18CEA199-E27B-4EAC-9E4D-6E1CA0C1FC71}"/>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1" name="نص 8">
          <a:extLst>
            <a:ext uri="{FF2B5EF4-FFF2-40B4-BE49-F238E27FC236}">
              <a16:creationId xmlns:a16="http://schemas.microsoft.com/office/drawing/2014/main" id="{70B7D7E2-4672-4DB6-9B52-E6ED4072D070}"/>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2" name="نص 8">
          <a:extLst>
            <a:ext uri="{FF2B5EF4-FFF2-40B4-BE49-F238E27FC236}">
              <a16:creationId xmlns:a16="http://schemas.microsoft.com/office/drawing/2014/main" id="{1F879556-7E04-46A1-8B9E-1DB891F09250}"/>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3" name="نص 8">
          <a:extLst>
            <a:ext uri="{FF2B5EF4-FFF2-40B4-BE49-F238E27FC236}">
              <a16:creationId xmlns:a16="http://schemas.microsoft.com/office/drawing/2014/main" id="{D61B5BC1-690C-4A1D-8D82-5F524EAF79D8}"/>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4" name="نص 8">
          <a:extLst>
            <a:ext uri="{FF2B5EF4-FFF2-40B4-BE49-F238E27FC236}">
              <a16:creationId xmlns:a16="http://schemas.microsoft.com/office/drawing/2014/main" id="{F643CB30-720B-42BE-A2DB-C2F489EA475A}"/>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11</xdr:col>
      <xdr:colOff>66675</xdr:colOff>
      <xdr:row>16</xdr:row>
      <xdr:rowOff>247650</xdr:rowOff>
    </xdr:from>
    <xdr:to>
      <xdr:col>11</xdr:col>
      <xdr:colOff>619125</xdr:colOff>
      <xdr:row>17</xdr:row>
      <xdr:rowOff>247650</xdr:rowOff>
    </xdr:to>
    <xdr:sp macro="" textlink="">
      <xdr:nvSpPr>
        <xdr:cNvPr id="115" name="نص 8">
          <a:extLst>
            <a:ext uri="{FF2B5EF4-FFF2-40B4-BE49-F238E27FC236}">
              <a16:creationId xmlns:a16="http://schemas.microsoft.com/office/drawing/2014/main" id="{74FBD13C-252F-4940-ADB0-2A5421BEC106}"/>
            </a:ext>
          </a:extLst>
        </xdr:cNvPr>
        <xdr:cNvSpPr txBox="1">
          <a:spLocks noChangeArrowheads="1"/>
        </xdr:cNvSpPr>
      </xdr:nvSpPr>
      <xdr:spPr bwMode="auto">
        <a:xfrm>
          <a:off x="8486775" y="4044950"/>
          <a:ext cx="55245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16" name="نص 8">
          <a:extLst>
            <a:ext uri="{FF2B5EF4-FFF2-40B4-BE49-F238E27FC236}">
              <a16:creationId xmlns:a16="http://schemas.microsoft.com/office/drawing/2014/main" id="{856E7FA7-DFD5-4588-8660-C698616989A1}"/>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17" name="Text Box 123">
          <a:extLst>
            <a:ext uri="{FF2B5EF4-FFF2-40B4-BE49-F238E27FC236}">
              <a16:creationId xmlns:a16="http://schemas.microsoft.com/office/drawing/2014/main" id="{E25D0181-FBB9-4C0F-BA71-A20B380EC12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18" name="نص 8">
          <a:extLst>
            <a:ext uri="{FF2B5EF4-FFF2-40B4-BE49-F238E27FC236}">
              <a16:creationId xmlns:a16="http://schemas.microsoft.com/office/drawing/2014/main" id="{4618D5FA-4A0D-46DC-BAD8-3E23136C9D5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19" name="نص 8">
          <a:extLst>
            <a:ext uri="{FF2B5EF4-FFF2-40B4-BE49-F238E27FC236}">
              <a16:creationId xmlns:a16="http://schemas.microsoft.com/office/drawing/2014/main" id="{F12D293C-1C73-4D00-8DBA-2597F28830D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0" name="Text Box 126">
          <a:extLst>
            <a:ext uri="{FF2B5EF4-FFF2-40B4-BE49-F238E27FC236}">
              <a16:creationId xmlns:a16="http://schemas.microsoft.com/office/drawing/2014/main" id="{AC3DDAB3-6B29-46F2-B284-B0F5FF191A5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1" name="Text Box 127">
          <a:extLst>
            <a:ext uri="{FF2B5EF4-FFF2-40B4-BE49-F238E27FC236}">
              <a16:creationId xmlns:a16="http://schemas.microsoft.com/office/drawing/2014/main" id="{1DE0393D-D30A-40DB-8145-F64D9BCD249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2" name="نص 8">
          <a:extLst>
            <a:ext uri="{FF2B5EF4-FFF2-40B4-BE49-F238E27FC236}">
              <a16:creationId xmlns:a16="http://schemas.microsoft.com/office/drawing/2014/main" id="{B17C76B8-CC07-46F4-81B3-96B2BBF98EC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3" name="Text Box 129">
          <a:extLst>
            <a:ext uri="{FF2B5EF4-FFF2-40B4-BE49-F238E27FC236}">
              <a16:creationId xmlns:a16="http://schemas.microsoft.com/office/drawing/2014/main" id="{C075CFA6-3534-4718-A1A5-8FF705BB431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4" name="Text Box 130">
          <a:extLst>
            <a:ext uri="{FF2B5EF4-FFF2-40B4-BE49-F238E27FC236}">
              <a16:creationId xmlns:a16="http://schemas.microsoft.com/office/drawing/2014/main" id="{56B112D8-9BF5-4BC5-A5EB-44905C2C8FD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5" name="نص 8">
          <a:extLst>
            <a:ext uri="{FF2B5EF4-FFF2-40B4-BE49-F238E27FC236}">
              <a16:creationId xmlns:a16="http://schemas.microsoft.com/office/drawing/2014/main" id="{D3BE94B4-6520-4473-85E7-5941E2EE284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6" name="نص 8">
          <a:extLst>
            <a:ext uri="{FF2B5EF4-FFF2-40B4-BE49-F238E27FC236}">
              <a16:creationId xmlns:a16="http://schemas.microsoft.com/office/drawing/2014/main" id="{B36C9738-E9E9-4580-AA7C-DBEB4382C02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7" name="Text Box 133">
          <a:extLst>
            <a:ext uri="{FF2B5EF4-FFF2-40B4-BE49-F238E27FC236}">
              <a16:creationId xmlns:a16="http://schemas.microsoft.com/office/drawing/2014/main" id="{2FDFDE31-61C9-4154-B2F3-24F366FDF61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8" name="Text Box 134">
          <a:extLst>
            <a:ext uri="{FF2B5EF4-FFF2-40B4-BE49-F238E27FC236}">
              <a16:creationId xmlns:a16="http://schemas.microsoft.com/office/drawing/2014/main" id="{3CA3CCD5-455C-447B-957A-6FD96B83605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29" name="نص 8">
          <a:extLst>
            <a:ext uri="{FF2B5EF4-FFF2-40B4-BE49-F238E27FC236}">
              <a16:creationId xmlns:a16="http://schemas.microsoft.com/office/drawing/2014/main" id="{F7F6973E-7A8F-4816-B5DE-0F770CA198C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30" name="نص 8">
          <a:extLst>
            <a:ext uri="{FF2B5EF4-FFF2-40B4-BE49-F238E27FC236}">
              <a16:creationId xmlns:a16="http://schemas.microsoft.com/office/drawing/2014/main" id="{F1C5D081-DBAF-45B7-BCA2-7343D4273CC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31" name="نص 8">
          <a:extLst>
            <a:ext uri="{FF2B5EF4-FFF2-40B4-BE49-F238E27FC236}">
              <a16:creationId xmlns:a16="http://schemas.microsoft.com/office/drawing/2014/main" id="{CA127607-9508-45F7-86E1-B93C7F283C9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2" name="Text Box 138">
          <a:extLst>
            <a:ext uri="{FF2B5EF4-FFF2-40B4-BE49-F238E27FC236}">
              <a16:creationId xmlns:a16="http://schemas.microsoft.com/office/drawing/2014/main" id="{CA70D94C-06FA-4456-8223-685C203C01A7}"/>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3" name="Text Box 139">
          <a:extLst>
            <a:ext uri="{FF2B5EF4-FFF2-40B4-BE49-F238E27FC236}">
              <a16:creationId xmlns:a16="http://schemas.microsoft.com/office/drawing/2014/main" id="{6414D535-EDEE-460F-9107-EF1D7B1FB72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4" name="نص 8">
          <a:extLst>
            <a:ext uri="{FF2B5EF4-FFF2-40B4-BE49-F238E27FC236}">
              <a16:creationId xmlns:a16="http://schemas.microsoft.com/office/drawing/2014/main" id="{B6523E1B-B2A6-4DA9-B8AA-91757ABDD360}"/>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5" name="نص 8">
          <a:extLst>
            <a:ext uri="{FF2B5EF4-FFF2-40B4-BE49-F238E27FC236}">
              <a16:creationId xmlns:a16="http://schemas.microsoft.com/office/drawing/2014/main" id="{A4E81A98-F1E3-4100-A937-188810F187F9}"/>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6" name="نص 8">
          <a:extLst>
            <a:ext uri="{FF2B5EF4-FFF2-40B4-BE49-F238E27FC236}">
              <a16:creationId xmlns:a16="http://schemas.microsoft.com/office/drawing/2014/main" id="{C8B1A644-E153-487B-A80B-5F4221A7AC6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37" name="نص 8">
          <a:extLst>
            <a:ext uri="{FF2B5EF4-FFF2-40B4-BE49-F238E27FC236}">
              <a16:creationId xmlns:a16="http://schemas.microsoft.com/office/drawing/2014/main" id="{04646754-8814-46A5-96C7-CC851DC367D2}"/>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138" name="نص 8">
          <a:extLst>
            <a:ext uri="{FF2B5EF4-FFF2-40B4-BE49-F238E27FC236}">
              <a16:creationId xmlns:a16="http://schemas.microsoft.com/office/drawing/2014/main" id="{0A4A816D-3FC1-4BF6-80E2-F214F56BE7C3}"/>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39" name="نص 8">
          <a:extLst>
            <a:ext uri="{FF2B5EF4-FFF2-40B4-BE49-F238E27FC236}">
              <a16:creationId xmlns:a16="http://schemas.microsoft.com/office/drawing/2014/main" id="{1072BC8E-3EA4-4A36-8226-1B1F78678762}"/>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0" name="Text Box 146">
          <a:extLst>
            <a:ext uri="{FF2B5EF4-FFF2-40B4-BE49-F238E27FC236}">
              <a16:creationId xmlns:a16="http://schemas.microsoft.com/office/drawing/2014/main" id="{96F3BB35-A671-475B-83F9-6335AECB524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1" name="نص 8">
          <a:extLst>
            <a:ext uri="{FF2B5EF4-FFF2-40B4-BE49-F238E27FC236}">
              <a16:creationId xmlns:a16="http://schemas.microsoft.com/office/drawing/2014/main" id="{8D050A12-2D6B-4EB3-BF88-EBDE1CE1CED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2" name="نص 8">
          <a:extLst>
            <a:ext uri="{FF2B5EF4-FFF2-40B4-BE49-F238E27FC236}">
              <a16:creationId xmlns:a16="http://schemas.microsoft.com/office/drawing/2014/main" id="{1B3013D3-F972-4F81-A55C-96BAF9F8E43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3" name="Text Box 149">
          <a:extLst>
            <a:ext uri="{FF2B5EF4-FFF2-40B4-BE49-F238E27FC236}">
              <a16:creationId xmlns:a16="http://schemas.microsoft.com/office/drawing/2014/main" id="{FD7E0CCB-5E74-46E7-AFD2-3801E48AF42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4" name="Text Box 150">
          <a:extLst>
            <a:ext uri="{FF2B5EF4-FFF2-40B4-BE49-F238E27FC236}">
              <a16:creationId xmlns:a16="http://schemas.microsoft.com/office/drawing/2014/main" id="{E148FC3E-DA50-44A5-B11C-3B6CB444963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5" name="نص 8">
          <a:extLst>
            <a:ext uri="{FF2B5EF4-FFF2-40B4-BE49-F238E27FC236}">
              <a16:creationId xmlns:a16="http://schemas.microsoft.com/office/drawing/2014/main" id="{E7B57510-D608-4052-93E9-5F16048E10F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6" name="Text Box 152">
          <a:extLst>
            <a:ext uri="{FF2B5EF4-FFF2-40B4-BE49-F238E27FC236}">
              <a16:creationId xmlns:a16="http://schemas.microsoft.com/office/drawing/2014/main" id="{69C2A78B-CD24-4859-894A-6209DF0A7CA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7" name="Text Box 153">
          <a:extLst>
            <a:ext uri="{FF2B5EF4-FFF2-40B4-BE49-F238E27FC236}">
              <a16:creationId xmlns:a16="http://schemas.microsoft.com/office/drawing/2014/main" id="{FFCC0231-9192-4567-A77A-72F081070D4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8" name="نص 8">
          <a:extLst>
            <a:ext uri="{FF2B5EF4-FFF2-40B4-BE49-F238E27FC236}">
              <a16:creationId xmlns:a16="http://schemas.microsoft.com/office/drawing/2014/main" id="{004E5C95-584D-418A-807B-6ADE3CCCDF8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49" name="نص 8">
          <a:extLst>
            <a:ext uri="{FF2B5EF4-FFF2-40B4-BE49-F238E27FC236}">
              <a16:creationId xmlns:a16="http://schemas.microsoft.com/office/drawing/2014/main" id="{B6BBC34C-EF0E-495C-890F-8BA2661E71C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0" name="Text Box 156">
          <a:extLst>
            <a:ext uri="{FF2B5EF4-FFF2-40B4-BE49-F238E27FC236}">
              <a16:creationId xmlns:a16="http://schemas.microsoft.com/office/drawing/2014/main" id="{F49F8180-93F5-4D5D-91FB-B0035882964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1" name="Text Box 157">
          <a:extLst>
            <a:ext uri="{FF2B5EF4-FFF2-40B4-BE49-F238E27FC236}">
              <a16:creationId xmlns:a16="http://schemas.microsoft.com/office/drawing/2014/main" id="{E957A329-BC65-4D53-B175-2747982B723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2" name="نص 8">
          <a:extLst>
            <a:ext uri="{FF2B5EF4-FFF2-40B4-BE49-F238E27FC236}">
              <a16:creationId xmlns:a16="http://schemas.microsoft.com/office/drawing/2014/main" id="{7E68B863-540E-4FDA-B2BA-66280736094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3" name="نص 8">
          <a:extLst>
            <a:ext uri="{FF2B5EF4-FFF2-40B4-BE49-F238E27FC236}">
              <a16:creationId xmlns:a16="http://schemas.microsoft.com/office/drawing/2014/main" id="{D68FB842-0C92-49CE-A96F-CEBFE1C331E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54" name="نص 8">
          <a:extLst>
            <a:ext uri="{FF2B5EF4-FFF2-40B4-BE49-F238E27FC236}">
              <a16:creationId xmlns:a16="http://schemas.microsoft.com/office/drawing/2014/main" id="{F6795706-7961-49FD-983C-43B45510739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5" name="Text Box 161">
          <a:extLst>
            <a:ext uri="{FF2B5EF4-FFF2-40B4-BE49-F238E27FC236}">
              <a16:creationId xmlns:a16="http://schemas.microsoft.com/office/drawing/2014/main" id="{E31C85B9-77CE-41F7-ACE9-7FA32AE92F4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6" name="Text Box 162">
          <a:extLst>
            <a:ext uri="{FF2B5EF4-FFF2-40B4-BE49-F238E27FC236}">
              <a16:creationId xmlns:a16="http://schemas.microsoft.com/office/drawing/2014/main" id="{BAB0F254-AC79-442F-B509-18BC9628385E}"/>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7" name="نص 8">
          <a:extLst>
            <a:ext uri="{FF2B5EF4-FFF2-40B4-BE49-F238E27FC236}">
              <a16:creationId xmlns:a16="http://schemas.microsoft.com/office/drawing/2014/main" id="{4477E37E-DDA9-41CF-A1BB-F51022BF0B13}"/>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8" name="نص 8">
          <a:extLst>
            <a:ext uri="{FF2B5EF4-FFF2-40B4-BE49-F238E27FC236}">
              <a16:creationId xmlns:a16="http://schemas.microsoft.com/office/drawing/2014/main" id="{86E75EE9-BC80-4CEF-B6FD-8D759C323B7B}"/>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59" name="نص 8">
          <a:extLst>
            <a:ext uri="{FF2B5EF4-FFF2-40B4-BE49-F238E27FC236}">
              <a16:creationId xmlns:a16="http://schemas.microsoft.com/office/drawing/2014/main" id="{63326855-3CAD-457B-A38F-0FB4FCC654C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60" name="نص 8">
          <a:extLst>
            <a:ext uri="{FF2B5EF4-FFF2-40B4-BE49-F238E27FC236}">
              <a16:creationId xmlns:a16="http://schemas.microsoft.com/office/drawing/2014/main" id="{362A10EF-8009-4DAF-9D73-C3CC2EA4A9C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161" name="نص 8">
          <a:extLst>
            <a:ext uri="{FF2B5EF4-FFF2-40B4-BE49-F238E27FC236}">
              <a16:creationId xmlns:a16="http://schemas.microsoft.com/office/drawing/2014/main" id="{8B33C42B-2736-4AAD-8485-2338DC400958}"/>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62" name="نص 8">
          <a:extLst>
            <a:ext uri="{FF2B5EF4-FFF2-40B4-BE49-F238E27FC236}">
              <a16:creationId xmlns:a16="http://schemas.microsoft.com/office/drawing/2014/main" id="{702EAFAD-E56E-4166-A2FA-518BB3FC3F04}"/>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3" name="Text Box 169">
          <a:extLst>
            <a:ext uri="{FF2B5EF4-FFF2-40B4-BE49-F238E27FC236}">
              <a16:creationId xmlns:a16="http://schemas.microsoft.com/office/drawing/2014/main" id="{1824EF44-CE56-4D58-894B-665B83758A0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4" name="Text Box 170">
          <a:extLst>
            <a:ext uri="{FF2B5EF4-FFF2-40B4-BE49-F238E27FC236}">
              <a16:creationId xmlns:a16="http://schemas.microsoft.com/office/drawing/2014/main" id="{D8934A74-DCC7-45CF-AD60-8904F6FB912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5" name="نص 8">
          <a:extLst>
            <a:ext uri="{FF2B5EF4-FFF2-40B4-BE49-F238E27FC236}">
              <a16:creationId xmlns:a16="http://schemas.microsoft.com/office/drawing/2014/main" id="{DF11ECB5-C0F9-48A4-A277-3ACAE6A8B8E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6" name="نص 8">
          <a:extLst>
            <a:ext uri="{FF2B5EF4-FFF2-40B4-BE49-F238E27FC236}">
              <a16:creationId xmlns:a16="http://schemas.microsoft.com/office/drawing/2014/main" id="{780B58AA-9E2E-4E1B-AA67-4DB4E1E1198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7" name="نص 8">
          <a:extLst>
            <a:ext uri="{FF2B5EF4-FFF2-40B4-BE49-F238E27FC236}">
              <a16:creationId xmlns:a16="http://schemas.microsoft.com/office/drawing/2014/main" id="{ABE6668E-6EC3-46BE-B7E7-13C706F2C93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68" name="نص 8">
          <a:extLst>
            <a:ext uri="{FF2B5EF4-FFF2-40B4-BE49-F238E27FC236}">
              <a16:creationId xmlns:a16="http://schemas.microsoft.com/office/drawing/2014/main" id="{DCCA8E84-0D77-4D23-8081-84392827173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69" name="نص 8">
          <a:extLst>
            <a:ext uri="{FF2B5EF4-FFF2-40B4-BE49-F238E27FC236}">
              <a16:creationId xmlns:a16="http://schemas.microsoft.com/office/drawing/2014/main" id="{DDE456AD-0BA6-418A-86C9-CDBFEBA7E5D3}"/>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170" name="نص 8">
          <a:extLst>
            <a:ext uri="{FF2B5EF4-FFF2-40B4-BE49-F238E27FC236}">
              <a16:creationId xmlns:a16="http://schemas.microsoft.com/office/drawing/2014/main" id="{0B592293-DA66-4A08-A30D-FD91F84CAFF7}"/>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1" name="Text Box 100">
          <a:extLst>
            <a:ext uri="{FF2B5EF4-FFF2-40B4-BE49-F238E27FC236}">
              <a16:creationId xmlns:a16="http://schemas.microsoft.com/office/drawing/2014/main" id="{A30491AD-DC56-4251-8466-5FC79ABF4D4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2" name="نص 8">
          <a:extLst>
            <a:ext uri="{FF2B5EF4-FFF2-40B4-BE49-F238E27FC236}">
              <a16:creationId xmlns:a16="http://schemas.microsoft.com/office/drawing/2014/main" id="{663F1BA6-C8D3-449E-ACA5-B66C9F04345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3" name="نص 8">
          <a:extLst>
            <a:ext uri="{FF2B5EF4-FFF2-40B4-BE49-F238E27FC236}">
              <a16:creationId xmlns:a16="http://schemas.microsoft.com/office/drawing/2014/main" id="{3CC5E4A6-D2FA-401B-B3E2-E7C0323F1FE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4" name="Text Box 103">
          <a:extLst>
            <a:ext uri="{FF2B5EF4-FFF2-40B4-BE49-F238E27FC236}">
              <a16:creationId xmlns:a16="http://schemas.microsoft.com/office/drawing/2014/main" id="{2723D60F-18B2-42B2-9274-55B978B8039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5" name="Text Box 104">
          <a:extLst>
            <a:ext uri="{FF2B5EF4-FFF2-40B4-BE49-F238E27FC236}">
              <a16:creationId xmlns:a16="http://schemas.microsoft.com/office/drawing/2014/main" id="{3A19D491-87EC-417E-8534-0A02604F9B9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6" name="نص 8">
          <a:extLst>
            <a:ext uri="{FF2B5EF4-FFF2-40B4-BE49-F238E27FC236}">
              <a16:creationId xmlns:a16="http://schemas.microsoft.com/office/drawing/2014/main" id="{9A0B482A-24F8-449A-991B-C45BF4CC728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7" name="Text Box 106">
          <a:extLst>
            <a:ext uri="{FF2B5EF4-FFF2-40B4-BE49-F238E27FC236}">
              <a16:creationId xmlns:a16="http://schemas.microsoft.com/office/drawing/2014/main" id="{D1359BBB-C924-488F-8898-D3B47BF38EB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8" name="Text Box 107">
          <a:extLst>
            <a:ext uri="{FF2B5EF4-FFF2-40B4-BE49-F238E27FC236}">
              <a16:creationId xmlns:a16="http://schemas.microsoft.com/office/drawing/2014/main" id="{6C3D9F7A-0B61-4A87-AD9B-43AC87920D0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79" name="نص 8">
          <a:extLst>
            <a:ext uri="{FF2B5EF4-FFF2-40B4-BE49-F238E27FC236}">
              <a16:creationId xmlns:a16="http://schemas.microsoft.com/office/drawing/2014/main" id="{CBE451BF-62B6-4831-A68F-63D03327254A}"/>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0" name="نص 8">
          <a:extLst>
            <a:ext uri="{FF2B5EF4-FFF2-40B4-BE49-F238E27FC236}">
              <a16:creationId xmlns:a16="http://schemas.microsoft.com/office/drawing/2014/main" id="{372D9EA8-00BA-445D-B7F5-4C73ABF651C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1" name="Text Box 110">
          <a:extLst>
            <a:ext uri="{FF2B5EF4-FFF2-40B4-BE49-F238E27FC236}">
              <a16:creationId xmlns:a16="http://schemas.microsoft.com/office/drawing/2014/main" id="{FE70F13E-951C-4CBC-B0EF-D06EBE6CDF5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2" name="Text Box 111">
          <a:extLst>
            <a:ext uri="{FF2B5EF4-FFF2-40B4-BE49-F238E27FC236}">
              <a16:creationId xmlns:a16="http://schemas.microsoft.com/office/drawing/2014/main" id="{E4BC3DB4-94D8-467F-910B-8EB0EFDE82D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3" name="نص 8">
          <a:extLst>
            <a:ext uri="{FF2B5EF4-FFF2-40B4-BE49-F238E27FC236}">
              <a16:creationId xmlns:a16="http://schemas.microsoft.com/office/drawing/2014/main" id="{9EDB9578-B752-4CA0-B159-DE29E3E9526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4" name="نص 8">
          <a:extLst>
            <a:ext uri="{FF2B5EF4-FFF2-40B4-BE49-F238E27FC236}">
              <a16:creationId xmlns:a16="http://schemas.microsoft.com/office/drawing/2014/main" id="{83AA9C88-3588-4C7A-888A-207B92A8087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85" name="نص 8">
          <a:extLst>
            <a:ext uri="{FF2B5EF4-FFF2-40B4-BE49-F238E27FC236}">
              <a16:creationId xmlns:a16="http://schemas.microsoft.com/office/drawing/2014/main" id="{ABB385BD-5036-4315-9070-D32481594F9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6" name="Text Box 115">
          <a:extLst>
            <a:ext uri="{FF2B5EF4-FFF2-40B4-BE49-F238E27FC236}">
              <a16:creationId xmlns:a16="http://schemas.microsoft.com/office/drawing/2014/main" id="{2A6FDEBB-4856-4909-8F4D-C4C509408AD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7" name="Text Box 116">
          <a:extLst>
            <a:ext uri="{FF2B5EF4-FFF2-40B4-BE49-F238E27FC236}">
              <a16:creationId xmlns:a16="http://schemas.microsoft.com/office/drawing/2014/main" id="{F4EF5FBB-4A8B-4A35-98FB-021E7BD7C41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8" name="نص 8">
          <a:extLst>
            <a:ext uri="{FF2B5EF4-FFF2-40B4-BE49-F238E27FC236}">
              <a16:creationId xmlns:a16="http://schemas.microsoft.com/office/drawing/2014/main" id="{7B5CDB3B-B43A-4EF9-AED7-8B4E109D526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89" name="نص 8">
          <a:extLst>
            <a:ext uri="{FF2B5EF4-FFF2-40B4-BE49-F238E27FC236}">
              <a16:creationId xmlns:a16="http://schemas.microsoft.com/office/drawing/2014/main" id="{4311E129-1098-4F76-A1CF-EB186C6BB93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90" name="نص 8">
          <a:extLst>
            <a:ext uri="{FF2B5EF4-FFF2-40B4-BE49-F238E27FC236}">
              <a16:creationId xmlns:a16="http://schemas.microsoft.com/office/drawing/2014/main" id="{CB6BCB27-E590-4BA8-B638-6DF773E30286}"/>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91" name="نص 8">
          <a:extLst>
            <a:ext uri="{FF2B5EF4-FFF2-40B4-BE49-F238E27FC236}">
              <a16:creationId xmlns:a16="http://schemas.microsoft.com/office/drawing/2014/main" id="{93428DCE-BBD1-4056-AD05-33795F14A4F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192" name="نص 8">
          <a:extLst>
            <a:ext uri="{FF2B5EF4-FFF2-40B4-BE49-F238E27FC236}">
              <a16:creationId xmlns:a16="http://schemas.microsoft.com/office/drawing/2014/main" id="{59247DD7-6C65-46F2-BDFC-C18A93186E88}"/>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193" name="نص 8">
          <a:extLst>
            <a:ext uri="{FF2B5EF4-FFF2-40B4-BE49-F238E27FC236}">
              <a16:creationId xmlns:a16="http://schemas.microsoft.com/office/drawing/2014/main" id="{2F885E39-245A-4E1D-A4EB-D1F4968D5D2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4" name="Text Box 138">
          <a:extLst>
            <a:ext uri="{FF2B5EF4-FFF2-40B4-BE49-F238E27FC236}">
              <a16:creationId xmlns:a16="http://schemas.microsoft.com/office/drawing/2014/main" id="{7E379114-BC20-4A66-ABD2-CDBC4973ECE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5" name="Text Box 139">
          <a:extLst>
            <a:ext uri="{FF2B5EF4-FFF2-40B4-BE49-F238E27FC236}">
              <a16:creationId xmlns:a16="http://schemas.microsoft.com/office/drawing/2014/main" id="{49F567FC-43DD-4368-A605-21EEC77BD98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6" name="نص 8">
          <a:extLst>
            <a:ext uri="{FF2B5EF4-FFF2-40B4-BE49-F238E27FC236}">
              <a16:creationId xmlns:a16="http://schemas.microsoft.com/office/drawing/2014/main" id="{1C78FD99-299B-41B9-A5A4-A8394891940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7" name="نص 8">
          <a:extLst>
            <a:ext uri="{FF2B5EF4-FFF2-40B4-BE49-F238E27FC236}">
              <a16:creationId xmlns:a16="http://schemas.microsoft.com/office/drawing/2014/main" id="{D4A6B102-12A4-4C4E-BA2F-CE327D6B8E3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8" name="نص 8">
          <a:extLst>
            <a:ext uri="{FF2B5EF4-FFF2-40B4-BE49-F238E27FC236}">
              <a16:creationId xmlns:a16="http://schemas.microsoft.com/office/drawing/2014/main" id="{C189016C-988C-426C-B7F6-BC8EC0F6C74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199" name="نص 8">
          <a:extLst>
            <a:ext uri="{FF2B5EF4-FFF2-40B4-BE49-F238E27FC236}">
              <a16:creationId xmlns:a16="http://schemas.microsoft.com/office/drawing/2014/main" id="{EBDA3E59-18C4-4288-9268-723A8223D22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00" name="نص 8">
          <a:extLst>
            <a:ext uri="{FF2B5EF4-FFF2-40B4-BE49-F238E27FC236}">
              <a16:creationId xmlns:a16="http://schemas.microsoft.com/office/drawing/2014/main" id="{8AB89D07-E5E9-40FF-A372-791DB7F1EC44}"/>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01" name="نص 8">
          <a:extLst>
            <a:ext uri="{FF2B5EF4-FFF2-40B4-BE49-F238E27FC236}">
              <a16:creationId xmlns:a16="http://schemas.microsoft.com/office/drawing/2014/main" id="{744370A0-94E1-44AF-8C93-CB635C8E4DF9}"/>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2" name="Text Box 161">
          <a:extLst>
            <a:ext uri="{FF2B5EF4-FFF2-40B4-BE49-F238E27FC236}">
              <a16:creationId xmlns:a16="http://schemas.microsoft.com/office/drawing/2014/main" id="{43127327-652E-4EAF-9333-02846D99893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3" name="Text Box 162">
          <a:extLst>
            <a:ext uri="{FF2B5EF4-FFF2-40B4-BE49-F238E27FC236}">
              <a16:creationId xmlns:a16="http://schemas.microsoft.com/office/drawing/2014/main" id="{57117567-849A-404D-8336-9DB1D64EEF6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4" name="نص 8">
          <a:extLst>
            <a:ext uri="{FF2B5EF4-FFF2-40B4-BE49-F238E27FC236}">
              <a16:creationId xmlns:a16="http://schemas.microsoft.com/office/drawing/2014/main" id="{9D88CD96-FD01-4C50-BD3B-C179B16CB78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5" name="نص 8">
          <a:extLst>
            <a:ext uri="{FF2B5EF4-FFF2-40B4-BE49-F238E27FC236}">
              <a16:creationId xmlns:a16="http://schemas.microsoft.com/office/drawing/2014/main" id="{A9E966F1-D63F-428E-9462-F9B2F1D3E2A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6" name="نص 8">
          <a:extLst>
            <a:ext uri="{FF2B5EF4-FFF2-40B4-BE49-F238E27FC236}">
              <a16:creationId xmlns:a16="http://schemas.microsoft.com/office/drawing/2014/main" id="{5E57F052-E19C-4BFA-BBAE-4A9057A4FCB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7" name="نص 8">
          <a:extLst>
            <a:ext uri="{FF2B5EF4-FFF2-40B4-BE49-F238E27FC236}">
              <a16:creationId xmlns:a16="http://schemas.microsoft.com/office/drawing/2014/main" id="{FEC53CBF-E084-493F-B852-8201FE6B04B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08" name="نص 8">
          <a:extLst>
            <a:ext uri="{FF2B5EF4-FFF2-40B4-BE49-F238E27FC236}">
              <a16:creationId xmlns:a16="http://schemas.microsoft.com/office/drawing/2014/main" id="{F23400F2-2F4B-45AD-BAC9-4D7C59F85A06}"/>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09" name="نص 8">
          <a:extLst>
            <a:ext uri="{FF2B5EF4-FFF2-40B4-BE49-F238E27FC236}">
              <a16:creationId xmlns:a16="http://schemas.microsoft.com/office/drawing/2014/main" id="{8DFF31C6-34FC-42AC-9355-4337FEFD56C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10" name="نص 8">
          <a:extLst>
            <a:ext uri="{FF2B5EF4-FFF2-40B4-BE49-F238E27FC236}">
              <a16:creationId xmlns:a16="http://schemas.microsoft.com/office/drawing/2014/main" id="{C4BA44BF-8317-44B0-8165-E8E9C3FE70B2}"/>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11" name="نص 8">
          <a:extLst>
            <a:ext uri="{FF2B5EF4-FFF2-40B4-BE49-F238E27FC236}">
              <a16:creationId xmlns:a16="http://schemas.microsoft.com/office/drawing/2014/main" id="{C4DE4932-D648-4C33-88FC-AA0EF035F653}"/>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2" name="Text Box 100">
          <a:extLst>
            <a:ext uri="{FF2B5EF4-FFF2-40B4-BE49-F238E27FC236}">
              <a16:creationId xmlns:a16="http://schemas.microsoft.com/office/drawing/2014/main" id="{B8655743-204B-4132-8E9B-1480047156D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3" name="نص 8">
          <a:extLst>
            <a:ext uri="{FF2B5EF4-FFF2-40B4-BE49-F238E27FC236}">
              <a16:creationId xmlns:a16="http://schemas.microsoft.com/office/drawing/2014/main" id="{68DB957C-4546-4B36-9976-B834B715FFB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4" name="نص 8">
          <a:extLst>
            <a:ext uri="{FF2B5EF4-FFF2-40B4-BE49-F238E27FC236}">
              <a16:creationId xmlns:a16="http://schemas.microsoft.com/office/drawing/2014/main" id="{BE63791A-2C4B-4719-A69E-906ED3FCC6B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5" name="Text Box 103">
          <a:extLst>
            <a:ext uri="{FF2B5EF4-FFF2-40B4-BE49-F238E27FC236}">
              <a16:creationId xmlns:a16="http://schemas.microsoft.com/office/drawing/2014/main" id="{B64ED4D0-0522-4DF0-B8A6-E4B0E51E754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6" name="Text Box 104">
          <a:extLst>
            <a:ext uri="{FF2B5EF4-FFF2-40B4-BE49-F238E27FC236}">
              <a16:creationId xmlns:a16="http://schemas.microsoft.com/office/drawing/2014/main" id="{C7F30E27-18F1-4C86-A765-41C57A2F74F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7" name="نص 8">
          <a:extLst>
            <a:ext uri="{FF2B5EF4-FFF2-40B4-BE49-F238E27FC236}">
              <a16:creationId xmlns:a16="http://schemas.microsoft.com/office/drawing/2014/main" id="{41E1D515-6936-48E1-9571-BA21C7752A5C}"/>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8" name="Text Box 106">
          <a:extLst>
            <a:ext uri="{FF2B5EF4-FFF2-40B4-BE49-F238E27FC236}">
              <a16:creationId xmlns:a16="http://schemas.microsoft.com/office/drawing/2014/main" id="{DA68D09F-90E1-4206-A622-3C67D9D7578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19" name="Text Box 107">
          <a:extLst>
            <a:ext uri="{FF2B5EF4-FFF2-40B4-BE49-F238E27FC236}">
              <a16:creationId xmlns:a16="http://schemas.microsoft.com/office/drawing/2014/main" id="{7566DD37-150F-4373-B9EA-E0FD2AC504C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0" name="نص 8">
          <a:extLst>
            <a:ext uri="{FF2B5EF4-FFF2-40B4-BE49-F238E27FC236}">
              <a16:creationId xmlns:a16="http://schemas.microsoft.com/office/drawing/2014/main" id="{512A648B-2417-498B-8DB6-287C9B0A4FA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1" name="نص 8">
          <a:extLst>
            <a:ext uri="{FF2B5EF4-FFF2-40B4-BE49-F238E27FC236}">
              <a16:creationId xmlns:a16="http://schemas.microsoft.com/office/drawing/2014/main" id="{97B17BDA-16D9-45FF-AA21-62588F74DCC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2" name="Text Box 110">
          <a:extLst>
            <a:ext uri="{FF2B5EF4-FFF2-40B4-BE49-F238E27FC236}">
              <a16:creationId xmlns:a16="http://schemas.microsoft.com/office/drawing/2014/main" id="{18EE7EA1-947C-46B6-A014-DF717E7FA06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3" name="Text Box 111">
          <a:extLst>
            <a:ext uri="{FF2B5EF4-FFF2-40B4-BE49-F238E27FC236}">
              <a16:creationId xmlns:a16="http://schemas.microsoft.com/office/drawing/2014/main" id="{59DD590F-BEA3-4712-A346-A94DF842C92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4" name="نص 8">
          <a:extLst>
            <a:ext uri="{FF2B5EF4-FFF2-40B4-BE49-F238E27FC236}">
              <a16:creationId xmlns:a16="http://schemas.microsoft.com/office/drawing/2014/main" id="{0696C107-C744-4622-B5F2-C6B55CEA1898}"/>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5" name="نص 8">
          <a:extLst>
            <a:ext uri="{FF2B5EF4-FFF2-40B4-BE49-F238E27FC236}">
              <a16:creationId xmlns:a16="http://schemas.microsoft.com/office/drawing/2014/main" id="{B733F7E5-6399-4440-9C08-0D590F04E3E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26" name="نص 8">
          <a:extLst>
            <a:ext uri="{FF2B5EF4-FFF2-40B4-BE49-F238E27FC236}">
              <a16:creationId xmlns:a16="http://schemas.microsoft.com/office/drawing/2014/main" id="{CBED7C98-94D7-44A4-9086-D3BF55B4D35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27" name="Text Box 115">
          <a:extLst>
            <a:ext uri="{FF2B5EF4-FFF2-40B4-BE49-F238E27FC236}">
              <a16:creationId xmlns:a16="http://schemas.microsoft.com/office/drawing/2014/main" id="{E8C84953-D42A-46A1-9457-389ED2086188}"/>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28" name="Text Box 116">
          <a:extLst>
            <a:ext uri="{FF2B5EF4-FFF2-40B4-BE49-F238E27FC236}">
              <a16:creationId xmlns:a16="http://schemas.microsoft.com/office/drawing/2014/main" id="{8D0473C0-6E59-47D4-B0DC-8046D48E701A}"/>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29" name="نص 8">
          <a:extLst>
            <a:ext uri="{FF2B5EF4-FFF2-40B4-BE49-F238E27FC236}">
              <a16:creationId xmlns:a16="http://schemas.microsoft.com/office/drawing/2014/main" id="{86DFD20B-2C05-4D43-A84C-243CB8E191DB}"/>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0" name="نص 8">
          <a:extLst>
            <a:ext uri="{FF2B5EF4-FFF2-40B4-BE49-F238E27FC236}">
              <a16:creationId xmlns:a16="http://schemas.microsoft.com/office/drawing/2014/main" id="{0BB98736-D8D0-4524-8651-38CC80EA61A2}"/>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1" name="نص 8">
          <a:extLst>
            <a:ext uri="{FF2B5EF4-FFF2-40B4-BE49-F238E27FC236}">
              <a16:creationId xmlns:a16="http://schemas.microsoft.com/office/drawing/2014/main" id="{7FD4BE07-4F2E-474C-8410-98AB7A6B5976}"/>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2" name="نص 8">
          <a:extLst>
            <a:ext uri="{FF2B5EF4-FFF2-40B4-BE49-F238E27FC236}">
              <a16:creationId xmlns:a16="http://schemas.microsoft.com/office/drawing/2014/main" id="{2E35CFA9-20AE-43C1-AF09-0DBD7B2E89BD}"/>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9</xdr:col>
      <xdr:colOff>66675</xdr:colOff>
      <xdr:row>16</xdr:row>
      <xdr:rowOff>247650</xdr:rowOff>
    </xdr:from>
    <xdr:to>
      <xdr:col>9</xdr:col>
      <xdr:colOff>695325</xdr:colOff>
      <xdr:row>17</xdr:row>
      <xdr:rowOff>247650</xdr:rowOff>
    </xdr:to>
    <xdr:sp macro="" textlink="">
      <xdr:nvSpPr>
        <xdr:cNvPr id="233" name="نص 8">
          <a:extLst>
            <a:ext uri="{FF2B5EF4-FFF2-40B4-BE49-F238E27FC236}">
              <a16:creationId xmlns:a16="http://schemas.microsoft.com/office/drawing/2014/main" id="{0DA41CEB-C2BD-473B-9546-F3DB63B01E81}"/>
            </a:ext>
          </a:extLst>
        </xdr:cNvPr>
        <xdr:cNvSpPr txBox="1">
          <a:spLocks noChangeArrowheads="1"/>
        </xdr:cNvSpPr>
      </xdr:nvSpPr>
      <xdr:spPr bwMode="auto">
        <a:xfrm>
          <a:off x="7280275" y="4044950"/>
          <a:ext cx="62865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34" name="نص 8">
          <a:extLst>
            <a:ext uri="{FF2B5EF4-FFF2-40B4-BE49-F238E27FC236}">
              <a16:creationId xmlns:a16="http://schemas.microsoft.com/office/drawing/2014/main" id="{57342F3F-83F0-424E-A972-AF0E9B92D41B}"/>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5" name="Text Box 138">
          <a:extLst>
            <a:ext uri="{FF2B5EF4-FFF2-40B4-BE49-F238E27FC236}">
              <a16:creationId xmlns:a16="http://schemas.microsoft.com/office/drawing/2014/main" id="{51B72021-C8EA-4DA2-AE0F-EDD07564A44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6" name="Text Box 139">
          <a:extLst>
            <a:ext uri="{FF2B5EF4-FFF2-40B4-BE49-F238E27FC236}">
              <a16:creationId xmlns:a16="http://schemas.microsoft.com/office/drawing/2014/main" id="{FCA29665-6BA3-4316-A1A0-ECF5A27CD15D}"/>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7" name="نص 8">
          <a:extLst>
            <a:ext uri="{FF2B5EF4-FFF2-40B4-BE49-F238E27FC236}">
              <a16:creationId xmlns:a16="http://schemas.microsoft.com/office/drawing/2014/main" id="{8155A2A0-C203-4DD8-95FF-9CCD0A440FA3}"/>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8" name="نص 8">
          <a:extLst>
            <a:ext uri="{FF2B5EF4-FFF2-40B4-BE49-F238E27FC236}">
              <a16:creationId xmlns:a16="http://schemas.microsoft.com/office/drawing/2014/main" id="{275A02F2-C2EC-4394-92A9-7367921E0EC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39" name="نص 8">
          <a:extLst>
            <a:ext uri="{FF2B5EF4-FFF2-40B4-BE49-F238E27FC236}">
              <a16:creationId xmlns:a16="http://schemas.microsoft.com/office/drawing/2014/main" id="{763FA6AF-2383-4542-9736-409D5B7A10F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0" name="نص 8">
          <a:extLst>
            <a:ext uri="{FF2B5EF4-FFF2-40B4-BE49-F238E27FC236}">
              <a16:creationId xmlns:a16="http://schemas.microsoft.com/office/drawing/2014/main" id="{CC96FC53-9EE5-4736-9B0A-2876EE5F023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41" name="نص 8">
          <a:extLst>
            <a:ext uri="{FF2B5EF4-FFF2-40B4-BE49-F238E27FC236}">
              <a16:creationId xmlns:a16="http://schemas.microsoft.com/office/drawing/2014/main" id="{25CBAE2C-D502-44AA-AE58-64986779DEA6}"/>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42" name="نص 8">
          <a:extLst>
            <a:ext uri="{FF2B5EF4-FFF2-40B4-BE49-F238E27FC236}">
              <a16:creationId xmlns:a16="http://schemas.microsoft.com/office/drawing/2014/main" id="{E53E081D-ECF1-48F5-982B-A137E565E9B1}"/>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3" name="Text Box 161">
          <a:extLst>
            <a:ext uri="{FF2B5EF4-FFF2-40B4-BE49-F238E27FC236}">
              <a16:creationId xmlns:a16="http://schemas.microsoft.com/office/drawing/2014/main" id="{37A499EF-520F-44CE-8325-5042D49649C5}"/>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4" name="Text Box 162">
          <a:extLst>
            <a:ext uri="{FF2B5EF4-FFF2-40B4-BE49-F238E27FC236}">
              <a16:creationId xmlns:a16="http://schemas.microsoft.com/office/drawing/2014/main" id="{12D08906-AA56-40A1-A182-523628A2F52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5" name="نص 8">
          <a:extLst>
            <a:ext uri="{FF2B5EF4-FFF2-40B4-BE49-F238E27FC236}">
              <a16:creationId xmlns:a16="http://schemas.microsoft.com/office/drawing/2014/main" id="{4BE78795-7FC2-426F-919E-6C6893795F92}"/>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6" name="نص 8">
          <a:extLst>
            <a:ext uri="{FF2B5EF4-FFF2-40B4-BE49-F238E27FC236}">
              <a16:creationId xmlns:a16="http://schemas.microsoft.com/office/drawing/2014/main" id="{986D3FFE-E5CD-4A79-B6BE-BA0E36CFBE34}"/>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7" name="نص 8">
          <a:extLst>
            <a:ext uri="{FF2B5EF4-FFF2-40B4-BE49-F238E27FC236}">
              <a16:creationId xmlns:a16="http://schemas.microsoft.com/office/drawing/2014/main" id="{63170E42-F549-4902-B5B4-E3911AD0E361}"/>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48" name="نص 8">
          <a:extLst>
            <a:ext uri="{FF2B5EF4-FFF2-40B4-BE49-F238E27FC236}">
              <a16:creationId xmlns:a16="http://schemas.microsoft.com/office/drawing/2014/main" id="{554DB8FC-67AA-4E48-A083-F5A0F5A60E4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49" name="نص 8">
          <a:extLst>
            <a:ext uri="{FF2B5EF4-FFF2-40B4-BE49-F238E27FC236}">
              <a16:creationId xmlns:a16="http://schemas.microsoft.com/office/drawing/2014/main" id="{6C7F61DC-1406-4B08-B82B-DAAFD5E75597}"/>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0" name="نص 8">
          <a:extLst>
            <a:ext uri="{FF2B5EF4-FFF2-40B4-BE49-F238E27FC236}">
              <a16:creationId xmlns:a16="http://schemas.microsoft.com/office/drawing/2014/main" id="{64D7FCB9-4C3E-4661-A70A-00F4C1EB2BAB}"/>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51" name="نص 8">
          <a:extLst>
            <a:ext uri="{FF2B5EF4-FFF2-40B4-BE49-F238E27FC236}">
              <a16:creationId xmlns:a16="http://schemas.microsoft.com/office/drawing/2014/main" id="{59E33CFB-9979-4774-9377-CA38811FBC8F}"/>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52" name="نص 8">
          <a:extLst>
            <a:ext uri="{FF2B5EF4-FFF2-40B4-BE49-F238E27FC236}">
              <a16:creationId xmlns:a16="http://schemas.microsoft.com/office/drawing/2014/main" id="{E39A6405-6502-4647-B2BF-CCE5DC7708CC}"/>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3" name="Text Box 115">
          <a:extLst>
            <a:ext uri="{FF2B5EF4-FFF2-40B4-BE49-F238E27FC236}">
              <a16:creationId xmlns:a16="http://schemas.microsoft.com/office/drawing/2014/main" id="{4108CE93-FCAC-4C7B-9251-34400C34CD70}"/>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4" name="Text Box 116">
          <a:extLst>
            <a:ext uri="{FF2B5EF4-FFF2-40B4-BE49-F238E27FC236}">
              <a16:creationId xmlns:a16="http://schemas.microsoft.com/office/drawing/2014/main" id="{58C1C7A6-CCEA-4F22-8FDA-4127E61EE7B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5" name="نص 8">
          <a:extLst>
            <a:ext uri="{FF2B5EF4-FFF2-40B4-BE49-F238E27FC236}">
              <a16:creationId xmlns:a16="http://schemas.microsoft.com/office/drawing/2014/main" id="{EA3E2397-AE6B-4E1E-BDF8-BC2978ED74E7}"/>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6" name="نص 8">
          <a:extLst>
            <a:ext uri="{FF2B5EF4-FFF2-40B4-BE49-F238E27FC236}">
              <a16:creationId xmlns:a16="http://schemas.microsoft.com/office/drawing/2014/main" id="{F5D8F1CB-7E97-42FF-AFA7-445FE81ADD8E}"/>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7" name="نص 8">
          <a:extLst>
            <a:ext uri="{FF2B5EF4-FFF2-40B4-BE49-F238E27FC236}">
              <a16:creationId xmlns:a16="http://schemas.microsoft.com/office/drawing/2014/main" id="{9A2D346B-BE60-41FC-A3CA-59DABCA1483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58" name="نص 8">
          <a:extLst>
            <a:ext uri="{FF2B5EF4-FFF2-40B4-BE49-F238E27FC236}">
              <a16:creationId xmlns:a16="http://schemas.microsoft.com/office/drawing/2014/main" id="{8BE7FB6D-36ED-4AC1-9D2B-5C351610ACB9}"/>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7</xdr:col>
      <xdr:colOff>66675</xdr:colOff>
      <xdr:row>16</xdr:row>
      <xdr:rowOff>247650</xdr:rowOff>
    </xdr:from>
    <xdr:to>
      <xdr:col>7</xdr:col>
      <xdr:colOff>666750</xdr:colOff>
      <xdr:row>17</xdr:row>
      <xdr:rowOff>247650</xdr:rowOff>
    </xdr:to>
    <xdr:sp macro="" textlink="">
      <xdr:nvSpPr>
        <xdr:cNvPr id="259" name="نص 8">
          <a:extLst>
            <a:ext uri="{FF2B5EF4-FFF2-40B4-BE49-F238E27FC236}">
              <a16:creationId xmlns:a16="http://schemas.microsoft.com/office/drawing/2014/main" id="{823BCA82-3E28-4700-B03F-DF6725A2FB80}"/>
            </a:ext>
          </a:extLst>
        </xdr:cNvPr>
        <xdr:cNvSpPr txBox="1">
          <a:spLocks noChangeArrowheads="1"/>
        </xdr:cNvSpPr>
      </xdr:nvSpPr>
      <xdr:spPr bwMode="auto">
        <a:xfrm>
          <a:off x="6099175" y="4044950"/>
          <a:ext cx="60007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60" name="نص 8">
          <a:extLst>
            <a:ext uri="{FF2B5EF4-FFF2-40B4-BE49-F238E27FC236}">
              <a16:creationId xmlns:a16="http://schemas.microsoft.com/office/drawing/2014/main" id="{A5F73F56-05B0-482F-9635-6DE6FF94FE0F}"/>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61" name="نص 8">
          <a:extLst>
            <a:ext uri="{FF2B5EF4-FFF2-40B4-BE49-F238E27FC236}">
              <a16:creationId xmlns:a16="http://schemas.microsoft.com/office/drawing/2014/main" id="{3790BB5B-FBB1-4FA8-A859-666861F0701F}"/>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62" name="نص 8">
          <a:extLst>
            <a:ext uri="{FF2B5EF4-FFF2-40B4-BE49-F238E27FC236}">
              <a16:creationId xmlns:a16="http://schemas.microsoft.com/office/drawing/2014/main" id="{D7150618-889C-4A4E-AD4A-CB17CDA7D44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twoCellAnchor>
    <xdr:from>
      <xdr:col>5</xdr:col>
      <xdr:colOff>66675</xdr:colOff>
      <xdr:row>16</xdr:row>
      <xdr:rowOff>247650</xdr:rowOff>
    </xdr:from>
    <xdr:to>
      <xdr:col>6</xdr:col>
      <xdr:colOff>0</xdr:colOff>
      <xdr:row>17</xdr:row>
      <xdr:rowOff>247650</xdr:rowOff>
    </xdr:to>
    <xdr:sp macro="" textlink="">
      <xdr:nvSpPr>
        <xdr:cNvPr id="263" name="نص 8">
          <a:extLst>
            <a:ext uri="{FF2B5EF4-FFF2-40B4-BE49-F238E27FC236}">
              <a16:creationId xmlns:a16="http://schemas.microsoft.com/office/drawing/2014/main" id="{8C34F8BE-39AD-468E-9AE7-F90ECC3BA9E7}"/>
            </a:ext>
          </a:extLst>
        </xdr:cNvPr>
        <xdr:cNvSpPr txBox="1">
          <a:spLocks noChangeArrowheads="1"/>
        </xdr:cNvSpPr>
      </xdr:nvSpPr>
      <xdr:spPr bwMode="auto">
        <a:xfrm>
          <a:off x="4943475" y="4044950"/>
          <a:ext cx="581025" cy="254000"/>
        </a:xfrm>
        <a:prstGeom prst="rect">
          <a:avLst/>
        </a:prstGeom>
        <a:noFill/>
        <a:ln w="1">
          <a:noFill/>
          <a:miter lim="800000"/>
          <a:headEnd/>
          <a:tailEnd/>
        </a:ln>
      </xdr:spPr>
    </xdr:sp>
    <xdr:clientData/>
  </xdr:twoCellAnchor>
  <xdr:twoCellAnchor>
    <xdr:from>
      <xdr:col>3</xdr:col>
      <xdr:colOff>66675</xdr:colOff>
      <xdr:row>16</xdr:row>
      <xdr:rowOff>247650</xdr:rowOff>
    </xdr:from>
    <xdr:to>
      <xdr:col>4</xdr:col>
      <xdr:colOff>3175</xdr:colOff>
      <xdr:row>17</xdr:row>
      <xdr:rowOff>247650</xdr:rowOff>
    </xdr:to>
    <xdr:sp macro="" textlink="">
      <xdr:nvSpPr>
        <xdr:cNvPr id="264" name="نص 8">
          <a:extLst>
            <a:ext uri="{FF2B5EF4-FFF2-40B4-BE49-F238E27FC236}">
              <a16:creationId xmlns:a16="http://schemas.microsoft.com/office/drawing/2014/main" id="{EAEF6512-C12A-4BEB-AAAD-52178CAA2286}"/>
            </a:ext>
          </a:extLst>
        </xdr:cNvPr>
        <xdr:cNvSpPr txBox="1">
          <a:spLocks noChangeArrowheads="1"/>
        </xdr:cNvSpPr>
      </xdr:nvSpPr>
      <xdr:spPr bwMode="auto">
        <a:xfrm>
          <a:off x="3724275" y="4044950"/>
          <a:ext cx="647700" cy="254000"/>
        </a:xfrm>
        <a:prstGeom prst="rect">
          <a:avLst/>
        </a:prstGeom>
        <a:noFill/>
        <a:ln w="1">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7&#1605;&#1580;&#1605;&#1604;%20&#1602;&#1608;&#1610;%20&#1593;&#1575;&#1605;&#1604;&#1577;%20&#1608;&#1586;&#1575;&#1585;&#1577;%20&#1589;&#1581;&#15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9&#1601;&#1574;&#1575;&#1578;%20&#1608;&#1586;&#1575;&#1585;&#157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16&#1602;&#1608;&#1610;%20&#1593;&#1575;&#1605;&#1604;&#1577;%20&#1605;&#1587;&#1578;&#1588;&#1601;&#1610;&#1575;&#1578;%20&#1608;&#1586;&#1575;&#1585;&#157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2014\&#1575;&#1604;&#1576;&#1575;&#1576;%20&#1575;&#1604;&#1579;&#1575;&#1606;&#1610;%20&#1605;&#1608;&#1575;&#1585;&#1583;\&#1580;&#1583;&#1575;&#1608;&#1604;%20&#1575;&#1604;&#1605;&#1608;&#1575;&#1585;&#1583;\2-17&#1575;&#1591;&#1576;&#1575;&#1569;%20&#1605;&#1587;&#1578;&#1588;&#1601;&#1610;&#1575;&#1578;%20&#1608;&#1586;&#1575;&#1585;&#1577;%20&#1578;&#1582;&#1589;&#1589;&#1575;&#157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2014\&#1575;&#1604;&#1576;&#1575;&#1576;%20&#1575;&#1604;&#1585;&#1575;&#1576;&#1593;%20&#1575;&#1604;&#1571;&#1606;&#1588;&#1591;&#1577;\&#1580;&#1583;&#1575;&#1608;&#1604;%20&#1575;&#1604;&#1571;&#1606;&#1588;&#1591;&#1577;\4-3&#1591;&#1608;&#1575;&#1585;&#1574;%20&#1575;&#1605;&#1585;&#1575;&#15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لاك وتشغيل35"/>
      <sheetName val="فهد الرياض35"/>
      <sheetName val="فهد الدمام33"/>
      <sheetName val="خالد عيون35"/>
      <sheetName val="عبد الله مكة35"/>
      <sheetName val="مستشفيات"/>
      <sheetName val="مراكز"/>
      <sheetName val="مديريات وديوان"/>
      <sheetName val="2-7"/>
    </sheetNames>
    <sheetDataSet>
      <sheetData sheetId="0"/>
      <sheetData sheetId="1"/>
      <sheetData sheetId="2"/>
      <sheetData sheetId="3"/>
      <sheetData sheetId="4"/>
      <sheetData sheetId="5">
        <row r="7">
          <cell r="A7">
            <v>1021</v>
          </cell>
          <cell r="B7">
            <v>844</v>
          </cell>
          <cell r="C7">
            <v>177</v>
          </cell>
          <cell r="D7">
            <v>1310</v>
          </cell>
          <cell r="E7">
            <v>591</v>
          </cell>
          <cell r="F7">
            <v>719</v>
          </cell>
          <cell r="G7">
            <v>1611</v>
          </cell>
          <cell r="H7">
            <v>1117</v>
          </cell>
          <cell r="I7">
            <v>494</v>
          </cell>
          <cell r="J7">
            <v>4020</v>
          </cell>
          <cell r="K7">
            <v>2830</v>
          </cell>
          <cell r="L7">
            <v>1190</v>
          </cell>
        </row>
        <row r="8">
          <cell r="A8">
            <v>265</v>
          </cell>
          <cell r="B8">
            <v>238</v>
          </cell>
          <cell r="C8">
            <v>27</v>
          </cell>
          <cell r="D8">
            <v>968</v>
          </cell>
          <cell r="E8">
            <v>245</v>
          </cell>
          <cell r="F8">
            <v>723</v>
          </cell>
          <cell r="G8">
            <v>590</v>
          </cell>
          <cell r="H8">
            <v>349</v>
          </cell>
          <cell r="I8">
            <v>241</v>
          </cell>
          <cell r="J8">
            <v>1535</v>
          </cell>
          <cell r="K8">
            <v>1051</v>
          </cell>
          <cell r="L8">
            <v>484</v>
          </cell>
        </row>
        <row r="9">
          <cell r="A9">
            <v>1286</v>
          </cell>
          <cell r="B9">
            <v>1082</v>
          </cell>
          <cell r="C9">
            <v>204</v>
          </cell>
          <cell r="D9">
            <v>2278</v>
          </cell>
          <cell r="E9">
            <v>836</v>
          </cell>
          <cell r="F9">
            <v>1442</v>
          </cell>
          <cell r="G9">
            <v>2201</v>
          </cell>
          <cell r="H9">
            <v>1466</v>
          </cell>
          <cell r="I9">
            <v>735</v>
          </cell>
          <cell r="J9">
            <v>5555</v>
          </cell>
          <cell r="K9">
            <v>3881</v>
          </cell>
          <cell r="L9">
            <v>1674</v>
          </cell>
        </row>
        <row r="10">
          <cell r="A10">
            <v>891</v>
          </cell>
          <cell r="B10">
            <v>18</v>
          </cell>
          <cell r="C10">
            <v>873</v>
          </cell>
          <cell r="D10">
            <v>837</v>
          </cell>
          <cell r="E10">
            <v>79</v>
          </cell>
          <cell r="F10">
            <v>758</v>
          </cell>
          <cell r="G10">
            <v>1064</v>
          </cell>
          <cell r="H10">
            <v>316</v>
          </cell>
          <cell r="I10">
            <v>748</v>
          </cell>
          <cell r="J10">
            <v>3207</v>
          </cell>
          <cell r="K10">
            <v>600</v>
          </cell>
          <cell r="L10">
            <v>2607</v>
          </cell>
        </row>
        <row r="11">
          <cell r="A11">
            <v>2715</v>
          </cell>
          <cell r="B11">
            <v>1943</v>
          </cell>
          <cell r="C11">
            <v>772</v>
          </cell>
          <cell r="D11">
            <v>4313</v>
          </cell>
          <cell r="E11">
            <v>2311</v>
          </cell>
          <cell r="F11">
            <v>2002</v>
          </cell>
          <cell r="G11">
            <v>4133</v>
          </cell>
          <cell r="H11">
            <v>2722</v>
          </cell>
          <cell r="I11">
            <v>1411</v>
          </cell>
          <cell r="J11">
            <v>11555</v>
          </cell>
          <cell r="K11">
            <v>7739</v>
          </cell>
          <cell r="L11">
            <v>3816</v>
          </cell>
        </row>
        <row r="12">
          <cell r="A12">
            <v>3606</v>
          </cell>
          <cell r="B12">
            <v>1961</v>
          </cell>
          <cell r="C12">
            <v>1645</v>
          </cell>
          <cell r="D12">
            <v>5150</v>
          </cell>
          <cell r="E12">
            <v>2390</v>
          </cell>
          <cell r="F12">
            <v>2760</v>
          </cell>
          <cell r="G12">
            <v>5197</v>
          </cell>
          <cell r="H12">
            <v>3038</v>
          </cell>
          <cell r="I12">
            <v>2159</v>
          </cell>
          <cell r="J12">
            <v>14762</v>
          </cell>
          <cell r="K12">
            <v>8339</v>
          </cell>
          <cell r="L12">
            <v>6423</v>
          </cell>
        </row>
        <row r="13">
          <cell r="A13">
            <v>70</v>
          </cell>
          <cell r="B13">
            <v>5</v>
          </cell>
          <cell r="C13">
            <v>65</v>
          </cell>
          <cell r="D13">
            <v>77</v>
          </cell>
          <cell r="E13">
            <v>2</v>
          </cell>
          <cell r="F13">
            <v>75</v>
          </cell>
          <cell r="G13">
            <v>127</v>
          </cell>
          <cell r="H13">
            <v>30</v>
          </cell>
          <cell r="I13">
            <v>97</v>
          </cell>
          <cell r="J13">
            <v>219</v>
          </cell>
          <cell r="K13">
            <v>20</v>
          </cell>
          <cell r="L13">
            <v>199</v>
          </cell>
        </row>
        <row r="14">
          <cell r="A14">
            <v>20</v>
          </cell>
          <cell r="B14">
            <v>3</v>
          </cell>
          <cell r="C14">
            <v>17</v>
          </cell>
          <cell r="D14">
            <v>65</v>
          </cell>
          <cell r="E14">
            <v>3</v>
          </cell>
          <cell r="F14">
            <v>62</v>
          </cell>
          <cell r="G14">
            <v>103</v>
          </cell>
          <cell r="H14">
            <v>25</v>
          </cell>
          <cell r="I14">
            <v>78</v>
          </cell>
          <cell r="J14">
            <v>278</v>
          </cell>
          <cell r="K14">
            <v>27</v>
          </cell>
          <cell r="L14">
            <v>251</v>
          </cell>
        </row>
        <row r="15">
          <cell r="A15">
            <v>90</v>
          </cell>
          <cell r="B15">
            <v>8</v>
          </cell>
          <cell r="C15">
            <v>82</v>
          </cell>
          <cell r="D15">
            <v>142</v>
          </cell>
          <cell r="E15">
            <v>5</v>
          </cell>
          <cell r="F15">
            <v>137</v>
          </cell>
          <cell r="G15">
            <v>230</v>
          </cell>
          <cell r="H15">
            <v>55</v>
          </cell>
          <cell r="I15">
            <v>175</v>
          </cell>
          <cell r="J15">
            <v>497</v>
          </cell>
          <cell r="K15">
            <v>47</v>
          </cell>
          <cell r="L15">
            <v>450</v>
          </cell>
        </row>
        <row r="16">
          <cell r="A16">
            <v>1227</v>
          </cell>
          <cell r="B16">
            <v>51</v>
          </cell>
          <cell r="C16">
            <v>1176</v>
          </cell>
          <cell r="D16">
            <v>1994</v>
          </cell>
          <cell r="E16">
            <v>65</v>
          </cell>
          <cell r="F16">
            <v>1929</v>
          </cell>
          <cell r="G16">
            <v>1672</v>
          </cell>
          <cell r="H16">
            <v>198</v>
          </cell>
          <cell r="I16">
            <v>1474</v>
          </cell>
          <cell r="J16">
            <v>5553</v>
          </cell>
          <cell r="K16">
            <v>339</v>
          </cell>
          <cell r="L16">
            <v>5214</v>
          </cell>
        </row>
        <row r="17">
          <cell r="A17">
            <v>408</v>
          </cell>
          <cell r="B17">
            <v>87</v>
          </cell>
          <cell r="C17">
            <v>321</v>
          </cell>
          <cell r="D17">
            <v>1101</v>
          </cell>
          <cell r="E17">
            <v>80</v>
          </cell>
          <cell r="F17">
            <v>1021</v>
          </cell>
          <cell r="G17">
            <v>909</v>
          </cell>
          <cell r="H17">
            <v>249</v>
          </cell>
          <cell r="I17">
            <v>660</v>
          </cell>
          <cell r="J17">
            <v>1917</v>
          </cell>
          <cell r="K17">
            <v>488</v>
          </cell>
          <cell r="L17">
            <v>1429</v>
          </cell>
        </row>
        <row r="18">
          <cell r="A18">
            <v>1635</v>
          </cell>
          <cell r="B18">
            <v>138</v>
          </cell>
          <cell r="C18">
            <v>1497</v>
          </cell>
          <cell r="D18">
            <v>3095</v>
          </cell>
          <cell r="E18">
            <v>145</v>
          </cell>
          <cell r="F18">
            <v>2950</v>
          </cell>
          <cell r="G18">
            <v>2581</v>
          </cell>
          <cell r="H18">
            <v>447</v>
          </cell>
          <cell r="I18">
            <v>2134</v>
          </cell>
          <cell r="J18">
            <v>7470</v>
          </cell>
          <cell r="K18">
            <v>827</v>
          </cell>
          <cell r="L18">
            <v>6643</v>
          </cell>
        </row>
        <row r="25">
          <cell r="A25">
            <v>832</v>
          </cell>
          <cell r="B25">
            <v>543</v>
          </cell>
          <cell r="C25">
            <v>289</v>
          </cell>
          <cell r="D25">
            <v>1822</v>
          </cell>
          <cell r="E25">
            <v>987</v>
          </cell>
          <cell r="F25">
            <v>835</v>
          </cell>
          <cell r="G25">
            <v>1125</v>
          </cell>
          <cell r="H25">
            <v>966</v>
          </cell>
          <cell r="I25">
            <v>159</v>
          </cell>
          <cell r="J25">
            <v>1641</v>
          </cell>
          <cell r="K25">
            <v>1171</v>
          </cell>
          <cell r="L25">
            <v>470</v>
          </cell>
        </row>
        <row r="26">
          <cell r="A26">
            <v>272</v>
          </cell>
          <cell r="B26">
            <v>205</v>
          </cell>
          <cell r="C26">
            <v>67</v>
          </cell>
          <cell r="D26">
            <v>1003</v>
          </cell>
          <cell r="E26">
            <v>315</v>
          </cell>
          <cell r="F26">
            <v>688</v>
          </cell>
          <cell r="G26">
            <v>351</v>
          </cell>
          <cell r="H26">
            <v>299</v>
          </cell>
          <cell r="I26">
            <v>52</v>
          </cell>
          <cell r="J26">
            <v>629</v>
          </cell>
          <cell r="K26">
            <v>407</v>
          </cell>
          <cell r="L26">
            <v>222</v>
          </cell>
        </row>
        <row r="27">
          <cell r="A27">
            <v>1104</v>
          </cell>
          <cell r="B27">
            <v>748</v>
          </cell>
          <cell r="C27">
            <v>356</v>
          </cell>
          <cell r="D27">
            <v>2825</v>
          </cell>
          <cell r="E27">
            <v>1302</v>
          </cell>
          <cell r="F27">
            <v>1523</v>
          </cell>
          <cell r="G27">
            <v>1476</v>
          </cell>
          <cell r="H27">
            <v>1265</v>
          </cell>
          <cell r="I27">
            <v>211</v>
          </cell>
          <cell r="J27">
            <v>2270</v>
          </cell>
          <cell r="K27">
            <v>1578</v>
          </cell>
          <cell r="L27">
            <v>692</v>
          </cell>
        </row>
        <row r="28">
          <cell r="A28">
            <v>585</v>
          </cell>
          <cell r="B28">
            <v>17</v>
          </cell>
          <cell r="C28">
            <v>568</v>
          </cell>
          <cell r="D28">
            <v>960</v>
          </cell>
          <cell r="E28">
            <v>230</v>
          </cell>
          <cell r="F28">
            <v>730</v>
          </cell>
          <cell r="G28">
            <v>1017</v>
          </cell>
          <cell r="H28">
            <v>30</v>
          </cell>
          <cell r="I28">
            <v>987</v>
          </cell>
          <cell r="J28">
            <v>1335</v>
          </cell>
          <cell r="K28">
            <v>23</v>
          </cell>
          <cell r="L28">
            <v>1312</v>
          </cell>
        </row>
        <row r="29">
          <cell r="A29">
            <v>2390</v>
          </cell>
          <cell r="B29">
            <v>1312</v>
          </cell>
          <cell r="C29">
            <v>1078</v>
          </cell>
          <cell r="D29">
            <v>5544</v>
          </cell>
          <cell r="E29">
            <v>1695</v>
          </cell>
          <cell r="F29">
            <v>3849</v>
          </cell>
          <cell r="G29">
            <v>3413</v>
          </cell>
          <cell r="H29">
            <v>2254</v>
          </cell>
          <cell r="I29">
            <v>1159</v>
          </cell>
          <cell r="J29">
            <v>4091</v>
          </cell>
          <cell r="K29">
            <v>1988</v>
          </cell>
          <cell r="L29">
            <v>2103</v>
          </cell>
        </row>
        <row r="30">
          <cell r="A30">
            <v>2975</v>
          </cell>
          <cell r="B30">
            <v>1329</v>
          </cell>
          <cell r="C30">
            <v>1646</v>
          </cell>
          <cell r="D30">
            <v>6504</v>
          </cell>
          <cell r="E30">
            <v>1925</v>
          </cell>
          <cell r="F30">
            <v>4579</v>
          </cell>
          <cell r="G30">
            <v>4430</v>
          </cell>
          <cell r="H30">
            <v>2284</v>
          </cell>
          <cell r="I30">
            <v>2146</v>
          </cell>
          <cell r="J30">
            <v>5426</v>
          </cell>
          <cell r="K30">
            <v>2011</v>
          </cell>
          <cell r="L30">
            <v>3415</v>
          </cell>
        </row>
        <row r="31">
          <cell r="A31">
            <v>41</v>
          </cell>
          <cell r="B31">
            <v>1</v>
          </cell>
          <cell r="C31">
            <v>40</v>
          </cell>
          <cell r="D31">
            <v>69</v>
          </cell>
          <cell r="E31">
            <v>7</v>
          </cell>
          <cell r="F31">
            <v>62</v>
          </cell>
          <cell r="G31">
            <v>111</v>
          </cell>
          <cell r="H31">
            <v>5</v>
          </cell>
          <cell r="I31">
            <v>106</v>
          </cell>
          <cell r="J31">
            <v>109</v>
          </cell>
          <cell r="K31">
            <v>8</v>
          </cell>
          <cell r="L31">
            <v>101</v>
          </cell>
        </row>
        <row r="32">
          <cell r="A32">
            <v>21</v>
          </cell>
          <cell r="B32">
            <v>2</v>
          </cell>
          <cell r="C32">
            <v>19</v>
          </cell>
          <cell r="D32">
            <v>100</v>
          </cell>
          <cell r="E32">
            <v>5</v>
          </cell>
          <cell r="F32">
            <v>95</v>
          </cell>
          <cell r="G32">
            <v>25</v>
          </cell>
          <cell r="H32">
            <v>21</v>
          </cell>
          <cell r="I32">
            <v>4</v>
          </cell>
          <cell r="J32">
            <v>28</v>
          </cell>
          <cell r="K32">
            <v>11</v>
          </cell>
          <cell r="L32">
            <v>17</v>
          </cell>
        </row>
        <row r="33">
          <cell r="A33">
            <v>62</v>
          </cell>
          <cell r="B33">
            <v>3</v>
          </cell>
          <cell r="C33">
            <v>59</v>
          </cell>
          <cell r="D33">
            <v>169</v>
          </cell>
          <cell r="E33">
            <v>12</v>
          </cell>
          <cell r="F33">
            <v>157</v>
          </cell>
          <cell r="G33">
            <v>136</v>
          </cell>
          <cell r="H33">
            <v>26</v>
          </cell>
          <cell r="I33">
            <v>110</v>
          </cell>
          <cell r="J33">
            <v>137</v>
          </cell>
          <cell r="K33">
            <v>19</v>
          </cell>
          <cell r="L33">
            <v>118</v>
          </cell>
        </row>
        <row r="34">
          <cell r="A34">
            <v>966</v>
          </cell>
          <cell r="B34">
            <v>30</v>
          </cell>
          <cell r="C34">
            <v>936</v>
          </cell>
          <cell r="D34">
            <v>1969</v>
          </cell>
          <cell r="E34">
            <v>167</v>
          </cell>
          <cell r="F34">
            <v>1802</v>
          </cell>
          <cell r="G34">
            <v>2537</v>
          </cell>
          <cell r="H34">
            <v>47</v>
          </cell>
          <cell r="I34">
            <v>2490</v>
          </cell>
          <cell r="J34">
            <v>2358</v>
          </cell>
          <cell r="K34">
            <v>49</v>
          </cell>
          <cell r="L34">
            <v>2309</v>
          </cell>
        </row>
        <row r="35">
          <cell r="A35">
            <v>287</v>
          </cell>
          <cell r="B35">
            <v>56</v>
          </cell>
          <cell r="C35">
            <v>231</v>
          </cell>
          <cell r="D35">
            <v>1475</v>
          </cell>
          <cell r="E35">
            <v>200</v>
          </cell>
          <cell r="F35">
            <v>1275</v>
          </cell>
          <cell r="G35">
            <v>516</v>
          </cell>
          <cell r="H35">
            <v>236</v>
          </cell>
          <cell r="I35">
            <v>280</v>
          </cell>
          <cell r="J35">
            <v>552</v>
          </cell>
          <cell r="K35">
            <v>80</v>
          </cell>
          <cell r="L35">
            <v>472</v>
          </cell>
        </row>
        <row r="36">
          <cell r="A36">
            <v>1253</v>
          </cell>
          <cell r="B36">
            <v>86</v>
          </cell>
          <cell r="C36">
            <v>1167</v>
          </cell>
          <cell r="D36">
            <v>3444</v>
          </cell>
          <cell r="E36">
            <v>367</v>
          </cell>
          <cell r="F36">
            <v>3077</v>
          </cell>
          <cell r="G36">
            <v>3053</v>
          </cell>
          <cell r="H36">
            <v>283</v>
          </cell>
          <cell r="I36">
            <v>2770</v>
          </cell>
          <cell r="J36">
            <v>2910</v>
          </cell>
          <cell r="K36">
            <v>129</v>
          </cell>
          <cell r="L36">
            <v>2781</v>
          </cell>
        </row>
        <row r="41">
          <cell r="A41">
            <v>704</v>
          </cell>
          <cell r="B41">
            <v>664</v>
          </cell>
          <cell r="C41">
            <v>40</v>
          </cell>
          <cell r="D41">
            <v>347</v>
          </cell>
          <cell r="E41">
            <v>326</v>
          </cell>
          <cell r="F41">
            <v>21</v>
          </cell>
          <cell r="G41">
            <v>1110</v>
          </cell>
          <cell r="H41">
            <v>805</v>
          </cell>
          <cell r="I41">
            <v>305</v>
          </cell>
          <cell r="J41">
            <v>368</v>
          </cell>
          <cell r="K41">
            <v>344</v>
          </cell>
          <cell r="L41">
            <v>24</v>
          </cell>
        </row>
        <row r="42">
          <cell r="A42">
            <v>227</v>
          </cell>
          <cell r="B42">
            <v>210</v>
          </cell>
          <cell r="C42">
            <v>17</v>
          </cell>
          <cell r="D42">
            <v>68</v>
          </cell>
          <cell r="E42">
            <v>68</v>
          </cell>
          <cell r="F42">
            <v>0</v>
          </cell>
          <cell r="G42">
            <v>295</v>
          </cell>
          <cell r="H42">
            <v>243</v>
          </cell>
          <cell r="I42">
            <v>52</v>
          </cell>
          <cell r="J42">
            <v>84</v>
          </cell>
          <cell r="K42">
            <v>83</v>
          </cell>
          <cell r="L42">
            <v>1</v>
          </cell>
        </row>
        <row r="43">
          <cell r="A43">
            <v>931</v>
          </cell>
          <cell r="B43">
            <v>874</v>
          </cell>
          <cell r="C43">
            <v>57</v>
          </cell>
          <cell r="D43">
            <v>415</v>
          </cell>
          <cell r="E43">
            <v>394</v>
          </cell>
          <cell r="F43">
            <v>21</v>
          </cell>
          <cell r="G43">
            <v>1405</v>
          </cell>
          <cell r="H43">
            <v>1048</v>
          </cell>
          <cell r="I43">
            <v>357</v>
          </cell>
          <cell r="J43">
            <v>452</v>
          </cell>
          <cell r="K43">
            <v>427</v>
          </cell>
          <cell r="L43">
            <v>25</v>
          </cell>
        </row>
        <row r="44">
          <cell r="A44">
            <v>690</v>
          </cell>
          <cell r="B44">
            <v>13</v>
          </cell>
          <cell r="C44">
            <v>677</v>
          </cell>
          <cell r="D44">
            <v>188</v>
          </cell>
          <cell r="E44">
            <v>10</v>
          </cell>
          <cell r="F44">
            <v>178</v>
          </cell>
          <cell r="G44">
            <v>738</v>
          </cell>
          <cell r="H44">
            <v>7</v>
          </cell>
          <cell r="I44">
            <v>731</v>
          </cell>
          <cell r="J44">
            <v>411</v>
          </cell>
          <cell r="K44">
            <v>16</v>
          </cell>
          <cell r="L44">
            <v>395</v>
          </cell>
        </row>
        <row r="45">
          <cell r="A45">
            <v>1870</v>
          </cell>
          <cell r="B45">
            <v>1034</v>
          </cell>
          <cell r="C45">
            <v>836</v>
          </cell>
          <cell r="D45">
            <v>858</v>
          </cell>
          <cell r="E45">
            <v>591</v>
          </cell>
          <cell r="F45">
            <v>267</v>
          </cell>
          <cell r="G45">
            <v>2807</v>
          </cell>
          <cell r="H45">
            <v>1716</v>
          </cell>
          <cell r="I45">
            <v>1091</v>
          </cell>
          <cell r="J45">
            <v>1067</v>
          </cell>
          <cell r="K45">
            <v>759</v>
          </cell>
          <cell r="L45">
            <v>308</v>
          </cell>
        </row>
        <row r="46">
          <cell r="A46">
            <v>2560</v>
          </cell>
          <cell r="B46">
            <v>1047</v>
          </cell>
          <cell r="C46">
            <v>1513</v>
          </cell>
          <cell r="D46">
            <v>1046</v>
          </cell>
          <cell r="E46">
            <v>601</v>
          </cell>
          <cell r="F46">
            <v>445</v>
          </cell>
          <cell r="G46">
            <v>3545</v>
          </cell>
          <cell r="H46">
            <v>1723</v>
          </cell>
          <cell r="I46">
            <v>1822</v>
          </cell>
          <cell r="J46">
            <v>1478</v>
          </cell>
          <cell r="K46">
            <v>775</v>
          </cell>
          <cell r="L46">
            <v>703</v>
          </cell>
        </row>
        <row r="47">
          <cell r="A47">
            <v>46</v>
          </cell>
          <cell r="B47">
            <v>5</v>
          </cell>
          <cell r="C47">
            <v>41</v>
          </cell>
          <cell r="D47">
            <v>34</v>
          </cell>
          <cell r="E47">
            <v>2</v>
          </cell>
          <cell r="F47">
            <v>32</v>
          </cell>
          <cell r="G47">
            <v>131</v>
          </cell>
          <cell r="H47">
            <v>0</v>
          </cell>
          <cell r="I47">
            <v>131</v>
          </cell>
          <cell r="J47">
            <v>23</v>
          </cell>
          <cell r="K47">
            <v>1</v>
          </cell>
          <cell r="L47">
            <v>22</v>
          </cell>
        </row>
        <row r="48">
          <cell r="A48">
            <v>20</v>
          </cell>
          <cell r="B48">
            <v>4</v>
          </cell>
          <cell r="C48">
            <v>16</v>
          </cell>
          <cell r="D48">
            <v>8</v>
          </cell>
          <cell r="E48">
            <v>5</v>
          </cell>
          <cell r="F48">
            <v>3</v>
          </cell>
          <cell r="G48">
            <v>32</v>
          </cell>
          <cell r="H48">
            <v>7</v>
          </cell>
          <cell r="I48">
            <v>25</v>
          </cell>
          <cell r="J48">
            <v>9</v>
          </cell>
          <cell r="K48">
            <v>1</v>
          </cell>
          <cell r="L48">
            <v>8</v>
          </cell>
        </row>
        <row r="49">
          <cell r="A49">
            <v>66</v>
          </cell>
          <cell r="B49">
            <v>9</v>
          </cell>
          <cell r="C49">
            <v>57</v>
          </cell>
          <cell r="D49">
            <v>42</v>
          </cell>
          <cell r="E49">
            <v>7</v>
          </cell>
          <cell r="F49">
            <v>35</v>
          </cell>
          <cell r="G49">
            <v>163</v>
          </cell>
          <cell r="H49">
            <v>7</v>
          </cell>
          <cell r="I49">
            <v>156</v>
          </cell>
          <cell r="J49">
            <v>32</v>
          </cell>
          <cell r="K49">
            <v>2</v>
          </cell>
          <cell r="L49">
            <v>30</v>
          </cell>
        </row>
        <row r="50">
          <cell r="A50">
            <v>945</v>
          </cell>
          <cell r="B50">
            <v>27</v>
          </cell>
          <cell r="C50">
            <v>918</v>
          </cell>
          <cell r="D50">
            <v>450</v>
          </cell>
          <cell r="E50">
            <v>8</v>
          </cell>
          <cell r="F50">
            <v>442</v>
          </cell>
          <cell r="G50">
            <v>1860</v>
          </cell>
          <cell r="H50">
            <v>13</v>
          </cell>
          <cell r="I50">
            <v>1847</v>
          </cell>
          <cell r="J50">
            <v>581</v>
          </cell>
          <cell r="K50">
            <v>7</v>
          </cell>
          <cell r="L50">
            <v>574</v>
          </cell>
        </row>
        <row r="51">
          <cell r="A51">
            <v>243</v>
          </cell>
          <cell r="B51">
            <v>55</v>
          </cell>
          <cell r="C51">
            <v>188</v>
          </cell>
          <cell r="D51">
            <v>87</v>
          </cell>
          <cell r="E51">
            <v>48</v>
          </cell>
          <cell r="F51">
            <v>39</v>
          </cell>
          <cell r="G51">
            <v>434</v>
          </cell>
          <cell r="H51">
            <v>122</v>
          </cell>
          <cell r="I51">
            <v>312</v>
          </cell>
          <cell r="J51">
            <v>114</v>
          </cell>
          <cell r="K51">
            <v>16</v>
          </cell>
          <cell r="L51">
            <v>98</v>
          </cell>
        </row>
        <row r="52">
          <cell r="A52">
            <v>1188</v>
          </cell>
          <cell r="B52">
            <v>82</v>
          </cell>
          <cell r="C52">
            <v>1106</v>
          </cell>
          <cell r="D52">
            <v>537</v>
          </cell>
          <cell r="E52">
            <v>56</v>
          </cell>
          <cell r="F52">
            <v>481</v>
          </cell>
          <cell r="G52">
            <v>2294</v>
          </cell>
          <cell r="H52">
            <v>135</v>
          </cell>
          <cell r="I52">
            <v>2159</v>
          </cell>
          <cell r="J52">
            <v>695</v>
          </cell>
          <cell r="K52">
            <v>23</v>
          </cell>
          <cell r="L52">
            <v>672</v>
          </cell>
        </row>
        <row r="57">
          <cell r="A57">
            <v>665</v>
          </cell>
          <cell r="B57">
            <v>610</v>
          </cell>
          <cell r="C57">
            <v>55</v>
          </cell>
          <cell r="D57">
            <v>1152</v>
          </cell>
          <cell r="E57">
            <v>855</v>
          </cell>
          <cell r="F57">
            <v>297</v>
          </cell>
          <cell r="G57">
            <v>547</v>
          </cell>
          <cell r="H57">
            <v>538</v>
          </cell>
          <cell r="I57">
            <v>9</v>
          </cell>
          <cell r="J57">
            <v>568</v>
          </cell>
          <cell r="K57">
            <v>540</v>
          </cell>
          <cell r="L57">
            <v>28</v>
          </cell>
        </row>
        <row r="58">
          <cell r="A58">
            <v>175</v>
          </cell>
          <cell r="B58">
            <v>172</v>
          </cell>
          <cell r="C58">
            <v>3</v>
          </cell>
          <cell r="D58">
            <v>276</v>
          </cell>
          <cell r="E58">
            <v>254</v>
          </cell>
          <cell r="F58">
            <v>22</v>
          </cell>
          <cell r="G58">
            <v>131</v>
          </cell>
          <cell r="H58">
            <v>128</v>
          </cell>
          <cell r="I58">
            <v>3</v>
          </cell>
          <cell r="J58">
            <v>180</v>
          </cell>
          <cell r="K58">
            <v>176</v>
          </cell>
          <cell r="L58">
            <v>4</v>
          </cell>
        </row>
        <row r="59">
          <cell r="A59">
            <v>840</v>
          </cell>
          <cell r="B59">
            <v>782</v>
          </cell>
          <cell r="C59">
            <v>58</v>
          </cell>
          <cell r="D59">
            <v>1428</v>
          </cell>
          <cell r="E59">
            <v>1109</v>
          </cell>
          <cell r="F59">
            <v>319</v>
          </cell>
          <cell r="G59">
            <v>678</v>
          </cell>
          <cell r="H59">
            <v>666</v>
          </cell>
          <cell r="I59">
            <v>12</v>
          </cell>
          <cell r="J59">
            <v>748</v>
          </cell>
          <cell r="K59">
            <v>716</v>
          </cell>
          <cell r="L59">
            <v>32</v>
          </cell>
        </row>
        <row r="60">
          <cell r="A60">
            <v>471</v>
          </cell>
          <cell r="B60">
            <v>18</v>
          </cell>
          <cell r="C60">
            <v>453</v>
          </cell>
          <cell r="D60">
            <v>732</v>
          </cell>
          <cell r="E60">
            <v>10</v>
          </cell>
          <cell r="F60">
            <v>722</v>
          </cell>
          <cell r="G60">
            <v>421</v>
          </cell>
          <cell r="H60">
            <v>6</v>
          </cell>
          <cell r="I60">
            <v>415</v>
          </cell>
          <cell r="J60">
            <v>393</v>
          </cell>
          <cell r="K60">
            <v>3</v>
          </cell>
          <cell r="L60">
            <v>390</v>
          </cell>
        </row>
        <row r="61">
          <cell r="A61">
            <v>1695</v>
          </cell>
          <cell r="B61">
            <v>1475</v>
          </cell>
          <cell r="C61">
            <v>220</v>
          </cell>
          <cell r="D61">
            <v>2565</v>
          </cell>
          <cell r="E61">
            <v>984</v>
          </cell>
          <cell r="F61">
            <v>1581</v>
          </cell>
          <cell r="G61">
            <v>1520</v>
          </cell>
          <cell r="H61">
            <v>604</v>
          </cell>
          <cell r="I61">
            <v>916</v>
          </cell>
          <cell r="J61">
            <v>1713</v>
          </cell>
          <cell r="K61">
            <v>872</v>
          </cell>
          <cell r="L61">
            <v>841</v>
          </cell>
        </row>
        <row r="62">
          <cell r="A62">
            <v>2166</v>
          </cell>
          <cell r="B62">
            <v>1493</v>
          </cell>
          <cell r="C62">
            <v>673</v>
          </cell>
          <cell r="D62">
            <v>3297</v>
          </cell>
          <cell r="E62">
            <v>994</v>
          </cell>
          <cell r="F62">
            <v>2303</v>
          </cell>
          <cell r="G62">
            <v>1941</v>
          </cell>
          <cell r="H62">
            <v>610</v>
          </cell>
          <cell r="I62">
            <v>1331</v>
          </cell>
          <cell r="J62">
            <v>2106</v>
          </cell>
          <cell r="K62">
            <v>875</v>
          </cell>
          <cell r="L62">
            <v>1231</v>
          </cell>
        </row>
        <row r="63">
          <cell r="A63">
            <v>71</v>
          </cell>
          <cell r="B63">
            <v>5</v>
          </cell>
          <cell r="C63">
            <v>66</v>
          </cell>
          <cell r="D63">
            <v>117</v>
          </cell>
          <cell r="E63">
            <v>0</v>
          </cell>
          <cell r="F63">
            <v>117</v>
          </cell>
          <cell r="G63">
            <v>26</v>
          </cell>
          <cell r="H63">
            <v>4</v>
          </cell>
          <cell r="I63">
            <v>22</v>
          </cell>
          <cell r="J63">
            <v>49</v>
          </cell>
          <cell r="K63">
            <v>1</v>
          </cell>
          <cell r="L63">
            <v>48</v>
          </cell>
        </row>
        <row r="64">
          <cell r="A64">
            <v>8</v>
          </cell>
          <cell r="B64">
            <v>3</v>
          </cell>
          <cell r="C64">
            <v>5</v>
          </cell>
          <cell r="D64">
            <v>11</v>
          </cell>
          <cell r="E64">
            <v>2</v>
          </cell>
          <cell r="F64">
            <v>9</v>
          </cell>
          <cell r="G64">
            <v>14</v>
          </cell>
          <cell r="H64">
            <v>5</v>
          </cell>
          <cell r="I64">
            <v>9</v>
          </cell>
          <cell r="J64">
            <v>4</v>
          </cell>
          <cell r="K64">
            <v>1</v>
          </cell>
          <cell r="L64">
            <v>3</v>
          </cell>
        </row>
        <row r="65">
          <cell r="A65">
            <v>79</v>
          </cell>
          <cell r="B65">
            <v>8</v>
          </cell>
          <cell r="C65">
            <v>71</v>
          </cell>
          <cell r="D65">
            <v>128</v>
          </cell>
          <cell r="E65">
            <v>2</v>
          </cell>
          <cell r="F65">
            <v>126</v>
          </cell>
          <cell r="G65">
            <v>40</v>
          </cell>
          <cell r="H65">
            <v>9</v>
          </cell>
          <cell r="I65">
            <v>31</v>
          </cell>
          <cell r="J65">
            <v>53</v>
          </cell>
          <cell r="K65">
            <v>2</v>
          </cell>
          <cell r="L65">
            <v>51</v>
          </cell>
        </row>
        <row r="66">
          <cell r="A66">
            <v>1318</v>
          </cell>
          <cell r="B66">
            <v>15</v>
          </cell>
          <cell r="C66">
            <v>1303</v>
          </cell>
          <cell r="D66">
            <v>2160</v>
          </cell>
          <cell r="E66">
            <v>16</v>
          </cell>
          <cell r="F66">
            <v>2144</v>
          </cell>
          <cell r="G66">
            <v>645</v>
          </cell>
          <cell r="H66">
            <v>19</v>
          </cell>
          <cell r="I66">
            <v>626</v>
          </cell>
          <cell r="J66">
            <v>992</v>
          </cell>
          <cell r="K66">
            <v>14</v>
          </cell>
          <cell r="L66">
            <v>978</v>
          </cell>
        </row>
        <row r="67">
          <cell r="A67">
            <v>249</v>
          </cell>
          <cell r="B67">
            <v>115</v>
          </cell>
          <cell r="C67">
            <v>134</v>
          </cell>
          <cell r="D67">
            <v>359</v>
          </cell>
          <cell r="E67">
            <v>128</v>
          </cell>
          <cell r="F67">
            <v>231</v>
          </cell>
          <cell r="G67">
            <v>261</v>
          </cell>
          <cell r="H67">
            <v>113</v>
          </cell>
          <cell r="I67">
            <v>148</v>
          </cell>
          <cell r="J67">
            <v>338</v>
          </cell>
          <cell r="K67">
            <v>129</v>
          </cell>
          <cell r="L67">
            <v>209</v>
          </cell>
        </row>
        <row r="68">
          <cell r="A68">
            <v>1567</v>
          </cell>
          <cell r="B68">
            <v>130</v>
          </cell>
          <cell r="C68">
            <v>1437</v>
          </cell>
          <cell r="D68">
            <v>2519</v>
          </cell>
          <cell r="E68">
            <v>144</v>
          </cell>
          <cell r="F68">
            <v>2375</v>
          </cell>
          <cell r="G68">
            <v>906</v>
          </cell>
          <cell r="H68">
            <v>132</v>
          </cell>
          <cell r="I68">
            <v>774</v>
          </cell>
          <cell r="J68">
            <v>1330</v>
          </cell>
          <cell r="K68">
            <v>143</v>
          </cell>
          <cell r="L68">
            <v>1187</v>
          </cell>
        </row>
        <row r="73">
          <cell r="A73">
            <v>251</v>
          </cell>
          <cell r="B73">
            <v>211</v>
          </cell>
          <cell r="C73">
            <v>40</v>
          </cell>
          <cell r="D73">
            <v>201</v>
          </cell>
          <cell r="E73">
            <v>180</v>
          </cell>
          <cell r="F73">
            <v>21</v>
          </cell>
          <cell r="G73">
            <v>484</v>
          </cell>
          <cell r="H73">
            <v>464</v>
          </cell>
          <cell r="I73">
            <v>20</v>
          </cell>
          <cell r="J73">
            <v>607</v>
          </cell>
          <cell r="K73">
            <v>537</v>
          </cell>
          <cell r="L73">
            <v>70</v>
          </cell>
        </row>
        <row r="74">
          <cell r="A74">
            <v>94</v>
          </cell>
          <cell r="B74">
            <v>91</v>
          </cell>
          <cell r="C74">
            <v>3</v>
          </cell>
          <cell r="D74">
            <v>40</v>
          </cell>
          <cell r="E74">
            <v>38</v>
          </cell>
          <cell r="F74">
            <v>2</v>
          </cell>
          <cell r="G74">
            <v>153</v>
          </cell>
          <cell r="H74">
            <v>146</v>
          </cell>
          <cell r="I74">
            <v>7</v>
          </cell>
          <cell r="J74">
            <v>139</v>
          </cell>
          <cell r="K74">
            <v>134</v>
          </cell>
          <cell r="L74">
            <v>5</v>
          </cell>
        </row>
        <row r="75">
          <cell r="A75">
            <v>345</v>
          </cell>
          <cell r="B75">
            <v>302</v>
          </cell>
          <cell r="C75">
            <v>43</v>
          </cell>
          <cell r="D75">
            <v>241</v>
          </cell>
          <cell r="E75">
            <v>218</v>
          </cell>
          <cell r="F75">
            <v>23</v>
          </cell>
          <cell r="G75">
            <v>637</v>
          </cell>
          <cell r="H75">
            <v>610</v>
          </cell>
          <cell r="I75">
            <v>27</v>
          </cell>
          <cell r="J75">
            <v>746</v>
          </cell>
          <cell r="K75">
            <v>671</v>
          </cell>
          <cell r="L75">
            <v>75</v>
          </cell>
        </row>
        <row r="76">
          <cell r="A76">
            <v>78</v>
          </cell>
          <cell r="B76">
            <v>0</v>
          </cell>
          <cell r="C76">
            <v>78</v>
          </cell>
          <cell r="D76">
            <v>289</v>
          </cell>
          <cell r="E76">
            <v>1</v>
          </cell>
          <cell r="F76">
            <v>288</v>
          </cell>
          <cell r="G76">
            <v>484</v>
          </cell>
          <cell r="H76">
            <v>1</v>
          </cell>
          <cell r="I76">
            <v>483</v>
          </cell>
          <cell r="J76">
            <v>236</v>
          </cell>
          <cell r="K76">
            <v>21</v>
          </cell>
          <cell r="L76">
            <v>215</v>
          </cell>
        </row>
        <row r="77">
          <cell r="A77">
            <v>533</v>
          </cell>
          <cell r="B77">
            <v>438</v>
          </cell>
          <cell r="C77">
            <v>95</v>
          </cell>
          <cell r="D77">
            <v>508</v>
          </cell>
          <cell r="E77">
            <v>218</v>
          </cell>
          <cell r="F77">
            <v>290</v>
          </cell>
          <cell r="G77">
            <v>1566</v>
          </cell>
          <cell r="H77">
            <v>735</v>
          </cell>
          <cell r="I77">
            <v>831</v>
          </cell>
          <cell r="J77">
            <v>1122</v>
          </cell>
          <cell r="K77">
            <v>1034</v>
          </cell>
          <cell r="L77">
            <v>88</v>
          </cell>
        </row>
        <row r="78">
          <cell r="A78">
            <v>611</v>
          </cell>
          <cell r="B78">
            <v>438</v>
          </cell>
          <cell r="C78">
            <v>173</v>
          </cell>
          <cell r="D78">
            <v>797</v>
          </cell>
          <cell r="E78">
            <v>219</v>
          </cell>
          <cell r="F78">
            <v>578</v>
          </cell>
          <cell r="G78">
            <v>2050</v>
          </cell>
          <cell r="H78">
            <v>736</v>
          </cell>
          <cell r="I78">
            <v>1314</v>
          </cell>
          <cell r="J78">
            <v>1358</v>
          </cell>
          <cell r="K78">
            <v>1055</v>
          </cell>
          <cell r="L78">
            <v>303</v>
          </cell>
        </row>
        <row r="79">
          <cell r="A79">
            <v>17</v>
          </cell>
          <cell r="B79">
            <v>1</v>
          </cell>
          <cell r="C79">
            <v>16</v>
          </cell>
          <cell r="D79">
            <v>19</v>
          </cell>
          <cell r="E79">
            <v>1</v>
          </cell>
          <cell r="F79">
            <v>18</v>
          </cell>
          <cell r="G79">
            <v>19</v>
          </cell>
          <cell r="H79">
            <v>3</v>
          </cell>
          <cell r="I79">
            <v>16</v>
          </cell>
          <cell r="J79">
            <v>33</v>
          </cell>
          <cell r="K79">
            <v>5</v>
          </cell>
          <cell r="L79">
            <v>28</v>
          </cell>
        </row>
        <row r="80">
          <cell r="A80">
            <v>7</v>
          </cell>
          <cell r="B80">
            <v>5</v>
          </cell>
          <cell r="C80">
            <v>2</v>
          </cell>
          <cell r="D80">
            <v>3</v>
          </cell>
          <cell r="E80">
            <v>1</v>
          </cell>
          <cell r="F80">
            <v>2</v>
          </cell>
          <cell r="G80">
            <v>19</v>
          </cell>
          <cell r="H80">
            <v>11</v>
          </cell>
          <cell r="I80">
            <v>8</v>
          </cell>
          <cell r="J80">
            <v>23</v>
          </cell>
          <cell r="K80">
            <v>18</v>
          </cell>
          <cell r="L80">
            <v>5</v>
          </cell>
        </row>
        <row r="81">
          <cell r="A81">
            <v>24</v>
          </cell>
          <cell r="B81">
            <v>6</v>
          </cell>
          <cell r="C81">
            <v>18</v>
          </cell>
          <cell r="D81">
            <v>22</v>
          </cell>
          <cell r="E81">
            <v>2</v>
          </cell>
          <cell r="F81">
            <v>20</v>
          </cell>
          <cell r="G81">
            <v>38</v>
          </cell>
          <cell r="H81">
            <v>14</v>
          </cell>
          <cell r="I81">
            <v>24</v>
          </cell>
          <cell r="J81">
            <v>56</v>
          </cell>
          <cell r="K81">
            <v>23</v>
          </cell>
          <cell r="L81">
            <v>33</v>
          </cell>
        </row>
        <row r="82">
          <cell r="A82">
            <v>395</v>
          </cell>
          <cell r="B82">
            <v>3</v>
          </cell>
          <cell r="C82">
            <v>392</v>
          </cell>
          <cell r="D82">
            <v>315</v>
          </cell>
          <cell r="E82">
            <v>11</v>
          </cell>
          <cell r="F82">
            <v>304</v>
          </cell>
          <cell r="G82">
            <v>671</v>
          </cell>
          <cell r="H82">
            <v>17</v>
          </cell>
          <cell r="I82">
            <v>654</v>
          </cell>
          <cell r="J82">
            <v>754</v>
          </cell>
          <cell r="K82">
            <v>30</v>
          </cell>
          <cell r="L82">
            <v>724</v>
          </cell>
        </row>
        <row r="83">
          <cell r="A83">
            <v>89</v>
          </cell>
          <cell r="B83">
            <v>25</v>
          </cell>
          <cell r="C83">
            <v>64</v>
          </cell>
          <cell r="D83">
            <v>85</v>
          </cell>
          <cell r="E83">
            <v>15</v>
          </cell>
          <cell r="F83">
            <v>70</v>
          </cell>
          <cell r="G83">
            <v>231</v>
          </cell>
          <cell r="H83">
            <v>78</v>
          </cell>
          <cell r="I83">
            <v>153</v>
          </cell>
          <cell r="J83">
            <v>216</v>
          </cell>
          <cell r="K83">
            <v>128</v>
          </cell>
          <cell r="L83">
            <v>88</v>
          </cell>
        </row>
        <row r="84">
          <cell r="A84">
            <v>484</v>
          </cell>
          <cell r="B84">
            <v>28</v>
          </cell>
          <cell r="C84">
            <v>456</v>
          </cell>
          <cell r="D84">
            <v>400</v>
          </cell>
          <cell r="E84">
            <v>26</v>
          </cell>
          <cell r="F84">
            <v>374</v>
          </cell>
          <cell r="G84">
            <v>902</v>
          </cell>
          <cell r="H84">
            <v>95</v>
          </cell>
          <cell r="I84">
            <v>807</v>
          </cell>
          <cell r="J84">
            <v>970</v>
          </cell>
          <cell r="K84">
            <v>158</v>
          </cell>
          <cell r="L84">
            <v>812</v>
          </cell>
        </row>
      </sheetData>
      <sheetData sheetId="6">
        <row r="7">
          <cell r="A7">
            <v>348</v>
          </cell>
          <cell r="B7">
            <v>254</v>
          </cell>
          <cell r="C7">
            <v>94</v>
          </cell>
          <cell r="D7">
            <v>425</v>
          </cell>
          <cell r="E7">
            <v>112</v>
          </cell>
          <cell r="F7">
            <v>313</v>
          </cell>
          <cell r="G7">
            <v>358</v>
          </cell>
          <cell r="H7">
            <v>163</v>
          </cell>
          <cell r="I7">
            <v>195</v>
          </cell>
          <cell r="J7">
            <v>853</v>
          </cell>
          <cell r="K7">
            <v>646</v>
          </cell>
          <cell r="L7">
            <v>207</v>
          </cell>
        </row>
        <row r="8">
          <cell r="A8">
            <v>145</v>
          </cell>
          <cell r="B8">
            <v>126</v>
          </cell>
          <cell r="C8">
            <v>19</v>
          </cell>
          <cell r="D8">
            <v>466</v>
          </cell>
          <cell r="E8">
            <v>87</v>
          </cell>
          <cell r="F8">
            <v>379</v>
          </cell>
          <cell r="G8">
            <v>219</v>
          </cell>
          <cell r="H8">
            <v>101</v>
          </cell>
          <cell r="I8">
            <v>118</v>
          </cell>
          <cell r="J8">
            <v>574</v>
          </cell>
          <cell r="K8">
            <v>434</v>
          </cell>
          <cell r="L8">
            <v>140</v>
          </cell>
        </row>
        <row r="9">
          <cell r="A9">
            <v>493</v>
          </cell>
          <cell r="B9">
            <v>380</v>
          </cell>
          <cell r="C9">
            <v>113</v>
          </cell>
          <cell r="D9">
            <v>891</v>
          </cell>
          <cell r="E9">
            <v>199</v>
          </cell>
          <cell r="F9">
            <v>692</v>
          </cell>
          <cell r="G9">
            <v>577</v>
          </cell>
          <cell r="H9">
            <v>264</v>
          </cell>
          <cell r="I9">
            <v>313</v>
          </cell>
          <cell r="J9">
            <v>1427</v>
          </cell>
          <cell r="K9">
            <v>1080</v>
          </cell>
          <cell r="L9">
            <v>347</v>
          </cell>
        </row>
        <row r="10">
          <cell r="A10">
            <v>531</v>
          </cell>
          <cell r="B10">
            <v>3</v>
          </cell>
          <cell r="C10">
            <v>528</v>
          </cell>
          <cell r="D10">
            <v>371</v>
          </cell>
          <cell r="E10">
            <v>0</v>
          </cell>
          <cell r="F10">
            <v>371</v>
          </cell>
          <cell r="G10">
            <v>570</v>
          </cell>
          <cell r="H10">
            <v>1</v>
          </cell>
          <cell r="I10">
            <v>569</v>
          </cell>
          <cell r="J10">
            <v>998</v>
          </cell>
          <cell r="K10">
            <v>7</v>
          </cell>
          <cell r="L10">
            <v>991</v>
          </cell>
        </row>
        <row r="11">
          <cell r="A11">
            <v>595</v>
          </cell>
          <cell r="B11">
            <v>266</v>
          </cell>
          <cell r="C11">
            <v>329</v>
          </cell>
          <cell r="D11">
            <v>921</v>
          </cell>
          <cell r="E11">
            <v>135</v>
          </cell>
          <cell r="F11">
            <v>786</v>
          </cell>
          <cell r="G11">
            <v>465</v>
          </cell>
          <cell r="H11">
            <v>72</v>
          </cell>
          <cell r="I11">
            <v>393</v>
          </cell>
          <cell r="J11">
            <v>1741</v>
          </cell>
          <cell r="K11">
            <v>437</v>
          </cell>
          <cell r="L11">
            <v>1304</v>
          </cell>
        </row>
        <row r="12">
          <cell r="A12">
            <v>1126</v>
          </cell>
          <cell r="B12">
            <v>269</v>
          </cell>
          <cell r="C12">
            <v>857</v>
          </cell>
          <cell r="D12">
            <v>1292</v>
          </cell>
          <cell r="E12">
            <v>135</v>
          </cell>
          <cell r="F12">
            <v>1157</v>
          </cell>
          <cell r="G12">
            <v>1035</v>
          </cell>
          <cell r="H12">
            <v>73</v>
          </cell>
          <cell r="I12">
            <v>962</v>
          </cell>
          <cell r="J12">
            <v>2739</v>
          </cell>
          <cell r="K12">
            <v>444</v>
          </cell>
          <cell r="L12">
            <v>2295</v>
          </cell>
        </row>
        <row r="13">
          <cell r="A13">
            <v>7</v>
          </cell>
          <cell r="B13">
            <v>0</v>
          </cell>
          <cell r="C13">
            <v>7</v>
          </cell>
          <cell r="D13">
            <v>15</v>
          </cell>
          <cell r="E13">
            <v>0</v>
          </cell>
          <cell r="F13">
            <v>15</v>
          </cell>
          <cell r="G13">
            <v>5</v>
          </cell>
          <cell r="H13">
            <v>0</v>
          </cell>
          <cell r="I13">
            <v>5</v>
          </cell>
          <cell r="J13">
            <v>19</v>
          </cell>
          <cell r="K13">
            <v>0</v>
          </cell>
          <cell r="L13">
            <v>19</v>
          </cell>
        </row>
        <row r="14">
          <cell r="A14">
            <v>2</v>
          </cell>
          <cell r="B14">
            <v>0</v>
          </cell>
          <cell r="C14">
            <v>2</v>
          </cell>
          <cell r="D14">
            <v>9</v>
          </cell>
          <cell r="E14">
            <v>0</v>
          </cell>
          <cell r="F14">
            <v>9</v>
          </cell>
          <cell r="G14">
            <v>9</v>
          </cell>
          <cell r="H14">
            <v>0</v>
          </cell>
          <cell r="I14">
            <v>9</v>
          </cell>
          <cell r="J14">
            <v>98</v>
          </cell>
          <cell r="K14">
            <v>0</v>
          </cell>
          <cell r="L14">
            <v>98</v>
          </cell>
        </row>
        <row r="15">
          <cell r="A15">
            <v>9</v>
          </cell>
          <cell r="B15">
            <v>0</v>
          </cell>
          <cell r="C15">
            <v>9</v>
          </cell>
          <cell r="D15">
            <v>24</v>
          </cell>
          <cell r="E15">
            <v>0</v>
          </cell>
          <cell r="F15">
            <v>24</v>
          </cell>
          <cell r="G15">
            <v>14</v>
          </cell>
          <cell r="H15">
            <v>0</v>
          </cell>
          <cell r="I15">
            <v>14</v>
          </cell>
          <cell r="J15">
            <v>117</v>
          </cell>
          <cell r="K15">
            <v>0</v>
          </cell>
          <cell r="L15">
            <v>117</v>
          </cell>
        </row>
        <row r="16">
          <cell r="A16">
            <v>357</v>
          </cell>
          <cell r="B16">
            <v>0</v>
          </cell>
          <cell r="C16">
            <v>357</v>
          </cell>
          <cell r="D16">
            <v>695</v>
          </cell>
          <cell r="E16">
            <v>1</v>
          </cell>
          <cell r="F16">
            <v>694</v>
          </cell>
          <cell r="G16">
            <v>435</v>
          </cell>
          <cell r="H16">
            <v>1</v>
          </cell>
          <cell r="I16">
            <v>434</v>
          </cell>
          <cell r="J16">
            <v>1281</v>
          </cell>
          <cell r="K16">
            <v>9</v>
          </cell>
          <cell r="L16">
            <v>1272</v>
          </cell>
        </row>
        <row r="17">
          <cell r="A17">
            <v>47</v>
          </cell>
          <cell r="B17">
            <v>5</v>
          </cell>
          <cell r="C17">
            <v>42</v>
          </cell>
          <cell r="D17">
            <v>265</v>
          </cell>
          <cell r="E17">
            <v>3</v>
          </cell>
          <cell r="F17">
            <v>262</v>
          </cell>
          <cell r="G17">
            <v>144</v>
          </cell>
          <cell r="H17">
            <v>2</v>
          </cell>
          <cell r="I17">
            <v>142</v>
          </cell>
          <cell r="J17">
            <v>415</v>
          </cell>
          <cell r="K17">
            <v>12</v>
          </cell>
          <cell r="L17">
            <v>403</v>
          </cell>
        </row>
        <row r="18">
          <cell r="A18">
            <v>404</v>
          </cell>
          <cell r="B18">
            <v>5</v>
          </cell>
          <cell r="C18">
            <v>399</v>
          </cell>
          <cell r="D18">
            <v>960</v>
          </cell>
          <cell r="E18">
            <v>4</v>
          </cell>
          <cell r="F18">
            <v>956</v>
          </cell>
          <cell r="G18">
            <v>579</v>
          </cell>
          <cell r="H18">
            <v>3</v>
          </cell>
          <cell r="I18">
            <v>576</v>
          </cell>
          <cell r="J18">
            <v>1696</v>
          </cell>
          <cell r="K18">
            <v>21</v>
          </cell>
          <cell r="L18">
            <v>1675</v>
          </cell>
        </row>
        <row r="25">
          <cell r="A25">
            <v>331</v>
          </cell>
          <cell r="B25">
            <v>147</v>
          </cell>
          <cell r="C25">
            <v>184</v>
          </cell>
          <cell r="D25">
            <v>378</v>
          </cell>
          <cell r="E25">
            <v>162</v>
          </cell>
          <cell r="F25">
            <v>216</v>
          </cell>
          <cell r="G25">
            <v>466</v>
          </cell>
          <cell r="H25">
            <v>402</v>
          </cell>
          <cell r="I25">
            <v>64</v>
          </cell>
          <cell r="J25">
            <v>420</v>
          </cell>
          <cell r="K25">
            <v>232</v>
          </cell>
          <cell r="L25">
            <v>188</v>
          </cell>
        </row>
        <row r="26">
          <cell r="A26">
            <v>124</v>
          </cell>
          <cell r="B26">
            <v>77</v>
          </cell>
          <cell r="C26">
            <v>47</v>
          </cell>
          <cell r="D26">
            <v>372</v>
          </cell>
          <cell r="E26">
            <v>124</v>
          </cell>
          <cell r="F26">
            <v>248</v>
          </cell>
          <cell r="G26">
            <v>263</v>
          </cell>
          <cell r="H26">
            <v>239</v>
          </cell>
          <cell r="I26">
            <v>24</v>
          </cell>
          <cell r="J26">
            <v>247</v>
          </cell>
          <cell r="K26">
            <v>133</v>
          </cell>
          <cell r="L26">
            <v>114</v>
          </cell>
        </row>
        <row r="27">
          <cell r="A27">
            <v>455</v>
          </cell>
          <cell r="B27">
            <v>224</v>
          </cell>
          <cell r="C27">
            <v>231</v>
          </cell>
          <cell r="D27">
            <v>750</v>
          </cell>
          <cell r="E27">
            <v>286</v>
          </cell>
          <cell r="F27">
            <v>464</v>
          </cell>
          <cell r="G27">
            <v>729</v>
          </cell>
          <cell r="H27">
            <v>641</v>
          </cell>
          <cell r="I27">
            <v>88</v>
          </cell>
          <cell r="J27">
            <v>667</v>
          </cell>
          <cell r="K27">
            <v>365</v>
          </cell>
          <cell r="L27">
            <v>302</v>
          </cell>
        </row>
        <row r="28">
          <cell r="A28">
            <v>151</v>
          </cell>
          <cell r="B28">
            <v>1</v>
          </cell>
          <cell r="C28">
            <v>150</v>
          </cell>
          <cell r="D28">
            <v>259</v>
          </cell>
          <cell r="E28">
            <v>1</v>
          </cell>
          <cell r="F28">
            <v>258</v>
          </cell>
          <cell r="G28">
            <v>354</v>
          </cell>
          <cell r="H28">
            <v>0</v>
          </cell>
          <cell r="I28">
            <v>354</v>
          </cell>
          <cell r="J28">
            <v>689</v>
          </cell>
          <cell r="K28">
            <v>0</v>
          </cell>
          <cell r="L28">
            <v>689</v>
          </cell>
        </row>
        <row r="29">
          <cell r="A29">
            <v>447</v>
          </cell>
          <cell r="B29">
            <v>81</v>
          </cell>
          <cell r="C29">
            <v>366</v>
          </cell>
          <cell r="D29">
            <v>890</v>
          </cell>
          <cell r="E29">
            <v>103</v>
          </cell>
          <cell r="F29">
            <v>787</v>
          </cell>
          <cell r="G29">
            <v>834</v>
          </cell>
          <cell r="H29">
            <v>405</v>
          </cell>
          <cell r="I29">
            <v>429</v>
          </cell>
          <cell r="J29">
            <v>899</v>
          </cell>
          <cell r="K29">
            <v>196</v>
          </cell>
          <cell r="L29">
            <v>703</v>
          </cell>
        </row>
        <row r="30">
          <cell r="A30">
            <v>598</v>
          </cell>
          <cell r="B30">
            <v>82</v>
          </cell>
          <cell r="C30">
            <v>516</v>
          </cell>
          <cell r="D30">
            <v>1149</v>
          </cell>
          <cell r="E30">
            <v>104</v>
          </cell>
          <cell r="F30">
            <v>1045</v>
          </cell>
          <cell r="G30">
            <v>1188</v>
          </cell>
          <cell r="H30">
            <v>405</v>
          </cell>
          <cell r="I30">
            <v>783</v>
          </cell>
          <cell r="J30">
            <v>1588</v>
          </cell>
          <cell r="K30">
            <v>196</v>
          </cell>
          <cell r="L30">
            <v>1392</v>
          </cell>
        </row>
        <row r="31">
          <cell r="A31">
            <v>5</v>
          </cell>
          <cell r="B31">
            <v>0</v>
          </cell>
          <cell r="C31">
            <v>5</v>
          </cell>
          <cell r="D31">
            <v>11</v>
          </cell>
          <cell r="E31">
            <v>0</v>
          </cell>
          <cell r="F31">
            <v>11</v>
          </cell>
          <cell r="G31">
            <v>16</v>
          </cell>
          <cell r="H31">
            <v>0</v>
          </cell>
          <cell r="I31">
            <v>16</v>
          </cell>
          <cell r="J31">
            <v>20</v>
          </cell>
          <cell r="K31">
            <v>0</v>
          </cell>
          <cell r="L31">
            <v>20</v>
          </cell>
        </row>
        <row r="32">
          <cell r="A32">
            <v>5</v>
          </cell>
          <cell r="B32">
            <v>0</v>
          </cell>
          <cell r="C32">
            <v>5</v>
          </cell>
          <cell r="D32">
            <v>10</v>
          </cell>
          <cell r="E32">
            <v>0</v>
          </cell>
          <cell r="F32">
            <v>10</v>
          </cell>
          <cell r="G32">
            <v>3</v>
          </cell>
          <cell r="H32">
            <v>1</v>
          </cell>
          <cell r="I32">
            <v>2</v>
          </cell>
          <cell r="J32">
            <v>6</v>
          </cell>
          <cell r="K32">
            <v>4</v>
          </cell>
          <cell r="L32">
            <v>2</v>
          </cell>
        </row>
        <row r="33">
          <cell r="A33">
            <v>10</v>
          </cell>
          <cell r="B33">
            <v>0</v>
          </cell>
          <cell r="C33">
            <v>10</v>
          </cell>
          <cell r="D33">
            <v>21</v>
          </cell>
          <cell r="E33">
            <v>0</v>
          </cell>
          <cell r="F33">
            <v>21</v>
          </cell>
          <cell r="G33">
            <v>19</v>
          </cell>
          <cell r="H33">
            <v>1</v>
          </cell>
          <cell r="I33">
            <v>18</v>
          </cell>
          <cell r="J33">
            <v>26</v>
          </cell>
          <cell r="K33">
            <v>4</v>
          </cell>
          <cell r="L33">
            <v>22</v>
          </cell>
        </row>
        <row r="34">
          <cell r="A34">
            <v>439</v>
          </cell>
          <cell r="B34">
            <v>1</v>
          </cell>
          <cell r="C34">
            <v>438</v>
          </cell>
          <cell r="D34">
            <v>583</v>
          </cell>
          <cell r="E34">
            <v>1</v>
          </cell>
          <cell r="F34">
            <v>582</v>
          </cell>
          <cell r="G34">
            <v>746</v>
          </cell>
          <cell r="H34">
            <v>0</v>
          </cell>
          <cell r="I34">
            <v>746</v>
          </cell>
          <cell r="J34">
            <v>545</v>
          </cell>
          <cell r="K34">
            <v>0</v>
          </cell>
          <cell r="L34">
            <v>545</v>
          </cell>
        </row>
        <row r="35">
          <cell r="A35">
            <v>34</v>
          </cell>
          <cell r="B35">
            <v>2</v>
          </cell>
          <cell r="C35">
            <v>32</v>
          </cell>
          <cell r="D35">
            <v>243</v>
          </cell>
          <cell r="E35">
            <v>12</v>
          </cell>
          <cell r="F35">
            <v>231</v>
          </cell>
          <cell r="G35">
            <v>90</v>
          </cell>
          <cell r="H35">
            <v>35</v>
          </cell>
          <cell r="I35">
            <v>55</v>
          </cell>
          <cell r="J35">
            <v>76</v>
          </cell>
          <cell r="K35">
            <v>5</v>
          </cell>
          <cell r="L35">
            <v>71</v>
          </cell>
        </row>
        <row r="36">
          <cell r="A36">
            <v>473</v>
          </cell>
          <cell r="B36">
            <v>3</v>
          </cell>
          <cell r="C36">
            <v>470</v>
          </cell>
          <cell r="D36">
            <v>826</v>
          </cell>
          <cell r="E36">
            <v>13</v>
          </cell>
          <cell r="F36">
            <v>813</v>
          </cell>
          <cell r="G36">
            <v>836</v>
          </cell>
          <cell r="H36">
            <v>35</v>
          </cell>
          <cell r="I36">
            <v>801</v>
          </cell>
          <cell r="J36">
            <v>621</v>
          </cell>
          <cell r="K36">
            <v>5</v>
          </cell>
          <cell r="L36">
            <v>616</v>
          </cell>
        </row>
        <row r="41">
          <cell r="A41">
            <v>189</v>
          </cell>
          <cell r="B41">
            <v>159</v>
          </cell>
          <cell r="C41">
            <v>30</v>
          </cell>
          <cell r="D41">
            <v>125</v>
          </cell>
          <cell r="E41">
            <v>120</v>
          </cell>
          <cell r="F41">
            <v>5</v>
          </cell>
          <cell r="G41">
            <v>615</v>
          </cell>
          <cell r="H41">
            <v>329</v>
          </cell>
          <cell r="I41">
            <v>286</v>
          </cell>
          <cell r="J41">
            <v>119</v>
          </cell>
          <cell r="K41">
            <v>100</v>
          </cell>
          <cell r="L41">
            <v>19</v>
          </cell>
        </row>
        <row r="42">
          <cell r="A42">
            <v>101</v>
          </cell>
          <cell r="B42">
            <v>98</v>
          </cell>
          <cell r="C42">
            <v>3</v>
          </cell>
          <cell r="D42">
            <v>28</v>
          </cell>
          <cell r="E42">
            <v>27</v>
          </cell>
          <cell r="F42">
            <v>1</v>
          </cell>
          <cell r="G42">
            <v>178</v>
          </cell>
          <cell r="H42">
            <v>151</v>
          </cell>
          <cell r="I42">
            <v>27</v>
          </cell>
          <cell r="J42">
            <v>56</v>
          </cell>
          <cell r="K42">
            <v>53</v>
          </cell>
          <cell r="L42">
            <v>3</v>
          </cell>
        </row>
        <row r="43">
          <cell r="A43">
            <v>290</v>
          </cell>
          <cell r="B43">
            <v>257</v>
          </cell>
          <cell r="C43">
            <v>33</v>
          </cell>
          <cell r="D43">
            <v>153</v>
          </cell>
          <cell r="E43">
            <v>147</v>
          </cell>
          <cell r="F43">
            <v>6</v>
          </cell>
          <cell r="G43">
            <v>793</v>
          </cell>
          <cell r="H43">
            <v>480</v>
          </cell>
          <cell r="I43">
            <v>313</v>
          </cell>
          <cell r="J43">
            <v>175</v>
          </cell>
          <cell r="K43">
            <v>153</v>
          </cell>
          <cell r="L43">
            <v>22</v>
          </cell>
        </row>
        <row r="44">
          <cell r="A44">
            <v>286</v>
          </cell>
          <cell r="B44">
            <v>0</v>
          </cell>
          <cell r="C44">
            <v>286</v>
          </cell>
          <cell r="D44">
            <v>92</v>
          </cell>
          <cell r="E44">
            <v>5</v>
          </cell>
          <cell r="F44">
            <v>87</v>
          </cell>
          <cell r="G44">
            <v>455</v>
          </cell>
          <cell r="H44">
            <v>1</v>
          </cell>
          <cell r="I44">
            <v>454</v>
          </cell>
          <cell r="J44">
            <v>123</v>
          </cell>
          <cell r="K44">
            <v>0</v>
          </cell>
          <cell r="L44">
            <v>123</v>
          </cell>
        </row>
        <row r="45">
          <cell r="A45">
            <v>383</v>
          </cell>
          <cell r="B45">
            <v>30</v>
          </cell>
          <cell r="C45">
            <v>353</v>
          </cell>
          <cell r="D45">
            <v>268</v>
          </cell>
          <cell r="E45">
            <v>76</v>
          </cell>
          <cell r="F45">
            <v>192</v>
          </cell>
          <cell r="G45">
            <v>1093</v>
          </cell>
          <cell r="H45">
            <v>333</v>
          </cell>
          <cell r="I45">
            <v>760</v>
          </cell>
          <cell r="J45">
            <v>334</v>
          </cell>
          <cell r="K45">
            <v>64</v>
          </cell>
          <cell r="L45">
            <v>270</v>
          </cell>
        </row>
        <row r="46">
          <cell r="A46">
            <v>669</v>
          </cell>
          <cell r="B46">
            <v>30</v>
          </cell>
          <cell r="C46">
            <v>639</v>
          </cell>
          <cell r="D46">
            <v>360</v>
          </cell>
          <cell r="E46">
            <v>81</v>
          </cell>
          <cell r="F46">
            <v>279</v>
          </cell>
          <cell r="G46">
            <v>1548</v>
          </cell>
          <cell r="H46">
            <v>334</v>
          </cell>
          <cell r="I46">
            <v>1214</v>
          </cell>
          <cell r="J46">
            <v>457</v>
          </cell>
          <cell r="K46">
            <v>64</v>
          </cell>
          <cell r="L46">
            <v>393</v>
          </cell>
        </row>
        <row r="47">
          <cell r="A47">
            <v>4</v>
          </cell>
          <cell r="B47">
            <v>0</v>
          </cell>
          <cell r="C47">
            <v>4</v>
          </cell>
          <cell r="D47">
            <v>5</v>
          </cell>
          <cell r="E47">
            <v>1</v>
          </cell>
          <cell r="F47">
            <v>4</v>
          </cell>
          <cell r="G47">
            <v>18</v>
          </cell>
          <cell r="H47">
            <v>0</v>
          </cell>
          <cell r="I47">
            <v>18</v>
          </cell>
          <cell r="J47">
            <v>2</v>
          </cell>
          <cell r="K47">
            <v>0</v>
          </cell>
          <cell r="L47">
            <v>2</v>
          </cell>
        </row>
        <row r="48">
          <cell r="A48">
            <v>5</v>
          </cell>
          <cell r="B48">
            <v>0</v>
          </cell>
          <cell r="C48">
            <v>5</v>
          </cell>
          <cell r="D48">
            <v>0</v>
          </cell>
          <cell r="E48">
            <v>0</v>
          </cell>
          <cell r="F48">
            <v>0</v>
          </cell>
          <cell r="G48">
            <v>14</v>
          </cell>
          <cell r="H48">
            <v>0</v>
          </cell>
          <cell r="I48">
            <v>14</v>
          </cell>
          <cell r="J48">
            <v>2</v>
          </cell>
          <cell r="K48">
            <v>0</v>
          </cell>
          <cell r="L48">
            <v>2</v>
          </cell>
        </row>
        <row r="49">
          <cell r="A49">
            <v>9</v>
          </cell>
          <cell r="B49">
            <v>0</v>
          </cell>
          <cell r="C49">
            <v>9</v>
          </cell>
          <cell r="D49">
            <v>5</v>
          </cell>
          <cell r="E49">
            <v>1</v>
          </cell>
          <cell r="F49">
            <v>4</v>
          </cell>
          <cell r="G49">
            <v>32</v>
          </cell>
          <cell r="H49">
            <v>0</v>
          </cell>
          <cell r="I49">
            <v>32</v>
          </cell>
          <cell r="J49">
            <v>4</v>
          </cell>
          <cell r="K49">
            <v>0</v>
          </cell>
          <cell r="L49">
            <v>4</v>
          </cell>
        </row>
        <row r="50">
          <cell r="A50">
            <v>230</v>
          </cell>
          <cell r="B50">
            <v>0</v>
          </cell>
          <cell r="C50">
            <v>230</v>
          </cell>
          <cell r="D50">
            <v>105</v>
          </cell>
          <cell r="E50">
            <v>0</v>
          </cell>
          <cell r="F50">
            <v>105</v>
          </cell>
          <cell r="G50">
            <v>541</v>
          </cell>
          <cell r="H50">
            <v>0</v>
          </cell>
          <cell r="I50">
            <v>541</v>
          </cell>
          <cell r="J50">
            <v>99</v>
          </cell>
          <cell r="K50">
            <v>0</v>
          </cell>
          <cell r="L50">
            <v>99</v>
          </cell>
        </row>
        <row r="51">
          <cell r="A51">
            <v>53</v>
          </cell>
          <cell r="B51">
            <v>2</v>
          </cell>
          <cell r="C51">
            <v>51</v>
          </cell>
          <cell r="D51">
            <v>22</v>
          </cell>
          <cell r="E51">
            <v>4</v>
          </cell>
          <cell r="F51">
            <v>18</v>
          </cell>
          <cell r="G51">
            <v>106</v>
          </cell>
          <cell r="H51">
            <v>7</v>
          </cell>
          <cell r="I51">
            <v>99</v>
          </cell>
          <cell r="J51">
            <v>23</v>
          </cell>
          <cell r="K51">
            <v>1</v>
          </cell>
          <cell r="L51">
            <v>22</v>
          </cell>
        </row>
        <row r="52">
          <cell r="A52">
            <v>283</v>
          </cell>
          <cell r="B52">
            <v>2</v>
          </cell>
          <cell r="C52">
            <v>281</v>
          </cell>
          <cell r="D52">
            <v>127</v>
          </cell>
          <cell r="E52">
            <v>4</v>
          </cell>
          <cell r="F52">
            <v>123</v>
          </cell>
          <cell r="G52">
            <v>647</v>
          </cell>
          <cell r="H52">
            <v>7</v>
          </cell>
          <cell r="I52">
            <v>640</v>
          </cell>
          <cell r="J52">
            <v>122</v>
          </cell>
          <cell r="K52">
            <v>1</v>
          </cell>
          <cell r="L52">
            <v>121</v>
          </cell>
        </row>
        <row r="57">
          <cell r="A57">
            <v>161</v>
          </cell>
          <cell r="B57">
            <v>153</v>
          </cell>
          <cell r="C57">
            <v>8</v>
          </cell>
          <cell r="D57">
            <v>397</v>
          </cell>
          <cell r="E57">
            <v>319</v>
          </cell>
          <cell r="F57">
            <v>78</v>
          </cell>
          <cell r="G57">
            <v>138</v>
          </cell>
          <cell r="H57">
            <v>136</v>
          </cell>
          <cell r="I57">
            <v>2</v>
          </cell>
          <cell r="J57">
            <v>189</v>
          </cell>
          <cell r="K57">
            <v>187</v>
          </cell>
          <cell r="L57">
            <v>2</v>
          </cell>
        </row>
        <row r="58">
          <cell r="A58">
            <v>67</v>
          </cell>
          <cell r="B58">
            <v>67</v>
          </cell>
          <cell r="C58">
            <v>0</v>
          </cell>
          <cell r="D58">
            <v>162</v>
          </cell>
          <cell r="E58">
            <v>159</v>
          </cell>
          <cell r="F58">
            <v>3</v>
          </cell>
          <cell r="G58">
            <v>48</v>
          </cell>
          <cell r="H58">
            <v>48</v>
          </cell>
          <cell r="I58">
            <v>0</v>
          </cell>
          <cell r="J58">
            <v>106</v>
          </cell>
          <cell r="K58">
            <v>105</v>
          </cell>
          <cell r="L58">
            <v>1</v>
          </cell>
        </row>
        <row r="59">
          <cell r="A59">
            <v>228</v>
          </cell>
          <cell r="B59">
            <v>220</v>
          </cell>
          <cell r="C59">
            <v>8</v>
          </cell>
          <cell r="D59">
            <v>559</v>
          </cell>
          <cell r="E59">
            <v>478</v>
          </cell>
          <cell r="F59">
            <v>81</v>
          </cell>
          <cell r="G59">
            <v>186</v>
          </cell>
          <cell r="H59">
            <v>184</v>
          </cell>
          <cell r="I59">
            <v>2</v>
          </cell>
          <cell r="J59">
            <v>295</v>
          </cell>
          <cell r="K59">
            <v>292</v>
          </cell>
          <cell r="L59">
            <v>3</v>
          </cell>
        </row>
        <row r="60">
          <cell r="A60">
            <v>193</v>
          </cell>
          <cell r="B60">
            <v>0</v>
          </cell>
          <cell r="C60">
            <v>193</v>
          </cell>
          <cell r="D60">
            <v>346</v>
          </cell>
          <cell r="E60">
            <v>1</v>
          </cell>
          <cell r="F60">
            <v>345</v>
          </cell>
          <cell r="G60">
            <v>146</v>
          </cell>
          <cell r="H60">
            <v>0</v>
          </cell>
          <cell r="I60">
            <v>146</v>
          </cell>
          <cell r="J60">
            <v>329</v>
          </cell>
          <cell r="K60">
            <v>0</v>
          </cell>
          <cell r="L60">
            <v>329</v>
          </cell>
        </row>
        <row r="61">
          <cell r="A61">
            <v>308</v>
          </cell>
          <cell r="B61">
            <v>201</v>
          </cell>
          <cell r="C61">
            <v>107</v>
          </cell>
          <cell r="D61">
            <v>838</v>
          </cell>
          <cell r="E61">
            <v>160</v>
          </cell>
          <cell r="F61">
            <v>678</v>
          </cell>
          <cell r="G61">
            <v>245</v>
          </cell>
          <cell r="H61">
            <v>41</v>
          </cell>
          <cell r="I61">
            <v>204</v>
          </cell>
          <cell r="J61">
            <v>460</v>
          </cell>
          <cell r="K61">
            <v>73</v>
          </cell>
          <cell r="L61">
            <v>387</v>
          </cell>
        </row>
        <row r="62">
          <cell r="A62">
            <v>501</v>
          </cell>
          <cell r="B62">
            <v>201</v>
          </cell>
          <cell r="C62">
            <v>300</v>
          </cell>
          <cell r="D62">
            <v>1184</v>
          </cell>
          <cell r="E62">
            <v>161</v>
          </cell>
          <cell r="F62">
            <v>1023</v>
          </cell>
          <cell r="G62">
            <v>391</v>
          </cell>
          <cell r="H62">
            <v>41</v>
          </cell>
          <cell r="I62">
            <v>350</v>
          </cell>
          <cell r="J62">
            <v>789</v>
          </cell>
          <cell r="K62">
            <v>73</v>
          </cell>
          <cell r="L62">
            <v>716</v>
          </cell>
        </row>
        <row r="63">
          <cell r="A63">
            <v>6</v>
          </cell>
          <cell r="B63">
            <v>0</v>
          </cell>
          <cell r="C63">
            <v>6</v>
          </cell>
          <cell r="D63">
            <v>8</v>
          </cell>
          <cell r="E63">
            <v>0</v>
          </cell>
          <cell r="F63">
            <v>8</v>
          </cell>
          <cell r="G63">
            <v>0</v>
          </cell>
          <cell r="H63">
            <v>0</v>
          </cell>
          <cell r="I63">
            <v>0</v>
          </cell>
          <cell r="J63">
            <v>5</v>
          </cell>
          <cell r="K63">
            <v>0</v>
          </cell>
          <cell r="L63">
            <v>5</v>
          </cell>
        </row>
        <row r="64">
          <cell r="A64">
            <v>1</v>
          </cell>
          <cell r="B64">
            <v>1</v>
          </cell>
          <cell r="C64">
            <v>0</v>
          </cell>
          <cell r="D64">
            <v>3</v>
          </cell>
          <cell r="E64">
            <v>0</v>
          </cell>
          <cell r="F64">
            <v>3</v>
          </cell>
          <cell r="G64">
            <v>3</v>
          </cell>
          <cell r="H64">
            <v>1</v>
          </cell>
          <cell r="I64">
            <v>2</v>
          </cell>
          <cell r="J64">
            <v>0</v>
          </cell>
          <cell r="K64">
            <v>0</v>
          </cell>
          <cell r="L64">
            <v>0</v>
          </cell>
        </row>
        <row r="65">
          <cell r="A65">
            <v>7</v>
          </cell>
          <cell r="B65">
            <v>1</v>
          </cell>
          <cell r="C65">
            <v>6</v>
          </cell>
          <cell r="D65">
            <v>11</v>
          </cell>
          <cell r="E65">
            <v>0</v>
          </cell>
          <cell r="F65">
            <v>11</v>
          </cell>
          <cell r="G65">
            <v>3</v>
          </cell>
          <cell r="H65">
            <v>1</v>
          </cell>
          <cell r="I65">
            <v>2</v>
          </cell>
          <cell r="J65">
            <v>5</v>
          </cell>
          <cell r="K65">
            <v>0</v>
          </cell>
          <cell r="L65">
            <v>5</v>
          </cell>
        </row>
        <row r="66">
          <cell r="A66">
            <v>292</v>
          </cell>
          <cell r="B66">
            <v>0</v>
          </cell>
          <cell r="C66">
            <v>292</v>
          </cell>
          <cell r="D66">
            <v>696</v>
          </cell>
          <cell r="E66">
            <v>4</v>
          </cell>
          <cell r="F66">
            <v>692</v>
          </cell>
          <cell r="G66">
            <v>109</v>
          </cell>
          <cell r="H66">
            <v>0</v>
          </cell>
          <cell r="I66">
            <v>109</v>
          </cell>
          <cell r="J66">
            <v>271</v>
          </cell>
          <cell r="K66">
            <v>0</v>
          </cell>
          <cell r="L66">
            <v>271</v>
          </cell>
        </row>
        <row r="67">
          <cell r="A67">
            <v>34</v>
          </cell>
          <cell r="B67">
            <v>21</v>
          </cell>
          <cell r="C67">
            <v>13</v>
          </cell>
          <cell r="D67">
            <v>47</v>
          </cell>
          <cell r="E67">
            <v>9</v>
          </cell>
          <cell r="F67">
            <v>38</v>
          </cell>
          <cell r="G67">
            <v>24</v>
          </cell>
          <cell r="H67">
            <v>3</v>
          </cell>
          <cell r="I67">
            <v>21</v>
          </cell>
          <cell r="J67">
            <v>31</v>
          </cell>
          <cell r="K67">
            <v>11</v>
          </cell>
          <cell r="L67">
            <v>20</v>
          </cell>
        </row>
        <row r="68">
          <cell r="A68">
            <v>326</v>
          </cell>
          <cell r="B68">
            <v>21</v>
          </cell>
          <cell r="C68">
            <v>305</v>
          </cell>
          <cell r="D68">
            <v>743</v>
          </cell>
          <cell r="E68">
            <v>13</v>
          </cell>
          <cell r="F68">
            <v>730</v>
          </cell>
          <cell r="G68">
            <v>133</v>
          </cell>
          <cell r="H68">
            <v>3</v>
          </cell>
          <cell r="I68">
            <v>130</v>
          </cell>
          <cell r="J68">
            <v>302</v>
          </cell>
          <cell r="K68">
            <v>11</v>
          </cell>
          <cell r="L68">
            <v>291</v>
          </cell>
        </row>
        <row r="73">
          <cell r="A73">
            <v>88</v>
          </cell>
          <cell r="B73">
            <v>84</v>
          </cell>
          <cell r="C73">
            <v>4</v>
          </cell>
          <cell r="D73">
            <v>28</v>
          </cell>
          <cell r="E73">
            <v>22</v>
          </cell>
          <cell r="F73">
            <v>6</v>
          </cell>
          <cell r="G73">
            <v>107</v>
          </cell>
          <cell r="H73">
            <v>107</v>
          </cell>
          <cell r="I73">
            <v>0</v>
          </cell>
          <cell r="J73">
            <v>234</v>
          </cell>
          <cell r="K73">
            <v>221</v>
          </cell>
          <cell r="L73">
            <v>13</v>
          </cell>
        </row>
        <row r="74">
          <cell r="A74">
            <v>41</v>
          </cell>
          <cell r="B74">
            <v>39</v>
          </cell>
          <cell r="C74">
            <v>2</v>
          </cell>
          <cell r="D74">
            <v>8</v>
          </cell>
          <cell r="E74">
            <v>8</v>
          </cell>
          <cell r="F74">
            <v>0</v>
          </cell>
          <cell r="G74">
            <v>43</v>
          </cell>
          <cell r="H74">
            <v>43</v>
          </cell>
          <cell r="I74">
            <v>0</v>
          </cell>
          <cell r="J74">
            <v>87</v>
          </cell>
          <cell r="K74">
            <v>85</v>
          </cell>
          <cell r="L74">
            <v>2</v>
          </cell>
        </row>
        <row r="75">
          <cell r="A75">
            <v>129</v>
          </cell>
          <cell r="B75">
            <v>123</v>
          </cell>
          <cell r="C75">
            <v>6</v>
          </cell>
          <cell r="D75">
            <v>36</v>
          </cell>
          <cell r="E75">
            <v>30</v>
          </cell>
          <cell r="F75">
            <v>6</v>
          </cell>
          <cell r="G75">
            <v>150</v>
          </cell>
          <cell r="H75">
            <v>150</v>
          </cell>
          <cell r="I75">
            <v>0</v>
          </cell>
          <cell r="J75">
            <v>321</v>
          </cell>
          <cell r="K75">
            <v>306</v>
          </cell>
          <cell r="L75">
            <v>15</v>
          </cell>
        </row>
        <row r="76">
          <cell r="A76">
            <v>53</v>
          </cell>
          <cell r="B76">
            <v>0</v>
          </cell>
          <cell r="C76">
            <v>53</v>
          </cell>
          <cell r="D76">
            <v>81</v>
          </cell>
          <cell r="E76">
            <v>0</v>
          </cell>
          <cell r="F76">
            <v>81</v>
          </cell>
          <cell r="G76">
            <v>208</v>
          </cell>
          <cell r="H76">
            <v>0</v>
          </cell>
          <cell r="I76">
            <v>208</v>
          </cell>
          <cell r="J76">
            <v>278</v>
          </cell>
          <cell r="K76">
            <v>5</v>
          </cell>
          <cell r="L76">
            <v>273</v>
          </cell>
        </row>
        <row r="77">
          <cell r="A77">
            <v>184</v>
          </cell>
          <cell r="B77">
            <v>98</v>
          </cell>
          <cell r="C77">
            <v>86</v>
          </cell>
          <cell r="D77">
            <v>58</v>
          </cell>
          <cell r="E77">
            <v>4</v>
          </cell>
          <cell r="F77">
            <v>54</v>
          </cell>
          <cell r="G77">
            <v>263</v>
          </cell>
          <cell r="H77">
            <v>12</v>
          </cell>
          <cell r="I77">
            <v>251</v>
          </cell>
          <cell r="J77">
            <v>397</v>
          </cell>
          <cell r="K77">
            <v>286</v>
          </cell>
          <cell r="L77">
            <v>111</v>
          </cell>
        </row>
        <row r="78">
          <cell r="A78">
            <v>237</v>
          </cell>
          <cell r="B78">
            <v>98</v>
          </cell>
          <cell r="C78">
            <v>139</v>
          </cell>
          <cell r="D78">
            <v>139</v>
          </cell>
          <cell r="E78">
            <v>4</v>
          </cell>
          <cell r="F78">
            <v>135</v>
          </cell>
          <cell r="G78">
            <v>471</v>
          </cell>
          <cell r="H78">
            <v>12</v>
          </cell>
          <cell r="I78">
            <v>459</v>
          </cell>
          <cell r="J78">
            <v>675</v>
          </cell>
          <cell r="K78">
            <v>291</v>
          </cell>
          <cell r="L78">
            <v>384</v>
          </cell>
        </row>
        <row r="79">
          <cell r="A79">
            <v>1</v>
          </cell>
          <cell r="B79">
            <v>0</v>
          </cell>
          <cell r="C79">
            <v>1</v>
          </cell>
          <cell r="D79">
            <v>1</v>
          </cell>
          <cell r="E79">
            <v>0</v>
          </cell>
          <cell r="F79">
            <v>1</v>
          </cell>
          <cell r="G79">
            <v>1</v>
          </cell>
          <cell r="H79">
            <v>1</v>
          </cell>
          <cell r="I79">
            <v>0</v>
          </cell>
          <cell r="J79">
            <v>5</v>
          </cell>
          <cell r="K79">
            <v>1</v>
          </cell>
          <cell r="L79">
            <v>4</v>
          </cell>
        </row>
        <row r="80">
          <cell r="A80">
            <v>0</v>
          </cell>
          <cell r="B80">
            <v>0</v>
          </cell>
          <cell r="C80">
            <v>0</v>
          </cell>
          <cell r="D80">
            <v>1</v>
          </cell>
          <cell r="E80">
            <v>0</v>
          </cell>
          <cell r="F80">
            <v>1</v>
          </cell>
          <cell r="G80">
            <v>0</v>
          </cell>
          <cell r="H80">
            <v>0</v>
          </cell>
          <cell r="I80">
            <v>0</v>
          </cell>
          <cell r="J80">
            <v>1</v>
          </cell>
          <cell r="K80">
            <v>1</v>
          </cell>
          <cell r="L80">
            <v>0</v>
          </cell>
        </row>
        <row r="81">
          <cell r="A81">
            <v>1</v>
          </cell>
          <cell r="B81">
            <v>0</v>
          </cell>
          <cell r="C81">
            <v>1</v>
          </cell>
          <cell r="D81">
            <v>2</v>
          </cell>
          <cell r="E81">
            <v>0</v>
          </cell>
          <cell r="F81">
            <v>2</v>
          </cell>
          <cell r="G81">
            <v>1</v>
          </cell>
          <cell r="H81">
            <v>1</v>
          </cell>
          <cell r="I81">
            <v>0</v>
          </cell>
          <cell r="J81">
            <v>6</v>
          </cell>
          <cell r="K81">
            <v>2</v>
          </cell>
          <cell r="L81">
            <v>4</v>
          </cell>
        </row>
        <row r="82">
          <cell r="A82">
            <v>109</v>
          </cell>
          <cell r="B82">
            <v>0</v>
          </cell>
          <cell r="C82">
            <v>109</v>
          </cell>
          <cell r="D82">
            <v>56</v>
          </cell>
          <cell r="E82">
            <v>0</v>
          </cell>
          <cell r="F82">
            <v>56</v>
          </cell>
          <cell r="G82">
            <v>157</v>
          </cell>
          <cell r="H82">
            <v>0</v>
          </cell>
          <cell r="I82">
            <v>157</v>
          </cell>
          <cell r="J82">
            <v>233</v>
          </cell>
          <cell r="K82">
            <v>1</v>
          </cell>
          <cell r="L82">
            <v>232</v>
          </cell>
        </row>
        <row r="83">
          <cell r="A83">
            <v>7</v>
          </cell>
          <cell r="B83">
            <v>0</v>
          </cell>
          <cell r="C83">
            <v>7</v>
          </cell>
          <cell r="D83">
            <v>3</v>
          </cell>
          <cell r="E83">
            <v>2</v>
          </cell>
          <cell r="F83">
            <v>1</v>
          </cell>
          <cell r="G83">
            <v>3</v>
          </cell>
          <cell r="H83">
            <v>0</v>
          </cell>
          <cell r="I83">
            <v>3</v>
          </cell>
          <cell r="J83">
            <v>44</v>
          </cell>
          <cell r="K83">
            <v>17</v>
          </cell>
          <cell r="L83">
            <v>27</v>
          </cell>
        </row>
        <row r="84">
          <cell r="A84">
            <v>116</v>
          </cell>
          <cell r="B84">
            <v>0</v>
          </cell>
          <cell r="C84">
            <v>116</v>
          </cell>
          <cell r="D84">
            <v>59</v>
          </cell>
          <cell r="E84">
            <v>2</v>
          </cell>
          <cell r="F84">
            <v>57</v>
          </cell>
          <cell r="G84">
            <v>160</v>
          </cell>
          <cell r="H84">
            <v>0</v>
          </cell>
          <cell r="I84">
            <v>160</v>
          </cell>
          <cell r="J84">
            <v>277</v>
          </cell>
          <cell r="K84">
            <v>18</v>
          </cell>
          <cell r="L84">
            <v>259</v>
          </cell>
        </row>
      </sheetData>
      <sheetData sheetId="7">
        <row r="7">
          <cell r="A7">
            <v>80</v>
          </cell>
          <cell r="B7">
            <v>6</v>
          </cell>
          <cell r="C7">
            <v>74</v>
          </cell>
          <cell r="D7">
            <v>41</v>
          </cell>
          <cell r="E7">
            <v>7</v>
          </cell>
          <cell r="F7">
            <v>34</v>
          </cell>
          <cell r="G7">
            <v>99</v>
          </cell>
          <cell r="H7">
            <v>42</v>
          </cell>
          <cell r="I7">
            <v>57</v>
          </cell>
          <cell r="J7">
            <v>304</v>
          </cell>
          <cell r="K7">
            <v>198</v>
          </cell>
          <cell r="L7">
            <v>106</v>
          </cell>
          <cell r="S7">
            <v>5</v>
          </cell>
          <cell r="T7">
            <v>4</v>
          </cell>
          <cell r="U7">
            <v>1</v>
          </cell>
        </row>
        <row r="8">
          <cell r="A8">
            <v>22</v>
          </cell>
          <cell r="B8">
            <v>4</v>
          </cell>
          <cell r="C8">
            <v>18</v>
          </cell>
          <cell r="D8">
            <v>14</v>
          </cell>
          <cell r="E8">
            <v>5</v>
          </cell>
          <cell r="F8">
            <v>9</v>
          </cell>
          <cell r="G8">
            <v>18</v>
          </cell>
          <cell r="H8">
            <v>7</v>
          </cell>
          <cell r="I8">
            <v>11</v>
          </cell>
          <cell r="J8">
            <v>44</v>
          </cell>
          <cell r="K8">
            <v>19</v>
          </cell>
          <cell r="L8">
            <v>25</v>
          </cell>
          <cell r="S8">
            <v>1</v>
          </cell>
          <cell r="T8">
            <v>1</v>
          </cell>
          <cell r="U8">
            <v>0</v>
          </cell>
        </row>
        <row r="9">
          <cell r="A9">
            <v>102</v>
          </cell>
          <cell r="B9">
            <v>10</v>
          </cell>
          <cell r="C9">
            <v>92</v>
          </cell>
          <cell r="D9">
            <v>55</v>
          </cell>
          <cell r="E9">
            <v>12</v>
          </cell>
          <cell r="F9">
            <v>43</v>
          </cell>
          <cell r="G9">
            <v>117</v>
          </cell>
          <cell r="H9">
            <v>49</v>
          </cell>
          <cell r="I9">
            <v>68</v>
          </cell>
          <cell r="J9">
            <v>348</v>
          </cell>
          <cell r="K9">
            <v>217</v>
          </cell>
          <cell r="L9">
            <v>131</v>
          </cell>
          <cell r="S9">
            <v>6</v>
          </cell>
          <cell r="T9">
            <v>5</v>
          </cell>
          <cell r="U9">
            <v>1</v>
          </cell>
        </row>
        <row r="10">
          <cell r="A10">
            <v>81</v>
          </cell>
          <cell r="B10">
            <v>0</v>
          </cell>
          <cell r="C10">
            <v>81</v>
          </cell>
          <cell r="D10">
            <v>112</v>
          </cell>
          <cell r="E10">
            <v>0</v>
          </cell>
          <cell r="F10">
            <v>112</v>
          </cell>
          <cell r="G10">
            <v>180</v>
          </cell>
          <cell r="H10">
            <v>0</v>
          </cell>
          <cell r="I10">
            <v>180</v>
          </cell>
          <cell r="J10">
            <v>458</v>
          </cell>
          <cell r="K10">
            <v>0</v>
          </cell>
          <cell r="L10">
            <v>458</v>
          </cell>
          <cell r="S10">
            <v>22</v>
          </cell>
          <cell r="T10">
            <v>0</v>
          </cell>
          <cell r="U10">
            <v>22</v>
          </cell>
        </row>
        <row r="11">
          <cell r="A11">
            <v>34</v>
          </cell>
          <cell r="B11">
            <v>0</v>
          </cell>
          <cell r="C11">
            <v>34</v>
          </cell>
          <cell r="D11">
            <v>21</v>
          </cell>
          <cell r="E11">
            <v>3</v>
          </cell>
          <cell r="F11">
            <v>18</v>
          </cell>
          <cell r="G11">
            <v>54</v>
          </cell>
          <cell r="H11">
            <v>9</v>
          </cell>
          <cell r="I11">
            <v>45</v>
          </cell>
          <cell r="J11">
            <v>44</v>
          </cell>
          <cell r="K11">
            <v>3</v>
          </cell>
          <cell r="L11">
            <v>41</v>
          </cell>
          <cell r="S11">
            <v>0</v>
          </cell>
          <cell r="T11">
            <v>0</v>
          </cell>
          <cell r="U11">
            <v>0</v>
          </cell>
        </row>
        <row r="12">
          <cell r="A12">
            <v>115</v>
          </cell>
          <cell r="B12">
            <v>0</v>
          </cell>
          <cell r="C12">
            <v>115</v>
          </cell>
          <cell r="D12">
            <v>133</v>
          </cell>
          <cell r="E12">
            <v>3</v>
          </cell>
          <cell r="F12">
            <v>130</v>
          </cell>
          <cell r="G12">
            <v>234</v>
          </cell>
          <cell r="H12">
            <v>9</v>
          </cell>
          <cell r="I12">
            <v>225</v>
          </cell>
          <cell r="J12">
            <v>502</v>
          </cell>
          <cell r="K12">
            <v>3</v>
          </cell>
          <cell r="L12">
            <v>499</v>
          </cell>
          <cell r="S12">
            <v>22</v>
          </cell>
          <cell r="T12">
            <v>0</v>
          </cell>
          <cell r="U12">
            <v>22</v>
          </cell>
        </row>
        <row r="13">
          <cell r="A13">
            <v>17</v>
          </cell>
          <cell r="B13">
            <v>0</v>
          </cell>
          <cell r="C13">
            <v>17</v>
          </cell>
          <cell r="D13">
            <v>13</v>
          </cell>
          <cell r="E13">
            <v>0</v>
          </cell>
          <cell r="F13">
            <v>13</v>
          </cell>
          <cell r="G13">
            <v>34</v>
          </cell>
          <cell r="H13">
            <v>0</v>
          </cell>
          <cell r="I13">
            <v>34</v>
          </cell>
          <cell r="J13">
            <v>96</v>
          </cell>
          <cell r="K13">
            <v>0</v>
          </cell>
          <cell r="L13">
            <v>96</v>
          </cell>
          <cell r="S13">
            <v>4</v>
          </cell>
          <cell r="T13">
            <v>0</v>
          </cell>
          <cell r="U13">
            <v>4</v>
          </cell>
        </row>
        <row r="14">
          <cell r="A14">
            <v>1</v>
          </cell>
          <cell r="B14">
            <v>0</v>
          </cell>
          <cell r="C14">
            <v>1</v>
          </cell>
          <cell r="D14">
            <v>0</v>
          </cell>
          <cell r="E14">
            <v>0</v>
          </cell>
          <cell r="F14">
            <v>0</v>
          </cell>
          <cell r="G14">
            <v>11</v>
          </cell>
          <cell r="H14">
            <v>0</v>
          </cell>
          <cell r="I14">
            <v>11</v>
          </cell>
          <cell r="J14">
            <v>32</v>
          </cell>
          <cell r="K14">
            <v>0</v>
          </cell>
          <cell r="L14">
            <v>32</v>
          </cell>
          <cell r="S14">
            <v>0</v>
          </cell>
          <cell r="T14">
            <v>0</v>
          </cell>
          <cell r="U14">
            <v>0</v>
          </cell>
        </row>
        <row r="15">
          <cell r="A15">
            <v>18</v>
          </cell>
          <cell r="B15">
            <v>0</v>
          </cell>
          <cell r="C15">
            <v>18</v>
          </cell>
          <cell r="D15">
            <v>13</v>
          </cell>
          <cell r="E15">
            <v>0</v>
          </cell>
          <cell r="F15">
            <v>13</v>
          </cell>
          <cell r="G15">
            <v>45</v>
          </cell>
          <cell r="H15">
            <v>0</v>
          </cell>
          <cell r="I15">
            <v>45</v>
          </cell>
          <cell r="J15">
            <v>128</v>
          </cell>
          <cell r="K15">
            <v>0</v>
          </cell>
          <cell r="L15">
            <v>128</v>
          </cell>
          <cell r="S15">
            <v>4</v>
          </cell>
          <cell r="T15">
            <v>0</v>
          </cell>
          <cell r="U15">
            <v>4</v>
          </cell>
        </row>
        <row r="16">
          <cell r="A16">
            <v>273</v>
          </cell>
          <cell r="B16">
            <v>0</v>
          </cell>
          <cell r="C16">
            <v>273</v>
          </cell>
          <cell r="D16">
            <v>152</v>
          </cell>
          <cell r="E16">
            <v>0</v>
          </cell>
          <cell r="F16">
            <v>152</v>
          </cell>
          <cell r="G16">
            <v>451</v>
          </cell>
          <cell r="H16">
            <v>2</v>
          </cell>
          <cell r="I16">
            <v>449</v>
          </cell>
          <cell r="J16">
            <v>589</v>
          </cell>
          <cell r="K16">
            <v>0</v>
          </cell>
          <cell r="L16">
            <v>589</v>
          </cell>
          <cell r="S16">
            <v>63</v>
          </cell>
          <cell r="T16">
            <v>0</v>
          </cell>
          <cell r="U16">
            <v>63</v>
          </cell>
        </row>
        <row r="17">
          <cell r="A17">
            <v>27</v>
          </cell>
          <cell r="B17">
            <v>0</v>
          </cell>
          <cell r="C17">
            <v>27</v>
          </cell>
          <cell r="D17">
            <v>9</v>
          </cell>
          <cell r="E17">
            <v>0</v>
          </cell>
          <cell r="F17">
            <v>9</v>
          </cell>
          <cell r="G17">
            <v>37</v>
          </cell>
          <cell r="H17">
            <v>0</v>
          </cell>
          <cell r="I17">
            <v>37</v>
          </cell>
          <cell r="J17">
            <v>56</v>
          </cell>
          <cell r="K17">
            <v>1</v>
          </cell>
          <cell r="L17">
            <v>55</v>
          </cell>
          <cell r="S17">
            <v>0</v>
          </cell>
          <cell r="T17">
            <v>0</v>
          </cell>
          <cell r="U17">
            <v>0</v>
          </cell>
        </row>
        <row r="18">
          <cell r="A18">
            <v>300</v>
          </cell>
          <cell r="B18">
            <v>0</v>
          </cell>
          <cell r="C18">
            <v>300</v>
          </cell>
          <cell r="D18">
            <v>161</v>
          </cell>
          <cell r="E18">
            <v>0</v>
          </cell>
          <cell r="F18">
            <v>161</v>
          </cell>
          <cell r="G18">
            <v>488</v>
          </cell>
          <cell r="H18">
            <v>2</v>
          </cell>
          <cell r="I18">
            <v>486</v>
          </cell>
          <cell r="J18">
            <v>645</v>
          </cell>
          <cell r="K18">
            <v>1</v>
          </cell>
          <cell r="L18">
            <v>644</v>
          </cell>
          <cell r="S18">
            <v>63</v>
          </cell>
          <cell r="T18">
            <v>0</v>
          </cell>
          <cell r="U18">
            <v>63</v>
          </cell>
        </row>
        <row r="36">
          <cell r="A36">
            <v>41</v>
          </cell>
          <cell r="B36">
            <v>15</v>
          </cell>
          <cell r="C36">
            <v>26</v>
          </cell>
          <cell r="D36">
            <v>40</v>
          </cell>
          <cell r="E36">
            <v>31</v>
          </cell>
          <cell r="F36">
            <v>9</v>
          </cell>
          <cell r="G36">
            <v>59</v>
          </cell>
          <cell r="H36">
            <v>24</v>
          </cell>
          <cell r="I36">
            <v>35</v>
          </cell>
          <cell r="J36">
            <v>44</v>
          </cell>
          <cell r="K36">
            <v>30</v>
          </cell>
          <cell r="L36">
            <v>14</v>
          </cell>
        </row>
        <row r="37">
          <cell r="A37">
            <v>7</v>
          </cell>
          <cell r="B37">
            <v>0</v>
          </cell>
          <cell r="C37">
            <v>7</v>
          </cell>
          <cell r="D37">
            <v>5</v>
          </cell>
          <cell r="E37">
            <v>5</v>
          </cell>
          <cell r="F37">
            <v>0</v>
          </cell>
          <cell r="G37">
            <v>21</v>
          </cell>
          <cell r="H37">
            <v>13</v>
          </cell>
          <cell r="I37">
            <v>8</v>
          </cell>
          <cell r="J37">
            <v>3</v>
          </cell>
          <cell r="K37">
            <v>2</v>
          </cell>
          <cell r="L37">
            <v>1</v>
          </cell>
        </row>
        <row r="38">
          <cell r="A38">
            <v>48</v>
          </cell>
          <cell r="B38">
            <v>15</v>
          </cell>
          <cell r="C38">
            <v>33</v>
          </cell>
          <cell r="D38">
            <v>45</v>
          </cell>
          <cell r="E38">
            <v>36</v>
          </cell>
          <cell r="F38">
            <v>9</v>
          </cell>
          <cell r="G38">
            <v>80</v>
          </cell>
          <cell r="H38">
            <v>37</v>
          </cell>
          <cell r="I38">
            <v>43</v>
          </cell>
          <cell r="J38">
            <v>47</v>
          </cell>
          <cell r="K38">
            <v>32</v>
          </cell>
          <cell r="L38">
            <v>15</v>
          </cell>
        </row>
        <row r="39">
          <cell r="A39">
            <v>27</v>
          </cell>
          <cell r="B39">
            <v>0</v>
          </cell>
          <cell r="C39">
            <v>27</v>
          </cell>
          <cell r="D39">
            <v>80</v>
          </cell>
          <cell r="E39">
            <v>0</v>
          </cell>
          <cell r="F39">
            <v>80</v>
          </cell>
          <cell r="G39">
            <v>173</v>
          </cell>
          <cell r="H39">
            <v>1</v>
          </cell>
          <cell r="I39">
            <v>172</v>
          </cell>
          <cell r="J39">
            <v>159</v>
          </cell>
          <cell r="K39">
            <v>0</v>
          </cell>
          <cell r="L39">
            <v>159</v>
          </cell>
        </row>
        <row r="40">
          <cell r="A40">
            <v>22</v>
          </cell>
          <cell r="B40">
            <v>1</v>
          </cell>
          <cell r="C40">
            <v>21</v>
          </cell>
          <cell r="D40">
            <v>22</v>
          </cell>
          <cell r="E40">
            <v>14</v>
          </cell>
          <cell r="F40">
            <v>8</v>
          </cell>
          <cell r="G40">
            <v>78</v>
          </cell>
          <cell r="H40">
            <v>11</v>
          </cell>
          <cell r="I40">
            <v>67</v>
          </cell>
          <cell r="J40">
            <v>37</v>
          </cell>
          <cell r="K40">
            <v>2</v>
          </cell>
          <cell r="L40">
            <v>35</v>
          </cell>
        </row>
        <row r="41">
          <cell r="A41">
            <v>49</v>
          </cell>
          <cell r="B41">
            <v>1</v>
          </cell>
          <cell r="C41">
            <v>48</v>
          </cell>
          <cell r="D41">
            <v>102</v>
          </cell>
          <cell r="E41">
            <v>14</v>
          </cell>
          <cell r="F41">
            <v>88</v>
          </cell>
          <cell r="G41">
            <v>251</v>
          </cell>
          <cell r="H41">
            <v>12</v>
          </cell>
          <cell r="I41">
            <v>239</v>
          </cell>
          <cell r="J41">
            <v>196</v>
          </cell>
          <cell r="K41">
            <v>2</v>
          </cell>
          <cell r="L41">
            <v>194</v>
          </cell>
        </row>
        <row r="42">
          <cell r="A42">
            <v>19</v>
          </cell>
          <cell r="B42">
            <v>0</v>
          </cell>
          <cell r="C42">
            <v>19</v>
          </cell>
          <cell r="D42">
            <v>10</v>
          </cell>
          <cell r="E42">
            <v>0</v>
          </cell>
          <cell r="F42">
            <v>10</v>
          </cell>
          <cell r="G42">
            <v>12</v>
          </cell>
          <cell r="H42">
            <v>2</v>
          </cell>
          <cell r="I42">
            <v>10</v>
          </cell>
          <cell r="J42">
            <v>8</v>
          </cell>
          <cell r="K42">
            <v>0</v>
          </cell>
          <cell r="L42">
            <v>8</v>
          </cell>
        </row>
        <row r="43">
          <cell r="A43">
            <v>0</v>
          </cell>
          <cell r="B43">
            <v>0</v>
          </cell>
          <cell r="C43">
            <v>0</v>
          </cell>
          <cell r="D43">
            <v>0</v>
          </cell>
          <cell r="E43">
            <v>0</v>
          </cell>
          <cell r="F43">
            <v>0</v>
          </cell>
          <cell r="G43">
            <v>2</v>
          </cell>
          <cell r="H43">
            <v>0</v>
          </cell>
          <cell r="I43">
            <v>2</v>
          </cell>
          <cell r="J43">
            <v>1</v>
          </cell>
          <cell r="K43">
            <v>0</v>
          </cell>
          <cell r="L43">
            <v>1</v>
          </cell>
        </row>
        <row r="44">
          <cell r="A44">
            <v>19</v>
          </cell>
          <cell r="B44">
            <v>0</v>
          </cell>
          <cell r="C44">
            <v>19</v>
          </cell>
          <cell r="D44">
            <v>10</v>
          </cell>
          <cell r="E44">
            <v>0</v>
          </cell>
          <cell r="F44">
            <v>10</v>
          </cell>
          <cell r="G44">
            <v>14</v>
          </cell>
          <cell r="H44">
            <v>2</v>
          </cell>
          <cell r="I44">
            <v>12</v>
          </cell>
          <cell r="J44">
            <v>9</v>
          </cell>
          <cell r="K44">
            <v>0</v>
          </cell>
          <cell r="L44">
            <v>9</v>
          </cell>
        </row>
        <row r="45">
          <cell r="A45">
            <v>145</v>
          </cell>
          <cell r="B45">
            <v>0</v>
          </cell>
          <cell r="C45">
            <v>145</v>
          </cell>
          <cell r="D45">
            <v>198</v>
          </cell>
          <cell r="E45">
            <v>0</v>
          </cell>
          <cell r="F45">
            <v>198</v>
          </cell>
          <cell r="G45">
            <v>335</v>
          </cell>
          <cell r="H45">
            <v>1</v>
          </cell>
          <cell r="I45">
            <v>334</v>
          </cell>
          <cell r="J45">
            <v>202</v>
          </cell>
          <cell r="K45">
            <v>0</v>
          </cell>
          <cell r="L45">
            <v>202</v>
          </cell>
        </row>
        <row r="46">
          <cell r="A46">
            <v>10</v>
          </cell>
          <cell r="B46">
            <v>0</v>
          </cell>
          <cell r="C46">
            <v>10</v>
          </cell>
          <cell r="D46">
            <v>0</v>
          </cell>
          <cell r="E46">
            <v>0</v>
          </cell>
          <cell r="F46">
            <v>0</v>
          </cell>
          <cell r="G46">
            <v>25</v>
          </cell>
          <cell r="H46">
            <v>1</v>
          </cell>
          <cell r="I46">
            <v>24</v>
          </cell>
          <cell r="J46">
            <v>10</v>
          </cell>
          <cell r="K46">
            <v>0</v>
          </cell>
          <cell r="L46">
            <v>10</v>
          </cell>
        </row>
        <row r="47">
          <cell r="A47">
            <v>155</v>
          </cell>
          <cell r="B47">
            <v>0</v>
          </cell>
          <cell r="C47">
            <v>155</v>
          </cell>
          <cell r="D47">
            <v>198</v>
          </cell>
          <cell r="E47">
            <v>0</v>
          </cell>
          <cell r="F47">
            <v>198</v>
          </cell>
          <cell r="G47">
            <v>360</v>
          </cell>
          <cell r="H47">
            <v>2</v>
          </cell>
          <cell r="I47">
            <v>358</v>
          </cell>
          <cell r="J47">
            <v>212</v>
          </cell>
          <cell r="K47">
            <v>0</v>
          </cell>
          <cell r="L47">
            <v>212</v>
          </cell>
        </row>
        <row r="62">
          <cell r="A62">
            <v>8</v>
          </cell>
          <cell r="B62">
            <v>8</v>
          </cell>
          <cell r="C62">
            <v>0</v>
          </cell>
          <cell r="D62">
            <v>55</v>
          </cell>
          <cell r="E62">
            <v>27</v>
          </cell>
          <cell r="F62">
            <v>28</v>
          </cell>
          <cell r="G62">
            <v>50</v>
          </cell>
          <cell r="H62">
            <v>28</v>
          </cell>
          <cell r="I62">
            <v>22</v>
          </cell>
          <cell r="J62">
            <v>13</v>
          </cell>
          <cell r="K62">
            <v>1</v>
          </cell>
          <cell r="L62">
            <v>12</v>
          </cell>
        </row>
        <row r="63">
          <cell r="A63">
            <v>0</v>
          </cell>
          <cell r="B63">
            <v>0</v>
          </cell>
          <cell r="C63">
            <v>0</v>
          </cell>
          <cell r="D63">
            <v>5</v>
          </cell>
          <cell r="E63">
            <v>4</v>
          </cell>
          <cell r="F63">
            <v>1</v>
          </cell>
          <cell r="G63">
            <v>13</v>
          </cell>
          <cell r="H63">
            <v>8</v>
          </cell>
          <cell r="I63">
            <v>5</v>
          </cell>
          <cell r="J63">
            <v>3</v>
          </cell>
          <cell r="K63">
            <v>0</v>
          </cell>
          <cell r="L63">
            <v>3</v>
          </cell>
        </row>
        <row r="64">
          <cell r="A64">
            <v>8</v>
          </cell>
          <cell r="B64">
            <v>8</v>
          </cell>
          <cell r="C64">
            <v>0</v>
          </cell>
          <cell r="D64">
            <v>60</v>
          </cell>
          <cell r="E64">
            <v>31</v>
          </cell>
          <cell r="F64">
            <v>29</v>
          </cell>
          <cell r="G64">
            <v>63</v>
          </cell>
          <cell r="H64">
            <v>36</v>
          </cell>
          <cell r="I64">
            <v>27</v>
          </cell>
          <cell r="J64">
            <v>16</v>
          </cell>
          <cell r="K64">
            <v>1</v>
          </cell>
          <cell r="L64">
            <v>15</v>
          </cell>
        </row>
        <row r="65">
          <cell r="A65">
            <v>10</v>
          </cell>
          <cell r="B65">
            <v>1</v>
          </cell>
          <cell r="C65">
            <v>9</v>
          </cell>
          <cell r="D65">
            <v>89</v>
          </cell>
          <cell r="E65">
            <v>3</v>
          </cell>
          <cell r="F65">
            <v>86</v>
          </cell>
          <cell r="G65">
            <v>123</v>
          </cell>
          <cell r="H65">
            <v>0</v>
          </cell>
          <cell r="I65">
            <v>123</v>
          </cell>
          <cell r="J65">
            <v>39</v>
          </cell>
          <cell r="K65">
            <v>0</v>
          </cell>
          <cell r="L65">
            <v>39</v>
          </cell>
        </row>
        <row r="66">
          <cell r="A66">
            <v>9</v>
          </cell>
          <cell r="B66">
            <v>2</v>
          </cell>
          <cell r="C66">
            <v>7</v>
          </cell>
          <cell r="D66">
            <v>22</v>
          </cell>
          <cell r="E66">
            <v>4</v>
          </cell>
          <cell r="F66">
            <v>18</v>
          </cell>
          <cell r="G66">
            <v>42</v>
          </cell>
          <cell r="H66">
            <v>3</v>
          </cell>
          <cell r="I66">
            <v>39</v>
          </cell>
          <cell r="J66">
            <v>41</v>
          </cell>
          <cell r="K66">
            <v>1</v>
          </cell>
          <cell r="L66">
            <v>40</v>
          </cell>
        </row>
        <row r="67">
          <cell r="A67">
            <v>19</v>
          </cell>
          <cell r="B67">
            <v>3</v>
          </cell>
          <cell r="C67">
            <v>16</v>
          </cell>
          <cell r="D67">
            <v>111</v>
          </cell>
          <cell r="E67">
            <v>7</v>
          </cell>
          <cell r="F67">
            <v>104</v>
          </cell>
          <cell r="G67">
            <v>165</v>
          </cell>
          <cell r="H67">
            <v>3</v>
          </cell>
          <cell r="I67">
            <v>162</v>
          </cell>
          <cell r="J67">
            <v>80</v>
          </cell>
          <cell r="K67">
            <v>1</v>
          </cell>
          <cell r="L67">
            <v>79</v>
          </cell>
        </row>
        <row r="68">
          <cell r="A68">
            <v>3</v>
          </cell>
          <cell r="B68">
            <v>0</v>
          </cell>
          <cell r="C68">
            <v>3</v>
          </cell>
          <cell r="D68">
            <v>16</v>
          </cell>
          <cell r="E68">
            <v>0</v>
          </cell>
          <cell r="F68">
            <v>16</v>
          </cell>
          <cell r="G68">
            <v>10</v>
          </cell>
          <cell r="H68">
            <v>0</v>
          </cell>
          <cell r="I68">
            <v>10</v>
          </cell>
          <cell r="J68">
            <v>12</v>
          </cell>
          <cell r="K68">
            <v>0</v>
          </cell>
          <cell r="L68">
            <v>12</v>
          </cell>
        </row>
        <row r="69">
          <cell r="A69">
            <v>0</v>
          </cell>
          <cell r="B69">
            <v>0</v>
          </cell>
          <cell r="C69">
            <v>0</v>
          </cell>
          <cell r="D69">
            <v>0</v>
          </cell>
          <cell r="E69">
            <v>0</v>
          </cell>
          <cell r="F69">
            <v>0</v>
          </cell>
          <cell r="G69">
            <v>2</v>
          </cell>
          <cell r="H69">
            <v>0</v>
          </cell>
          <cell r="I69">
            <v>2</v>
          </cell>
          <cell r="J69">
            <v>0</v>
          </cell>
          <cell r="K69">
            <v>0</v>
          </cell>
          <cell r="L69">
            <v>0</v>
          </cell>
        </row>
        <row r="70">
          <cell r="A70">
            <v>3</v>
          </cell>
          <cell r="B70">
            <v>0</v>
          </cell>
          <cell r="C70">
            <v>3</v>
          </cell>
          <cell r="D70">
            <v>16</v>
          </cell>
          <cell r="E70">
            <v>0</v>
          </cell>
          <cell r="F70">
            <v>16</v>
          </cell>
          <cell r="G70">
            <v>12</v>
          </cell>
          <cell r="H70">
            <v>0</v>
          </cell>
          <cell r="I70">
            <v>12</v>
          </cell>
          <cell r="J70">
            <v>12</v>
          </cell>
          <cell r="K70">
            <v>0</v>
          </cell>
          <cell r="L70">
            <v>12</v>
          </cell>
        </row>
        <row r="71">
          <cell r="A71">
            <v>22</v>
          </cell>
          <cell r="B71">
            <v>0</v>
          </cell>
          <cell r="C71">
            <v>22</v>
          </cell>
          <cell r="D71">
            <v>208</v>
          </cell>
          <cell r="E71">
            <v>3</v>
          </cell>
          <cell r="F71">
            <v>205</v>
          </cell>
          <cell r="G71">
            <v>138</v>
          </cell>
          <cell r="H71">
            <v>0</v>
          </cell>
          <cell r="I71">
            <v>138</v>
          </cell>
          <cell r="J71">
            <v>148</v>
          </cell>
          <cell r="K71">
            <v>0</v>
          </cell>
          <cell r="L71">
            <v>148</v>
          </cell>
        </row>
        <row r="72">
          <cell r="A72">
            <v>0</v>
          </cell>
          <cell r="B72">
            <v>0</v>
          </cell>
          <cell r="C72">
            <v>0</v>
          </cell>
          <cell r="D72">
            <v>7</v>
          </cell>
          <cell r="E72">
            <v>4</v>
          </cell>
          <cell r="F72">
            <v>3</v>
          </cell>
          <cell r="G72">
            <v>18</v>
          </cell>
          <cell r="H72">
            <v>2</v>
          </cell>
          <cell r="I72">
            <v>16</v>
          </cell>
          <cell r="J72">
            <v>16</v>
          </cell>
          <cell r="K72">
            <v>0</v>
          </cell>
          <cell r="L72">
            <v>16</v>
          </cell>
        </row>
        <row r="73">
          <cell r="A73">
            <v>22</v>
          </cell>
          <cell r="B73">
            <v>0</v>
          </cell>
          <cell r="C73">
            <v>22</v>
          </cell>
          <cell r="D73">
            <v>215</v>
          </cell>
          <cell r="E73">
            <v>7</v>
          </cell>
          <cell r="F73">
            <v>208</v>
          </cell>
          <cell r="G73">
            <v>156</v>
          </cell>
          <cell r="H73">
            <v>2</v>
          </cell>
          <cell r="I73">
            <v>154</v>
          </cell>
          <cell r="J73">
            <v>164</v>
          </cell>
          <cell r="K73">
            <v>0</v>
          </cell>
          <cell r="L73">
            <v>164</v>
          </cell>
        </row>
        <row r="88">
          <cell r="A88">
            <v>41</v>
          </cell>
          <cell r="B88">
            <v>28</v>
          </cell>
          <cell r="C88">
            <v>13</v>
          </cell>
          <cell r="D88">
            <v>17</v>
          </cell>
          <cell r="E88">
            <v>16</v>
          </cell>
          <cell r="F88">
            <v>1</v>
          </cell>
          <cell r="G88">
            <v>29</v>
          </cell>
          <cell r="H88">
            <v>25</v>
          </cell>
          <cell r="I88">
            <v>4</v>
          </cell>
          <cell r="J88">
            <v>32</v>
          </cell>
          <cell r="K88">
            <v>24</v>
          </cell>
          <cell r="L88">
            <v>8</v>
          </cell>
        </row>
        <row r="89">
          <cell r="A89">
            <v>10</v>
          </cell>
          <cell r="B89">
            <v>9</v>
          </cell>
          <cell r="C89">
            <v>1</v>
          </cell>
          <cell r="D89">
            <v>1</v>
          </cell>
          <cell r="E89">
            <v>1</v>
          </cell>
          <cell r="F89">
            <v>0</v>
          </cell>
          <cell r="G89">
            <v>3</v>
          </cell>
          <cell r="H89">
            <v>3</v>
          </cell>
          <cell r="I89">
            <v>0</v>
          </cell>
          <cell r="J89">
            <v>2</v>
          </cell>
          <cell r="K89">
            <v>1</v>
          </cell>
          <cell r="L89">
            <v>1</v>
          </cell>
        </row>
        <row r="90">
          <cell r="A90">
            <v>51</v>
          </cell>
          <cell r="B90">
            <v>37</v>
          </cell>
          <cell r="C90">
            <v>14</v>
          </cell>
          <cell r="D90">
            <v>18</v>
          </cell>
          <cell r="E90">
            <v>17</v>
          </cell>
          <cell r="F90">
            <v>1</v>
          </cell>
          <cell r="G90">
            <v>32</v>
          </cell>
          <cell r="H90">
            <v>28</v>
          </cell>
          <cell r="I90">
            <v>4</v>
          </cell>
          <cell r="J90">
            <v>34</v>
          </cell>
          <cell r="K90">
            <v>25</v>
          </cell>
          <cell r="L90">
            <v>9</v>
          </cell>
        </row>
        <row r="91">
          <cell r="A91">
            <v>52</v>
          </cell>
          <cell r="B91">
            <v>1</v>
          </cell>
          <cell r="C91">
            <v>51</v>
          </cell>
          <cell r="D91">
            <v>42</v>
          </cell>
          <cell r="E91">
            <v>0</v>
          </cell>
          <cell r="F91">
            <v>42</v>
          </cell>
          <cell r="G91">
            <v>137</v>
          </cell>
          <cell r="H91">
            <v>0</v>
          </cell>
          <cell r="I91">
            <v>137</v>
          </cell>
          <cell r="J91">
            <v>65</v>
          </cell>
          <cell r="K91">
            <v>1</v>
          </cell>
          <cell r="L91">
            <v>64</v>
          </cell>
        </row>
        <row r="92">
          <cell r="A92">
            <v>41</v>
          </cell>
          <cell r="B92">
            <v>10</v>
          </cell>
          <cell r="C92">
            <v>31</v>
          </cell>
          <cell r="D92">
            <v>5</v>
          </cell>
          <cell r="E92">
            <v>1</v>
          </cell>
          <cell r="F92">
            <v>4</v>
          </cell>
          <cell r="G92">
            <v>23</v>
          </cell>
          <cell r="H92">
            <v>3</v>
          </cell>
          <cell r="I92">
            <v>20</v>
          </cell>
          <cell r="J92">
            <v>32</v>
          </cell>
          <cell r="K92">
            <v>5</v>
          </cell>
          <cell r="L92">
            <v>27</v>
          </cell>
        </row>
        <row r="93">
          <cell r="A93">
            <v>93</v>
          </cell>
          <cell r="B93">
            <v>11</v>
          </cell>
          <cell r="C93">
            <v>82</v>
          </cell>
          <cell r="D93">
            <v>47</v>
          </cell>
          <cell r="E93">
            <v>1</v>
          </cell>
          <cell r="F93">
            <v>46</v>
          </cell>
          <cell r="G93">
            <v>160</v>
          </cell>
          <cell r="H93">
            <v>3</v>
          </cell>
          <cell r="I93">
            <v>157</v>
          </cell>
          <cell r="J93">
            <v>97</v>
          </cell>
          <cell r="K93">
            <v>6</v>
          </cell>
          <cell r="L93">
            <v>91</v>
          </cell>
        </row>
        <row r="94">
          <cell r="A94">
            <v>20</v>
          </cell>
          <cell r="B94">
            <v>0</v>
          </cell>
          <cell r="C94">
            <v>20</v>
          </cell>
          <cell r="D94">
            <v>11</v>
          </cell>
          <cell r="E94">
            <v>2</v>
          </cell>
          <cell r="F94">
            <v>9</v>
          </cell>
          <cell r="G94">
            <v>14</v>
          </cell>
          <cell r="H94">
            <v>0</v>
          </cell>
          <cell r="I94">
            <v>14</v>
          </cell>
          <cell r="J94">
            <v>6</v>
          </cell>
          <cell r="K94">
            <v>0</v>
          </cell>
          <cell r="L94">
            <v>6</v>
          </cell>
        </row>
        <row r="95">
          <cell r="A95">
            <v>0</v>
          </cell>
          <cell r="B95">
            <v>0</v>
          </cell>
          <cell r="C95">
            <v>0</v>
          </cell>
          <cell r="D95">
            <v>0</v>
          </cell>
          <cell r="E95">
            <v>0</v>
          </cell>
          <cell r="F95">
            <v>0</v>
          </cell>
          <cell r="G95">
            <v>0</v>
          </cell>
          <cell r="H95">
            <v>0</v>
          </cell>
          <cell r="I95">
            <v>0</v>
          </cell>
          <cell r="J95">
            <v>1</v>
          </cell>
          <cell r="K95">
            <v>0</v>
          </cell>
          <cell r="L95">
            <v>1</v>
          </cell>
        </row>
        <row r="96">
          <cell r="A96">
            <v>20</v>
          </cell>
          <cell r="B96">
            <v>0</v>
          </cell>
          <cell r="C96">
            <v>20</v>
          </cell>
          <cell r="D96">
            <v>11</v>
          </cell>
          <cell r="E96">
            <v>2</v>
          </cell>
          <cell r="F96">
            <v>9</v>
          </cell>
          <cell r="G96">
            <v>14</v>
          </cell>
          <cell r="H96">
            <v>0</v>
          </cell>
          <cell r="I96">
            <v>14</v>
          </cell>
          <cell r="J96">
            <v>7</v>
          </cell>
          <cell r="K96">
            <v>0</v>
          </cell>
          <cell r="L96">
            <v>7</v>
          </cell>
        </row>
        <row r="97">
          <cell r="A97">
            <v>196</v>
          </cell>
          <cell r="B97">
            <v>1</v>
          </cell>
          <cell r="C97">
            <v>195</v>
          </cell>
          <cell r="D97">
            <v>38</v>
          </cell>
          <cell r="E97">
            <v>0</v>
          </cell>
          <cell r="F97">
            <v>38</v>
          </cell>
          <cell r="G97">
            <v>177</v>
          </cell>
          <cell r="H97">
            <v>0</v>
          </cell>
          <cell r="I97">
            <v>177</v>
          </cell>
          <cell r="J97">
            <v>98</v>
          </cell>
          <cell r="K97">
            <v>0</v>
          </cell>
          <cell r="L97">
            <v>98</v>
          </cell>
        </row>
        <row r="98">
          <cell r="A98">
            <v>17</v>
          </cell>
          <cell r="B98">
            <v>2</v>
          </cell>
          <cell r="C98">
            <v>15</v>
          </cell>
          <cell r="D98">
            <v>1</v>
          </cell>
          <cell r="E98">
            <v>1</v>
          </cell>
          <cell r="F98">
            <v>0</v>
          </cell>
          <cell r="G98">
            <v>3</v>
          </cell>
          <cell r="H98">
            <v>0</v>
          </cell>
          <cell r="I98">
            <v>3</v>
          </cell>
          <cell r="J98">
            <v>14</v>
          </cell>
          <cell r="K98">
            <v>0</v>
          </cell>
          <cell r="L98">
            <v>14</v>
          </cell>
        </row>
        <row r="99">
          <cell r="A99">
            <v>213</v>
          </cell>
          <cell r="B99">
            <v>3</v>
          </cell>
          <cell r="C99">
            <v>210</v>
          </cell>
          <cell r="D99">
            <v>39</v>
          </cell>
          <cell r="E99">
            <v>1</v>
          </cell>
          <cell r="F99">
            <v>38</v>
          </cell>
          <cell r="G99">
            <v>180</v>
          </cell>
          <cell r="H99">
            <v>0</v>
          </cell>
          <cell r="I99">
            <v>180</v>
          </cell>
          <cell r="J99">
            <v>112</v>
          </cell>
          <cell r="K99">
            <v>0</v>
          </cell>
          <cell r="L99">
            <v>112</v>
          </cell>
        </row>
        <row r="114">
          <cell r="A114">
            <v>41</v>
          </cell>
          <cell r="B114">
            <v>38</v>
          </cell>
          <cell r="C114">
            <v>3</v>
          </cell>
          <cell r="D114">
            <v>22</v>
          </cell>
          <cell r="E114">
            <v>16</v>
          </cell>
          <cell r="F114">
            <v>6</v>
          </cell>
          <cell r="G114">
            <v>27</v>
          </cell>
          <cell r="H114">
            <v>20</v>
          </cell>
          <cell r="I114">
            <v>7</v>
          </cell>
          <cell r="J114">
            <v>40</v>
          </cell>
          <cell r="K114">
            <v>38</v>
          </cell>
          <cell r="L114">
            <v>2</v>
          </cell>
        </row>
        <row r="115">
          <cell r="A115">
            <v>14</v>
          </cell>
          <cell r="B115">
            <v>14</v>
          </cell>
          <cell r="C115">
            <v>0</v>
          </cell>
          <cell r="D115">
            <v>3</v>
          </cell>
          <cell r="E115">
            <v>3</v>
          </cell>
          <cell r="F115">
            <v>0</v>
          </cell>
          <cell r="G115">
            <v>2</v>
          </cell>
          <cell r="H115">
            <v>2</v>
          </cell>
          <cell r="I115">
            <v>0</v>
          </cell>
          <cell r="J115">
            <v>14</v>
          </cell>
          <cell r="K115">
            <v>14</v>
          </cell>
          <cell r="L115">
            <v>0</v>
          </cell>
        </row>
        <row r="116">
          <cell r="A116">
            <v>55</v>
          </cell>
          <cell r="B116">
            <v>52</v>
          </cell>
          <cell r="C116">
            <v>3</v>
          </cell>
          <cell r="D116">
            <v>25</v>
          </cell>
          <cell r="E116">
            <v>19</v>
          </cell>
          <cell r="F116">
            <v>6</v>
          </cell>
          <cell r="G116">
            <v>29</v>
          </cell>
          <cell r="H116">
            <v>22</v>
          </cell>
          <cell r="I116">
            <v>7</v>
          </cell>
          <cell r="J116">
            <v>54</v>
          </cell>
          <cell r="K116">
            <v>52</v>
          </cell>
          <cell r="L116">
            <v>2</v>
          </cell>
        </row>
        <row r="117">
          <cell r="A117">
            <v>47</v>
          </cell>
          <cell r="B117">
            <v>0</v>
          </cell>
          <cell r="C117">
            <v>47</v>
          </cell>
          <cell r="D117">
            <v>70</v>
          </cell>
          <cell r="E117">
            <v>0</v>
          </cell>
          <cell r="F117">
            <v>70</v>
          </cell>
          <cell r="G117">
            <v>76</v>
          </cell>
          <cell r="H117">
            <v>4</v>
          </cell>
          <cell r="I117">
            <v>72</v>
          </cell>
          <cell r="J117">
            <v>71</v>
          </cell>
          <cell r="K117">
            <v>0</v>
          </cell>
          <cell r="L117">
            <v>71</v>
          </cell>
        </row>
        <row r="118">
          <cell r="A118">
            <v>29</v>
          </cell>
          <cell r="B118">
            <v>22</v>
          </cell>
          <cell r="C118">
            <v>7</v>
          </cell>
          <cell r="D118">
            <v>8</v>
          </cell>
          <cell r="E118">
            <v>2</v>
          </cell>
          <cell r="F118">
            <v>6</v>
          </cell>
          <cell r="G118">
            <v>21</v>
          </cell>
          <cell r="H118">
            <v>10</v>
          </cell>
          <cell r="I118">
            <v>11</v>
          </cell>
          <cell r="J118">
            <v>15</v>
          </cell>
          <cell r="K118">
            <v>11</v>
          </cell>
          <cell r="L118">
            <v>4</v>
          </cell>
        </row>
        <row r="119">
          <cell r="A119">
            <v>76</v>
          </cell>
          <cell r="B119">
            <v>22</v>
          </cell>
          <cell r="C119">
            <v>54</v>
          </cell>
          <cell r="D119">
            <v>78</v>
          </cell>
          <cell r="E119">
            <v>2</v>
          </cell>
          <cell r="F119">
            <v>76</v>
          </cell>
          <cell r="G119">
            <v>97</v>
          </cell>
          <cell r="H119">
            <v>14</v>
          </cell>
          <cell r="I119">
            <v>83</v>
          </cell>
          <cell r="J119">
            <v>86</v>
          </cell>
          <cell r="K119">
            <v>11</v>
          </cell>
          <cell r="L119">
            <v>75</v>
          </cell>
        </row>
        <row r="120">
          <cell r="A120">
            <v>2</v>
          </cell>
          <cell r="B120">
            <v>0</v>
          </cell>
          <cell r="C120">
            <v>2</v>
          </cell>
          <cell r="D120">
            <v>6</v>
          </cell>
          <cell r="E120">
            <v>1</v>
          </cell>
          <cell r="F120">
            <v>5</v>
          </cell>
          <cell r="G120">
            <v>5</v>
          </cell>
          <cell r="H120">
            <v>1</v>
          </cell>
          <cell r="I120">
            <v>4</v>
          </cell>
          <cell r="J120">
            <v>14</v>
          </cell>
          <cell r="K120">
            <v>0</v>
          </cell>
          <cell r="L120">
            <v>14</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v>2</v>
          </cell>
          <cell r="B122">
            <v>0</v>
          </cell>
          <cell r="C122">
            <v>2</v>
          </cell>
          <cell r="D122">
            <v>6</v>
          </cell>
          <cell r="E122">
            <v>1</v>
          </cell>
          <cell r="F122">
            <v>5</v>
          </cell>
          <cell r="G122">
            <v>5</v>
          </cell>
          <cell r="H122">
            <v>1</v>
          </cell>
          <cell r="I122">
            <v>4</v>
          </cell>
          <cell r="J122">
            <v>14</v>
          </cell>
          <cell r="K122">
            <v>0</v>
          </cell>
          <cell r="L122">
            <v>14</v>
          </cell>
        </row>
        <row r="123">
          <cell r="A123">
            <v>56</v>
          </cell>
          <cell r="B123">
            <v>1</v>
          </cell>
          <cell r="C123">
            <v>55</v>
          </cell>
          <cell r="D123">
            <v>92</v>
          </cell>
          <cell r="E123">
            <v>1</v>
          </cell>
          <cell r="F123">
            <v>91</v>
          </cell>
          <cell r="G123">
            <v>121</v>
          </cell>
          <cell r="H123">
            <v>0</v>
          </cell>
          <cell r="I123">
            <v>121</v>
          </cell>
          <cell r="J123">
            <v>190</v>
          </cell>
          <cell r="K123">
            <v>1</v>
          </cell>
          <cell r="L123">
            <v>189</v>
          </cell>
        </row>
        <row r="124">
          <cell r="A124">
            <v>5</v>
          </cell>
          <cell r="B124">
            <v>3</v>
          </cell>
          <cell r="C124">
            <v>2</v>
          </cell>
          <cell r="D124">
            <v>1</v>
          </cell>
          <cell r="E124">
            <v>0</v>
          </cell>
          <cell r="F124">
            <v>1</v>
          </cell>
          <cell r="G124">
            <v>4</v>
          </cell>
          <cell r="H124">
            <v>0</v>
          </cell>
          <cell r="I124">
            <v>4</v>
          </cell>
          <cell r="J124">
            <v>2</v>
          </cell>
          <cell r="K124">
            <v>1</v>
          </cell>
          <cell r="L124">
            <v>1</v>
          </cell>
        </row>
        <row r="125">
          <cell r="A125">
            <v>61</v>
          </cell>
          <cell r="B125">
            <v>4</v>
          </cell>
          <cell r="C125">
            <v>57</v>
          </cell>
          <cell r="D125">
            <v>93</v>
          </cell>
          <cell r="E125">
            <v>1</v>
          </cell>
          <cell r="F125">
            <v>92</v>
          </cell>
          <cell r="G125">
            <v>125</v>
          </cell>
          <cell r="H125">
            <v>0</v>
          </cell>
          <cell r="I125">
            <v>125</v>
          </cell>
          <cell r="J125">
            <v>192</v>
          </cell>
          <cell r="K125">
            <v>2</v>
          </cell>
          <cell r="L125">
            <v>190</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بد الله مكة35"/>
      <sheetName val="خالد عيون35"/>
      <sheetName val="فهد الدمام33"/>
      <sheetName val="فهد الرياض35"/>
      <sheetName val="ملاك وذاتي35"/>
      <sheetName val="2-9"/>
    </sheetNames>
    <sheetDataSet>
      <sheetData sheetId="0">
        <row r="6">
          <cell r="C6">
            <v>35</v>
          </cell>
          <cell r="D6">
            <v>34</v>
          </cell>
          <cell r="E6">
            <v>25</v>
          </cell>
          <cell r="F6">
            <v>27</v>
          </cell>
        </row>
        <row r="7">
          <cell r="C7">
            <v>18</v>
          </cell>
          <cell r="D7">
            <v>2</v>
          </cell>
          <cell r="E7">
            <v>7</v>
          </cell>
          <cell r="F7">
            <v>20</v>
          </cell>
        </row>
        <row r="8">
          <cell r="C8">
            <v>2</v>
          </cell>
          <cell r="D8"/>
          <cell r="E8">
            <v>34</v>
          </cell>
          <cell r="F8">
            <v>32</v>
          </cell>
        </row>
        <row r="9">
          <cell r="C9"/>
          <cell r="D9"/>
          <cell r="E9"/>
          <cell r="F9"/>
        </row>
        <row r="10">
          <cell r="C10">
            <v>21</v>
          </cell>
          <cell r="D10">
            <v>9</v>
          </cell>
          <cell r="E10">
            <v>11</v>
          </cell>
          <cell r="F10">
            <v>11</v>
          </cell>
        </row>
        <row r="11">
          <cell r="C11"/>
          <cell r="D11">
            <v>1</v>
          </cell>
          <cell r="E11">
            <v>1</v>
          </cell>
          <cell r="F11">
            <v>3</v>
          </cell>
        </row>
        <row r="12">
          <cell r="C12">
            <v>7</v>
          </cell>
          <cell r="D12">
            <v>7</v>
          </cell>
          <cell r="E12">
            <v>0</v>
          </cell>
          <cell r="F12">
            <v>0</v>
          </cell>
        </row>
        <row r="13">
          <cell r="C13">
            <v>45</v>
          </cell>
          <cell r="D13">
            <v>5</v>
          </cell>
          <cell r="E13">
            <v>7</v>
          </cell>
          <cell r="F13">
            <v>7</v>
          </cell>
        </row>
        <row r="14">
          <cell r="C14">
            <v>9</v>
          </cell>
          <cell r="D14"/>
          <cell r="E14">
            <v>3</v>
          </cell>
          <cell r="F14"/>
        </row>
        <row r="15">
          <cell r="C15">
            <v>4</v>
          </cell>
          <cell r="D15">
            <v>10</v>
          </cell>
          <cell r="E15"/>
          <cell r="F15"/>
        </row>
        <row r="16">
          <cell r="C16">
            <v>3</v>
          </cell>
          <cell r="D16"/>
          <cell r="E16">
            <v>19</v>
          </cell>
          <cell r="F16">
            <v>4</v>
          </cell>
        </row>
        <row r="17">
          <cell r="C17">
            <v>1</v>
          </cell>
          <cell r="D17">
            <v>21</v>
          </cell>
          <cell r="E17">
            <v>1</v>
          </cell>
          <cell r="F17">
            <v>1</v>
          </cell>
        </row>
        <row r="18">
          <cell r="C18">
            <v>5</v>
          </cell>
          <cell r="D18"/>
          <cell r="E18"/>
          <cell r="F18">
            <v>1</v>
          </cell>
        </row>
        <row r="19">
          <cell r="C19">
            <v>2</v>
          </cell>
          <cell r="D19">
            <v>2</v>
          </cell>
          <cell r="E19">
            <v>1</v>
          </cell>
          <cell r="F19"/>
        </row>
        <row r="20">
          <cell r="C20">
            <v>1</v>
          </cell>
          <cell r="D20">
            <v>1</v>
          </cell>
          <cell r="E20"/>
          <cell r="F20"/>
        </row>
        <row r="21">
          <cell r="C21"/>
          <cell r="D21"/>
          <cell r="E21">
            <v>1</v>
          </cell>
          <cell r="F21"/>
        </row>
        <row r="22">
          <cell r="C22"/>
          <cell r="D22"/>
          <cell r="E22"/>
          <cell r="F22"/>
        </row>
        <row r="23">
          <cell r="C23">
            <v>2</v>
          </cell>
          <cell r="D23"/>
          <cell r="E23">
            <v>7</v>
          </cell>
          <cell r="F23">
            <v>0</v>
          </cell>
        </row>
        <row r="24">
          <cell r="C24">
            <v>3</v>
          </cell>
          <cell r="D24"/>
          <cell r="E24">
            <v>4</v>
          </cell>
          <cell r="F24">
            <v>2</v>
          </cell>
        </row>
        <row r="25">
          <cell r="C25"/>
          <cell r="D25"/>
          <cell r="E25">
            <v>1</v>
          </cell>
          <cell r="F25">
            <v>1</v>
          </cell>
        </row>
        <row r="26">
          <cell r="C26">
            <v>11</v>
          </cell>
          <cell r="D26">
            <v>7</v>
          </cell>
          <cell r="E26">
            <v>14</v>
          </cell>
          <cell r="F26">
            <v>17</v>
          </cell>
        </row>
      </sheetData>
      <sheetData sheetId="1">
        <row r="6">
          <cell r="C6">
            <v>9</v>
          </cell>
          <cell r="D6">
            <v>4</v>
          </cell>
          <cell r="E6">
            <v>4</v>
          </cell>
          <cell r="F6">
            <v>12</v>
          </cell>
        </row>
        <row r="7">
          <cell r="C7">
            <v>0</v>
          </cell>
          <cell r="D7"/>
          <cell r="E7">
            <v>0</v>
          </cell>
          <cell r="F7">
            <v>0</v>
          </cell>
        </row>
        <row r="8">
          <cell r="C8">
            <v>0</v>
          </cell>
          <cell r="D8">
            <v>0</v>
          </cell>
          <cell r="E8"/>
          <cell r="F8">
            <v>0</v>
          </cell>
        </row>
        <row r="9">
          <cell r="C9">
            <v>0</v>
          </cell>
          <cell r="D9">
            <v>0</v>
          </cell>
          <cell r="E9"/>
          <cell r="F9"/>
        </row>
        <row r="10">
          <cell r="C10"/>
          <cell r="D10"/>
          <cell r="E10"/>
          <cell r="F10"/>
        </row>
        <row r="11">
          <cell r="C11"/>
          <cell r="D11"/>
          <cell r="E11"/>
          <cell r="F11"/>
        </row>
        <row r="12">
          <cell r="C12"/>
          <cell r="D12"/>
          <cell r="E12"/>
          <cell r="F12"/>
        </row>
        <row r="13">
          <cell r="C13"/>
          <cell r="D13"/>
          <cell r="E13"/>
          <cell r="F13"/>
        </row>
        <row r="14">
          <cell r="C14"/>
          <cell r="D14"/>
          <cell r="E14"/>
          <cell r="F14"/>
        </row>
        <row r="15">
          <cell r="C15">
            <v>2</v>
          </cell>
          <cell r="D15">
            <v>3</v>
          </cell>
          <cell r="E15"/>
          <cell r="F15"/>
        </row>
        <row r="16">
          <cell r="C16">
            <v>0</v>
          </cell>
          <cell r="D16"/>
          <cell r="E16">
            <v>6</v>
          </cell>
          <cell r="F16"/>
        </row>
        <row r="17">
          <cell r="C17">
            <v>4</v>
          </cell>
          <cell r="D17">
            <v>1</v>
          </cell>
          <cell r="E17"/>
          <cell r="F17">
            <v>2</v>
          </cell>
        </row>
        <row r="18">
          <cell r="C18"/>
          <cell r="D18"/>
          <cell r="E18"/>
          <cell r="F18"/>
        </row>
        <row r="19">
          <cell r="C19"/>
          <cell r="D19"/>
          <cell r="E19"/>
          <cell r="F19"/>
        </row>
        <row r="20">
          <cell r="C20"/>
          <cell r="D20"/>
          <cell r="E20"/>
          <cell r="F20"/>
        </row>
        <row r="21">
          <cell r="C21">
            <v>11</v>
          </cell>
          <cell r="D21">
            <v>30</v>
          </cell>
          <cell r="E21">
            <v>0</v>
          </cell>
          <cell r="F21">
            <v>2</v>
          </cell>
        </row>
        <row r="22">
          <cell r="C22"/>
          <cell r="D22"/>
          <cell r="E22"/>
          <cell r="F22"/>
        </row>
        <row r="23">
          <cell r="C23">
            <v>6</v>
          </cell>
          <cell r="D23"/>
          <cell r="E23">
            <v>1</v>
          </cell>
          <cell r="F23">
            <v>3</v>
          </cell>
        </row>
        <row r="24">
          <cell r="C24"/>
          <cell r="D24"/>
          <cell r="E24"/>
          <cell r="F24"/>
        </row>
        <row r="25">
          <cell r="C25"/>
          <cell r="D25"/>
          <cell r="E25"/>
          <cell r="F25"/>
        </row>
        <row r="26">
          <cell r="C26"/>
          <cell r="D26"/>
          <cell r="E26"/>
          <cell r="F26"/>
        </row>
      </sheetData>
      <sheetData sheetId="2">
        <row r="6">
          <cell r="C6">
            <v>22</v>
          </cell>
          <cell r="D6">
            <v>50</v>
          </cell>
          <cell r="E6">
            <v>40</v>
          </cell>
          <cell r="F6">
            <v>51</v>
          </cell>
        </row>
        <row r="7">
          <cell r="C7"/>
          <cell r="D7"/>
          <cell r="E7">
            <v>1</v>
          </cell>
          <cell r="F7"/>
        </row>
        <row r="8">
          <cell r="C8">
            <v>17</v>
          </cell>
          <cell r="D8">
            <v>13</v>
          </cell>
          <cell r="E8">
            <v>21</v>
          </cell>
          <cell r="F8">
            <v>19</v>
          </cell>
        </row>
        <row r="9">
          <cell r="C9"/>
          <cell r="D9"/>
          <cell r="E9"/>
          <cell r="F9"/>
        </row>
        <row r="10">
          <cell r="C10">
            <v>11</v>
          </cell>
          <cell r="D10">
            <v>6</v>
          </cell>
          <cell r="E10">
            <v>10</v>
          </cell>
          <cell r="F10">
            <v>12</v>
          </cell>
        </row>
        <row r="11">
          <cell r="C11"/>
          <cell r="D11"/>
          <cell r="E11"/>
          <cell r="F11"/>
        </row>
        <row r="12">
          <cell r="C12"/>
          <cell r="D12"/>
          <cell r="E12"/>
          <cell r="F12">
            <v>1</v>
          </cell>
        </row>
        <row r="13">
          <cell r="C13"/>
          <cell r="D13">
            <v>3</v>
          </cell>
          <cell r="E13"/>
          <cell r="F13">
            <v>1</v>
          </cell>
        </row>
        <row r="14">
          <cell r="C14"/>
          <cell r="D14"/>
          <cell r="E14"/>
          <cell r="F14"/>
        </row>
        <row r="15">
          <cell r="C15">
            <v>3</v>
          </cell>
          <cell r="D15">
            <v>7</v>
          </cell>
          <cell r="E15"/>
          <cell r="F15">
            <v>1</v>
          </cell>
        </row>
        <row r="16">
          <cell r="C16">
            <v>2</v>
          </cell>
          <cell r="D16"/>
          <cell r="E16">
            <v>12</v>
          </cell>
          <cell r="F16">
            <v>1</v>
          </cell>
        </row>
        <row r="17">
          <cell r="C17"/>
          <cell r="D17">
            <v>10</v>
          </cell>
          <cell r="E17"/>
          <cell r="F17"/>
        </row>
        <row r="18">
          <cell r="C18"/>
          <cell r="D18"/>
          <cell r="E18"/>
          <cell r="F18"/>
        </row>
        <row r="19">
          <cell r="C19"/>
          <cell r="D19">
            <v>1</v>
          </cell>
          <cell r="E19"/>
          <cell r="F19"/>
        </row>
        <row r="20">
          <cell r="C20">
            <v>2</v>
          </cell>
          <cell r="D20">
            <v>5</v>
          </cell>
          <cell r="E20"/>
          <cell r="F20"/>
        </row>
        <row r="21">
          <cell r="C21">
            <v>1</v>
          </cell>
          <cell r="D21"/>
          <cell r="E21"/>
          <cell r="F21"/>
        </row>
        <row r="22">
          <cell r="C22"/>
          <cell r="D22"/>
          <cell r="E22"/>
          <cell r="F22"/>
        </row>
        <row r="23">
          <cell r="C23"/>
          <cell r="D23">
            <v>2</v>
          </cell>
          <cell r="E23">
            <v>7</v>
          </cell>
          <cell r="F23">
            <v>5</v>
          </cell>
        </row>
        <row r="24">
          <cell r="C24"/>
          <cell r="D24"/>
          <cell r="E24"/>
          <cell r="F24"/>
        </row>
        <row r="25">
          <cell r="C25"/>
          <cell r="D25">
            <v>6</v>
          </cell>
          <cell r="E25"/>
          <cell r="F25"/>
        </row>
        <row r="26">
          <cell r="C26">
            <v>22</v>
          </cell>
          <cell r="D26">
            <v>21</v>
          </cell>
          <cell r="E26">
            <v>17</v>
          </cell>
          <cell r="F26">
            <v>26</v>
          </cell>
        </row>
      </sheetData>
      <sheetData sheetId="3">
        <row r="6">
          <cell r="C6">
            <v>68</v>
          </cell>
          <cell r="D6">
            <v>31</v>
          </cell>
          <cell r="E6">
            <v>32</v>
          </cell>
          <cell r="F6">
            <v>42</v>
          </cell>
        </row>
        <row r="7">
          <cell r="C7">
            <v>37</v>
          </cell>
          <cell r="D7">
            <v>1</v>
          </cell>
          <cell r="E7">
            <v>7</v>
          </cell>
          <cell r="F7">
            <v>43</v>
          </cell>
        </row>
        <row r="8">
          <cell r="C8">
            <v>6</v>
          </cell>
          <cell r="D8">
            <v>4</v>
          </cell>
          <cell r="E8">
            <v>13</v>
          </cell>
          <cell r="F8">
            <v>11</v>
          </cell>
        </row>
        <row r="9">
          <cell r="C9">
            <v>0</v>
          </cell>
          <cell r="D9"/>
          <cell r="E9">
            <v>0</v>
          </cell>
          <cell r="F9"/>
        </row>
        <row r="10">
          <cell r="C10">
            <v>23</v>
          </cell>
          <cell r="D10">
            <v>23</v>
          </cell>
          <cell r="E10">
            <v>21</v>
          </cell>
          <cell r="F10">
            <v>11</v>
          </cell>
        </row>
        <row r="11">
          <cell r="C11">
            <v>4</v>
          </cell>
          <cell r="D11">
            <v>13</v>
          </cell>
          <cell r="E11">
            <v>7</v>
          </cell>
          <cell r="F11">
            <v>16</v>
          </cell>
        </row>
        <row r="12">
          <cell r="C12"/>
          <cell r="D12"/>
          <cell r="E12"/>
          <cell r="F12"/>
        </row>
        <row r="13">
          <cell r="C13">
            <v>195</v>
          </cell>
          <cell r="D13">
            <v>69</v>
          </cell>
          <cell r="E13">
            <v>3</v>
          </cell>
          <cell r="F13">
            <v>15</v>
          </cell>
        </row>
        <row r="14">
          <cell r="C14">
            <v>38</v>
          </cell>
          <cell r="D14">
            <v>9</v>
          </cell>
          <cell r="E14">
            <v>66</v>
          </cell>
          <cell r="F14">
            <v>121</v>
          </cell>
        </row>
        <row r="15">
          <cell r="C15">
            <v>3</v>
          </cell>
          <cell r="D15">
            <v>12</v>
          </cell>
          <cell r="E15"/>
          <cell r="F15"/>
        </row>
        <row r="16">
          <cell r="C16">
            <v>27</v>
          </cell>
          <cell r="D16">
            <v>3</v>
          </cell>
          <cell r="E16">
            <v>81</v>
          </cell>
          <cell r="F16">
            <v>14</v>
          </cell>
        </row>
        <row r="17">
          <cell r="C17">
            <v>8</v>
          </cell>
          <cell r="D17">
            <v>22</v>
          </cell>
          <cell r="E17"/>
          <cell r="F17"/>
        </row>
        <row r="18">
          <cell r="C18"/>
          <cell r="D18"/>
          <cell r="E18">
            <v>0</v>
          </cell>
          <cell r="F18">
            <v>0</v>
          </cell>
        </row>
        <row r="19">
          <cell r="C19">
            <v>6</v>
          </cell>
          <cell r="D19">
            <v>7</v>
          </cell>
          <cell r="E19">
            <v>4</v>
          </cell>
          <cell r="F19">
            <v>12</v>
          </cell>
        </row>
        <row r="20">
          <cell r="C20">
            <v>3</v>
          </cell>
          <cell r="D20">
            <v>1</v>
          </cell>
          <cell r="E20"/>
          <cell r="F20"/>
        </row>
        <row r="21">
          <cell r="C21">
            <v>6</v>
          </cell>
          <cell r="D21">
            <v>6</v>
          </cell>
          <cell r="E21"/>
          <cell r="F21">
            <v>1</v>
          </cell>
        </row>
        <row r="22">
          <cell r="C22"/>
          <cell r="D22"/>
          <cell r="E22"/>
          <cell r="F22"/>
        </row>
        <row r="23">
          <cell r="C23">
            <v>7</v>
          </cell>
          <cell r="D23"/>
          <cell r="E23">
            <v>21</v>
          </cell>
          <cell r="F23">
            <v>19</v>
          </cell>
        </row>
        <row r="24">
          <cell r="C24">
            <v>17</v>
          </cell>
          <cell r="D24">
            <v>17</v>
          </cell>
          <cell r="E24">
            <v>9</v>
          </cell>
          <cell r="F24">
            <v>8</v>
          </cell>
        </row>
        <row r="25">
          <cell r="C25">
            <v>2</v>
          </cell>
          <cell r="D25">
            <v>16</v>
          </cell>
          <cell r="E25"/>
          <cell r="F25"/>
        </row>
        <row r="26">
          <cell r="C26">
            <v>77</v>
          </cell>
          <cell r="D26">
            <v>0</v>
          </cell>
          <cell r="E26">
            <v>0</v>
          </cell>
          <cell r="F26">
            <v>0</v>
          </cell>
        </row>
      </sheetData>
      <sheetData sheetId="4">
        <row r="6">
          <cell r="C6">
            <v>7583</v>
          </cell>
          <cell r="D6">
            <v>2194</v>
          </cell>
          <cell r="E6">
            <v>105</v>
          </cell>
          <cell r="F6">
            <v>332</v>
          </cell>
        </row>
        <row r="7">
          <cell r="C7">
            <v>7204</v>
          </cell>
          <cell r="D7">
            <v>793</v>
          </cell>
          <cell r="E7">
            <v>36</v>
          </cell>
          <cell r="F7">
            <v>179</v>
          </cell>
        </row>
        <row r="8">
          <cell r="C8">
            <v>5184</v>
          </cell>
          <cell r="D8">
            <v>840</v>
          </cell>
          <cell r="E8">
            <v>55</v>
          </cell>
          <cell r="F8">
            <v>604</v>
          </cell>
        </row>
        <row r="9">
          <cell r="C9">
            <v>3633</v>
          </cell>
          <cell r="D9">
            <v>47</v>
          </cell>
          <cell r="E9">
            <v>21</v>
          </cell>
          <cell r="F9">
            <v>3</v>
          </cell>
        </row>
        <row r="10">
          <cell r="C10">
            <v>1909</v>
          </cell>
          <cell r="D10">
            <v>801</v>
          </cell>
          <cell r="E10">
            <v>175</v>
          </cell>
          <cell r="F10">
            <v>323</v>
          </cell>
        </row>
        <row r="11">
          <cell r="C11">
            <v>1549</v>
          </cell>
          <cell r="D11">
            <v>1194</v>
          </cell>
          <cell r="E11">
            <v>22</v>
          </cell>
          <cell r="F11">
            <v>87</v>
          </cell>
        </row>
        <row r="12">
          <cell r="C12">
            <v>1840</v>
          </cell>
          <cell r="D12">
            <v>57</v>
          </cell>
          <cell r="E12">
            <v>0</v>
          </cell>
          <cell r="F12">
            <v>3</v>
          </cell>
        </row>
        <row r="13">
          <cell r="C13">
            <v>2384</v>
          </cell>
          <cell r="D13">
            <v>906</v>
          </cell>
          <cell r="E13">
            <v>4</v>
          </cell>
          <cell r="F13">
            <v>34</v>
          </cell>
        </row>
        <row r="14">
          <cell r="C14">
            <v>1371</v>
          </cell>
          <cell r="D14">
            <v>115</v>
          </cell>
          <cell r="E14">
            <v>38</v>
          </cell>
          <cell r="F14">
            <v>154</v>
          </cell>
        </row>
        <row r="15">
          <cell r="C15">
            <v>1090</v>
          </cell>
          <cell r="D15">
            <v>621</v>
          </cell>
          <cell r="E15">
            <v>0</v>
          </cell>
          <cell r="F15">
            <v>0</v>
          </cell>
        </row>
        <row r="16">
          <cell r="C16">
            <v>1229</v>
          </cell>
          <cell r="D16">
            <v>20</v>
          </cell>
          <cell r="E16">
            <v>54</v>
          </cell>
          <cell r="F16">
            <v>164</v>
          </cell>
        </row>
        <row r="17">
          <cell r="C17">
            <v>1133</v>
          </cell>
          <cell r="D17">
            <v>411</v>
          </cell>
          <cell r="E17">
            <v>3</v>
          </cell>
          <cell r="F17">
            <v>17</v>
          </cell>
        </row>
        <row r="18">
          <cell r="C18">
            <v>766</v>
          </cell>
          <cell r="D18">
            <v>306</v>
          </cell>
          <cell r="E18">
            <v>3</v>
          </cell>
          <cell r="F18">
            <v>37</v>
          </cell>
        </row>
        <row r="19">
          <cell r="C19">
            <v>491</v>
          </cell>
          <cell r="D19">
            <v>232</v>
          </cell>
          <cell r="E19">
            <v>7</v>
          </cell>
          <cell r="F19">
            <v>2</v>
          </cell>
        </row>
        <row r="20">
          <cell r="C20">
            <v>625</v>
          </cell>
          <cell r="D20">
            <v>9</v>
          </cell>
          <cell r="E20">
            <v>1</v>
          </cell>
          <cell r="F20">
            <v>1</v>
          </cell>
        </row>
        <row r="21">
          <cell r="C21">
            <v>429</v>
          </cell>
          <cell r="D21">
            <v>137</v>
          </cell>
          <cell r="E21">
            <v>1</v>
          </cell>
          <cell r="F21">
            <v>4</v>
          </cell>
        </row>
        <row r="22">
          <cell r="C22">
            <v>0</v>
          </cell>
          <cell r="D22">
            <v>0</v>
          </cell>
          <cell r="E22">
            <v>0</v>
          </cell>
          <cell r="F22">
            <v>0</v>
          </cell>
        </row>
        <row r="23">
          <cell r="C23">
            <v>99</v>
          </cell>
          <cell r="D23">
            <v>1</v>
          </cell>
          <cell r="E23">
            <v>29</v>
          </cell>
          <cell r="F23">
            <v>31</v>
          </cell>
        </row>
        <row r="24">
          <cell r="C24">
            <v>21</v>
          </cell>
          <cell r="D24">
            <v>8</v>
          </cell>
          <cell r="E24">
            <v>37</v>
          </cell>
          <cell r="F24">
            <v>34</v>
          </cell>
        </row>
        <row r="25">
          <cell r="C25">
            <v>27</v>
          </cell>
          <cell r="D25">
            <v>23</v>
          </cell>
          <cell r="E25">
            <v>9</v>
          </cell>
          <cell r="F25">
            <v>5</v>
          </cell>
        </row>
        <row r="26">
          <cell r="C26">
            <v>704</v>
          </cell>
          <cell r="D26">
            <v>18</v>
          </cell>
          <cell r="E26">
            <v>35</v>
          </cell>
          <cell r="F26">
            <v>27</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لاك وتشغيل35"/>
      <sheetName val="فهد الرياض35"/>
      <sheetName val="فهد الدمام33"/>
      <sheetName val="خالد عيون35"/>
      <sheetName val="عبد الله مكة35"/>
      <sheetName val="مستشفيات"/>
      <sheetName val="مراكز"/>
      <sheetName val="2-11"/>
      <sheetName val="2-7"/>
    </sheetNames>
    <sheetDataSet>
      <sheetData sheetId="0">
        <row r="7">
          <cell r="B7">
            <v>844</v>
          </cell>
          <cell r="C7">
            <v>177</v>
          </cell>
          <cell r="E7">
            <v>591</v>
          </cell>
          <cell r="F7">
            <v>719</v>
          </cell>
          <cell r="H7">
            <v>881</v>
          </cell>
          <cell r="I7">
            <v>399</v>
          </cell>
          <cell r="K7">
            <v>2421</v>
          </cell>
          <cell r="L7">
            <v>799</v>
          </cell>
        </row>
        <row r="8">
          <cell r="B8">
            <v>238</v>
          </cell>
          <cell r="C8">
            <v>27</v>
          </cell>
          <cell r="E8">
            <v>245</v>
          </cell>
          <cell r="F8">
            <v>723</v>
          </cell>
          <cell r="H8">
            <v>292</v>
          </cell>
          <cell r="I8">
            <v>204</v>
          </cell>
          <cell r="K8">
            <v>957</v>
          </cell>
          <cell r="L8">
            <v>329</v>
          </cell>
        </row>
        <row r="10">
          <cell r="B10">
            <v>18</v>
          </cell>
          <cell r="C10">
            <v>873</v>
          </cell>
          <cell r="E10">
            <v>79</v>
          </cell>
          <cell r="F10">
            <v>758</v>
          </cell>
          <cell r="H10">
            <v>50</v>
          </cell>
          <cell r="I10">
            <v>744</v>
          </cell>
          <cell r="K10">
            <v>317</v>
          </cell>
          <cell r="L10">
            <v>2538</v>
          </cell>
        </row>
        <row r="11">
          <cell r="B11">
            <v>1943</v>
          </cell>
          <cell r="C11">
            <v>772</v>
          </cell>
          <cell r="E11">
            <v>2311</v>
          </cell>
          <cell r="F11">
            <v>2002</v>
          </cell>
          <cell r="H11">
            <v>2176</v>
          </cell>
          <cell r="I11">
            <v>1376</v>
          </cell>
          <cell r="K11">
            <v>4484</v>
          </cell>
          <cell r="L11">
            <v>3652</v>
          </cell>
        </row>
        <row r="13">
          <cell r="B13">
            <v>5</v>
          </cell>
          <cell r="C13">
            <v>65</v>
          </cell>
          <cell r="E13">
            <v>2</v>
          </cell>
          <cell r="F13">
            <v>75</v>
          </cell>
          <cell r="H13">
            <v>10</v>
          </cell>
          <cell r="I13">
            <v>92</v>
          </cell>
          <cell r="K13">
            <v>1</v>
          </cell>
          <cell r="L13">
            <v>126</v>
          </cell>
        </row>
        <row r="14">
          <cell r="B14">
            <v>3</v>
          </cell>
          <cell r="C14">
            <v>17</v>
          </cell>
          <cell r="E14">
            <v>3</v>
          </cell>
          <cell r="F14">
            <v>62</v>
          </cell>
          <cell r="H14">
            <v>15</v>
          </cell>
          <cell r="I14">
            <v>70</v>
          </cell>
          <cell r="K14">
            <v>6</v>
          </cell>
          <cell r="L14">
            <v>148</v>
          </cell>
        </row>
        <row r="16">
          <cell r="B16">
            <v>51</v>
          </cell>
          <cell r="C16">
            <v>1176</v>
          </cell>
          <cell r="E16">
            <v>65</v>
          </cell>
          <cell r="F16">
            <v>1929</v>
          </cell>
          <cell r="H16">
            <v>62</v>
          </cell>
          <cell r="I16">
            <v>1305</v>
          </cell>
          <cell r="K16">
            <v>64</v>
          </cell>
          <cell r="L16">
            <v>4655</v>
          </cell>
        </row>
        <row r="17">
          <cell r="B17">
            <v>87</v>
          </cell>
          <cell r="C17">
            <v>321</v>
          </cell>
          <cell r="E17">
            <v>80</v>
          </cell>
          <cell r="F17">
            <v>1021</v>
          </cell>
          <cell r="H17">
            <v>123</v>
          </cell>
          <cell r="I17">
            <v>561</v>
          </cell>
          <cell r="K17">
            <v>156</v>
          </cell>
          <cell r="L17">
            <v>1157</v>
          </cell>
        </row>
        <row r="25">
          <cell r="B25">
            <v>543</v>
          </cell>
          <cell r="C25">
            <v>289</v>
          </cell>
          <cell r="E25">
            <v>783</v>
          </cell>
          <cell r="F25">
            <v>652</v>
          </cell>
          <cell r="H25">
            <v>966</v>
          </cell>
          <cell r="I25">
            <v>159</v>
          </cell>
          <cell r="K25">
            <v>1171</v>
          </cell>
          <cell r="L25">
            <v>470</v>
          </cell>
        </row>
        <row r="26">
          <cell r="B26">
            <v>205</v>
          </cell>
          <cell r="C26">
            <v>67</v>
          </cell>
          <cell r="E26">
            <v>269</v>
          </cell>
          <cell r="F26">
            <v>610</v>
          </cell>
          <cell r="H26">
            <v>299</v>
          </cell>
          <cell r="I26">
            <v>52</v>
          </cell>
          <cell r="K26">
            <v>407</v>
          </cell>
          <cell r="L26">
            <v>222</v>
          </cell>
        </row>
        <row r="28">
          <cell r="B28">
            <v>17</v>
          </cell>
          <cell r="C28">
            <v>568</v>
          </cell>
          <cell r="E28">
            <v>148</v>
          </cell>
          <cell r="F28">
            <v>717</v>
          </cell>
          <cell r="H28">
            <v>30</v>
          </cell>
          <cell r="I28">
            <v>987</v>
          </cell>
          <cell r="K28">
            <v>23</v>
          </cell>
          <cell r="L28">
            <v>1312</v>
          </cell>
        </row>
        <row r="29">
          <cell r="B29">
            <v>1312</v>
          </cell>
          <cell r="C29">
            <v>1078</v>
          </cell>
          <cell r="E29">
            <v>1240</v>
          </cell>
          <cell r="F29">
            <v>3765</v>
          </cell>
          <cell r="H29">
            <v>2254</v>
          </cell>
          <cell r="I29">
            <v>1159</v>
          </cell>
          <cell r="K29">
            <v>1988</v>
          </cell>
          <cell r="L29">
            <v>2103</v>
          </cell>
        </row>
        <row r="31">
          <cell r="B31">
            <v>1</v>
          </cell>
          <cell r="C31">
            <v>40</v>
          </cell>
          <cell r="E31">
            <v>1</v>
          </cell>
          <cell r="F31">
            <v>55</v>
          </cell>
          <cell r="H31">
            <v>5</v>
          </cell>
          <cell r="I31">
            <v>106</v>
          </cell>
          <cell r="K31">
            <v>8</v>
          </cell>
          <cell r="L31">
            <v>101</v>
          </cell>
        </row>
        <row r="32">
          <cell r="B32">
            <v>2</v>
          </cell>
          <cell r="C32">
            <v>19</v>
          </cell>
          <cell r="E32">
            <v>2</v>
          </cell>
          <cell r="F32">
            <v>88</v>
          </cell>
          <cell r="H32">
            <v>21</v>
          </cell>
          <cell r="I32">
            <v>4</v>
          </cell>
          <cell r="K32">
            <v>11</v>
          </cell>
          <cell r="L32">
            <v>17</v>
          </cell>
        </row>
        <row r="34">
          <cell r="B34">
            <v>30</v>
          </cell>
          <cell r="C34">
            <v>936</v>
          </cell>
          <cell r="E34">
            <v>59</v>
          </cell>
          <cell r="F34">
            <v>1722</v>
          </cell>
          <cell r="H34">
            <v>47</v>
          </cell>
          <cell r="I34">
            <v>2490</v>
          </cell>
          <cell r="K34">
            <v>49</v>
          </cell>
          <cell r="L34">
            <v>2309</v>
          </cell>
        </row>
        <row r="35">
          <cell r="B35">
            <v>56</v>
          </cell>
          <cell r="C35">
            <v>231</v>
          </cell>
          <cell r="E35">
            <v>83</v>
          </cell>
          <cell r="F35">
            <v>1151</v>
          </cell>
          <cell r="H35">
            <v>236</v>
          </cell>
          <cell r="I35">
            <v>280</v>
          </cell>
          <cell r="K35">
            <v>80</v>
          </cell>
          <cell r="L35">
            <v>472</v>
          </cell>
        </row>
        <row r="41">
          <cell r="B41">
            <v>664</v>
          </cell>
          <cell r="C41">
            <v>40</v>
          </cell>
          <cell r="E41">
            <v>326</v>
          </cell>
          <cell r="F41">
            <v>21</v>
          </cell>
          <cell r="H41">
            <v>805</v>
          </cell>
          <cell r="I41">
            <v>305</v>
          </cell>
          <cell r="K41">
            <v>344</v>
          </cell>
          <cell r="L41">
            <v>24</v>
          </cell>
        </row>
        <row r="42">
          <cell r="B42">
            <v>210</v>
          </cell>
          <cell r="C42">
            <v>17</v>
          </cell>
          <cell r="E42">
            <v>68</v>
          </cell>
          <cell r="F42">
            <v>0</v>
          </cell>
          <cell r="H42">
            <v>243</v>
          </cell>
          <cell r="I42">
            <v>52</v>
          </cell>
          <cell r="K42">
            <v>83</v>
          </cell>
          <cell r="L42">
            <v>1</v>
          </cell>
        </row>
        <row r="44">
          <cell r="B44">
            <v>13</v>
          </cell>
          <cell r="C44">
            <v>677</v>
          </cell>
          <cell r="E44">
            <v>10</v>
          </cell>
          <cell r="F44">
            <v>178</v>
          </cell>
          <cell r="H44">
            <v>7</v>
          </cell>
          <cell r="I44">
            <v>731</v>
          </cell>
          <cell r="K44">
            <v>16</v>
          </cell>
          <cell r="L44">
            <v>395</v>
          </cell>
        </row>
        <row r="45">
          <cell r="B45">
            <v>1034</v>
          </cell>
          <cell r="C45">
            <v>836</v>
          </cell>
          <cell r="E45">
            <v>591</v>
          </cell>
          <cell r="F45">
            <v>267</v>
          </cell>
          <cell r="H45">
            <v>1716</v>
          </cell>
          <cell r="I45">
            <v>1091</v>
          </cell>
          <cell r="K45">
            <v>759</v>
          </cell>
          <cell r="L45">
            <v>308</v>
          </cell>
        </row>
        <row r="47">
          <cell r="B47">
            <v>5</v>
          </cell>
          <cell r="C47">
            <v>41</v>
          </cell>
          <cell r="E47">
            <v>2</v>
          </cell>
          <cell r="F47">
            <v>32</v>
          </cell>
          <cell r="H47">
            <v>0</v>
          </cell>
          <cell r="I47">
            <v>131</v>
          </cell>
          <cell r="K47">
            <v>1</v>
          </cell>
          <cell r="L47">
            <v>22</v>
          </cell>
        </row>
        <row r="48">
          <cell r="B48">
            <v>4</v>
          </cell>
          <cell r="C48">
            <v>16</v>
          </cell>
          <cell r="E48">
            <v>5</v>
          </cell>
          <cell r="F48">
            <v>3</v>
          </cell>
          <cell r="H48">
            <v>7</v>
          </cell>
          <cell r="I48">
            <v>25</v>
          </cell>
          <cell r="K48">
            <v>1</v>
          </cell>
          <cell r="L48">
            <v>8</v>
          </cell>
        </row>
        <row r="50">
          <cell r="B50">
            <v>27</v>
          </cell>
          <cell r="C50">
            <v>918</v>
          </cell>
          <cell r="E50">
            <v>8</v>
          </cell>
          <cell r="F50">
            <v>442</v>
          </cell>
          <cell r="H50">
            <v>13</v>
          </cell>
          <cell r="I50">
            <v>1847</v>
          </cell>
          <cell r="K50">
            <v>7</v>
          </cell>
          <cell r="L50">
            <v>574</v>
          </cell>
        </row>
        <row r="51">
          <cell r="B51">
            <v>55</v>
          </cell>
          <cell r="C51">
            <v>188</v>
          </cell>
          <cell r="E51">
            <v>48</v>
          </cell>
          <cell r="F51">
            <v>39</v>
          </cell>
          <cell r="H51">
            <v>122</v>
          </cell>
          <cell r="I51">
            <v>312</v>
          </cell>
          <cell r="K51">
            <v>16</v>
          </cell>
          <cell r="L51">
            <v>98</v>
          </cell>
        </row>
        <row r="57">
          <cell r="B57">
            <v>610</v>
          </cell>
          <cell r="C57">
            <v>55</v>
          </cell>
          <cell r="E57">
            <v>855</v>
          </cell>
          <cell r="F57">
            <v>297</v>
          </cell>
          <cell r="H57">
            <v>538</v>
          </cell>
          <cell r="I57">
            <v>9</v>
          </cell>
          <cell r="K57">
            <v>540</v>
          </cell>
          <cell r="L57">
            <v>28</v>
          </cell>
        </row>
        <row r="58">
          <cell r="B58">
            <v>172</v>
          </cell>
          <cell r="C58">
            <v>3</v>
          </cell>
          <cell r="E58">
            <v>254</v>
          </cell>
          <cell r="F58">
            <v>22</v>
          </cell>
          <cell r="H58">
            <v>128</v>
          </cell>
          <cell r="I58">
            <v>3</v>
          </cell>
          <cell r="K58">
            <v>176</v>
          </cell>
          <cell r="L58">
            <v>4</v>
          </cell>
        </row>
        <row r="60">
          <cell r="B60">
            <v>18</v>
          </cell>
          <cell r="C60">
            <v>453</v>
          </cell>
          <cell r="E60">
            <v>10</v>
          </cell>
          <cell r="F60">
            <v>722</v>
          </cell>
          <cell r="H60">
            <v>6</v>
          </cell>
          <cell r="I60">
            <v>415</v>
          </cell>
          <cell r="K60">
            <v>3</v>
          </cell>
          <cell r="L60">
            <v>390</v>
          </cell>
        </row>
        <row r="61">
          <cell r="B61">
            <v>1475</v>
          </cell>
          <cell r="C61">
            <v>220</v>
          </cell>
          <cell r="E61">
            <v>984</v>
          </cell>
          <cell r="F61">
            <v>1581</v>
          </cell>
          <cell r="H61">
            <v>604</v>
          </cell>
          <cell r="I61">
            <v>916</v>
          </cell>
          <cell r="K61">
            <v>872</v>
          </cell>
          <cell r="L61">
            <v>841</v>
          </cell>
        </row>
        <row r="63">
          <cell r="B63">
            <v>5</v>
          </cell>
          <cell r="C63">
            <v>66</v>
          </cell>
          <cell r="E63">
            <v>0</v>
          </cell>
          <cell r="F63">
            <v>117</v>
          </cell>
          <cell r="H63">
            <v>4</v>
          </cell>
          <cell r="I63">
            <v>22</v>
          </cell>
          <cell r="K63">
            <v>1</v>
          </cell>
          <cell r="L63">
            <v>48</v>
          </cell>
        </row>
        <row r="64">
          <cell r="B64">
            <v>3</v>
          </cell>
          <cell r="C64">
            <v>5</v>
          </cell>
          <cell r="E64">
            <v>2</v>
          </cell>
          <cell r="F64">
            <v>9</v>
          </cell>
          <cell r="H64">
            <v>5</v>
          </cell>
          <cell r="I64">
            <v>9</v>
          </cell>
          <cell r="K64">
            <v>1</v>
          </cell>
          <cell r="L64">
            <v>3</v>
          </cell>
        </row>
        <row r="66">
          <cell r="B66">
            <v>15</v>
          </cell>
          <cell r="C66">
            <v>1303</v>
          </cell>
          <cell r="E66">
            <v>16</v>
          </cell>
          <cell r="F66">
            <v>2144</v>
          </cell>
          <cell r="H66">
            <v>19</v>
          </cell>
          <cell r="I66">
            <v>626</v>
          </cell>
          <cell r="K66">
            <v>14</v>
          </cell>
          <cell r="L66">
            <v>978</v>
          </cell>
        </row>
        <row r="67">
          <cell r="B67">
            <v>115</v>
          </cell>
          <cell r="C67">
            <v>134</v>
          </cell>
          <cell r="E67">
            <v>128</v>
          </cell>
          <cell r="F67">
            <v>231</v>
          </cell>
          <cell r="H67">
            <v>113</v>
          </cell>
          <cell r="I67">
            <v>148</v>
          </cell>
          <cell r="K67">
            <v>129</v>
          </cell>
          <cell r="L67">
            <v>209</v>
          </cell>
        </row>
        <row r="73">
          <cell r="B73">
            <v>211</v>
          </cell>
          <cell r="C73">
            <v>40</v>
          </cell>
          <cell r="E73">
            <v>180</v>
          </cell>
          <cell r="F73">
            <v>21</v>
          </cell>
          <cell r="H73">
            <v>464</v>
          </cell>
          <cell r="I73">
            <v>20</v>
          </cell>
          <cell r="K73">
            <v>537</v>
          </cell>
          <cell r="L73">
            <v>70</v>
          </cell>
        </row>
        <row r="74">
          <cell r="B74">
            <v>91</v>
          </cell>
          <cell r="C74">
            <v>3</v>
          </cell>
          <cell r="E74">
            <v>38</v>
          </cell>
          <cell r="F74">
            <v>2</v>
          </cell>
          <cell r="H74">
            <v>146</v>
          </cell>
          <cell r="I74">
            <v>7</v>
          </cell>
          <cell r="K74">
            <v>134</v>
          </cell>
          <cell r="L74">
            <v>5</v>
          </cell>
        </row>
        <row r="76">
          <cell r="B76">
            <v>0</v>
          </cell>
          <cell r="C76">
            <v>78</v>
          </cell>
          <cell r="E76">
            <v>1</v>
          </cell>
          <cell r="F76">
            <v>288</v>
          </cell>
          <cell r="H76">
            <v>1</v>
          </cell>
          <cell r="I76">
            <v>483</v>
          </cell>
          <cell r="K76">
            <v>21</v>
          </cell>
          <cell r="L76">
            <v>215</v>
          </cell>
        </row>
        <row r="77">
          <cell r="B77">
            <v>438</v>
          </cell>
          <cell r="C77">
            <v>95</v>
          </cell>
          <cell r="E77">
            <v>218</v>
          </cell>
          <cell r="F77">
            <v>290</v>
          </cell>
          <cell r="H77">
            <v>735</v>
          </cell>
          <cell r="I77">
            <v>831</v>
          </cell>
          <cell r="K77">
            <v>1034</v>
          </cell>
          <cell r="L77">
            <v>88</v>
          </cell>
        </row>
        <row r="79">
          <cell r="B79">
            <v>1</v>
          </cell>
          <cell r="C79">
            <v>16</v>
          </cell>
          <cell r="E79">
            <v>1</v>
          </cell>
          <cell r="F79">
            <v>18</v>
          </cell>
          <cell r="H79">
            <v>3</v>
          </cell>
          <cell r="I79">
            <v>16</v>
          </cell>
          <cell r="K79">
            <v>5</v>
          </cell>
          <cell r="L79">
            <v>28</v>
          </cell>
        </row>
        <row r="80">
          <cell r="B80">
            <v>5</v>
          </cell>
          <cell r="C80">
            <v>2</v>
          </cell>
          <cell r="E80">
            <v>1</v>
          </cell>
          <cell r="F80">
            <v>2</v>
          </cell>
          <cell r="H80">
            <v>11</v>
          </cell>
          <cell r="I80">
            <v>8</v>
          </cell>
          <cell r="K80">
            <v>18</v>
          </cell>
          <cell r="L80">
            <v>5</v>
          </cell>
        </row>
        <row r="82">
          <cell r="B82">
            <v>3</v>
          </cell>
          <cell r="C82">
            <v>392</v>
          </cell>
          <cell r="E82">
            <v>11</v>
          </cell>
          <cell r="F82">
            <v>304</v>
          </cell>
          <cell r="H82">
            <v>17</v>
          </cell>
          <cell r="I82">
            <v>654</v>
          </cell>
          <cell r="K82">
            <v>30</v>
          </cell>
          <cell r="L82">
            <v>724</v>
          </cell>
        </row>
        <row r="83">
          <cell r="B83">
            <v>25</v>
          </cell>
          <cell r="C83">
            <v>64</v>
          </cell>
          <cell r="E83">
            <v>15</v>
          </cell>
          <cell r="F83">
            <v>70</v>
          </cell>
          <cell r="H83">
            <v>78</v>
          </cell>
          <cell r="I83">
            <v>153</v>
          </cell>
          <cell r="K83">
            <v>128</v>
          </cell>
          <cell r="L83">
            <v>88</v>
          </cell>
        </row>
      </sheetData>
      <sheetData sheetId="1">
        <row r="7">
          <cell r="K7">
            <v>394</v>
          </cell>
          <cell r="L7">
            <v>361</v>
          </cell>
        </row>
        <row r="8">
          <cell r="K8">
            <v>89</v>
          </cell>
          <cell r="L8">
            <v>141</v>
          </cell>
        </row>
        <row r="10">
          <cell r="K10">
            <v>251</v>
          </cell>
          <cell r="L10">
            <v>58</v>
          </cell>
        </row>
        <row r="11">
          <cell r="K11">
            <v>2968</v>
          </cell>
          <cell r="L11">
            <v>153</v>
          </cell>
        </row>
        <row r="13">
          <cell r="K13">
            <v>12</v>
          </cell>
          <cell r="L13">
            <v>56</v>
          </cell>
        </row>
        <row r="14">
          <cell r="K14">
            <v>8</v>
          </cell>
          <cell r="L14">
            <v>86</v>
          </cell>
        </row>
        <row r="16">
          <cell r="K16">
            <v>264</v>
          </cell>
          <cell r="L16">
            <v>527</v>
          </cell>
        </row>
        <row r="17">
          <cell r="K17">
            <v>313</v>
          </cell>
          <cell r="L17">
            <v>234</v>
          </cell>
        </row>
      </sheetData>
      <sheetData sheetId="2">
        <row r="25">
          <cell r="E25">
            <v>204</v>
          </cell>
          <cell r="F25">
            <v>183</v>
          </cell>
        </row>
        <row r="26">
          <cell r="E26">
            <v>46</v>
          </cell>
          <cell r="F26">
            <v>78</v>
          </cell>
        </row>
        <row r="28">
          <cell r="E28">
            <v>82</v>
          </cell>
          <cell r="F28">
            <v>13</v>
          </cell>
        </row>
        <row r="29">
          <cell r="E29">
            <v>455</v>
          </cell>
          <cell r="F29">
            <v>84</v>
          </cell>
        </row>
        <row r="31">
          <cell r="E31">
            <v>6</v>
          </cell>
          <cell r="F31">
            <v>7</v>
          </cell>
        </row>
        <row r="32">
          <cell r="E32">
            <v>3</v>
          </cell>
          <cell r="F32">
            <v>7</v>
          </cell>
        </row>
        <row r="34">
          <cell r="E34">
            <v>108</v>
          </cell>
          <cell r="F34">
            <v>80</v>
          </cell>
        </row>
        <row r="35">
          <cell r="E35">
            <v>117</v>
          </cell>
          <cell r="F35">
            <v>124</v>
          </cell>
        </row>
      </sheetData>
      <sheetData sheetId="3">
        <row r="7">
          <cell r="K7">
            <v>15</v>
          </cell>
          <cell r="L7">
            <v>30</v>
          </cell>
        </row>
        <row r="8">
          <cell r="K8">
            <v>5</v>
          </cell>
          <cell r="L8">
            <v>14</v>
          </cell>
        </row>
        <row r="10">
          <cell r="K10">
            <v>32</v>
          </cell>
          <cell r="L10">
            <v>11</v>
          </cell>
        </row>
        <row r="11">
          <cell r="K11">
            <v>287</v>
          </cell>
          <cell r="L11">
            <v>11</v>
          </cell>
        </row>
        <row r="13">
          <cell r="K13">
            <v>7</v>
          </cell>
          <cell r="L13">
            <v>17</v>
          </cell>
        </row>
        <row r="14">
          <cell r="K14">
            <v>13</v>
          </cell>
          <cell r="L14">
            <v>17</v>
          </cell>
        </row>
        <row r="16">
          <cell r="K16">
            <v>11</v>
          </cell>
          <cell r="L16">
            <v>32</v>
          </cell>
        </row>
        <row r="17">
          <cell r="K17">
            <v>19</v>
          </cell>
          <cell r="L17">
            <v>38</v>
          </cell>
        </row>
      </sheetData>
      <sheetData sheetId="4">
        <row r="7">
          <cell r="H7">
            <v>236</v>
          </cell>
          <cell r="I7">
            <v>95</v>
          </cell>
        </row>
        <row r="8">
          <cell r="H8">
            <v>57</v>
          </cell>
          <cell r="I8">
            <v>37</v>
          </cell>
        </row>
        <row r="10">
          <cell r="H10">
            <v>266</v>
          </cell>
          <cell r="I10">
            <v>4</v>
          </cell>
        </row>
        <row r="11">
          <cell r="H11">
            <v>546</v>
          </cell>
          <cell r="I11">
            <v>35</v>
          </cell>
        </row>
        <row r="13">
          <cell r="H13">
            <v>20</v>
          </cell>
          <cell r="I13">
            <v>5</v>
          </cell>
        </row>
        <row r="14">
          <cell r="H14">
            <v>10</v>
          </cell>
          <cell r="I14">
            <v>8</v>
          </cell>
        </row>
        <row r="16">
          <cell r="H16">
            <v>136</v>
          </cell>
          <cell r="I16">
            <v>169</v>
          </cell>
        </row>
        <row r="17">
          <cell r="H17">
            <v>126</v>
          </cell>
          <cell r="I17">
            <v>99</v>
          </cell>
        </row>
      </sheetData>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إجمالي"/>
      <sheetName val="عبد الله مكة 35"/>
      <sheetName val="فهد الدمام33"/>
      <sheetName val="خالد عيون35"/>
      <sheetName val="فهد الرياض35"/>
      <sheetName val="ملاك وتشغيل35"/>
    </sheetNames>
    <sheetDataSet>
      <sheetData sheetId="0"/>
      <sheetData sheetId="1">
        <row r="7">
          <cell r="G7">
            <v>59</v>
          </cell>
          <cell r="H7">
            <v>41</v>
          </cell>
          <cell r="I7">
            <v>8</v>
          </cell>
        </row>
        <row r="8">
          <cell r="G8">
            <v>1</v>
          </cell>
          <cell r="H8">
            <v>2</v>
          </cell>
          <cell r="I8">
            <v>4</v>
          </cell>
        </row>
        <row r="9">
          <cell r="G9">
            <v>3</v>
          </cell>
          <cell r="H9">
            <v>37</v>
          </cell>
          <cell r="I9">
            <v>10</v>
          </cell>
        </row>
        <row r="16">
          <cell r="G16">
            <v>0</v>
          </cell>
          <cell r="H16">
            <v>7</v>
          </cell>
          <cell r="I16">
            <v>3</v>
          </cell>
        </row>
        <row r="17">
          <cell r="G17">
            <v>2</v>
          </cell>
          <cell r="H17">
            <v>8</v>
          </cell>
          <cell r="I17">
            <v>2</v>
          </cell>
        </row>
        <row r="18">
          <cell r="H18">
            <v>3</v>
          </cell>
        </row>
        <row r="19">
          <cell r="G19">
            <v>1</v>
          </cell>
          <cell r="H19">
            <v>11</v>
          </cell>
          <cell r="I19">
            <v>12</v>
          </cell>
        </row>
        <row r="21">
          <cell r="I21">
            <v>1</v>
          </cell>
        </row>
        <row r="22">
          <cell r="I22">
            <v>6</v>
          </cell>
        </row>
        <row r="24">
          <cell r="I24">
            <v>0</v>
          </cell>
        </row>
        <row r="25">
          <cell r="G25">
            <v>1</v>
          </cell>
          <cell r="H25">
            <v>18</v>
          </cell>
          <cell r="I25">
            <v>8</v>
          </cell>
        </row>
        <row r="26">
          <cell r="H26">
            <v>3</v>
          </cell>
          <cell r="I26">
            <v>0</v>
          </cell>
        </row>
        <row r="27">
          <cell r="H27">
            <v>32</v>
          </cell>
          <cell r="I27">
            <v>8</v>
          </cell>
        </row>
        <row r="28">
          <cell r="I28">
            <v>1</v>
          </cell>
        </row>
        <row r="29">
          <cell r="H29">
            <v>1</v>
          </cell>
        </row>
        <row r="32">
          <cell r="H32">
            <v>3</v>
          </cell>
          <cell r="I32">
            <v>4</v>
          </cell>
        </row>
        <row r="33">
          <cell r="H33">
            <v>17</v>
          </cell>
          <cell r="I33">
            <v>0</v>
          </cell>
        </row>
        <row r="34">
          <cell r="H34">
            <v>6</v>
          </cell>
          <cell r="I34">
            <v>5</v>
          </cell>
        </row>
        <row r="35">
          <cell r="H35">
            <v>1</v>
          </cell>
          <cell r="I35">
            <v>1</v>
          </cell>
        </row>
        <row r="37">
          <cell r="I37">
            <v>1</v>
          </cell>
        </row>
        <row r="38">
          <cell r="H38">
            <v>2</v>
          </cell>
          <cell r="I38">
            <v>3</v>
          </cell>
        </row>
        <row r="40">
          <cell r="G40">
            <v>0</v>
          </cell>
          <cell r="H40">
            <v>19</v>
          </cell>
          <cell r="I40">
            <v>8</v>
          </cell>
        </row>
        <row r="42">
          <cell r="G42">
            <v>7</v>
          </cell>
          <cell r="H42">
            <v>29</v>
          </cell>
          <cell r="I42">
            <v>26</v>
          </cell>
        </row>
      </sheetData>
      <sheetData sheetId="2">
        <row r="8">
          <cell r="AC8">
            <v>4</v>
          </cell>
        </row>
        <row r="9">
          <cell r="AB9">
            <v>5</v>
          </cell>
          <cell r="AC9">
            <v>5</v>
          </cell>
        </row>
        <row r="10">
          <cell r="AB10">
            <v>9</v>
          </cell>
          <cell r="AC10">
            <v>9</v>
          </cell>
        </row>
        <row r="11">
          <cell r="AB11">
            <v>3</v>
          </cell>
          <cell r="AC11">
            <v>4</v>
          </cell>
        </row>
        <row r="12">
          <cell r="AB12">
            <v>4</v>
          </cell>
          <cell r="AC12">
            <v>5</v>
          </cell>
        </row>
        <row r="13">
          <cell r="AC13">
            <v>2</v>
          </cell>
        </row>
        <row r="14">
          <cell r="AB14">
            <v>3</v>
          </cell>
          <cell r="AC14">
            <v>4</v>
          </cell>
        </row>
        <row r="15">
          <cell r="AB15">
            <v>1</v>
          </cell>
          <cell r="AC15">
            <v>2</v>
          </cell>
        </row>
        <row r="16">
          <cell r="AB16">
            <v>3</v>
          </cell>
          <cell r="AC16">
            <v>4</v>
          </cell>
        </row>
        <row r="17">
          <cell r="AC17">
            <v>2</v>
          </cell>
        </row>
        <row r="18">
          <cell r="AB18">
            <v>2</v>
          </cell>
          <cell r="AC18">
            <v>2</v>
          </cell>
        </row>
        <row r="19">
          <cell r="AB19">
            <v>2</v>
          </cell>
          <cell r="AC19">
            <v>4</v>
          </cell>
        </row>
        <row r="20">
          <cell r="AB20">
            <v>1</v>
          </cell>
          <cell r="AC20">
            <v>4</v>
          </cell>
        </row>
        <row r="21">
          <cell r="AB21">
            <v>1</v>
          </cell>
          <cell r="AC21">
            <v>1</v>
          </cell>
        </row>
        <row r="22">
          <cell r="AB22">
            <v>1</v>
          </cell>
          <cell r="AC22">
            <v>6</v>
          </cell>
        </row>
        <row r="24">
          <cell r="AC24">
            <v>3</v>
          </cell>
        </row>
        <row r="25">
          <cell r="AB25">
            <v>8</v>
          </cell>
          <cell r="AC25">
            <v>12</v>
          </cell>
        </row>
        <row r="26">
          <cell r="AB26">
            <v>2</v>
          </cell>
          <cell r="AC26">
            <v>15</v>
          </cell>
        </row>
        <row r="27">
          <cell r="AB27">
            <v>12</v>
          </cell>
          <cell r="AC27">
            <v>14</v>
          </cell>
        </row>
        <row r="28">
          <cell r="AC28">
            <v>2</v>
          </cell>
        </row>
        <row r="29">
          <cell r="AB29">
            <v>7</v>
          </cell>
          <cell r="AC29">
            <v>4</v>
          </cell>
        </row>
        <row r="30">
          <cell r="AC30">
            <v>5</v>
          </cell>
        </row>
        <row r="32">
          <cell r="AA32">
            <v>1</v>
          </cell>
          <cell r="AB32">
            <v>2</v>
          </cell>
          <cell r="AC32">
            <v>4</v>
          </cell>
        </row>
        <row r="33">
          <cell r="AA33">
            <v>1</v>
          </cell>
          <cell r="AB33">
            <v>15</v>
          </cell>
          <cell r="AC33">
            <v>10</v>
          </cell>
        </row>
        <row r="34">
          <cell r="AB34">
            <v>13</v>
          </cell>
          <cell r="AC34">
            <v>4</v>
          </cell>
        </row>
        <row r="35">
          <cell r="AC35">
            <v>6</v>
          </cell>
        </row>
        <row r="36">
          <cell r="AB36">
            <v>1</v>
          </cell>
          <cell r="AC36">
            <v>2</v>
          </cell>
        </row>
        <row r="38">
          <cell r="AB38">
            <v>2</v>
          </cell>
          <cell r="AC38">
            <v>6</v>
          </cell>
        </row>
        <row r="39">
          <cell r="AB39">
            <v>1</v>
          </cell>
          <cell r="AC39">
            <v>4</v>
          </cell>
        </row>
        <row r="40">
          <cell r="AB40">
            <v>28</v>
          </cell>
          <cell r="AC40">
            <v>16</v>
          </cell>
        </row>
        <row r="42">
          <cell r="AA42">
            <v>162</v>
          </cell>
          <cell r="AB42">
            <v>24</v>
          </cell>
          <cell r="AC42">
            <v>32</v>
          </cell>
        </row>
      </sheetData>
      <sheetData sheetId="3">
        <row r="9">
          <cell r="E9">
            <v>5</v>
          </cell>
        </row>
        <row r="17">
          <cell r="C17">
            <v>0</v>
          </cell>
          <cell r="E17">
            <v>49</v>
          </cell>
        </row>
        <row r="25">
          <cell r="E25">
            <v>1</v>
          </cell>
        </row>
        <row r="26">
          <cell r="E26">
            <v>0</v>
          </cell>
        </row>
        <row r="27">
          <cell r="E27">
            <v>4</v>
          </cell>
        </row>
        <row r="29">
          <cell r="E29">
            <v>3</v>
          </cell>
        </row>
        <row r="32">
          <cell r="E32">
            <v>2</v>
          </cell>
        </row>
      </sheetData>
      <sheetData sheetId="4">
        <row r="7">
          <cell r="C7">
            <v>0</v>
          </cell>
          <cell r="D7">
            <v>5</v>
          </cell>
          <cell r="E7">
            <v>1</v>
          </cell>
        </row>
        <row r="8">
          <cell r="C8">
            <v>8</v>
          </cell>
          <cell r="D8">
            <v>0</v>
          </cell>
          <cell r="E8">
            <v>3</v>
          </cell>
        </row>
        <row r="9">
          <cell r="C9">
            <v>44</v>
          </cell>
          <cell r="D9">
            <v>0</v>
          </cell>
          <cell r="E9">
            <v>22</v>
          </cell>
        </row>
        <row r="10">
          <cell r="C10">
            <v>13</v>
          </cell>
          <cell r="D10">
            <v>0</v>
          </cell>
          <cell r="E10">
            <v>0</v>
          </cell>
        </row>
        <row r="11">
          <cell r="C11">
            <v>11</v>
          </cell>
          <cell r="D11">
            <v>0</v>
          </cell>
          <cell r="E11">
            <v>20</v>
          </cell>
        </row>
        <row r="12">
          <cell r="C12">
            <v>5</v>
          </cell>
          <cell r="D12">
            <v>0</v>
          </cell>
          <cell r="E12">
            <v>8</v>
          </cell>
        </row>
        <row r="13">
          <cell r="C13">
            <v>1</v>
          </cell>
          <cell r="D13">
            <v>0</v>
          </cell>
          <cell r="E13">
            <v>21</v>
          </cell>
        </row>
        <row r="14">
          <cell r="C14">
            <v>19</v>
          </cell>
          <cell r="D14">
            <v>0</v>
          </cell>
          <cell r="E14">
            <v>37</v>
          </cell>
        </row>
        <row r="15">
          <cell r="C15">
            <v>2</v>
          </cell>
          <cell r="D15">
            <v>0</v>
          </cell>
          <cell r="E15">
            <v>14</v>
          </cell>
        </row>
        <row r="16">
          <cell r="C16">
            <v>11</v>
          </cell>
          <cell r="D16">
            <v>0</v>
          </cell>
          <cell r="E16">
            <v>9</v>
          </cell>
        </row>
        <row r="17">
          <cell r="C17">
            <v>0</v>
          </cell>
          <cell r="D17">
            <v>0</v>
          </cell>
          <cell r="E17">
            <v>10</v>
          </cell>
        </row>
        <row r="18">
          <cell r="C18">
            <v>28</v>
          </cell>
          <cell r="D18">
            <v>2</v>
          </cell>
          <cell r="E18">
            <v>7</v>
          </cell>
        </row>
        <row r="19">
          <cell r="C19">
            <v>0</v>
          </cell>
          <cell r="D19">
            <v>9</v>
          </cell>
          <cell r="E19">
            <v>47</v>
          </cell>
        </row>
        <row r="20">
          <cell r="C20">
            <v>0</v>
          </cell>
          <cell r="D20">
            <v>5</v>
          </cell>
          <cell r="E20">
            <v>12</v>
          </cell>
        </row>
        <row r="21">
          <cell r="C21">
            <v>2</v>
          </cell>
          <cell r="D21">
            <v>0</v>
          </cell>
          <cell r="E21">
            <v>2</v>
          </cell>
        </row>
        <row r="22">
          <cell r="C22">
            <v>31</v>
          </cell>
          <cell r="D22">
            <v>1</v>
          </cell>
          <cell r="E22">
            <v>3</v>
          </cell>
        </row>
        <row r="23">
          <cell r="E23">
            <v>5</v>
          </cell>
        </row>
        <row r="24">
          <cell r="C24">
            <v>0</v>
          </cell>
          <cell r="D24">
            <v>0</v>
          </cell>
          <cell r="E24">
            <v>17</v>
          </cell>
        </row>
        <row r="25">
          <cell r="C25">
            <v>19</v>
          </cell>
          <cell r="D25">
            <v>6</v>
          </cell>
          <cell r="E25">
            <v>29</v>
          </cell>
        </row>
        <row r="26">
          <cell r="C26">
            <v>3</v>
          </cell>
          <cell r="D26">
            <v>0</v>
          </cell>
          <cell r="E26">
            <v>29</v>
          </cell>
        </row>
        <row r="27">
          <cell r="C27">
            <v>16</v>
          </cell>
          <cell r="D27">
            <v>0</v>
          </cell>
          <cell r="E27">
            <v>56</v>
          </cell>
        </row>
        <row r="28">
          <cell r="C28">
            <v>20</v>
          </cell>
          <cell r="D28">
            <v>0</v>
          </cell>
          <cell r="E28">
            <v>9</v>
          </cell>
        </row>
        <row r="29">
          <cell r="C29">
            <v>42</v>
          </cell>
          <cell r="D29">
            <v>9</v>
          </cell>
          <cell r="E29">
            <v>8</v>
          </cell>
        </row>
        <row r="30">
          <cell r="C30">
            <v>2</v>
          </cell>
          <cell r="D30">
            <v>0</v>
          </cell>
          <cell r="E30">
            <v>7</v>
          </cell>
        </row>
        <row r="31">
          <cell r="C31">
            <v>0</v>
          </cell>
          <cell r="D31">
            <v>0</v>
          </cell>
          <cell r="E31">
            <v>0</v>
          </cell>
        </row>
        <row r="32">
          <cell r="C32">
            <v>0</v>
          </cell>
          <cell r="D32">
            <v>0</v>
          </cell>
          <cell r="E32">
            <v>15</v>
          </cell>
        </row>
        <row r="33">
          <cell r="C33">
            <v>23</v>
          </cell>
          <cell r="D33">
            <v>3</v>
          </cell>
          <cell r="E33">
            <v>51</v>
          </cell>
        </row>
        <row r="34">
          <cell r="C34">
            <v>0</v>
          </cell>
          <cell r="D34">
            <v>17</v>
          </cell>
          <cell r="E34">
            <v>37</v>
          </cell>
        </row>
        <row r="35">
          <cell r="C35">
            <v>0</v>
          </cell>
          <cell r="D35">
            <v>0</v>
          </cell>
          <cell r="E35">
            <v>9</v>
          </cell>
        </row>
        <row r="36">
          <cell r="C36">
            <v>1</v>
          </cell>
          <cell r="D36">
            <v>0</v>
          </cell>
          <cell r="E36">
            <v>16</v>
          </cell>
        </row>
        <row r="37">
          <cell r="C37">
            <v>4</v>
          </cell>
          <cell r="D37">
            <v>2</v>
          </cell>
          <cell r="E37">
            <v>4</v>
          </cell>
        </row>
        <row r="38">
          <cell r="C38">
            <v>0</v>
          </cell>
          <cell r="D38">
            <v>2</v>
          </cell>
          <cell r="E38">
            <v>0</v>
          </cell>
        </row>
        <row r="39">
          <cell r="C39">
            <v>0</v>
          </cell>
          <cell r="D39">
            <v>4</v>
          </cell>
          <cell r="E39">
            <v>6</v>
          </cell>
        </row>
        <row r="40">
          <cell r="C40">
            <v>0</v>
          </cell>
          <cell r="D40">
            <v>3</v>
          </cell>
          <cell r="E40">
            <v>40</v>
          </cell>
        </row>
        <row r="41">
          <cell r="C41">
            <v>0</v>
          </cell>
          <cell r="D41">
            <v>0</v>
          </cell>
          <cell r="E41">
            <v>0</v>
          </cell>
        </row>
        <row r="42">
          <cell r="C42">
            <v>6</v>
          </cell>
          <cell r="D42">
            <v>2</v>
          </cell>
          <cell r="E42">
            <v>50</v>
          </cell>
        </row>
      </sheetData>
      <sheetData sheetId="5">
        <row r="7">
          <cell r="C7">
            <v>189</v>
          </cell>
          <cell r="D7">
            <v>38</v>
          </cell>
          <cell r="E7">
            <v>12</v>
          </cell>
          <cell r="G7">
            <v>108</v>
          </cell>
          <cell r="H7">
            <v>0</v>
          </cell>
          <cell r="I7">
            <v>0</v>
          </cell>
          <cell r="K7">
            <v>527</v>
          </cell>
          <cell r="L7">
            <v>5</v>
          </cell>
          <cell r="M7">
            <v>2</v>
          </cell>
          <cell r="O7">
            <v>15</v>
          </cell>
          <cell r="P7">
            <v>0</v>
          </cell>
          <cell r="S7">
            <v>264</v>
          </cell>
          <cell r="T7">
            <v>0</v>
          </cell>
          <cell r="U7">
            <v>0</v>
          </cell>
          <cell r="W7">
            <v>127</v>
          </cell>
          <cell r="X7">
            <v>3</v>
          </cell>
          <cell r="AA7">
            <v>345</v>
          </cell>
          <cell r="AB7">
            <v>0</v>
          </cell>
        </row>
        <row r="8">
          <cell r="C8">
            <v>277</v>
          </cell>
          <cell r="D8">
            <v>78</v>
          </cell>
          <cell r="E8">
            <v>43</v>
          </cell>
          <cell r="G8">
            <v>36</v>
          </cell>
          <cell r="H8">
            <v>33</v>
          </cell>
          <cell r="I8">
            <v>17</v>
          </cell>
          <cell r="K8">
            <v>113</v>
          </cell>
          <cell r="L8">
            <v>45</v>
          </cell>
          <cell r="M8">
            <v>46</v>
          </cell>
          <cell r="O8">
            <v>12</v>
          </cell>
          <cell r="P8">
            <v>5</v>
          </cell>
          <cell r="Q8">
            <v>1</v>
          </cell>
          <cell r="S8">
            <v>63</v>
          </cell>
          <cell r="T8">
            <v>44</v>
          </cell>
          <cell r="U8">
            <v>21</v>
          </cell>
          <cell r="W8">
            <v>43</v>
          </cell>
          <cell r="X8">
            <v>27</v>
          </cell>
          <cell r="Y8">
            <v>8</v>
          </cell>
          <cell r="AA8">
            <v>144</v>
          </cell>
          <cell r="AB8">
            <v>34</v>
          </cell>
          <cell r="AC8">
            <v>15</v>
          </cell>
        </row>
        <row r="9">
          <cell r="C9">
            <v>167</v>
          </cell>
          <cell r="D9">
            <v>124</v>
          </cell>
          <cell r="E9">
            <v>40</v>
          </cell>
          <cell r="G9">
            <v>162</v>
          </cell>
          <cell r="H9">
            <v>64</v>
          </cell>
          <cell r="I9">
            <v>24</v>
          </cell>
          <cell r="K9">
            <v>33</v>
          </cell>
          <cell r="L9">
            <v>57</v>
          </cell>
          <cell r="M9">
            <v>30</v>
          </cell>
          <cell r="O9">
            <v>126</v>
          </cell>
          <cell r="P9">
            <v>33</v>
          </cell>
          <cell r="Q9">
            <v>17</v>
          </cell>
          <cell r="S9">
            <v>132</v>
          </cell>
          <cell r="T9">
            <v>73</v>
          </cell>
          <cell r="U9">
            <v>27</v>
          </cell>
          <cell r="W9">
            <v>91</v>
          </cell>
          <cell r="X9">
            <v>47</v>
          </cell>
          <cell r="Y9">
            <v>16</v>
          </cell>
          <cell r="AA9">
            <v>69</v>
          </cell>
          <cell r="AB9">
            <v>47</v>
          </cell>
          <cell r="AC9">
            <v>42</v>
          </cell>
        </row>
        <row r="10">
          <cell r="C10">
            <v>482</v>
          </cell>
          <cell r="D10">
            <v>187</v>
          </cell>
          <cell r="E10">
            <v>55</v>
          </cell>
          <cell r="G10">
            <v>88</v>
          </cell>
          <cell r="H10">
            <v>46</v>
          </cell>
          <cell r="I10">
            <v>16</v>
          </cell>
          <cell r="K10">
            <v>31</v>
          </cell>
          <cell r="L10">
            <v>45</v>
          </cell>
          <cell r="M10">
            <v>27</v>
          </cell>
          <cell r="O10">
            <v>113</v>
          </cell>
          <cell r="P10">
            <v>40</v>
          </cell>
          <cell r="Q10">
            <v>17</v>
          </cell>
          <cell r="S10">
            <v>45</v>
          </cell>
          <cell r="T10">
            <v>69</v>
          </cell>
          <cell r="U10">
            <v>22</v>
          </cell>
          <cell r="W10">
            <v>79</v>
          </cell>
          <cell r="X10">
            <v>42</v>
          </cell>
          <cell r="Y10">
            <v>17</v>
          </cell>
          <cell r="AA10">
            <v>65</v>
          </cell>
          <cell r="AB10">
            <v>38</v>
          </cell>
          <cell r="AC10">
            <v>25</v>
          </cell>
        </row>
        <row r="11">
          <cell r="C11">
            <v>55</v>
          </cell>
          <cell r="D11">
            <v>66</v>
          </cell>
          <cell r="E11">
            <v>28</v>
          </cell>
          <cell r="G11">
            <v>12</v>
          </cell>
          <cell r="H11">
            <v>32</v>
          </cell>
          <cell r="I11">
            <v>10</v>
          </cell>
          <cell r="K11">
            <v>11</v>
          </cell>
          <cell r="L11">
            <v>24</v>
          </cell>
          <cell r="M11">
            <v>23</v>
          </cell>
          <cell r="O11">
            <v>22</v>
          </cell>
          <cell r="P11">
            <v>36</v>
          </cell>
          <cell r="Q11">
            <v>8</v>
          </cell>
          <cell r="S11">
            <v>13</v>
          </cell>
          <cell r="T11">
            <v>34</v>
          </cell>
          <cell r="U11">
            <v>12</v>
          </cell>
          <cell r="W11">
            <v>22</v>
          </cell>
          <cell r="X11">
            <v>29</v>
          </cell>
          <cell r="Y11">
            <v>6</v>
          </cell>
          <cell r="AA11">
            <v>15</v>
          </cell>
          <cell r="AB11">
            <v>28</v>
          </cell>
          <cell r="AC11">
            <v>8</v>
          </cell>
        </row>
        <row r="12">
          <cell r="C12">
            <v>23</v>
          </cell>
          <cell r="D12">
            <v>47</v>
          </cell>
          <cell r="E12">
            <v>13</v>
          </cell>
          <cell r="G12">
            <v>3</v>
          </cell>
          <cell r="H12">
            <v>13</v>
          </cell>
          <cell r="I12">
            <v>3</v>
          </cell>
          <cell r="K12">
            <v>2</v>
          </cell>
          <cell r="L12">
            <v>11</v>
          </cell>
          <cell r="M12">
            <v>10</v>
          </cell>
          <cell r="O12">
            <v>14</v>
          </cell>
          <cell r="P12">
            <v>12</v>
          </cell>
          <cell r="Q12">
            <v>4</v>
          </cell>
          <cell r="S12">
            <v>7</v>
          </cell>
          <cell r="T12">
            <v>15</v>
          </cell>
          <cell r="U12">
            <v>9</v>
          </cell>
          <cell r="W12">
            <v>1</v>
          </cell>
          <cell r="X12">
            <v>15</v>
          </cell>
          <cell r="Y12">
            <v>3</v>
          </cell>
          <cell r="AA12">
            <v>8</v>
          </cell>
          <cell r="AB12">
            <v>12</v>
          </cell>
          <cell r="AC12">
            <v>5</v>
          </cell>
        </row>
        <row r="13">
          <cell r="C13">
            <v>0</v>
          </cell>
          <cell r="D13">
            <v>0</v>
          </cell>
          <cell r="E13">
            <v>6</v>
          </cell>
          <cell r="H13">
            <v>3</v>
          </cell>
          <cell r="I13">
            <v>6</v>
          </cell>
          <cell r="K13">
            <v>0</v>
          </cell>
          <cell r="M13">
            <v>5</v>
          </cell>
          <cell r="P13">
            <v>6</v>
          </cell>
          <cell r="Q13">
            <v>0</v>
          </cell>
          <cell r="T13">
            <v>11</v>
          </cell>
          <cell r="U13">
            <v>9</v>
          </cell>
          <cell r="W13">
            <v>0</v>
          </cell>
          <cell r="X13">
            <v>3</v>
          </cell>
          <cell r="Y13">
            <v>9</v>
          </cell>
          <cell r="AA13">
            <v>1</v>
          </cell>
          <cell r="AB13">
            <v>8</v>
          </cell>
          <cell r="AC13">
            <v>9</v>
          </cell>
        </row>
        <row r="14">
          <cell r="C14">
            <v>6</v>
          </cell>
          <cell r="D14">
            <v>9</v>
          </cell>
          <cell r="E14">
            <v>10</v>
          </cell>
          <cell r="G14">
            <v>7</v>
          </cell>
          <cell r="H14">
            <v>9</v>
          </cell>
          <cell r="I14">
            <v>4</v>
          </cell>
          <cell r="K14">
            <v>1</v>
          </cell>
          <cell r="L14">
            <v>11</v>
          </cell>
          <cell r="M14">
            <v>8</v>
          </cell>
          <cell r="O14">
            <v>2</v>
          </cell>
          <cell r="P14">
            <v>4</v>
          </cell>
          <cell r="Q14">
            <v>1</v>
          </cell>
          <cell r="S14">
            <v>3</v>
          </cell>
          <cell r="T14">
            <v>9</v>
          </cell>
          <cell r="U14">
            <v>6</v>
          </cell>
          <cell r="W14">
            <v>5</v>
          </cell>
          <cell r="X14">
            <v>6</v>
          </cell>
          <cell r="Y14">
            <v>3</v>
          </cell>
          <cell r="AA14">
            <v>10</v>
          </cell>
          <cell r="AB14">
            <v>7</v>
          </cell>
          <cell r="AC14">
            <v>4</v>
          </cell>
        </row>
        <row r="15">
          <cell r="C15">
            <v>10</v>
          </cell>
          <cell r="D15">
            <v>5</v>
          </cell>
          <cell r="E15">
            <v>5</v>
          </cell>
          <cell r="G15">
            <v>7</v>
          </cell>
          <cell r="H15">
            <v>10</v>
          </cell>
          <cell r="I15">
            <v>3</v>
          </cell>
          <cell r="K15">
            <v>1</v>
          </cell>
          <cell r="L15">
            <v>3</v>
          </cell>
          <cell r="M15">
            <v>6</v>
          </cell>
          <cell r="O15">
            <v>5</v>
          </cell>
          <cell r="P15">
            <v>4</v>
          </cell>
          <cell r="Q15">
            <v>3</v>
          </cell>
          <cell r="S15">
            <v>2</v>
          </cell>
          <cell r="T15">
            <v>8</v>
          </cell>
          <cell r="U15">
            <v>3</v>
          </cell>
          <cell r="W15">
            <v>1</v>
          </cell>
          <cell r="X15">
            <v>7</v>
          </cell>
          <cell r="Y15">
            <v>2</v>
          </cell>
          <cell r="AA15">
            <v>3</v>
          </cell>
          <cell r="AB15">
            <v>6</v>
          </cell>
          <cell r="AC15">
            <v>2</v>
          </cell>
        </row>
        <row r="16">
          <cell r="C16">
            <v>20</v>
          </cell>
          <cell r="D16">
            <v>41</v>
          </cell>
          <cell r="E16">
            <v>19</v>
          </cell>
          <cell r="G16">
            <v>5</v>
          </cell>
          <cell r="H16">
            <v>16</v>
          </cell>
          <cell r="I16">
            <v>5</v>
          </cell>
          <cell r="K16">
            <v>6</v>
          </cell>
          <cell r="L16">
            <v>19</v>
          </cell>
          <cell r="M16">
            <v>21</v>
          </cell>
          <cell r="O16">
            <v>7</v>
          </cell>
          <cell r="P16">
            <v>14</v>
          </cell>
          <cell r="Q16">
            <v>2</v>
          </cell>
          <cell r="S16">
            <v>7</v>
          </cell>
          <cell r="T16">
            <v>26</v>
          </cell>
          <cell r="U16">
            <v>6</v>
          </cell>
          <cell r="W16">
            <v>6</v>
          </cell>
          <cell r="X16">
            <v>17</v>
          </cell>
          <cell r="Y16">
            <v>1</v>
          </cell>
          <cell r="AA16">
            <v>17</v>
          </cell>
          <cell r="AB16">
            <v>17</v>
          </cell>
          <cell r="AC16">
            <v>9</v>
          </cell>
        </row>
        <row r="17">
          <cell r="C17">
            <v>21</v>
          </cell>
          <cell r="D17">
            <v>42</v>
          </cell>
          <cell r="E17">
            <v>17</v>
          </cell>
          <cell r="G17">
            <v>6</v>
          </cell>
          <cell r="H17">
            <v>16</v>
          </cell>
          <cell r="I17">
            <v>5</v>
          </cell>
          <cell r="K17">
            <v>11</v>
          </cell>
          <cell r="L17">
            <v>24</v>
          </cell>
          <cell r="M17">
            <v>16</v>
          </cell>
          <cell r="O17">
            <v>15</v>
          </cell>
          <cell r="P17">
            <v>17</v>
          </cell>
          <cell r="Q17">
            <v>4</v>
          </cell>
          <cell r="S17">
            <v>8</v>
          </cell>
          <cell r="T17">
            <v>19</v>
          </cell>
          <cell r="U17">
            <v>14</v>
          </cell>
          <cell r="W17">
            <v>8</v>
          </cell>
          <cell r="X17">
            <v>16</v>
          </cell>
          <cell r="Y17">
            <v>4</v>
          </cell>
          <cell r="AA17">
            <v>26</v>
          </cell>
          <cell r="AB17">
            <v>24</v>
          </cell>
          <cell r="AC17">
            <v>26</v>
          </cell>
        </row>
        <row r="18">
          <cell r="C18">
            <v>136</v>
          </cell>
          <cell r="D18">
            <v>139</v>
          </cell>
          <cell r="E18">
            <v>60</v>
          </cell>
          <cell r="G18">
            <v>47</v>
          </cell>
          <cell r="H18">
            <v>31</v>
          </cell>
          <cell r="I18">
            <v>20</v>
          </cell>
          <cell r="K18">
            <v>21</v>
          </cell>
          <cell r="L18">
            <v>59</v>
          </cell>
          <cell r="M18">
            <v>49</v>
          </cell>
          <cell r="O18">
            <v>35</v>
          </cell>
          <cell r="P18">
            <v>42</v>
          </cell>
          <cell r="Q18">
            <v>8</v>
          </cell>
          <cell r="S18">
            <v>44</v>
          </cell>
          <cell r="T18">
            <v>65</v>
          </cell>
          <cell r="U18">
            <v>24</v>
          </cell>
          <cell r="W18">
            <v>40</v>
          </cell>
          <cell r="X18">
            <v>58</v>
          </cell>
          <cell r="Y18">
            <v>4</v>
          </cell>
          <cell r="AA18">
            <v>80</v>
          </cell>
          <cell r="AB18">
            <v>64</v>
          </cell>
          <cell r="AC18">
            <v>29</v>
          </cell>
        </row>
        <row r="19">
          <cell r="C19">
            <v>7</v>
          </cell>
          <cell r="D19">
            <v>21</v>
          </cell>
          <cell r="E19">
            <v>8</v>
          </cell>
          <cell r="G19">
            <v>8</v>
          </cell>
          <cell r="H19">
            <v>15</v>
          </cell>
          <cell r="I19">
            <v>4</v>
          </cell>
          <cell r="K19">
            <v>4</v>
          </cell>
          <cell r="L19">
            <v>20</v>
          </cell>
          <cell r="M19">
            <v>10</v>
          </cell>
          <cell r="O19">
            <v>4</v>
          </cell>
          <cell r="P19">
            <v>11</v>
          </cell>
          <cell r="Q19">
            <v>5</v>
          </cell>
          <cell r="S19">
            <v>38</v>
          </cell>
          <cell r="T19">
            <v>20</v>
          </cell>
          <cell r="U19">
            <v>14</v>
          </cell>
          <cell r="W19">
            <v>21</v>
          </cell>
          <cell r="X19">
            <v>12</v>
          </cell>
          <cell r="Y19">
            <v>5</v>
          </cell>
          <cell r="AA19">
            <v>5</v>
          </cell>
          <cell r="AB19">
            <v>15</v>
          </cell>
          <cell r="AC19">
            <v>8</v>
          </cell>
        </row>
        <row r="20">
          <cell r="C20">
            <v>7</v>
          </cell>
          <cell r="D20">
            <v>29</v>
          </cell>
          <cell r="E20">
            <v>3</v>
          </cell>
          <cell r="G20">
            <v>3</v>
          </cell>
          <cell r="H20">
            <v>11</v>
          </cell>
          <cell r="I20">
            <v>1</v>
          </cell>
          <cell r="L20">
            <v>5</v>
          </cell>
          <cell r="M20">
            <v>6</v>
          </cell>
          <cell r="O20">
            <v>10</v>
          </cell>
          <cell r="P20">
            <v>19</v>
          </cell>
          <cell r="Q20">
            <v>3</v>
          </cell>
          <cell r="S20">
            <v>1</v>
          </cell>
          <cell r="T20">
            <v>13</v>
          </cell>
          <cell r="U20">
            <v>6</v>
          </cell>
          <cell r="W20">
            <v>1</v>
          </cell>
          <cell r="X20">
            <v>10</v>
          </cell>
          <cell r="Y20">
            <v>3</v>
          </cell>
          <cell r="AA20">
            <v>2</v>
          </cell>
          <cell r="AB20">
            <v>7</v>
          </cell>
          <cell r="AC20">
            <v>0</v>
          </cell>
        </row>
        <row r="21">
          <cell r="C21">
            <v>4</v>
          </cell>
          <cell r="D21">
            <v>31</v>
          </cell>
          <cell r="E21">
            <v>12</v>
          </cell>
          <cell r="G21">
            <v>0</v>
          </cell>
          <cell r="H21">
            <v>10</v>
          </cell>
          <cell r="I21">
            <v>10</v>
          </cell>
          <cell r="K21">
            <v>1</v>
          </cell>
          <cell r="L21">
            <v>19</v>
          </cell>
          <cell r="M21">
            <v>15</v>
          </cell>
          <cell r="O21">
            <v>3</v>
          </cell>
          <cell r="P21">
            <v>12</v>
          </cell>
          <cell r="Q21">
            <v>1</v>
          </cell>
          <cell r="S21">
            <v>1</v>
          </cell>
          <cell r="T21">
            <v>14</v>
          </cell>
          <cell r="U21">
            <v>7</v>
          </cell>
          <cell r="W21">
            <v>4</v>
          </cell>
          <cell r="X21">
            <v>12</v>
          </cell>
          <cell r="Y21">
            <v>4</v>
          </cell>
          <cell r="AA21">
            <v>4</v>
          </cell>
          <cell r="AB21">
            <v>14</v>
          </cell>
          <cell r="AC21">
            <v>9</v>
          </cell>
        </row>
        <row r="22">
          <cell r="C22">
            <v>7</v>
          </cell>
          <cell r="D22">
            <v>4</v>
          </cell>
          <cell r="E22">
            <v>4</v>
          </cell>
          <cell r="G22">
            <v>2</v>
          </cell>
          <cell r="H22">
            <v>6</v>
          </cell>
          <cell r="I22">
            <v>5</v>
          </cell>
          <cell r="K22">
            <v>1</v>
          </cell>
          <cell r="L22">
            <v>2</v>
          </cell>
          <cell r="M22">
            <v>7</v>
          </cell>
          <cell r="O22">
            <v>2</v>
          </cell>
          <cell r="P22">
            <v>3</v>
          </cell>
          <cell r="Q22">
            <v>1</v>
          </cell>
          <cell r="S22">
            <v>3</v>
          </cell>
          <cell r="T22">
            <v>5</v>
          </cell>
          <cell r="U22">
            <v>5</v>
          </cell>
          <cell r="W22">
            <v>1</v>
          </cell>
          <cell r="X22">
            <v>3</v>
          </cell>
          <cell r="Y22">
            <v>1</v>
          </cell>
          <cell r="AA22">
            <v>1</v>
          </cell>
          <cell r="AB22">
            <v>5</v>
          </cell>
          <cell r="AC22">
            <v>3</v>
          </cell>
        </row>
        <row r="23">
          <cell r="C23">
            <v>0</v>
          </cell>
          <cell r="D23">
            <v>4</v>
          </cell>
          <cell r="G23">
            <v>0</v>
          </cell>
          <cell r="H23">
            <v>4</v>
          </cell>
          <cell r="L23">
            <v>3</v>
          </cell>
          <cell r="S23">
            <v>0</v>
          </cell>
          <cell r="T23">
            <v>1</v>
          </cell>
          <cell r="W23">
            <v>0</v>
          </cell>
          <cell r="X23">
            <v>3</v>
          </cell>
          <cell r="AA23">
            <v>1</v>
          </cell>
          <cell r="AB23">
            <v>4</v>
          </cell>
        </row>
        <row r="24">
          <cell r="C24">
            <v>0</v>
          </cell>
          <cell r="D24">
            <v>2</v>
          </cell>
          <cell r="E24">
            <v>3</v>
          </cell>
          <cell r="H24">
            <v>2</v>
          </cell>
          <cell r="I24">
            <v>2</v>
          </cell>
          <cell r="K24">
            <v>0</v>
          </cell>
          <cell r="L24">
            <v>2</v>
          </cell>
          <cell r="M24">
            <v>1</v>
          </cell>
          <cell r="P24">
            <v>0</v>
          </cell>
          <cell r="S24">
            <v>0</v>
          </cell>
          <cell r="T24">
            <v>2</v>
          </cell>
          <cell r="U24">
            <v>1</v>
          </cell>
          <cell r="X24">
            <v>1</v>
          </cell>
          <cell r="AB24">
            <v>1</v>
          </cell>
          <cell r="AC24">
            <v>0</v>
          </cell>
        </row>
        <row r="25">
          <cell r="C25">
            <v>25</v>
          </cell>
          <cell r="D25">
            <v>57</v>
          </cell>
          <cell r="E25">
            <v>23</v>
          </cell>
          <cell r="H25">
            <v>35</v>
          </cell>
          <cell r="I25">
            <v>9</v>
          </cell>
          <cell r="K25">
            <v>6</v>
          </cell>
          <cell r="L25">
            <v>33</v>
          </cell>
          <cell r="M25">
            <v>23</v>
          </cell>
          <cell r="O25">
            <v>16</v>
          </cell>
          <cell r="P25">
            <v>31</v>
          </cell>
          <cell r="Q25">
            <v>7</v>
          </cell>
          <cell r="S25">
            <v>2</v>
          </cell>
          <cell r="T25">
            <v>36</v>
          </cell>
          <cell r="U25">
            <v>17</v>
          </cell>
          <cell r="W25">
            <v>11</v>
          </cell>
          <cell r="X25">
            <v>27</v>
          </cell>
          <cell r="Y25">
            <v>6</v>
          </cell>
          <cell r="AA25">
            <v>10</v>
          </cell>
          <cell r="AB25">
            <v>28</v>
          </cell>
          <cell r="AC25">
            <v>14</v>
          </cell>
        </row>
        <row r="26">
          <cell r="C26">
            <v>1</v>
          </cell>
          <cell r="D26">
            <v>66</v>
          </cell>
          <cell r="E26">
            <v>15</v>
          </cell>
          <cell r="G26">
            <v>1</v>
          </cell>
          <cell r="H26">
            <v>43</v>
          </cell>
          <cell r="I26">
            <v>15</v>
          </cell>
          <cell r="K26">
            <v>4</v>
          </cell>
          <cell r="L26">
            <v>23</v>
          </cell>
          <cell r="M26">
            <v>14</v>
          </cell>
          <cell r="P26">
            <v>39</v>
          </cell>
          <cell r="Q26">
            <v>6</v>
          </cell>
          <cell r="S26">
            <v>1</v>
          </cell>
          <cell r="T26">
            <v>41</v>
          </cell>
          <cell r="U26">
            <v>10</v>
          </cell>
          <cell r="W26">
            <v>2</v>
          </cell>
          <cell r="X26">
            <v>41</v>
          </cell>
          <cell r="Y26">
            <v>10</v>
          </cell>
          <cell r="AA26">
            <v>4</v>
          </cell>
          <cell r="AB26">
            <v>50</v>
          </cell>
          <cell r="AC26">
            <v>9</v>
          </cell>
        </row>
        <row r="27">
          <cell r="C27">
            <v>24</v>
          </cell>
          <cell r="D27">
            <v>100</v>
          </cell>
          <cell r="E27">
            <v>22</v>
          </cell>
          <cell r="G27">
            <v>2</v>
          </cell>
          <cell r="H27">
            <v>49</v>
          </cell>
          <cell r="I27">
            <v>8</v>
          </cell>
          <cell r="K27">
            <v>8</v>
          </cell>
          <cell r="L27">
            <v>36</v>
          </cell>
          <cell r="M27">
            <v>16</v>
          </cell>
          <cell r="O27">
            <v>12</v>
          </cell>
          <cell r="P27">
            <v>41</v>
          </cell>
          <cell r="Q27">
            <v>6</v>
          </cell>
          <cell r="S27">
            <v>11</v>
          </cell>
          <cell r="T27">
            <v>47</v>
          </cell>
          <cell r="U27">
            <v>22</v>
          </cell>
          <cell r="W27">
            <v>34</v>
          </cell>
          <cell r="X27">
            <v>43</v>
          </cell>
          <cell r="Y27">
            <v>8</v>
          </cell>
          <cell r="AA27">
            <v>40</v>
          </cell>
          <cell r="AB27">
            <v>53</v>
          </cell>
          <cell r="AC27">
            <v>22</v>
          </cell>
        </row>
        <row r="28">
          <cell r="C28">
            <v>5</v>
          </cell>
          <cell r="D28">
            <v>5</v>
          </cell>
          <cell r="E28">
            <v>1</v>
          </cell>
          <cell r="G28">
            <v>4</v>
          </cell>
          <cell r="H28">
            <v>10</v>
          </cell>
          <cell r="I28">
            <v>2</v>
          </cell>
          <cell r="K28">
            <v>7</v>
          </cell>
          <cell r="L28">
            <v>5</v>
          </cell>
          <cell r="M28">
            <v>6</v>
          </cell>
          <cell r="O28">
            <v>2</v>
          </cell>
          <cell r="P28">
            <v>9</v>
          </cell>
          <cell r="Q28">
            <v>1</v>
          </cell>
          <cell r="S28">
            <v>6</v>
          </cell>
          <cell r="T28">
            <v>8</v>
          </cell>
          <cell r="U28">
            <v>2</v>
          </cell>
          <cell r="W28">
            <v>2</v>
          </cell>
          <cell r="X28">
            <v>5</v>
          </cell>
          <cell r="Y28">
            <v>3</v>
          </cell>
          <cell r="AA28">
            <v>5</v>
          </cell>
          <cell r="AB28">
            <v>6</v>
          </cell>
          <cell r="AC28">
            <v>3</v>
          </cell>
        </row>
        <row r="29">
          <cell r="C29">
            <v>233</v>
          </cell>
          <cell r="D29">
            <v>159</v>
          </cell>
          <cell r="E29">
            <v>102</v>
          </cell>
          <cell r="G29">
            <v>82</v>
          </cell>
          <cell r="H29">
            <v>69</v>
          </cell>
          <cell r="I29">
            <v>48</v>
          </cell>
          <cell r="K29">
            <v>47</v>
          </cell>
          <cell r="L29">
            <v>94</v>
          </cell>
          <cell r="M29">
            <v>71</v>
          </cell>
          <cell r="O29">
            <v>38</v>
          </cell>
          <cell r="P29">
            <v>59</v>
          </cell>
          <cell r="Q29">
            <v>27</v>
          </cell>
          <cell r="S29">
            <v>117</v>
          </cell>
          <cell r="T29">
            <v>90</v>
          </cell>
          <cell r="U29">
            <v>57</v>
          </cell>
          <cell r="W29">
            <v>69</v>
          </cell>
          <cell r="X29">
            <v>55</v>
          </cell>
          <cell r="Y29">
            <v>13</v>
          </cell>
          <cell r="AA29">
            <v>138</v>
          </cell>
          <cell r="AB29">
            <v>69</v>
          </cell>
          <cell r="AC29">
            <v>65</v>
          </cell>
        </row>
        <row r="30">
          <cell r="C30">
            <v>45</v>
          </cell>
          <cell r="D30">
            <v>40</v>
          </cell>
          <cell r="E30">
            <v>13</v>
          </cell>
          <cell r="G30">
            <v>0</v>
          </cell>
          <cell r="H30">
            <v>10</v>
          </cell>
          <cell r="I30">
            <v>5</v>
          </cell>
          <cell r="K30">
            <v>24</v>
          </cell>
          <cell r="L30">
            <v>23</v>
          </cell>
          <cell r="M30">
            <v>18</v>
          </cell>
          <cell r="O30">
            <v>28</v>
          </cell>
          <cell r="P30">
            <v>44</v>
          </cell>
          <cell r="Q30">
            <v>7</v>
          </cell>
          <cell r="S30">
            <v>7</v>
          </cell>
          <cell r="T30">
            <v>21</v>
          </cell>
          <cell r="U30">
            <v>9</v>
          </cell>
          <cell r="W30">
            <v>22</v>
          </cell>
          <cell r="X30">
            <v>20</v>
          </cell>
          <cell r="Y30">
            <v>2</v>
          </cell>
          <cell r="AA30">
            <v>18</v>
          </cell>
          <cell r="AB30">
            <v>19</v>
          </cell>
          <cell r="AC30">
            <v>10</v>
          </cell>
        </row>
        <row r="31">
          <cell r="D31">
            <v>12</v>
          </cell>
          <cell r="E31">
            <v>4</v>
          </cell>
          <cell r="H31">
            <v>4</v>
          </cell>
          <cell r="L31">
            <v>11</v>
          </cell>
          <cell r="M31">
            <v>1</v>
          </cell>
          <cell r="P31">
            <v>3</v>
          </cell>
          <cell r="T31">
            <v>5</v>
          </cell>
          <cell r="U31">
            <v>1</v>
          </cell>
          <cell r="W31">
            <v>0</v>
          </cell>
          <cell r="X31">
            <v>2</v>
          </cell>
          <cell r="AB31">
            <v>9</v>
          </cell>
          <cell r="AC31">
            <v>2</v>
          </cell>
        </row>
        <row r="32">
          <cell r="C32">
            <v>263</v>
          </cell>
          <cell r="D32">
            <v>52</v>
          </cell>
          <cell r="E32">
            <v>5</v>
          </cell>
          <cell r="G32">
            <v>24</v>
          </cell>
          <cell r="H32">
            <v>2</v>
          </cell>
          <cell r="I32">
            <v>1</v>
          </cell>
          <cell r="K32">
            <v>56</v>
          </cell>
          <cell r="L32">
            <v>12</v>
          </cell>
          <cell r="M32">
            <v>6</v>
          </cell>
          <cell r="O32">
            <v>14</v>
          </cell>
          <cell r="P32">
            <v>1</v>
          </cell>
          <cell r="Q32">
            <v>2</v>
          </cell>
          <cell r="S32">
            <v>69</v>
          </cell>
          <cell r="T32">
            <v>23</v>
          </cell>
          <cell r="U32">
            <v>6</v>
          </cell>
          <cell r="W32">
            <v>26</v>
          </cell>
          <cell r="Y32">
            <v>1</v>
          </cell>
          <cell r="AA32">
            <v>122</v>
          </cell>
          <cell r="AB32">
            <v>18</v>
          </cell>
          <cell r="AC32">
            <v>5</v>
          </cell>
        </row>
        <row r="33">
          <cell r="C33">
            <v>267</v>
          </cell>
          <cell r="D33">
            <v>25</v>
          </cell>
          <cell r="E33">
            <v>3</v>
          </cell>
          <cell r="G33">
            <v>135</v>
          </cell>
          <cell r="H33">
            <v>24</v>
          </cell>
          <cell r="I33">
            <v>3</v>
          </cell>
          <cell r="K33">
            <v>137</v>
          </cell>
          <cell r="L33">
            <v>18</v>
          </cell>
          <cell r="M33">
            <v>4</v>
          </cell>
          <cell r="O33">
            <v>58</v>
          </cell>
          <cell r="P33">
            <v>7</v>
          </cell>
          <cell r="Q33">
            <v>1</v>
          </cell>
          <cell r="S33">
            <v>192</v>
          </cell>
          <cell r="T33">
            <v>16</v>
          </cell>
          <cell r="U33">
            <v>5</v>
          </cell>
          <cell r="W33">
            <v>91</v>
          </cell>
          <cell r="X33">
            <v>5</v>
          </cell>
          <cell r="AA33">
            <v>103</v>
          </cell>
          <cell r="AB33">
            <v>18</v>
          </cell>
          <cell r="AC33">
            <v>3</v>
          </cell>
        </row>
        <row r="34">
          <cell r="C34">
            <v>117</v>
          </cell>
          <cell r="D34">
            <v>18</v>
          </cell>
          <cell r="E34">
            <v>9</v>
          </cell>
          <cell r="G34">
            <v>74</v>
          </cell>
          <cell r="H34">
            <v>27</v>
          </cell>
          <cell r="I34">
            <v>6</v>
          </cell>
          <cell r="K34">
            <v>34</v>
          </cell>
          <cell r="L34">
            <v>28</v>
          </cell>
          <cell r="M34">
            <v>10</v>
          </cell>
          <cell r="O34">
            <v>23</v>
          </cell>
          <cell r="P34">
            <v>2</v>
          </cell>
          <cell r="Q34">
            <v>4</v>
          </cell>
          <cell r="S34">
            <v>71</v>
          </cell>
          <cell r="T34">
            <v>18</v>
          </cell>
          <cell r="U34">
            <v>11</v>
          </cell>
          <cell r="W34">
            <v>30</v>
          </cell>
          <cell r="X34">
            <v>12</v>
          </cell>
          <cell r="Y34">
            <v>2</v>
          </cell>
          <cell r="AA34">
            <v>34</v>
          </cell>
          <cell r="AB34">
            <v>4</v>
          </cell>
          <cell r="AC34">
            <v>5</v>
          </cell>
        </row>
        <row r="35">
          <cell r="C35">
            <v>63</v>
          </cell>
          <cell r="D35">
            <v>36</v>
          </cell>
          <cell r="E35">
            <v>12</v>
          </cell>
          <cell r="G35">
            <v>13</v>
          </cell>
          <cell r="H35">
            <v>23</v>
          </cell>
          <cell r="I35">
            <v>6</v>
          </cell>
          <cell r="K35">
            <v>17</v>
          </cell>
          <cell r="L35">
            <v>19</v>
          </cell>
          <cell r="M35">
            <v>8</v>
          </cell>
          <cell r="O35">
            <v>10</v>
          </cell>
          <cell r="P35">
            <v>10</v>
          </cell>
          <cell r="Q35">
            <v>5</v>
          </cell>
          <cell r="S35">
            <v>9</v>
          </cell>
          <cell r="T35">
            <v>15</v>
          </cell>
          <cell r="U35">
            <v>11</v>
          </cell>
          <cell r="W35">
            <v>16</v>
          </cell>
          <cell r="X35">
            <v>17</v>
          </cell>
          <cell r="Y35">
            <v>3</v>
          </cell>
          <cell r="AA35">
            <v>36</v>
          </cell>
          <cell r="AB35">
            <v>11</v>
          </cell>
          <cell r="AC35">
            <v>8</v>
          </cell>
        </row>
        <row r="36">
          <cell r="C36">
            <v>6</v>
          </cell>
          <cell r="D36">
            <v>10</v>
          </cell>
          <cell r="E36">
            <v>7</v>
          </cell>
          <cell r="G36">
            <v>8</v>
          </cell>
          <cell r="H36">
            <v>6</v>
          </cell>
          <cell r="I36">
            <v>3</v>
          </cell>
          <cell r="K36">
            <v>0</v>
          </cell>
          <cell r="L36">
            <v>2</v>
          </cell>
          <cell r="M36">
            <v>4</v>
          </cell>
          <cell r="O36">
            <v>6</v>
          </cell>
          <cell r="P36">
            <v>6</v>
          </cell>
          <cell r="Q36">
            <v>3</v>
          </cell>
          <cell r="S36">
            <v>6</v>
          </cell>
          <cell r="T36">
            <v>10</v>
          </cell>
          <cell r="U36">
            <v>3</v>
          </cell>
          <cell r="W36">
            <v>1</v>
          </cell>
          <cell r="X36">
            <v>4</v>
          </cell>
          <cell r="Y36">
            <v>2</v>
          </cell>
          <cell r="AA36">
            <v>6</v>
          </cell>
          <cell r="AB36">
            <v>4</v>
          </cell>
          <cell r="AC36">
            <v>4</v>
          </cell>
        </row>
        <row r="37">
          <cell r="D37">
            <v>0</v>
          </cell>
          <cell r="E37">
            <v>4</v>
          </cell>
          <cell r="G37">
            <v>3</v>
          </cell>
          <cell r="I37">
            <v>1</v>
          </cell>
          <cell r="M37">
            <v>5</v>
          </cell>
          <cell r="P37">
            <v>0</v>
          </cell>
          <cell r="Q37">
            <v>2</v>
          </cell>
          <cell r="S37">
            <v>1</v>
          </cell>
          <cell r="U37">
            <v>4</v>
          </cell>
          <cell r="X37">
            <v>0</v>
          </cell>
          <cell r="Y37">
            <v>5</v>
          </cell>
          <cell r="AA37">
            <v>5</v>
          </cell>
          <cell r="AB37">
            <v>0</v>
          </cell>
          <cell r="AC37">
            <v>4</v>
          </cell>
        </row>
        <row r="38">
          <cell r="C38">
            <v>1</v>
          </cell>
          <cell r="D38">
            <v>3</v>
          </cell>
          <cell r="E38">
            <v>3</v>
          </cell>
          <cell r="G38">
            <v>2</v>
          </cell>
          <cell r="H38">
            <v>5</v>
          </cell>
          <cell r="I38">
            <v>3</v>
          </cell>
          <cell r="L38">
            <v>3</v>
          </cell>
          <cell r="M38">
            <v>7</v>
          </cell>
          <cell r="P38">
            <v>2</v>
          </cell>
          <cell r="Q38">
            <v>4</v>
          </cell>
          <cell r="S38">
            <v>2</v>
          </cell>
          <cell r="T38">
            <v>3</v>
          </cell>
          <cell r="U38">
            <v>5</v>
          </cell>
          <cell r="W38">
            <v>1</v>
          </cell>
          <cell r="X38">
            <v>0</v>
          </cell>
          <cell r="Y38">
            <v>1</v>
          </cell>
          <cell r="AA38">
            <v>1</v>
          </cell>
          <cell r="AB38">
            <v>0</v>
          </cell>
          <cell r="AC38">
            <v>2</v>
          </cell>
        </row>
        <row r="39">
          <cell r="C39">
            <v>4</v>
          </cell>
          <cell r="D39">
            <v>5</v>
          </cell>
          <cell r="E39">
            <v>5</v>
          </cell>
          <cell r="G39">
            <v>9</v>
          </cell>
          <cell r="H39">
            <v>5</v>
          </cell>
          <cell r="I39">
            <v>6</v>
          </cell>
          <cell r="K39">
            <v>3</v>
          </cell>
          <cell r="L39">
            <v>1</v>
          </cell>
          <cell r="M39">
            <v>10</v>
          </cell>
          <cell r="O39">
            <v>4</v>
          </cell>
          <cell r="P39">
            <v>6</v>
          </cell>
          <cell r="Q39">
            <v>4</v>
          </cell>
          <cell r="S39">
            <v>6</v>
          </cell>
          <cell r="T39">
            <v>1</v>
          </cell>
          <cell r="U39">
            <v>4</v>
          </cell>
          <cell r="W39">
            <v>2</v>
          </cell>
          <cell r="X39">
            <v>1</v>
          </cell>
          <cell r="Y39">
            <v>1</v>
          </cell>
          <cell r="AB39">
            <v>5</v>
          </cell>
          <cell r="AC39">
            <v>6</v>
          </cell>
        </row>
        <row r="40">
          <cell r="E40">
            <v>0</v>
          </cell>
          <cell r="G40">
            <v>1</v>
          </cell>
          <cell r="H40">
            <v>3</v>
          </cell>
          <cell r="I40">
            <v>2</v>
          </cell>
          <cell r="L40">
            <v>1</v>
          </cell>
          <cell r="M40">
            <v>0</v>
          </cell>
          <cell r="P40">
            <v>3</v>
          </cell>
          <cell r="Q40">
            <v>1</v>
          </cell>
          <cell r="T40">
            <v>2</v>
          </cell>
          <cell r="U40">
            <v>2</v>
          </cell>
          <cell r="W40">
            <v>12</v>
          </cell>
          <cell r="X40">
            <v>8</v>
          </cell>
          <cell r="Y40">
            <v>8</v>
          </cell>
        </row>
        <row r="41">
          <cell r="D41">
            <v>7</v>
          </cell>
          <cell r="E41">
            <v>2</v>
          </cell>
          <cell r="G41">
            <v>3</v>
          </cell>
          <cell r="H41">
            <v>5</v>
          </cell>
          <cell r="I41">
            <v>4</v>
          </cell>
          <cell r="K41">
            <v>1</v>
          </cell>
          <cell r="L41">
            <v>2</v>
          </cell>
          <cell r="M41">
            <v>6</v>
          </cell>
          <cell r="O41">
            <v>4</v>
          </cell>
          <cell r="P41">
            <v>7</v>
          </cell>
          <cell r="Q41">
            <v>1</v>
          </cell>
          <cell r="S41">
            <v>3</v>
          </cell>
          <cell r="T41">
            <v>5</v>
          </cell>
          <cell r="U41">
            <v>6</v>
          </cell>
          <cell r="W41">
            <v>0</v>
          </cell>
          <cell r="X41">
            <v>1</v>
          </cell>
          <cell r="Y41">
            <v>1</v>
          </cell>
          <cell r="AA41">
            <v>1</v>
          </cell>
          <cell r="AB41">
            <v>5</v>
          </cell>
          <cell r="AC41">
            <v>3</v>
          </cell>
        </row>
        <row r="42">
          <cell r="D42">
            <v>7</v>
          </cell>
          <cell r="E42">
            <v>4</v>
          </cell>
          <cell r="G42">
            <v>16</v>
          </cell>
          <cell r="H42">
            <v>6</v>
          </cell>
          <cell r="I42">
            <v>1</v>
          </cell>
          <cell r="K42">
            <v>6</v>
          </cell>
          <cell r="L42">
            <v>6</v>
          </cell>
          <cell r="M42">
            <v>3</v>
          </cell>
          <cell r="O42">
            <v>0</v>
          </cell>
          <cell r="P42">
            <v>2</v>
          </cell>
          <cell r="S42">
            <v>3</v>
          </cell>
          <cell r="T42">
            <v>3</v>
          </cell>
          <cell r="U42">
            <v>0</v>
          </cell>
          <cell r="X42">
            <v>3</v>
          </cell>
          <cell r="AB42">
            <v>3</v>
          </cell>
          <cell r="AC42">
            <v>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fmc riyadh"/>
      <sheetName val="king khaled eye"/>
      <sheetName val="king abdullah makka"/>
      <sheetName val="moh hospitals"/>
      <sheetName val="1-27"/>
      <sheetName val="4-3"/>
    </sheetNames>
    <sheetDataSet>
      <sheetData sheetId="0">
        <row r="7">
          <cell r="K7">
            <v>151</v>
          </cell>
          <cell r="L7">
            <v>133</v>
          </cell>
          <cell r="M7">
            <v>2</v>
          </cell>
          <cell r="N7">
            <v>1</v>
          </cell>
        </row>
        <row r="8">
          <cell r="K8">
            <v>117</v>
          </cell>
          <cell r="L8">
            <v>117</v>
          </cell>
          <cell r="M8">
            <v>1</v>
          </cell>
          <cell r="N8">
            <v>41</v>
          </cell>
        </row>
        <row r="9">
          <cell r="K9">
            <v>237</v>
          </cell>
          <cell r="L9">
            <v>258</v>
          </cell>
          <cell r="M9">
            <v>2</v>
          </cell>
          <cell r="N9">
            <v>4</v>
          </cell>
        </row>
        <row r="10">
          <cell r="K10">
            <v>1842</v>
          </cell>
          <cell r="L10">
            <v>2073</v>
          </cell>
          <cell r="M10">
            <v>56</v>
          </cell>
          <cell r="N10">
            <v>0</v>
          </cell>
        </row>
        <row r="11">
          <cell r="K11">
            <v>60</v>
          </cell>
          <cell r="L11">
            <v>70</v>
          </cell>
          <cell r="M11">
            <v>6</v>
          </cell>
          <cell r="N11">
            <v>15</v>
          </cell>
        </row>
        <row r="12">
          <cell r="K12">
            <v>333</v>
          </cell>
          <cell r="L12">
            <v>383</v>
          </cell>
          <cell r="M12">
            <v>18</v>
          </cell>
          <cell r="N12">
            <v>46</v>
          </cell>
        </row>
        <row r="13">
          <cell r="K13">
            <v>76</v>
          </cell>
          <cell r="L13">
            <v>99</v>
          </cell>
          <cell r="M13">
            <v>4</v>
          </cell>
        </row>
        <row r="14">
          <cell r="K14">
            <v>41</v>
          </cell>
          <cell r="L14">
            <v>29</v>
          </cell>
          <cell r="M14">
            <v>2</v>
          </cell>
          <cell r="N14">
            <v>0</v>
          </cell>
        </row>
        <row r="15">
          <cell r="K15">
            <v>2213</v>
          </cell>
          <cell r="L15">
            <v>1736</v>
          </cell>
          <cell r="M15">
            <v>81</v>
          </cell>
          <cell r="N15">
            <v>59</v>
          </cell>
        </row>
        <row r="16">
          <cell r="K16">
            <v>2240</v>
          </cell>
          <cell r="L16">
            <v>2183</v>
          </cell>
          <cell r="M16">
            <v>78</v>
          </cell>
          <cell r="N16">
            <v>242</v>
          </cell>
        </row>
        <row r="17">
          <cell r="K17">
            <v>3130</v>
          </cell>
          <cell r="L17">
            <v>3976</v>
          </cell>
          <cell r="M17">
            <v>51</v>
          </cell>
          <cell r="N17">
            <v>155</v>
          </cell>
        </row>
        <row r="18">
          <cell r="K18">
            <v>128</v>
          </cell>
          <cell r="L18">
            <v>105</v>
          </cell>
          <cell r="M18">
            <v>2</v>
          </cell>
        </row>
        <row r="19">
          <cell r="K19">
            <v>1320</v>
          </cell>
          <cell r="L19">
            <v>1285</v>
          </cell>
          <cell r="M19">
            <v>18</v>
          </cell>
          <cell r="N19">
            <v>0</v>
          </cell>
        </row>
        <row r="20">
          <cell r="K20">
            <v>2</v>
          </cell>
          <cell r="L20">
            <v>11</v>
          </cell>
          <cell r="M20">
            <v>0</v>
          </cell>
          <cell r="N20">
            <v>0</v>
          </cell>
        </row>
        <row r="21">
          <cell r="K21">
            <v>3477</v>
          </cell>
          <cell r="L21">
            <v>3246</v>
          </cell>
          <cell r="M21">
            <v>86</v>
          </cell>
          <cell r="N21">
            <v>70</v>
          </cell>
        </row>
        <row r="23">
          <cell r="L23">
            <v>109</v>
          </cell>
        </row>
        <row r="25">
          <cell r="K25">
            <v>195</v>
          </cell>
          <cell r="L25">
            <v>50</v>
          </cell>
          <cell r="M25">
            <v>4</v>
          </cell>
        </row>
        <row r="26">
          <cell r="K26">
            <v>9</v>
          </cell>
          <cell r="L26">
            <v>40</v>
          </cell>
        </row>
        <row r="27">
          <cell r="K27">
            <v>846</v>
          </cell>
          <cell r="L27">
            <v>426</v>
          </cell>
          <cell r="M27">
            <v>20</v>
          </cell>
          <cell r="N27">
            <v>22</v>
          </cell>
        </row>
        <row r="28">
          <cell r="K28">
            <v>20</v>
          </cell>
          <cell r="L28">
            <v>21</v>
          </cell>
          <cell r="M28">
            <v>2</v>
          </cell>
          <cell r="N28">
            <v>3</v>
          </cell>
        </row>
        <row r="29">
          <cell r="K29">
            <v>8</v>
          </cell>
          <cell r="L29">
            <v>1</v>
          </cell>
        </row>
        <row r="30">
          <cell r="K30">
            <v>7</v>
          </cell>
        </row>
        <row r="31">
          <cell r="K31">
            <v>20</v>
          </cell>
          <cell r="L31">
            <v>7</v>
          </cell>
        </row>
        <row r="32">
          <cell r="K32">
            <v>19</v>
          </cell>
          <cell r="L32">
            <v>18</v>
          </cell>
          <cell r="N32">
            <v>1</v>
          </cell>
        </row>
        <row r="33">
          <cell r="K33">
            <v>436</v>
          </cell>
          <cell r="L33">
            <v>463</v>
          </cell>
          <cell r="M33">
            <v>17</v>
          </cell>
          <cell r="N33">
            <v>42</v>
          </cell>
        </row>
      </sheetData>
      <sheetData sheetId="1">
        <row r="11">
          <cell r="K11">
            <v>15638</v>
          </cell>
          <cell r="L11">
            <v>12878</v>
          </cell>
          <cell r="M11">
            <v>1533</v>
          </cell>
          <cell r="N11">
            <v>614</v>
          </cell>
        </row>
      </sheetData>
      <sheetData sheetId="2">
        <row r="7">
          <cell r="K7">
            <v>83</v>
          </cell>
          <cell r="L7">
            <v>56</v>
          </cell>
          <cell r="M7">
            <v>68</v>
          </cell>
          <cell r="N7">
            <v>68</v>
          </cell>
        </row>
        <row r="8">
          <cell r="K8">
            <v>64</v>
          </cell>
          <cell r="L8">
            <v>38</v>
          </cell>
          <cell r="M8">
            <v>6</v>
          </cell>
          <cell r="N8">
            <v>2</v>
          </cell>
        </row>
        <row r="9">
          <cell r="K9">
            <v>22</v>
          </cell>
          <cell r="L9">
            <v>36</v>
          </cell>
          <cell r="M9">
            <v>11</v>
          </cell>
          <cell r="N9">
            <v>27</v>
          </cell>
        </row>
        <row r="10">
          <cell r="K10">
            <v>52</v>
          </cell>
          <cell r="L10">
            <v>47</v>
          </cell>
          <cell r="M10">
            <v>37</v>
          </cell>
          <cell r="N10">
            <v>26</v>
          </cell>
        </row>
        <row r="11">
          <cell r="K11">
            <v>119</v>
          </cell>
          <cell r="L11">
            <v>113</v>
          </cell>
          <cell r="M11">
            <v>48</v>
          </cell>
          <cell r="N11">
            <v>61</v>
          </cell>
        </row>
        <row r="12">
          <cell r="K12">
            <v>777</v>
          </cell>
          <cell r="L12">
            <v>438</v>
          </cell>
          <cell r="M12">
            <v>743</v>
          </cell>
          <cell r="N12">
            <v>642</v>
          </cell>
        </row>
        <row r="13">
          <cell r="K13">
            <v>55</v>
          </cell>
          <cell r="L13">
            <v>59</v>
          </cell>
          <cell r="M13">
            <v>23</v>
          </cell>
          <cell r="N13">
            <v>15</v>
          </cell>
        </row>
        <row r="14">
          <cell r="K14">
            <v>52</v>
          </cell>
          <cell r="L14">
            <v>14</v>
          </cell>
          <cell r="M14">
            <v>10</v>
          </cell>
          <cell r="N14">
            <v>4</v>
          </cell>
        </row>
        <row r="15">
          <cell r="K15">
            <v>122</v>
          </cell>
          <cell r="L15">
            <v>88</v>
          </cell>
          <cell r="M15">
            <v>34</v>
          </cell>
          <cell r="N15">
            <v>19</v>
          </cell>
        </row>
        <row r="16">
          <cell r="K16">
            <v>169</v>
          </cell>
          <cell r="L16">
            <v>90</v>
          </cell>
          <cell r="M16">
            <v>123</v>
          </cell>
          <cell r="N16">
            <v>84</v>
          </cell>
        </row>
        <row r="17">
          <cell r="K17">
            <v>330</v>
          </cell>
          <cell r="L17">
            <v>244</v>
          </cell>
          <cell r="M17">
            <v>190</v>
          </cell>
          <cell r="N17">
            <v>221</v>
          </cell>
        </row>
        <row r="18">
          <cell r="K18">
            <v>0</v>
          </cell>
        </row>
        <row r="19">
          <cell r="K19">
            <v>94</v>
          </cell>
          <cell r="L19">
            <v>129</v>
          </cell>
          <cell r="M19">
            <v>32</v>
          </cell>
          <cell r="N19">
            <v>158</v>
          </cell>
        </row>
        <row r="23">
          <cell r="L23">
            <v>13</v>
          </cell>
          <cell r="N23">
            <v>31</v>
          </cell>
        </row>
        <row r="25">
          <cell r="K25">
            <v>2</v>
          </cell>
          <cell r="L25">
            <v>2</v>
          </cell>
        </row>
        <row r="27">
          <cell r="K27">
            <v>2</v>
          </cell>
          <cell r="L27">
            <v>1</v>
          </cell>
          <cell r="M27">
            <v>1</v>
          </cell>
        </row>
        <row r="30">
          <cell r="K30">
            <v>2</v>
          </cell>
        </row>
        <row r="33">
          <cell r="K33">
            <v>4839</v>
          </cell>
          <cell r="L33">
            <v>3693</v>
          </cell>
          <cell r="M33">
            <v>2237</v>
          </cell>
          <cell r="N33">
            <v>2473</v>
          </cell>
        </row>
      </sheetData>
      <sheetData sheetId="3">
        <row r="7">
          <cell r="K7">
            <v>94376</v>
          </cell>
          <cell r="L7">
            <v>68143</v>
          </cell>
          <cell r="M7">
            <v>19614</v>
          </cell>
          <cell r="N7">
            <v>8784</v>
          </cell>
        </row>
        <row r="8">
          <cell r="K8">
            <v>370854</v>
          </cell>
          <cell r="L8">
            <v>310589</v>
          </cell>
          <cell r="M8">
            <v>47589</v>
          </cell>
          <cell r="N8">
            <v>30564</v>
          </cell>
        </row>
        <row r="9">
          <cell r="K9">
            <v>134798</v>
          </cell>
          <cell r="L9">
            <v>114445</v>
          </cell>
          <cell r="M9">
            <v>14506</v>
          </cell>
          <cell r="N9">
            <v>9551</v>
          </cell>
        </row>
        <row r="10">
          <cell r="K10">
            <v>103864</v>
          </cell>
          <cell r="L10">
            <v>86841</v>
          </cell>
          <cell r="M10">
            <v>13775</v>
          </cell>
          <cell r="N10">
            <v>9659</v>
          </cell>
        </row>
        <row r="11">
          <cell r="K11">
            <v>316625</v>
          </cell>
          <cell r="L11">
            <v>266739</v>
          </cell>
          <cell r="M11">
            <v>30419</v>
          </cell>
          <cell r="N11">
            <v>15809</v>
          </cell>
        </row>
        <row r="12">
          <cell r="K12">
            <v>1020157</v>
          </cell>
          <cell r="L12">
            <v>865084</v>
          </cell>
          <cell r="M12">
            <v>92278</v>
          </cell>
          <cell r="N12">
            <v>50937</v>
          </cell>
        </row>
        <row r="13">
          <cell r="K13">
            <v>380282</v>
          </cell>
          <cell r="L13">
            <v>330152</v>
          </cell>
          <cell r="M13">
            <v>50458</v>
          </cell>
          <cell r="N13">
            <v>30715</v>
          </cell>
        </row>
        <row r="14">
          <cell r="K14">
            <v>69775</v>
          </cell>
          <cell r="L14">
            <v>52566</v>
          </cell>
          <cell r="M14">
            <v>16524</v>
          </cell>
          <cell r="N14">
            <v>10073</v>
          </cell>
        </row>
        <row r="15">
          <cell r="K15">
            <v>104525</v>
          </cell>
          <cell r="L15">
            <v>82873</v>
          </cell>
          <cell r="M15">
            <v>17887</v>
          </cell>
          <cell r="N15">
            <v>9919</v>
          </cell>
        </row>
        <row r="16">
          <cell r="K16">
            <v>2715737</v>
          </cell>
          <cell r="L16">
            <v>2317833</v>
          </cell>
          <cell r="M16">
            <v>227474</v>
          </cell>
          <cell r="N16">
            <v>133754</v>
          </cell>
        </row>
        <row r="17">
          <cell r="K17">
            <v>1334630</v>
          </cell>
          <cell r="L17">
            <v>1233259</v>
          </cell>
          <cell r="M17">
            <v>134636</v>
          </cell>
          <cell r="N17">
            <v>82856</v>
          </cell>
        </row>
        <row r="18">
          <cell r="K18">
            <v>32709</v>
          </cell>
          <cell r="L18">
            <v>24329</v>
          </cell>
          <cell r="M18">
            <v>5359</v>
          </cell>
          <cell r="N18">
            <v>2510</v>
          </cell>
        </row>
        <row r="19">
          <cell r="K19">
            <v>273132</v>
          </cell>
          <cell r="L19">
            <v>262329</v>
          </cell>
          <cell r="M19">
            <v>50659</v>
          </cell>
          <cell r="N19">
            <v>30543</v>
          </cell>
        </row>
        <row r="20">
          <cell r="K20">
            <v>31558</v>
          </cell>
          <cell r="L20">
            <v>11419</v>
          </cell>
          <cell r="M20">
            <v>3193</v>
          </cell>
          <cell r="N20">
            <v>2146</v>
          </cell>
        </row>
        <row r="21">
          <cell r="K21">
            <v>2252303</v>
          </cell>
          <cell r="L21">
            <v>2049925</v>
          </cell>
          <cell r="M21">
            <v>363821</v>
          </cell>
          <cell r="N21">
            <v>224097</v>
          </cell>
        </row>
        <row r="23">
          <cell r="L23">
            <v>403867</v>
          </cell>
          <cell r="N23">
            <v>34914</v>
          </cell>
        </row>
        <row r="24">
          <cell r="K24">
            <v>49158</v>
          </cell>
          <cell r="L24">
            <v>43032</v>
          </cell>
          <cell r="M24">
            <v>3394</v>
          </cell>
          <cell r="N24">
            <v>2550</v>
          </cell>
        </row>
        <row r="25">
          <cell r="K25">
            <v>110170</v>
          </cell>
          <cell r="L25">
            <v>31722</v>
          </cell>
          <cell r="M25">
            <v>36019</v>
          </cell>
          <cell r="N25">
            <v>7471</v>
          </cell>
        </row>
        <row r="26">
          <cell r="K26">
            <v>7862</v>
          </cell>
          <cell r="L26">
            <v>7829</v>
          </cell>
          <cell r="M26">
            <v>1441</v>
          </cell>
          <cell r="N26">
            <v>1224</v>
          </cell>
        </row>
        <row r="27">
          <cell r="K27">
            <v>323551</v>
          </cell>
          <cell r="L27">
            <v>158138</v>
          </cell>
          <cell r="M27">
            <v>56357</v>
          </cell>
          <cell r="N27">
            <v>22718</v>
          </cell>
        </row>
        <row r="28">
          <cell r="K28">
            <v>30893</v>
          </cell>
          <cell r="L28">
            <v>25192</v>
          </cell>
          <cell r="M28">
            <v>6285</v>
          </cell>
          <cell r="N28">
            <v>3607</v>
          </cell>
        </row>
        <row r="29">
          <cell r="K29">
            <v>4719</v>
          </cell>
          <cell r="L29">
            <v>1820</v>
          </cell>
          <cell r="M29">
            <v>2409</v>
          </cell>
          <cell r="N29">
            <v>587</v>
          </cell>
        </row>
        <row r="30">
          <cell r="K30">
            <v>17130</v>
          </cell>
          <cell r="L30">
            <v>9440</v>
          </cell>
          <cell r="M30">
            <v>5270</v>
          </cell>
          <cell r="N30">
            <v>801</v>
          </cell>
        </row>
        <row r="31">
          <cell r="K31">
            <v>6106</v>
          </cell>
          <cell r="L31">
            <v>2525</v>
          </cell>
          <cell r="M31">
            <v>3269</v>
          </cell>
          <cell r="N31">
            <v>452</v>
          </cell>
        </row>
        <row r="32">
          <cell r="K32">
            <v>53469</v>
          </cell>
          <cell r="L32">
            <v>34443</v>
          </cell>
          <cell r="M32">
            <v>10978</v>
          </cell>
          <cell r="N32">
            <v>4366</v>
          </cell>
        </row>
        <row r="33">
          <cell r="K33">
            <v>400560</v>
          </cell>
          <cell r="L33">
            <v>298785</v>
          </cell>
          <cell r="M33">
            <v>74081</v>
          </cell>
          <cell r="N33">
            <v>41385</v>
          </cell>
        </row>
      </sheetData>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externalLinkPath" Target="file:///Y:\2014\&#1575;&#1604;&#1576;&#1575;&#1576;%20&#1575;&#1604;&#1585;&#1575;&#1576;&#1593;%20&#1575;&#1604;&#1571;&#1606;&#1588;&#1591;&#1577;\&#1580;&#1583;&#1575;&#1608;&#1604;%20&#1575;&#1604;&#1571;&#1606;&#1588;&#1591;&#1577;\4-48&#1605;&#1582;&#1578;&#1576;&#1585;%20&#1582;&#1575;&#1589;.xls" TargetMode="External"/><Relationship Id="rId1" Type="http://schemas.openxmlformats.org/officeDocument/2006/relationships/externalLinkPath" Target="file:///Y:\2014\&#1575;&#1604;&#1576;&#1575;&#1576;%20&#1575;&#1604;&#1585;&#1575;&#1576;&#1593;%20&#1575;&#1604;&#1571;&#1606;&#1588;&#1591;&#1577;\&#1580;&#1583;&#1575;&#1608;&#1604;%20&#1575;&#1604;&#1571;&#1606;&#1588;&#1591;&#1577;\4-48&#1605;&#1582;&#1578;&#1576;&#1585;%20&#1582;&#1575;&#1589;.xls" TargetMode="External"/></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externalLinkPath" Target="file:///Y:\&#1575;&#1604;&#1602;&#1608;&#1609;%20&#1575;&#1604;&#1593;&#1575;&#1605;&#1604;&#1577;\4&#1609;.xls" TargetMode="External"/><Relationship Id="rId1" Type="http://schemas.openxmlformats.org/officeDocument/2006/relationships/externalLinkPath" Target="file:///Y:\&#1575;&#1604;&#1602;&#1608;&#1609;%20&#1575;&#1604;&#1593;&#1575;&#1605;&#1604;&#1577;\4&#1609;.xls"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7u.xls" TargetMode="External"/><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7u.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7u.xls" TargetMode="External"/><Relationship Id="rId4"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39.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4.xml.rels><?xml version="1.0" encoding="UTF-8" standalone="yes"?>
<Relationships xmlns="http://schemas.openxmlformats.org/package/2006/relationships"><Relationship Id="rId8"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3"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8"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3"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21" Type="http://schemas.openxmlformats.org/officeDocument/2006/relationships/printerSettings" Target="../printerSettings/printerSettings40.bin"/><Relationship Id="rId7"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2"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7"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2"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6"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20"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6"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1"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5"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5"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0"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9"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4"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9"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 Id="rId14" Type="http://schemas.openxmlformats.org/officeDocument/2006/relationships/externalLinkPath" Target="file:///Y:\2014\&#1575;&#1604;&#1576;&#1575;&#1576;%20&#1575;&#1604;&#1579;&#1575;&#1606;&#1610;%20&#1605;&#1608;&#1575;&#1585;&#1583;\&#1580;&#1583;&#1575;&#1608;&#1604;%20&#1575;&#1604;&#1605;&#1608;&#1575;&#1585;&#1583;\2-33&#1602;&#1608;&#1609;%20&#1593;&#1575;&#1605;&#1604;&#1577;%20&#1605;&#1580;&#1605;&#1593;&#1575;&#1578;%20&#1582;&#1575;&#1589;.xls" TargetMode="External"/></Relationships>
</file>

<file path=xl/worksheets/_rels/sheet46.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41.bin"/><Relationship Id="rId2"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Y:\Documents%20and%20Settings\Admin\Desktop\&#1605;&#1588;&#1585;&#1608;&#1593;%20&#1603;&#1578;&#1575;&#1576;%2033\&#1580;&#1583;&#1575;&#1608;&#1604;\&#1576;%20-%20&#1575;&#1604;&#1576;&#1575;&#1576;%20&#1575;&#1604;&#1579;&#1575;&#1606;&#1610;%20&#1575;&#1604;&#1605;&#1608;&#1575;&#1585;&#1583;\30.xls"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8"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3"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8"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3"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7"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2"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7"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2"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6"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20" Type="http://schemas.openxmlformats.org/officeDocument/2006/relationships/printerSettings" Target="../printerSettings/printerSettings71.bin"/><Relationship Id="rId1"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6"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1"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5"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5"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0"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9"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4"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9"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 Id="rId14" Type="http://schemas.openxmlformats.org/officeDocument/2006/relationships/externalLinkPath" Target="file:///Y:\Documents%20and%20Settings\Admin\Desktop\&#1605;&#1588;&#1585;&#1608;&#1593;%20&#1603;&#1578;&#1575;&#1576;%2033\&#1580;&#1583;&#1575;&#1608;&#1604;\&#1583;%20-%20&#1575;&#1604;&#1576;&#1575;&#1576;%20&#1575;&#1604;&#1585;&#1575;&#1576;&#1593;%20&#1575;&#1604;&#1571;&#1606;&#1588;&#1591;&#1577;\windows\&#1587;&#1591;&#1581;%20&#1575;&#1604;&#1605;&#1603;&#1578;&#1576;\&#1606;&#1587;&#1582;%20&#1605;&#1606;%20&#1575;&#1604;&#1591;&#1608;&#1575;&#1585;&#1574;1423\27.xls"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externalLinkPath" Target="file:///Y:\2014\&#1575;&#1604;&#1576;&#1575;&#1576;%20&#1575;&#1604;&#1585;&#1575;&#1576;&#1593;%20&#1575;&#1604;&#1571;&#1606;&#1588;&#1591;&#1577;\&#1580;&#1583;&#1575;&#1608;&#1604;%20&#1575;&#1604;&#1571;&#1606;&#1588;&#1591;&#1577;\4-11&#1605;&#1585;&#1575;&#1580;&#1593;&#1608;&#1606;%20&#1582;&#1575;&#1589;.xls" TargetMode="External"/><Relationship Id="rId1" Type="http://schemas.openxmlformats.org/officeDocument/2006/relationships/externalLinkPath" Target="file:///Y:\2014\&#1575;&#1604;&#1576;&#1575;&#1576;%20&#1575;&#1604;&#1585;&#1575;&#1576;&#1593;%20&#1575;&#1604;&#1571;&#1606;&#1588;&#1591;&#1577;\&#1580;&#1583;&#1575;&#1608;&#1604;%20&#1575;&#1604;&#1571;&#1606;&#1588;&#1591;&#1577;\4-11&#1605;&#1585;&#1575;&#1580;&#1593;&#1608;&#1606;%20&#1582;&#1575;&#1589;.xls" TargetMode="Externa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8"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3"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8"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3"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7"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2"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7"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2"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6"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20" Type="http://schemas.openxmlformats.org/officeDocument/2006/relationships/printerSettings" Target="../printerSettings/printerSettings83.bin"/><Relationship Id="rId1"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6"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1"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5"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5"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0"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9"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4"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9" Type="http://schemas.openxmlformats.org/officeDocument/2006/relationships/externalLinkPath" Target="file:///Y:\2014\&#1575;&#1604;&#1576;&#1575;&#1576;%20&#1575;&#1604;&#1585;&#1575;&#1576;&#1593;%20&#1575;&#1604;&#1571;&#1606;&#1588;&#1591;&#1577;\&#1580;&#1583;&#1575;&#1608;&#1604;%20&#1575;&#1604;&#1571;&#1606;&#1588;&#1591;&#1577;\4-16&#1606;&#1601;&#1587;&#1610;&#1577;.xls" TargetMode="External"/><Relationship Id="rId14" Type="http://schemas.openxmlformats.org/officeDocument/2006/relationships/externalLinkPath" Target="file:///Y:\2014\&#1575;&#1604;&#1576;&#1575;&#1576;%20&#1575;&#1604;&#1585;&#1575;&#1576;&#1593;%20&#1575;&#1604;&#1571;&#1606;&#1588;&#1591;&#1577;\&#1580;&#1583;&#1575;&#1608;&#1604;%20&#1575;&#1604;&#1571;&#1606;&#1588;&#1591;&#1577;\4-16&#1606;&#1601;&#1587;&#1610;&#1577;.xls" TargetMode="External"/></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7F5A9-1963-4DA2-B17B-7595A76F6EC8}">
  <dimension ref="A1:A19"/>
  <sheetViews>
    <sheetView showGridLines="0" workbookViewId="0">
      <selection activeCell="A6" sqref="A6"/>
    </sheetView>
  </sheetViews>
  <sheetFormatPr defaultRowHeight="15"/>
  <cols>
    <col min="1" max="1" width="113.28515625" customWidth="1"/>
  </cols>
  <sheetData>
    <row r="1" spans="1:1" ht="15.75">
      <c r="A1" s="144"/>
    </row>
    <row r="2" spans="1:1" ht="135">
      <c r="A2" s="145" t="s">
        <v>208</v>
      </c>
    </row>
    <row r="3" spans="1:1">
      <c r="A3" s="146" t="s">
        <v>209</v>
      </c>
    </row>
    <row r="4" spans="1:1" ht="30">
      <c r="A4" s="145" t="s">
        <v>210</v>
      </c>
    </row>
    <row r="5" spans="1:1" ht="30">
      <c r="A5" s="145" t="s">
        <v>211</v>
      </c>
    </row>
    <row r="6" spans="1:1" ht="30">
      <c r="A6" s="145" t="s">
        <v>212</v>
      </c>
    </row>
    <row r="7" spans="1:1" ht="30">
      <c r="A7" s="145" t="s">
        <v>213</v>
      </c>
    </row>
    <row r="8" spans="1:1" ht="30">
      <c r="A8" s="145" t="s">
        <v>214</v>
      </c>
    </row>
    <row r="9" spans="1:1" ht="15.75">
      <c r="A9" s="144"/>
    </row>
    <row r="10" spans="1:1">
      <c r="A10" s="146" t="s">
        <v>215</v>
      </c>
    </row>
    <row r="11" spans="1:1" ht="30">
      <c r="A11" s="145" t="s">
        <v>216</v>
      </c>
    </row>
    <row r="12" spans="1:1" ht="30">
      <c r="A12" s="145" t="s">
        <v>217</v>
      </c>
    </row>
    <row r="13" spans="1:1">
      <c r="A13" s="145"/>
    </row>
    <row r="14" spans="1:1">
      <c r="A14" s="146" t="s">
        <v>218</v>
      </c>
    </row>
    <row r="15" spans="1:1">
      <c r="A15" s="145" t="s">
        <v>219</v>
      </c>
    </row>
    <row r="16" spans="1:1">
      <c r="A16" s="145" t="s">
        <v>220</v>
      </c>
    </row>
    <row r="17" spans="1:1">
      <c r="A17" s="145" t="s">
        <v>221</v>
      </c>
    </row>
    <row r="18" spans="1:1">
      <c r="A18" s="145" t="s">
        <v>222</v>
      </c>
    </row>
    <row r="19" spans="1:1">
      <c r="A19" s="145" t="s">
        <v>223</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CDD8B-2EF3-4814-9927-6A62B4A3AE76}">
  <dimension ref="A1:D17"/>
  <sheetViews>
    <sheetView zoomScaleNormal="100" workbookViewId="0">
      <selection activeCell="A29" sqref="A29"/>
    </sheetView>
  </sheetViews>
  <sheetFormatPr defaultColWidth="8.7109375" defaultRowHeight="25.15" customHeight="1"/>
  <cols>
    <col min="1" max="1" width="39.5703125" style="2" customWidth="1"/>
    <col min="2" max="2" width="16.42578125" style="45" customWidth="1"/>
    <col min="3" max="3" width="23.140625" style="2" customWidth="1"/>
    <col min="4" max="4" width="8.7109375" style="2" hidden="1" customWidth="1"/>
    <col min="5" max="16384" width="8.7109375" style="2"/>
  </cols>
  <sheetData>
    <row r="1" spans="1:3" ht="25.15" customHeight="1">
      <c r="A1" s="4540" t="s">
        <v>189</v>
      </c>
      <c r="B1" s="4540"/>
      <c r="C1" s="4540"/>
    </row>
    <row r="2" spans="1:3" ht="25.15" customHeight="1">
      <c r="A2" s="4485" t="s">
        <v>190</v>
      </c>
      <c r="B2" s="4485"/>
      <c r="C2" s="4485"/>
    </row>
    <row r="3" spans="1:3" ht="25.15" customHeight="1" thickBot="1">
      <c r="A3" s="136" t="s">
        <v>191</v>
      </c>
      <c r="B3" s="137"/>
      <c r="C3" s="138" t="s">
        <v>192</v>
      </c>
    </row>
    <row r="4" spans="1:3" ht="25.15" customHeight="1">
      <c r="A4" s="4498" t="s">
        <v>193</v>
      </c>
      <c r="B4" s="4499"/>
      <c r="C4" s="73" t="s">
        <v>7</v>
      </c>
    </row>
    <row r="5" spans="1:3" ht="25.15" customHeight="1">
      <c r="A5" s="139" t="s">
        <v>194</v>
      </c>
      <c r="B5" s="140"/>
      <c r="C5" s="141" t="s">
        <v>195</v>
      </c>
    </row>
    <row r="6" spans="1:3" ht="25.15" customHeight="1">
      <c r="A6" s="81" t="s">
        <v>196</v>
      </c>
      <c r="B6" s="4537">
        <v>0</v>
      </c>
      <c r="C6" s="4532">
        <v>2014</v>
      </c>
    </row>
    <row r="7" spans="1:3" ht="25.15" customHeight="1">
      <c r="A7" s="83" t="s">
        <v>197</v>
      </c>
      <c r="B7" s="4539"/>
      <c r="C7" s="4533"/>
    </row>
    <row r="8" spans="1:3" ht="25.15" customHeight="1">
      <c r="A8" s="81" t="s">
        <v>198</v>
      </c>
      <c r="B8" s="4492">
        <v>3.0000000000000001E-3</v>
      </c>
      <c r="C8" s="4532">
        <v>2014</v>
      </c>
    </row>
    <row r="9" spans="1:3" ht="25.15" customHeight="1">
      <c r="A9" s="83" t="s">
        <v>199</v>
      </c>
      <c r="B9" s="4493"/>
      <c r="C9" s="4533"/>
    </row>
    <row r="10" spans="1:3" ht="25.15" customHeight="1">
      <c r="A10" s="81" t="s">
        <v>200</v>
      </c>
      <c r="B10" s="4492">
        <v>0.5</v>
      </c>
      <c r="C10" s="4532">
        <v>2014</v>
      </c>
    </row>
    <row r="11" spans="1:3" ht="25.15" customHeight="1">
      <c r="A11" s="83" t="s">
        <v>201</v>
      </c>
      <c r="B11" s="4493"/>
      <c r="C11" s="4533"/>
    </row>
    <row r="12" spans="1:3" ht="25.15" customHeight="1">
      <c r="A12" s="142" t="s">
        <v>202</v>
      </c>
      <c r="B12" s="4492">
        <v>4.0000000000000001E-3</v>
      </c>
      <c r="C12" s="4532">
        <v>2014</v>
      </c>
    </row>
    <row r="13" spans="1:3" ht="25.15" customHeight="1">
      <c r="A13" s="143" t="s">
        <v>203</v>
      </c>
      <c r="B13" s="4493"/>
      <c r="C13" s="4533"/>
    </row>
    <row r="14" spans="1:3" ht="25.15" customHeight="1">
      <c r="A14" s="81" t="s">
        <v>204</v>
      </c>
      <c r="B14" s="4537">
        <v>7.59</v>
      </c>
      <c r="C14" s="4532">
        <v>2014</v>
      </c>
    </row>
    <row r="15" spans="1:3" ht="25.15" customHeight="1">
      <c r="A15" s="83" t="s">
        <v>205</v>
      </c>
      <c r="B15" s="4539"/>
      <c r="C15" s="4533"/>
    </row>
    <row r="16" spans="1:3" ht="25.15" customHeight="1">
      <c r="A16" s="81" t="s">
        <v>206</v>
      </c>
      <c r="B16" s="4537">
        <v>2.69</v>
      </c>
      <c r="C16" s="4532">
        <v>2014</v>
      </c>
    </row>
    <row r="17" spans="1:3" ht="25.15" customHeight="1" thickBot="1">
      <c r="A17" s="89" t="s">
        <v>207</v>
      </c>
      <c r="B17" s="4538"/>
      <c r="C17" s="4535"/>
    </row>
  </sheetData>
  <mergeCells count="15">
    <mergeCell ref="B8:B9"/>
    <mergeCell ref="C8:C9"/>
    <mergeCell ref="A1:C1"/>
    <mergeCell ref="A2:C2"/>
    <mergeCell ref="A4:B4"/>
    <mergeCell ref="B6:B7"/>
    <mergeCell ref="C6:C7"/>
    <mergeCell ref="B16:B17"/>
    <mergeCell ref="C16:C17"/>
    <mergeCell ref="B10:B11"/>
    <mergeCell ref="C10:C11"/>
    <mergeCell ref="B12:B13"/>
    <mergeCell ref="C12:C13"/>
    <mergeCell ref="B14:B15"/>
    <mergeCell ref="C14:C15"/>
  </mergeCell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D74AC-1E40-4A41-884E-DCF904CF7CD2}">
  <dimension ref="A1:G27"/>
  <sheetViews>
    <sheetView showGridLines="0" zoomScale="75" zoomScaleNormal="75" workbookViewId="0">
      <selection activeCell="E13" sqref="E13:E15"/>
    </sheetView>
  </sheetViews>
  <sheetFormatPr defaultColWidth="8.85546875" defaultRowHeight="12.75"/>
  <cols>
    <col min="1" max="1" width="30.5703125" style="844" customWidth="1"/>
    <col min="2" max="2" width="13.7109375" style="844" customWidth="1"/>
    <col min="3" max="7" width="17.7109375" style="844" customWidth="1"/>
    <col min="8" max="8" width="8.85546875" style="844"/>
    <col min="9" max="9" width="9" style="844" bestFit="1" customWidth="1"/>
    <col min="10" max="256" width="8.85546875" style="844"/>
    <col min="257" max="257" width="30.5703125" style="844" customWidth="1"/>
    <col min="258" max="258" width="13.7109375" style="844" customWidth="1"/>
    <col min="259" max="263" width="17.7109375" style="844" customWidth="1"/>
    <col min="264" max="264" width="8.85546875" style="844"/>
    <col min="265" max="265" width="9" style="844" bestFit="1" customWidth="1"/>
    <col min="266" max="512" width="8.85546875" style="844"/>
    <col min="513" max="513" width="30.5703125" style="844" customWidth="1"/>
    <col min="514" max="514" width="13.7109375" style="844" customWidth="1"/>
    <col min="515" max="519" width="17.7109375" style="844" customWidth="1"/>
    <col min="520" max="520" width="8.85546875" style="844"/>
    <col min="521" max="521" width="9" style="844" bestFit="1" customWidth="1"/>
    <col min="522" max="768" width="8.85546875" style="844"/>
    <col min="769" max="769" width="30.5703125" style="844" customWidth="1"/>
    <col min="770" max="770" width="13.7109375" style="844" customWidth="1"/>
    <col min="771" max="775" width="17.7109375" style="844" customWidth="1"/>
    <col min="776" max="776" width="8.85546875" style="844"/>
    <col min="777" max="777" width="9" style="844" bestFit="1" customWidth="1"/>
    <col min="778" max="1024" width="8.85546875" style="844"/>
    <col min="1025" max="1025" width="30.5703125" style="844" customWidth="1"/>
    <col min="1026" max="1026" width="13.7109375" style="844" customWidth="1"/>
    <col min="1027" max="1031" width="17.7109375" style="844" customWidth="1"/>
    <col min="1032" max="1032" width="8.85546875" style="844"/>
    <col min="1033" max="1033" width="9" style="844" bestFit="1" customWidth="1"/>
    <col min="1034" max="1280" width="8.85546875" style="844"/>
    <col min="1281" max="1281" width="30.5703125" style="844" customWidth="1"/>
    <col min="1282" max="1282" width="13.7109375" style="844" customWidth="1"/>
    <col min="1283" max="1287" width="17.7109375" style="844" customWidth="1"/>
    <col min="1288" max="1288" width="8.85546875" style="844"/>
    <col min="1289" max="1289" width="9" style="844" bestFit="1" customWidth="1"/>
    <col min="1290" max="1536" width="8.85546875" style="844"/>
    <col min="1537" max="1537" width="30.5703125" style="844" customWidth="1"/>
    <col min="1538" max="1538" width="13.7109375" style="844" customWidth="1"/>
    <col min="1539" max="1543" width="17.7109375" style="844" customWidth="1"/>
    <col min="1544" max="1544" width="8.85546875" style="844"/>
    <col min="1545" max="1545" width="9" style="844" bestFit="1" customWidth="1"/>
    <col min="1546" max="1792" width="8.85546875" style="844"/>
    <col min="1793" max="1793" width="30.5703125" style="844" customWidth="1"/>
    <col min="1794" max="1794" width="13.7109375" style="844" customWidth="1"/>
    <col min="1795" max="1799" width="17.7109375" style="844" customWidth="1"/>
    <col min="1800" max="1800" width="8.85546875" style="844"/>
    <col min="1801" max="1801" width="9" style="844" bestFit="1" customWidth="1"/>
    <col min="1802" max="2048" width="8.85546875" style="844"/>
    <col min="2049" max="2049" width="30.5703125" style="844" customWidth="1"/>
    <col min="2050" max="2050" width="13.7109375" style="844" customWidth="1"/>
    <col min="2051" max="2055" width="17.7109375" style="844" customWidth="1"/>
    <col min="2056" max="2056" width="8.85546875" style="844"/>
    <col min="2057" max="2057" width="9" style="844" bestFit="1" customWidth="1"/>
    <col min="2058" max="2304" width="8.85546875" style="844"/>
    <col min="2305" max="2305" width="30.5703125" style="844" customWidth="1"/>
    <col min="2306" max="2306" width="13.7109375" style="844" customWidth="1"/>
    <col min="2307" max="2311" width="17.7109375" style="844" customWidth="1"/>
    <col min="2312" max="2312" width="8.85546875" style="844"/>
    <col min="2313" max="2313" width="9" style="844" bestFit="1" customWidth="1"/>
    <col min="2314" max="2560" width="8.85546875" style="844"/>
    <col min="2561" max="2561" width="30.5703125" style="844" customWidth="1"/>
    <col min="2562" max="2562" width="13.7109375" style="844" customWidth="1"/>
    <col min="2563" max="2567" width="17.7109375" style="844" customWidth="1"/>
    <col min="2568" max="2568" width="8.85546875" style="844"/>
    <col min="2569" max="2569" width="9" style="844" bestFit="1" customWidth="1"/>
    <col min="2570" max="2816" width="8.85546875" style="844"/>
    <col min="2817" max="2817" width="30.5703125" style="844" customWidth="1"/>
    <col min="2818" max="2818" width="13.7109375" style="844" customWidth="1"/>
    <col min="2819" max="2823" width="17.7109375" style="844" customWidth="1"/>
    <col min="2824" max="2824" width="8.85546875" style="844"/>
    <col min="2825" max="2825" width="9" style="844" bestFit="1" customWidth="1"/>
    <col min="2826" max="3072" width="8.85546875" style="844"/>
    <col min="3073" max="3073" width="30.5703125" style="844" customWidth="1"/>
    <col min="3074" max="3074" width="13.7109375" style="844" customWidth="1"/>
    <col min="3075" max="3079" width="17.7109375" style="844" customWidth="1"/>
    <col min="3080" max="3080" width="8.85546875" style="844"/>
    <col min="3081" max="3081" width="9" style="844" bestFit="1" customWidth="1"/>
    <col min="3082" max="3328" width="8.85546875" style="844"/>
    <col min="3329" max="3329" width="30.5703125" style="844" customWidth="1"/>
    <col min="3330" max="3330" width="13.7109375" style="844" customWidth="1"/>
    <col min="3331" max="3335" width="17.7109375" style="844" customWidth="1"/>
    <col min="3336" max="3336" width="8.85546875" style="844"/>
    <col min="3337" max="3337" width="9" style="844" bestFit="1" customWidth="1"/>
    <col min="3338" max="3584" width="8.85546875" style="844"/>
    <col min="3585" max="3585" width="30.5703125" style="844" customWidth="1"/>
    <col min="3586" max="3586" width="13.7109375" style="844" customWidth="1"/>
    <col min="3587" max="3591" width="17.7109375" style="844" customWidth="1"/>
    <col min="3592" max="3592" width="8.85546875" style="844"/>
    <col min="3593" max="3593" width="9" style="844" bestFit="1" customWidth="1"/>
    <col min="3594" max="3840" width="8.85546875" style="844"/>
    <col min="3841" max="3841" width="30.5703125" style="844" customWidth="1"/>
    <col min="3842" max="3842" width="13.7109375" style="844" customWidth="1"/>
    <col min="3843" max="3847" width="17.7109375" style="844" customWidth="1"/>
    <col min="3848" max="3848" width="8.85546875" style="844"/>
    <col min="3849" max="3849" width="9" style="844" bestFit="1" customWidth="1"/>
    <col min="3850" max="4096" width="8.85546875" style="844"/>
    <col min="4097" max="4097" width="30.5703125" style="844" customWidth="1"/>
    <col min="4098" max="4098" width="13.7109375" style="844" customWidth="1"/>
    <col min="4099" max="4103" width="17.7109375" style="844" customWidth="1"/>
    <col min="4104" max="4104" width="8.85546875" style="844"/>
    <col min="4105" max="4105" width="9" style="844" bestFit="1" customWidth="1"/>
    <col min="4106" max="4352" width="8.85546875" style="844"/>
    <col min="4353" max="4353" width="30.5703125" style="844" customWidth="1"/>
    <col min="4354" max="4354" width="13.7109375" style="844" customWidth="1"/>
    <col min="4355" max="4359" width="17.7109375" style="844" customWidth="1"/>
    <col min="4360" max="4360" width="8.85546875" style="844"/>
    <col min="4361" max="4361" width="9" style="844" bestFit="1" customWidth="1"/>
    <col min="4362" max="4608" width="8.85546875" style="844"/>
    <col min="4609" max="4609" width="30.5703125" style="844" customWidth="1"/>
    <col min="4610" max="4610" width="13.7109375" style="844" customWidth="1"/>
    <col min="4611" max="4615" width="17.7109375" style="844" customWidth="1"/>
    <col min="4616" max="4616" width="8.85546875" style="844"/>
    <col min="4617" max="4617" width="9" style="844" bestFit="1" customWidth="1"/>
    <col min="4618" max="4864" width="8.85546875" style="844"/>
    <col min="4865" max="4865" width="30.5703125" style="844" customWidth="1"/>
    <col min="4866" max="4866" width="13.7109375" style="844" customWidth="1"/>
    <col min="4867" max="4871" width="17.7109375" style="844" customWidth="1"/>
    <col min="4872" max="4872" width="8.85546875" style="844"/>
    <col min="4873" max="4873" width="9" style="844" bestFit="1" customWidth="1"/>
    <col min="4874" max="5120" width="8.85546875" style="844"/>
    <col min="5121" max="5121" width="30.5703125" style="844" customWidth="1"/>
    <col min="5122" max="5122" width="13.7109375" style="844" customWidth="1"/>
    <col min="5123" max="5127" width="17.7109375" style="844" customWidth="1"/>
    <col min="5128" max="5128" width="8.85546875" style="844"/>
    <col min="5129" max="5129" width="9" style="844" bestFit="1" customWidth="1"/>
    <col min="5130" max="5376" width="8.85546875" style="844"/>
    <col min="5377" max="5377" width="30.5703125" style="844" customWidth="1"/>
    <col min="5378" max="5378" width="13.7109375" style="844" customWidth="1"/>
    <col min="5379" max="5383" width="17.7109375" style="844" customWidth="1"/>
    <col min="5384" max="5384" width="8.85546875" style="844"/>
    <col min="5385" max="5385" width="9" style="844" bestFit="1" customWidth="1"/>
    <col min="5386" max="5632" width="8.85546875" style="844"/>
    <col min="5633" max="5633" width="30.5703125" style="844" customWidth="1"/>
    <col min="5634" max="5634" width="13.7109375" style="844" customWidth="1"/>
    <col min="5635" max="5639" width="17.7109375" style="844" customWidth="1"/>
    <col min="5640" max="5640" width="8.85546875" style="844"/>
    <col min="5641" max="5641" width="9" style="844" bestFit="1" customWidth="1"/>
    <col min="5642" max="5888" width="8.85546875" style="844"/>
    <col min="5889" max="5889" width="30.5703125" style="844" customWidth="1"/>
    <col min="5890" max="5890" width="13.7109375" style="844" customWidth="1"/>
    <col min="5891" max="5895" width="17.7109375" style="844" customWidth="1"/>
    <col min="5896" max="5896" width="8.85546875" style="844"/>
    <col min="5897" max="5897" width="9" style="844" bestFit="1" customWidth="1"/>
    <col min="5898" max="6144" width="8.85546875" style="844"/>
    <col min="6145" max="6145" width="30.5703125" style="844" customWidth="1"/>
    <col min="6146" max="6146" width="13.7109375" style="844" customWidth="1"/>
    <col min="6147" max="6151" width="17.7109375" style="844" customWidth="1"/>
    <col min="6152" max="6152" width="8.85546875" style="844"/>
    <col min="6153" max="6153" width="9" style="844" bestFit="1" customWidth="1"/>
    <col min="6154" max="6400" width="8.85546875" style="844"/>
    <col min="6401" max="6401" width="30.5703125" style="844" customWidth="1"/>
    <col min="6402" max="6402" width="13.7109375" style="844" customWidth="1"/>
    <col min="6403" max="6407" width="17.7109375" style="844" customWidth="1"/>
    <col min="6408" max="6408" width="8.85546875" style="844"/>
    <col min="6409" max="6409" width="9" style="844" bestFit="1" customWidth="1"/>
    <col min="6410" max="6656" width="8.85546875" style="844"/>
    <col min="6657" max="6657" width="30.5703125" style="844" customWidth="1"/>
    <col min="6658" max="6658" width="13.7109375" style="844" customWidth="1"/>
    <col min="6659" max="6663" width="17.7109375" style="844" customWidth="1"/>
    <col min="6664" max="6664" width="8.85546875" style="844"/>
    <col min="6665" max="6665" width="9" style="844" bestFit="1" customWidth="1"/>
    <col min="6666" max="6912" width="8.85546875" style="844"/>
    <col min="6913" max="6913" width="30.5703125" style="844" customWidth="1"/>
    <col min="6914" max="6914" width="13.7109375" style="844" customWidth="1"/>
    <col min="6915" max="6919" width="17.7109375" style="844" customWidth="1"/>
    <col min="6920" max="6920" width="8.85546875" style="844"/>
    <col min="6921" max="6921" width="9" style="844" bestFit="1" customWidth="1"/>
    <col min="6922" max="7168" width="8.85546875" style="844"/>
    <col min="7169" max="7169" width="30.5703125" style="844" customWidth="1"/>
    <col min="7170" max="7170" width="13.7109375" style="844" customWidth="1"/>
    <col min="7171" max="7175" width="17.7109375" style="844" customWidth="1"/>
    <col min="7176" max="7176" width="8.85546875" style="844"/>
    <col min="7177" max="7177" width="9" style="844" bestFit="1" customWidth="1"/>
    <col min="7178" max="7424" width="8.85546875" style="844"/>
    <col min="7425" max="7425" width="30.5703125" style="844" customWidth="1"/>
    <col min="7426" max="7426" width="13.7109375" style="844" customWidth="1"/>
    <col min="7427" max="7431" width="17.7109375" style="844" customWidth="1"/>
    <col min="7432" max="7432" width="8.85546875" style="844"/>
    <col min="7433" max="7433" width="9" style="844" bestFit="1" customWidth="1"/>
    <col min="7434" max="7680" width="8.85546875" style="844"/>
    <col min="7681" max="7681" width="30.5703125" style="844" customWidth="1"/>
    <col min="7682" max="7682" width="13.7109375" style="844" customWidth="1"/>
    <col min="7683" max="7687" width="17.7109375" style="844" customWidth="1"/>
    <col min="7688" max="7688" width="8.85546875" style="844"/>
    <col min="7689" max="7689" width="9" style="844" bestFit="1" customWidth="1"/>
    <col min="7690" max="7936" width="8.85546875" style="844"/>
    <col min="7937" max="7937" width="30.5703125" style="844" customWidth="1"/>
    <col min="7938" max="7938" width="13.7109375" style="844" customWidth="1"/>
    <col min="7939" max="7943" width="17.7109375" style="844" customWidth="1"/>
    <col min="7944" max="7944" width="8.85546875" style="844"/>
    <col min="7945" max="7945" width="9" style="844" bestFit="1" customWidth="1"/>
    <col min="7946" max="8192" width="8.85546875" style="844"/>
    <col min="8193" max="8193" width="30.5703125" style="844" customWidth="1"/>
    <col min="8194" max="8194" width="13.7109375" style="844" customWidth="1"/>
    <col min="8195" max="8199" width="17.7109375" style="844" customWidth="1"/>
    <col min="8200" max="8200" width="8.85546875" style="844"/>
    <col min="8201" max="8201" width="9" style="844" bestFit="1" customWidth="1"/>
    <col min="8202" max="8448" width="8.85546875" style="844"/>
    <col min="8449" max="8449" width="30.5703125" style="844" customWidth="1"/>
    <col min="8450" max="8450" width="13.7109375" style="844" customWidth="1"/>
    <col min="8451" max="8455" width="17.7109375" style="844" customWidth="1"/>
    <col min="8456" max="8456" width="8.85546875" style="844"/>
    <col min="8457" max="8457" width="9" style="844" bestFit="1" customWidth="1"/>
    <col min="8458" max="8704" width="8.85546875" style="844"/>
    <col min="8705" max="8705" width="30.5703125" style="844" customWidth="1"/>
    <col min="8706" max="8706" width="13.7109375" style="844" customWidth="1"/>
    <col min="8707" max="8711" width="17.7109375" style="844" customWidth="1"/>
    <col min="8712" max="8712" width="8.85546875" style="844"/>
    <col min="8713" max="8713" width="9" style="844" bestFit="1" customWidth="1"/>
    <col min="8714" max="8960" width="8.85546875" style="844"/>
    <col min="8961" max="8961" width="30.5703125" style="844" customWidth="1"/>
    <col min="8962" max="8962" width="13.7109375" style="844" customWidth="1"/>
    <col min="8963" max="8967" width="17.7109375" style="844" customWidth="1"/>
    <col min="8968" max="8968" width="8.85546875" style="844"/>
    <col min="8969" max="8969" width="9" style="844" bestFit="1" customWidth="1"/>
    <col min="8970" max="9216" width="8.85546875" style="844"/>
    <col min="9217" max="9217" width="30.5703125" style="844" customWidth="1"/>
    <col min="9218" max="9218" width="13.7109375" style="844" customWidth="1"/>
    <col min="9219" max="9223" width="17.7109375" style="844" customWidth="1"/>
    <col min="9224" max="9224" width="8.85546875" style="844"/>
    <col min="9225" max="9225" width="9" style="844" bestFit="1" customWidth="1"/>
    <col min="9226" max="9472" width="8.85546875" style="844"/>
    <col min="9473" max="9473" width="30.5703125" style="844" customWidth="1"/>
    <col min="9474" max="9474" width="13.7109375" style="844" customWidth="1"/>
    <col min="9475" max="9479" width="17.7109375" style="844" customWidth="1"/>
    <col min="9480" max="9480" width="8.85546875" style="844"/>
    <col min="9481" max="9481" width="9" style="844" bestFit="1" customWidth="1"/>
    <col min="9482" max="9728" width="8.85546875" style="844"/>
    <col min="9729" max="9729" width="30.5703125" style="844" customWidth="1"/>
    <col min="9730" max="9730" width="13.7109375" style="844" customWidth="1"/>
    <col min="9731" max="9735" width="17.7109375" style="844" customWidth="1"/>
    <col min="9736" max="9736" width="8.85546875" style="844"/>
    <col min="9737" max="9737" width="9" style="844" bestFit="1" customWidth="1"/>
    <col min="9738" max="9984" width="8.85546875" style="844"/>
    <col min="9985" max="9985" width="30.5703125" style="844" customWidth="1"/>
    <col min="9986" max="9986" width="13.7109375" style="844" customWidth="1"/>
    <col min="9987" max="9991" width="17.7109375" style="844" customWidth="1"/>
    <col min="9992" max="9992" width="8.85546875" style="844"/>
    <col min="9993" max="9993" width="9" style="844" bestFit="1" customWidth="1"/>
    <col min="9994" max="10240" width="8.85546875" style="844"/>
    <col min="10241" max="10241" width="30.5703125" style="844" customWidth="1"/>
    <col min="10242" max="10242" width="13.7109375" style="844" customWidth="1"/>
    <col min="10243" max="10247" width="17.7109375" style="844" customWidth="1"/>
    <col min="10248" max="10248" width="8.85546875" style="844"/>
    <col min="10249" max="10249" width="9" style="844" bestFit="1" customWidth="1"/>
    <col min="10250" max="10496" width="8.85546875" style="844"/>
    <col min="10497" max="10497" width="30.5703125" style="844" customWidth="1"/>
    <col min="10498" max="10498" width="13.7109375" style="844" customWidth="1"/>
    <col min="10499" max="10503" width="17.7109375" style="844" customWidth="1"/>
    <col min="10504" max="10504" width="8.85546875" style="844"/>
    <col min="10505" max="10505" width="9" style="844" bestFit="1" customWidth="1"/>
    <col min="10506" max="10752" width="8.85546875" style="844"/>
    <col min="10753" max="10753" width="30.5703125" style="844" customWidth="1"/>
    <col min="10754" max="10754" width="13.7109375" style="844" customWidth="1"/>
    <col min="10755" max="10759" width="17.7109375" style="844" customWidth="1"/>
    <col min="10760" max="10760" width="8.85546875" style="844"/>
    <col min="10761" max="10761" width="9" style="844" bestFit="1" customWidth="1"/>
    <col min="10762" max="11008" width="8.85546875" style="844"/>
    <col min="11009" max="11009" width="30.5703125" style="844" customWidth="1"/>
    <col min="11010" max="11010" width="13.7109375" style="844" customWidth="1"/>
    <col min="11011" max="11015" width="17.7109375" style="844" customWidth="1"/>
    <col min="11016" max="11016" width="8.85546875" style="844"/>
    <col min="11017" max="11017" width="9" style="844" bestFit="1" customWidth="1"/>
    <col min="11018" max="11264" width="8.85546875" style="844"/>
    <col min="11265" max="11265" width="30.5703125" style="844" customWidth="1"/>
    <col min="11266" max="11266" width="13.7109375" style="844" customWidth="1"/>
    <col min="11267" max="11271" width="17.7109375" style="844" customWidth="1"/>
    <col min="11272" max="11272" width="8.85546875" style="844"/>
    <col min="11273" max="11273" width="9" style="844" bestFit="1" customWidth="1"/>
    <col min="11274" max="11520" width="8.85546875" style="844"/>
    <col min="11521" max="11521" width="30.5703125" style="844" customWidth="1"/>
    <col min="11522" max="11522" width="13.7109375" style="844" customWidth="1"/>
    <col min="11523" max="11527" width="17.7109375" style="844" customWidth="1"/>
    <col min="11528" max="11528" width="8.85546875" style="844"/>
    <col min="11529" max="11529" width="9" style="844" bestFit="1" customWidth="1"/>
    <col min="11530" max="11776" width="8.85546875" style="844"/>
    <col min="11777" max="11777" width="30.5703125" style="844" customWidth="1"/>
    <col min="11778" max="11778" width="13.7109375" style="844" customWidth="1"/>
    <col min="11779" max="11783" width="17.7109375" style="844" customWidth="1"/>
    <col min="11784" max="11784" width="8.85546875" style="844"/>
    <col min="11785" max="11785" width="9" style="844" bestFit="1" customWidth="1"/>
    <col min="11786" max="12032" width="8.85546875" style="844"/>
    <col min="12033" max="12033" width="30.5703125" style="844" customWidth="1"/>
    <col min="12034" max="12034" width="13.7109375" style="844" customWidth="1"/>
    <col min="12035" max="12039" width="17.7109375" style="844" customWidth="1"/>
    <col min="12040" max="12040" width="8.85546875" style="844"/>
    <col min="12041" max="12041" width="9" style="844" bestFit="1" customWidth="1"/>
    <col min="12042" max="12288" width="8.85546875" style="844"/>
    <col min="12289" max="12289" width="30.5703125" style="844" customWidth="1"/>
    <col min="12290" max="12290" width="13.7109375" style="844" customWidth="1"/>
    <col min="12291" max="12295" width="17.7109375" style="844" customWidth="1"/>
    <col min="12296" max="12296" width="8.85546875" style="844"/>
    <col min="12297" max="12297" width="9" style="844" bestFit="1" customWidth="1"/>
    <col min="12298" max="12544" width="8.85546875" style="844"/>
    <col min="12545" max="12545" width="30.5703125" style="844" customWidth="1"/>
    <col min="12546" max="12546" width="13.7109375" style="844" customWidth="1"/>
    <col min="12547" max="12551" width="17.7109375" style="844" customWidth="1"/>
    <col min="12552" max="12552" width="8.85546875" style="844"/>
    <col min="12553" max="12553" width="9" style="844" bestFit="1" customWidth="1"/>
    <col min="12554" max="12800" width="8.85546875" style="844"/>
    <col min="12801" max="12801" width="30.5703125" style="844" customWidth="1"/>
    <col min="12802" max="12802" width="13.7109375" style="844" customWidth="1"/>
    <col min="12803" max="12807" width="17.7109375" style="844" customWidth="1"/>
    <col min="12808" max="12808" width="8.85546875" style="844"/>
    <col min="12809" max="12809" width="9" style="844" bestFit="1" customWidth="1"/>
    <col min="12810" max="13056" width="8.85546875" style="844"/>
    <col min="13057" max="13057" width="30.5703125" style="844" customWidth="1"/>
    <col min="13058" max="13058" width="13.7109375" style="844" customWidth="1"/>
    <col min="13059" max="13063" width="17.7109375" style="844" customWidth="1"/>
    <col min="13064" max="13064" width="8.85546875" style="844"/>
    <col min="13065" max="13065" width="9" style="844" bestFit="1" customWidth="1"/>
    <col min="13066" max="13312" width="8.85546875" style="844"/>
    <col min="13313" max="13313" width="30.5703125" style="844" customWidth="1"/>
    <col min="13314" max="13314" width="13.7109375" style="844" customWidth="1"/>
    <col min="13315" max="13319" width="17.7109375" style="844" customWidth="1"/>
    <col min="13320" max="13320" width="8.85546875" style="844"/>
    <col min="13321" max="13321" width="9" style="844" bestFit="1" customWidth="1"/>
    <col min="13322" max="13568" width="8.85546875" style="844"/>
    <col min="13569" max="13569" width="30.5703125" style="844" customWidth="1"/>
    <col min="13570" max="13570" width="13.7109375" style="844" customWidth="1"/>
    <col min="13571" max="13575" width="17.7109375" style="844" customWidth="1"/>
    <col min="13576" max="13576" width="8.85546875" style="844"/>
    <col min="13577" max="13577" width="9" style="844" bestFit="1" customWidth="1"/>
    <col min="13578" max="13824" width="8.85546875" style="844"/>
    <col min="13825" max="13825" width="30.5703125" style="844" customWidth="1"/>
    <col min="13826" max="13826" width="13.7109375" style="844" customWidth="1"/>
    <col min="13827" max="13831" width="17.7109375" style="844" customWidth="1"/>
    <col min="13832" max="13832" width="8.85546875" style="844"/>
    <col min="13833" max="13833" width="9" style="844" bestFit="1" customWidth="1"/>
    <col min="13834" max="14080" width="8.85546875" style="844"/>
    <col min="14081" max="14081" width="30.5703125" style="844" customWidth="1"/>
    <col min="14082" max="14082" width="13.7109375" style="844" customWidth="1"/>
    <col min="14083" max="14087" width="17.7109375" style="844" customWidth="1"/>
    <col min="14088" max="14088" width="8.85546875" style="844"/>
    <col min="14089" max="14089" width="9" style="844" bestFit="1" customWidth="1"/>
    <col min="14090" max="14336" width="8.85546875" style="844"/>
    <col min="14337" max="14337" width="30.5703125" style="844" customWidth="1"/>
    <col min="14338" max="14338" width="13.7109375" style="844" customWidth="1"/>
    <col min="14339" max="14343" width="17.7109375" style="844" customWidth="1"/>
    <col min="14344" max="14344" width="8.85546875" style="844"/>
    <col min="14345" max="14345" width="9" style="844" bestFit="1" customWidth="1"/>
    <col min="14346" max="14592" width="8.85546875" style="844"/>
    <col min="14593" max="14593" width="30.5703125" style="844" customWidth="1"/>
    <col min="14594" max="14594" width="13.7109375" style="844" customWidth="1"/>
    <col min="14595" max="14599" width="17.7109375" style="844" customWidth="1"/>
    <col min="14600" max="14600" width="8.85546875" style="844"/>
    <col min="14601" max="14601" width="9" style="844" bestFit="1" customWidth="1"/>
    <col min="14602" max="14848" width="8.85546875" style="844"/>
    <col min="14849" max="14849" width="30.5703125" style="844" customWidth="1"/>
    <col min="14850" max="14850" width="13.7109375" style="844" customWidth="1"/>
    <col min="14851" max="14855" width="17.7109375" style="844" customWidth="1"/>
    <col min="14856" max="14856" width="8.85546875" style="844"/>
    <col min="14857" max="14857" width="9" style="844" bestFit="1" customWidth="1"/>
    <col min="14858" max="15104" width="8.85546875" style="844"/>
    <col min="15105" max="15105" width="30.5703125" style="844" customWidth="1"/>
    <col min="15106" max="15106" width="13.7109375" style="844" customWidth="1"/>
    <col min="15107" max="15111" width="17.7109375" style="844" customWidth="1"/>
    <col min="15112" max="15112" width="8.85546875" style="844"/>
    <col min="15113" max="15113" width="9" style="844" bestFit="1" customWidth="1"/>
    <col min="15114" max="15360" width="8.85546875" style="844"/>
    <col min="15361" max="15361" width="30.5703125" style="844" customWidth="1"/>
    <col min="15362" max="15362" width="13.7109375" style="844" customWidth="1"/>
    <col min="15363" max="15367" width="17.7109375" style="844" customWidth="1"/>
    <col min="15368" max="15368" width="8.85546875" style="844"/>
    <col min="15369" max="15369" width="9" style="844" bestFit="1" customWidth="1"/>
    <col min="15370" max="15616" width="8.85546875" style="844"/>
    <col min="15617" max="15617" width="30.5703125" style="844" customWidth="1"/>
    <col min="15618" max="15618" width="13.7109375" style="844" customWidth="1"/>
    <col min="15619" max="15623" width="17.7109375" style="844" customWidth="1"/>
    <col min="15624" max="15624" width="8.85546875" style="844"/>
    <col min="15625" max="15625" width="9" style="844" bestFit="1" customWidth="1"/>
    <col min="15626" max="15872" width="8.85546875" style="844"/>
    <col min="15873" max="15873" width="30.5703125" style="844" customWidth="1"/>
    <col min="15874" max="15874" width="13.7109375" style="844" customWidth="1"/>
    <col min="15875" max="15879" width="17.7109375" style="844" customWidth="1"/>
    <col min="15880" max="15880" width="8.85546875" style="844"/>
    <col min="15881" max="15881" width="9" style="844" bestFit="1" customWidth="1"/>
    <col min="15882" max="16128" width="8.85546875" style="844"/>
    <col min="16129" max="16129" width="30.5703125" style="844" customWidth="1"/>
    <col min="16130" max="16130" width="13.7109375" style="844" customWidth="1"/>
    <col min="16131" max="16135" width="17.7109375" style="844" customWidth="1"/>
    <col min="16136" max="16136" width="8.85546875" style="844"/>
    <col min="16137" max="16137" width="9" style="844" bestFit="1" customWidth="1"/>
    <col min="16138" max="16384" width="8.85546875" style="844"/>
  </cols>
  <sheetData>
    <row r="1" spans="1:7" ht="18.75">
      <c r="A1" s="5331" t="s">
        <v>2761</v>
      </c>
      <c r="B1" s="5331"/>
      <c r="C1" s="5331"/>
      <c r="D1" s="5331"/>
      <c r="E1" s="5331"/>
      <c r="F1" s="5331"/>
      <c r="G1" s="5331"/>
    </row>
    <row r="2" spans="1:7" s="1282" customFormat="1" ht="15.75">
      <c r="A2" s="5332" t="s">
        <v>2762</v>
      </c>
      <c r="B2" s="5332"/>
      <c r="C2" s="5332"/>
      <c r="D2" s="5332"/>
      <c r="E2" s="5332"/>
      <c r="F2" s="5332"/>
      <c r="G2" s="5332"/>
    </row>
    <row r="3" spans="1:7" s="1282" customFormat="1" ht="15.75">
      <c r="A3" s="3191" t="s">
        <v>2763</v>
      </c>
      <c r="B3" s="3192"/>
      <c r="C3" s="3192"/>
      <c r="D3" s="3192"/>
      <c r="E3" s="3192"/>
      <c r="F3" s="3192"/>
      <c r="G3" s="848" t="s">
        <v>2764</v>
      </c>
    </row>
    <row r="4" spans="1:7" ht="35.1" customHeight="1">
      <c r="A4" s="3249" t="s">
        <v>2765</v>
      </c>
      <c r="B4" s="3310"/>
      <c r="C4" s="3311" t="s">
        <v>542</v>
      </c>
      <c r="D4" s="3312"/>
      <c r="E4" s="3312"/>
      <c r="F4" s="3312"/>
      <c r="G4" s="3313" t="s">
        <v>543</v>
      </c>
    </row>
    <row r="5" spans="1:7" ht="35.1" customHeight="1">
      <c r="A5" s="3314" t="s">
        <v>2486</v>
      </c>
      <c r="B5" s="3315"/>
      <c r="C5" s="3316">
        <v>1431</v>
      </c>
      <c r="D5" s="3316">
        <v>1432</v>
      </c>
      <c r="E5" s="3316">
        <v>1433</v>
      </c>
      <c r="F5" s="3316">
        <v>1434</v>
      </c>
      <c r="G5" s="3316">
        <v>1435</v>
      </c>
    </row>
    <row r="6" spans="1:7" ht="44.1" customHeight="1">
      <c r="A6" s="3317" t="s">
        <v>887</v>
      </c>
      <c r="B6" s="3222" t="s">
        <v>2766</v>
      </c>
      <c r="C6" s="3318">
        <v>1700820</v>
      </c>
      <c r="D6" s="3318">
        <v>1700176</v>
      </c>
      <c r="E6" s="3318">
        <v>1686353</v>
      </c>
      <c r="F6" s="3318">
        <v>1712412</v>
      </c>
      <c r="G6" s="3318">
        <v>1699377</v>
      </c>
    </row>
    <row r="7" spans="1:7" ht="44.1" customHeight="1">
      <c r="A7" s="3319" t="s">
        <v>916</v>
      </c>
      <c r="B7" s="3222" t="s">
        <v>2767</v>
      </c>
      <c r="C7" s="3320">
        <f>C6/C12*100</f>
        <v>51.747460272547208</v>
      </c>
      <c r="D7" s="3320">
        <f>D6/D12*100</f>
        <v>56.156362765579715</v>
      </c>
      <c r="E7" s="3320">
        <f>E6/E12*100</f>
        <v>54.505754712742728</v>
      </c>
      <c r="F7" s="3320">
        <f>F6/F12*100</f>
        <v>49.391351901397968</v>
      </c>
      <c r="G7" s="3320">
        <f>G6/G12*100</f>
        <v>47.985914077112838</v>
      </c>
    </row>
    <row r="8" spans="1:7" ht="44.1" customHeight="1">
      <c r="A8" s="1675" t="s">
        <v>2438</v>
      </c>
      <c r="B8" s="3222" t="s">
        <v>2766</v>
      </c>
      <c r="C8" s="3321">
        <v>517790</v>
      </c>
      <c r="D8" s="3321">
        <v>519155</v>
      </c>
      <c r="E8" s="3321">
        <v>527674</v>
      </c>
      <c r="F8" s="3321">
        <v>520507</v>
      </c>
      <c r="G8" s="3321">
        <v>509551</v>
      </c>
    </row>
    <row r="9" spans="1:7" ht="44.1" customHeight="1">
      <c r="A9" s="3319" t="s">
        <v>2768</v>
      </c>
      <c r="B9" s="3222" t="s">
        <v>2767</v>
      </c>
      <c r="C9" s="3320">
        <f>C8/C12*100</f>
        <v>15.753764333981385</v>
      </c>
      <c r="D9" s="3320">
        <f>D8/D12*100</f>
        <v>17.147552083763408</v>
      </c>
      <c r="E9" s="3320">
        <f>E8/E12*100</f>
        <v>17.055307881737576</v>
      </c>
      <c r="F9" s="3320">
        <f>F8/F12*100</f>
        <v>15.013060177189224</v>
      </c>
      <c r="G9" s="3320">
        <f>G8/G12*100</f>
        <v>14.388373212010592</v>
      </c>
    </row>
    <row r="10" spans="1:7" ht="44.1" customHeight="1">
      <c r="A10" s="1675" t="s">
        <v>2769</v>
      </c>
      <c r="B10" s="3222" t="s">
        <v>2766</v>
      </c>
      <c r="C10" s="3322">
        <v>1068160</v>
      </c>
      <c r="D10" s="3322">
        <v>808244</v>
      </c>
      <c r="E10" s="3322">
        <v>879872</v>
      </c>
      <c r="F10" s="3322">
        <v>1234109</v>
      </c>
      <c r="G10" s="3322">
        <v>1332480</v>
      </c>
    </row>
    <row r="11" spans="1:7" ht="44.1" customHeight="1" thickBot="1">
      <c r="A11" s="3323" t="s">
        <v>2770</v>
      </c>
      <c r="B11" s="3224" t="s">
        <v>2767</v>
      </c>
      <c r="C11" s="3324">
        <f>C10/C12*100</f>
        <v>32.498775393471405</v>
      </c>
      <c r="D11" s="3324">
        <f>D10/D12*100</f>
        <v>26.696085150656877</v>
      </c>
      <c r="E11" s="3324">
        <f>E10/E12*100</f>
        <v>28.438937405519702</v>
      </c>
      <c r="F11" s="3324">
        <f>F10/F12*100</f>
        <v>35.595587921412807</v>
      </c>
      <c r="G11" s="3324">
        <f>G10/G12*100</f>
        <v>37.625712710876577</v>
      </c>
    </row>
    <row r="12" spans="1:7" ht="44.1" customHeight="1">
      <c r="A12" s="3325" t="s">
        <v>2771</v>
      </c>
      <c r="B12" s="3326" t="s">
        <v>2766</v>
      </c>
      <c r="C12" s="3327">
        <f>SUM(C6,C8,C10)</f>
        <v>3286770</v>
      </c>
      <c r="D12" s="3327">
        <f>SUM(D6,D8,D10)</f>
        <v>3027575</v>
      </c>
      <c r="E12" s="3327">
        <f>SUM(E6,E8,E10)</f>
        <v>3093899</v>
      </c>
      <c r="F12" s="3327">
        <f>SUM(F6,F8,F10)</f>
        <v>3467028</v>
      </c>
      <c r="G12" s="3327">
        <f>SUM(G6,G8,G10)</f>
        <v>3541408</v>
      </c>
    </row>
    <row r="13" spans="1:7" ht="15.95" customHeight="1">
      <c r="A13" s="3207" t="s">
        <v>2677</v>
      </c>
      <c r="B13" s="3328"/>
      <c r="C13" s="5345">
        <v>12.1</v>
      </c>
      <c r="D13" s="5345">
        <v>10.7</v>
      </c>
      <c r="E13" s="5345">
        <v>10.6</v>
      </c>
      <c r="F13" s="5345">
        <v>11.6</v>
      </c>
      <c r="G13" s="5345">
        <v>11.5</v>
      </c>
    </row>
    <row r="14" spans="1:7" ht="12" customHeight="1">
      <c r="A14" s="3210"/>
      <c r="B14" s="3329"/>
      <c r="C14" s="5346"/>
      <c r="D14" s="5346"/>
      <c r="E14" s="5346"/>
      <c r="F14" s="5346"/>
      <c r="G14" s="5346"/>
    </row>
    <row r="15" spans="1:7" ht="15.95" customHeight="1">
      <c r="A15" s="3330" t="s">
        <v>2772</v>
      </c>
      <c r="B15" s="3331"/>
      <c r="C15" s="5347"/>
      <c r="D15" s="5347"/>
      <c r="E15" s="5347"/>
      <c r="F15" s="5347"/>
      <c r="G15" s="5347"/>
    </row>
    <row r="16" spans="1:7" ht="15">
      <c r="A16" s="1286"/>
    </row>
    <row r="17" spans="3:7">
      <c r="C17" s="792"/>
      <c r="D17" s="792"/>
      <c r="E17" s="792"/>
      <c r="F17" s="792"/>
      <c r="G17" s="792"/>
    </row>
    <row r="18" spans="3:7">
      <c r="C18" s="792"/>
      <c r="D18" s="792"/>
      <c r="E18" s="792"/>
      <c r="F18" s="792"/>
      <c r="G18" s="792"/>
    </row>
    <row r="19" spans="3:7">
      <c r="C19" s="792"/>
      <c r="D19" s="792"/>
      <c r="E19" s="792"/>
      <c r="F19" s="792"/>
      <c r="G19" s="792"/>
    </row>
    <row r="20" spans="3:7">
      <c r="C20" s="792"/>
      <c r="D20" s="792"/>
      <c r="E20" s="792"/>
      <c r="F20" s="792"/>
      <c r="G20" s="2088"/>
    </row>
    <row r="21" spans="3:7" ht="13.15" customHeight="1">
      <c r="C21" s="792"/>
      <c r="D21" s="792"/>
      <c r="E21" s="792"/>
      <c r="F21" s="792"/>
      <c r="G21" s="797"/>
    </row>
    <row r="22" spans="3:7" ht="13.15" customHeight="1">
      <c r="C22" s="792"/>
      <c r="D22" s="792"/>
      <c r="E22" s="792"/>
      <c r="F22" s="792"/>
      <c r="G22" s="792"/>
    </row>
    <row r="23" spans="3:7">
      <c r="C23" s="792"/>
      <c r="D23" s="792"/>
      <c r="E23" s="792"/>
      <c r="F23" s="792"/>
      <c r="G23" s="792"/>
    </row>
    <row r="24" spans="3:7">
      <c r="C24" s="792"/>
      <c r="D24" s="792"/>
      <c r="E24" s="792"/>
      <c r="F24" s="792"/>
      <c r="G24" s="792"/>
    </row>
    <row r="25" spans="3:7">
      <c r="C25" s="792"/>
      <c r="D25" s="792"/>
      <c r="E25" s="792"/>
      <c r="F25" s="792"/>
      <c r="G25" s="792"/>
    </row>
    <row r="26" spans="3:7">
      <c r="C26" s="792"/>
      <c r="D26" s="792"/>
      <c r="E26" s="792"/>
      <c r="F26" s="792"/>
      <c r="G26" s="792"/>
    </row>
    <row r="27" spans="3:7">
      <c r="C27" s="792"/>
      <c r="D27" s="792"/>
      <c r="E27" s="792"/>
      <c r="F27" s="792"/>
      <c r="G27" s="792"/>
    </row>
  </sheetData>
  <mergeCells count="7">
    <mergeCell ref="A1:G1"/>
    <mergeCell ref="A2:G2"/>
    <mergeCell ref="C13:C15"/>
    <mergeCell ref="D13:D15"/>
    <mergeCell ref="E13:E15"/>
    <mergeCell ref="F13:F15"/>
    <mergeCell ref="G13:G15"/>
  </mergeCells>
  <printOptions horizontalCentered="1" verticalCentered="1"/>
  <pageMargins left="0.59055118110236227" right="0.59055118110236227" top="0.98425196850393704" bottom="0.98425196850393704" header="0.51181102362204722" footer="0.51181102362204722"/>
  <pageSetup paperSize="9" scale="96" orientation="landscape" horizontalDpi="4294967292" verticalDpi="4294967292"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ACA41-31FB-42E1-9C1B-4AE82A1DFB5C}">
  <dimension ref="A1:P34"/>
  <sheetViews>
    <sheetView showGridLines="0" zoomScaleNormal="100" workbookViewId="0">
      <selection activeCell="I24" sqref="I24"/>
    </sheetView>
  </sheetViews>
  <sheetFormatPr defaultRowHeight="18" customHeight="1"/>
  <cols>
    <col min="1" max="1" width="12" style="868" customWidth="1"/>
    <col min="2" max="2" width="13.28515625" style="868" customWidth="1"/>
    <col min="3" max="10" width="11.7109375" style="869" customWidth="1"/>
    <col min="11" max="11" width="12.7109375" style="869" customWidth="1"/>
    <col min="12" max="256" width="9.140625" style="869"/>
    <col min="257" max="257" width="12" style="869" customWidth="1"/>
    <col min="258" max="258" width="13.28515625" style="869" customWidth="1"/>
    <col min="259" max="266" width="11.7109375" style="869" customWidth="1"/>
    <col min="267" max="267" width="12.7109375" style="869" customWidth="1"/>
    <col min="268" max="512" width="9.140625" style="869"/>
    <col min="513" max="513" width="12" style="869" customWidth="1"/>
    <col min="514" max="514" width="13.28515625" style="869" customWidth="1"/>
    <col min="515" max="522" width="11.7109375" style="869" customWidth="1"/>
    <col min="523" max="523" width="12.7109375" style="869" customWidth="1"/>
    <col min="524" max="768" width="9.140625" style="869"/>
    <col min="769" max="769" width="12" style="869" customWidth="1"/>
    <col min="770" max="770" width="13.28515625" style="869" customWidth="1"/>
    <col min="771" max="778" width="11.7109375" style="869" customWidth="1"/>
    <col min="779" max="779" width="12.7109375" style="869" customWidth="1"/>
    <col min="780" max="1024" width="9.140625" style="869"/>
    <col min="1025" max="1025" width="12" style="869" customWidth="1"/>
    <col min="1026" max="1026" width="13.28515625" style="869" customWidth="1"/>
    <col min="1027" max="1034" width="11.7109375" style="869" customWidth="1"/>
    <col min="1035" max="1035" width="12.7109375" style="869" customWidth="1"/>
    <col min="1036" max="1280" width="9.140625" style="869"/>
    <col min="1281" max="1281" width="12" style="869" customWidth="1"/>
    <col min="1282" max="1282" width="13.28515625" style="869" customWidth="1"/>
    <col min="1283" max="1290" width="11.7109375" style="869" customWidth="1"/>
    <col min="1291" max="1291" width="12.7109375" style="869" customWidth="1"/>
    <col min="1292" max="1536" width="9.140625" style="869"/>
    <col min="1537" max="1537" width="12" style="869" customWidth="1"/>
    <col min="1538" max="1538" width="13.28515625" style="869" customWidth="1"/>
    <col min="1539" max="1546" width="11.7109375" style="869" customWidth="1"/>
    <col min="1547" max="1547" width="12.7109375" style="869" customWidth="1"/>
    <col min="1548" max="1792" width="9.140625" style="869"/>
    <col min="1793" max="1793" width="12" style="869" customWidth="1"/>
    <col min="1794" max="1794" width="13.28515625" style="869" customWidth="1"/>
    <col min="1795" max="1802" width="11.7109375" style="869" customWidth="1"/>
    <col min="1803" max="1803" width="12.7109375" style="869" customWidth="1"/>
    <col min="1804" max="2048" width="9.140625" style="869"/>
    <col min="2049" max="2049" width="12" style="869" customWidth="1"/>
    <col min="2050" max="2050" width="13.28515625" style="869" customWidth="1"/>
    <col min="2051" max="2058" width="11.7109375" style="869" customWidth="1"/>
    <col min="2059" max="2059" width="12.7109375" style="869" customWidth="1"/>
    <col min="2060" max="2304" width="9.140625" style="869"/>
    <col min="2305" max="2305" width="12" style="869" customWidth="1"/>
    <col min="2306" max="2306" width="13.28515625" style="869" customWidth="1"/>
    <col min="2307" max="2314" width="11.7109375" style="869" customWidth="1"/>
    <col min="2315" max="2315" width="12.7109375" style="869" customWidth="1"/>
    <col min="2316" max="2560" width="9.140625" style="869"/>
    <col min="2561" max="2561" width="12" style="869" customWidth="1"/>
    <col min="2562" max="2562" width="13.28515625" style="869" customWidth="1"/>
    <col min="2563" max="2570" width="11.7109375" style="869" customWidth="1"/>
    <col min="2571" max="2571" width="12.7109375" style="869" customWidth="1"/>
    <col min="2572" max="2816" width="9.140625" style="869"/>
    <col min="2817" max="2817" width="12" style="869" customWidth="1"/>
    <col min="2818" max="2818" width="13.28515625" style="869" customWidth="1"/>
    <col min="2819" max="2826" width="11.7109375" style="869" customWidth="1"/>
    <col min="2827" max="2827" width="12.7109375" style="869" customWidth="1"/>
    <col min="2828" max="3072" width="9.140625" style="869"/>
    <col min="3073" max="3073" width="12" style="869" customWidth="1"/>
    <col min="3074" max="3074" width="13.28515625" style="869" customWidth="1"/>
    <col min="3075" max="3082" width="11.7109375" style="869" customWidth="1"/>
    <col min="3083" max="3083" width="12.7109375" style="869" customWidth="1"/>
    <col min="3084" max="3328" width="9.140625" style="869"/>
    <col min="3329" max="3329" width="12" style="869" customWidth="1"/>
    <col min="3330" max="3330" width="13.28515625" style="869" customWidth="1"/>
    <col min="3331" max="3338" width="11.7109375" style="869" customWidth="1"/>
    <col min="3339" max="3339" width="12.7109375" style="869" customWidth="1"/>
    <col min="3340" max="3584" width="9.140625" style="869"/>
    <col min="3585" max="3585" width="12" style="869" customWidth="1"/>
    <col min="3586" max="3586" width="13.28515625" style="869" customWidth="1"/>
    <col min="3587" max="3594" width="11.7109375" style="869" customWidth="1"/>
    <col min="3595" max="3595" width="12.7109375" style="869" customWidth="1"/>
    <col min="3596" max="3840" width="9.140625" style="869"/>
    <col min="3841" max="3841" width="12" style="869" customWidth="1"/>
    <col min="3842" max="3842" width="13.28515625" style="869" customWidth="1"/>
    <col min="3843" max="3850" width="11.7109375" style="869" customWidth="1"/>
    <col min="3851" max="3851" width="12.7109375" style="869" customWidth="1"/>
    <col min="3852" max="4096" width="9.140625" style="869"/>
    <col min="4097" max="4097" width="12" style="869" customWidth="1"/>
    <col min="4098" max="4098" width="13.28515625" style="869" customWidth="1"/>
    <col min="4099" max="4106" width="11.7109375" style="869" customWidth="1"/>
    <col min="4107" max="4107" width="12.7109375" style="869" customWidth="1"/>
    <col min="4108" max="4352" width="9.140625" style="869"/>
    <col min="4353" max="4353" width="12" style="869" customWidth="1"/>
    <col min="4354" max="4354" width="13.28515625" style="869" customWidth="1"/>
    <col min="4355" max="4362" width="11.7109375" style="869" customWidth="1"/>
    <col min="4363" max="4363" width="12.7109375" style="869" customWidth="1"/>
    <col min="4364" max="4608" width="9.140625" style="869"/>
    <col min="4609" max="4609" width="12" style="869" customWidth="1"/>
    <col min="4610" max="4610" width="13.28515625" style="869" customWidth="1"/>
    <col min="4611" max="4618" width="11.7109375" style="869" customWidth="1"/>
    <col min="4619" max="4619" width="12.7109375" style="869" customWidth="1"/>
    <col min="4620" max="4864" width="9.140625" style="869"/>
    <col min="4865" max="4865" width="12" style="869" customWidth="1"/>
    <col min="4866" max="4866" width="13.28515625" style="869" customWidth="1"/>
    <col min="4867" max="4874" width="11.7109375" style="869" customWidth="1"/>
    <col min="4875" max="4875" width="12.7109375" style="869" customWidth="1"/>
    <col min="4876" max="5120" width="9.140625" style="869"/>
    <col min="5121" max="5121" width="12" style="869" customWidth="1"/>
    <col min="5122" max="5122" width="13.28515625" style="869" customWidth="1"/>
    <col min="5123" max="5130" width="11.7109375" style="869" customWidth="1"/>
    <col min="5131" max="5131" width="12.7109375" style="869" customWidth="1"/>
    <col min="5132" max="5376" width="9.140625" style="869"/>
    <col min="5377" max="5377" width="12" style="869" customWidth="1"/>
    <col min="5378" max="5378" width="13.28515625" style="869" customWidth="1"/>
    <col min="5379" max="5386" width="11.7109375" style="869" customWidth="1"/>
    <col min="5387" max="5387" width="12.7109375" style="869" customWidth="1"/>
    <col min="5388" max="5632" width="9.140625" style="869"/>
    <col min="5633" max="5633" width="12" style="869" customWidth="1"/>
    <col min="5634" max="5634" width="13.28515625" style="869" customWidth="1"/>
    <col min="5635" max="5642" width="11.7109375" style="869" customWidth="1"/>
    <col min="5643" max="5643" width="12.7109375" style="869" customWidth="1"/>
    <col min="5644" max="5888" width="9.140625" style="869"/>
    <col min="5889" max="5889" width="12" style="869" customWidth="1"/>
    <col min="5890" max="5890" width="13.28515625" style="869" customWidth="1"/>
    <col min="5891" max="5898" width="11.7109375" style="869" customWidth="1"/>
    <col min="5899" max="5899" width="12.7109375" style="869" customWidth="1"/>
    <col min="5900" max="6144" width="9.140625" style="869"/>
    <col min="6145" max="6145" width="12" style="869" customWidth="1"/>
    <col min="6146" max="6146" width="13.28515625" style="869" customWidth="1"/>
    <col min="6147" max="6154" width="11.7109375" style="869" customWidth="1"/>
    <col min="6155" max="6155" width="12.7109375" style="869" customWidth="1"/>
    <col min="6156" max="6400" width="9.140625" style="869"/>
    <col min="6401" max="6401" width="12" style="869" customWidth="1"/>
    <col min="6402" max="6402" width="13.28515625" style="869" customWidth="1"/>
    <col min="6403" max="6410" width="11.7109375" style="869" customWidth="1"/>
    <col min="6411" max="6411" width="12.7109375" style="869" customWidth="1"/>
    <col min="6412" max="6656" width="9.140625" style="869"/>
    <col min="6657" max="6657" width="12" style="869" customWidth="1"/>
    <col min="6658" max="6658" width="13.28515625" style="869" customWidth="1"/>
    <col min="6659" max="6666" width="11.7109375" style="869" customWidth="1"/>
    <col min="6667" max="6667" width="12.7109375" style="869" customWidth="1"/>
    <col min="6668" max="6912" width="9.140625" style="869"/>
    <col min="6913" max="6913" width="12" style="869" customWidth="1"/>
    <col min="6914" max="6914" width="13.28515625" style="869" customWidth="1"/>
    <col min="6915" max="6922" width="11.7109375" style="869" customWidth="1"/>
    <col min="6923" max="6923" width="12.7109375" style="869" customWidth="1"/>
    <col min="6924" max="7168" width="9.140625" style="869"/>
    <col min="7169" max="7169" width="12" style="869" customWidth="1"/>
    <col min="7170" max="7170" width="13.28515625" style="869" customWidth="1"/>
    <col min="7171" max="7178" width="11.7109375" style="869" customWidth="1"/>
    <col min="7179" max="7179" width="12.7109375" style="869" customWidth="1"/>
    <col min="7180" max="7424" width="9.140625" style="869"/>
    <col min="7425" max="7425" width="12" style="869" customWidth="1"/>
    <col min="7426" max="7426" width="13.28515625" style="869" customWidth="1"/>
    <col min="7427" max="7434" width="11.7109375" style="869" customWidth="1"/>
    <col min="7435" max="7435" width="12.7109375" style="869" customWidth="1"/>
    <col min="7436" max="7680" width="9.140625" style="869"/>
    <col min="7681" max="7681" width="12" style="869" customWidth="1"/>
    <col min="7682" max="7682" width="13.28515625" style="869" customWidth="1"/>
    <col min="7683" max="7690" width="11.7109375" style="869" customWidth="1"/>
    <col min="7691" max="7691" width="12.7109375" style="869" customWidth="1"/>
    <col min="7692" max="7936" width="9.140625" style="869"/>
    <col min="7937" max="7937" width="12" style="869" customWidth="1"/>
    <col min="7938" max="7938" width="13.28515625" style="869" customWidth="1"/>
    <col min="7939" max="7946" width="11.7109375" style="869" customWidth="1"/>
    <col min="7947" max="7947" width="12.7109375" style="869" customWidth="1"/>
    <col min="7948" max="8192" width="9.140625" style="869"/>
    <col min="8193" max="8193" width="12" style="869" customWidth="1"/>
    <col min="8194" max="8194" width="13.28515625" style="869" customWidth="1"/>
    <col min="8195" max="8202" width="11.7109375" style="869" customWidth="1"/>
    <col min="8203" max="8203" width="12.7109375" style="869" customWidth="1"/>
    <col min="8204" max="8448" width="9.140625" style="869"/>
    <col min="8449" max="8449" width="12" style="869" customWidth="1"/>
    <col min="8450" max="8450" width="13.28515625" style="869" customWidth="1"/>
    <col min="8451" max="8458" width="11.7109375" style="869" customWidth="1"/>
    <col min="8459" max="8459" width="12.7109375" style="869" customWidth="1"/>
    <col min="8460" max="8704" width="9.140625" style="869"/>
    <col min="8705" max="8705" width="12" style="869" customWidth="1"/>
    <col min="8706" max="8706" width="13.28515625" style="869" customWidth="1"/>
    <col min="8707" max="8714" width="11.7109375" style="869" customWidth="1"/>
    <col min="8715" max="8715" width="12.7109375" style="869" customWidth="1"/>
    <col min="8716" max="8960" width="9.140625" style="869"/>
    <col min="8961" max="8961" width="12" style="869" customWidth="1"/>
    <col min="8962" max="8962" width="13.28515625" style="869" customWidth="1"/>
    <col min="8963" max="8970" width="11.7109375" style="869" customWidth="1"/>
    <col min="8971" max="8971" width="12.7109375" style="869" customWidth="1"/>
    <col min="8972" max="9216" width="9.140625" style="869"/>
    <col min="9217" max="9217" width="12" style="869" customWidth="1"/>
    <col min="9218" max="9218" width="13.28515625" style="869" customWidth="1"/>
    <col min="9219" max="9226" width="11.7109375" style="869" customWidth="1"/>
    <col min="9227" max="9227" width="12.7109375" style="869" customWidth="1"/>
    <col min="9228" max="9472" width="9.140625" style="869"/>
    <col min="9473" max="9473" width="12" style="869" customWidth="1"/>
    <col min="9474" max="9474" width="13.28515625" style="869" customWidth="1"/>
    <col min="9475" max="9482" width="11.7109375" style="869" customWidth="1"/>
    <col min="9483" max="9483" width="12.7109375" style="869" customWidth="1"/>
    <col min="9484" max="9728" width="9.140625" style="869"/>
    <col min="9729" max="9729" width="12" style="869" customWidth="1"/>
    <col min="9730" max="9730" width="13.28515625" style="869" customWidth="1"/>
    <col min="9731" max="9738" width="11.7109375" style="869" customWidth="1"/>
    <col min="9739" max="9739" width="12.7109375" style="869" customWidth="1"/>
    <col min="9740" max="9984" width="9.140625" style="869"/>
    <col min="9985" max="9985" width="12" style="869" customWidth="1"/>
    <col min="9986" max="9986" width="13.28515625" style="869" customWidth="1"/>
    <col min="9987" max="9994" width="11.7109375" style="869" customWidth="1"/>
    <col min="9995" max="9995" width="12.7109375" style="869" customWidth="1"/>
    <col min="9996" max="10240" width="9.140625" style="869"/>
    <col min="10241" max="10241" width="12" style="869" customWidth="1"/>
    <col min="10242" max="10242" width="13.28515625" style="869" customWidth="1"/>
    <col min="10243" max="10250" width="11.7109375" style="869" customWidth="1"/>
    <col min="10251" max="10251" width="12.7109375" style="869" customWidth="1"/>
    <col min="10252" max="10496" width="9.140625" style="869"/>
    <col min="10497" max="10497" width="12" style="869" customWidth="1"/>
    <col min="10498" max="10498" width="13.28515625" style="869" customWidth="1"/>
    <col min="10499" max="10506" width="11.7109375" style="869" customWidth="1"/>
    <col min="10507" max="10507" width="12.7109375" style="869" customWidth="1"/>
    <col min="10508" max="10752" width="9.140625" style="869"/>
    <col min="10753" max="10753" width="12" style="869" customWidth="1"/>
    <col min="10754" max="10754" width="13.28515625" style="869" customWidth="1"/>
    <col min="10755" max="10762" width="11.7109375" style="869" customWidth="1"/>
    <col min="10763" max="10763" width="12.7109375" style="869" customWidth="1"/>
    <col min="10764" max="11008" width="9.140625" style="869"/>
    <col min="11009" max="11009" width="12" style="869" customWidth="1"/>
    <col min="11010" max="11010" width="13.28515625" style="869" customWidth="1"/>
    <col min="11011" max="11018" width="11.7109375" style="869" customWidth="1"/>
    <col min="11019" max="11019" width="12.7109375" style="869" customWidth="1"/>
    <col min="11020" max="11264" width="9.140625" style="869"/>
    <col min="11265" max="11265" width="12" style="869" customWidth="1"/>
    <col min="11266" max="11266" width="13.28515625" style="869" customWidth="1"/>
    <col min="11267" max="11274" width="11.7109375" style="869" customWidth="1"/>
    <col min="11275" max="11275" width="12.7109375" style="869" customWidth="1"/>
    <col min="11276" max="11520" width="9.140625" style="869"/>
    <col min="11521" max="11521" width="12" style="869" customWidth="1"/>
    <col min="11522" max="11522" width="13.28515625" style="869" customWidth="1"/>
    <col min="11523" max="11530" width="11.7109375" style="869" customWidth="1"/>
    <col min="11531" max="11531" width="12.7109375" style="869" customWidth="1"/>
    <col min="11532" max="11776" width="9.140625" style="869"/>
    <col min="11777" max="11777" width="12" style="869" customWidth="1"/>
    <col min="11778" max="11778" width="13.28515625" style="869" customWidth="1"/>
    <col min="11779" max="11786" width="11.7109375" style="869" customWidth="1"/>
    <col min="11787" max="11787" width="12.7109375" style="869" customWidth="1"/>
    <col min="11788" max="12032" width="9.140625" style="869"/>
    <col min="12033" max="12033" width="12" style="869" customWidth="1"/>
    <col min="12034" max="12034" width="13.28515625" style="869" customWidth="1"/>
    <col min="12035" max="12042" width="11.7109375" style="869" customWidth="1"/>
    <col min="12043" max="12043" width="12.7109375" style="869" customWidth="1"/>
    <col min="12044" max="12288" width="9.140625" style="869"/>
    <col min="12289" max="12289" width="12" style="869" customWidth="1"/>
    <col min="12290" max="12290" width="13.28515625" style="869" customWidth="1"/>
    <col min="12291" max="12298" width="11.7109375" style="869" customWidth="1"/>
    <col min="12299" max="12299" width="12.7109375" style="869" customWidth="1"/>
    <col min="12300" max="12544" width="9.140625" style="869"/>
    <col min="12545" max="12545" width="12" style="869" customWidth="1"/>
    <col min="12546" max="12546" width="13.28515625" style="869" customWidth="1"/>
    <col min="12547" max="12554" width="11.7109375" style="869" customWidth="1"/>
    <col min="12555" max="12555" width="12.7109375" style="869" customWidth="1"/>
    <col min="12556" max="12800" width="9.140625" style="869"/>
    <col min="12801" max="12801" width="12" style="869" customWidth="1"/>
    <col min="12802" max="12802" width="13.28515625" style="869" customWidth="1"/>
    <col min="12803" max="12810" width="11.7109375" style="869" customWidth="1"/>
    <col min="12811" max="12811" width="12.7109375" style="869" customWidth="1"/>
    <col min="12812" max="13056" width="9.140625" style="869"/>
    <col min="13057" max="13057" width="12" style="869" customWidth="1"/>
    <col min="13058" max="13058" width="13.28515625" style="869" customWidth="1"/>
    <col min="13059" max="13066" width="11.7109375" style="869" customWidth="1"/>
    <col min="13067" max="13067" width="12.7109375" style="869" customWidth="1"/>
    <col min="13068" max="13312" width="9.140625" style="869"/>
    <col min="13313" max="13313" width="12" style="869" customWidth="1"/>
    <col min="13314" max="13314" width="13.28515625" style="869" customWidth="1"/>
    <col min="13315" max="13322" width="11.7109375" style="869" customWidth="1"/>
    <col min="13323" max="13323" width="12.7109375" style="869" customWidth="1"/>
    <col min="13324" max="13568" width="9.140625" style="869"/>
    <col min="13569" max="13569" width="12" style="869" customWidth="1"/>
    <col min="13570" max="13570" width="13.28515625" style="869" customWidth="1"/>
    <col min="13571" max="13578" width="11.7109375" style="869" customWidth="1"/>
    <col min="13579" max="13579" width="12.7109375" style="869" customWidth="1"/>
    <col min="13580" max="13824" width="9.140625" style="869"/>
    <col min="13825" max="13825" width="12" style="869" customWidth="1"/>
    <col min="13826" max="13826" width="13.28515625" style="869" customWidth="1"/>
    <col min="13827" max="13834" width="11.7109375" style="869" customWidth="1"/>
    <col min="13835" max="13835" width="12.7109375" style="869" customWidth="1"/>
    <col min="13836" max="14080" width="9.140625" style="869"/>
    <col min="14081" max="14081" width="12" style="869" customWidth="1"/>
    <col min="14082" max="14082" width="13.28515625" style="869" customWidth="1"/>
    <col min="14083" max="14090" width="11.7109375" style="869" customWidth="1"/>
    <col min="14091" max="14091" width="12.7109375" style="869" customWidth="1"/>
    <col min="14092" max="14336" width="9.140625" style="869"/>
    <col min="14337" max="14337" width="12" style="869" customWidth="1"/>
    <col min="14338" max="14338" width="13.28515625" style="869" customWidth="1"/>
    <col min="14339" max="14346" width="11.7109375" style="869" customWidth="1"/>
    <col min="14347" max="14347" width="12.7109375" style="869" customWidth="1"/>
    <col min="14348" max="14592" width="9.140625" style="869"/>
    <col min="14593" max="14593" width="12" style="869" customWidth="1"/>
    <col min="14594" max="14594" width="13.28515625" style="869" customWidth="1"/>
    <col min="14595" max="14602" width="11.7109375" style="869" customWidth="1"/>
    <col min="14603" max="14603" width="12.7109375" style="869" customWidth="1"/>
    <col min="14604" max="14848" width="9.140625" style="869"/>
    <col min="14849" max="14849" width="12" style="869" customWidth="1"/>
    <col min="14850" max="14850" width="13.28515625" style="869" customWidth="1"/>
    <col min="14851" max="14858" width="11.7109375" style="869" customWidth="1"/>
    <col min="14859" max="14859" width="12.7109375" style="869" customWidth="1"/>
    <col min="14860" max="15104" width="9.140625" style="869"/>
    <col min="15105" max="15105" width="12" style="869" customWidth="1"/>
    <col min="15106" max="15106" width="13.28515625" style="869" customWidth="1"/>
    <col min="15107" max="15114" width="11.7109375" style="869" customWidth="1"/>
    <col min="15115" max="15115" width="12.7109375" style="869" customWidth="1"/>
    <col min="15116" max="15360" width="9.140625" style="869"/>
    <col min="15361" max="15361" width="12" style="869" customWidth="1"/>
    <col min="15362" max="15362" width="13.28515625" style="869" customWidth="1"/>
    <col min="15363" max="15370" width="11.7109375" style="869" customWidth="1"/>
    <col min="15371" max="15371" width="12.7109375" style="869" customWidth="1"/>
    <col min="15372" max="15616" width="9.140625" style="869"/>
    <col min="15617" max="15617" width="12" style="869" customWidth="1"/>
    <col min="15618" max="15618" width="13.28515625" style="869" customWidth="1"/>
    <col min="15619" max="15626" width="11.7109375" style="869" customWidth="1"/>
    <col min="15627" max="15627" width="12.7109375" style="869" customWidth="1"/>
    <col min="15628" max="15872" width="9.140625" style="869"/>
    <col min="15873" max="15873" width="12" style="869" customWidth="1"/>
    <col min="15874" max="15874" width="13.28515625" style="869" customWidth="1"/>
    <col min="15875" max="15882" width="11.7109375" style="869" customWidth="1"/>
    <col min="15883" max="15883" width="12.7109375" style="869" customWidth="1"/>
    <col min="15884" max="16128" width="9.140625" style="869"/>
    <col min="16129" max="16129" width="12" style="869" customWidth="1"/>
    <col min="16130" max="16130" width="13.28515625" style="869" customWidth="1"/>
    <col min="16131" max="16138" width="11.7109375" style="869" customWidth="1"/>
    <col min="16139" max="16139" width="12.7109375" style="869" customWidth="1"/>
    <col min="16140" max="16384" width="9.140625" style="869"/>
  </cols>
  <sheetData>
    <row r="1" spans="1:15" ht="18" customHeight="1">
      <c r="A1" s="5348" t="s">
        <v>2773</v>
      </c>
      <c r="B1" s="5348"/>
      <c r="C1" s="5348"/>
      <c r="D1" s="5348"/>
      <c r="E1" s="5348"/>
      <c r="F1" s="5348"/>
      <c r="G1" s="5348"/>
      <c r="H1" s="5348"/>
      <c r="I1" s="5348"/>
      <c r="J1" s="5348"/>
      <c r="K1" s="5348"/>
    </row>
    <row r="2" spans="1:15" s="868" customFormat="1" ht="18" customHeight="1">
      <c r="A2" s="5349" t="s">
        <v>2774</v>
      </c>
      <c r="B2" s="5349"/>
      <c r="C2" s="5349"/>
      <c r="D2" s="5349"/>
      <c r="E2" s="5349"/>
      <c r="F2" s="5349"/>
      <c r="G2" s="5349"/>
      <c r="H2" s="5349"/>
      <c r="I2" s="5349"/>
      <c r="J2" s="5349"/>
      <c r="K2" s="5349"/>
    </row>
    <row r="3" spans="1:15" s="868" customFormat="1" ht="18" customHeight="1">
      <c r="A3" s="1979" t="s">
        <v>2775</v>
      </c>
      <c r="B3" s="3332"/>
      <c r="C3" s="3332"/>
      <c r="D3" s="3332"/>
      <c r="E3" s="3332"/>
      <c r="F3" s="3332"/>
      <c r="G3" s="3332"/>
      <c r="H3" s="3332"/>
      <c r="I3" s="3332"/>
      <c r="J3" s="3332"/>
      <c r="K3" s="3333" t="s">
        <v>2776</v>
      </c>
    </row>
    <row r="4" spans="1:15" s="868" customFormat="1" ht="18" customHeight="1">
      <c r="A4" s="3249"/>
      <c r="B4" s="3250"/>
      <c r="C4" s="3334" t="s">
        <v>2777</v>
      </c>
      <c r="D4" s="3335" t="s">
        <v>2778</v>
      </c>
      <c r="E4" s="3336"/>
      <c r="F4" s="3336"/>
      <c r="G4" s="3336"/>
      <c r="H4" s="3337"/>
      <c r="I4" s="3338" t="s">
        <v>2779</v>
      </c>
      <c r="J4" s="3334" t="s">
        <v>2780</v>
      </c>
      <c r="K4" s="3334" t="s">
        <v>2781</v>
      </c>
    </row>
    <row r="5" spans="1:15" s="868" customFormat="1" ht="18" customHeight="1">
      <c r="A5" s="3339" t="s">
        <v>50</v>
      </c>
      <c r="B5" s="3340" t="s">
        <v>148</v>
      </c>
      <c r="C5" s="3341" t="s">
        <v>2782</v>
      </c>
      <c r="D5" s="3334" t="s">
        <v>2783</v>
      </c>
      <c r="E5" s="3334" t="s">
        <v>2784</v>
      </c>
      <c r="F5" s="3334" t="s">
        <v>2785</v>
      </c>
      <c r="G5" s="3334" t="s">
        <v>2786</v>
      </c>
      <c r="H5" s="3334" t="s">
        <v>2787</v>
      </c>
      <c r="I5" s="3334" t="s">
        <v>291</v>
      </c>
      <c r="J5" s="3341" t="s">
        <v>2788</v>
      </c>
      <c r="K5" s="3341" t="s">
        <v>2789</v>
      </c>
    </row>
    <row r="6" spans="1:15" s="868" customFormat="1" ht="18" customHeight="1">
      <c r="A6" s="3342"/>
      <c r="B6" s="3343"/>
      <c r="C6" s="3341" t="s">
        <v>2790</v>
      </c>
      <c r="D6" s="3341" t="s">
        <v>2791</v>
      </c>
      <c r="E6" s="3341" t="s">
        <v>2792</v>
      </c>
      <c r="F6" s="3341" t="s">
        <v>2793</v>
      </c>
      <c r="G6" s="3341" t="s">
        <v>2794</v>
      </c>
      <c r="H6" s="3341" t="s">
        <v>489</v>
      </c>
      <c r="I6" s="3341" t="s">
        <v>96</v>
      </c>
      <c r="J6" s="3341" t="s">
        <v>96</v>
      </c>
      <c r="K6" s="3341" t="s">
        <v>2795</v>
      </c>
    </row>
    <row r="7" spans="1:15" s="868" customFormat="1" ht="18" customHeight="1">
      <c r="A7" s="3342"/>
      <c r="B7" s="3343"/>
      <c r="C7" s="3344" t="s">
        <v>2796</v>
      </c>
      <c r="D7" s="3344"/>
      <c r="E7" s="3341" t="s">
        <v>2797</v>
      </c>
      <c r="F7" s="3344"/>
      <c r="G7" s="3344"/>
      <c r="H7" s="3344"/>
      <c r="I7" s="3344"/>
      <c r="J7" s="3344" t="s">
        <v>2796</v>
      </c>
      <c r="K7" s="3344" t="s">
        <v>2798</v>
      </c>
    </row>
    <row r="8" spans="1:15" ht="18" customHeight="1">
      <c r="A8" s="3136" t="s">
        <v>275</v>
      </c>
      <c r="B8" s="3137" t="s">
        <v>56</v>
      </c>
      <c r="C8" s="3345">
        <f>C33+C34</f>
        <v>30056</v>
      </c>
      <c r="D8" s="3345">
        <f>D33+D34</f>
        <v>1027</v>
      </c>
      <c r="E8" s="3345">
        <f>E33+E34</f>
        <v>335</v>
      </c>
      <c r="F8" s="3345">
        <f>F33+F34</f>
        <v>98</v>
      </c>
      <c r="G8" s="3345">
        <v>10089</v>
      </c>
      <c r="H8" s="3345">
        <v>244</v>
      </c>
      <c r="I8" s="3346">
        <f>SUM(D8:H8)</f>
        <v>11793</v>
      </c>
      <c r="J8" s="3346">
        <f>SUM(I8,C8)</f>
        <v>41849</v>
      </c>
      <c r="K8" s="3347">
        <f>I8/J8*100</f>
        <v>28.179884824010131</v>
      </c>
      <c r="N8" s="3348"/>
      <c r="O8" s="3348"/>
    </row>
    <row r="9" spans="1:15" ht="18" customHeight="1">
      <c r="A9" s="3349" t="s">
        <v>642</v>
      </c>
      <c r="B9" s="3350" t="s">
        <v>58</v>
      </c>
      <c r="C9" s="3351">
        <v>9670</v>
      </c>
      <c r="D9" s="3351">
        <v>295</v>
      </c>
      <c r="E9" s="3351">
        <v>66</v>
      </c>
      <c r="F9" s="3351">
        <v>40</v>
      </c>
      <c r="G9" s="3351">
        <v>4919</v>
      </c>
      <c r="H9" s="3351">
        <v>149</v>
      </c>
      <c r="I9" s="3351">
        <f>SUM(D9:H9)</f>
        <v>5469</v>
      </c>
      <c r="J9" s="3351">
        <f>SUM(I9,C9)</f>
        <v>15139</v>
      </c>
      <c r="K9" s="3352">
        <f>I9/J9*100</f>
        <v>36.125239447783869</v>
      </c>
      <c r="N9" s="3348"/>
      <c r="O9" s="3348"/>
    </row>
    <row r="10" spans="1:15" ht="18" customHeight="1">
      <c r="A10" s="3349" t="s">
        <v>276</v>
      </c>
      <c r="B10" s="3350" t="s">
        <v>60</v>
      </c>
      <c r="C10" s="3351">
        <v>8834</v>
      </c>
      <c r="D10" s="3351">
        <v>140</v>
      </c>
      <c r="E10" s="3351">
        <v>64</v>
      </c>
      <c r="F10" s="3351">
        <v>15</v>
      </c>
      <c r="G10" s="3351">
        <v>3020</v>
      </c>
      <c r="H10" s="3351">
        <v>100</v>
      </c>
      <c r="I10" s="3351">
        <f t="shared" ref="I10:I27" si="0">SUM(D10:H10)</f>
        <v>3339</v>
      </c>
      <c r="J10" s="3351">
        <f>SUM(I10,C10)</f>
        <v>12173</v>
      </c>
      <c r="K10" s="3352">
        <f>I10/J10*100</f>
        <v>27.429557216791263</v>
      </c>
      <c r="N10" s="3348"/>
      <c r="O10" s="3348"/>
    </row>
    <row r="11" spans="1:15" ht="18" customHeight="1">
      <c r="A11" s="3349" t="s">
        <v>277</v>
      </c>
      <c r="B11" s="3350" t="s">
        <v>62</v>
      </c>
      <c r="C11" s="3351">
        <v>8068</v>
      </c>
      <c r="D11" s="3351">
        <v>455</v>
      </c>
      <c r="E11" s="3351">
        <v>91</v>
      </c>
      <c r="F11" s="3351">
        <v>44</v>
      </c>
      <c r="G11" s="3351">
        <v>2474</v>
      </c>
      <c r="H11" s="3351">
        <v>546</v>
      </c>
      <c r="I11" s="3351">
        <f t="shared" si="0"/>
        <v>3610</v>
      </c>
      <c r="J11" s="3351">
        <f>SUM(I11,C11)</f>
        <v>11678</v>
      </c>
      <c r="K11" s="3352">
        <f>I11/J11*100</f>
        <v>30.912827538962151</v>
      </c>
      <c r="N11" s="3348"/>
      <c r="O11" s="3348"/>
    </row>
    <row r="12" spans="1:15" ht="18" customHeight="1">
      <c r="A12" s="3349" t="s">
        <v>278</v>
      </c>
      <c r="B12" s="3350" t="s">
        <v>64</v>
      </c>
      <c r="C12" s="3351">
        <v>16008</v>
      </c>
      <c r="D12" s="3351">
        <v>159</v>
      </c>
      <c r="E12" s="3351">
        <v>80</v>
      </c>
      <c r="F12" s="3351">
        <v>44</v>
      </c>
      <c r="G12" s="3351">
        <v>6090</v>
      </c>
      <c r="H12" s="3351">
        <v>54</v>
      </c>
      <c r="I12" s="3351">
        <f t="shared" si="0"/>
        <v>6427</v>
      </c>
      <c r="J12" s="3351">
        <f t="shared" ref="J12:J28" si="1">SUM(C12,I12)</f>
        <v>22435</v>
      </c>
      <c r="K12" s="3352">
        <f>I12/J12*100</f>
        <v>28.647203030978378</v>
      </c>
      <c r="N12" s="3348"/>
      <c r="O12" s="3348"/>
    </row>
    <row r="13" spans="1:15" ht="18" customHeight="1">
      <c r="A13" s="3349" t="s">
        <v>279</v>
      </c>
      <c r="B13" s="3350" t="s">
        <v>66</v>
      </c>
      <c r="C13" s="3351">
        <v>13254</v>
      </c>
      <c r="D13" s="3351">
        <v>166</v>
      </c>
      <c r="E13" s="3351">
        <v>111</v>
      </c>
      <c r="F13" s="3351">
        <v>9</v>
      </c>
      <c r="G13" s="3351">
        <v>5165</v>
      </c>
      <c r="H13" s="3351">
        <v>135</v>
      </c>
      <c r="I13" s="3351">
        <f t="shared" si="0"/>
        <v>5586</v>
      </c>
      <c r="J13" s="3351">
        <f t="shared" si="1"/>
        <v>18840</v>
      </c>
      <c r="K13" s="3352">
        <f t="shared" ref="K13:K24" si="2">I13/J13*100</f>
        <v>29.64968152866242</v>
      </c>
      <c r="N13" s="3348"/>
      <c r="O13" s="3348"/>
    </row>
    <row r="14" spans="1:15" ht="18" customHeight="1">
      <c r="A14" s="3349" t="s">
        <v>280</v>
      </c>
      <c r="B14" s="3350" t="s">
        <v>68</v>
      </c>
      <c r="C14" s="3351">
        <v>10049</v>
      </c>
      <c r="D14" s="3351">
        <v>265</v>
      </c>
      <c r="E14" s="3351">
        <v>120</v>
      </c>
      <c r="F14" s="3351">
        <v>15</v>
      </c>
      <c r="G14" s="3351">
        <v>2173</v>
      </c>
      <c r="H14" s="3351">
        <v>109</v>
      </c>
      <c r="I14" s="3351">
        <f t="shared" si="0"/>
        <v>2682</v>
      </c>
      <c r="J14" s="3351">
        <f t="shared" si="1"/>
        <v>12731</v>
      </c>
      <c r="K14" s="3352">
        <f t="shared" si="2"/>
        <v>21.066687612913363</v>
      </c>
      <c r="N14" s="3348"/>
      <c r="O14" s="3348"/>
    </row>
    <row r="15" spans="1:15" ht="18" customHeight="1">
      <c r="A15" s="3349" t="s">
        <v>281</v>
      </c>
      <c r="B15" s="3350" t="s">
        <v>70</v>
      </c>
      <c r="C15" s="3351">
        <v>10020</v>
      </c>
      <c r="D15" s="3351">
        <v>25</v>
      </c>
      <c r="E15" s="3351">
        <v>58</v>
      </c>
      <c r="F15" s="3351">
        <v>4</v>
      </c>
      <c r="G15" s="3351">
        <v>1949</v>
      </c>
      <c r="H15" s="3351">
        <v>85</v>
      </c>
      <c r="I15" s="3351">
        <f t="shared" si="0"/>
        <v>2121</v>
      </c>
      <c r="J15" s="3351">
        <f t="shared" si="1"/>
        <v>12141</v>
      </c>
      <c r="K15" s="3352">
        <f t="shared" si="2"/>
        <v>17.469730664689894</v>
      </c>
      <c r="N15" s="3348"/>
      <c r="O15" s="3348"/>
    </row>
    <row r="16" spans="1:15" ht="18" customHeight="1">
      <c r="A16" s="3349" t="s">
        <v>282</v>
      </c>
      <c r="B16" s="3350" t="s">
        <v>72</v>
      </c>
      <c r="C16" s="3351">
        <v>4564</v>
      </c>
      <c r="D16" s="3351">
        <v>100</v>
      </c>
      <c r="E16" s="3351">
        <v>23</v>
      </c>
      <c r="F16" s="3351">
        <v>23</v>
      </c>
      <c r="G16" s="3351">
        <v>1457</v>
      </c>
      <c r="H16" s="3351">
        <v>27</v>
      </c>
      <c r="I16" s="3351">
        <f t="shared" si="0"/>
        <v>1630</v>
      </c>
      <c r="J16" s="3351">
        <f t="shared" si="1"/>
        <v>6194</v>
      </c>
      <c r="K16" s="3352">
        <f t="shared" si="2"/>
        <v>26.315789473684209</v>
      </c>
      <c r="N16" s="3348"/>
      <c r="O16" s="3348"/>
    </row>
    <row r="17" spans="1:16" ht="18" customHeight="1">
      <c r="A17" s="3349" t="s">
        <v>283</v>
      </c>
      <c r="B17" s="3350" t="s">
        <v>74</v>
      </c>
      <c r="C17" s="3351">
        <v>13306</v>
      </c>
      <c r="D17" s="3351">
        <v>229</v>
      </c>
      <c r="E17" s="3351">
        <v>108</v>
      </c>
      <c r="F17" s="3351">
        <v>54</v>
      </c>
      <c r="G17" s="3351">
        <v>4946</v>
      </c>
      <c r="H17" s="3351">
        <v>179</v>
      </c>
      <c r="I17" s="3351">
        <f t="shared" si="0"/>
        <v>5516</v>
      </c>
      <c r="J17" s="3351">
        <f t="shared" si="1"/>
        <v>18822</v>
      </c>
      <c r="K17" s="3352">
        <f t="shared" si="2"/>
        <v>29.306131123153754</v>
      </c>
      <c r="N17" s="3348"/>
      <c r="O17" s="3348"/>
    </row>
    <row r="18" spans="1:16" ht="18" customHeight="1">
      <c r="A18" s="3349" t="s">
        <v>162</v>
      </c>
      <c r="B18" s="3350" t="s">
        <v>76</v>
      </c>
      <c r="C18" s="3351">
        <v>4168</v>
      </c>
      <c r="D18" s="3351">
        <v>56</v>
      </c>
      <c r="E18" s="3351">
        <v>44</v>
      </c>
      <c r="F18" s="3351">
        <v>20</v>
      </c>
      <c r="G18" s="3351">
        <v>1742</v>
      </c>
      <c r="H18" s="3351">
        <v>80</v>
      </c>
      <c r="I18" s="3351">
        <f t="shared" si="0"/>
        <v>1942</v>
      </c>
      <c r="J18" s="3351">
        <f t="shared" si="1"/>
        <v>6110</v>
      </c>
      <c r="K18" s="3352">
        <f t="shared" si="2"/>
        <v>31.783960720130931</v>
      </c>
      <c r="N18" s="3348"/>
      <c r="O18" s="3348"/>
    </row>
    <row r="19" spans="1:16" ht="18" customHeight="1">
      <c r="A19" s="3349" t="s">
        <v>284</v>
      </c>
      <c r="B19" s="3350" t="s">
        <v>78</v>
      </c>
      <c r="C19" s="3351">
        <v>6086</v>
      </c>
      <c r="D19" s="3351">
        <v>148</v>
      </c>
      <c r="E19" s="3351">
        <v>31</v>
      </c>
      <c r="F19" s="3351">
        <v>11</v>
      </c>
      <c r="G19" s="3351">
        <v>2483</v>
      </c>
      <c r="H19" s="3351">
        <v>24</v>
      </c>
      <c r="I19" s="3351">
        <f t="shared" si="0"/>
        <v>2697</v>
      </c>
      <c r="J19" s="3351">
        <f t="shared" si="1"/>
        <v>8783</v>
      </c>
      <c r="K19" s="3352">
        <f t="shared" si="2"/>
        <v>30.707047705795286</v>
      </c>
      <c r="N19" s="3348"/>
      <c r="O19" s="3348"/>
    </row>
    <row r="20" spans="1:16" ht="18" customHeight="1">
      <c r="A20" s="3349" t="s">
        <v>79</v>
      </c>
      <c r="B20" s="3350" t="s">
        <v>80</v>
      </c>
      <c r="C20" s="3351">
        <v>7518</v>
      </c>
      <c r="D20" s="3351">
        <v>155</v>
      </c>
      <c r="E20" s="3351">
        <v>87</v>
      </c>
      <c r="F20" s="3351">
        <v>6</v>
      </c>
      <c r="G20" s="3351">
        <v>3281</v>
      </c>
      <c r="H20" s="3351">
        <v>271</v>
      </c>
      <c r="I20" s="3351">
        <f t="shared" si="0"/>
        <v>3800</v>
      </c>
      <c r="J20" s="3351">
        <f t="shared" si="1"/>
        <v>11318</v>
      </c>
      <c r="K20" s="3352">
        <f t="shared" si="2"/>
        <v>33.574836543558931</v>
      </c>
      <c r="N20" s="3348"/>
      <c r="O20" s="3348"/>
    </row>
    <row r="21" spans="1:16" ht="18" customHeight="1">
      <c r="A21" s="3349" t="s">
        <v>285</v>
      </c>
      <c r="B21" s="3350" t="s">
        <v>82</v>
      </c>
      <c r="C21" s="3351">
        <v>4894</v>
      </c>
      <c r="D21" s="3351">
        <v>56</v>
      </c>
      <c r="E21" s="3351">
        <v>8</v>
      </c>
      <c r="F21" s="3351">
        <v>23</v>
      </c>
      <c r="G21" s="3351">
        <v>2279</v>
      </c>
      <c r="H21" s="3351">
        <v>13</v>
      </c>
      <c r="I21" s="3351">
        <f t="shared" si="0"/>
        <v>2379</v>
      </c>
      <c r="J21" s="3351">
        <f t="shared" si="1"/>
        <v>7273</v>
      </c>
      <c r="K21" s="3352">
        <f t="shared" si="2"/>
        <v>32.710023374123473</v>
      </c>
      <c r="N21" s="3348"/>
      <c r="O21" s="3348"/>
    </row>
    <row r="22" spans="1:16" ht="18" customHeight="1">
      <c r="A22" s="3349" t="s">
        <v>83</v>
      </c>
      <c r="B22" s="3350" t="s">
        <v>84</v>
      </c>
      <c r="C22" s="3351">
        <v>18695</v>
      </c>
      <c r="D22" s="3351">
        <v>290</v>
      </c>
      <c r="E22" s="3351">
        <v>243</v>
      </c>
      <c r="F22" s="3351">
        <v>9</v>
      </c>
      <c r="G22" s="3351">
        <v>3484</v>
      </c>
      <c r="H22" s="3351">
        <v>112</v>
      </c>
      <c r="I22" s="3351">
        <f t="shared" si="0"/>
        <v>4138</v>
      </c>
      <c r="J22" s="3351">
        <f t="shared" si="1"/>
        <v>22833</v>
      </c>
      <c r="K22" s="3352">
        <f t="shared" si="2"/>
        <v>18.122892304997155</v>
      </c>
      <c r="N22" s="3348"/>
      <c r="O22" s="3348"/>
    </row>
    <row r="23" spans="1:16" ht="18" customHeight="1">
      <c r="A23" s="3349" t="s">
        <v>287</v>
      </c>
      <c r="B23" s="3350" t="s">
        <v>86</v>
      </c>
      <c r="C23" s="3351">
        <v>7616</v>
      </c>
      <c r="D23" s="3351">
        <v>144</v>
      </c>
      <c r="E23" s="3351">
        <v>74</v>
      </c>
      <c r="F23" s="3351">
        <v>4</v>
      </c>
      <c r="G23" s="3351">
        <v>2240</v>
      </c>
      <c r="H23" s="3351">
        <v>50</v>
      </c>
      <c r="I23" s="3351">
        <f t="shared" si="0"/>
        <v>2512</v>
      </c>
      <c r="J23" s="3351">
        <f t="shared" si="1"/>
        <v>10128</v>
      </c>
      <c r="K23" s="3352">
        <f t="shared" si="2"/>
        <v>24.802527646129541</v>
      </c>
      <c r="N23" s="3348"/>
      <c r="O23" s="3348"/>
    </row>
    <row r="24" spans="1:16" ht="18" customHeight="1">
      <c r="A24" s="3349" t="s">
        <v>288</v>
      </c>
      <c r="B24" s="3350" t="s">
        <v>88</v>
      </c>
      <c r="C24" s="3351">
        <v>6018</v>
      </c>
      <c r="D24" s="3351">
        <v>159</v>
      </c>
      <c r="E24" s="3351">
        <v>42</v>
      </c>
      <c r="F24" s="3351">
        <v>50</v>
      </c>
      <c r="G24" s="3351">
        <v>1777</v>
      </c>
      <c r="H24" s="3351">
        <v>11</v>
      </c>
      <c r="I24" s="3351">
        <f t="shared" si="0"/>
        <v>2039</v>
      </c>
      <c r="J24" s="3351">
        <f t="shared" si="1"/>
        <v>8057</v>
      </c>
      <c r="K24" s="3352">
        <f t="shared" si="2"/>
        <v>25.307186297629393</v>
      </c>
      <c r="N24" s="3348"/>
      <c r="O24" s="3348"/>
    </row>
    <row r="25" spans="1:16" ht="18" customHeight="1">
      <c r="A25" s="3349" t="s">
        <v>289</v>
      </c>
      <c r="B25" s="3350" t="s">
        <v>90</v>
      </c>
      <c r="C25" s="3351">
        <v>5658</v>
      </c>
      <c r="D25" s="3351">
        <v>111</v>
      </c>
      <c r="E25" s="3351">
        <v>31</v>
      </c>
      <c r="F25" s="3351">
        <v>9</v>
      </c>
      <c r="G25" s="3351">
        <v>1791</v>
      </c>
      <c r="H25" s="3351">
        <v>262</v>
      </c>
      <c r="I25" s="3351">
        <f t="shared" si="0"/>
        <v>2204</v>
      </c>
      <c r="J25" s="3351">
        <f t="shared" si="1"/>
        <v>7862</v>
      </c>
      <c r="K25" s="3352">
        <f>I25/J25*100</f>
        <v>28.033579241923174</v>
      </c>
      <c r="N25" s="3348"/>
      <c r="O25" s="3348"/>
    </row>
    <row r="26" spans="1:16" ht="18" customHeight="1">
      <c r="A26" s="3349" t="s">
        <v>290</v>
      </c>
      <c r="B26" s="3350" t="s">
        <v>92</v>
      </c>
      <c r="C26" s="3351">
        <v>4549</v>
      </c>
      <c r="D26" s="3351">
        <v>120</v>
      </c>
      <c r="E26" s="3351">
        <v>51</v>
      </c>
      <c r="F26" s="3351">
        <v>36</v>
      </c>
      <c r="G26" s="3351">
        <v>791</v>
      </c>
      <c r="H26" s="3351">
        <v>0</v>
      </c>
      <c r="I26" s="3351">
        <f t="shared" si="0"/>
        <v>998</v>
      </c>
      <c r="J26" s="3351">
        <f t="shared" si="1"/>
        <v>5547</v>
      </c>
      <c r="K26" s="3352">
        <f>I26/J26*100</f>
        <v>17.991707229132864</v>
      </c>
      <c r="N26" s="3348"/>
      <c r="O26" s="3348"/>
    </row>
    <row r="27" spans="1:16" ht="18" customHeight="1">
      <c r="A27" s="3353" t="s">
        <v>93</v>
      </c>
      <c r="B27" s="3354" t="s">
        <v>94</v>
      </c>
      <c r="C27" s="3355">
        <v>2227</v>
      </c>
      <c r="D27" s="3355">
        <v>47</v>
      </c>
      <c r="E27" s="3355">
        <v>2</v>
      </c>
      <c r="F27" s="3355">
        <v>0</v>
      </c>
      <c r="G27" s="3355">
        <v>470</v>
      </c>
      <c r="H27" s="3355">
        <v>53</v>
      </c>
      <c r="I27" s="3355">
        <f t="shared" si="0"/>
        <v>572</v>
      </c>
      <c r="J27" s="3355">
        <f t="shared" si="1"/>
        <v>2799</v>
      </c>
      <c r="K27" s="3356">
        <f>I27/J27*100</f>
        <v>20.435869953554842</v>
      </c>
      <c r="N27" s="3348"/>
      <c r="O27" s="3348"/>
    </row>
    <row r="28" spans="1:16" s="3360" customFormat="1" ht="18" customHeight="1">
      <c r="A28" s="3357" t="s">
        <v>291</v>
      </c>
      <c r="B28" s="3313" t="s">
        <v>96</v>
      </c>
      <c r="C28" s="3358">
        <f>SUM(C8:C27)</f>
        <v>191258</v>
      </c>
      <c r="D28" s="3358">
        <f t="shared" ref="D28:I28" si="3">SUM(D8:D27)</f>
        <v>4147</v>
      </c>
      <c r="E28" s="3358">
        <f t="shared" si="3"/>
        <v>1669</v>
      </c>
      <c r="F28" s="3358">
        <f t="shared" si="3"/>
        <v>514</v>
      </c>
      <c r="G28" s="3358">
        <f t="shared" si="3"/>
        <v>62620</v>
      </c>
      <c r="H28" s="3358">
        <f t="shared" si="3"/>
        <v>2504</v>
      </c>
      <c r="I28" s="3358">
        <f t="shared" si="3"/>
        <v>71454</v>
      </c>
      <c r="J28" s="3358">
        <f t="shared" si="1"/>
        <v>262712</v>
      </c>
      <c r="K28" s="3359">
        <f>I28/J28*100</f>
        <v>27.198605316848866</v>
      </c>
      <c r="M28" s="869"/>
      <c r="N28" s="3348"/>
      <c r="O28" s="3348"/>
      <c r="P28" s="869"/>
    </row>
    <row r="29" spans="1:16" ht="18" customHeight="1">
      <c r="A29" s="3361" t="s">
        <v>2799</v>
      </c>
      <c r="B29" s="3362"/>
      <c r="C29" s="3363">
        <f>C28/$J$28*100</f>
        <v>72.80139468315113</v>
      </c>
      <c r="D29" s="3363">
        <f t="shared" ref="D29:J29" si="4">D28/$J$28*100</f>
        <v>1.5785346691433964</v>
      </c>
      <c r="E29" s="3363">
        <f t="shared" si="4"/>
        <v>0.63529644629860837</v>
      </c>
      <c r="F29" s="3363">
        <f t="shared" si="4"/>
        <v>0.1956515119218003</v>
      </c>
      <c r="G29" s="3363">
        <f t="shared" si="4"/>
        <v>23.835987697554735</v>
      </c>
      <c r="H29" s="3363">
        <f t="shared" si="4"/>
        <v>0.95313499193032669</v>
      </c>
      <c r="I29" s="3363">
        <f t="shared" si="4"/>
        <v>27.198605316848866</v>
      </c>
      <c r="J29" s="3363">
        <f t="shared" si="4"/>
        <v>100</v>
      </c>
      <c r="K29" s="3364"/>
    </row>
    <row r="30" spans="1:16" ht="18" customHeight="1">
      <c r="A30" s="3074"/>
    </row>
    <row r="33" spans="1:11" ht="18" customHeight="1">
      <c r="A33" s="3136" t="s">
        <v>275</v>
      </c>
      <c r="B33" s="3137" t="s">
        <v>56</v>
      </c>
      <c r="C33" s="3365">
        <v>27092</v>
      </c>
      <c r="D33" s="3366">
        <v>782</v>
      </c>
      <c r="E33" s="3366">
        <v>281</v>
      </c>
      <c r="F33" s="3367">
        <v>96</v>
      </c>
      <c r="G33" s="3366">
        <v>9884</v>
      </c>
      <c r="H33" s="3366">
        <v>272</v>
      </c>
      <c r="I33" s="3366">
        <f>SUM(D33:H33)</f>
        <v>11315</v>
      </c>
      <c r="J33" s="3366">
        <f>SUM(I33,C33)</f>
        <v>38407</v>
      </c>
      <c r="K33" s="3347">
        <f>I33/J33*100</f>
        <v>29.460775379488112</v>
      </c>
    </row>
    <row r="34" spans="1:11" ht="18" customHeight="1">
      <c r="A34" s="3136" t="s">
        <v>2271</v>
      </c>
      <c r="B34" s="3137"/>
      <c r="C34" s="3365">
        <v>2964</v>
      </c>
      <c r="D34" s="3366">
        <v>245</v>
      </c>
      <c r="E34" s="3366">
        <v>54</v>
      </c>
      <c r="F34" s="3366">
        <v>2</v>
      </c>
      <c r="G34" s="3366">
        <v>2027</v>
      </c>
      <c r="H34" s="3366">
        <v>0</v>
      </c>
      <c r="I34" s="3366">
        <f>SUM(D34:H34)</f>
        <v>2328</v>
      </c>
      <c r="J34" s="3366">
        <f>SUM(I34,C34)</f>
        <v>5292</v>
      </c>
      <c r="K34" s="3347">
        <f>I34/J34*100</f>
        <v>43.990929705215422</v>
      </c>
    </row>
  </sheetData>
  <mergeCells count="2">
    <mergeCell ref="A1:K1"/>
    <mergeCell ref="A2:K2"/>
  </mergeCells>
  <printOptions horizontalCentered="1" verticalCentered="1"/>
  <pageMargins left="0.59055118110236227" right="0.59055118110236227" top="0.78740157480314965" bottom="0.78740157480314965" header="0.51181102362204722" footer="0.51181102362204722"/>
  <pageSetup paperSize="9" scale="95" orientation="landscape" horizontalDpi="4294967292" verticalDpi="4294967292"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6C42-A2DC-47E8-A972-AE7EAA1F1D13}">
  <dimension ref="A1:K34"/>
  <sheetViews>
    <sheetView showGridLines="0" zoomScale="75" zoomScaleNormal="75" workbookViewId="0">
      <selection activeCell="D22" sqref="D22:D23"/>
    </sheetView>
  </sheetViews>
  <sheetFormatPr defaultRowHeight="15.75"/>
  <cols>
    <col min="1" max="1" width="45.140625" style="3012" customWidth="1"/>
    <col min="2" max="9" width="10.7109375" style="3287" customWidth="1"/>
    <col min="10" max="10" width="12" style="3287" customWidth="1"/>
    <col min="11" max="256" width="9.140625" style="3287"/>
    <col min="257" max="257" width="45.140625" style="3287" customWidth="1"/>
    <col min="258" max="265" width="10.7109375" style="3287" customWidth="1"/>
    <col min="266" max="266" width="12" style="3287" customWidth="1"/>
    <col min="267" max="512" width="9.140625" style="3287"/>
    <col min="513" max="513" width="45.140625" style="3287" customWidth="1"/>
    <col min="514" max="521" width="10.7109375" style="3287" customWidth="1"/>
    <col min="522" max="522" width="12" style="3287" customWidth="1"/>
    <col min="523" max="768" width="9.140625" style="3287"/>
    <col min="769" max="769" width="45.140625" style="3287" customWidth="1"/>
    <col min="770" max="777" width="10.7109375" style="3287" customWidth="1"/>
    <col min="778" max="778" width="12" style="3287" customWidth="1"/>
    <col min="779" max="1024" width="9.140625" style="3287"/>
    <col min="1025" max="1025" width="45.140625" style="3287" customWidth="1"/>
    <col min="1026" max="1033" width="10.7109375" style="3287" customWidth="1"/>
    <col min="1034" max="1034" width="12" style="3287" customWidth="1"/>
    <col min="1035" max="1280" width="9.140625" style="3287"/>
    <col min="1281" max="1281" width="45.140625" style="3287" customWidth="1"/>
    <col min="1282" max="1289" width="10.7109375" style="3287" customWidth="1"/>
    <col min="1290" max="1290" width="12" style="3287" customWidth="1"/>
    <col min="1291" max="1536" width="9.140625" style="3287"/>
    <col min="1537" max="1537" width="45.140625" style="3287" customWidth="1"/>
    <col min="1538" max="1545" width="10.7109375" style="3287" customWidth="1"/>
    <col min="1546" max="1546" width="12" style="3287" customWidth="1"/>
    <col min="1547" max="1792" width="9.140625" style="3287"/>
    <col min="1793" max="1793" width="45.140625" style="3287" customWidth="1"/>
    <col min="1794" max="1801" width="10.7109375" style="3287" customWidth="1"/>
    <col min="1802" max="1802" width="12" style="3287" customWidth="1"/>
    <col min="1803" max="2048" width="9.140625" style="3287"/>
    <col min="2049" max="2049" width="45.140625" style="3287" customWidth="1"/>
    <col min="2050" max="2057" width="10.7109375" style="3287" customWidth="1"/>
    <col min="2058" max="2058" width="12" style="3287" customWidth="1"/>
    <col min="2059" max="2304" width="9.140625" style="3287"/>
    <col min="2305" max="2305" width="45.140625" style="3287" customWidth="1"/>
    <col min="2306" max="2313" width="10.7109375" style="3287" customWidth="1"/>
    <col min="2314" max="2314" width="12" style="3287" customWidth="1"/>
    <col min="2315" max="2560" width="9.140625" style="3287"/>
    <col min="2561" max="2561" width="45.140625" style="3287" customWidth="1"/>
    <col min="2562" max="2569" width="10.7109375" style="3287" customWidth="1"/>
    <col min="2570" max="2570" width="12" style="3287" customWidth="1"/>
    <col min="2571" max="2816" width="9.140625" style="3287"/>
    <col min="2817" max="2817" width="45.140625" style="3287" customWidth="1"/>
    <col min="2818" max="2825" width="10.7109375" style="3287" customWidth="1"/>
    <col min="2826" max="2826" width="12" style="3287" customWidth="1"/>
    <col min="2827" max="3072" width="9.140625" style="3287"/>
    <col min="3073" max="3073" width="45.140625" style="3287" customWidth="1"/>
    <col min="3074" max="3081" width="10.7109375" style="3287" customWidth="1"/>
    <col min="3082" max="3082" width="12" style="3287" customWidth="1"/>
    <col min="3083" max="3328" width="9.140625" style="3287"/>
    <col min="3329" max="3329" width="45.140625" style="3287" customWidth="1"/>
    <col min="3330" max="3337" width="10.7109375" style="3287" customWidth="1"/>
    <col min="3338" max="3338" width="12" style="3287" customWidth="1"/>
    <col min="3339" max="3584" width="9.140625" style="3287"/>
    <col min="3585" max="3585" width="45.140625" style="3287" customWidth="1"/>
    <col min="3586" max="3593" width="10.7109375" style="3287" customWidth="1"/>
    <col min="3594" max="3594" width="12" style="3287" customWidth="1"/>
    <col min="3595" max="3840" width="9.140625" style="3287"/>
    <col min="3841" max="3841" width="45.140625" style="3287" customWidth="1"/>
    <col min="3842" max="3849" width="10.7109375" style="3287" customWidth="1"/>
    <col min="3850" max="3850" width="12" style="3287" customWidth="1"/>
    <col min="3851" max="4096" width="9.140625" style="3287"/>
    <col min="4097" max="4097" width="45.140625" style="3287" customWidth="1"/>
    <col min="4098" max="4105" width="10.7109375" style="3287" customWidth="1"/>
    <col min="4106" max="4106" width="12" style="3287" customWidth="1"/>
    <col min="4107" max="4352" width="9.140625" style="3287"/>
    <col min="4353" max="4353" width="45.140625" style="3287" customWidth="1"/>
    <col min="4354" max="4361" width="10.7109375" style="3287" customWidth="1"/>
    <col min="4362" max="4362" width="12" style="3287" customWidth="1"/>
    <col min="4363" max="4608" width="9.140625" style="3287"/>
    <col min="4609" max="4609" width="45.140625" style="3287" customWidth="1"/>
    <col min="4610" max="4617" width="10.7109375" style="3287" customWidth="1"/>
    <col min="4618" max="4618" width="12" style="3287" customWidth="1"/>
    <col min="4619" max="4864" width="9.140625" style="3287"/>
    <col min="4865" max="4865" width="45.140625" style="3287" customWidth="1"/>
    <col min="4866" max="4873" width="10.7109375" style="3287" customWidth="1"/>
    <col min="4874" max="4874" width="12" style="3287" customWidth="1"/>
    <col min="4875" max="5120" width="9.140625" style="3287"/>
    <col min="5121" max="5121" width="45.140625" style="3287" customWidth="1"/>
    <col min="5122" max="5129" width="10.7109375" style="3287" customWidth="1"/>
    <col min="5130" max="5130" width="12" style="3287" customWidth="1"/>
    <col min="5131" max="5376" width="9.140625" style="3287"/>
    <col min="5377" max="5377" width="45.140625" style="3287" customWidth="1"/>
    <col min="5378" max="5385" width="10.7109375" style="3287" customWidth="1"/>
    <col min="5386" max="5386" width="12" style="3287" customWidth="1"/>
    <col min="5387" max="5632" width="9.140625" style="3287"/>
    <col min="5633" max="5633" width="45.140625" style="3287" customWidth="1"/>
    <col min="5634" max="5641" width="10.7109375" style="3287" customWidth="1"/>
    <col min="5642" max="5642" width="12" style="3287" customWidth="1"/>
    <col min="5643" max="5888" width="9.140625" style="3287"/>
    <col min="5889" max="5889" width="45.140625" style="3287" customWidth="1"/>
    <col min="5890" max="5897" width="10.7109375" style="3287" customWidth="1"/>
    <col min="5898" max="5898" width="12" style="3287" customWidth="1"/>
    <col min="5899" max="6144" width="9.140625" style="3287"/>
    <col min="6145" max="6145" width="45.140625" style="3287" customWidth="1"/>
    <col min="6146" max="6153" width="10.7109375" style="3287" customWidth="1"/>
    <col min="6154" max="6154" width="12" style="3287" customWidth="1"/>
    <col min="6155" max="6400" width="9.140625" style="3287"/>
    <col min="6401" max="6401" width="45.140625" style="3287" customWidth="1"/>
    <col min="6402" max="6409" width="10.7109375" style="3287" customWidth="1"/>
    <col min="6410" max="6410" width="12" style="3287" customWidth="1"/>
    <col min="6411" max="6656" width="9.140625" style="3287"/>
    <col min="6657" max="6657" width="45.140625" style="3287" customWidth="1"/>
    <col min="6658" max="6665" width="10.7109375" style="3287" customWidth="1"/>
    <col min="6666" max="6666" width="12" style="3287" customWidth="1"/>
    <col min="6667" max="6912" width="9.140625" style="3287"/>
    <col min="6913" max="6913" width="45.140625" style="3287" customWidth="1"/>
    <col min="6914" max="6921" width="10.7109375" style="3287" customWidth="1"/>
    <col min="6922" max="6922" width="12" style="3287" customWidth="1"/>
    <col min="6923" max="7168" width="9.140625" style="3287"/>
    <col min="7169" max="7169" width="45.140625" style="3287" customWidth="1"/>
    <col min="7170" max="7177" width="10.7109375" style="3287" customWidth="1"/>
    <col min="7178" max="7178" width="12" style="3287" customWidth="1"/>
    <col min="7179" max="7424" width="9.140625" style="3287"/>
    <col min="7425" max="7425" width="45.140625" style="3287" customWidth="1"/>
    <col min="7426" max="7433" width="10.7109375" style="3287" customWidth="1"/>
    <col min="7434" max="7434" width="12" style="3287" customWidth="1"/>
    <col min="7435" max="7680" width="9.140625" style="3287"/>
    <col min="7681" max="7681" width="45.140625" style="3287" customWidth="1"/>
    <col min="7682" max="7689" width="10.7109375" style="3287" customWidth="1"/>
    <col min="7690" max="7690" width="12" style="3287" customWidth="1"/>
    <col min="7691" max="7936" width="9.140625" style="3287"/>
    <col min="7937" max="7937" width="45.140625" style="3287" customWidth="1"/>
    <col min="7938" max="7945" width="10.7109375" style="3287" customWidth="1"/>
    <col min="7946" max="7946" width="12" style="3287" customWidth="1"/>
    <col min="7947" max="8192" width="9.140625" style="3287"/>
    <col min="8193" max="8193" width="45.140625" style="3287" customWidth="1"/>
    <col min="8194" max="8201" width="10.7109375" style="3287" customWidth="1"/>
    <col min="8202" max="8202" width="12" style="3287" customWidth="1"/>
    <col min="8203" max="8448" width="9.140625" style="3287"/>
    <col min="8449" max="8449" width="45.140625" style="3287" customWidth="1"/>
    <col min="8450" max="8457" width="10.7109375" style="3287" customWidth="1"/>
    <col min="8458" max="8458" width="12" style="3287" customWidth="1"/>
    <col min="8459" max="8704" width="9.140625" style="3287"/>
    <col min="8705" max="8705" width="45.140625" style="3287" customWidth="1"/>
    <col min="8706" max="8713" width="10.7109375" style="3287" customWidth="1"/>
    <col min="8714" max="8714" width="12" style="3287" customWidth="1"/>
    <col min="8715" max="8960" width="9.140625" style="3287"/>
    <col min="8961" max="8961" width="45.140625" style="3287" customWidth="1"/>
    <col min="8962" max="8969" width="10.7109375" style="3287" customWidth="1"/>
    <col min="8970" max="8970" width="12" style="3287" customWidth="1"/>
    <col min="8971" max="9216" width="9.140625" style="3287"/>
    <col min="9217" max="9217" width="45.140625" style="3287" customWidth="1"/>
    <col min="9218" max="9225" width="10.7109375" style="3287" customWidth="1"/>
    <col min="9226" max="9226" width="12" style="3287" customWidth="1"/>
    <col min="9227" max="9472" width="9.140625" style="3287"/>
    <col min="9473" max="9473" width="45.140625" style="3287" customWidth="1"/>
    <col min="9474" max="9481" width="10.7109375" style="3287" customWidth="1"/>
    <col min="9482" max="9482" width="12" style="3287" customWidth="1"/>
    <col min="9483" max="9728" width="9.140625" style="3287"/>
    <col min="9729" max="9729" width="45.140625" style="3287" customWidth="1"/>
    <col min="9730" max="9737" width="10.7109375" style="3287" customWidth="1"/>
    <col min="9738" max="9738" width="12" style="3287" customWidth="1"/>
    <col min="9739" max="9984" width="9.140625" style="3287"/>
    <col min="9985" max="9985" width="45.140625" style="3287" customWidth="1"/>
    <col min="9986" max="9993" width="10.7109375" style="3287" customWidth="1"/>
    <col min="9994" max="9994" width="12" style="3287" customWidth="1"/>
    <col min="9995" max="10240" width="9.140625" style="3287"/>
    <col min="10241" max="10241" width="45.140625" style="3287" customWidth="1"/>
    <col min="10242" max="10249" width="10.7109375" style="3287" customWidth="1"/>
    <col min="10250" max="10250" width="12" style="3287" customWidth="1"/>
    <col min="10251" max="10496" width="9.140625" style="3287"/>
    <col min="10497" max="10497" width="45.140625" style="3287" customWidth="1"/>
    <col min="10498" max="10505" width="10.7109375" style="3287" customWidth="1"/>
    <col min="10506" max="10506" width="12" style="3287" customWidth="1"/>
    <col min="10507" max="10752" width="9.140625" style="3287"/>
    <col min="10753" max="10753" width="45.140625" style="3287" customWidth="1"/>
    <col min="10754" max="10761" width="10.7109375" style="3287" customWidth="1"/>
    <col min="10762" max="10762" width="12" style="3287" customWidth="1"/>
    <col min="10763" max="11008" width="9.140625" style="3287"/>
    <col min="11009" max="11009" width="45.140625" style="3287" customWidth="1"/>
    <col min="11010" max="11017" width="10.7109375" style="3287" customWidth="1"/>
    <col min="11018" max="11018" width="12" style="3287" customWidth="1"/>
    <col min="11019" max="11264" width="9.140625" style="3287"/>
    <col min="11265" max="11265" width="45.140625" style="3287" customWidth="1"/>
    <col min="11266" max="11273" width="10.7109375" style="3287" customWidth="1"/>
    <col min="11274" max="11274" width="12" style="3287" customWidth="1"/>
    <col min="11275" max="11520" width="9.140625" style="3287"/>
    <col min="11521" max="11521" width="45.140625" style="3287" customWidth="1"/>
    <col min="11522" max="11529" width="10.7109375" style="3287" customWidth="1"/>
    <col min="11530" max="11530" width="12" style="3287" customWidth="1"/>
    <col min="11531" max="11776" width="9.140625" style="3287"/>
    <col min="11777" max="11777" width="45.140625" style="3287" customWidth="1"/>
    <col min="11778" max="11785" width="10.7109375" style="3287" customWidth="1"/>
    <col min="11786" max="11786" width="12" style="3287" customWidth="1"/>
    <col min="11787" max="12032" width="9.140625" style="3287"/>
    <col min="12033" max="12033" width="45.140625" style="3287" customWidth="1"/>
    <col min="12034" max="12041" width="10.7109375" style="3287" customWidth="1"/>
    <col min="12042" max="12042" width="12" style="3287" customWidth="1"/>
    <col min="12043" max="12288" width="9.140625" style="3287"/>
    <col min="12289" max="12289" width="45.140625" style="3287" customWidth="1"/>
    <col min="12290" max="12297" width="10.7109375" style="3287" customWidth="1"/>
    <col min="12298" max="12298" width="12" style="3287" customWidth="1"/>
    <col min="12299" max="12544" width="9.140625" style="3287"/>
    <col min="12545" max="12545" width="45.140625" style="3287" customWidth="1"/>
    <col min="12546" max="12553" width="10.7109375" style="3287" customWidth="1"/>
    <col min="12554" max="12554" width="12" style="3287" customWidth="1"/>
    <col min="12555" max="12800" width="9.140625" style="3287"/>
    <col min="12801" max="12801" width="45.140625" style="3287" customWidth="1"/>
    <col min="12802" max="12809" width="10.7109375" style="3287" customWidth="1"/>
    <col min="12810" max="12810" width="12" style="3287" customWidth="1"/>
    <col min="12811" max="13056" width="9.140625" style="3287"/>
    <col min="13057" max="13057" width="45.140625" style="3287" customWidth="1"/>
    <col min="13058" max="13065" width="10.7109375" style="3287" customWidth="1"/>
    <col min="13066" max="13066" width="12" style="3287" customWidth="1"/>
    <col min="13067" max="13312" width="9.140625" style="3287"/>
    <col min="13313" max="13313" width="45.140625" style="3287" customWidth="1"/>
    <col min="13314" max="13321" width="10.7109375" style="3287" customWidth="1"/>
    <col min="13322" max="13322" width="12" style="3287" customWidth="1"/>
    <col min="13323" max="13568" width="9.140625" style="3287"/>
    <col min="13569" max="13569" width="45.140625" style="3287" customWidth="1"/>
    <col min="13570" max="13577" width="10.7109375" style="3287" customWidth="1"/>
    <col min="13578" max="13578" width="12" style="3287" customWidth="1"/>
    <col min="13579" max="13824" width="9.140625" style="3287"/>
    <col min="13825" max="13825" width="45.140625" style="3287" customWidth="1"/>
    <col min="13826" max="13833" width="10.7109375" style="3287" customWidth="1"/>
    <col min="13834" max="13834" width="12" style="3287" customWidth="1"/>
    <col min="13835" max="14080" width="9.140625" style="3287"/>
    <col min="14081" max="14081" width="45.140625" style="3287" customWidth="1"/>
    <col min="14082" max="14089" width="10.7109375" style="3287" customWidth="1"/>
    <col min="14090" max="14090" width="12" style="3287" customWidth="1"/>
    <col min="14091" max="14336" width="9.140625" style="3287"/>
    <col min="14337" max="14337" width="45.140625" style="3287" customWidth="1"/>
    <col min="14338" max="14345" width="10.7109375" style="3287" customWidth="1"/>
    <col min="14346" max="14346" width="12" style="3287" customWidth="1"/>
    <col min="14347" max="14592" width="9.140625" style="3287"/>
    <col min="14593" max="14593" width="45.140625" style="3287" customWidth="1"/>
    <col min="14594" max="14601" width="10.7109375" style="3287" customWidth="1"/>
    <col min="14602" max="14602" width="12" style="3287" customWidth="1"/>
    <col min="14603" max="14848" width="9.140625" style="3287"/>
    <col min="14849" max="14849" width="45.140625" style="3287" customWidth="1"/>
    <col min="14850" max="14857" width="10.7109375" style="3287" customWidth="1"/>
    <col min="14858" max="14858" width="12" style="3287" customWidth="1"/>
    <col min="14859" max="15104" width="9.140625" style="3287"/>
    <col min="15105" max="15105" width="45.140625" style="3287" customWidth="1"/>
    <col min="15106" max="15113" width="10.7109375" style="3287" customWidth="1"/>
    <col min="15114" max="15114" width="12" style="3287" customWidth="1"/>
    <col min="15115" max="15360" width="9.140625" style="3287"/>
    <col min="15361" max="15361" width="45.140625" style="3287" customWidth="1"/>
    <col min="15362" max="15369" width="10.7109375" style="3287" customWidth="1"/>
    <col min="15370" max="15370" width="12" style="3287" customWidth="1"/>
    <col min="15371" max="15616" width="9.140625" style="3287"/>
    <col min="15617" max="15617" width="45.140625" style="3287" customWidth="1"/>
    <col min="15618" max="15625" width="10.7109375" style="3287" customWidth="1"/>
    <col min="15626" max="15626" width="12" style="3287" customWidth="1"/>
    <col min="15627" max="15872" width="9.140625" style="3287"/>
    <col min="15873" max="15873" width="45.140625" style="3287" customWidth="1"/>
    <col min="15874" max="15881" width="10.7109375" style="3287" customWidth="1"/>
    <col min="15882" max="15882" width="12" style="3287" customWidth="1"/>
    <col min="15883" max="16128" width="9.140625" style="3287"/>
    <col min="16129" max="16129" width="45.140625" style="3287" customWidth="1"/>
    <col min="16130" max="16137" width="10.7109375" style="3287" customWidth="1"/>
    <col min="16138" max="16138" width="12" style="3287" customWidth="1"/>
    <col min="16139" max="16384" width="9.140625" style="3287"/>
  </cols>
  <sheetData>
    <row r="1" spans="1:11" ht="18.75">
      <c r="A1" s="3308" t="s">
        <v>2800</v>
      </c>
      <c r="B1" s="3307"/>
      <c r="C1" s="3307"/>
      <c r="D1" s="3307"/>
      <c r="E1" s="3307"/>
      <c r="F1" s="3307"/>
      <c r="G1" s="3307"/>
      <c r="H1" s="3307"/>
      <c r="I1" s="3307"/>
      <c r="J1" s="3307"/>
    </row>
    <row r="2" spans="1:11" s="3012" customFormat="1">
      <c r="A2" s="3368" t="s">
        <v>2801</v>
      </c>
      <c r="B2" s="3368"/>
      <c r="C2" s="3368"/>
      <c r="D2" s="3368"/>
      <c r="E2" s="3368"/>
      <c r="F2" s="3368"/>
      <c r="G2" s="3368"/>
      <c r="H2" s="3368"/>
      <c r="I2" s="3368"/>
      <c r="J2" s="3368"/>
    </row>
    <row r="3" spans="1:11" s="3012" customFormat="1">
      <c r="A3" s="3369" t="s">
        <v>2802</v>
      </c>
      <c r="B3" s="3368"/>
      <c r="C3" s="3368"/>
      <c r="D3" s="3368"/>
      <c r="E3" s="3368"/>
      <c r="F3" s="3368"/>
      <c r="G3" s="3368"/>
      <c r="H3" s="3368"/>
      <c r="I3" s="3368"/>
      <c r="J3" s="3370" t="s">
        <v>2803</v>
      </c>
    </row>
    <row r="4" spans="1:11" s="3012" customFormat="1" ht="20.100000000000001" customHeight="1">
      <c r="A4" s="3371"/>
      <c r="B4" s="3372" t="s">
        <v>2777</v>
      </c>
      <c r="C4" s="3373" t="s">
        <v>2778</v>
      </c>
      <c r="D4" s="3374"/>
      <c r="E4" s="3375"/>
      <c r="F4" s="3375"/>
      <c r="G4" s="3376" t="s">
        <v>2779</v>
      </c>
      <c r="H4" s="3376"/>
      <c r="I4" s="3372" t="s">
        <v>2780</v>
      </c>
      <c r="J4" s="3372" t="s">
        <v>2781</v>
      </c>
    </row>
    <row r="5" spans="1:11" s="3012" customFormat="1" ht="20.100000000000001" customHeight="1">
      <c r="A5" s="3377" t="s">
        <v>905</v>
      </c>
      <c r="B5" s="3378" t="s">
        <v>2782</v>
      </c>
      <c r="C5" s="3372" t="s">
        <v>2783</v>
      </c>
      <c r="D5" s="3372" t="s">
        <v>2784</v>
      </c>
      <c r="E5" s="3372" t="s">
        <v>2785</v>
      </c>
      <c r="F5" s="3372" t="s">
        <v>2786</v>
      </c>
      <c r="G5" s="3372" t="s">
        <v>2787</v>
      </c>
      <c r="H5" s="3372" t="s">
        <v>291</v>
      </c>
      <c r="I5" s="3378" t="s">
        <v>2788</v>
      </c>
      <c r="J5" s="3378" t="s">
        <v>2789</v>
      </c>
    </row>
    <row r="6" spans="1:11" s="3012" customFormat="1" ht="20.100000000000001" customHeight="1">
      <c r="A6" s="3377" t="s">
        <v>906</v>
      </c>
      <c r="B6" s="3378" t="s">
        <v>2790</v>
      </c>
      <c r="C6" s="3378" t="s">
        <v>2791</v>
      </c>
      <c r="D6" s="3378" t="s">
        <v>2792</v>
      </c>
      <c r="E6" s="3378" t="s">
        <v>2793</v>
      </c>
      <c r="F6" s="3378" t="s">
        <v>2804</v>
      </c>
      <c r="G6" s="3378" t="s">
        <v>489</v>
      </c>
      <c r="H6" s="3378" t="s">
        <v>96</v>
      </c>
      <c r="I6" s="3378" t="s">
        <v>96</v>
      </c>
      <c r="J6" s="3378" t="s">
        <v>2795</v>
      </c>
    </row>
    <row r="7" spans="1:11" s="3012" customFormat="1" ht="20.100000000000001" customHeight="1">
      <c r="A7" s="3379"/>
      <c r="B7" s="3380" t="s">
        <v>2796</v>
      </c>
      <c r="C7" s="3380"/>
      <c r="D7" s="3380" t="s">
        <v>2797</v>
      </c>
      <c r="E7" s="3380"/>
      <c r="F7" s="3380"/>
      <c r="G7" s="3380"/>
      <c r="H7" s="3380"/>
      <c r="I7" s="3380" t="s">
        <v>2796</v>
      </c>
      <c r="J7" s="3380" t="s">
        <v>2798</v>
      </c>
    </row>
    <row r="8" spans="1:11" ht="18" customHeight="1">
      <c r="A8" s="3381" t="s">
        <v>2805</v>
      </c>
      <c r="B8" s="5350">
        <v>2507</v>
      </c>
      <c r="C8" s="5350">
        <v>215</v>
      </c>
      <c r="D8" s="5350">
        <v>30</v>
      </c>
      <c r="E8" s="5350">
        <v>1</v>
      </c>
      <c r="F8" s="5350">
        <v>771</v>
      </c>
      <c r="G8" s="5350" t="s">
        <v>1316</v>
      </c>
      <c r="H8" s="5350">
        <f>SUM(C8:G9)</f>
        <v>1017</v>
      </c>
      <c r="I8" s="5350">
        <f>SUM(B8+H8)</f>
        <v>3524</v>
      </c>
      <c r="J8" s="5352">
        <f>H8/I8*100</f>
        <v>28.859250851305333</v>
      </c>
      <c r="K8" s="3012"/>
    </row>
    <row r="9" spans="1:11" ht="18" customHeight="1">
      <c r="A9" s="3382" t="s">
        <v>1319</v>
      </c>
      <c r="B9" s="5351"/>
      <c r="C9" s="5351"/>
      <c r="D9" s="5351"/>
      <c r="E9" s="5351"/>
      <c r="F9" s="5351"/>
      <c r="G9" s="5351"/>
      <c r="H9" s="5351"/>
      <c r="I9" s="5351"/>
      <c r="J9" s="5351"/>
    </row>
    <row r="10" spans="1:11" ht="18" customHeight="1">
      <c r="A10" s="1860" t="s">
        <v>2806</v>
      </c>
      <c r="B10" s="5357">
        <v>3055</v>
      </c>
      <c r="C10" s="5357">
        <v>96</v>
      </c>
      <c r="D10" s="5357">
        <v>56</v>
      </c>
      <c r="E10" s="5357">
        <v>0</v>
      </c>
      <c r="F10" s="5357">
        <v>1071</v>
      </c>
      <c r="G10" s="5353" t="s">
        <v>1316</v>
      </c>
      <c r="H10" s="5353">
        <f>SUM(C10:G11)</f>
        <v>1223</v>
      </c>
      <c r="I10" s="5353">
        <f>SUM(B10+H10)</f>
        <v>4278</v>
      </c>
      <c r="J10" s="5355">
        <f>H10/I10*100</f>
        <v>28.588125292192611</v>
      </c>
    </row>
    <row r="11" spans="1:11" ht="18" customHeight="1">
      <c r="A11" s="1860" t="s">
        <v>1321</v>
      </c>
      <c r="B11" s="5354"/>
      <c r="C11" s="5354"/>
      <c r="D11" s="5354"/>
      <c r="E11" s="5354"/>
      <c r="F11" s="5354"/>
      <c r="G11" s="5354"/>
      <c r="H11" s="5354"/>
      <c r="I11" s="5354"/>
      <c r="J11" s="5354"/>
    </row>
    <row r="12" spans="1:11" ht="18" customHeight="1">
      <c r="A12" s="3383" t="s">
        <v>2807</v>
      </c>
      <c r="B12" s="5356">
        <v>838</v>
      </c>
      <c r="C12" s="5356">
        <v>48</v>
      </c>
      <c r="D12" s="5356">
        <v>12</v>
      </c>
      <c r="E12" s="5356">
        <v>0</v>
      </c>
      <c r="F12" s="5356">
        <v>332</v>
      </c>
      <c r="G12" s="5356" t="s">
        <v>1316</v>
      </c>
      <c r="H12" s="5350">
        <f>SUM(C12:G13)</f>
        <v>392</v>
      </c>
      <c r="I12" s="5350">
        <f>SUM(B12+H12)</f>
        <v>1230</v>
      </c>
      <c r="J12" s="5352">
        <f>H12/I12*100</f>
        <v>31.869918699186993</v>
      </c>
    </row>
    <row r="13" spans="1:11" ht="18" customHeight="1">
      <c r="A13" s="3382" t="s">
        <v>1323</v>
      </c>
      <c r="B13" s="5351"/>
      <c r="C13" s="5351"/>
      <c r="D13" s="5351"/>
      <c r="E13" s="5351"/>
      <c r="F13" s="5351"/>
      <c r="G13" s="5351"/>
      <c r="H13" s="5351"/>
      <c r="I13" s="5351"/>
      <c r="J13" s="5351"/>
    </row>
    <row r="14" spans="1:11" ht="18" customHeight="1">
      <c r="A14" s="3377" t="s">
        <v>1324</v>
      </c>
      <c r="B14" s="5353">
        <v>37014</v>
      </c>
      <c r="C14" s="5353">
        <v>1115</v>
      </c>
      <c r="D14" s="5353">
        <v>279</v>
      </c>
      <c r="E14" s="5353">
        <v>175</v>
      </c>
      <c r="F14" s="5353">
        <v>10347</v>
      </c>
      <c r="G14" s="5353">
        <v>377</v>
      </c>
      <c r="H14" s="5353">
        <f>SUM(C14:G15)</f>
        <v>12293</v>
      </c>
      <c r="I14" s="5353">
        <f>SUM(B14+H14)</f>
        <v>49307</v>
      </c>
      <c r="J14" s="5355">
        <f>H14/I14*100</f>
        <v>24.931551301032307</v>
      </c>
    </row>
    <row r="15" spans="1:11" ht="18" customHeight="1">
      <c r="A15" s="3384" t="s">
        <v>2738</v>
      </c>
      <c r="B15" s="5354"/>
      <c r="C15" s="5354"/>
      <c r="D15" s="5354"/>
      <c r="E15" s="5354"/>
      <c r="F15" s="5354"/>
      <c r="G15" s="5354"/>
      <c r="H15" s="5354"/>
      <c r="I15" s="5354"/>
      <c r="J15" s="5354"/>
    </row>
    <row r="16" spans="1:11" ht="18" customHeight="1">
      <c r="A16" s="3381" t="s">
        <v>1326</v>
      </c>
      <c r="B16" s="5350">
        <v>10971</v>
      </c>
      <c r="C16" s="5350">
        <v>582</v>
      </c>
      <c r="D16" s="5350">
        <v>122</v>
      </c>
      <c r="E16" s="5350">
        <v>92</v>
      </c>
      <c r="F16" s="5350">
        <v>3960</v>
      </c>
      <c r="G16" s="5350">
        <v>81</v>
      </c>
      <c r="H16" s="5350">
        <f>SUM(C16:G17)</f>
        <v>4837</v>
      </c>
      <c r="I16" s="5350">
        <f>SUM(B16+H16)</f>
        <v>15808</v>
      </c>
      <c r="J16" s="5352">
        <f>H16/I16*100</f>
        <v>30.598431174089068</v>
      </c>
    </row>
    <row r="17" spans="1:10" ht="18" customHeight="1">
      <c r="A17" s="3382" t="s">
        <v>2739</v>
      </c>
      <c r="B17" s="5351"/>
      <c r="C17" s="5351"/>
      <c r="D17" s="5351"/>
      <c r="E17" s="5351"/>
      <c r="F17" s="5351"/>
      <c r="G17" s="5351"/>
      <c r="H17" s="5351"/>
      <c r="I17" s="5351"/>
      <c r="J17" s="5351"/>
    </row>
    <row r="18" spans="1:10" ht="18" customHeight="1">
      <c r="A18" s="3381" t="s">
        <v>2740</v>
      </c>
      <c r="B18" s="5350">
        <v>5646</v>
      </c>
      <c r="C18" s="5350">
        <v>267</v>
      </c>
      <c r="D18" s="5350">
        <v>54</v>
      </c>
      <c r="E18" s="5350">
        <v>3</v>
      </c>
      <c r="F18" s="5350">
        <v>1836</v>
      </c>
      <c r="G18" s="5350" t="s">
        <v>1316</v>
      </c>
      <c r="H18" s="5350">
        <f>SUM(C18:G19)</f>
        <v>2160</v>
      </c>
      <c r="I18" s="5350">
        <f>SUM(B18+H18)</f>
        <v>7806</v>
      </c>
      <c r="J18" s="5352">
        <f>H18/I18*100</f>
        <v>27.671022290545732</v>
      </c>
    </row>
    <row r="19" spans="1:10" ht="18" customHeight="1">
      <c r="A19" s="3382" t="s">
        <v>2741</v>
      </c>
      <c r="B19" s="5351"/>
      <c r="C19" s="5351"/>
      <c r="D19" s="5351"/>
      <c r="E19" s="5351"/>
      <c r="F19" s="5351"/>
      <c r="G19" s="5351"/>
      <c r="H19" s="5351"/>
      <c r="I19" s="5351"/>
      <c r="J19" s="5351"/>
    </row>
    <row r="20" spans="1:10" ht="18" customHeight="1">
      <c r="A20" s="3381" t="s">
        <v>1330</v>
      </c>
      <c r="B20" s="5350">
        <v>720</v>
      </c>
      <c r="C20" s="5350">
        <v>74</v>
      </c>
      <c r="D20" s="5350">
        <v>14</v>
      </c>
      <c r="E20" s="5350">
        <v>1</v>
      </c>
      <c r="F20" s="5350">
        <v>569</v>
      </c>
      <c r="G20" s="5350" t="s">
        <v>1316</v>
      </c>
      <c r="H20" s="5350">
        <f>SUM(C20:G21)</f>
        <v>658</v>
      </c>
      <c r="I20" s="5350">
        <f>SUM(B20+H20)</f>
        <v>1378</v>
      </c>
      <c r="J20" s="5352">
        <f>H20/I20*100</f>
        <v>47.750362844702465</v>
      </c>
    </row>
    <row r="21" spans="1:10" ht="18" customHeight="1">
      <c r="A21" s="3382" t="s">
        <v>1331</v>
      </c>
      <c r="B21" s="5351"/>
      <c r="C21" s="5351"/>
      <c r="D21" s="5351"/>
      <c r="E21" s="5351"/>
      <c r="F21" s="5351"/>
      <c r="G21" s="5351"/>
      <c r="H21" s="5351"/>
      <c r="I21" s="5351"/>
      <c r="J21" s="5351"/>
    </row>
    <row r="22" spans="1:10" ht="18" customHeight="1">
      <c r="A22" s="3377" t="s">
        <v>2808</v>
      </c>
      <c r="B22" s="5353">
        <v>204</v>
      </c>
      <c r="C22" s="5353">
        <v>34</v>
      </c>
      <c r="D22" s="5353" t="s">
        <v>1316</v>
      </c>
      <c r="E22" s="5353">
        <v>2</v>
      </c>
      <c r="F22" s="5353">
        <v>183</v>
      </c>
      <c r="G22" s="5353" t="s">
        <v>1316</v>
      </c>
      <c r="H22" s="5353">
        <f>SUM(C22:G23)</f>
        <v>219</v>
      </c>
      <c r="I22" s="5353">
        <f>SUM(B22+H22)</f>
        <v>423</v>
      </c>
      <c r="J22" s="5355">
        <f>H22/I22*100</f>
        <v>51.773049645390067</v>
      </c>
    </row>
    <row r="23" spans="1:10" ht="18" customHeight="1">
      <c r="A23" s="3384" t="s">
        <v>1333</v>
      </c>
      <c r="B23" s="5354"/>
      <c r="C23" s="5354"/>
      <c r="D23" s="5354"/>
      <c r="E23" s="5354"/>
      <c r="F23" s="5354"/>
      <c r="G23" s="5354"/>
      <c r="H23" s="5354"/>
      <c r="I23" s="5354"/>
      <c r="J23" s="5354"/>
    </row>
    <row r="24" spans="1:10" ht="18" customHeight="1">
      <c r="A24" s="3381" t="s">
        <v>2809</v>
      </c>
      <c r="B24" s="5350">
        <v>2395</v>
      </c>
      <c r="C24" s="5350">
        <v>52</v>
      </c>
      <c r="D24" s="5350">
        <v>10</v>
      </c>
      <c r="E24" s="5350">
        <v>6</v>
      </c>
      <c r="F24" s="5350">
        <v>1098</v>
      </c>
      <c r="G24" s="5350">
        <v>0</v>
      </c>
      <c r="H24" s="5350">
        <f>SUM(C24:G25)</f>
        <v>1166</v>
      </c>
      <c r="I24" s="5350">
        <f>SUM(B24+H24)</f>
        <v>3561</v>
      </c>
      <c r="J24" s="5352">
        <f>H24/I24*100</f>
        <v>32.743611345127768</v>
      </c>
    </row>
    <row r="25" spans="1:10" ht="18" customHeight="1">
      <c r="A25" s="3382" t="s">
        <v>2743</v>
      </c>
      <c r="B25" s="5351"/>
      <c r="C25" s="5351"/>
      <c r="D25" s="5351"/>
      <c r="E25" s="5351"/>
      <c r="F25" s="5351"/>
      <c r="G25" s="5351"/>
      <c r="H25" s="5351"/>
      <c r="I25" s="5351"/>
      <c r="J25" s="5351"/>
    </row>
    <row r="26" spans="1:10" ht="18" customHeight="1">
      <c r="A26" s="3381" t="s">
        <v>1336</v>
      </c>
      <c r="B26" s="5350">
        <v>1503</v>
      </c>
      <c r="C26" s="5350">
        <v>44</v>
      </c>
      <c r="D26" s="5350">
        <v>4</v>
      </c>
      <c r="E26" s="5350">
        <v>11</v>
      </c>
      <c r="F26" s="5350">
        <v>481</v>
      </c>
      <c r="G26" s="5350">
        <v>46</v>
      </c>
      <c r="H26" s="5350">
        <f>SUM(C26:G27)</f>
        <v>586</v>
      </c>
      <c r="I26" s="5350">
        <f>SUM(B26+H26)</f>
        <v>2089</v>
      </c>
      <c r="J26" s="5352">
        <f>H26/I26*100</f>
        <v>28.051699377692675</v>
      </c>
    </row>
    <row r="27" spans="1:10" ht="18" customHeight="1" thickBot="1">
      <c r="A27" s="3382" t="s">
        <v>2745</v>
      </c>
      <c r="B27" s="5351"/>
      <c r="C27" s="5351"/>
      <c r="D27" s="5351"/>
      <c r="E27" s="5351"/>
      <c r="F27" s="5351"/>
      <c r="G27" s="5351"/>
      <c r="H27" s="5351"/>
      <c r="I27" s="5351"/>
      <c r="J27" s="5351"/>
    </row>
    <row r="28" spans="1:10" s="3012" customFormat="1" ht="30.95" customHeight="1">
      <c r="A28" s="3385" t="s">
        <v>2810</v>
      </c>
      <c r="B28" s="3386">
        <f>SUM(B8:B27)</f>
        <v>64853</v>
      </c>
      <c r="C28" s="3386">
        <f t="shared" ref="C28:I28" si="0">SUM(C8:C27)</f>
        <v>2527</v>
      </c>
      <c r="D28" s="3386">
        <f t="shared" si="0"/>
        <v>581</v>
      </c>
      <c r="E28" s="3386">
        <f t="shared" si="0"/>
        <v>291</v>
      </c>
      <c r="F28" s="3386">
        <f t="shared" si="0"/>
        <v>20648</v>
      </c>
      <c r="G28" s="3386">
        <f t="shared" si="0"/>
        <v>504</v>
      </c>
      <c r="H28" s="3386">
        <f t="shared" si="0"/>
        <v>24551</v>
      </c>
      <c r="I28" s="3386">
        <f t="shared" si="0"/>
        <v>89404</v>
      </c>
      <c r="J28" s="3387">
        <f>H28/I28*100</f>
        <v>27.460740011632588</v>
      </c>
    </row>
    <row r="29" spans="1:10" ht="30.95" customHeight="1">
      <c r="A29" s="3388" t="s">
        <v>2811</v>
      </c>
      <c r="B29" s="3389">
        <f>B28/I28*100</f>
        <v>72.539259988367405</v>
      </c>
      <c r="C29" s="3389">
        <f>C28/I28*100</f>
        <v>2.8264954588161606</v>
      </c>
      <c r="D29" s="3389">
        <f>D28/I28*100</f>
        <v>0.64985906670842464</v>
      </c>
      <c r="E29" s="3389">
        <f>E28/I28*100</f>
        <v>0.32548879244776519</v>
      </c>
      <c r="F29" s="3389">
        <f>F28/I28*100</f>
        <v>23.095163527358956</v>
      </c>
      <c r="G29" s="3389">
        <f>G28/I28*100</f>
        <v>0.56373316630128401</v>
      </c>
      <c r="H29" s="3389">
        <f>H28/I28*100</f>
        <v>27.460740011632588</v>
      </c>
      <c r="I29" s="3389">
        <f>I28/I28*100</f>
        <v>100</v>
      </c>
      <c r="J29" s="3390"/>
    </row>
    <row r="30" spans="1:10" ht="20.25" customHeight="1">
      <c r="A30" s="5333" t="s">
        <v>1339</v>
      </c>
      <c r="B30" s="5333"/>
      <c r="C30" s="5333"/>
      <c r="D30" s="5333"/>
      <c r="E30" s="5333"/>
    </row>
    <row r="33" spans="1:1" ht="12.75">
      <c r="A33" s="1118"/>
    </row>
    <row r="34" spans="1:1" ht="12.75">
      <c r="A34" s="1118"/>
    </row>
  </sheetData>
  <mergeCells count="91">
    <mergeCell ref="H8:H9"/>
    <mergeCell ref="I8:I9"/>
    <mergeCell ref="J8:J9"/>
    <mergeCell ref="B10:B11"/>
    <mergeCell ref="C10:C11"/>
    <mergeCell ref="D10:D11"/>
    <mergeCell ref="E10:E11"/>
    <mergeCell ref="F10:F11"/>
    <mergeCell ref="G10:G11"/>
    <mergeCell ref="H10:H11"/>
    <mergeCell ref="B8:B9"/>
    <mergeCell ref="C8:C9"/>
    <mergeCell ref="D8:D9"/>
    <mergeCell ref="E8:E9"/>
    <mergeCell ref="F8:F9"/>
    <mergeCell ref="G8:G9"/>
    <mergeCell ref="I10:I11"/>
    <mergeCell ref="J10:J11"/>
    <mergeCell ref="B12:B13"/>
    <mergeCell ref="C12:C13"/>
    <mergeCell ref="D12:D13"/>
    <mergeCell ref="E12:E13"/>
    <mergeCell ref="F12:F13"/>
    <mergeCell ref="G12:G13"/>
    <mergeCell ref="H12:H13"/>
    <mergeCell ref="I12:I13"/>
    <mergeCell ref="J12:J13"/>
    <mergeCell ref="B14:B15"/>
    <mergeCell ref="C14:C15"/>
    <mergeCell ref="D14:D15"/>
    <mergeCell ref="E14:E15"/>
    <mergeCell ref="F14:F15"/>
    <mergeCell ref="G14:G15"/>
    <mergeCell ref="H14:H15"/>
    <mergeCell ref="I14:I15"/>
    <mergeCell ref="J14:J15"/>
    <mergeCell ref="H16:H17"/>
    <mergeCell ref="I16:I17"/>
    <mergeCell ref="J16:J17"/>
    <mergeCell ref="B18:B19"/>
    <mergeCell ref="C18:C19"/>
    <mergeCell ref="D18:D19"/>
    <mergeCell ref="E18:E19"/>
    <mergeCell ref="F18:F19"/>
    <mergeCell ref="G18:G19"/>
    <mergeCell ref="H18:H19"/>
    <mergeCell ref="B16:B17"/>
    <mergeCell ref="C16:C17"/>
    <mergeCell ref="D16:D17"/>
    <mergeCell ref="E16:E17"/>
    <mergeCell ref="F16:F17"/>
    <mergeCell ref="G16:G17"/>
    <mergeCell ref="I18:I19"/>
    <mergeCell ref="J18:J19"/>
    <mergeCell ref="B20:B21"/>
    <mergeCell ref="C20:C21"/>
    <mergeCell ref="D20:D21"/>
    <mergeCell ref="E20:E21"/>
    <mergeCell ref="F20:F21"/>
    <mergeCell ref="G20:G21"/>
    <mergeCell ref="H20:H21"/>
    <mergeCell ref="I20:I21"/>
    <mergeCell ref="E24:E25"/>
    <mergeCell ref="F24:F25"/>
    <mergeCell ref="G24:G25"/>
    <mergeCell ref="J20:J21"/>
    <mergeCell ref="B22:B23"/>
    <mergeCell ref="C22:C23"/>
    <mergeCell ref="D22:D23"/>
    <mergeCell ref="E22:E23"/>
    <mergeCell ref="F22:F23"/>
    <mergeCell ref="G22:G23"/>
    <mergeCell ref="H22:H23"/>
    <mergeCell ref="I22:I23"/>
    <mergeCell ref="J22:J23"/>
    <mergeCell ref="I26:I27"/>
    <mergeCell ref="J26:J27"/>
    <mergeCell ref="A30:E30"/>
    <mergeCell ref="H24:H25"/>
    <mergeCell ref="I24:I25"/>
    <mergeCell ref="J24:J25"/>
    <mergeCell ref="B26:B27"/>
    <mergeCell ref="C26:C27"/>
    <mergeCell ref="D26:D27"/>
    <mergeCell ref="E26:E27"/>
    <mergeCell ref="F26:F27"/>
    <mergeCell ref="G26:G27"/>
    <mergeCell ref="H26:H27"/>
    <mergeCell ref="B24:B25"/>
    <mergeCell ref="C24:C25"/>
    <mergeCell ref="D24:D25"/>
  </mergeCells>
  <printOptions horizontalCentered="1" verticalCentered="1"/>
  <pageMargins left="0.59055118110236227" right="0.59055118110236227" top="0.39370078740157483" bottom="0.39370078740157483" header="0.51181102362204722" footer="0.51181102362204722"/>
  <pageSetup paperSize="9" scale="90"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1D16-C247-457C-90FB-5B54925209A2}">
  <dimension ref="A1:Q19"/>
  <sheetViews>
    <sheetView showGridLines="0" zoomScale="75" zoomScaleNormal="75" workbookViewId="0">
      <selection activeCell="W28" sqref="W28"/>
    </sheetView>
  </sheetViews>
  <sheetFormatPr defaultRowHeight="12.75"/>
  <cols>
    <col min="1" max="1" width="34.28515625" style="844" customWidth="1"/>
    <col min="2" max="5" width="10.7109375" style="844" customWidth="1"/>
    <col min="6" max="6" width="11.7109375" style="844" customWidth="1"/>
    <col min="7" max="17" width="9.140625" style="844" hidden="1" customWidth="1"/>
    <col min="18" max="19" width="9.140625" style="844" customWidth="1"/>
    <col min="20" max="256" width="9.140625" style="844"/>
    <col min="257" max="257" width="34.28515625" style="844" customWidth="1"/>
    <col min="258" max="261" width="10.7109375" style="844" customWidth="1"/>
    <col min="262" max="262" width="11.7109375" style="844" customWidth="1"/>
    <col min="263" max="273" width="0" style="844" hidden="1" customWidth="1"/>
    <col min="274" max="512" width="9.140625" style="844"/>
    <col min="513" max="513" width="34.28515625" style="844" customWidth="1"/>
    <col min="514" max="517" width="10.7109375" style="844" customWidth="1"/>
    <col min="518" max="518" width="11.7109375" style="844" customWidth="1"/>
    <col min="519" max="529" width="0" style="844" hidden="1" customWidth="1"/>
    <col min="530" max="768" width="9.140625" style="844"/>
    <col min="769" max="769" width="34.28515625" style="844" customWidth="1"/>
    <col min="770" max="773" width="10.7109375" style="844" customWidth="1"/>
    <col min="774" max="774" width="11.7109375" style="844" customWidth="1"/>
    <col min="775" max="785" width="0" style="844" hidden="1" customWidth="1"/>
    <col min="786" max="1024" width="9.140625" style="844"/>
    <col min="1025" max="1025" width="34.28515625" style="844" customWidth="1"/>
    <col min="1026" max="1029" width="10.7109375" style="844" customWidth="1"/>
    <col min="1030" max="1030" width="11.7109375" style="844" customWidth="1"/>
    <col min="1031" max="1041" width="0" style="844" hidden="1" customWidth="1"/>
    <col min="1042" max="1280" width="9.140625" style="844"/>
    <col min="1281" max="1281" width="34.28515625" style="844" customWidth="1"/>
    <col min="1282" max="1285" width="10.7109375" style="844" customWidth="1"/>
    <col min="1286" max="1286" width="11.7109375" style="844" customWidth="1"/>
    <col min="1287" max="1297" width="0" style="844" hidden="1" customWidth="1"/>
    <col min="1298" max="1536" width="9.140625" style="844"/>
    <col min="1537" max="1537" width="34.28515625" style="844" customWidth="1"/>
    <col min="1538" max="1541" width="10.7109375" style="844" customWidth="1"/>
    <col min="1542" max="1542" width="11.7109375" style="844" customWidth="1"/>
    <col min="1543" max="1553" width="0" style="844" hidden="1" customWidth="1"/>
    <col min="1554" max="1792" width="9.140625" style="844"/>
    <col min="1793" max="1793" width="34.28515625" style="844" customWidth="1"/>
    <col min="1794" max="1797" width="10.7109375" style="844" customWidth="1"/>
    <col min="1798" max="1798" width="11.7109375" style="844" customWidth="1"/>
    <col min="1799" max="1809" width="0" style="844" hidden="1" customWidth="1"/>
    <col min="1810" max="2048" width="9.140625" style="844"/>
    <col min="2049" max="2049" width="34.28515625" style="844" customWidth="1"/>
    <col min="2050" max="2053" width="10.7109375" style="844" customWidth="1"/>
    <col min="2054" max="2054" width="11.7109375" style="844" customWidth="1"/>
    <col min="2055" max="2065" width="0" style="844" hidden="1" customWidth="1"/>
    <col min="2066" max="2304" width="9.140625" style="844"/>
    <col min="2305" max="2305" width="34.28515625" style="844" customWidth="1"/>
    <col min="2306" max="2309" width="10.7109375" style="844" customWidth="1"/>
    <col min="2310" max="2310" width="11.7109375" style="844" customWidth="1"/>
    <col min="2311" max="2321" width="0" style="844" hidden="1" customWidth="1"/>
    <col min="2322" max="2560" width="9.140625" style="844"/>
    <col min="2561" max="2561" width="34.28515625" style="844" customWidth="1"/>
    <col min="2562" max="2565" width="10.7109375" style="844" customWidth="1"/>
    <col min="2566" max="2566" width="11.7109375" style="844" customWidth="1"/>
    <col min="2567" max="2577" width="0" style="844" hidden="1" customWidth="1"/>
    <col min="2578" max="2816" width="9.140625" style="844"/>
    <col min="2817" max="2817" width="34.28515625" style="844" customWidth="1"/>
    <col min="2818" max="2821" width="10.7109375" style="844" customWidth="1"/>
    <col min="2822" max="2822" width="11.7109375" style="844" customWidth="1"/>
    <col min="2823" max="2833" width="0" style="844" hidden="1" customWidth="1"/>
    <col min="2834" max="3072" width="9.140625" style="844"/>
    <col min="3073" max="3073" width="34.28515625" style="844" customWidth="1"/>
    <col min="3074" max="3077" width="10.7109375" style="844" customWidth="1"/>
    <col min="3078" max="3078" width="11.7109375" style="844" customWidth="1"/>
    <col min="3079" max="3089" width="0" style="844" hidden="1" customWidth="1"/>
    <col min="3090" max="3328" width="9.140625" style="844"/>
    <col min="3329" max="3329" width="34.28515625" style="844" customWidth="1"/>
    <col min="3330" max="3333" width="10.7109375" style="844" customWidth="1"/>
    <col min="3334" max="3334" width="11.7109375" style="844" customWidth="1"/>
    <col min="3335" max="3345" width="0" style="844" hidden="1" customWidth="1"/>
    <col min="3346" max="3584" width="9.140625" style="844"/>
    <col min="3585" max="3585" width="34.28515625" style="844" customWidth="1"/>
    <col min="3586" max="3589" width="10.7109375" style="844" customWidth="1"/>
    <col min="3590" max="3590" width="11.7109375" style="844" customWidth="1"/>
    <col min="3591" max="3601" width="0" style="844" hidden="1" customWidth="1"/>
    <col min="3602" max="3840" width="9.140625" style="844"/>
    <col min="3841" max="3841" width="34.28515625" style="844" customWidth="1"/>
    <col min="3842" max="3845" width="10.7109375" style="844" customWidth="1"/>
    <col min="3846" max="3846" width="11.7109375" style="844" customWidth="1"/>
    <col min="3847" max="3857" width="0" style="844" hidden="1" customWidth="1"/>
    <col min="3858" max="4096" width="9.140625" style="844"/>
    <col min="4097" max="4097" width="34.28515625" style="844" customWidth="1"/>
    <col min="4098" max="4101" width="10.7109375" style="844" customWidth="1"/>
    <col min="4102" max="4102" width="11.7109375" style="844" customWidth="1"/>
    <col min="4103" max="4113" width="0" style="844" hidden="1" customWidth="1"/>
    <col min="4114" max="4352" width="9.140625" style="844"/>
    <col min="4353" max="4353" width="34.28515625" style="844" customWidth="1"/>
    <col min="4354" max="4357" width="10.7109375" style="844" customWidth="1"/>
    <col min="4358" max="4358" width="11.7109375" style="844" customWidth="1"/>
    <col min="4359" max="4369" width="0" style="844" hidden="1" customWidth="1"/>
    <col min="4370" max="4608" width="9.140625" style="844"/>
    <col min="4609" max="4609" width="34.28515625" style="844" customWidth="1"/>
    <col min="4610" max="4613" width="10.7109375" style="844" customWidth="1"/>
    <col min="4614" max="4614" width="11.7109375" style="844" customWidth="1"/>
    <col min="4615" max="4625" width="0" style="844" hidden="1" customWidth="1"/>
    <col min="4626" max="4864" width="9.140625" style="844"/>
    <col min="4865" max="4865" width="34.28515625" style="844" customWidth="1"/>
    <col min="4866" max="4869" width="10.7109375" style="844" customWidth="1"/>
    <col min="4870" max="4870" width="11.7109375" style="844" customWidth="1"/>
    <col min="4871" max="4881" width="0" style="844" hidden="1" customWidth="1"/>
    <col min="4882" max="5120" width="9.140625" style="844"/>
    <col min="5121" max="5121" width="34.28515625" style="844" customWidth="1"/>
    <col min="5122" max="5125" width="10.7109375" style="844" customWidth="1"/>
    <col min="5126" max="5126" width="11.7109375" style="844" customWidth="1"/>
    <col min="5127" max="5137" width="0" style="844" hidden="1" customWidth="1"/>
    <col min="5138" max="5376" width="9.140625" style="844"/>
    <col min="5377" max="5377" width="34.28515625" style="844" customWidth="1"/>
    <col min="5378" max="5381" width="10.7109375" style="844" customWidth="1"/>
    <col min="5382" max="5382" width="11.7109375" style="844" customWidth="1"/>
    <col min="5383" max="5393" width="0" style="844" hidden="1" customWidth="1"/>
    <col min="5394" max="5632" width="9.140625" style="844"/>
    <col min="5633" max="5633" width="34.28515625" style="844" customWidth="1"/>
    <col min="5634" max="5637" width="10.7109375" style="844" customWidth="1"/>
    <col min="5638" max="5638" width="11.7109375" style="844" customWidth="1"/>
    <col min="5639" max="5649" width="0" style="844" hidden="1" customWidth="1"/>
    <col min="5650" max="5888" width="9.140625" style="844"/>
    <col min="5889" max="5889" width="34.28515625" style="844" customWidth="1"/>
    <col min="5890" max="5893" width="10.7109375" style="844" customWidth="1"/>
    <col min="5894" max="5894" width="11.7109375" style="844" customWidth="1"/>
    <col min="5895" max="5905" width="0" style="844" hidden="1" customWidth="1"/>
    <col min="5906" max="6144" width="9.140625" style="844"/>
    <col min="6145" max="6145" width="34.28515625" style="844" customWidth="1"/>
    <col min="6146" max="6149" width="10.7109375" style="844" customWidth="1"/>
    <col min="6150" max="6150" width="11.7109375" style="844" customWidth="1"/>
    <col min="6151" max="6161" width="0" style="844" hidden="1" customWidth="1"/>
    <col min="6162" max="6400" width="9.140625" style="844"/>
    <col min="6401" max="6401" width="34.28515625" style="844" customWidth="1"/>
    <col min="6402" max="6405" width="10.7109375" style="844" customWidth="1"/>
    <col min="6406" max="6406" width="11.7109375" style="844" customWidth="1"/>
    <col min="6407" max="6417" width="0" style="844" hidden="1" customWidth="1"/>
    <col min="6418" max="6656" width="9.140625" style="844"/>
    <col min="6657" max="6657" width="34.28515625" style="844" customWidth="1"/>
    <col min="6658" max="6661" width="10.7109375" style="844" customWidth="1"/>
    <col min="6662" max="6662" width="11.7109375" style="844" customWidth="1"/>
    <col min="6663" max="6673" width="0" style="844" hidden="1" customWidth="1"/>
    <col min="6674" max="6912" width="9.140625" style="844"/>
    <col min="6913" max="6913" width="34.28515625" style="844" customWidth="1"/>
    <col min="6914" max="6917" width="10.7109375" style="844" customWidth="1"/>
    <col min="6918" max="6918" width="11.7109375" style="844" customWidth="1"/>
    <col min="6919" max="6929" width="0" style="844" hidden="1" customWidth="1"/>
    <col min="6930" max="7168" width="9.140625" style="844"/>
    <col min="7169" max="7169" width="34.28515625" style="844" customWidth="1"/>
    <col min="7170" max="7173" width="10.7109375" style="844" customWidth="1"/>
    <col min="7174" max="7174" width="11.7109375" style="844" customWidth="1"/>
    <col min="7175" max="7185" width="0" style="844" hidden="1" customWidth="1"/>
    <col min="7186" max="7424" width="9.140625" style="844"/>
    <col min="7425" max="7425" width="34.28515625" style="844" customWidth="1"/>
    <col min="7426" max="7429" width="10.7109375" style="844" customWidth="1"/>
    <col min="7430" max="7430" width="11.7109375" style="844" customWidth="1"/>
    <col min="7431" max="7441" width="0" style="844" hidden="1" customWidth="1"/>
    <col min="7442" max="7680" width="9.140625" style="844"/>
    <col min="7681" max="7681" width="34.28515625" style="844" customWidth="1"/>
    <col min="7682" max="7685" width="10.7109375" style="844" customWidth="1"/>
    <col min="7686" max="7686" width="11.7109375" style="844" customWidth="1"/>
    <col min="7687" max="7697" width="0" style="844" hidden="1" customWidth="1"/>
    <col min="7698" max="7936" width="9.140625" style="844"/>
    <col min="7937" max="7937" width="34.28515625" style="844" customWidth="1"/>
    <col min="7938" max="7941" width="10.7109375" style="844" customWidth="1"/>
    <col min="7942" max="7942" width="11.7109375" style="844" customWidth="1"/>
    <col min="7943" max="7953" width="0" style="844" hidden="1" customWidth="1"/>
    <col min="7954" max="8192" width="9.140625" style="844"/>
    <col min="8193" max="8193" width="34.28515625" style="844" customWidth="1"/>
    <col min="8194" max="8197" width="10.7109375" style="844" customWidth="1"/>
    <col min="8198" max="8198" width="11.7109375" style="844" customWidth="1"/>
    <col min="8199" max="8209" width="0" style="844" hidden="1" customWidth="1"/>
    <col min="8210" max="8448" width="9.140625" style="844"/>
    <col min="8449" max="8449" width="34.28515625" style="844" customWidth="1"/>
    <col min="8450" max="8453" width="10.7109375" style="844" customWidth="1"/>
    <col min="8454" max="8454" width="11.7109375" style="844" customWidth="1"/>
    <col min="8455" max="8465" width="0" style="844" hidden="1" customWidth="1"/>
    <col min="8466" max="8704" width="9.140625" style="844"/>
    <col min="8705" max="8705" width="34.28515625" style="844" customWidth="1"/>
    <col min="8706" max="8709" width="10.7109375" style="844" customWidth="1"/>
    <col min="8710" max="8710" width="11.7109375" style="844" customWidth="1"/>
    <col min="8711" max="8721" width="0" style="844" hidden="1" customWidth="1"/>
    <col min="8722" max="8960" width="9.140625" style="844"/>
    <col min="8961" max="8961" width="34.28515625" style="844" customWidth="1"/>
    <col min="8962" max="8965" width="10.7109375" style="844" customWidth="1"/>
    <col min="8966" max="8966" width="11.7109375" style="844" customWidth="1"/>
    <col min="8967" max="8977" width="0" style="844" hidden="1" customWidth="1"/>
    <col min="8978" max="9216" width="9.140625" style="844"/>
    <col min="9217" max="9217" width="34.28515625" style="844" customWidth="1"/>
    <col min="9218" max="9221" width="10.7109375" style="844" customWidth="1"/>
    <col min="9222" max="9222" width="11.7109375" style="844" customWidth="1"/>
    <col min="9223" max="9233" width="0" style="844" hidden="1" customWidth="1"/>
    <col min="9234" max="9472" width="9.140625" style="844"/>
    <col min="9473" max="9473" width="34.28515625" style="844" customWidth="1"/>
    <col min="9474" max="9477" width="10.7109375" style="844" customWidth="1"/>
    <col min="9478" max="9478" width="11.7109375" style="844" customWidth="1"/>
    <col min="9479" max="9489" width="0" style="844" hidden="1" customWidth="1"/>
    <col min="9490" max="9728" width="9.140625" style="844"/>
    <col min="9729" max="9729" width="34.28515625" style="844" customWidth="1"/>
    <col min="9730" max="9733" width="10.7109375" style="844" customWidth="1"/>
    <col min="9734" max="9734" width="11.7109375" style="844" customWidth="1"/>
    <col min="9735" max="9745" width="0" style="844" hidden="1" customWidth="1"/>
    <col min="9746" max="9984" width="9.140625" style="844"/>
    <col min="9985" max="9985" width="34.28515625" style="844" customWidth="1"/>
    <col min="9986" max="9989" width="10.7109375" style="844" customWidth="1"/>
    <col min="9990" max="9990" width="11.7109375" style="844" customWidth="1"/>
    <col min="9991" max="10001" width="0" style="844" hidden="1" customWidth="1"/>
    <col min="10002" max="10240" width="9.140625" style="844"/>
    <col min="10241" max="10241" width="34.28515625" style="844" customWidth="1"/>
    <col min="10242" max="10245" width="10.7109375" style="844" customWidth="1"/>
    <col min="10246" max="10246" width="11.7109375" style="844" customWidth="1"/>
    <col min="10247" max="10257" width="0" style="844" hidden="1" customWidth="1"/>
    <col min="10258" max="10496" width="9.140625" style="844"/>
    <col min="10497" max="10497" width="34.28515625" style="844" customWidth="1"/>
    <col min="10498" max="10501" width="10.7109375" style="844" customWidth="1"/>
    <col min="10502" max="10502" width="11.7109375" style="844" customWidth="1"/>
    <col min="10503" max="10513" width="0" style="844" hidden="1" customWidth="1"/>
    <col min="10514" max="10752" width="9.140625" style="844"/>
    <col min="10753" max="10753" width="34.28515625" style="844" customWidth="1"/>
    <col min="10754" max="10757" width="10.7109375" style="844" customWidth="1"/>
    <col min="10758" max="10758" width="11.7109375" style="844" customWidth="1"/>
    <col min="10759" max="10769" width="0" style="844" hidden="1" customWidth="1"/>
    <col min="10770" max="11008" width="9.140625" style="844"/>
    <col min="11009" max="11009" width="34.28515625" style="844" customWidth="1"/>
    <col min="11010" max="11013" width="10.7109375" style="844" customWidth="1"/>
    <col min="11014" max="11014" width="11.7109375" style="844" customWidth="1"/>
    <col min="11015" max="11025" width="0" style="844" hidden="1" customWidth="1"/>
    <col min="11026" max="11264" width="9.140625" style="844"/>
    <col min="11265" max="11265" width="34.28515625" style="844" customWidth="1"/>
    <col min="11266" max="11269" width="10.7109375" style="844" customWidth="1"/>
    <col min="11270" max="11270" width="11.7109375" style="844" customWidth="1"/>
    <col min="11271" max="11281" width="0" style="844" hidden="1" customWidth="1"/>
    <col min="11282" max="11520" width="9.140625" style="844"/>
    <col min="11521" max="11521" width="34.28515625" style="844" customWidth="1"/>
    <col min="11522" max="11525" width="10.7109375" style="844" customWidth="1"/>
    <col min="11526" max="11526" width="11.7109375" style="844" customWidth="1"/>
    <col min="11527" max="11537" width="0" style="844" hidden="1" customWidth="1"/>
    <col min="11538" max="11776" width="9.140625" style="844"/>
    <col min="11777" max="11777" width="34.28515625" style="844" customWidth="1"/>
    <col min="11778" max="11781" width="10.7109375" style="844" customWidth="1"/>
    <col min="11782" max="11782" width="11.7109375" style="844" customWidth="1"/>
    <col min="11783" max="11793" width="0" style="844" hidden="1" customWidth="1"/>
    <col min="11794" max="12032" width="9.140625" style="844"/>
    <col min="12033" max="12033" width="34.28515625" style="844" customWidth="1"/>
    <col min="12034" max="12037" width="10.7109375" style="844" customWidth="1"/>
    <col min="12038" max="12038" width="11.7109375" style="844" customWidth="1"/>
    <col min="12039" max="12049" width="0" style="844" hidden="1" customWidth="1"/>
    <col min="12050" max="12288" width="9.140625" style="844"/>
    <col min="12289" max="12289" width="34.28515625" style="844" customWidth="1"/>
    <col min="12290" max="12293" width="10.7109375" style="844" customWidth="1"/>
    <col min="12294" max="12294" width="11.7109375" style="844" customWidth="1"/>
    <col min="12295" max="12305" width="0" style="844" hidden="1" customWidth="1"/>
    <col min="12306" max="12544" width="9.140625" style="844"/>
    <col min="12545" max="12545" width="34.28515625" style="844" customWidth="1"/>
    <col min="12546" max="12549" width="10.7109375" style="844" customWidth="1"/>
    <col min="12550" max="12550" width="11.7109375" style="844" customWidth="1"/>
    <col min="12551" max="12561" width="0" style="844" hidden="1" customWidth="1"/>
    <col min="12562" max="12800" width="9.140625" style="844"/>
    <col min="12801" max="12801" width="34.28515625" style="844" customWidth="1"/>
    <col min="12802" max="12805" width="10.7109375" style="844" customWidth="1"/>
    <col min="12806" max="12806" width="11.7109375" style="844" customWidth="1"/>
    <col min="12807" max="12817" width="0" style="844" hidden="1" customWidth="1"/>
    <col min="12818" max="13056" width="9.140625" style="844"/>
    <col min="13057" max="13057" width="34.28515625" style="844" customWidth="1"/>
    <col min="13058" max="13061" width="10.7109375" style="844" customWidth="1"/>
    <col min="13062" max="13062" width="11.7109375" style="844" customWidth="1"/>
    <col min="13063" max="13073" width="0" style="844" hidden="1" customWidth="1"/>
    <col min="13074" max="13312" width="9.140625" style="844"/>
    <col min="13313" max="13313" width="34.28515625" style="844" customWidth="1"/>
    <col min="13314" max="13317" width="10.7109375" style="844" customWidth="1"/>
    <col min="13318" max="13318" width="11.7109375" style="844" customWidth="1"/>
    <col min="13319" max="13329" width="0" style="844" hidden="1" customWidth="1"/>
    <col min="13330" max="13568" width="9.140625" style="844"/>
    <col min="13569" max="13569" width="34.28515625" style="844" customWidth="1"/>
    <col min="13570" max="13573" width="10.7109375" style="844" customWidth="1"/>
    <col min="13574" max="13574" width="11.7109375" style="844" customWidth="1"/>
    <col min="13575" max="13585" width="0" style="844" hidden="1" customWidth="1"/>
    <col min="13586" max="13824" width="9.140625" style="844"/>
    <col min="13825" max="13825" width="34.28515625" style="844" customWidth="1"/>
    <col min="13826" max="13829" width="10.7109375" style="844" customWidth="1"/>
    <col min="13830" max="13830" width="11.7109375" style="844" customWidth="1"/>
    <col min="13831" max="13841" width="0" style="844" hidden="1" customWidth="1"/>
    <col min="13842" max="14080" width="9.140625" style="844"/>
    <col min="14081" max="14081" width="34.28515625" style="844" customWidth="1"/>
    <col min="14082" max="14085" width="10.7109375" style="844" customWidth="1"/>
    <col min="14086" max="14086" width="11.7109375" style="844" customWidth="1"/>
    <col min="14087" max="14097" width="0" style="844" hidden="1" customWidth="1"/>
    <col min="14098" max="14336" width="9.140625" style="844"/>
    <col min="14337" max="14337" width="34.28515625" style="844" customWidth="1"/>
    <col min="14338" max="14341" width="10.7109375" style="844" customWidth="1"/>
    <col min="14342" max="14342" width="11.7109375" style="844" customWidth="1"/>
    <col min="14343" max="14353" width="0" style="844" hidden="1" customWidth="1"/>
    <col min="14354" max="14592" width="9.140625" style="844"/>
    <col min="14593" max="14593" width="34.28515625" style="844" customWidth="1"/>
    <col min="14594" max="14597" width="10.7109375" style="844" customWidth="1"/>
    <col min="14598" max="14598" width="11.7109375" style="844" customWidth="1"/>
    <col min="14599" max="14609" width="0" style="844" hidden="1" customWidth="1"/>
    <col min="14610" max="14848" width="9.140625" style="844"/>
    <col min="14849" max="14849" width="34.28515625" style="844" customWidth="1"/>
    <col min="14850" max="14853" width="10.7109375" style="844" customWidth="1"/>
    <col min="14854" max="14854" width="11.7109375" style="844" customWidth="1"/>
    <col min="14855" max="14865" width="0" style="844" hidden="1" customWidth="1"/>
    <col min="14866" max="15104" width="9.140625" style="844"/>
    <col min="15105" max="15105" width="34.28515625" style="844" customWidth="1"/>
    <col min="15106" max="15109" width="10.7109375" style="844" customWidth="1"/>
    <col min="15110" max="15110" width="11.7109375" style="844" customWidth="1"/>
    <col min="15111" max="15121" width="0" style="844" hidden="1" customWidth="1"/>
    <col min="15122" max="15360" width="9.140625" style="844"/>
    <col min="15361" max="15361" width="34.28515625" style="844" customWidth="1"/>
    <col min="15362" max="15365" width="10.7109375" style="844" customWidth="1"/>
    <col min="15366" max="15366" width="11.7109375" style="844" customWidth="1"/>
    <col min="15367" max="15377" width="0" style="844" hidden="1" customWidth="1"/>
    <col min="15378" max="15616" width="9.140625" style="844"/>
    <col min="15617" max="15617" width="34.28515625" style="844" customWidth="1"/>
    <col min="15618" max="15621" width="10.7109375" style="844" customWidth="1"/>
    <col min="15622" max="15622" width="11.7109375" style="844" customWidth="1"/>
    <col min="15623" max="15633" width="0" style="844" hidden="1" customWidth="1"/>
    <col min="15634" max="15872" width="9.140625" style="844"/>
    <col min="15873" max="15873" width="34.28515625" style="844" customWidth="1"/>
    <col min="15874" max="15877" width="10.7109375" style="844" customWidth="1"/>
    <col min="15878" max="15878" width="11.7109375" style="844" customWidth="1"/>
    <col min="15879" max="15889" width="0" style="844" hidden="1" customWidth="1"/>
    <col min="15890" max="16128" width="9.140625" style="844"/>
    <col min="16129" max="16129" width="34.28515625" style="844" customWidth="1"/>
    <col min="16130" max="16133" width="10.7109375" style="844" customWidth="1"/>
    <col min="16134" max="16134" width="11.7109375" style="844" customWidth="1"/>
    <col min="16135" max="16145" width="0" style="844" hidden="1" customWidth="1"/>
    <col min="16146" max="16384" width="9.140625" style="844"/>
  </cols>
  <sheetData>
    <row r="1" spans="1:16" s="1301" customFormat="1" ht="27.75">
      <c r="A1" s="3391" t="s">
        <v>2812</v>
      </c>
      <c r="B1" s="1366"/>
      <c r="C1" s="1366"/>
      <c r="D1" s="1366"/>
      <c r="E1" s="1366"/>
      <c r="F1" s="1366"/>
    </row>
    <row r="2" spans="1:16" s="1301" customFormat="1" ht="15.75">
      <c r="A2" s="2886" t="s">
        <v>2813</v>
      </c>
      <c r="B2" s="2886"/>
      <c r="C2" s="2886"/>
      <c r="D2" s="2886"/>
      <c r="E2" s="2886"/>
      <c r="F2" s="2886"/>
    </row>
    <row r="3" spans="1:16" s="1369" customFormat="1" ht="15.75">
      <c r="A3" s="1369" t="s">
        <v>2814</v>
      </c>
      <c r="F3" s="3032" t="s">
        <v>2815</v>
      </c>
    </row>
    <row r="4" spans="1:16" s="1301" customFormat="1" ht="39.950000000000003" customHeight="1">
      <c r="A4" s="3392" t="s">
        <v>2816</v>
      </c>
      <c r="B4" s="3393" t="s">
        <v>542</v>
      </c>
      <c r="C4" s="3394"/>
      <c r="D4" s="3394"/>
      <c r="E4" s="3394"/>
      <c r="F4" s="1488" t="s">
        <v>2431</v>
      </c>
      <c r="H4" s="2887"/>
    </row>
    <row r="5" spans="1:16" s="1301" customFormat="1" ht="39.950000000000003" customHeight="1">
      <c r="A5" s="3395" t="s">
        <v>2817</v>
      </c>
      <c r="B5" s="3396">
        <v>1431</v>
      </c>
      <c r="C5" s="1489">
        <v>1432</v>
      </c>
      <c r="D5" s="1489">
        <v>1433</v>
      </c>
      <c r="E5" s="1489">
        <v>1434</v>
      </c>
      <c r="F5" s="1489">
        <v>1435</v>
      </c>
      <c r="G5" s="1489" t="s">
        <v>916</v>
      </c>
      <c r="H5" s="1301" t="s">
        <v>1175</v>
      </c>
      <c r="K5" s="1301" t="s">
        <v>2818</v>
      </c>
    </row>
    <row r="6" spans="1:16" ht="35.1" customHeight="1">
      <c r="A6" s="3397" t="s">
        <v>2819</v>
      </c>
      <c r="B6" s="3285">
        <v>258385</v>
      </c>
      <c r="C6" s="3138">
        <v>254016</v>
      </c>
      <c r="D6" s="3138">
        <v>266788</v>
      </c>
      <c r="E6" s="3138">
        <v>261461</v>
      </c>
      <c r="F6" s="3138">
        <v>264124</v>
      </c>
      <c r="G6" s="1668">
        <v>256254</v>
      </c>
      <c r="H6" s="844">
        <v>5207</v>
      </c>
      <c r="K6" s="844">
        <v>5207</v>
      </c>
      <c r="P6" s="844">
        <v>266788</v>
      </c>
    </row>
    <row r="7" spans="1:16" ht="35.1" customHeight="1">
      <c r="A7" s="3398" t="s">
        <v>2820</v>
      </c>
      <c r="B7" s="3399">
        <v>11143</v>
      </c>
      <c r="C7" s="3400">
        <v>9451</v>
      </c>
      <c r="D7" s="3400">
        <v>10628</v>
      </c>
      <c r="E7" s="3138">
        <v>10275</v>
      </c>
      <c r="F7" s="3138">
        <v>10451</v>
      </c>
      <c r="G7" s="1668">
        <v>9767</v>
      </c>
      <c r="H7" s="844">
        <v>508</v>
      </c>
      <c r="K7" s="844">
        <v>508</v>
      </c>
      <c r="P7" s="844">
        <v>10628</v>
      </c>
    </row>
    <row r="8" spans="1:16" ht="35.1" customHeight="1">
      <c r="A8" s="3398" t="s">
        <v>2821</v>
      </c>
      <c r="B8" s="3401">
        <f t="shared" ref="B8:G8" si="0">B7/B6*100</f>
        <v>4.3125568434700154</v>
      </c>
      <c r="C8" s="3402">
        <f t="shared" si="0"/>
        <v>3.7206317712270094</v>
      </c>
      <c r="D8" s="3402">
        <f t="shared" si="0"/>
        <v>3.9836874222228884</v>
      </c>
      <c r="E8" s="3402">
        <f t="shared" si="0"/>
        <v>3.9298403968469486</v>
      </c>
      <c r="F8" s="3402">
        <f t="shared" si="0"/>
        <v>3.9568535990671045</v>
      </c>
      <c r="G8" s="3403">
        <f t="shared" si="0"/>
        <v>3.811452699274938</v>
      </c>
      <c r="P8" s="844">
        <v>3.9836874222228884</v>
      </c>
    </row>
    <row r="9" spans="1:16" ht="35.1" customHeight="1">
      <c r="A9" s="3398" t="s">
        <v>2822</v>
      </c>
      <c r="B9" s="3399">
        <v>4068</v>
      </c>
      <c r="C9" s="3400">
        <v>2984</v>
      </c>
      <c r="D9" s="3400">
        <v>3210</v>
      </c>
      <c r="E9" s="3138">
        <v>3453</v>
      </c>
      <c r="F9" s="3138">
        <v>3331</v>
      </c>
      <c r="G9" s="1668">
        <v>3367</v>
      </c>
      <c r="H9" s="844">
        <v>86</v>
      </c>
      <c r="K9" s="844">
        <v>86</v>
      </c>
      <c r="P9" s="844">
        <v>3210</v>
      </c>
    </row>
    <row r="10" spans="1:16" ht="35.1" customHeight="1" thickBot="1">
      <c r="A10" s="3404" t="s">
        <v>2823</v>
      </c>
      <c r="B10" s="3405">
        <f t="shared" ref="B10:G10" si="1">B9/B6*1000</f>
        <v>15.743947984596627</v>
      </c>
      <c r="C10" s="3406">
        <f t="shared" si="1"/>
        <v>11.747291509196272</v>
      </c>
      <c r="D10" s="3406">
        <f t="shared" si="1"/>
        <v>12.032025428430064</v>
      </c>
      <c r="E10" s="3406">
        <f t="shared" si="1"/>
        <v>13.206558530717773</v>
      </c>
      <c r="F10" s="3406">
        <f t="shared" si="1"/>
        <v>12.611500658781482</v>
      </c>
      <c r="G10" s="3407">
        <f t="shared" si="1"/>
        <v>13.139307093742929</v>
      </c>
      <c r="P10" s="844">
        <v>12.032025428430064</v>
      </c>
    </row>
    <row r="11" spans="1:16" ht="35.1" customHeight="1">
      <c r="A11" s="3408" t="s">
        <v>2824</v>
      </c>
      <c r="B11" s="3409">
        <f t="shared" ref="B11:G11" si="2">B6+B9</f>
        <v>262453</v>
      </c>
      <c r="C11" s="3409">
        <f t="shared" si="2"/>
        <v>257000</v>
      </c>
      <c r="D11" s="3410">
        <f t="shared" si="2"/>
        <v>269998</v>
      </c>
      <c r="E11" s="3410">
        <f t="shared" si="2"/>
        <v>264914</v>
      </c>
      <c r="F11" s="3410">
        <f t="shared" si="2"/>
        <v>267455</v>
      </c>
      <c r="G11" s="3410">
        <f t="shared" si="2"/>
        <v>259621</v>
      </c>
      <c r="P11" s="844">
        <v>269998</v>
      </c>
    </row>
    <row r="12" spans="1:16" ht="15.75">
      <c r="A12" s="3074"/>
      <c r="B12" s="792"/>
      <c r="C12" s="792"/>
      <c r="D12" s="792"/>
      <c r="E12" s="792"/>
      <c r="F12" s="792"/>
    </row>
    <row r="13" spans="1:16">
      <c r="B13" s="792"/>
      <c r="C13" s="792"/>
      <c r="D13" s="792"/>
      <c r="E13" s="792"/>
      <c r="F13" s="792"/>
    </row>
    <row r="14" spans="1:16">
      <c r="B14" s="792"/>
      <c r="C14" s="792"/>
      <c r="D14" s="792"/>
      <c r="E14" s="792"/>
      <c r="F14" s="792"/>
    </row>
    <row r="15" spans="1:16">
      <c r="B15" s="792"/>
      <c r="C15" s="792"/>
      <c r="D15" s="792"/>
      <c r="E15" s="792"/>
      <c r="F15" s="792"/>
    </row>
    <row r="16" spans="1:16">
      <c r="B16" s="792"/>
      <c r="C16" s="792"/>
      <c r="D16" s="792"/>
      <c r="E16" s="792"/>
      <c r="F16" s="792"/>
    </row>
    <row r="17" spans="2:6">
      <c r="B17" s="792"/>
      <c r="C17" s="792"/>
      <c r="D17" s="792"/>
      <c r="E17" s="792"/>
      <c r="F17" s="792"/>
    </row>
    <row r="18" spans="2:6">
      <c r="B18" s="792"/>
      <c r="C18" s="792"/>
      <c r="D18" s="792"/>
      <c r="E18" s="792"/>
      <c r="F18" s="792"/>
    </row>
    <row r="19" spans="2:6">
      <c r="B19" s="792"/>
      <c r="C19" s="792"/>
      <c r="D19" s="792"/>
      <c r="E19" s="792"/>
      <c r="F19" s="792"/>
    </row>
  </sheetData>
  <printOptions horizontalCentered="1" verticalCentered="1"/>
  <pageMargins left="0.70866141732283472" right="0.70866141732283472" top="0.98425196850393704" bottom="0.98425196850393704" header="0.51181102362204722" footer="0.51181102362204722"/>
  <pageSetup paperSize="9" scale="99" orientation="portrait" horizontalDpi="4294967292" verticalDpi="4294967292"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45C9F-0BA1-40A4-B4B9-E93D4A4C1B5E}">
  <dimension ref="A1:N28"/>
  <sheetViews>
    <sheetView showGridLines="0" zoomScale="75" zoomScaleNormal="75" workbookViewId="0">
      <selection activeCell="I19" sqref="I19:I20"/>
    </sheetView>
  </sheetViews>
  <sheetFormatPr defaultRowHeight="15.75"/>
  <cols>
    <col min="1" max="1" width="46.140625" style="868" customWidth="1"/>
    <col min="2" max="6" width="9.28515625" style="868" customWidth="1"/>
    <col min="7" max="10" width="11.7109375" style="868" customWidth="1"/>
    <col min="11" max="256" width="9.140625" style="868"/>
    <col min="257" max="257" width="46.140625" style="868" customWidth="1"/>
    <col min="258" max="262" width="9.28515625" style="868" customWidth="1"/>
    <col min="263" max="266" width="11.7109375" style="868" customWidth="1"/>
    <col min="267" max="512" width="9.140625" style="868"/>
    <col min="513" max="513" width="46.140625" style="868" customWidth="1"/>
    <col min="514" max="518" width="9.28515625" style="868" customWidth="1"/>
    <col min="519" max="522" width="11.7109375" style="868" customWidth="1"/>
    <col min="523" max="768" width="9.140625" style="868"/>
    <col min="769" max="769" width="46.140625" style="868" customWidth="1"/>
    <col min="770" max="774" width="9.28515625" style="868" customWidth="1"/>
    <col min="775" max="778" width="11.7109375" style="868" customWidth="1"/>
    <col min="779" max="1024" width="9.140625" style="868"/>
    <col min="1025" max="1025" width="46.140625" style="868" customWidth="1"/>
    <col min="1026" max="1030" width="9.28515625" style="868" customWidth="1"/>
    <col min="1031" max="1034" width="11.7109375" style="868" customWidth="1"/>
    <col min="1035" max="1280" width="9.140625" style="868"/>
    <col min="1281" max="1281" width="46.140625" style="868" customWidth="1"/>
    <col min="1282" max="1286" width="9.28515625" style="868" customWidth="1"/>
    <col min="1287" max="1290" width="11.7109375" style="868" customWidth="1"/>
    <col min="1291" max="1536" width="9.140625" style="868"/>
    <col min="1537" max="1537" width="46.140625" style="868" customWidth="1"/>
    <col min="1538" max="1542" width="9.28515625" style="868" customWidth="1"/>
    <col min="1543" max="1546" width="11.7109375" style="868" customWidth="1"/>
    <col min="1547" max="1792" width="9.140625" style="868"/>
    <col min="1793" max="1793" width="46.140625" style="868" customWidth="1"/>
    <col min="1794" max="1798" width="9.28515625" style="868" customWidth="1"/>
    <col min="1799" max="1802" width="11.7109375" style="868" customWidth="1"/>
    <col min="1803" max="2048" width="9.140625" style="868"/>
    <col min="2049" max="2049" width="46.140625" style="868" customWidth="1"/>
    <col min="2050" max="2054" width="9.28515625" style="868" customWidth="1"/>
    <col min="2055" max="2058" width="11.7109375" style="868" customWidth="1"/>
    <col min="2059" max="2304" width="9.140625" style="868"/>
    <col min="2305" max="2305" width="46.140625" style="868" customWidth="1"/>
    <col min="2306" max="2310" width="9.28515625" style="868" customWidth="1"/>
    <col min="2311" max="2314" width="11.7109375" style="868" customWidth="1"/>
    <col min="2315" max="2560" width="9.140625" style="868"/>
    <col min="2561" max="2561" width="46.140625" style="868" customWidth="1"/>
    <col min="2562" max="2566" width="9.28515625" style="868" customWidth="1"/>
    <col min="2567" max="2570" width="11.7109375" style="868" customWidth="1"/>
    <col min="2571" max="2816" width="9.140625" style="868"/>
    <col min="2817" max="2817" width="46.140625" style="868" customWidth="1"/>
    <col min="2818" max="2822" width="9.28515625" style="868" customWidth="1"/>
    <col min="2823" max="2826" width="11.7109375" style="868" customWidth="1"/>
    <col min="2827" max="3072" width="9.140625" style="868"/>
    <col min="3073" max="3073" width="46.140625" style="868" customWidth="1"/>
    <col min="3074" max="3078" width="9.28515625" style="868" customWidth="1"/>
    <col min="3079" max="3082" width="11.7109375" style="868" customWidth="1"/>
    <col min="3083" max="3328" width="9.140625" style="868"/>
    <col min="3329" max="3329" width="46.140625" style="868" customWidth="1"/>
    <col min="3330" max="3334" width="9.28515625" style="868" customWidth="1"/>
    <col min="3335" max="3338" width="11.7109375" style="868" customWidth="1"/>
    <col min="3339" max="3584" width="9.140625" style="868"/>
    <col min="3585" max="3585" width="46.140625" style="868" customWidth="1"/>
    <col min="3586" max="3590" width="9.28515625" style="868" customWidth="1"/>
    <col min="3591" max="3594" width="11.7109375" style="868" customWidth="1"/>
    <col min="3595" max="3840" width="9.140625" style="868"/>
    <col min="3841" max="3841" width="46.140625" style="868" customWidth="1"/>
    <col min="3842" max="3846" width="9.28515625" style="868" customWidth="1"/>
    <col min="3847" max="3850" width="11.7109375" style="868" customWidth="1"/>
    <col min="3851" max="4096" width="9.140625" style="868"/>
    <col min="4097" max="4097" width="46.140625" style="868" customWidth="1"/>
    <col min="4098" max="4102" width="9.28515625" style="868" customWidth="1"/>
    <col min="4103" max="4106" width="11.7109375" style="868" customWidth="1"/>
    <col min="4107" max="4352" width="9.140625" style="868"/>
    <col min="4353" max="4353" width="46.140625" style="868" customWidth="1"/>
    <col min="4354" max="4358" width="9.28515625" style="868" customWidth="1"/>
    <col min="4359" max="4362" width="11.7109375" style="868" customWidth="1"/>
    <col min="4363" max="4608" width="9.140625" style="868"/>
    <col min="4609" max="4609" width="46.140625" style="868" customWidth="1"/>
    <col min="4610" max="4614" width="9.28515625" style="868" customWidth="1"/>
    <col min="4615" max="4618" width="11.7109375" style="868" customWidth="1"/>
    <col min="4619" max="4864" width="9.140625" style="868"/>
    <col min="4865" max="4865" width="46.140625" style="868" customWidth="1"/>
    <col min="4866" max="4870" width="9.28515625" style="868" customWidth="1"/>
    <col min="4871" max="4874" width="11.7109375" style="868" customWidth="1"/>
    <col min="4875" max="5120" width="9.140625" style="868"/>
    <col min="5121" max="5121" width="46.140625" style="868" customWidth="1"/>
    <col min="5122" max="5126" width="9.28515625" style="868" customWidth="1"/>
    <col min="5127" max="5130" width="11.7109375" style="868" customWidth="1"/>
    <col min="5131" max="5376" width="9.140625" style="868"/>
    <col min="5377" max="5377" width="46.140625" style="868" customWidth="1"/>
    <col min="5378" max="5382" width="9.28515625" style="868" customWidth="1"/>
    <col min="5383" max="5386" width="11.7109375" style="868" customWidth="1"/>
    <col min="5387" max="5632" width="9.140625" style="868"/>
    <col min="5633" max="5633" width="46.140625" style="868" customWidth="1"/>
    <col min="5634" max="5638" width="9.28515625" style="868" customWidth="1"/>
    <col min="5639" max="5642" width="11.7109375" style="868" customWidth="1"/>
    <col min="5643" max="5888" width="9.140625" style="868"/>
    <col min="5889" max="5889" width="46.140625" style="868" customWidth="1"/>
    <col min="5890" max="5894" width="9.28515625" style="868" customWidth="1"/>
    <col min="5895" max="5898" width="11.7109375" style="868" customWidth="1"/>
    <col min="5899" max="6144" width="9.140625" style="868"/>
    <col min="6145" max="6145" width="46.140625" style="868" customWidth="1"/>
    <col min="6146" max="6150" width="9.28515625" style="868" customWidth="1"/>
    <col min="6151" max="6154" width="11.7109375" style="868" customWidth="1"/>
    <col min="6155" max="6400" width="9.140625" style="868"/>
    <col min="6401" max="6401" width="46.140625" style="868" customWidth="1"/>
    <col min="6402" max="6406" width="9.28515625" style="868" customWidth="1"/>
    <col min="6407" max="6410" width="11.7109375" style="868" customWidth="1"/>
    <col min="6411" max="6656" width="9.140625" style="868"/>
    <col min="6657" max="6657" width="46.140625" style="868" customWidth="1"/>
    <col min="6658" max="6662" width="9.28515625" style="868" customWidth="1"/>
    <col min="6663" max="6666" width="11.7109375" style="868" customWidth="1"/>
    <col min="6667" max="6912" width="9.140625" style="868"/>
    <col min="6913" max="6913" width="46.140625" style="868" customWidth="1"/>
    <col min="6914" max="6918" width="9.28515625" style="868" customWidth="1"/>
    <col min="6919" max="6922" width="11.7109375" style="868" customWidth="1"/>
    <col min="6923" max="7168" width="9.140625" style="868"/>
    <col min="7169" max="7169" width="46.140625" style="868" customWidth="1"/>
    <col min="7170" max="7174" width="9.28515625" style="868" customWidth="1"/>
    <col min="7175" max="7178" width="11.7109375" style="868" customWidth="1"/>
    <col min="7179" max="7424" width="9.140625" style="868"/>
    <col min="7425" max="7425" width="46.140625" style="868" customWidth="1"/>
    <col min="7426" max="7430" width="9.28515625" style="868" customWidth="1"/>
    <col min="7431" max="7434" width="11.7109375" style="868" customWidth="1"/>
    <col min="7435" max="7680" width="9.140625" style="868"/>
    <col min="7681" max="7681" width="46.140625" style="868" customWidth="1"/>
    <col min="7682" max="7686" width="9.28515625" style="868" customWidth="1"/>
    <col min="7687" max="7690" width="11.7109375" style="868" customWidth="1"/>
    <col min="7691" max="7936" width="9.140625" style="868"/>
    <col min="7937" max="7937" width="46.140625" style="868" customWidth="1"/>
    <col min="7938" max="7942" width="9.28515625" style="868" customWidth="1"/>
    <col min="7943" max="7946" width="11.7109375" style="868" customWidth="1"/>
    <col min="7947" max="8192" width="9.140625" style="868"/>
    <col min="8193" max="8193" width="46.140625" style="868" customWidth="1"/>
    <col min="8194" max="8198" width="9.28515625" style="868" customWidth="1"/>
    <col min="8199" max="8202" width="11.7109375" style="868" customWidth="1"/>
    <col min="8203" max="8448" width="9.140625" style="868"/>
    <col min="8449" max="8449" width="46.140625" style="868" customWidth="1"/>
    <col min="8450" max="8454" width="9.28515625" style="868" customWidth="1"/>
    <col min="8455" max="8458" width="11.7109375" style="868" customWidth="1"/>
    <col min="8459" max="8704" width="9.140625" style="868"/>
    <col min="8705" max="8705" width="46.140625" style="868" customWidth="1"/>
    <col min="8706" max="8710" width="9.28515625" style="868" customWidth="1"/>
    <col min="8711" max="8714" width="11.7109375" style="868" customWidth="1"/>
    <col min="8715" max="8960" width="9.140625" style="868"/>
    <col min="8961" max="8961" width="46.140625" style="868" customWidth="1"/>
    <col min="8962" max="8966" width="9.28515625" style="868" customWidth="1"/>
    <col min="8967" max="8970" width="11.7109375" style="868" customWidth="1"/>
    <col min="8971" max="9216" width="9.140625" style="868"/>
    <col min="9217" max="9217" width="46.140625" style="868" customWidth="1"/>
    <col min="9218" max="9222" width="9.28515625" style="868" customWidth="1"/>
    <col min="9223" max="9226" width="11.7109375" style="868" customWidth="1"/>
    <col min="9227" max="9472" width="9.140625" style="868"/>
    <col min="9473" max="9473" width="46.140625" style="868" customWidth="1"/>
    <col min="9474" max="9478" width="9.28515625" style="868" customWidth="1"/>
    <col min="9479" max="9482" width="11.7109375" style="868" customWidth="1"/>
    <col min="9483" max="9728" width="9.140625" style="868"/>
    <col min="9729" max="9729" width="46.140625" style="868" customWidth="1"/>
    <col min="9730" max="9734" width="9.28515625" style="868" customWidth="1"/>
    <col min="9735" max="9738" width="11.7109375" style="868" customWidth="1"/>
    <col min="9739" max="9984" width="9.140625" style="868"/>
    <col min="9985" max="9985" width="46.140625" style="868" customWidth="1"/>
    <col min="9986" max="9990" width="9.28515625" style="868" customWidth="1"/>
    <col min="9991" max="9994" width="11.7109375" style="868" customWidth="1"/>
    <col min="9995" max="10240" width="9.140625" style="868"/>
    <col min="10241" max="10241" width="46.140625" style="868" customWidth="1"/>
    <col min="10242" max="10246" width="9.28515625" style="868" customWidth="1"/>
    <col min="10247" max="10250" width="11.7109375" style="868" customWidth="1"/>
    <col min="10251" max="10496" width="9.140625" style="868"/>
    <col min="10497" max="10497" width="46.140625" style="868" customWidth="1"/>
    <col min="10498" max="10502" width="9.28515625" style="868" customWidth="1"/>
    <col min="10503" max="10506" width="11.7109375" style="868" customWidth="1"/>
    <col min="10507" max="10752" width="9.140625" style="868"/>
    <col min="10753" max="10753" width="46.140625" style="868" customWidth="1"/>
    <col min="10754" max="10758" width="9.28515625" style="868" customWidth="1"/>
    <col min="10759" max="10762" width="11.7109375" style="868" customWidth="1"/>
    <col min="10763" max="11008" width="9.140625" style="868"/>
    <col min="11009" max="11009" width="46.140625" style="868" customWidth="1"/>
    <col min="11010" max="11014" width="9.28515625" style="868" customWidth="1"/>
    <col min="11015" max="11018" width="11.7109375" style="868" customWidth="1"/>
    <col min="11019" max="11264" width="9.140625" style="868"/>
    <col min="11265" max="11265" width="46.140625" style="868" customWidth="1"/>
    <col min="11266" max="11270" width="9.28515625" style="868" customWidth="1"/>
    <col min="11271" max="11274" width="11.7109375" style="868" customWidth="1"/>
    <col min="11275" max="11520" width="9.140625" style="868"/>
    <col min="11521" max="11521" width="46.140625" style="868" customWidth="1"/>
    <col min="11522" max="11526" width="9.28515625" style="868" customWidth="1"/>
    <col min="11527" max="11530" width="11.7109375" style="868" customWidth="1"/>
    <col min="11531" max="11776" width="9.140625" style="868"/>
    <col min="11777" max="11777" width="46.140625" style="868" customWidth="1"/>
    <col min="11778" max="11782" width="9.28515625" style="868" customWidth="1"/>
    <col min="11783" max="11786" width="11.7109375" style="868" customWidth="1"/>
    <col min="11787" max="12032" width="9.140625" style="868"/>
    <col min="12033" max="12033" width="46.140625" style="868" customWidth="1"/>
    <col min="12034" max="12038" width="9.28515625" style="868" customWidth="1"/>
    <col min="12039" max="12042" width="11.7109375" style="868" customWidth="1"/>
    <col min="12043" max="12288" width="9.140625" style="868"/>
    <col min="12289" max="12289" width="46.140625" style="868" customWidth="1"/>
    <col min="12290" max="12294" width="9.28515625" style="868" customWidth="1"/>
    <col min="12295" max="12298" width="11.7109375" style="868" customWidth="1"/>
    <col min="12299" max="12544" width="9.140625" style="868"/>
    <col min="12545" max="12545" width="46.140625" style="868" customWidth="1"/>
    <col min="12546" max="12550" width="9.28515625" style="868" customWidth="1"/>
    <col min="12551" max="12554" width="11.7109375" style="868" customWidth="1"/>
    <col min="12555" max="12800" width="9.140625" style="868"/>
    <col min="12801" max="12801" width="46.140625" style="868" customWidth="1"/>
    <col min="12802" max="12806" width="9.28515625" style="868" customWidth="1"/>
    <col min="12807" max="12810" width="11.7109375" style="868" customWidth="1"/>
    <col min="12811" max="13056" width="9.140625" style="868"/>
    <col min="13057" max="13057" width="46.140625" style="868" customWidth="1"/>
    <col min="13058" max="13062" width="9.28515625" style="868" customWidth="1"/>
    <col min="13063" max="13066" width="11.7109375" style="868" customWidth="1"/>
    <col min="13067" max="13312" width="9.140625" style="868"/>
    <col min="13313" max="13313" width="46.140625" style="868" customWidth="1"/>
    <col min="13314" max="13318" width="9.28515625" style="868" customWidth="1"/>
    <col min="13319" max="13322" width="11.7109375" style="868" customWidth="1"/>
    <col min="13323" max="13568" width="9.140625" style="868"/>
    <col min="13569" max="13569" width="46.140625" style="868" customWidth="1"/>
    <col min="13570" max="13574" width="9.28515625" style="868" customWidth="1"/>
    <col min="13575" max="13578" width="11.7109375" style="868" customWidth="1"/>
    <col min="13579" max="13824" width="9.140625" style="868"/>
    <col min="13825" max="13825" width="46.140625" style="868" customWidth="1"/>
    <col min="13826" max="13830" width="9.28515625" style="868" customWidth="1"/>
    <col min="13831" max="13834" width="11.7109375" style="868" customWidth="1"/>
    <col min="13835" max="14080" width="9.140625" style="868"/>
    <col min="14081" max="14081" width="46.140625" style="868" customWidth="1"/>
    <col min="14082" max="14086" width="9.28515625" style="868" customWidth="1"/>
    <col min="14087" max="14090" width="11.7109375" style="868" customWidth="1"/>
    <col min="14091" max="14336" width="9.140625" style="868"/>
    <col min="14337" max="14337" width="46.140625" style="868" customWidth="1"/>
    <col min="14338" max="14342" width="9.28515625" style="868" customWidth="1"/>
    <col min="14343" max="14346" width="11.7109375" style="868" customWidth="1"/>
    <col min="14347" max="14592" width="9.140625" style="868"/>
    <col min="14593" max="14593" width="46.140625" style="868" customWidth="1"/>
    <col min="14594" max="14598" width="9.28515625" style="868" customWidth="1"/>
    <col min="14599" max="14602" width="11.7109375" style="868" customWidth="1"/>
    <col min="14603" max="14848" width="9.140625" style="868"/>
    <col min="14849" max="14849" width="46.140625" style="868" customWidth="1"/>
    <col min="14850" max="14854" width="9.28515625" style="868" customWidth="1"/>
    <col min="14855" max="14858" width="11.7109375" style="868" customWidth="1"/>
    <col min="14859" max="15104" width="9.140625" style="868"/>
    <col min="15105" max="15105" width="46.140625" style="868" customWidth="1"/>
    <col min="15106" max="15110" width="9.28515625" style="868" customWidth="1"/>
    <col min="15111" max="15114" width="11.7109375" style="868" customWidth="1"/>
    <col min="15115" max="15360" width="9.140625" style="868"/>
    <col min="15361" max="15361" width="46.140625" style="868" customWidth="1"/>
    <col min="15362" max="15366" width="9.28515625" style="868" customWidth="1"/>
    <col min="15367" max="15370" width="11.7109375" style="868" customWidth="1"/>
    <col min="15371" max="15616" width="9.140625" style="868"/>
    <col min="15617" max="15617" width="46.140625" style="868" customWidth="1"/>
    <col min="15618" max="15622" width="9.28515625" style="868" customWidth="1"/>
    <col min="15623" max="15626" width="11.7109375" style="868" customWidth="1"/>
    <col min="15627" max="15872" width="9.140625" style="868"/>
    <col min="15873" max="15873" width="46.140625" style="868" customWidth="1"/>
    <col min="15874" max="15878" width="9.28515625" style="868" customWidth="1"/>
    <col min="15879" max="15882" width="11.7109375" style="868" customWidth="1"/>
    <col min="15883" max="16128" width="9.140625" style="868"/>
    <col min="16129" max="16129" width="46.140625" style="868" customWidth="1"/>
    <col min="16130" max="16134" width="9.28515625" style="868" customWidth="1"/>
    <col min="16135" max="16138" width="11.7109375" style="868" customWidth="1"/>
    <col min="16139" max="16384" width="9.140625" style="868"/>
  </cols>
  <sheetData>
    <row r="1" spans="1:10" ht="18.75">
      <c r="A1" s="3411" t="s">
        <v>2825</v>
      </c>
      <c r="B1" s="3332"/>
      <c r="C1" s="3332"/>
      <c r="D1" s="3332"/>
      <c r="E1" s="3332"/>
      <c r="F1" s="3332"/>
      <c r="G1" s="3332"/>
      <c r="H1" s="3332"/>
      <c r="I1" s="3332"/>
      <c r="J1" s="3332"/>
    </row>
    <row r="2" spans="1:10">
      <c r="A2" s="3332" t="s">
        <v>2826</v>
      </c>
      <c r="B2" s="3332"/>
      <c r="C2" s="3332"/>
      <c r="D2" s="3332"/>
      <c r="E2" s="3332"/>
      <c r="F2" s="3332"/>
      <c r="G2" s="3332"/>
      <c r="H2" s="3332"/>
      <c r="I2" s="3332"/>
      <c r="J2" s="3332"/>
    </row>
    <row r="3" spans="1:10" ht="13.5" customHeight="1">
      <c r="A3" s="1979" t="s">
        <v>2827</v>
      </c>
      <c r="F3" s="3333"/>
      <c r="G3" s="3333"/>
      <c r="H3" s="3333"/>
      <c r="I3" s="3333"/>
      <c r="J3" s="3333" t="s">
        <v>2828</v>
      </c>
    </row>
    <row r="4" spans="1:10" ht="18" customHeight="1">
      <c r="A4" s="3412"/>
      <c r="B4" s="3413" t="s">
        <v>2816</v>
      </c>
      <c r="C4" s="3414"/>
      <c r="D4" s="3414"/>
      <c r="E4" s="3414"/>
      <c r="F4" s="3338"/>
      <c r="G4" s="3338"/>
      <c r="H4" s="3338"/>
      <c r="I4" s="3338"/>
      <c r="J4" s="3415" t="s">
        <v>2817</v>
      </c>
    </row>
    <row r="5" spans="1:10" ht="63">
      <c r="A5" s="3265" t="s">
        <v>905</v>
      </c>
      <c r="B5" s="3416" t="s">
        <v>2829</v>
      </c>
      <c r="C5" s="3417"/>
      <c r="D5" s="3418" t="s">
        <v>2830</v>
      </c>
      <c r="E5" s="3419" t="s">
        <v>2831</v>
      </c>
      <c r="F5" s="3419" t="s">
        <v>2832</v>
      </c>
      <c r="G5" s="3420" t="s">
        <v>2833</v>
      </c>
      <c r="H5" s="3419" t="s">
        <v>2834</v>
      </c>
      <c r="I5" s="3419" t="s">
        <v>2835</v>
      </c>
      <c r="J5" s="3420" t="s">
        <v>2836</v>
      </c>
    </row>
    <row r="6" spans="1:10" ht="63">
      <c r="A6" s="3421" t="s">
        <v>906</v>
      </c>
      <c r="B6" s="3420" t="s">
        <v>2837</v>
      </c>
      <c r="C6" s="3422" t="s">
        <v>53</v>
      </c>
      <c r="D6" s="3423" t="s">
        <v>54</v>
      </c>
      <c r="E6" s="3419" t="s">
        <v>2838</v>
      </c>
      <c r="F6" s="3419" t="s">
        <v>2839</v>
      </c>
      <c r="G6" s="3419" t="s">
        <v>2840</v>
      </c>
      <c r="H6" s="3419" t="s">
        <v>2841</v>
      </c>
      <c r="I6" s="3419" t="s">
        <v>2842</v>
      </c>
      <c r="J6" s="3419" t="s">
        <v>2843</v>
      </c>
    </row>
    <row r="7" spans="1:10">
      <c r="A7" s="3260" t="s">
        <v>2805</v>
      </c>
      <c r="B7" s="5341">
        <v>3177</v>
      </c>
      <c r="C7" s="5341">
        <v>372</v>
      </c>
      <c r="D7" s="5341">
        <f>SUM(B7:C8)</f>
        <v>3549</v>
      </c>
      <c r="E7" s="5341">
        <v>34</v>
      </c>
      <c r="F7" s="5341">
        <f>SUM(D7:E8)</f>
        <v>3583</v>
      </c>
      <c r="G7" s="5362">
        <f>E7/D7*1000</f>
        <v>9.5801634263172719</v>
      </c>
      <c r="H7" s="5341">
        <v>455</v>
      </c>
      <c r="I7" s="5362">
        <f>H7/D7*1000</f>
        <v>128.2051282051282</v>
      </c>
      <c r="J7" s="5362">
        <v>15</v>
      </c>
    </row>
    <row r="8" spans="1:10" ht="12.95" customHeight="1">
      <c r="A8" s="3262" t="s">
        <v>1319</v>
      </c>
      <c r="B8" s="5334"/>
      <c r="C8" s="5334"/>
      <c r="D8" s="5336"/>
      <c r="E8" s="5334"/>
      <c r="F8" s="5336"/>
      <c r="G8" s="5358"/>
      <c r="H8" s="5334"/>
      <c r="I8" s="5358"/>
      <c r="J8" s="5334"/>
    </row>
    <row r="9" spans="1:10" ht="15.75" customHeight="1">
      <c r="A9" s="3154" t="s">
        <v>2844</v>
      </c>
      <c r="B9" s="5339">
        <v>1944</v>
      </c>
      <c r="C9" s="5339">
        <v>2314</v>
      </c>
      <c r="D9" s="5340">
        <f>SUM(B9:C10)</f>
        <v>4258</v>
      </c>
      <c r="E9" s="5339">
        <v>84</v>
      </c>
      <c r="F9" s="5340">
        <f>SUM(D9:E10)</f>
        <v>4342</v>
      </c>
      <c r="G9" s="5359">
        <f>E9/D9*1000</f>
        <v>19.727571629873182</v>
      </c>
      <c r="H9" s="5340">
        <v>580</v>
      </c>
      <c r="I9" s="5359">
        <f>H9/D9*1000</f>
        <v>136.21418506341004</v>
      </c>
      <c r="J9" s="5339">
        <v>0</v>
      </c>
    </row>
    <row r="10" spans="1:10" ht="12.95" customHeight="1">
      <c r="A10" s="3424" t="s">
        <v>1321</v>
      </c>
      <c r="B10" s="5361"/>
      <c r="C10" s="5361"/>
      <c r="D10" s="5340"/>
      <c r="E10" s="5361"/>
      <c r="F10" s="5340"/>
      <c r="G10" s="5359"/>
      <c r="H10" s="5340"/>
      <c r="I10" s="5359"/>
      <c r="J10" s="5361"/>
    </row>
    <row r="11" spans="1:10" ht="15.75" customHeight="1">
      <c r="A11" s="3262" t="s">
        <v>2807</v>
      </c>
      <c r="B11" s="5335">
        <v>955</v>
      </c>
      <c r="C11" s="5335">
        <v>290</v>
      </c>
      <c r="D11" s="5336">
        <f>SUM(B11:C12)</f>
        <v>1245</v>
      </c>
      <c r="E11" s="5335">
        <v>19</v>
      </c>
      <c r="F11" s="5336">
        <f>SUM(D11:E12)</f>
        <v>1264</v>
      </c>
      <c r="G11" s="5358">
        <f>E11/D11*1000</f>
        <v>15.261044176706827</v>
      </c>
      <c r="H11" s="5336">
        <v>186</v>
      </c>
      <c r="I11" s="5358">
        <f>H11/D11*1000</f>
        <v>149.39759036144579</v>
      </c>
      <c r="J11" s="5360">
        <v>7</v>
      </c>
    </row>
    <row r="12" spans="1:10" ht="12.95" customHeight="1">
      <c r="A12" s="3425" t="s">
        <v>1323</v>
      </c>
      <c r="B12" s="5336"/>
      <c r="C12" s="5336"/>
      <c r="D12" s="5336"/>
      <c r="E12" s="5336"/>
      <c r="F12" s="5336"/>
      <c r="G12" s="5358"/>
      <c r="H12" s="5336"/>
      <c r="I12" s="5358"/>
      <c r="J12" s="5336"/>
    </row>
    <row r="13" spans="1:10" ht="15.75" customHeight="1">
      <c r="A13" s="3265" t="s">
        <v>1324</v>
      </c>
      <c r="B13" s="5340">
        <v>49308</v>
      </c>
      <c r="C13" s="5340">
        <v>284</v>
      </c>
      <c r="D13" s="5340">
        <f>SUM(B13:C14)</f>
        <v>49592</v>
      </c>
      <c r="E13" s="5340">
        <v>394</v>
      </c>
      <c r="F13" s="5340">
        <f>SUM(D13:E14)</f>
        <v>49986</v>
      </c>
      <c r="G13" s="5359">
        <f>E13/D13*1000</f>
        <v>7.944829811259881</v>
      </c>
      <c r="H13" s="5340">
        <v>5789</v>
      </c>
      <c r="I13" s="5359">
        <f>H13/D13*1000</f>
        <v>116.73253750604937</v>
      </c>
      <c r="J13" s="5359">
        <v>170</v>
      </c>
    </row>
    <row r="14" spans="1:10" ht="12.95" customHeight="1">
      <c r="A14" s="3424" t="s">
        <v>1364</v>
      </c>
      <c r="B14" s="5340"/>
      <c r="C14" s="5340"/>
      <c r="D14" s="5340"/>
      <c r="E14" s="5340"/>
      <c r="F14" s="5340"/>
      <c r="G14" s="5359"/>
      <c r="H14" s="5340"/>
      <c r="I14" s="5359"/>
      <c r="J14" s="5340"/>
    </row>
    <row r="15" spans="1:10" ht="15.75" customHeight="1">
      <c r="A15" s="3262" t="s">
        <v>1326</v>
      </c>
      <c r="B15" s="5336">
        <v>15875</v>
      </c>
      <c r="C15" s="5336">
        <v>29</v>
      </c>
      <c r="D15" s="5336">
        <f>SUM(B15:C16)</f>
        <v>15904</v>
      </c>
      <c r="E15" s="5336">
        <v>155</v>
      </c>
      <c r="F15" s="5336">
        <f>SUM(D15:E16)</f>
        <v>16059</v>
      </c>
      <c r="G15" s="5358">
        <f>E15/D15*1000</f>
        <v>9.7459758551307836</v>
      </c>
      <c r="H15" s="5336">
        <v>1782</v>
      </c>
      <c r="I15" s="5358">
        <f>H15/D15*1000</f>
        <v>112.04728370221329</v>
      </c>
      <c r="J15" s="5358">
        <v>69</v>
      </c>
    </row>
    <row r="16" spans="1:10" ht="12.95" customHeight="1">
      <c r="A16" s="3425" t="s">
        <v>2845</v>
      </c>
      <c r="B16" s="5336"/>
      <c r="C16" s="5336"/>
      <c r="D16" s="5336"/>
      <c r="E16" s="5336"/>
      <c r="F16" s="5336"/>
      <c r="G16" s="5358"/>
      <c r="H16" s="5336"/>
      <c r="I16" s="5358"/>
      <c r="J16" s="5336"/>
    </row>
    <row r="17" spans="1:14" ht="15.75" customHeight="1">
      <c r="A17" s="3262" t="s">
        <v>2740</v>
      </c>
      <c r="B17" s="5336">
        <v>7794</v>
      </c>
      <c r="C17" s="5336">
        <v>73</v>
      </c>
      <c r="D17" s="5336">
        <f>SUM(B17:C18)</f>
        <v>7867</v>
      </c>
      <c r="E17" s="5336">
        <v>79</v>
      </c>
      <c r="F17" s="5336">
        <f>SUM(D17:E18)</f>
        <v>7946</v>
      </c>
      <c r="G17" s="5358">
        <f>E17/D17*1000</f>
        <v>10.041947375111224</v>
      </c>
      <c r="H17" s="5336">
        <v>646</v>
      </c>
      <c r="I17" s="5358">
        <f>H17/D17*1000</f>
        <v>82.115164611669002</v>
      </c>
      <c r="J17" s="5358">
        <v>25</v>
      </c>
    </row>
    <row r="18" spans="1:14" ht="12.95" customHeight="1">
      <c r="A18" s="3425" t="s">
        <v>2846</v>
      </c>
      <c r="B18" s="5336"/>
      <c r="C18" s="5336"/>
      <c r="D18" s="5336"/>
      <c r="E18" s="5336"/>
      <c r="F18" s="5336"/>
      <c r="G18" s="5358"/>
      <c r="H18" s="5336"/>
      <c r="I18" s="5358"/>
      <c r="J18" s="5336"/>
    </row>
    <row r="19" spans="1:14" ht="15.75" customHeight="1">
      <c r="A19" s="3262" t="s">
        <v>2742</v>
      </c>
      <c r="B19" s="5336">
        <v>1371</v>
      </c>
      <c r="C19" s="5336">
        <v>76</v>
      </c>
      <c r="D19" s="5336">
        <f>SUM(B19:C20)</f>
        <v>1447</v>
      </c>
      <c r="E19" s="5336">
        <v>21</v>
      </c>
      <c r="F19" s="5336">
        <f>SUM(D19:E20)</f>
        <v>1468</v>
      </c>
      <c r="G19" s="5358">
        <f>E19/D19*1000</f>
        <v>14.512785072563926</v>
      </c>
      <c r="H19" s="5336">
        <v>332</v>
      </c>
      <c r="I19" s="5358">
        <f>H19/D19*1000</f>
        <v>229.4402211472011</v>
      </c>
      <c r="J19" s="5358">
        <v>0</v>
      </c>
    </row>
    <row r="20" spans="1:14" ht="12.75" customHeight="1">
      <c r="A20" s="3425" t="s">
        <v>1331</v>
      </c>
      <c r="B20" s="5336"/>
      <c r="C20" s="5336"/>
      <c r="D20" s="5336"/>
      <c r="E20" s="5336"/>
      <c r="F20" s="5336"/>
      <c r="G20" s="5358"/>
      <c r="H20" s="5336"/>
      <c r="I20" s="5358"/>
      <c r="J20" s="5336"/>
    </row>
    <row r="21" spans="1:14" ht="15" customHeight="1">
      <c r="A21" s="3265" t="s">
        <v>2808</v>
      </c>
      <c r="B21" s="5340">
        <v>405</v>
      </c>
      <c r="C21" s="5340">
        <v>30</v>
      </c>
      <c r="D21" s="5340">
        <f>SUM(B21:C22)</f>
        <v>435</v>
      </c>
      <c r="E21" s="5340">
        <v>17</v>
      </c>
      <c r="F21" s="5340">
        <f>SUM(D21:E22)</f>
        <v>452</v>
      </c>
      <c r="G21" s="5359">
        <f>E21/D21*1000</f>
        <v>39.080459770114942</v>
      </c>
      <c r="H21" s="5340">
        <v>77</v>
      </c>
      <c r="I21" s="5359">
        <f>H21/D21*1000</f>
        <v>177.01149425287358</v>
      </c>
      <c r="J21" s="5359">
        <v>0</v>
      </c>
    </row>
    <row r="22" spans="1:14" ht="12.95" customHeight="1">
      <c r="A22" s="3424" t="s">
        <v>1333</v>
      </c>
      <c r="B22" s="5340"/>
      <c r="C22" s="5340"/>
      <c r="D22" s="5340"/>
      <c r="E22" s="5340"/>
      <c r="F22" s="5340"/>
      <c r="G22" s="5359"/>
      <c r="H22" s="5340"/>
      <c r="I22" s="5359"/>
      <c r="J22" s="5340"/>
    </row>
    <row r="23" spans="1:14" ht="15.75" customHeight="1">
      <c r="A23" s="3262" t="s">
        <v>2809</v>
      </c>
      <c r="B23" s="5336">
        <v>3104</v>
      </c>
      <c r="C23" s="5336">
        <v>478</v>
      </c>
      <c r="D23" s="5336">
        <f>SUM(B23:C24)</f>
        <v>3582</v>
      </c>
      <c r="E23" s="5336">
        <v>24</v>
      </c>
      <c r="F23" s="5336">
        <f>SUM(D23:E24)</f>
        <v>3606</v>
      </c>
      <c r="G23" s="5358">
        <f>E23/D23*1000</f>
        <v>6.700167504187605</v>
      </c>
      <c r="H23" s="5336">
        <v>393</v>
      </c>
      <c r="I23" s="5358">
        <f>H23/D23*1000</f>
        <v>109.71524288107203</v>
      </c>
      <c r="J23" s="5358">
        <v>13</v>
      </c>
    </row>
    <row r="24" spans="1:14" ht="12.95" customHeight="1">
      <c r="A24" s="3425" t="s">
        <v>1372</v>
      </c>
      <c r="B24" s="5336"/>
      <c r="C24" s="5336"/>
      <c r="D24" s="5336"/>
      <c r="E24" s="5336"/>
      <c r="F24" s="5336"/>
      <c r="G24" s="5358"/>
      <c r="H24" s="5336"/>
      <c r="I24" s="5358"/>
      <c r="J24" s="5336"/>
    </row>
    <row r="25" spans="1:14" ht="15.75" customHeight="1">
      <c r="A25" s="3262" t="s">
        <v>1336</v>
      </c>
      <c r="B25" s="5336">
        <v>1979</v>
      </c>
      <c r="C25" s="5336">
        <v>152</v>
      </c>
      <c r="D25" s="5336">
        <f>SUM(B25:C26)</f>
        <v>2131</v>
      </c>
      <c r="E25" s="5336">
        <v>25</v>
      </c>
      <c r="F25" s="5336">
        <f>SUM(D25:E26)</f>
        <v>2156</v>
      </c>
      <c r="G25" s="5358">
        <f>E25/D25*1000</f>
        <v>11.731581417175036</v>
      </c>
      <c r="H25" s="5336">
        <v>399</v>
      </c>
      <c r="I25" s="5358">
        <f>H25/D25*1000</f>
        <v>187.23603941811356</v>
      </c>
      <c r="J25" s="5358">
        <v>11</v>
      </c>
    </row>
    <row r="26" spans="1:14" ht="12.95" customHeight="1" thickBot="1">
      <c r="A26" s="3425" t="s">
        <v>2446</v>
      </c>
      <c r="B26" s="5336"/>
      <c r="C26" s="5336"/>
      <c r="D26" s="5336"/>
      <c r="E26" s="5336"/>
      <c r="F26" s="5336"/>
      <c r="G26" s="5358"/>
      <c r="H26" s="5336"/>
      <c r="I26" s="5358"/>
      <c r="J26" s="5336"/>
    </row>
    <row r="27" spans="1:14" s="3360" customFormat="1" ht="30" customHeight="1">
      <c r="A27" s="1834" t="s">
        <v>2847</v>
      </c>
      <c r="B27" s="3386">
        <f>SUM(B7:B26)</f>
        <v>85912</v>
      </c>
      <c r="C27" s="3386">
        <f>SUM(C7:C26)</f>
        <v>4098</v>
      </c>
      <c r="D27" s="3386">
        <f>SUM(D7:D26)</f>
        <v>90010</v>
      </c>
      <c r="E27" s="3386">
        <f>SUM(E7:E26)</f>
        <v>852</v>
      </c>
      <c r="F27" s="3386">
        <f>SUM(F7:F26)</f>
        <v>90862</v>
      </c>
      <c r="G27" s="3426">
        <f>E27/D27*1000</f>
        <v>9.4656149316742599</v>
      </c>
      <c r="H27" s="3386">
        <f>SUM(H7:H26)</f>
        <v>10639</v>
      </c>
      <c r="I27" s="3426">
        <f>H27/D27*1000</f>
        <v>118.19797800244417</v>
      </c>
      <c r="J27" s="3426">
        <f>SUM(J7:J26)</f>
        <v>310</v>
      </c>
    </row>
    <row r="28" spans="1:14" ht="20.100000000000001" customHeight="1">
      <c r="A28" s="5333" t="s">
        <v>1339</v>
      </c>
      <c r="B28" s="5333"/>
      <c r="C28" s="5333"/>
      <c r="D28" s="5333"/>
      <c r="E28" s="5333"/>
      <c r="N28" s="1958"/>
    </row>
  </sheetData>
  <mergeCells count="91">
    <mergeCell ref="H7:H8"/>
    <mergeCell ref="I7:I8"/>
    <mergeCell ref="J7:J8"/>
    <mergeCell ref="B9:B10"/>
    <mergeCell ref="C9:C10"/>
    <mergeCell ref="D9:D10"/>
    <mergeCell ref="E9:E10"/>
    <mergeCell ref="F9:F10"/>
    <mergeCell ref="G9:G10"/>
    <mergeCell ref="H9:H10"/>
    <mergeCell ref="B7:B8"/>
    <mergeCell ref="C7:C8"/>
    <mergeCell ref="D7:D8"/>
    <mergeCell ref="E7:E8"/>
    <mergeCell ref="F7:F8"/>
    <mergeCell ref="G7:G8"/>
    <mergeCell ref="I9:I10"/>
    <mergeCell ref="J9:J10"/>
    <mergeCell ref="B11:B12"/>
    <mergeCell ref="C11:C12"/>
    <mergeCell ref="D11:D12"/>
    <mergeCell ref="E11:E12"/>
    <mergeCell ref="F11:F12"/>
    <mergeCell ref="G11:G12"/>
    <mergeCell ref="H11:H12"/>
    <mergeCell ref="I11:I12"/>
    <mergeCell ref="J11:J12"/>
    <mergeCell ref="B13:B14"/>
    <mergeCell ref="C13:C14"/>
    <mergeCell ref="D13:D14"/>
    <mergeCell ref="E13:E14"/>
    <mergeCell ref="F13:F14"/>
    <mergeCell ref="G13:G14"/>
    <mergeCell ref="H13:H14"/>
    <mergeCell ref="I13:I14"/>
    <mergeCell ref="J13:J14"/>
    <mergeCell ref="H15:H16"/>
    <mergeCell ref="I15:I16"/>
    <mergeCell ref="J15:J16"/>
    <mergeCell ref="B17:B18"/>
    <mergeCell ref="C17:C18"/>
    <mergeCell ref="D17:D18"/>
    <mergeCell ref="E17:E18"/>
    <mergeCell ref="F17:F18"/>
    <mergeCell ref="G17:G18"/>
    <mergeCell ref="H17:H18"/>
    <mergeCell ref="B15:B16"/>
    <mergeCell ref="C15:C16"/>
    <mergeCell ref="D15:D16"/>
    <mergeCell ref="E15:E16"/>
    <mergeCell ref="F15:F16"/>
    <mergeCell ref="G15:G16"/>
    <mergeCell ref="I17:I18"/>
    <mergeCell ref="J17:J18"/>
    <mergeCell ref="B19:B20"/>
    <mergeCell ref="C19:C20"/>
    <mergeCell ref="D19:D20"/>
    <mergeCell ref="E19:E20"/>
    <mergeCell ref="F19:F20"/>
    <mergeCell ref="G19:G20"/>
    <mergeCell ref="H19:H20"/>
    <mergeCell ref="I19:I20"/>
    <mergeCell ref="E23:E24"/>
    <mergeCell ref="F23:F24"/>
    <mergeCell ref="G23:G24"/>
    <mergeCell ref="J19:J20"/>
    <mergeCell ref="B21:B22"/>
    <mergeCell ref="C21:C22"/>
    <mergeCell ref="D21:D22"/>
    <mergeCell ref="E21:E22"/>
    <mergeCell ref="F21:F22"/>
    <mergeCell ref="G21:G22"/>
    <mergeCell ref="H21:H22"/>
    <mergeCell ref="I21:I22"/>
    <mergeCell ref="J21:J22"/>
    <mergeCell ref="I25:I26"/>
    <mergeCell ref="J25:J26"/>
    <mergeCell ref="A28:E28"/>
    <mergeCell ref="H23:H24"/>
    <mergeCell ref="I23:I24"/>
    <mergeCell ref="J23:J24"/>
    <mergeCell ref="B25:B26"/>
    <mergeCell ref="C25:C26"/>
    <mergeCell ref="D25:D26"/>
    <mergeCell ref="E25:E26"/>
    <mergeCell ref="F25:F26"/>
    <mergeCell ref="G25:G26"/>
    <mergeCell ref="H25:H26"/>
    <mergeCell ref="B23:B24"/>
    <mergeCell ref="C23:C24"/>
    <mergeCell ref="D23:D24"/>
  </mergeCells>
  <printOptions horizontalCentered="1" verticalCentered="1"/>
  <pageMargins left="0.59055118110236227" right="0.59055118110236227" top="0.39370078740157483" bottom="0.39370078740157483" header="0.51181102362204722" footer="0.51181102362204722"/>
  <pageSetup paperSize="9" scale="92" orientation="landscape" horizontalDpi="4294967292" verticalDpi="4294967292"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26A7-CF02-4F4F-95D7-0958E77AFC28}">
  <dimension ref="A1:R46"/>
  <sheetViews>
    <sheetView showGridLines="0" zoomScale="75" zoomScaleNormal="75" workbookViewId="0">
      <selection activeCell="O28" sqref="O28"/>
    </sheetView>
  </sheetViews>
  <sheetFormatPr defaultRowHeight="18" customHeight="1"/>
  <cols>
    <col min="1" max="1" width="12" style="869" customWidth="1"/>
    <col min="2" max="2" width="11.42578125" style="2885" customWidth="1"/>
    <col min="3" max="3" width="9.7109375" style="792" customWidth="1"/>
    <col min="4" max="4" width="8.7109375" style="792" customWidth="1"/>
    <col min="5" max="8" width="9.5703125" style="869" customWidth="1"/>
    <col min="9" max="10" width="8.7109375" style="869" customWidth="1"/>
    <col min="11" max="11" width="11.28515625" style="869" customWidth="1"/>
    <col min="12" max="12" width="9.42578125" style="869" customWidth="1"/>
    <col min="13" max="13" width="9.85546875" style="869" customWidth="1"/>
    <col min="14" max="14" width="9.140625" style="869" customWidth="1"/>
    <col min="15" max="15" width="11.140625" style="869" customWidth="1"/>
    <col min="16" max="17" width="9.140625" style="869"/>
    <col min="18" max="18" width="16.42578125" style="3476" customWidth="1"/>
    <col min="19" max="256" width="9.140625" style="869"/>
    <col min="257" max="257" width="12" style="869" customWidth="1"/>
    <col min="258" max="258" width="11.42578125" style="869" customWidth="1"/>
    <col min="259" max="259" width="9.7109375" style="869" customWidth="1"/>
    <col min="260" max="260" width="8.7109375" style="869" customWidth="1"/>
    <col min="261" max="264" width="9.5703125" style="869" customWidth="1"/>
    <col min="265" max="266" width="8.7109375" style="869" customWidth="1"/>
    <col min="267" max="267" width="11.28515625" style="869" customWidth="1"/>
    <col min="268" max="268" width="9.42578125" style="869" customWidth="1"/>
    <col min="269" max="269" width="9.85546875" style="869" customWidth="1"/>
    <col min="270" max="270" width="9.140625" style="869"/>
    <col min="271" max="271" width="11.140625" style="869" customWidth="1"/>
    <col min="272" max="273" width="9.140625" style="869"/>
    <col min="274" max="274" width="16.42578125" style="869" customWidth="1"/>
    <col min="275" max="512" width="9.140625" style="869"/>
    <col min="513" max="513" width="12" style="869" customWidth="1"/>
    <col min="514" max="514" width="11.42578125" style="869" customWidth="1"/>
    <col min="515" max="515" width="9.7109375" style="869" customWidth="1"/>
    <col min="516" max="516" width="8.7109375" style="869" customWidth="1"/>
    <col min="517" max="520" width="9.5703125" style="869" customWidth="1"/>
    <col min="521" max="522" width="8.7109375" style="869" customWidth="1"/>
    <col min="523" max="523" width="11.28515625" style="869" customWidth="1"/>
    <col min="524" max="524" width="9.42578125" style="869" customWidth="1"/>
    <col min="525" max="525" width="9.85546875" style="869" customWidth="1"/>
    <col min="526" max="526" width="9.140625" style="869"/>
    <col min="527" max="527" width="11.140625" style="869" customWidth="1"/>
    <col min="528" max="529" width="9.140625" style="869"/>
    <col min="530" max="530" width="16.42578125" style="869" customWidth="1"/>
    <col min="531" max="768" width="9.140625" style="869"/>
    <col min="769" max="769" width="12" style="869" customWidth="1"/>
    <col min="770" max="770" width="11.42578125" style="869" customWidth="1"/>
    <col min="771" max="771" width="9.7109375" style="869" customWidth="1"/>
    <col min="772" max="772" width="8.7109375" style="869" customWidth="1"/>
    <col min="773" max="776" width="9.5703125" style="869" customWidth="1"/>
    <col min="777" max="778" width="8.7109375" style="869" customWidth="1"/>
    <col min="779" max="779" width="11.28515625" style="869" customWidth="1"/>
    <col min="780" max="780" width="9.42578125" style="869" customWidth="1"/>
    <col min="781" max="781" width="9.85546875" style="869" customWidth="1"/>
    <col min="782" max="782" width="9.140625" style="869"/>
    <col min="783" max="783" width="11.140625" style="869" customWidth="1"/>
    <col min="784" max="785" width="9.140625" style="869"/>
    <col min="786" max="786" width="16.42578125" style="869" customWidth="1"/>
    <col min="787" max="1024" width="9.140625" style="869"/>
    <col min="1025" max="1025" width="12" style="869" customWidth="1"/>
    <col min="1026" max="1026" width="11.42578125" style="869" customWidth="1"/>
    <col min="1027" max="1027" width="9.7109375" style="869" customWidth="1"/>
    <col min="1028" max="1028" width="8.7109375" style="869" customWidth="1"/>
    <col min="1029" max="1032" width="9.5703125" style="869" customWidth="1"/>
    <col min="1033" max="1034" width="8.7109375" style="869" customWidth="1"/>
    <col min="1035" max="1035" width="11.28515625" style="869" customWidth="1"/>
    <col min="1036" max="1036" width="9.42578125" style="869" customWidth="1"/>
    <col min="1037" max="1037" width="9.85546875" style="869" customWidth="1"/>
    <col min="1038" max="1038" width="9.140625" style="869"/>
    <col min="1039" max="1039" width="11.140625" style="869" customWidth="1"/>
    <col min="1040" max="1041" width="9.140625" style="869"/>
    <col min="1042" max="1042" width="16.42578125" style="869" customWidth="1"/>
    <col min="1043" max="1280" width="9.140625" style="869"/>
    <col min="1281" max="1281" width="12" style="869" customWidth="1"/>
    <col min="1282" max="1282" width="11.42578125" style="869" customWidth="1"/>
    <col min="1283" max="1283" width="9.7109375" style="869" customWidth="1"/>
    <col min="1284" max="1284" width="8.7109375" style="869" customWidth="1"/>
    <col min="1285" max="1288" width="9.5703125" style="869" customWidth="1"/>
    <col min="1289" max="1290" width="8.7109375" style="869" customWidth="1"/>
    <col min="1291" max="1291" width="11.28515625" style="869" customWidth="1"/>
    <col min="1292" max="1292" width="9.42578125" style="869" customWidth="1"/>
    <col min="1293" max="1293" width="9.85546875" style="869" customWidth="1"/>
    <col min="1294" max="1294" width="9.140625" style="869"/>
    <col min="1295" max="1295" width="11.140625" style="869" customWidth="1"/>
    <col min="1296" max="1297" width="9.140625" style="869"/>
    <col min="1298" max="1298" width="16.42578125" style="869" customWidth="1"/>
    <col min="1299" max="1536" width="9.140625" style="869"/>
    <col min="1537" max="1537" width="12" style="869" customWidth="1"/>
    <col min="1538" max="1538" width="11.42578125" style="869" customWidth="1"/>
    <col min="1539" max="1539" width="9.7109375" style="869" customWidth="1"/>
    <col min="1540" max="1540" width="8.7109375" style="869" customWidth="1"/>
    <col min="1541" max="1544" width="9.5703125" style="869" customWidth="1"/>
    <col min="1545" max="1546" width="8.7109375" style="869" customWidth="1"/>
    <col min="1547" max="1547" width="11.28515625" style="869" customWidth="1"/>
    <col min="1548" max="1548" width="9.42578125" style="869" customWidth="1"/>
    <col min="1549" max="1549" width="9.85546875" style="869" customWidth="1"/>
    <col min="1550" max="1550" width="9.140625" style="869"/>
    <col min="1551" max="1551" width="11.140625" style="869" customWidth="1"/>
    <col min="1552" max="1553" width="9.140625" style="869"/>
    <col min="1554" max="1554" width="16.42578125" style="869" customWidth="1"/>
    <col min="1555" max="1792" width="9.140625" style="869"/>
    <col min="1793" max="1793" width="12" style="869" customWidth="1"/>
    <col min="1794" max="1794" width="11.42578125" style="869" customWidth="1"/>
    <col min="1795" max="1795" width="9.7109375" style="869" customWidth="1"/>
    <col min="1796" max="1796" width="8.7109375" style="869" customWidth="1"/>
    <col min="1797" max="1800" width="9.5703125" style="869" customWidth="1"/>
    <col min="1801" max="1802" width="8.7109375" style="869" customWidth="1"/>
    <col min="1803" max="1803" width="11.28515625" style="869" customWidth="1"/>
    <col min="1804" max="1804" width="9.42578125" style="869" customWidth="1"/>
    <col min="1805" max="1805" width="9.85546875" style="869" customWidth="1"/>
    <col min="1806" max="1806" width="9.140625" style="869"/>
    <col min="1807" max="1807" width="11.140625" style="869" customWidth="1"/>
    <col min="1808" max="1809" width="9.140625" style="869"/>
    <col min="1810" max="1810" width="16.42578125" style="869" customWidth="1"/>
    <col min="1811" max="2048" width="9.140625" style="869"/>
    <col min="2049" max="2049" width="12" style="869" customWidth="1"/>
    <col min="2050" max="2050" width="11.42578125" style="869" customWidth="1"/>
    <col min="2051" max="2051" width="9.7109375" style="869" customWidth="1"/>
    <col min="2052" max="2052" width="8.7109375" style="869" customWidth="1"/>
    <col min="2053" max="2056" width="9.5703125" style="869" customWidth="1"/>
    <col min="2057" max="2058" width="8.7109375" style="869" customWidth="1"/>
    <col min="2059" max="2059" width="11.28515625" style="869" customWidth="1"/>
    <col min="2060" max="2060" width="9.42578125" style="869" customWidth="1"/>
    <col min="2061" max="2061" width="9.85546875" style="869" customWidth="1"/>
    <col min="2062" max="2062" width="9.140625" style="869"/>
    <col min="2063" max="2063" width="11.140625" style="869" customWidth="1"/>
    <col min="2064" max="2065" width="9.140625" style="869"/>
    <col min="2066" max="2066" width="16.42578125" style="869" customWidth="1"/>
    <col min="2067" max="2304" width="9.140625" style="869"/>
    <col min="2305" max="2305" width="12" style="869" customWidth="1"/>
    <col min="2306" max="2306" width="11.42578125" style="869" customWidth="1"/>
    <col min="2307" max="2307" width="9.7109375" style="869" customWidth="1"/>
    <col min="2308" max="2308" width="8.7109375" style="869" customWidth="1"/>
    <col min="2309" max="2312" width="9.5703125" style="869" customWidth="1"/>
    <col min="2313" max="2314" width="8.7109375" style="869" customWidth="1"/>
    <col min="2315" max="2315" width="11.28515625" style="869" customWidth="1"/>
    <col min="2316" max="2316" width="9.42578125" style="869" customWidth="1"/>
    <col min="2317" max="2317" width="9.85546875" style="869" customWidth="1"/>
    <col min="2318" max="2318" width="9.140625" style="869"/>
    <col min="2319" max="2319" width="11.140625" style="869" customWidth="1"/>
    <col min="2320" max="2321" width="9.140625" style="869"/>
    <col min="2322" max="2322" width="16.42578125" style="869" customWidth="1"/>
    <col min="2323" max="2560" width="9.140625" style="869"/>
    <col min="2561" max="2561" width="12" style="869" customWidth="1"/>
    <col min="2562" max="2562" width="11.42578125" style="869" customWidth="1"/>
    <col min="2563" max="2563" width="9.7109375" style="869" customWidth="1"/>
    <col min="2564" max="2564" width="8.7109375" style="869" customWidth="1"/>
    <col min="2565" max="2568" width="9.5703125" style="869" customWidth="1"/>
    <col min="2569" max="2570" width="8.7109375" style="869" customWidth="1"/>
    <col min="2571" max="2571" width="11.28515625" style="869" customWidth="1"/>
    <col min="2572" max="2572" width="9.42578125" style="869" customWidth="1"/>
    <col min="2573" max="2573" width="9.85546875" style="869" customWidth="1"/>
    <col min="2574" max="2574" width="9.140625" style="869"/>
    <col min="2575" max="2575" width="11.140625" style="869" customWidth="1"/>
    <col min="2576" max="2577" width="9.140625" style="869"/>
    <col min="2578" max="2578" width="16.42578125" style="869" customWidth="1"/>
    <col min="2579" max="2816" width="9.140625" style="869"/>
    <col min="2817" max="2817" width="12" style="869" customWidth="1"/>
    <col min="2818" max="2818" width="11.42578125" style="869" customWidth="1"/>
    <col min="2819" max="2819" width="9.7109375" style="869" customWidth="1"/>
    <col min="2820" max="2820" width="8.7109375" style="869" customWidth="1"/>
    <col min="2821" max="2824" width="9.5703125" style="869" customWidth="1"/>
    <col min="2825" max="2826" width="8.7109375" style="869" customWidth="1"/>
    <col min="2827" max="2827" width="11.28515625" style="869" customWidth="1"/>
    <col min="2828" max="2828" width="9.42578125" style="869" customWidth="1"/>
    <col min="2829" max="2829" width="9.85546875" style="869" customWidth="1"/>
    <col min="2830" max="2830" width="9.140625" style="869"/>
    <col min="2831" max="2831" width="11.140625" style="869" customWidth="1"/>
    <col min="2832" max="2833" width="9.140625" style="869"/>
    <col min="2834" max="2834" width="16.42578125" style="869" customWidth="1"/>
    <col min="2835" max="3072" width="9.140625" style="869"/>
    <col min="3073" max="3073" width="12" style="869" customWidth="1"/>
    <col min="3074" max="3074" width="11.42578125" style="869" customWidth="1"/>
    <col min="3075" max="3075" width="9.7109375" style="869" customWidth="1"/>
    <col min="3076" max="3076" width="8.7109375" style="869" customWidth="1"/>
    <col min="3077" max="3080" width="9.5703125" style="869" customWidth="1"/>
    <col min="3081" max="3082" width="8.7109375" style="869" customWidth="1"/>
    <col min="3083" max="3083" width="11.28515625" style="869" customWidth="1"/>
    <col min="3084" max="3084" width="9.42578125" style="869" customWidth="1"/>
    <col min="3085" max="3085" width="9.85546875" style="869" customWidth="1"/>
    <col min="3086" max="3086" width="9.140625" style="869"/>
    <col min="3087" max="3087" width="11.140625" style="869" customWidth="1"/>
    <col min="3088" max="3089" width="9.140625" style="869"/>
    <col min="3090" max="3090" width="16.42578125" style="869" customWidth="1"/>
    <col min="3091" max="3328" width="9.140625" style="869"/>
    <col min="3329" max="3329" width="12" style="869" customWidth="1"/>
    <col min="3330" max="3330" width="11.42578125" style="869" customWidth="1"/>
    <col min="3331" max="3331" width="9.7109375" style="869" customWidth="1"/>
    <col min="3332" max="3332" width="8.7109375" style="869" customWidth="1"/>
    <col min="3333" max="3336" width="9.5703125" style="869" customWidth="1"/>
    <col min="3337" max="3338" width="8.7109375" style="869" customWidth="1"/>
    <col min="3339" max="3339" width="11.28515625" style="869" customWidth="1"/>
    <col min="3340" max="3340" width="9.42578125" style="869" customWidth="1"/>
    <col min="3341" max="3341" width="9.85546875" style="869" customWidth="1"/>
    <col min="3342" max="3342" width="9.140625" style="869"/>
    <col min="3343" max="3343" width="11.140625" style="869" customWidth="1"/>
    <col min="3344" max="3345" width="9.140625" style="869"/>
    <col min="3346" max="3346" width="16.42578125" style="869" customWidth="1"/>
    <col min="3347" max="3584" width="9.140625" style="869"/>
    <col min="3585" max="3585" width="12" style="869" customWidth="1"/>
    <col min="3586" max="3586" width="11.42578125" style="869" customWidth="1"/>
    <col min="3587" max="3587" width="9.7109375" style="869" customWidth="1"/>
    <col min="3588" max="3588" width="8.7109375" style="869" customWidth="1"/>
    <col min="3589" max="3592" width="9.5703125" style="869" customWidth="1"/>
    <col min="3593" max="3594" width="8.7109375" style="869" customWidth="1"/>
    <col min="3595" max="3595" width="11.28515625" style="869" customWidth="1"/>
    <col min="3596" max="3596" width="9.42578125" style="869" customWidth="1"/>
    <col min="3597" max="3597" width="9.85546875" style="869" customWidth="1"/>
    <col min="3598" max="3598" width="9.140625" style="869"/>
    <col min="3599" max="3599" width="11.140625" style="869" customWidth="1"/>
    <col min="3600" max="3601" width="9.140625" style="869"/>
    <col min="3602" max="3602" width="16.42578125" style="869" customWidth="1"/>
    <col min="3603" max="3840" width="9.140625" style="869"/>
    <col min="3841" max="3841" width="12" style="869" customWidth="1"/>
    <col min="3842" max="3842" width="11.42578125" style="869" customWidth="1"/>
    <col min="3843" max="3843" width="9.7109375" style="869" customWidth="1"/>
    <col min="3844" max="3844" width="8.7109375" style="869" customWidth="1"/>
    <col min="3845" max="3848" width="9.5703125" style="869" customWidth="1"/>
    <col min="3849" max="3850" width="8.7109375" style="869" customWidth="1"/>
    <col min="3851" max="3851" width="11.28515625" style="869" customWidth="1"/>
    <col min="3852" max="3852" width="9.42578125" style="869" customWidth="1"/>
    <col min="3853" max="3853" width="9.85546875" style="869" customWidth="1"/>
    <col min="3854" max="3854" width="9.140625" style="869"/>
    <col min="3855" max="3855" width="11.140625" style="869" customWidth="1"/>
    <col min="3856" max="3857" width="9.140625" style="869"/>
    <col min="3858" max="3858" width="16.42578125" style="869" customWidth="1"/>
    <col min="3859" max="4096" width="9.140625" style="869"/>
    <col min="4097" max="4097" width="12" style="869" customWidth="1"/>
    <col min="4098" max="4098" width="11.42578125" style="869" customWidth="1"/>
    <col min="4099" max="4099" width="9.7109375" style="869" customWidth="1"/>
    <col min="4100" max="4100" width="8.7109375" style="869" customWidth="1"/>
    <col min="4101" max="4104" width="9.5703125" style="869" customWidth="1"/>
    <col min="4105" max="4106" width="8.7109375" style="869" customWidth="1"/>
    <col min="4107" max="4107" width="11.28515625" style="869" customWidth="1"/>
    <col min="4108" max="4108" width="9.42578125" style="869" customWidth="1"/>
    <col min="4109" max="4109" width="9.85546875" style="869" customWidth="1"/>
    <col min="4110" max="4110" width="9.140625" style="869"/>
    <col min="4111" max="4111" width="11.140625" style="869" customWidth="1"/>
    <col min="4112" max="4113" width="9.140625" style="869"/>
    <col min="4114" max="4114" width="16.42578125" style="869" customWidth="1"/>
    <col min="4115" max="4352" width="9.140625" style="869"/>
    <col min="4353" max="4353" width="12" style="869" customWidth="1"/>
    <col min="4354" max="4354" width="11.42578125" style="869" customWidth="1"/>
    <col min="4355" max="4355" width="9.7109375" style="869" customWidth="1"/>
    <col min="4356" max="4356" width="8.7109375" style="869" customWidth="1"/>
    <col min="4357" max="4360" width="9.5703125" style="869" customWidth="1"/>
    <col min="4361" max="4362" width="8.7109375" style="869" customWidth="1"/>
    <col min="4363" max="4363" width="11.28515625" style="869" customWidth="1"/>
    <col min="4364" max="4364" width="9.42578125" style="869" customWidth="1"/>
    <col min="4365" max="4365" width="9.85546875" style="869" customWidth="1"/>
    <col min="4366" max="4366" width="9.140625" style="869"/>
    <col min="4367" max="4367" width="11.140625" style="869" customWidth="1"/>
    <col min="4368" max="4369" width="9.140625" style="869"/>
    <col min="4370" max="4370" width="16.42578125" style="869" customWidth="1"/>
    <col min="4371" max="4608" width="9.140625" style="869"/>
    <col min="4609" max="4609" width="12" style="869" customWidth="1"/>
    <col min="4610" max="4610" width="11.42578125" style="869" customWidth="1"/>
    <col min="4611" max="4611" width="9.7109375" style="869" customWidth="1"/>
    <col min="4612" max="4612" width="8.7109375" style="869" customWidth="1"/>
    <col min="4613" max="4616" width="9.5703125" style="869" customWidth="1"/>
    <col min="4617" max="4618" width="8.7109375" style="869" customWidth="1"/>
    <col min="4619" max="4619" width="11.28515625" style="869" customWidth="1"/>
    <col min="4620" max="4620" width="9.42578125" style="869" customWidth="1"/>
    <col min="4621" max="4621" width="9.85546875" style="869" customWidth="1"/>
    <col min="4622" max="4622" width="9.140625" style="869"/>
    <col min="4623" max="4623" width="11.140625" style="869" customWidth="1"/>
    <col min="4624" max="4625" width="9.140625" style="869"/>
    <col min="4626" max="4626" width="16.42578125" style="869" customWidth="1"/>
    <col min="4627" max="4864" width="9.140625" style="869"/>
    <col min="4865" max="4865" width="12" style="869" customWidth="1"/>
    <col min="4866" max="4866" width="11.42578125" style="869" customWidth="1"/>
    <col min="4867" max="4867" width="9.7109375" style="869" customWidth="1"/>
    <col min="4868" max="4868" width="8.7109375" style="869" customWidth="1"/>
    <col min="4869" max="4872" width="9.5703125" style="869" customWidth="1"/>
    <col min="4873" max="4874" width="8.7109375" style="869" customWidth="1"/>
    <col min="4875" max="4875" width="11.28515625" style="869" customWidth="1"/>
    <col min="4876" max="4876" width="9.42578125" style="869" customWidth="1"/>
    <col min="4877" max="4877" width="9.85546875" style="869" customWidth="1"/>
    <col min="4878" max="4878" width="9.140625" style="869"/>
    <col min="4879" max="4879" width="11.140625" style="869" customWidth="1"/>
    <col min="4880" max="4881" width="9.140625" style="869"/>
    <col min="4882" max="4882" width="16.42578125" style="869" customWidth="1"/>
    <col min="4883" max="5120" width="9.140625" style="869"/>
    <col min="5121" max="5121" width="12" style="869" customWidth="1"/>
    <col min="5122" max="5122" width="11.42578125" style="869" customWidth="1"/>
    <col min="5123" max="5123" width="9.7109375" style="869" customWidth="1"/>
    <col min="5124" max="5124" width="8.7109375" style="869" customWidth="1"/>
    <col min="5125" max="5128" width="9.5703125" style="869" customWidth="1"/>
    <col min="5129" max="5130" width="8.7109375" style="869" customWidth="1"/>
    <col min="5131" max="5131" width="11.28515625" style="869" customWidth="1"/>
    <col min="5132" max="5132" width="9.42578125" style="869" customWidth="1"/>
    <col min="5133" max="5133" width="9.85546875" style="869" customWidth="1"/>
    <col min="5134" max="5134" width="9.140625" style="869"/>
    <col min="5135" max="5135" width="11.140625" style="869" customWidth="1"/>
    <col min="5136" max="5137" width="9.140625" style="869"/>
    <col min="5138" max="5138" width="16.42578125" style="869" customWidth="1"/>
    <col min="5139" max="5376" width="9.140625" style="869"/>
    <col min="5377" max="5377" width="12" style="869" customWidth="1"/>
    <col min="5378" max="5378" width="11.42578125" style="869" customWidth="1"/>
    <col min="5379" max="5379" width="9.7109375" style="869" customWidth="1"/>
    <col min="5380" max="5380" width="8.7109375" style="869" customWidth="1"/>
    <col min="5381" max="5384" width="9.5703125" style="869" customWidth="1"/>
    <col min="5385" max="5386" width="8.7109375" style="869" customWidth="1"/>
    <col min="5387" max="5387" width="11.28515625" style="869" customWidth="1"/>
    <col min="5388" max="5388" width="9.42578125" style="869" customWidth="1"/>
    <col min="5389" max="5389" width="9.85546875" style="869" customWidth="1"/>
    <col min="5390" max="5390" width="9.140625" style="869"/>
    <col min="5391" max="5391" width="11.140625" style="869" customWidth="1"/>
    <col min="5392" max="5393" width="9.140625" style="869"/>
    <col min="5394" max="5394" width="16.42578125" style="869" customWidth="1"/>
    <col min="5395" max="5632" width="9.140625" style="869"/>
    <col min="5633" max="5633" width="12" style="869" customWidth="1"/>
    <col min="5634" max="5634" width="11.42578125" style="869" customWidth="1"/>
    <col min="5635" max="5635" width="9.7109375" style="869" customWidth="1"/>
    <col min="5636" max="5636" width="8.7109375" style="869" customWidth="1"/>
    <col min="5637" max="5640" width="9.5703125" style="869" customWidth="1"/>
    <col min="5641" max="5642" width="8.7109375" style="869" customWidth="1"/>
    <col min="5643" max="5643" width="11.28515625" style="869" customWidth="1"/>
    <col min="5644" max="5644" width="9.42578125" style="869" customWidth="1"/>
    <col min="5645" max="5645" width="9.85546875" style="869" customWidth="1"/>
    <col min="5646" max="5646" width="9.140625" style="869"/>
    <col min="5647" max="5647" width="11.140625" style="869" customWidth="1"/>
    <col min="5648" max="5649" width="9.140625" style="869"/>
    <col min="5650" max="5650" width="16.42578125" style="869" customWidth="1"/>
    <col min="5651" max="5888" width="9.140625" style="869"/>
    <col min="5889" max="5889" width="12" style="869" customWidth="1"/>
    <col min="5890" max="5890" width="11.42578125" style="869" customWidth="1"/>
    <col min="5891" max="5891" width="9.7109375" style="869" customWidth="1"/>
    <col min="5892" max="5892" width="8.7109375" style="869" customWidth="1"/>
    <col min="5893" max="5896" width="9.5703125" style="869" customWidth="1"/>
    <col min="5897" max="5898" width="8.7109375" style="869" customWidth="1"/>
    <col min="5899" max="5899" width="11.28515625" style="869" customWidth="1"/>
    <col min="5900" max="5900" width="9.42578125" style="869" customWidth="1"/>
    <col min="5901" max="5901" width="9.85546875" style="869" customWidth="1"/>
    <col min="5902" max="5902" width="9.140625" style="869"/>
    <col min="5903" max="5903" width="11.140625" style="869" customWidth="1"/>
    <col min="5904" max="5905" width="9.140625" style="869"/>
    <col min="5906" max="5906" width="16.42578125" style="869" customWidth="1"/>
    <col min="5907" max="6144" width="9.140625" style="869"/>
    <col min="6145" max="6145" width="12" style="869" customWidth="1"/>
    <col min="6146" max="6146" width="11.42578125" style="869" customWidth="1"/>
    <col min="6147" max="6147" width="9.7109375" style="869" customWidth="1"/>
    <col min="6148" max="6148" width="8.7109375" style="869" customWidth="1"/>
    <col min="6149" max="6152" width="9.5703125" style="869" customWidth="1"/>
    <col min="6153" max="6154" width="8.7109375" style="869" customWidth="1"/>
    <col min="6155" max="6155" width="11.28515625" style="869" customWidth="1"/>
    <col min="6156" max="6156" width="9.42578125" style="869" customWidth="1"/>
    <col min="6157" max="6157" width="9.85546875" style="869" customWidth="1"/>
    <col min="6158" max="6158" width="9.140625" style="869"/>
    <col min="6159" max="6159" width="11.140625" style="869" customWidth="1"/>
    <col min="6160" max="6161" width="9.140625" style="869"/>
    <col min="6162" max="6162" width="16.42578125" style="869" customWidth="1"/>
    <col min="6163" max="6400" width="9.140625" style="869"/>
    <col min="6401" max="6401" width="12" style="869" customWidth="1"/>
    <col min="6402" max="6402" width="11.42578125" style="869" customWidth="1"/>
    <col min="6403" max="6403" width="9.7109375" style="869" customWidth="1"/>
    <col min="6404" max="6404" width="8.7109375" style="869" customWidth="1"/>
    <col min="6405" max="6408" width="9.5703125" style="869" customWidth="1"/>
    <col min="6409" max="6410" width="8.7109375" style="869" customWidth="1"/>
    <col min="6411" max="6411" width="11.28515625" style="869" customWidth="1"/>
    <col min="6412" max="6412" width="9.42578125" style="869" customWidth="1"/>
    <col min="6413" max="6413" width="9.85546875" style="869" customWidth="1"/>
    <col min="6414" max="6414" width="9.140625" style="869"/>
    <col min="6415" max="6415" width="11.140625" style="869" customWidth="1"/>
    <col min="6416" max="6417" width="9.140625" style="869"/>
    <col min="6418" max="6418" width="16.42578125" style="869" customWidth="1"/>
    <col min="6419" max="6656" width="9.140625" style="869"/>
    <col min="6657" max="6657" width="12" style="869" customWidth="1"/>
    <col min="6658" max="6658" width="11.42578125" style="869" customWidth="1"/>
    <col min="6659" max="6659" width="9.7109375" style="869" customWidth="1"/>
    <col min="6660" max="6660" width="8.7109375" style="869" customWidth="1"/>
    <col min="6661" max="6664" width="9.5703125" style="869" customWidth="1"/>
    <col min="6665" max="6666" width="8.7109375" style="869" customWidth="1"/>
    <col min="6667" max="6667" width="11.28515625" style="869" customWidth="1"/>
    <col min="6668" max="6668" width="9.42578125" style="869" customWidth="1"/>
    <col min="6669" max="6669" width="9.85546875" style="869" customWidth="1"/>
    <col min="6670" max="6670" width="9.140625" style="869"/>
    <col min="6671" max="6671" width="11.140625" style="869" customWidth="1"/>
    <col min="6672" max="6673" width="9.140625" style="869"/>
    <col min="6674" max="6674" width="16.42578125" style="869" customWidth="1"/>
    <col min="6675" max="6912" width="9.140625" style="869"/>
    <col min="6913" max="6913" width="12" style="869" customWidth="1"/>
    <col min="6914" max="6914" width="11.42578125" style="869" customWidth="1"/>
    <col min="6915" max="6915" width="9.7109375" style="869" customWidth="1"/>
    <col min="6916" max="6916" width="8.7109375" style="869" customWidth="1"/>
    <col min="6917" max="6920" width="9.5703125" style="869" customWidth="1"/>
    <col min="6921" max="6922" width="8.7109375" style="869" customWidth="1"/>
    <col min="6923" max="6923" width="11.28515625" style="869" customWidth="1"/>
    <col min="6924" max="6924" width="9.42578125" style="869" customWidth="1"/>
    <col min="6925" max="6925" width="9.85546875" style="869" customWidth="1"/>
    <col min="6926" max="6926" width="9.140625" style="869"/>
    <col min="6927" max="6927" width="11.140625" style="869" customWidth="1"/>
    <col min="6928" max="6929" width="9.140625" style="869"/>
    <col min="6930" max="6930" width="16.42578125" style="869" customWidth="1"/>
    <col min="6931" max="7168" width="9.140625" style="869"/>
    <col min="7169" max="7169" width="12" style="869" customWidth="1"/>
    <col min="7170" max="7170" width="11.42578125" style="869" customWidth="1"/>
    <col min="7171" max="7171" width="9.7109375" style="869" customWidth="1"/>
    <col min="7172" max="7172" width="8.7109375" style="869" customWidth="1"/>
    <col min="7173" max="7176" width="9.5703125" style="869" customWidth="1"/>
    <col min="7177" max="7178" width="8.7109375" style="869" customWidth="1"/>
    <col min="7179" max="7179" width="11.28515625" style="869" customWidth="1"/>
    <col min="7180" max="7180" width="9.42578125" style="869" customWidth="1"/>
    <col min="7181" max="7181" width="9.85546875" style="869" customWidth="1"/>
    <col min="7182" max="7182" width="9.140625" style="869"/>
    <col min="7183" max="7183" width="11.140625" style="869" customWidth="1"/>
    <col min="7184" max="7185" width="9.140625" style="869"/>
    <col min="7186" max="7186" width="16.42578125" style="869" customWidth="1"/>
    <col min="7187" max="7424" width="9.140625" style="869"/>
    <col min="7425" max="7425" width="12" style="869" customWidth="1"/>
    <col min="7426" max="7426" width="11.42578125" style="869" customWidth="1"/>
    <col min="7427" max="7427" width="9.7109375" style="869" customWidth="1"/>
    <col min="7428" max="7428" width="8.7109375" style="869" customWidth="1"/>
    <col min="7429" max="7432" width="9.5703125" style="869" customWidth="1"/>
    <col min="7433" max="7434" width="8.7109375" style="869" customWidth="1"/>
    <col min="7435" max="7435" width="11.28515625" style="869" customWidth="1"/>
    <col min="7436" max="7436" width="9.42578125" style="869" customWidth="1"/>
    <col min="7437" max="7437" width="9.85546875" style="869" customWidth="1"/>
    <col min="7438" max="7438" width="9.140625" style="869"/>
    <col min="7439" max="7439" width="11.140625" style="869" customWidth="1"/>
    <col min="7440" max="7441" width="9.140625" style="869"/>
    <col min="7442" max="7442" width="16.42578125" style="869" customWidth="1"/>
    <col min="7443" max="7680" width="9.140625" style="869"/>
    <col min="7681" max="7681" width="12" style="869" customWidth="1"/>
    <col min="7682" max="7682" width="11.42578125" style="869" customWidth="1"/>
    <col min="7683" max="7683" width="9.7109375" style="869" customWidth="1"/>
    <col min="7684" max="7684" width="8.7109375" style="869" customWidth="1"/>
    <col min="7685" max="7688" width="9.5703125" style="869" customWidth="1"/>
    <col min="7689" max="7690" width="8.7109375" style="869" customWidth="1"/>
    <col min="7691" max="7691" width="11.28515625" style="869" customWidth="1"/>
    <col min="7692" max="7692" width="9.42578125" style="869" customWidth="1"/>
    <col min="7693" max="7693" width="9.85546875" style="869" customWidth="1"/>
    <col min="7694" max="7694" width="9.140625" style="869"/>
    <col min="7695" max="7695" width="11.140625" style="869" customWidth="1"/>
    <col min="7696" max="7697" width="9.140625" style="869"/>
    <col min="7698" max="7698" width="16.42578125" style="869" customWidth="1"/>
    <col min="7699" max="7936" width="9.140625" style="869"/>
    <col min="7937" max="7937" width="12" style="869" customWidth="1"/>
    <col min="7938" max="7938" width="11.42578125" style="869" customWidth="1"/>
    <col min="7939" max="7939" width="9.7109375" style="869" customWidth="1"/>
    <col min="7940" max="7940" width="8.7109375" style="869" customWidth="1"/>
    <col min="7941" max="7944" width="9.5703125" style="869" customWidth="1"/>
    <col min="7945" max="7946" width="8.7109375" style="869" customWidth="1"/>
    <col min="7947" max="7947" width="11.28515625" style="869" customWidth="1"/>
    <col min="7948" max="7948" width="9.42578125" style="869" customWidth="1"/>
    <col min="7949" max="7949" width="9.85546875" style="869" customWidth="1"/>
    <col min="7950" max="7950" width="9.140625" style="869"/>
    <col min="7951" max="7951" width="11.140625" style="869" customWidth="1"/>
    <col min="7952" max="7953" width="9.140625" style="869"/>
    <col min="7954" max="7954" width="16.42578125" style="869" customWidth="1"/>
    <col min="7955" max="8192" width="9.140625" style="869"/>
    <col min="8193" max="8193" width="12" style="869" customWidth="1"/>
    <col min="8194" max="8194" width="11.42578125" style="869" customWidth="1"/>
    <col min="8195" max="8195" width="9.7109375" style="869" customWidth="1"/>
    <col min="8196" max="8196" width="8.7109375" style="869" customWidth="1"/>
    <col min="8197" max="8200" width="9.5703125" style="869" customWidth="1"/>
    <col min="8201" max="8202" width="8.7109375" style="869" customWidth="1"/>
    <col min="8203" max="8203" width="11.28515625" style="869" customWidth="1"/>
    <col min="8204" max="8204" width="9.42578125" style="869" customWidth="1"/>
    <col min="8205" max="8205" width="9.85546875" style="869" customWidth="1"/>
    <col min="8206" max="8206" width="9.140625" style="869"/>
    <col min="8207" max="8207" width="11.140625" style="869" customWidth="1"/>
    <col min="8208" max="8209" width="9.140625" style="869"/>
    <col min="8210" max="8210" width="16.42578125" style="869" customWidth="1"/>
    <col min="8211" max="8448" width="9.140625" style="869"/>
    <col min="8449" max="8449" width="12" style="869" customWidth="1"/>
    <col min="8450" max="8450" width="11.42578125" style="869" customWidth="1"/>
    <col min="8451" max="8451" width="9.7109375" style="869" customWidth="1"/>
    <col min="8452" max="8452" width="8.7109375" style="869" customWidth="1"/>
    <col min="8453" max="8456" width="9.5703125" style="869" customWidth="1"/>
    <col min="8457" max="8458" width="8.7109375" style="869" customWidth="1"/>
    <col min="8459" max="8459" width="11.28515625" style="869" customWidth="1"/>
    <col min="8460" max="8460" width="9.42578125" style="869" customWidth="1"/>
    <col min="8461" max="8461" width="9.85546875" style="869" customWidth="1"/>
    <col min="8462" max="8462" width="9.140625" style="869"/>
    <col min="8463" max="8463" width="11.140625" style="869" customWidth="1"/>
    <col min="8464" max="8465" width="9.140625" style="869"/>
    <col min="8466" max="8466" width="16.42578125" style="869" customWidth="1"/>
    <col min="8467" max="8704" width="9.140625" style="869"/>
    <col min="8705" max="8705" width="12" style="869" customWidth="1"/>
    <col min="8706" max="8706" width="11.42578125" style="869" customWidth="1"/>
    <col min="8707" max="8707" width="9.7109375" style="869" customWidth="1"/>
    <col min="8708" max="8708" width="8.7109375" style="869" customWidth="1"/>
    <col min="8709" max="8712" width="9.5703125" style="869" customWidth="1"/>
    <col min="8713" max="8714" width="8.7109375" style="869" customWidth="1"/>
    <col min="8715" max="8715" width="11.28515625" style="869" customWidth="1"/>
    <col min="8716" max="8716" width="9.42578125" style="869" customWidth="1"/>
    <col min="8717" max="8717" width="9.85546875" style="869" customWidth="1"/>
    <col min="8718" max="8718" width="9.140625" style="869"/>
    <col min="8719" max="8719" width="11.140625" style="869" customWidth="1"/>
    <col min="8720" max="8721" width="9.140625" style="869"/>
    <col min="8722" max="8722" width="16.42578125" style="869" customWidth="1"/>
    <col min="8723" max="8960" width="9.140625" style="869"/>
    <col min="8961" max="8961" width="12" style="869" customWidth="1"/>
    <col min="8962" max="8962" width="11.42578125" style="869" customWidth="1"/>
    <col min="8963" max="8963" width="9.7109375" style="869" customWidth="1"/>
    <col min="8964" max="8964" width="8.7109375" style="869" customWidth="1"/>
    <col min="8965" max="8968" width="9.5703125" style="869" customWidth="1"/>
    <col min="8969" max="8970" width="8.7109375" style="869" customWidth="1"/>
    <col min="8971" max="8971" width="11.28515625" style="869" customWidth="1"/>
    <col min="8972" max="8972" width="9.42578125" style="869" customWidth="1"/>
    <col min="8973" max="8973" width="9.85546875" style="869" customWidth="1"/>
    <col min="8974" max="8974" width="9.140625" style="869"/>
    <col min="8975" max="8975" width="11.140625" style="869" customWidth="1"/>
    <col min="8976" max="8977" width="9.140625" style="869"/>
    <col min="8978" max="8978" width="16.42578125" style="869" customWidth="1"/>
    <col min="8979" max="9216" width="9.140625" style="869"/>
    <col min="9217" max="9217" width="12" style="869" customWidth="1"/>
    <col min="9218" max="9218" width="11.42578125" style="869" customWidth="1"/>
    <col min="9219" max="9219" width="9.7109375" style="869" customWidth="1"/>
    <col min="9220" max="9220" width="8.7109375" style="869" customWidth="1"/>
    <col min="9221" max="9224" width="9.5703125" style="869" customWidth="1"/>
    <col min="9225" max="9226" width="8.7109375" style="869" customWidth="1"/>
    <col min="9227" max="9227" width="11.28515625" style="869" customWidth="1"/>
    <col min="9228" max="9228" width="9.42578125" style="869" customWidth="1"/>
    <col min="9229" max="9229" width="9.85546875" style="869" customWidth="1"/>
    <col min="9230" max="9230" width="9.140625" style="869"/>
    <col min="9231" max="9231" width="11.140625" style="869" customWidth="1"/>
    <col min="9232" max="9233" width="9.140625" style="869"/>
    <col min="9234" max="9234" width="16.42578125" style="869" customWidth="1"/>
    <col min="9235" max="9472" width="9.140625" style="869"/>
    <col min="9473" max="9473" width="12" style="869" customWidth="1"/>
    <col min="9474" max="9474" width="11.42578125" style="869" customWidth="1"/>
    <col min="9475" max="9475" width="9.7109375" style="869" customWidth="1"/>
    <col min="9476" max="9476" width="8.7109375" style="869" customWidth="1"/>
    <col min="9477" max="9480" width="9.5703125" style="869" customWidth="1"/>
    <col min="9481" max="9482" width="8.7109375" style="869" customWidth="1"/>
    <col min="9483" max="9483" width="11.28515625" style="869" customWidth="1"/>
    <col min="9484" max="9484" width="9.42578125" style="869" customWidth="1"/>
    <col min="9485" max="9485" width="9.85546875" style="869" customWidth="1"/>
    <col min="9486" max="9486" width="9.140625" style="869"/>
    <col min="9487" max="9487" width="11.140625" style="869" customWidth="1"/>
    <col min="9488" max="9489" width="9.140625" style="869"/>
    <col min="9490" max="9490" width="16.42578125" style="869" customWidth="1"/>
    <col min="9491" max="9728" width="9.140625" style="869"/>
    <col min="9729" max="9729" width="12" style="869" customWidth="1"/>
    <col min="9730" max="9730" width="11.42578125" style="869" customWidth="1"/>
    <col min="9731" max="9731" width="9.7109375" style="869" customWidth="1"/>
    <col min="9732" max="9732" width="8.7109375" style="869" customWidth="1"/>
    <col min="9733" max="9736" width="9.5703125" style="869" customWidth="1"/>
    <col min="9737" max="9738" width="8.7109375" style="869" customWidth="1"/>
    <col min="9739" max="9739" width="11.28515625" style="869" customWidth="1"/>
    <col min="9740" max="9740" width="9.42578125" style="869" customWidth="1"/>
    <col min="9741" max="9741" width="9.85546875" style="869" customWidth="1"/>
    <col min="9742" max="9742" width="9.140625" style="869"/>
    <col min="9743" max="9743" width="11.140625" style="869" customWidth="1"/>
    <col min="9744" max="9745" width="9.140625" style="869"/>
    <col min="9746" max="9746" width="16.42578125" style="869" customWidth="1"/>
    <col min="9747" max="9984" width="9.140625" style="869"/>
    <col min="9985" max="9985" width="12" style="869" customWidth="1"/>
    <col min="9986" max="9986" width="11.42578125" style="869" customWidth="1"/>
    <col min="9987" max="9987" width="9.7109375" style="869" customWidth="1"/>
    <col min="9988" max="9988" width="8.7109375" style="869" customWidth="1"/>
    <col min="9989" max="9992" width="9.5703125" style="869" customWidth="1"/>
    <col min="9993" max="9994" width="8.7109375" style="869" customWidth="1"/>
    <col min="9995" max="9995" width="11.28515625" style="869" customWidth="1"/>
    <col min="9996" max="9996" width="9.42578125" style="869" customWidth="1"/>
    <col min="9997" max="9997" width="9.85546875" style="869" customWidth="1"/>
    <col min="9998" max="9998" width="9.140625" style="869"/>
    <col min="9999" max="9999" width="11.140625" style="869" customWidth="1"/>
    <col min="10000" max="10001" width="9.140625" style="869"/>
    <col min="10002" max="10002" width="16.42578125" style="869" customWidth="1"/>
    <col min="10003" max="10240" width="9.140625" style="869"/>
    <col min="10241" max="10241" width="12" style="869" customWidth="1"/>
    <col min="10242" max="10242" width="11.42578125" style="869" customWidth="1"/>
    <col min="10243" max="10243" width="9.7109375" style="869" customWidth="1"/>
    <col min="10244" max="10244" width="8.7109375" style="869" customWidth="1"/>
    <col min="10245" max="10248" width="9.5703125" style="869" customWidth="1"/>
    <col min="10249" max="10250" width="8.7109375" style="869" customWidth="1"/>
    <col min="10251" max="10251" width="11.28515625" style="869" customWidth="1"/>
    <col min="10252" max="10252" width="9.42578125" style="869" customWidth="1"/>
    <col min="10253" max="10253" width="9.85546875" style="869" customWidth="1"/>
    <col min="10254" max="10254" width="9.140625" style="869"/>
    <col min="10255" max="10255" width="11.140625" style="869" customWidth="1"/>
    <col min="10256" max="10257" width="9.140625" style="869"/>
    <col min="10258" max="10258" width="16.42578125" style="869" customWidth="1"/>
    <col min="10259" max="10496" width="9.140625" style="869"/>
    <col min="10497" max="10497" width="12" style="869" customWidth="1"/>
    <col min="10498" max="10498" width="11.42578125" style="869" customWidth="1"/>
    <col min="10499" max="10499" width="9.7109375" style="869" customWidth="1"/>
    <col min="10500" max="10500" width="8.7109375" style="869" customWidth="1"/>
    <col min="10501" max="10504" width="9.5703125" style="869" customWidth="1"/>
    <col min="10505" max="10506" width="8.7109375" style="869" customWidth="1"/>
    <col min="10507" max="10507" width="11.28515625" style="869" customWidth="1"/>
    <col min="10508" max="10508" width="9.42578125" style="869" customWidth="1"/>
    <col min="10509" max="10509" width="9.85546875" style="869" customWidth="1"/>
    <col min="10510" max="10510" width="9.140625" style="869"/>
    <col min="10511" max="10511" width="11.140625" style="869" customWidth="1"/>
    <col min="10512" max="10513" width="9.140625" style="869"/>
    <col min="10514" max="10514" width="16.42578125" style="869" customWidth="1"/>
    <col min="10515" max="10752" width="9.140625" style="869"/>
    <col min="10753" max="10753" width="12" style="869" customWidth="1"/>
    <col min="10754" max="10754" width="11.42578125" style="869" customWidth="1"/>
    <col min="10755" max="10755" width="9.7109375" style="869" customWidth="1"/>
    <col min="10756" max="10756" width="8.7109375" style="869" customWidth="1"/>
    <col min="10757" max="10760" width="9.5703125" style="869" customWidth="1"/>
    <col min="10761" max="10762" width="8.7109375" style="869" customWidth="1"/>
    <col min="10763" max="10763" width="11.28515625" style="869" customWidth="1"/>
    <col min="10764" max="10764" width="9.42578125" style="869" customWidth="1"/>
    <col min="10765" max="10765" width="9.85546875" style="869" customWidth="1"/>
    <col min="10766" max="10766" width="9.140625" style="869"/>
    <col min="10767" max="10767" width="11.140625" style="869" customWidth="1"/>
    <col min="10768" max="10769" width="9.140625" style="869"/>
    <col min="10770" max="10770" width="16.42578125" style="869" customWidth="1"/>
    <col min="10771" max="11008" width="9.140625" style="869"/>
    <col min="11009" max="11009" width="12" style="869" customWidth="1"/>
    <col min="11010" max="11010" width="11.42578125" style="869" customWidth="1"/>
    <col min="11011" max="11011" width="9.7109375" style="869" customWidth="1"/>
    <col min="11012" max="11012" width="8.7109375" style="869" customWidth="1"/>
    <col min="11013" max="11016" width="9.5703125" style="869" customWidth="1"/>
    <col min="11017" max="11018" width="8.7109375" style="869" customWidth="1"/>
    <col min="11019" max="11019" width="11.28515625" style="869" customWidth="1"/>
    <col min="11020" max="11020" width="9.42578125" style="869" customWidth="1"/>
    <col min="11021" max="11021" width="9.85546875" style="869" customWidth="1"/>
    <col min="11022" max="11022" width="9.140625" style="869"/>
    <col min="11023" max="11023" width="11.140625" style="869" customWidth="1"/>
    <col min="11024" max="11025" width="9.140625" style="869"/>
    <col min="11026" max="11026" width="16.42578125" style="869" customWidth="1"/>
    <col min="11027" max="11264" width="9.140625" style="869"/>
    <col min="11265" max="11265" width="12" style="869" customWidth="1"/>
    <col min="11266" max="11266" width="11.42578125" style="869" customWidth="1"/>
    <col min="11267" max="11267" width="9.7109375" style="869" customWidth="1"/>
    <col min="11268" max="11268" width="8.7109375" style="869" customWidth="1"/>
    <col min="11269" max="11272" width="9.5703125" style="869" customWidth="1"/>
    <col min="11273" max="11274" width="8.7109375" style="869" customWidth="1"/>
    <col min="11275" max="11275" width="11.28515625" style="869" customWidth="1"/>
    <col min="11276" max="11276" width="9.42578125" style="869" customWidth="1"/>
    <col min="11277" max="11277" width="9.85546875" style="869" customWidth="1"/>
    <col min="11278" max="11278" width="9.140625" style="869"/>
    <col min="11279" max="11279" width="11.140625" style="869" customWidth="1"/>
    <col min="11280" max="11281" width="9.140625" style="869"/>
    <col min="11282" max="11282" width="16.42578125" style="869" customWidth="1"/>
    <col min="11283" max="11520" width="9.140625" style="869"/>
    <col min="11521" max="11521" width="12" style="869" customWidth="1"/>
    <col min="11522" max="11522" width="11.42578125" style="869" customWidth="1"/>
    <col min="11523" max="11523" width="9.7109375" style="869" customWidth="1"/>
    <col min="11524" max="11524" width="8.7109375" style="869" customWidth="1"/>
    <col min="11525" max="11528" width="9.5703125" style="869" customWidth="1"/>
    <col min="11529" max="11530" width="8.7109375" style="869" customWidth="1"/>
    <col min="11531" max="11531" width="11.28515625" style="869" customWidth="1"/>
    <col min="11532" max="11532" width="9.42578125" style="869" customWidth="1"/>
    <col min="11533" max="11533" width="9.85546875" style="869" customWidth="1"/>
    <col min="11534" max="11534" width="9.140625" style="869"/>
    <col min="11535" max="11535" width="11.140625" style="869" customWidth="1"/>
    <col min="11536" max="11537" width="9.140625" style="869"/>
    <col min="11538" max="11538" width="16.42578125" style="869" customWidth="1"/>
    <col min="11539" max="11776" width="9.140625" style="869"/>
    <col min="11777" max="11777" width="12" style="869" customWidth="1"/>
    <col min="11778" max="11778" width="11.42578125" style="869" customWidth="1"/>
    <col min="11779" max="11779" width="9.7109375" style="869" customWidth="1"/>
    <col min="11780" max="11780" width="8.7109375" style="869" customWidth="1"/>
    <col min="11781" max="11784" width="9.5703125" style="869" customWidth="1"/>
    <col min="11785" max="11786" width="8.7109375" style="869" customWidth="1"/>
    <col min="11787" max="11787" width="11.28515625" style="869" customWidth="1"/>
    <col min="11788" max="11788" width="9.42578125" style="869" customWidth="1"/>
    <col min="11789" max="11789" width="9.85546875" style="869" customWidth="1"/>
    <col min="11790" max="11790" width="9.140625" style="869"/>
    <col min="11791" max="11791" width="11.140625" style="869" customWidth="1"/>
    <col min="11792" max="11793" width="9.140625" style="869"/>
    <col min="11794" max="11794" width="16.42578125" style="869" customWidth="1"/>
    <col min="11795" max="12032" width="9.140625" style="869"/>
    <col min="12033" max="12033" width="12" style="869" customWidth="1"/>
    <col min="12034" max="12034" width="11.42578125" style="869" customWidth="1"/>
    <col min="12035" max="12035" width="9.7109375" style="869" customWidth="1"/>
    <col min="12036" max="12036" width="8.7109375" style="869" customWidth="1"/>
    <col min="12037" max="12040" width="9.5703125" style="869" customWidth="1"/>
    <col min="12041" max="12042" width="8.7109375" style="869" customWidth="1"/>
    <col min="12043" max="12043" width="11.28515625" style="869" customWidth="1"/>
    <col min="12044" max="12044" width="9.42578125" style="869" customWidth="1"/>
    <col min="12045" max="12045" width="9.85546875" style="869" customWidth="1"/>
    <col min="12046" max="12046" width="9.140625" style="869"/>
    <col min="12047" max="12047" width="11.140625" style="869" customWidth="1"/>
    <col min="12048" max="12049" width="9.140625" style="869"/>
    <col min="12050" max="12050" width="16.42578125" style="869" customWidth="1"/>
    <col min="12051" max="12288" width="9.140625" style="869"/>
    <col min="12289" max="12289" width="12" style="869" customWidth="1"/>
    <col min="12290" max="12290" width="11.42578125" style="869" customWidth="1"/>
    <col min="12291" max="12291" width="9.7109375" style="869" customWidth="1"/>
    <col min="12292" max="12292" width="8.7109375" style="869" customWidth="1"/>
    <col min="12293" max="12296" width="9.5703125" style="869" customWidth="1"/>
    <col min="12297" max="12298" width="8.7109375" style="869" customWidth="1"/>
    <col min="12299" max="12299" width="11.28515625" style="869" customWidth="1"/>
    <col min="12300" max="12300" width="9.42578125" style="869" customWidth="1"/>
    <col min="12301" max="12301" width="9.85546875" style="869" customWidth="1"/>
    <col min="12302" max="12302" width="9.140625" style="869"/>
    <col min="12303" max="12303" width="11.140625" style="869" customWidth="1"/>
    <col min="12304" max="12305" width="9.140625" style="869"/>
    <col min="12306" max="12306" width="16.42578125" style="869" customWidth="1"/>
    <col min="12307" max="12544" width="9.140625" style="869"/>
    <col min="12545" max="12545" width="12" style="869" customWidth="1"/>
    <col min="12546" max="12546" width="11.42578125" style="869" customWidth="1"/>
    <col min="12547" max="12547" width="9.7109375" style="869" customWidth="1"/>
    <col min="12548" max="12548" width="8.7109375" style="869" customWidth="1"/>
    <col min="12549" max="12552" width="9.5703125" style="869" customWidth="1"/>
    <col min="12553" max="12554" width="8.7109375" style="869" customWidth="1"/>
    <col min="12555" max="12555" width="11.28515625" style="869" customWidth="1"/>
    <col min="12556" max="12556" width="9.42578125" style="869" customWidth="1"/>
    <col min="12557" max="12557" width="9.85546875" style="869" customWidth="1"/>
    <col min="12558" max="12558" width="9.140625" style="869"/>
    <col min="12559" max="12559" width="11.140625" style="869" customWidth="1"/>
    <col min="12560" max="12561" width="9.140625" style="869"/>
    <col min="12562" max="12562" width="16.42578125" style="869" customWidth="1"/>
    <col min="12563" max="12800" width="9.140625" style="869"/>
    <col min="12801" max="12801" width="12" style="869" customWidth="1"/>
    <col min="12802" max="12802" width="11.42578125" style="869" customWidth="1"/>
    <col min="12803" max="12803" width="9.7109375" style="869" customWidth="1"/>
    <col min="12804" max="12804" width="8.7109375" style="869" customWidth="1"/>
    <col min="12805" max="12808" width="9.5703125" style="869" customWidth="1"/>
    <col min="12809" max="12810" width="8.7109375" style="869" customWidth="1"/>
    <col min="12811" max="12811" width="11.28515625" style="869" customWidth="1"/>
    <col min="12812" max="12812" width="9.42578125" style="869" customWidth="1"/>
    <col min="12813" max="12813" width="9.85546875" style="869" customWidth="1"/>
    <col min="12814" max="12814" width="9.140625" style="869"/>
    <col min="12815" max="12815" width="11.140625" style="869" customWidth="1"/>
    <col min="12816" max="12817" width="9.140625" style="869"/>
    <col min="12818" max="12818" width="16.42578125" style="869" customWidth="1"/>
    <col min="12819" max="13056" width="9.140625" style="869"/>
    <col min="13057" max="13057" width="12" style="869" customWidth="1"/>
    <col min="13058" max="13058" width="11.42578125" style="869" customWidth="1"/>
    <col min="13059" max="13059" width="9.7109375" style="869" customWidth="1"/>
    <col min="13060" max="13060" width="8.7109375" style="869" customWidth="1"/>
    <col min="13061" max="13064" width="9.5703125" style="869" customWidth="1"/>
    <col min="13065" max="13066" width="8.7109375" style="869" customWidth="1"/>
    <col min="13067" max="13067" width="11.28515625" style="869" customWidth="1"/>
    <col min="13068" max="13068" width="9.42578125" style="869" customWidth="1"/>
    <col min="13069" max="13069" width="9.85546875" style="869" customWidth="1"/>
    <col min="13070" max="13070" width="9.140625" style="869"/>
    <col min="13071" max="13071" width="11.140625" style="869" customWidth="1"/>
    <col min="13072" max="13073" width="9.140625" style="869"/>
    <col min="13074" max="13074" width="16.42578125" style="869" customWidth="1"/>
    <col min="13075" max="13312" width="9.140625" style="869"/>
    <col min="13313" max="13313" width="12" style="869" customWidth="1"/>
    <col min="13314" max="13314" width="11.42578125" style="869" customWidth="1"/>
    <col min="13315" max="13315" width="9.7109375" style="869" customWidth="1"/>
    <col min="13316" max="13316" width="8.7109375" style="869" customWidth="1"/>
    <col min="13317" max="13320" width="9.5703125" style="869" customWidth="1"/>
    <col min="13321" max="13322" width="8.7109375" style="869" customWidth="1"/>
    <col min="13323" max="13323" width="11.28515625" style="869" customWidth="1"/>
    <col min="13324" max="13324" width="9.42578125" style="869" customWidth="1"/>
    <col min="13325" max="13325" width="9.85546875" style="869" customWidth="1"/>
    <col min="13326" max="13326" width="9.140625" style="869"/>
    <col min="13327" max="13327" width="11.140625" style="869" customWidth="1"/>
    <col min="13328" max="13329" width="9.140625" style="869"/>
    <col min="13330" max="13330" width="16.42578125" style="869" customWidth="1"/>
    <col min="13331" max="13568" width="9.140625" style="869"/>
    <col min="13569" max="13569" width="12" style="869" customWidth="1"/>
    <col min="13570" max="13570" width="11.42578125" style="869" customWidth="1"/>
    <col min="13571" max="13571" width="9.7109375" style="869" customWidth="1"/>
    <col min="13572" max="13572" width="8.7109375" style="869" customWidth="1"/>
    <col min="13573" max="13576" width="9.5703125" style="869" customWidth="1"/>
    <col min="13577" max="13578" width="8.7109375" style="869" customWidth="1"/>
    <col min="13579" max="13579" width="11.28515625" style="869" customWidth="1"/>
    <col min="13580" max="13580" width="9.42578125" style="869" customWidth="1"/>
    <col min="13581" max="13581" width="9.85546875" style="869" customWidth="1"/>
    <col min="13582" max="13582" width="9.140625" style="869"/>
    <col min="13583" max="13583" width="11.140625" style="869" customWidth="1"/>
    <col min="13584" max="13585" width="9.140625" style="869"/>
    <col min="13586" max="13586" width="16.42578125" style="869" customWidth="1"/>
    <col min="13587" max="13824" width="9.140625" style="869"/>
    <col min="13825" max="13825" width="12" style="869" customWidth="1"/>
    <col min="13826" max="13826" width="11.42578125" style="869" customWidth="1"/>
    <col min="13827" max="13827" width="9.7109375" style="869" customWidth="1"/>
    <col min="13828" max="13828" width="8.7109375" style="869" customWidth="1"/>
    <col min="13829" max="13832" width="9.5703125" style="869" customWidth="1"/>
    <col min="13833" max="13834" width="8.7109375" style="869" customWidth="1"/>
    <col min="13835" max="13835" width="11.28515625" style="869" customWidth="1"/>
    <col min="13836" max="13836" width="9.42578125" style="869" customWidth="1"/>
    <col min="13837" max="13837" width="9.85546875" style="869" customWidth="1"/>
    <col min="13838" max="13838" width="9.140625" style="869"/>
    <col min="13839" max="13839" width="11.140625" style="869" customWidth="1"/>
    <col min="13840" max="13841" width="9.140625" style="869"/>
    <col min="13842" max="13842" width="16.42578125" style="869" customWidth="1"/>
    <col min="13843" max="14080" width="9.140625" style="869"/>
    <col min="14081" max="14081" width="12" style="869" customWidth="1"/>
    <col min="14082" max="14082" width="11.42578125" style="869" customWidth="1"/>
    <col min="14083" max="14083" width="9.7109375" style="869" customWidth="1"/>
    <col min="14084" max="14084" width="8.7109375" style="869" customWidth="1"/>
    <col min="14085" max="14088" width="9.5703125" style="869" customWidth="1"/>
    <col min="14089" max="14090" width="8.7109375" style="869" customWidth="1"/>
    <col min="14091" max="14091" width="11.28515625" style="869" customWidth="1"/>
    <col min="14092" max="14092" width="9.42578125" style="869" customWidth="1"/>
    <col min="14093" max="14093" width="9.85546875" style="869" customWidth="1"/>
    <col min="14094" max="14094" width="9.140625" style="869"/>
    <col min="14095" max="14095" width="11.140625" style="869" customWidth="1"/>
    <col min="14096" max="14097" width="9.140625" style="869"/>
    <col min="14098" max="14098" width="16.42578125" style="869" customWidth="1"/>
    <col min="14099" max="14336" width="9.140625" style="869"/>
    <col min="14337" max="14337" width="12" style="869" customWidth="1"/>
    <col min="14338" max="14338" width="11.42578125" style="869" customWidth="1"/>
    <col min="14339" max="14339" width="9.7109375" style="869" customWidth="1"/>
    <col min="14340" max="14340" width="8.7109375" style="869" customWidth="1"/>
    <col min="14341" max="14344" width="9.5703125" style="869" customWidth="1"/>
    <col min="14345" max="14346" width="8.7109375" style="869" customWidth="1"/>
    <col min="14347" max="14347" width="11.28515625" style="869" customWidth="1"/>
    <col min="14348" max="14348" width="9.42578125" style="869" customWidth="1"/>
    <col min="14349" max="14349" width="9.85546875" style="869" customWidth="1"/>
    <col min="14350" max="14350" width="9.140625" style="869"/>
    <col min="14351" max="14351" width="11.140625" style="869" customWidth="1"/>
    <col min="14352" max="14353" width="9.140625" style="869"/>
    <col min="14354" max="14354" width="16.42578125" style="869" customWidth="1"/>
    <col min="14355" max="14592" width="9.140625" style="869"/>
    <col min="14593" max="14593" width="12" style="869" customWidth="1"/>
    <col min="14594" max="14594" width="11.42578125" style="869" customWidth="1"/>
    <col min="14595" max="14595" width="9.7109375" style="869" customWidth="1"/>
    <col min="14596" max="14596" width="8.7109375" style="869" customWidth="1"/>
    <col min="14597" max="14600" width="9.5703125" style="869" customWidth="1"/>
    <col min="14601" max="14602" width="8.7109375" style="869" customWidth="1"/>
    <col min="14603" max="14603" width="11.28515625" style="869" customWidth="1"/>
    <col min="14604" max="14604" width="9.42578125" style="869" customWidth="1"/>
    <col min="14605" max="14605" width="9.85546875" style="869" customWidth="1"/>
    <col min="14606" max="14606" width="9.140625" style="869"/>
    <col min="14607" max="14607" width="11.140625" style="869" customWidth="1"/>
    <col min="14608" max="14609" width="9.140625" style="869"/>
    <col min="14610" max="14610" width="16.42578125" style="869" customWidth="1"/>
    <col min="14611" max="14848" width="9.140625" style="869"/>
    <col min="14849" max="14849" width="12" style="869" customWidth="1"/>
    <col min="14850" max="14850" width="11.42578125" style="869" customWidth="1"/>
    <col min="14851" max="14851" width="9.7109375" style="869" customWidth="1"/>
    <col min="14852" max="14852" width="8.7109375" style="869" customWidth="1"/>
    <col min="14853" max="14856" width="9.5703125" style="869" customWidth="1"/>
    <col min="14857" max="14858" width="8.7109375" style="869" customWidth="1"/>
    <col min="14859" max="14859" width="11.28515625" style="869" customWidth="1"/>
    <col min="14860" max="14860" width="9.42578125" style="869" customWidth="1"/>
    <col min="14861" max="14861" width="9.85546875" style="869" customWidth="1"/>
    <col min="14862" max="14862" width="9.140625" style="869"/>
    <col min="14863" max="14863" width="11.140625" style="869" customWidth="1"/>
    <col min="14864" max="14865" width="9.140625" style="869"/>
    <col min="14866" max="14866" width="16.42578125" style="869" customWidth="1"/>
    <col min="14867" max="15104" width="9.140625" style="869"/>
    <col min="15105" max="15105" width="12" style="869" customWidth="1"/>
    <col min="15106" max="15106" width="11.42578125" style="869" customWidth="1"/>
    <col min="15107" max="15107" width="9.7109375" style="869" customWidth="1"/>
    <col min="15108" max="15108" width="8.7109375" style="869" customWidth="1"/>
    <col min="15109" max="15112" width="9.5703125" style="869" customWidth="1"/>
    <col min="15113" max="15114" width="8.7109375" style="869" customWidth="1"/>
    <col min="15115" max="15115" width="11.28515625" style="869" customWidth="1"/>
    <col min="15116" max="15116" width="9.42578125" style="869" customWidth="1"/>
    <col min="15117" max="15117" width="9.85546875" style="869" customWidth="1"/>
    <col min="15118" max="15118" width="9.140625" style="869"/>
    <col min="15119" max="15119" width="11.140625" style="869" customWidth="1"/>
    <col min="15120" max="15121" width="9.140625" style="869"/>
    <col min="15122" max="15122" width="16.42578125" style="869" customWidth="1"/>
    <col min="15123" max="15360" width="9.140625" style="869"/>
    <col min="15361" max="15361" width="12" style="869" customWidth="1"/>
    <col min="15362" max="15362" width="11.42578125" style="869" customWidth="1"/>
    <col min="15363" max="15363" width="9.7109375" style="869" customWidth="1"/>
    <col min="15364" max="15364" width="8.7109375" style="869" customWidth="1"/>
    <col min="15365" max="15368" width="9.5703125" style="869" customWidth="1"/>
    <col min="15369" max="15370" width="8.7109375" style="869" customWidth="1"/>
    <col min="15371" max="15371" width="11.28515625" style="869" customWidth="1"/>
    <col min="15372" max="15372" width="9.42578125" style="869" customWidth="1"/>
    <col min="15373" max="15373" width="9.85546875" style="869" customWidth="1"/>
    <col min="15374" max="15374" width="9.140625" style="869"/>
    <col min="15375" max="15375" width="11.140625" style="869" customWidth="1"/>
    <col min="15376" max="15377" width="9.140625" style="869"/>
    <col min="15378" max="15378" width="16.42578125" style="869" customWidth="1"/>
    <col min="15379" max="15616" width="9.140625" style="869"/>
    <col min="15617" max="15617" width="12" style="869" customWidth="1"/>
    <col min="15618" max="15618" width="11.42578125" style="869" customWidth="1"/>
    <col min="15619" max="15619" width="9.7109375" style="869" customWidth="1"/>
    <col min="15620" max="15620" width="8.7109375" style="869" customWidth="1"/>
    <col min="15621" max="15624" width="9.5703125" style="869" customWidth="1"/>
    <col min="15625" max="15626" width="8.7109375" style="869" customWidth="1"/>
    <col min="15627" max="15627" width="11.28515625" style="869" customWidth="1"/>
    <col min="15628" max="15628" width="9.42578125" style="869" customWidth="1"/>
    <col min="15629" max="15629" width="9.85546875" style="869" customWidth="1"/>
    <col min="15630" max="15630" width="9.140625" style="869"/>
    <col min="15631" max="15631" width="11.140625" style="869" customWidth="1"/>
    <col min="15632" max="15633" width="9.140625" style="869"/>
    <col min="15634" max="15634" width="16.42578125" style="869" customWidth="1"/>
    <col min="15635" max="15872" width="9.140625" style="869"/>
    <col min="15873" max="15873" width="12" style="869" customWidth="1"/>
    <col min="15874" max="15874" width="11.42578125" style="869" customWidth="1"/>
    <col min="15875" max="15875" width="9.7109375" style="869" customWidth="1"/>
    <col min="15876" max="15876" width="8.7109375" style="869" customWidth="1"/>
    <col min="15877" max="15880" width="9.5703125" style="869" customWidth="1"/>
    <col min="15881" max="15882" width="8.7109375" style="869" customWidth="1"/>
    <col min="15883" max="15883" width="11.28515625" style="869" customWidth="1"/>
    <col min="15884" max="15884" width="9.42578125" style="869" customWidth="1"/>
    <col min="15885" max="15885" width="9.85546875" style="869" customWidth="1"/>
    <col min="15886" max="15886" width="9.140625" style="869"/>
    <col min="15887" max="15887" width="11.140625" style="869" customWidth="1"/>
    <col min="15888" max="15889" width="9.140625" style="869"/>
    <col min="15890" max="15890" width="16.42578125" style="869" customWidth="1"/>
    <col min="15891" max="16128" width="9.140625" style="869"/>
    <col min="16129" max="16129" width="12" style="869" customWidth="1"/>
    <col min="16130" max="16130" width="11.42578125" style="869" customWidth="1"/>
    <col min="16131" max="16131" width="9.7109375" style="869" customWidth="1"/>
    <col min="16132" max="16132" width="8.7109375" style="869" customWidth="1"/>
    <col min="16133" max="16136" width="9.5703125" style="869" customWidth="1"/>
    <col min="16137" max="16138" width="8.7109375" style="869" customWidth="1"/>
    <col min="16139" max="16139" width="11.28515625" style="869" customWidth="1"/>
    <col min="16140" max="16140" width="9.42578125" style="869" customWidth="1"/>
    <col min="16141" max="16141" width="9.85546875" style="869" customWidth="1"/>
    <col min="16142" max="16142" width="9.140625" style="869"/>
    <col min="16143" max="16143" width="11.140625" style="869" customWidth="1"/>
    <col min="16144" max="16145" width="9.140625" style="869"/>
    <col min="16146" max="16146" width="16.42578125" style="869" customWidth="1"/>
    <col min="16147" max="16384" width="9.140625" style="869"/>
  </cols>
  <sheetData>
    <row r="1" spans="1:18" s="2534" customFormat="1" ht="18" customHeight="1">
      <c r="A1" s="3427" t="s">
        <v>2848</v>
      </c>
      <c r="B1" s="2535"/>
      <c r="C1" s="2535"/>
      <c r="D1" s="2535"/>
      <c r="E1" s="2535"/>
      <c r="F1" s="2535"/>
      <c r="G1" s="2535"/>
      <c r="H1" s="2535"/>
      <c r="I1" s="2535"/>
      <c r="J1" s="2535"/>
      <c r="K1" s="2535"/>
      <c r="L1" s="2535"/>
      <c r="M1" s="2535"/>
      <c r="N1" s="2535"/>
      <c r="O1" s="2535"/>
      <c r="R1" s="3428"/>
    </row>
    <row r="2" spans="1:18" s="2534" customFormat="1" ht="18" customHeight="1">
      <c r="A2" s="3429" t="s">
        <v>2849</v>
      </c>
      <c r="B2" s="2535"/>
      <c r="C2" s="2535"/>
      <c r="D2" s="2535"/>
      <c r="E2" s="2535"/>
      <c r="F2" s="2535"/>
      <c r="G2" s="2535"/>
      <c r="H2" s="2535"/>
      <c r="I2" s="2535"/>
      <c r="J2" s="2535"/>
      <c r="K2" s="2535"/>
      <c r="L2" s="2535"/>
      <c r="M2" s="2535"/>
      <c r="N2" s="2535"/>
      <c r="O2" s="2535"/>
      <c r="R2" s="3428"/>
    </row>
    <row r="3" spans="1:18" s="1958" customFormat="1" ht="18" customHeight="1">
      <c r="A3" s="3430" t="s">
        <v>2850</v>
      </c>
      <c r="B3" s="1962"/>
      <c r="O3" s="1963" t="s">
        <v>2851</v>
      </c>
      <c r="R3" s="3428"/>
    </row>
    <row r="4" spans="1:18" s="2534" customFormat="1" ht="18" customHeight="1">
      <c r="A4" s="3431"/>
      <c r="B4" s="2889"/>
      <c r="C4" s="5365" t="s">
        <v>2852</v>
      </c>
      <c r="D4" s="5366"/>
      <c r="E4" s="5366"/>
      <c r="F4" s="5366"/>
      <c r="G4" s="5366"/>
      <c r="H4" s="5366"/>
      <c r="I4" s="5366"/>
      <c r="J4" s="5366"/>
      <c r="K4" s="5366"/>
      <c r="L4" s="5366"/>
      <c r="M4" s="5366"/>
      <c r="N4" s="5367"/>
      <c r="O4" s="3432"/>
      <c r="P4" s="5368"/>
      <c r="R4" s="3428"/>
    </row>
    <row r="5" spans="1:18" s="3269" customFormat="1" ht="39.75" customHeight="1">
      <c r="A5" s="3433" t="s">
        <v>147</v>
      </c>
      <c r="B5" s="3434" t="s">
        <v>148</v>
      </c>
      <c r="C5" s="2554" t="s">
        <v>1198</v>
      </c>
      <c r="D5" s="3435" t="s">
        <v>2853</v>
      </c>
      <c r="E5" s="3436" t="s">
        <v>2854</v>
      </c>
      <c r="F5" s="3436" t="s">
        <v>942</v>
      </c>
      <c r="G5" s="3436" t="s">
        <v>934</v>
      </c>
      <c r="H5" s="2554" t="s">
        <v>2855</v>
      </c>
      <c r="I5" s="3436" t="s">
        <v>1200</v>
      </c>
      <c r="J5" s="3436" t="s">
        <v>969</v>
      </c>
      <c r="K5" s="3436" t="s">
        <v>2657</v>
      </c>
      <c r="L5" s="2554" t="s">
        <v>946</v>
      </c>
      <c r="M5" s="3436" t="s">
        <v>2856</v>
      </c>
      <c r="N5" s="2554" t="s">
        <v>476</v>
      </c>
      <c r="O5" s="3437" t="s">
        <v>95</v>
      </c>
      <c r="P5" s="5368"/>
      <c r="R5" s="3428"/>
    </row>
    <row r="6" spans="1:18" s="3269" customFormat="1" ht="18" customHeight="1">
      <c r="A6" s="3438" t="s">
        <v>169</v>
      </c>
      <c r="B6" s="3439"/>
      <c r="C6" s="2558" t="s">
        <v>1188</v>
      </c>
      <c r="D6" s="5369" t="s">
        <v>2857</v>
      </c>
      <c r="E6" s="3437" t="s">
        <v>523</v>
      </c>
      <c r="F6" s="3437"/>
      <c r="G6" s="3437"/>
      <c r="H6" s="2558" t="s">
        <v>2858</v>
      </c>
      <c r="I6" s="5371" t="s">
        <v>1199</v>
      </c>
      <c r="J6" s="3437"/>
      <c r="K6" s="3437" t="s">
        <v>2659</v>
      </c>
      <c r="L6" s="5371" t="s">
        <v>947</v>
      </c>
      <c r="M6" s="5371" t="s">
        <v>941</v>
      </c>
      <c r="N6" s="3437"/>
      <c r="O6" s="3437"/>
      <c r="P6" s="5368"/>
      <c r="R6" s="3428"/>
    </row>
    <row r="7" spans="1:18" s="3269" customFormat="1" ht="18" customHeight="1">
      <c r="A7" s="3440"/>
      <c r="B7" s="3441"/>
      <c r="C7" s="3442" t="s">
        <v>1185</v>
      </c>
      <c r="D7" s="5370"/>
      <c r="E7" s="3443" t="s">
        <v>937</v>
      </c>
      <c r="F7" s="3443" t="s">
        <v>2859</v>
      </c>
      <c r="G7" s="3442" t="s">
        <v>935</v>
      </c>
      <c r="H7" s="3134" t="s">
        <v>1202</v>
      </c>
      <c r="I7" s="5372"/>
      <c r="J7" s="3443" t="s">
        <v>2860</v>
      </c>
      <c r="K7" s="3443" t="s">
        <v>949</v>
      </c>
      <c r="L7" s="5372"/>
      <c r="M7" s="5372"/>
      <c r="N7" s="3443" t="s">
        <v>489</v>
      </c>
      <c r="O7" s="3443" t="s">
        <v>96</v>
      </c>
      <c r="P7" s="5368"/>
      <c r="R7" s="3428"/>
    </row>
    <row r="8" spans="1:18" ht="18" customHeight="1">
      <c r="A8" s="3444" t="s">
        <v>275</v>
      </c>
      <c r="B8" s="3445" t="s">
        <v>56</v>
      </c>
      <c r="C8" s="3446">
        <f t="shared" ref="C8:N8" si="0">C31+C32+C33</f>
        <v>22771</v>
      </c>
      <c r="D8" s="3446">
        <f t="shared" si="0"/>
        <v>1352</v>
      </c>
      <c r="E8" s="3446">
        <f t="shared" si="0"/>
        <v>4482</v>
      </c>
      <c r="F8" s="3446">
        <f t="shared" si="0"/>
        <v>2295</v>
      </c>
      <c r="G8" s="3446">
        <f t="shared" si="0"/>
        <v>10942</v>
      </c>
      <c r="H8" s="3446">
        <f t="shared" si="0"/>
        <v>6726</v>
      </c>
      <c r="I8" s="3446">
        <f t="shared" si="0"/>
        <v>3640</v>
      </c>
      <c r="J8" s="3446">
        <f t="shared" si="0"/>
        <v>3571</v>
      </c>
      <c r="K8" s="3446">
        <f t="shared" si="0"/>
        <v>18257</v>
      </c>
      <c r="L8" s="3446">
        <f t="shared" si="0"/>
        <v>48826</v>
      </c>
      <c r="M8" s="3446">
        <f t="shared" si="0"/>
        <v>2867</v>
      </c>
      <c r="N8" s="3446">
        <f t="shared" si="0"/>
        <v>3397</v>
      </c>
      <c r="O8" s="3446">
        <f>SUM(C8:N8)</f>
        <v>129126</v>
      </c>
      <c r="P8" s="3076"/>
      <c r="R8" s="3447"/>
    </row>
    <row r="9" spans="1:18" s="2534" customFormat="1" ht="18" customHeight="1">
      <c r="A9" s="3448" t="s">
        <v>642</v>
      </c>
      <c r="B9" s="3449" t="s">
        <v>58</v>
      </c>
      <c r="C9" s="3450">
        <f t="shared" ref="C9:N9" si="1">C34+C35</f>
        <v>6035</v>
      </c>
      <c r="D9" s="3450">
        <f t="shared" si="1"/>
        <v>1308</v>
      </c>
      <c r="E9" s="3450">
        <f t="shared" si="1"/>
        <v>281</v>
      </c>
      <c r="F9" s="3450">
        <f t="shared" si="1"/>
        <v>570</v>
      </c>
      <c r="G9" s="3450">
        <f t="shared" si="1"/>
        <v>2927</v>
      </c>
      <c r="H9" s="3450">
        <f t="shared" si="1"/>
        <v>2484</v>
      </c>
      <c r="I9" s="3450">
        <f t="shared" si="1"/>
        <v>1618</v>
      </c>
      <c r="J9" s="3450">
        <f t="shared" si="1"/>
        <v>1062</v>
      </c>
      <c r="K9" s="3450">
        <f t="shared" si="1"/>
        <v>6724</v>
      </c>
      <c r="L9" s="3450">
        <f t="shared" si="1"/>
        <v>2656</v>
      </c>
      <c r="M9" s="3450">
        <f t="shared" si="1"/>
        <v>545</v>
      </c>
      <c r="N9" s="3450">
        <f t="shared" si="1"/>
        <v>1616</v>
      </c>
      <c r="O9" s="3450">
        <f t="shared" ref="O9:O28" si="2">SUM(C9:N9)</f>
        <v>27826</v>
      </c>
      <c r="P9" s="3451"/>
      <c r="R9" s="3452"/>
    </row>
    <row r="10" spans="1:18" s="2534" customFormat="1" ht="18" customHeight="1">
      <c r="A10" s="3448" t="s">
        <v>276</v>
      </c>
      <c r="B10" s="3449" t="s">
        <v>60</v>
      </c>
      <c r="C10" s="3450">
        <v>6520</v>
      </c>
      <c r="D10" s="3450">
        <v>479</v>
      </c>
      <c r="E10" s="3450">
        <v>681</v>
      </c>
      <c r="F10" s="3450">
        <v>897</v>
      </c>
      <c r="G10" s="3450">
        <v>4001</v>
      </c>
      <c r="H10" s="3450">
        <v>2213</v>
      </c>
      <c r="I10" s="3450">
        <v>482</v>
      </c>
      <c r="J10" s="3450">
        <v>729</v>
      </c>
      <c r="K10" s="3450">
        <v>5135</v>
      </c>
      <c r="L10" s="3450">
        <v>8562</v>
      </c>
      <c r="M10" s="3450">
        <v>379</v>
      </c>
      <c r="N10" s="3450">
        <v>691</v>
      </c>
      <c r="O10" s="3450">
        <f t="shared" si="2"/>
        <v>30769</v>
      </c>
      <c r="P10" s="3451"/>
      <c r="Q10" s="869"/>
      <c r="R10" s="3447"/>
    </row>
    <row r="11" spans="1:18" s="2534" customFormat="1" ht="18" customHeight="1">
      <c r="A11" s="3448" t="s">
        <v>277</v>
      </c>
      <c r="B11" s="3449" t="s">
        <v>62</v>
      </c>
      <c r="C11" s="3450">
        <v>5241</v>
      </c>
      <c r="D11" s="3450">
        <v>513</v>
      </c>
      <c r="E11" s="3450">
        <v>1014</v>
      </c>
      <c r="F11" s="3450">
        <v>702</v>
      </c>
      <c r="G11" s="3450">
        <v>2124</v>
      </c>
      <c r="H11" s="3450">
        <v>990</v>
      </c>
      <c r="I11" s="3450">
        <v>751</v>
      </c>
      <c r="J11" s="3450">
        <v>761</v>
      </c>
      <c r="K11" s="3450">
        <v>6218</v>
      </c>
      <c r="L11" s="3450">
        <v>3204</v>
      </c>
      <c r="M11" s="3450">
        <v>355</v>
      </c>
      <c r="N11" s="3450">
        <v>1078</v>
      </c>
      <c r="O11" s="3450">
        <f t="shared" si="2"/>
        <v>22951</v>
      </c>
      <c r="P11" s="3451"/>
      <c r="Q11" s="869"/>
      <c r="R11" s="3447"/>
    </row>
    <row r="12" spans="1:18" s="2534" customFormat="1" ht="18" customHeight="1">
      <c r="A12" s="3448" t="s">
        <v>278</v>
      </c>
      <c r="B12" s="3449" t="s">
        <v>64</v>
      </c>
      <c r="C12" s="3450">
        <v>11566</v>
      </c>
      <c r="D12" s="3450">
        <v>902</v>
      </c>
      <c r="E12" s="3450">
        <v>1693</v>
      </c>
      <c r="F12" s="3450">
        <v>655</v>
      </c>
      <c r="G12" s="3450">
        <v>3761</v>
      </c>
      <c r="H12" s="3450">
        <v>2399</v>
      </c>
      <c r="I12" s="3450">
        <v>310</v>
      </c>
      <c r="J12" s="3450">
        <v>1889</v>
      </c>
      <c r="K12" s="3450">
        <v>9330</v>
      </c>
      <c r="L12" s="3450">
        <v>2285</v>
      </c>
      <c r="M12" s="3450">
        <v>411</v>
      </c>
      <c r="N12" s="3450">
        <v>889</v>
      </c>
      <c r="O12" s="3450">
        <f t="shared" si="2"/>
        <v>36090</v>
      </c>
      <c r="P12" s="3451"/>
      <c r="Q12" s="869"/>
      <c r="R12" s="3447"/>
    </row>
    <row r="13" spans="1:18" s="2534" customFormat="1" ht="18" customHeight="1">
      <c r="A13" s="3448" t="s">
        <v>279</v>
      </c>
      <c r="B13" s="3449" t="s">
        <v>66</v>
      </c>
      <c r="C13" s="3450">
        <v>8715</v>
      </c>
      <c r="D13" s="3450">
        <v>777</v>
      </c>
      <c r="E13" s="3450">
        <v>782</v>
      </c>
      <c r="F13" s="3450">
        <v>580</v>
      </c>
      <c r="G13" s="3450">
        <v>3612</v>
      </c>
      <c r="H13" s="3450">
        <v>1602</v>
      </c>
      <c r="I13" s="3450">
        <v>481</v>
      </c>
      <c r="J13" s="3450">
        <v>1866</v>
      </c>
      <c r="K13" s="3450">
        <v>8118</v>
      </c>
      <c r="L13" s="3450">
        <v>1196</v>
      </c>
      <c r="M13" s="3450">
        <v>195</v>
      </c>
      <c r="N13" s="3450">
        <v>13</v>
      </c>
      <c r="O13" s="3450">
        <f t="shared" si="2"/>
        <v>27937</v>
      </c>
      <c r="P13" s="3451"/>
      <c r="Q13" s="869"/>
      <c r="R13" s="3447"/>
    </row>
    <row r="14" spans="1:18" s="2534" customFormat="1" ht="18" customHeight="1">
      <c r="A14" s="3448" t="s">
        <v>280</v>
      </c>
      <c r="B14" s="3449" t="s">
        <v>68</v>
      </c>
      <c r="C14" s="3450">
        <v>6073</v>
      </c>
      <c r="D14" s="3450">
        <v>862</v>
      </c>
      <c r="E14" s="3450">
        <v>1904</v>
      </c>
      <c r="F14" s="3450">
        <v>491</v>
      </c>
      <c r="G14" s="3450">
        <v>2588</v>
      </c>
      <c r="H14" s="3450">
        <v>1606</v>
      </c>
      <c r="I14" s="3450">
        <v>424</v>
      </c>
      <c r="J14" s="3450">
        <v>2719</v>
      </c>
      <c r="K14" s="3450">
        <v>6230</v>
      </c>
      <c r="L14" s="3450">
        <v>3635</v>
      </c>
      <c r="M14" s="3450">
        <v>616</v>
      </c>
      <c r="N14" s="3450">
        <v>818</v>
      </c>
      <c r="O14" s="3450">
        <f t="shared" si="2"/>
        <v>27966</v>
      </c>
      <c r="P14" s="3451"/>
      <c r="Q14" s="869"/>
      <c r="R14" s="3447"/>
    </row>
    <row r="15" spans="1:18" s="2534" customFormat="1" ht="18" customHeight="1">
      <c r="A15" s="3448" t="s">
        <v>281</v>
      </c>
      <c r="B15" s="3449" t="s">
        <v>70</v>
      </c>
      <c r="C15" s="3450">
        <v>9104</v>
      </c>
      <c r="D15" s="3450">
        <v>586</v>
      </c>
      <c r="E15" s="3450">
        <v>732</v>
      </c>
      <c r="F15" s="3450">
        <v>973</v>
      </c>
      <c r="G15" s="3450">
        <v>2499</v>
      </c>
      <c r="H15" s="3450">
        <v>1778</v>
      </c>
      <c r="I15" s="3450">
        <v>1750</v>
      </c>
      <c r="J15" s="3450">
        <v>1669</v>
      </c>
      <c r="K15" s="3450">
        <v>5582</v>
      </c>
      <c r="L15" s="3450">
        <v>1469</v>
      </c>
      <c r="M15" s="3450">
        <v>630</v>
      </c>
      <c r="N15" s="3450">
        <v>1581</v>
      </c>
      <c r="O15" s="3450">
        <f t="shared" si="2"/>
        <v>28353</v>
      </c>
      <c r="P15" s="3451"/>
      <c r="Q15" s="869"/>
      <c r="R15" s="3447"/>
    </row>
    <row r="16" spans="1:18" s="2534" customFormat="1" ht="18" customHeight="1">
      <c r="A16" s="3448" t="s">
        <v>282</v>
      </c>
      <c r="B16" s="3453" t="s">
        <v>72</v>
      </c>
      <c r="C16" s="3450">
        <v>2012</v>
      </c>
      <c r="D16" s="3450">
        <v>176</v>
      </c>
      <c r="E16" s="3450">
        <v>193</v>
      </c>
      <c r="F16" s="3450">
        <v>29</v>
      </c>
      <c r="G16" s="3450">
        <v>1318</v>
      </c>
      <c r="H16" s="3450">
        <v>356</v>
      </c>
      <c r="I16" s="3450">
        <v>77</v>
      </c>
      <c r="J16" s="3450">
        <v>574</v>
      </c>
      <c r="K16" s="3450">
        <v>4707</v>
      </c>
      <c r="L16" s="3450">
        <v>123</v>
      </c>
      <c r="M16" s="3450">
        <v>97</v>
      </c>
      <c r="N16" s="3450">
        <v>0</v>
      </c>
      <c r="O16" s="3450">
        <f t="shared" si="2"/>
        <v>9662</v>
      </c>
      <c r="P16" s="3451"/>
      <c r="Q16" s="869"/>
      <c r="R16" s="3447"/>
    </row>
    <row r="17" spans="1:18" s="2534" customFormat="1" ht="18" customHeight="1">
      <c r="A17" s="3448" t="s">
        <v>283</v>
      </c>
      <c r="B17" s="3449" t="s">
        <v>74</v>
      </c>
      <c r="C17" s="3450">
        <v>8244</v>
      </c>
      <c r="D17" s="3450">
        <v>352</v>
      </c>
      <c r="E17" s="3450">
        <v>1491</v>
      </c>
      <c r="F17" s="3450">
        <v>685</v>
      </c>
      <c r="G17" s="3450">
        <v>5490</v>
      </c>
      <c r="H17" s="3450">
        <v>2498</v>
      </c>
      <c r="I17" s="3450">
        <v>1364</v>
      </c>
      <c r="J17" s="3450">
        <v>879</v>
      </c>
      <c r="K17" s="3450">
        <v>9652</v>
      </c>
      <c r="L17" s="3450">
        <v>1895</v>
      </c>
      <c r="M17" s="3450">
        <v>315</v>
      </c>
      <c r="N17" s="3450">
        <v>430</v>
      </c>
      <c r="O17" s="3450">
        <f t="shared" si="2"/>
        <v>33295</v>
      </c>
      <c r="P17" s="3451"/>
      <c r="Q17" s="869"/>
      <c r="R17" s="3447"/>
    </row>
    <row r="18" spans="1:18" s="2534" customFormat="1" ht="18" customHeight="1">
      <c r="A18" s="3448" t="s">
        <v>162</v>
      </c>
      <c r="B18" s="3449" t="s">
        <v>76</v>
      </c>
      <c r="C18" s="3450">
        <v>4390</v>
      </c>
      <c r="D18" s="3450">
        <v>224</v>
      </c>
      <c r="E18" s="3450">
        <v>389</v>
      </c>
      <c r="F18" s="3450">
        <v>110</v>
      </c>
      <c r="G18" s="3450">
        <v>1694</v>
      </c>
      <c r="H18" s="3450">
        <v>635</v>
      </c>
      <c r="I18" s="3450">
        <v>181</v>
      </c>
      <c r="J18" s="3450">
        <v>332</v>
      </c>
      <c r="K18" s="3450">
        <v>4031</v>
      </c>
      <c r="L18" s="3450">
        <v>681</v>
      </c>
      <c r="M18" s="3450">
        <v>158</v>
      </c>
      <c r="N18" s="3450">
        <v>3</v>
      </c>
      <c r="O18" s="3450">
        <f t="shared" si="2"/>
        <v>12828</v>
      </c>
      <c r="P18" s="3451"/>
      <c r="Q18" s="869"/>
      <c r="R18" s="3447"/>
    </row>
    <row r="19" spans="1:18" s="2534" customFormat="1" ht="18" customHeight="1">
      <c r="A19" s="3448" t="s">
        <v>284</v>
      </c>
      <c r="B19" s="3449" t="s">
        <v>78</v>
      </c>
      <c r="C19" s="3450">
        <v>3354</v>
      </c>
      <c r="D19" s="3450">
        <v>126</v>
      </c>
      <c r="E19" s="3450">
        <v>441</v>
      </c>
      <c r="F19" s="3450">
        <v>143</v>
      </c>
      <c r="G19" s="3450">
        <v>1957</v>
      </c>
      <c r="H19" s="3450">
        <v>864</v>
      </c>
      <c r="I19" s="3450">
        <v>37</v>
      </c>
      <c r="J19" s="3450">
        <v>245</v>
      </c>
      <c r="K19" s="3450">
        <v>4040</v>
      </c>
      <c r="L19" s="3450">
        <v>303</v>
      </c>
      <c r="M19" s="3450">
        <v>252</v>
      </c>
      <c r="N19" s="3450">
        <v>23</v>
      </c>
      <c r="O19" s="3450">
        <f t="shared" si="2"/>
        <v>11785</v>
      </c>
      <c r="P19" s="3451"/>
      <c r="Q19" s="869"/>
      <c r="R19" s="3447"/>
    </row>
    <row r="20" spans="1:18" s="2534" customFormat="1" ht="18" customHeight="1">
      <c r="A20" s="3448" t="s">
        <v>79</v>
      </c>
      <c r="B20" s="3449" t="s">
        <v>329</v>
      </c>
      <c r="C20" s="3450">
        <v>4646</v>
      </c>
      <c r="D20" s="3450">
        <v>295</v>
      </c>
      <c r="E20" s="3450">
        <v>670</v>
      </c>
      <c r="F20" s="3450">
        <v>281</v>
      </c>
      <c r="G20" s="3450">
        <v>1819</v>
      </c>
      <c r="H20" s="3450">
        <v>1156</v>
      </c>
      <c r="I20" s="3450">
        <v>353</v>
      </c>
      <c r="J20" s="3450">
        <v>492</v>
      </c>
      <c r="K20" s="3450">
        <v>5021</v>
      </c>
      <c r="L20" s="3450">
        <v>1022</v>
      </c>
      <c r="M20" s="3450">
        <v>254</v>
      </c>
      <c r="N20" s="3450">
        <v>481</v>
      </c>
      <c r="O20" s="3450">
        <f t="shared" si="2"/>
        <v>16490</v>
      </c>
      <c r="P20" s="3451"/>
      <c r="Q20" s="869"/>
      <c r="R20" s="3447"/>
    </row>
    <row r="21" spans="1:18" s="2534" customFormat="1" ht="18" customHeight="1">
      <c r="A21" s="3448" t="s">
        <v>285</v>
      </c>
      <c r="B21" s="3449" t="s">
        <v>82</v>
      </c>
      <c r="C21" s="3450">
        <v>4030</v>
      </c>
      <c r="D21" s="3450">
        <v>403</v>
      </c>
      <c r="E21" s="3450">
        <v>383</v>
      </c>
      <c r="F21" s="3450">
        <v>709</v>
      </c>
      <c r="G21" s="3450">
        <v>1043</v>
      </c>
      <c r="H21" s="3450">
        <v>545</v>
      </c>
      <c r="I21" s="3450">
        <v>19</v>
      </c>
      <c r="J21" s="3450">
        <v>588</v>
      </c>
      <c r="K21" s="3450">
        <v>4307</v>
      </c>
      <c r="L21" s="3450">
        <v>270</v>
      </c>
      <c r="M21" s="3450">
        <v>82</v>
      </c>
      <c r="N21" s="3450">
        <v>2</v>
      </c>
      <c r="O21" s="3450">
        <f t="shared" si="2"/>
        <v>12381</v>
      </c>
      <c r="P21" s="3451"/>
      <c r="Q21" s="869"/>
      <c r="R21" s="3447"/>
    </row>
    <row r="22" spans="1:18" s="2534" customFormat="1" ht="18" customHeight="1">
      <c r="A22" s="3448" t="s">
        <v>83</v>
      </c>
      <c r="B22" s="3449" t="s">
        <v>84</v>
      </c>
      <c r="C22" s="3450">
        <v>5724</v>
      </c>
      <c r="D22" s="3450">
        <v>338</v>
      </c>
      <c r="E22" s="3450">
        <v>649</v>
      </c>
      <c r="F22" s="3450">
        <v>188</v>
      </c>
      <c r="G22" s="3450">
        <v>3246</v>
      </c>
      <c r="H22" s="3450">
        <v>1010</v>
      </c>
      <c r="I22" s="3450">
        <v>80</v>
      </c>
      <c r="J22" s="3450">
        <v>251</v>
      </c>
      <c r="K22" s="3450">
        <v>6058</v>
      </c>
      <c r="L22" s="3450">
        <v>1526</v>
      </c>
      <c r="M22" s="3450">
        <v>198</v>
      </c>
      <c r="N22" s="3450">
        <v>283</v>
      </c>
      <c r="O22" s="3450">
        <f t="shared" si="2"/>
        <v>19551</v>
      </c>
      <c r="P22" s="3451"/>
      <c r="Q22" s="869"/>
      <c r="R22" s="3447"/>
    </row>
    <row r="23" spans="1:18" s="2534" customFormat="1" ht="18" customHeight="1">
      <c r="A23" s="3448" t="s">
        <v>287</v>
      </c>
      <c r="B23" s="3449" t="s">
        <v>330</v>
      </c>
      <c r="C23" s="3450">
        <v>3599</v>
      </c>
      <c r="D23" s="3450">
        <v>243</v>
      </c>
      <c r="E23" s="3450">
        <v>899</v>
      </c>
      <c r="F23" s="3450">
        <v>625</v>
      </c>
      <c r="G23" s="3450">
        <v>1746</v>
      </c>
      <c r="H23" s="3450">
        <v>1028</v>
      </c>
      <c r="I23" s="3450">
        <v>193</v>
      </c>
      <c r="J23" s="3450">
        <v>670</v>
      </c>
      <c r="K23" s="3450">
        <v>5593</v>
      </c>
      <c r="L23" s="3450">
        <v>977</v>
      </c>
      <c r="M23" s="3450">
        <v>225</v>
      </c>
      <c r="N23" s="3450">
        <v>4</v>
      </c>
      <c r="O23" s="3450">
        <f t="shared" si="2"/>
        <v>15802</v>
      </c>
      <c r="P23" s="3451"/>
      <c r="Q23" s="869"/>
      <c r="R23" s="3447"/>
    </row>
    <row r="24" spans="1:18" s="2534" customFormat="1" ht="18" customHeight="1">
      <c r="A24" s="3448" t="s">
        <v>288</v>
      </c>
      <c r="B24" s="3449" t="s">
        <v>88</v>
      </c>
      <c r="C24" s="3450">
        <v>1194</v>
      </c>
      <c r="D24" s="3450">
        <v>50</v>
      </c>
      <c r="E24" s="3450">
        <v>564</v>
      </c>
      <c r="F24" s="3450">
        <v>184</v>
      </c>
      <c r="G24" s="3450">
        <v>885</v>
      </c>
      <c r="H24" s="3450">
        <v>507</v>
      </c>
      <c r="I24" s="3450">
        <v>96</v>
      </c>
      <c r="J24" s="3450">
        <v>258</v>
      </c>
      <c r="K24" s="3450">
        <v>1242</v>
      </c>
      <c r="L24" s="3450">
        <v>459</v>
      </c>
      <c r="M24" s="3450">
        <v>15</v>
      </c>
      <c r="N24" s="3450">
        <v>2</v>
      </c>
      <c r="O24" s="3450">
        <f t="shared" si="2"/>
        <v>5456</v>
      </c>
      <c r="P24" s="3451"/>
      <c r="Q24" s="869"/>
      <c r="R24" s="3447"/>
    </row>
    <row r="25" spans="1:18" s="2534" customFormat="1" ht="18" customHeight="1">
      <c r="A25" s="3448" t="s">
        <v>289</v>
      </c>
      <c r="B25" s="3449" t="s">
        <v>90</v>
      </c>
      <c r="C25" s="3450">
        <v>4217</v>
      </c>
      <c r="D25" s="3450">
        <v>196</v>
      </c>
      <c r="E25" s="3450">
        <v>346</v>
      </c>
      <c r="F25" s="3450">
        <v>127</v>
      </c>
      <c r="G25" s="3450">
        <v>930</v>
      </c>
      <c r="H25" s="3450">
        <v>340</v>
      </c>
      <c r="I25" s="3450">
        <v>107</v>
      </c>
      <c r="J25" s="3450">
        <v>314</v>
      </c>
      <c r="K25" s="3450">
        <v>3174</v>
      </c>
      <c r="L25" s="3450">
        <v>194</v>
      </c>
      <c r="M25" s="3450">
        <v>118</v>
      </c>
      <c r="N25" s="3450">
        <v>119</v>
      </c>
      <c r="O25" s="3450">
        <f t="shared" si="2"/>
        <v>10182</v>
      </c>
      <c r="P25" s="3451"/>
      <c r="Q25" s="869"/>
      <c r="R25" s="3447"/>
    </row>
    <row r="26" spans="1:18" s="2534" customFormat="1" ht="18" customHeight="1">
      <c r="A26" s="3448" t="s">
        <v>290</v>
      </c>
      <c r="B26" s="3449" t="s">
        <v>92</v>
      </c>
      <c r="C26" s="3450">
        <v>1008</v>
      </c>
      <c r="D26" s="3450">
        <v>86</v>
      </c>
      <c r="E26" s="3450">
        <v>402</v>
      </c>
      <c r="F26" s="3450">
        <v>0</v>
      </c>
      <c r="G26" s="3450">
        <v>378</v>
      </c>
      <c r="H26" s="3450">
        <v>267</v>
      </c>
      <c r="I26" s="3450">
        <v>138</v>
      </c>
      <c r="J26" s="3450">
        <v>164</v>
      </c>
      <c r="K26" s="3450">
        <v>1376</v>
      </c>
      <c r="L26" s="3450">
        <v>202</v>
      </c>
      <c r="M26" s="3450">
        <v>15</v>
      </c>
      <c r="N26" s="3450">
        <v>0</v>
      </c>
      <c r="O26" s="3450">
        <f t="shared" si="2"/>
        <v>4036</v>
      </c>
      <c r="P26" s="3451"/>
      <c r="Q26" s="869"/>
      <c r="R26" s="3447"/>
    </row>
    <row r="27" spans="1:18" s="2534" customFormat="1" ht="18" customHeight="1" thickBot="1">
      <c r="A27" s="3454" t="s">
        <v>93</v>
      </c>
      <c r="B27" s="3455" t="s">
        <v>94</v>
      </c>
      <c r="C27" s="3456">
        <v>801</v>
      </c>
      <c r="D27" s="3456">
        <v>7</v>
      </c>
      <c r="E27" s="3456">
        <v>79</v>
      </c>
      <c r="F27" s="3456">
        <v>0</v>
      </c>
      <c r="G27" s="3456">
        <v>394</v>
      </c>
      <c r="H27" s="3456">
        <v>192</v>
      </c>
      <c r="I27" s="3456">
        <v>26</v>
      </c>
      <c r="J27" s="3456">
        <v>77</v>
      </c>
      <c r="K27" s="3456">
        <v>1042</v>
      </c>
      <c r="L27" s="3456">
        <v>222</v>
      </c>
      <c r="M27" s="3456">
        <v>1</v>
      </c>
      <c r="N27" s="3456">
        <v>0</v>
      </c>
      <c r="O27" s="3456">
        <f t="shared" si="2"/>
        <v>2841</v>
      </c>
      <c r="P27" s="3451"/>
      <c r="Q27" s="869"/>
      <c r="R27" s="3447"/>
    </row>
    <row r="28" spans="1:18" s="2534" customFormat="1" ht="18" customHeight="1">
      <c r="A28" s="3457" t="s">
        <v>291</v>
      </c>
      <c r="B28" s="3458" t="s">
        <v>96</v>
      </c>
      <c r="C28" s="3459">
        <f>SUM(C8:C27)</f>
        <v>119244</v>
      </c>
      <c r="D28" s="3459">
        <f t="shared" ref="D28:N28" si="3">SUM(D8:D27)</f>
        <v>9275</v>
      </c>
      <c r="E28" s="3459">
        <f t="shared" si="3"/>
        <v>18075</v>
      </c>
      <c r="F28" s="3459">
        <f t="shared" si="3"/>
        <v>10244</v>
      </c>
      <c r="G28" s="3459">
        <f t="shared" si="3"/>
        <v>53354</v>
      </c>
      <c r="H28" s="3459">
        <f t="shared" si="3"/>
        <v>29196</v>
      </c>
      <c r="I28" s="3459">
        <f t="shared" si="3"/>
        <v>12127</v>
      </c>
      <c r="J28" s="3459">
        <f t="shared" si="3"/>
        <v>19110</v>
      </c>
      <c r="K28" s="3459">
        <f t="shared" si="3"/>
        <v>115837</v>
      </c>
      <c r="L28" s="3459">
        <f t="shared" si="3"/>
        <v>79707</v>
      </c>
      <c r="M28" s="3459">
        <f t="shared" si="3"/>
        <v>7728</v>
      </c>
      <c r="N28" s="3459">
        <f t="shared" si="3"/>
        <v>11430</v>
      </c>
      <c r="O28" s="3459">
        <f t="shared" si="2"/>
        <v>485327</v>
      </c>
      <c r="P28" s="3451"/>
      <c r="Q28" s="869"/>
      <c r="R28" s="3447"/>
    </row>
    <row r="29" spans="1:18" s="2534" customFormat="1" ht="18" hidden="1" customHeight="1">
      <c r="A29" s="5363"/>
      <c r="B29" s="5363"/>
      <c r="C29" s="5363"/>
      <c r="D29" s="3460"/>
      <c r="E29" s="1325"/>
      <c r="F29" s="1325"/>
      <c r="G29" s="1325"/>
      <c r="H29" s="1325"/>
      <c r="I29" s="1325"/>
      <c r="J29" s="1325"/>
      <c r="K29" s="3461"/>
      <c r="L29" s="3460"/>
      <c r="M29" s="2933"/>
      <c r="N29" s="2933"/>
      <c r="O29" s="3462"/>
      <c r="R29" s="3447"/>
    </row>
    <row r="30" spans="1:18" ht="18" hidden="1" customHeight="1">
      <c r="A30" s="3463"/>
      <c r="B30" s="3464"/>
      <c r="C30" s="3465"/>
      <c r="E30" s="5364"/>
      <c r="F30" s="5364"/>
      <c r="G30" s="5364"/>
      <c r="H30" s="5364"/>
      <c r="I30" s="5364"/>
      <c r="J30" s="5364"/>
      <c r="K30" s="3466"/>
      <c r="L30" s="3467"/>
      <c r="M30" s="3468"/>
      <c r="N30" s="3468"/>
      <c r="O30" s="3466"/>
      <c r="R30" s="3447"/>
    </row>
    <row r="31" spans="1:18" s="2534" customFormat="1" ht="18" hidden="1" customHeight="1">
      <c r="A31" s="3469" t="s">
        <v>275</v>
      </c>
      <c r="B31" s="3470" t="s">
        <v>56</v>
      </c>
      <c r="C31" s="3459">
        <v>21794</v>
      </c>
      <c r="D31" s="3459">
        <v>752</v>
      </c>
      <c r="E31" s="3459">
        <v>3969</v>
      </c>
      <c r="F31" s="3459">
        <v>1779</v>
      </c>
      <c r="G31" s="3459">
        <v>10205</v>
      </c>
      <c r="H31" s="3459">
        <v>6209</v>
      </c>
      <c r="I31" s="3459">
        <v>3505</v>
      </c>
      <c r="J31" s="3459">
        <v>2823</v>
      </c>
      <c r="K31" s="3459">
        <v>15065</v>
      </c>
      <c r="L31" s="3459">
        <v>25873</v>
      </c>
      <c r="M31" s="3459">
        <v>2110</v>
      </c>
      <c r="N31" s="3459">
        <v>2557</v>
      </c>
      <c r="O31" s="3459">
        <f>SUM(C31:N31)</f>
        <v>96641</v>
      </c>
      <c r="P31" s="3451"/>
      <c r="R31" s="3447"/>
    </row>
    <row r="32" spans="1:18" s="2534" customFormat="1" ht="18" hidden="1" customHeight="1">
      <c r="A32" s="3471" t="s">
        <v>2271</v>
      </c>
      <c r="B32" s="3472"/>
      <c r="C32" s="3459">
        <v>977</v>
      </c>
      <c r="D32" s="3459">
        <v>600</v>
      </c>
      <c r="E32" s="3459">
        <v>513</v>
      </c>
      <c r="F32" s="3459">
        <v>516</v>
      </c>
      <c r="G32" s="3459">
        <v>737</v>
      </c>
      <c r="H32" s="3459">
        <v>517</v>
      </c>
      <c r="I32" s="3459">
        <v>135</v>
      </c>
      <c r="J32" s="3459">
        <v>748</v>
      </c>
      <c r="K32" s="3459">
        <v>3192</v>
      </c>
      <c r="L32" s="3459">
        <v>440</v>
      </c>
      <c r="M32" s="3459">
        <v>757</v>
      </c>
      <c r="N32" s="3459">
        <v>840</v>
      </c>
      <c r="O32" s="3459">
        <f>SUM(C32:N32)</f>
        <v>9972</v>
      </c>
      <c r="P32" s="3451"/>
      <c r="R32" s="3452"/>
    </row>
    <row r="33" spans="1:18" ht="18" hidden="1" customHeight="1">
      <c r="A33" s="3473" t="s">
        <v>2272</v>
      </c>
      <c r="B33" s="3474"/>
      <c r="C33" s="3475"/>
      <c r="D33" s="3475"/>
      <c r="E33" s="3475"/>
      <c r="F33" s="3475"/>
      <c r="G33" s="3475"/>
      <c r="H33" s="3475"/>
      <c r="I33" s="3475"/>
      <c r="J33" s="3475"/>
      <c r="K33" s="3475"/>
      <c r="L33" s="3475">
        <v>22513</v>
      </c>
      <c r="M33" s="3475"/>
      <c r="N33" s="3475"/>
      <c r="O33" s="3475"/>
      <c r="P33" s="3076"/>
      <c r="R33" s="3447"/>
    </row>
    <row r="34" spans="1:18" s="2534" customFormat="1" ht="18" hidden="1" customHeight="1">
      <c r="A34" s="3471" t="s">
        <v>642</v>
      </c>
      <c r="B34" s="3472" t="s">
        <v>58</v>
      </c>
      <c r="C34" s="3459">
        <v>5501</v>
      </c>
      <c r="D34" s="3459">
        <v>929</v>
      </c>
      <c r="E34" s="3459">
        <v>215</v>
      </c>
      <c r="F34" s="3459">
        <v>540</v>
      </c>
      <c r="G34" s="3459">
        <v>2866</v>
      </c>
      <c r="H34" s="3459">
        <v>1881</v>
      </c>
      <c r="I34" s="3459">
        <v>1584</v>
      </c>
      <c r="J34" s="3459">
        <v>1062</v>
      </c>
      <c r="K34" s="3459">
        <v>6673</v>
      </c>
      <c r="L34" s="3459">
        <v>1747</v>
      </c>
      <c r="M34" s="3459">
        <v>415</v>
      </c>
      <c r="N34" s="3459">
        <v>643</v>
      </c>
      <c r="O34" s="3459">
        <f>SUM(C34:N34)</f>
        <v>24056</v>
      </c>
      <c r="P34" s="3451"/>
      <c r="R34" s="3447"/>
    </row>
    <row r="35" spans="1:18" s="2534" customFormat="1" ht="18" hidden="1" customHeight="1">
      <c r="A35" s="3471" t="s">
        <v>2273</v>
      </c>
      <c r="B35" s="3472"/>
      <c r="C35" s="3459">
        <v>534</v>
      </c>
      <c r="D35" s="3459">
        <v>379</v>
      </c>
      <c r="E35" s="3459">
        <v>66</v>
      </c>
      <c r="F35" s="3459">
        <v>30</v>
      </c>
      <c r="G35" s="3459">
        <v>61</v>
      </c>
      <c r="H35" s="3459">
        <v>603</v>
      </c>
      <c r="I35" s="3459">
        <v>34</v>
      </c>
      <c r="J35" s="3459">
        <v>0</v>
      </c>
      <c r="K35" s="3459">
        <v>51</v>
      </c>
      <c r="L35" s="3459">
        <v>909</v>
      </c>
      <c r="M35" s="3459">
        <v>130</v>
      </c>
      <c r="N35" s="3459">
        <v>973</v>
      </c>
      <c r="O35" s="3459">
        <f>SUM(C35:N35)</f>
        <v>3770</v>
      </c>
      <c r="P35" s="3451"/>
      <c r="R35" s="3452"/>
    </row>
    <row r="36" spans="1:18" ht="18" hidden="1" customHeight="1">
      <c r="R36" s="3447"/>
    </row>
    <row r="37" spans="1:18" ht="18" hidden="1" customHeight="1"/>
    <row r="38" spans="1:18" ht="18" hidden="1" customHeight="1"/>
    <row r="39" spans="1:18" ht="18" hidden="1" customHeight="1"/>
    <row r="40" spans="1:18" ht="18" hidden="1" customHeight="1"/>
    <row r="41" spans="1:18" ht="18" hidden="1" customHeight="1"/>
    <row r="42" spans="1:18" ht="18" hidden="1" customHeight="1"/>
    <row r="46" spans="1:18" ht="18" customHeight="1">
      <c r="E46" s="792"/>
      <c r="F46" s="792"/>
      <c r="G46" s="792"/>
      <c r="H46" s="792"/>
    </row>
  </sheetData>
  <mergeCells count="8">
    <mergeCell ref="A29:C29"/>
    <mergeCell ref="E30:J30"/>
    <mergeCell ref="C4:N4"/>
    <mergeCell ref="P4:P7"/>
    <mergeCell ref="D6:D7"/>
    <mergeCell ref="I6:I7"/>
    <mergeCell ref="L6:L7"/>
    <mergeCell ref="M6:M7"/>
  </mergeCells>
  <printOptions horizontalCentered="1" verticalCentered="1"/>
  <pageMargins left="0.59055118110236227" right="0.59055118110236227" top="0.78740157480314965" bottom="0.78740157480314965" header="0.51181102362204722" footer="0.51181102362204722"/>
  <pageSetup paperSize="9" scale="77" orientation="landscape" horizontalDpi="4294967292" verticalDpi="4294967292"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4B2E3-2C5D-4B20-857B-1087154269CA}">
  <dimension ref="A1:O33"/>
  <sheetViews>
    <sheetView showGridLines="0" zoomScale="75" zoomScaleNormal="75" workbookViewId="0">
      <selection activeCell="O38" sqref="O38"/>
    </sheetView>
  </sheetViews>
  <sheetFormatPr defaultRowHeight="15.75"/>
  <cols>
    <col min="1" max="1" width="38.85546875" style="868" customWidth="1"/>
    <col min="2" max="5" width="8.7109375" style="792" customWidth="1"/>
    <col min="6" max="6" width="10.42578125" style="869" customWidth="1"/>
    <col min="7" max="10" width="8.7109375" style="869" customWidth="1"/>
    <col min="11" max="11" width="9.28515625" style="869" customWidth="1"/>
    <col min="12" max="12" width="9.85546875" style="869" customWidth="1"/>
    <col min="13" max="13" width="8.7109375" style="792" customWidth="1"/>
    <col min="14" max="14" width="9.7109375" style="869" customWidth="1"/>
    <col min="15" max="256" width="9.140625" style="869"/>
    <col min="257" max="257" width="38.85546875" style="869" customWidth="1"/>
    <col min="258" max="261" width="8.7109375" style="869" customWidth="1"/>
    <col min="262" max="262" width="10.42578125" style="869" customWidth="1"/>
    <col min="263" max="266" width="8.7109375" style="869" customWidth="1"/>
    <col min="267" max="267" width="9.28515625" style="869" customWidth="1"/>
    <col min="268" max="268" width="9.85546875" style="869" customWidth="1"/>
    <col min="269" max="269" width="8.7109375" style="869" customWidth="1"/>
    <col min="270" max="270" width="9.7109375" style="869" customWidth="1"/>
    <col min="271" max="512" width="9.140625" style="869"/>
    <col min="513" max="513" width="38.85546875" style="869" customWidth="1"/>
    <col min="514" max="517" width="8.7109375" style="869" customWidth="1"/>
    <col min="518" max="518" width="10.42578125" style="869" customWidth="1"/>
    <col min="519" max="522" width="8.7109375" style="869" customWidth="1"/>
    <col min="523" max="523" width="9.28515625" style="869" customWidth="1"/>
    <col min="524" max="524" width="9.85546875" style="869" customWidth="1"/>
    <col min="525" max="525" width="8.7109375" style="869" customWidth="1"/>
    <col min="526" max="526" width="9.7109375" style="869" customWidth="1"/>
    <col min="527" max="768" width="9.140625" style="869"/>
    <col min="769" max="769" width="38.85546875" style="869" customWidth="1"/>
    <col min="770" max="773" width="8.7109375" style="869" customWidth="1"/>
    <col min="774" max="774" width="10.42578125" style="869" customWidth="1"/>
    <col min="775" max="778" width="8.7109375" style="869" customWidth="1"/>
    <col min="779" max="779" width="9.28515625" style="869" customWidth="1"/>
    <col min="780" max="780" width="9.85546875" style="869" customWidth="1"/>
    <col min="781" max="781" width="8.7109375" style="869" customWidth="1"/>
    <col min="782" max="782" width="9.7109375" style="869" customWidth="1"/>
    <col min="783" max="1024" width="9.140625" style="869"/>
    <col min="1025" max="1025" width="38.85546875" style="869" customWidth="1"/>
    <col min="1026" max="1029" width="8.7109375" style="869" customWidth="1"/>
    <col min="1030" max="1030" width="10.42578125" style="869" customWidth="1"/>
    <col min="1031" max="1034" width="8.7109375" style="869" customWidth="1"/>
    <col min="1035" max="1035" width="9.28515625" style="869" customWidth="1"/>
    <col min="1036" max="1036" width="9.85546875" style="869" customWidth="1"/>
    <col min="1037" max="1037" width="8.7109375" style="869" customWidth="1"/>
    <col min="1038" max="1038" width="9.7109375" style="869" customWidth="1"/>
    <col min="1039" max="1280" width="9.140625" style="869"/>
    <col min="1281" max="1281" width="38.85546875" style="869" customWidth="1"/>
    <col min="1282" max="1285" width="8.7109375" style="869" customWidth="1"/>
    <col min="1286" max="1286" width="10.42578125" style="869" customWidth="1"/>
    <col min="1287" max="1290" width="8.7109375" style="869" customWidth="1"/>
    <col min="1291" max="1291" width="9.28515625" style="869" customWidth="1"/>
    <col min="1292" max="1292" width="9.85546875" style="869" customWidth="1"/>
    <col min="1293" max="1293" width="8.7109375" style="869" customWidth="1"/>
    <col min="1294" max="1294" width="9.7109375" style="869" customWidth="1"/>
    <col min="1295" max="1536" width="9.140625" style="869"/>
    <col min="1537" max="1537" width="38.85546875" style="869" customWidth="1"/>
    <col min="1538" max="1541" width="8.7109375" style="869" customWidth="1"/>
    <col min="1542" max="1542" width="10.42578125" style="869" customWidth="1"/>
    <col min="1543" max="1546" width="8.7109375" style="869" customWidth="1"/>
    <col min="1547" max="1547" width="9.28515625" style="869" customWidth="1"/>
    <col min="1548" max="1548" width="9.85546875" style="869" customWidth="1"/>
    <col min="1549" max="1549" width="8.7109375" style="869" customWidth="1"/>
    <col min="1550" max="1550" width="9.7109375" style="869" customWidth="1"/>
    <col min="1551" max="1792" width="9.140625" style="869"/>
    <col min="1793" max="1793" width="38.85546875" style="869" customWidth="1"/>
    <col min="1794" max="1797" width="8.7109375" style="869" customWidth="1"/>
    <col min="1798" max="1798" width="10.42578125" style="869" customWidth="1"/>
    <col min="1799" max="1802" width="8.7109375" style="869" customWidth="1"/>
    <col min="1803" max="1803" width="9.28515625" style="869" customWidth="1"/>
    <col min="1804" max="1804" width="9.85546875" style="869" customWidth="1"/>
    <col min="1805" max="1805" width="8.7109375" style="869" customWidth="1"/>
    <col min="1806" max="1806" width="9.7109375" style="869" customWidth="1"/>
    <col min="1807" max="2048" width="9.140625" style="869"/>
    <col min="2049" max="2049" width="38.85546875" style="869" customWidth="1"/>
    <col min="2050" max="2053" width="8.7109375" style="869" customWidth="1"/>
    <col min="2054" max="2054" width="10.42578125" style="869" customWidth="1"/>
    <col min="2055" max="2058" width="8.7109375" style="869" customWidth="1"/>
    <col min="2059" max="2059" width="9.28515625" style="869" customWidth="1"/>
    <col min="2060" max="2060" width="9.85546875" style="869" customWidth="1"/>
    <col min="2061" max="2061" width="8.7109375" style="869" customWidth="1"/>
    <col min="2062" max="2062" width="9.7109375" style="869" customWidth="1"/>
    <col min="2063" max="2304" width="9.140625" style="869"/>
    <col min="2305" max="2305" width="38.85546875" style="869" customWidth="1"/>
    <col min="2306" max="2309" width="8.7109375" style="869" customWidth="1"/>
    <col min="2310" max="2310" width="10.42578125" style="869" customWidth="1"/>
    <col min="2311" max="2314" width="8.7109375" style="869" customWidth="1"/>
    <col min="2315" max="2315" width="9.28515625" style="869" customWidth="1"/>
    <col min="2316" max="2316" width="9.85546875" style="869" customWidth="1"/>
    <col min="2317" max="2317" width="8.7109375" style="869" customWidth="1"/>
    <col min="2318" max="2318" width="9.7109375" style="869" customWidth="1"/>
    <col min="2319" max="2560" width="9.140625" style="869"/>
    <col min="2561" max="2561" width="38.85546875" style="869" customWidth="1"/>
    <col min="2562" max="2565" width="8.7109375" style="869" customWidth="1"/>
    <col min="2566" max="2566" width="10.42578125" style="869" customWidth="1"/>
    <col min="2567" max="2570" width="8.7109375" style="869" customWidth="1"/>
    <col min="2571" max="2571" width="9.28515625" style="869" customWidth="1"/>
    <col min="2572" max="2572" width="9.85546875" style="869" customWidth="1"/>
    <col min="2573" max="2573" width="8.7109375" style="869" customWidth="1"/>
    <col min="2574" max="2574" width="9.7109375" style="869" customWidth="1"/>
    <col min="2575" max="2816" width="9.140625" style="869"/>
    <col min="2817" max="2817" width="38.85546875" style="869" customWidth="1"/>
    <col min="2818" max="2821" width="8.7109375" style="869" customWidth="1"/>
    <col min="2822" max="2822" width="10.42578125" style="869" customWidth="1"/>
    <col min="2823" max="2826" width="8.7109375" style="869" customWidth="1"/>
    <col min="2827" max="2827" width="9.28515625" style="869" customWidth="1"/>
    <col min="2828" max="2828" width="9.85546875" style="869" customWidth="1"/>
    <col min="2829" max="2829" width="8.7109375" style="869" customWidth="1"/>
    <col min="2830" max="2830" width="9.7109375" style="869" customWidth="1"/>
    <col min="2831" max="3072" width="9.140625" style="869"/>
    <col min="3073" max="3073" width="38.85546875" style="869" customWidth="1"/>
    <col min="3074" max="3077" width="8.7109375" style="869" customWidth="1"/>
    <col min="3078" max="3078" width="10.42578125" style="869" customWidth="1"/>
    <col min="3079" max="3082" width="8.7109375" style="869" customWidth="1"/>
    <col min="3083" max="3083" width="9.28515625" style="869" customWidth="1"/>
    <col min="3084" max="3084" width="9.85546875" style="869" customWidth="1"/>
    <col min="3085" max="3085" width="8.7109375" style="869" customWidth="1"/>
    <col min="3086" max="3086" width="9.7109375" style="869" customWidth="1"/>
    <col min="3087" max="3328" width="9.140625" style="869"/>
    <col min="3329" max="3329" width="38.85546875" style="869" customWidth="1"/>
    <col min="3330" max="3333" width="8.7109375" style="869" customWidth="1"/>
    <col min="3334" max="3334" width="10.42578125" style="869" customWidth="1"/>
    <col min="3335" max="3338" width="8.7109375" style="869" customWidth="1"/>
    <col min="3339" max="3339" width="9.28515625" style="869" customWidth="1"/>
    <col min="3340" max="3340" width="9.85546875" style="869" customWidth="1"/>
    <col min="3341" max="3341" width="8.7109375" style="869" customWidth="1"/>
    <col min="3342" max="3342" width="9.7109375" style="869" customWidth="1"/>
    <col min="3343" max="3584" width="9.140625" style="869"/>
    <col min="3585" max="3585" width="38.85546875" style="869" customWidth="1"/>
    <col min="3586" max="3589" width="8.7109375" style="869" customWidth="1"/>
    <col min="3590" max="3590" width="10.42578125" style="869" customWidth="1"/>
    <col min="3591" max="3594" width="8.7109375" style="869" customWidth="1"/>
    <col min="3595" max="3595" width="9.28515625" style="869" customWidth="1"/>
    <col min="3596" max="3596" width="9.85546875" style="869" customWidth="1"/>
    <col min="3597" max="3597" width="8.7109375" style="869" customWidth="1"/>
    <col min="3598" max="3598" width="9.7109375" style="869" customWidth="1"/>
    <col min="3599" max="3840" width="9.140625" style="869"/>
    <col min="3841" max="3841" width="38.85546875" style="869" customWidth="1"/>
    <col min="3842" max="3845" width="8.7109375" style="869" customWidth="1"/>
    <col min="3846" max="3846" width="10.42578125" style="869" customWidth="1"/>
    <col min="3847" max="3850" width="8.7109375" style="869" customWidth="1"/>
    <col min="3851" max="3851" width="9.28515625" style="869" customWidth="1"/>
    <col min="3852" max="3852" width="9.85546875" style="869" customWidth="1"/>
    <col min="3853" max="3853" width="8.7109375" style="869" customWidth="1"/>
    <col min="3854" max="3854" width="9.7109375" style="869" customWidth="1"/>
    <col min="3855" max="4096" width="9.140625" style="869"/>
    <col min="4097" max="4097" width="38.85546875" style="869" customWidth="1"/>
    <col min="4098" max="4101" width="8.7109375" style="869" customWidth="1"/>
    <col min="4102" max="4102" width="10.42578125" style="869" customWidth="1"/>
    <col min="4103" max="4106" width="8.7109375" style="869" customWidth="1"/>
    <col min="4107" max="4107" width="9.28515625" style="869" customWidth="1"/>
    <col min="4108" max="4108" width="9.85546875" style="869" customWidth="1"/>
    <col min="4109" max="4109" width="8.7109375" style="869" customWidth="1"/>
    <col min="4110" max="4110" width="9.7109375" style="869" customWidth="1"/>
    <col min="4111" max="4352" width="9.140625" style="869"/>
    <col min="4353" max="4353" width="38.85546875" style="869" customWidth="1"/>
    <col min="4354" max="4357" width="8.7109375" style="869" customWidth="1"/>
    <col min="4358" max="4358" width="10.42578125" style="869" customWidth="1"/>
    <col min="4359" max="4362" width="8.7109375" style="869" customWidth="1"/>
    <col min="4363" max="4363" width="9.28515625" style="869" customWidth="1"/>
    <col min="4364" max="4364" width="9.85546875" style="869" customWidth="1"/>
    <col min="4365" max="4365" width="8.7109375" style="869" customWidth="1"/>
    <col min="4366" max="4366" width="9.7109375" style="869" customWidth="1"/>
    <col min="4367" max="4608" width="9.140625" style="869"/>
    <col min="4609" max="4609" width="38.85546875" style="869" customWidth="1"/>
    <col min="4610" max="4613" width="8.7109375" style="869" customWidth="1"/>
    <col min="4614" max="4614" width="10.42578125" style="869" customWidth="1"/>
    <col min="4615" max="4618" width="8.7109375" style="869" customWidth="1"/>
    <col min="4619" max="4619" width="9.28515625" style="869" customWidth="1"/>
    <col min="4620" max="4620" width="9.85546875" style="869" customWidth="1"/>
    <col min="4621" max="4621" width="8.7109375" style="869" customWidth="1"/>
    <col min="4622" max="4622" width="9.7109375" style="869" customWidth="1"/>
    <col min="4623" max="4864" width="9.140625" style="869"/>
    <col min="4865" max="4865" width="38.85546875" style="869" customWidth="1"/>
    <col min="4866" max="4869" width="8.7109375" style="869" customWidth="1"/>
    <col min="4870" max="4870" width="10.42578125" style="869" customWidth="1"/>
    <col min="4871" max="4874" width="8.7109375" style="869" customWidth="1"/>
    <col min="4875" max="4875" width="9.28515625" style="869" customWidth="1"/>
    <col min="4876" max="4876" width="9.85546875" style="869" customWidth="1"/>
    <col min="4877" max="4877" width="8.7109375" style="869" customWidth="1"/>
    <col min="4878" max="4878" width="9.7109375" style="869" customWidth="1"/>
    <col min="4879" max="5120" width="9.140625" style="869"/>
    <col min="5121" max="5121" width="38.85546875" style="869" customWidth="1"/>
    <col min="5122" max="5125" width="8.7109375" style="869" customWidth="1"/>
    <col min="5126" max="5126" width="10.42578125" style="869" customWidth="1"/>
    <col min="5127" max="5130" width="8.7109375" style="869" customWidth="1"/>
    <col min="5131" max="5131" width="9.28515625" style="869" customWidth="1"/>
    <col min="5132" max="5132" width="9.85546875" style="869" customWidth="1"/>
    <col min="5133" max="5133" width="8.7109375" style="869" customWidth="1"/>
    <col min="5134" max="5134" width="9.7109375" style="869" customWidth="1"/>
    <col min="5135" max="5376" width="9.140625" style="869"/>
    <col min="5377" max="5377" width="38.85546875" style="869" customWidth="1"/>
    <col min="5378" max="5381" width="8.7109375" style="869" customWidth="1"/>
    <col min="5382" max="5382" width="10.42578125" style="869" customWidth="1"/>
    <col min="5383" max="5386" width="8.7109375" style="869" customWidth="1"/>
    <col min="5387" max="5387" width="9.28515625" style="869" customWidth="1"/>
    <col min="5388" max="5388" width="9.85546875" style="869" customWidth="1"/>
    <col min="5389" max="5389" width="8.7109375" style="869" customWidth="1"/>
    <col min="5390" max="5390" width="9.7109375" style="869" customWidth="1"/>
    <col min="5391" max="5632" width="9.140625" style="869"/>
    <col min="5633" max="5633" width="38.85546875" style="869" customWidth="1"/>
    <col min="5634" max="5637" width="8.7109375" style="869" customWidth="1"/>
    <col min="5638" max="5638" width="10.42578125" style="869" customWidth="1"/>
    <col min="5639" max="5642" width="8.7109375" style="869" customWidth="1"/>
    <col min="5643" max="5643" width="9.28515625" style="869" customWidth="1"/>
    <col min="5644" max="5644" width="9.85546875" style="869" customWidth="1"/>
    <col min="5645" max="5645" width="8.7109375" style="869" customWidth="1"/>
    <col min="5646" max="5646" width="9.7109375" style="869" customWidth="1"/>
    <col min="5647" max="5888" width="9.140625" style="869"/>
    <col min="5889" max="5889" width="38.85546875" style="869" customWidth="1"/>
    <col min="5890" max="5893" width="8.7109375" style="869" customWidth="1"/>
    <col min="5894" max="5894" width="10.42578125" style="869" customWidth="1"/>
    <col min="5895" max="5898" width="8.7109375" style="869" customWidth="1"/>
    <col min="5899" max="5899" width="9.28515625" style="869" customWidth="1"/>
    <col min="5900" max="5900" width="9.85546875" style="869" customWidth="1"/>
    <col min="5901" max="5901" width="8.7109375" style="869" customWidth="1"/>
    <col min="5902" max="5902" width="9.7109375" style="869" customWidth="1"/>
    <col min="5903" max="6144" width="9.140625" style="869"/>
    <col min="6145" max="6145" width="38.85546875" style="869" customWidth="1"/>
    <col min="6146" max="6149" width="8.7109375" style="869" customWidth="1"/>
    <col min="6150" max="6150" width="10.42578125" style="869" customWidth="1"/>
    <col min="6151" max="6154" width="8.7109375" style="869" customWidth="1"/>
    <col min="6155" max="6155" width="9.28515625" style="869" customWidth="1"/>
    <col min="6156" max="6156" width="9.85546875" style="869" customWidth="1"/>
    <col min="6157" max="6157" width="8.7109375" style="869" customWidth="1"/>
    <col min="6158" max="6158" width="9.7109375" style="869" customWidth="1"/>
    <col min="6159" max="6400" width="9.140625" style="869"/>
    <col min="6401" max="6401" width="38.85546875" style="869" customWidth="1"/>
    <col min="6402" max="6405" width="8.7109375" style="869" customWidth="1"/>
    <col min="6406" max="6406" width="10.42578125" style="869" customWidth="1"/>
    <col min="6407" max="6410" width="8.7109375" style="869" customWidth="1"/>
    <col min="6411" max="6411" width="9.28515625" style="869" customWidth="1"/>
    <col min="6412" max="6412" width="9.85546875" style="869" customWidth="1"/>
    <col min="6413" max="6413" width="8.7109375" style="869" customWidth="1"/>
    <col min="6414" max="6414" width="9.7109375" style="869" customWidth="1"/>
    <col min="6415" max="6656" width="9.140625" style="869"/>
    <col min="6657" max="6657" width="38.85546875" style="869" customWidth="1"/>
    <col min="6658" max="6661" width="8.7109375" style="869" customWidth="1"/>
    <col min="6662" max="6662" width="10.42578125" style="869" customWidth="1"/>
    <col min="6663" max="6666" width="8.7109375" style="869" customWidth="1"/>
    <col min="6667" max="6667" width="9.28515625" style="869" customWidth="1"/>
    <col min="6668" max="6668" width="9.85546875" style="869" customWidth="1"/>
    <col min="6669" max="6669" width="8.7109375" style="869" customWidth="1"/>
    <col min="6670" max="6670" width="9.7109375" style="869" customWidth="1"/>
    <col min="6671" max="6912" width="9.140625" style="869"/>
    <col min="6913" max="6913" width="38.85546875" style="869" customWidth="1"/>
    <col min="6914" max="6917" width="8.7109375" style="869" customWidth="1"/>
    <col min="6918" max="6918" width="10.42578125" style="869" customWidth="1"/>
    <col min="6919" max="6922" width="8.7109375" style="869" customWidth="1"/>
    <col min="6923" max="6923" width="9.28515625" style="869" customWidth="1"/>
    <col min="6924" max="6924" width="9.85546875" style="869" customWidth="1"/>
    <col min="6925" max="6925" width="8.7109375" style="869" customWidth="1"/>
    <col min="6926" max="6926" width="9.7109375" style="869" customWidth="1"/>
    <col min="6927" max="7168" width="9.140625" style="869"/>
    <col min="7169" max="7169" width="38.85546875" style="869" customWidth="1"/>
    <col min="7170" max="7173" width="8.7109375" style="869" customWidth="1"/>
    <col min="7174" max="7174" width="10.42578125" style="869" customWidth="1"/>
    <col min="7175" max="7178" width="8.7109375" style="869" customWidth="1"/>
    <col min="7179" max="7179" width="9.28515625" style="869" customWidth="1"/>
    <col min="7180" max="7180" width="9.85546875" style="869" customWidth="1"/>
    <col min="7181" max="7181" width="8.7109375" style="869" customWidth="1"/>
    <col min="7182" max="7182" width="9.7109375" style="869" customWidth="1"/>
    <col min="7183" max="7424" width="9.140625" style="869"/>
    <col min="7425" max="7425" width="38.85546875" style="869" customWidth="1"/>
    <col min="7426" max="7429" width="8.7109375" style="869" customWidth="1"/>
    <col min="7430" max="7430" width="10.42578125" style="869" customWidth="1"/>
    <col min="7431" max="7434" width="8.7109375" style="869" customWidth="1"/>
    <col min="7435" max="7435" width="9.28515625" style="869" customWidth="1"/>
    <col min="7436" max="7436" width="9.85546875" style="869" customWidth="1"/>
    <col min="7437" max="7437" width="8.7109375" style="869" customWidth="1"/>
    <col min="7438" max="7438" width="9.7109375" style="869" customWidth="1"/>
    <col min="7439" max="7680" width="9.140625" style="869"/>
    <col min="7681" max="7681" width="38.85546875" style="869" customWidth="1"/>
    <col min="7682" max="7685" width="8.7109375" style="869" customWidth="1"/>
    <col min="7686" max="7686" width="10.42578125" style="869" customWidth="1"/>
    <col min="7687" max="7690" width="8.7109375" style="869" customWidth="1"/>
    <col min="7691" max="7691" width="9.28515625" style="869" customWidth="1"/>
    <col min="7692" max="7692" width="9.85546875" style="869" customWidth="1"/>
    <col min="7693" max="7693" width="8.7109375" style="869" customWidth="1"/>
    <col min="7694" max="7694" width="9.7109375" style="869" customWidth="1"/>
    <col min="7695" max="7936" width="9.140625" style="869"/>
    <col min="7937" max="7937" width="38.85546875" style="869" customWidth="1"/>
    <col min="7938" max="7941" width="8.7109375" style="869" customWidth="1"/>
    <col min="7942" max="7942" width="10.42578125" style="869" customWidth="1"/>
    <col min="7943" max="7946" width="8.7109375" style="869" customWidth="1"/>
    <col min="7947" max="7947" width="9.28515625" style="869" customWidth="1"/>
    <col min="7948" max="7948" width="9.85546875" style="869" customWidth="1"/>
    <col min="7949" max="7949" width="8.7109375" style="869" customWidth="1"/>
    <col min="7950" max="7950" width="9.7109375" style="869" customWidth="1"/>
    <col min="7951" max="8192" width="9.140625" style="869"/>
    <col min="8193" max="8193" width="38.85546875" style="869" customWidth="1"/>
    <col min="8194" max="8197" width="8.7109375" style="869" customWidth="1"/>
    <col min="8198" max="8198" width="10.42578125" style="869" customWidth="1"/>
    <col min="8199" max="8202" width="8.7109375" style="869" customWidth="1"/>
    <col min="8203" max="8203" width="9.28515625" style="869" customWidth="1"/>
    <col min="8204" max="8204" width="9.85546875" style="869" customWidth="1"/>
    <col min="8205" max="8205" width="8.7109375" style="869" customWidth="1"/>
    <col min="8206" max="8206" width="9.7109375" style="869" customWidth="1"/>
    <col min="8207" max="8448" width="9.140625" style="869"/>
    <col min="8449" max="8449" width="38.85546875" style="869" customWidth="1"/>
    <col min="8450" max="8453" width="8.7109375" style="869" customWidth="1"/>
    <col min="8454" max="8454" width="10.42578125" style="869" customWidth="1"/>
    <col min="8455" max="8458" width="8.7109375" style="869" customWidth="1"/>
    <col min="8459" max="8459" width="9.28515625" style="869" customWidth="1"/>
    <col min="8460" max="8460" width="9.85546875" style="869" customWidth="1"/>
    <col min="8461" max="8461" width="8.7109375" style="869" customWidth="1"/>
    <col min="8462" max="8462" width="9.7109375" style="869" customWidth="1"/>
    <col min="8463" max="8704" width="9.140625" style="869"/>
    <col min="8705" max="8705" width="38.85546875" style="869" customWidth="1"/>
    <col min="8706" max="8709" width="8.7109375" style="869" customWidth="1"/>
    <col min="8710" max="8710" width="10.42578125" style="869" customWidth="1"/>
    <col min="8711" max="8714" width="8.7109375" style="869" customWidth="1"/>
    <col min="8715" max="8715" width="9.28515625" style="869" customWidth="1"/>
    <col min="8716" max="8716" width="9.85546875" style="869" customWidth="1"/>
    <col min="8717" max="8717" width="8.7109375" style="869" customWidth="1"/>
    <col min="8718" max="8718" width="9.7109375" style="869" customWidth="1"/>
    <col min="8719" max="8960" width="9.140625" style="869"/>
    <col min="8961" max="8961" width="38.85546875" style="869" customWidth="1"/>
    <col min="8962" max="8965" width="8.7109375" style="869" customWidth="1"/>
    <col min="8966" max="8966" width="10.42578125" style="869" customWidth="1"/>
    <col min="8967" max="8970" width="8.7109375" style="869" customWidth="1"/>
    <col min="8971" max="8971" width="9.28515625" style="869" customWidth="1"/>
    <col min="8972" max="8972" width="9.85546875" style="869" customWidth="1"/>
    <col min="8973" max="8973" width="8.7109375" style="869" customWidth="1"/>
    <col min="8974" max="8974" width="9.7109375" style="869" customWidth="1"/>
    <col min="8975" max="9216" width="9.140625" style="869"/>
    <col min="9217" max="9217" width="38.85546875" style="869" customWidth="1"/>
    <col min="9218" max="9221" width="8.7109375" style="869" customWidth="1"/>
    <col min="9222" max="9222" width="10.42578125" style="869" customWidth="1"/>
    <col min="9223" max="9226" width="8.7109375" style="869" customWidth="1"/>
    <col min="9227" max="9227" width="9.28515625" style="869" customWidth="1"/>
    <col min="9228" max="9228" width="9.85546875" style="869" customWidth="1"/>
    <col min="9229" max="9229" width="8.7109375" style="869" customWidth="1"/>
    <col min="9230" max="9230" width="9.7109375" style="869" customWidth="1"/>
    <col min="9231" max="9472" width="9.140625" style="869"/>
    <col min="9473" max="9473" width="38.85546875" style="869" customWidth="1"/>
    <col min="9474" max="9477" width="8.7109375" style="869" customWidth="1"/>
    <col min="9478" max="9478" width="10.42578125" style="869" customWidth="1"/>
    <col min="9479" max="9482" width="8.7109375" style="869" customWidth="1"/>
    <col min="9483" max="9483" width="9.28515625" style="869" customWidth="1"/>
    <col min="9484" max="9484" width="9.85546875" style="869" customWidth="1"/>
    <col min="9485" max="9485" width="8.7109375" style="869" customWidth="1"/>
    <col min="9486" max="9486" width="9.7109375" style="869" customWidth="1"/>
    <col min="9487" max="9728" width="9.140625" style="869"/>
    <col min="9729" max="9729" width="38.85546875" style="869" customWidth="1"/>
    <col min="9730" max="9733" width="8.7109375" style="869" customWidth="1"/>
    <col min="9734" max="9734" width="10.42578125" style="869" customWidth="1"/>
    <col min="9735" max="9738" width="8.7109375" style="869" customWidth="1"/>
    <col min="9739" max="9739" width="9.28515625" style="869" customWidth="1"/>
    <col min="9740" max="9740" width="9.85546875" style="869" customWidth="1"/>
    <col min="9741" max="9741" width="8.7109375" style="869" customWidth="1"/>
    <col min="9742" max="9742" width="9.7109375" style="869" customWidth="1"/>
    <col min="9743" max="9984" width="9.140625" style="869"/>
    <col min="9985" max="9985" width="38.85546875" style="869" customWidth="1"/>
    <col min="9986" max="9989" width="8.7109375" style="869" customWidth="1"/>
    <col min="9990" max="9990" width="10.42578125" style="869" customWidth="1"/>
    <col min="9991" max="9994" width="8.7109375" style="869" customWidth="1"/>
    <col min="9995" max="9995" width="9.28515625" style="869" customWidth="1"/>
    <col min="9996" max="9996" width="9.85546875" style="869" customWidth="1"/>
    <col min="9997" max="9997" width="8.7109375" style="869" customWidth="1"/>
    <col min="9998" max="9998" width="9.7109375" style="869" customWidth="1"/>
    <col min="9999" max="10240" width="9.140625" style="869"/>
    <col min="10241" max="10241" width="38.85546875" style="869" customWidth="1"/>
    <col min="10242" max="10245" width="8.7109375" style="869" customWidth="1"/>
    <col min="10246" max="10246" width="10.42578125" style="869" customWidth="1"/>
    <col min="10247" max="10250" width="8.7109375" style="869" customWidth="1"/>
    <col min="10251" max="10251" width="9.28515625" style="869" customWidth="1"/>
    <col min="10252" max="10252" width="9.85546875" style="869" customWidth="1"/>
    <col min="10253" max="10253" width="8.7109375" style="869" customWidth="1"/>
    <col min="10254" max="10254" width="9.7109375" style="869" customWidth="1"/>
    <col min="10255" max="10496" width="9.140625" style="869"/>
    <col min="10497" max="10497" width="38.85546875" style="869" customWidth="1"/>
    <col min="10498" max="10501" width="8.7109375" style="869" customWidth="1"/>
    <col min="10502" max="10502" width="10.42578125" style="869" customWidth="1"/>
    <col min="10503" max="10506" width="8.7109375" style="869" customWidth="1"/>
    <col min="10507" max="10507" width="9.28515625" style="869" customWidth="1"/>
    <col min="10508" max="10508" width="9.85546875" style="869" customWidth="1"/>
    <col min="10509" max="10509" width="8.7109375" style="869" customWidth="1"/>
    <col min="10510" max="10510" width="9.7109375" style="869" customWidth="1"/>
    <col min="10511" max="10752" width="9.140625" style="869"/>
    <col min="10753" max="10753" width="38.85546875" style="869" customWidth="1"/>
    <col min="10754" max="10757" width="8.7109375" style="869" customWidth="1"/>
    <col min="10758" max="10758" width="10.42578125" style="869" customWidth="1"/>
    <col min="10759" max="10762" width="8.7109375" style="869" customWidth="1"/>
    <col min="10763" max="10763" width="9.28515625" style="869" customWidth="1"/>
    <col min="10764" max="10764" width="9.85546875" style="869" customWidth="1"/>
    <col min="10765" max="10765" width="8.7109375" style="869" customWidth="1"/>
    <col min="10766" max="10766" width="9.7109375" style="869" customWidth="1"/>
    <col min="10767" max="11008" width="9.140625" style="869"/>
    <col min="11009" max="11009" width="38.85546875" style="869" customWidth="1"/>
    <col min="11010" max="11013" width="8.7109375" style="869" customWidth="1"/>
    <col min="11014" max="11014" width="10.42578125" style="869" customWidth="1"/>
    <col min="11015" max="11018" width="8.7109375" style="869" customWidth="1"/>
    <col min="11019" max="11019" width="9.28515625" style="869" customWidth="1"/>
    <col min="11020" max="11020" width="9.85546875" style="869" customWidth="1"/>
    <col min="11021" max="11021" width="8.7109375" style="869" customWidth="1"/>
    <col min="11022" max="11022" width="9.7109375" style="869" customWidth="1"/>
    <col min="11023" max="11264" width="9.140625" style="869"/>
    <col min="11265" max="11265" width="38.85546875" style="869" customWidth="1"/>
    <col min="11266" max="11269" width="8.7109375" style="869" customWidth="1"/>
    <col min="11270" max="11270" width="10.42578125" style="869" customWidth="1"/>
    <col min="11271" max="11274" width="8.7109375" style="869" customWidth="1"/>
    <col min="11275" max="11275" width="9.28515625" style="869" customWidth="1"/>
    <col min="11276" max="11276" width="9.85546875" style="869" customWidth="1"/>
    <col min="11277" max="11277" width="8.7109375" style="869" customWidth="1"/>
    <col min="11278" max="11278" width="9.7109375" style="869" customWidth="1"/>
    <col min="11279" max="11520" width="9.140625" style="869"/>
    <col min="11521" max="11521" width="38.85546875" style="869" customWidth="1"/>
    <col min="11522" max="11525" width="8.7109375" style="869" customWidth="1"/>
    <col min="11526" max="11526" width="10.42578125" style="869" customWidth="1"/>
    <col min="11527" max="11530" width="8.7109375" style="869" customWidth="1"/>
    <col min="11531" max="11531" width="9.28515625" style="869" customWidth="1"/>
    <col min="11532" max="11532" width="9.85546875" style="869" customWidth="1"/>
    <col min="11533" max="11533" width="8.7109375" style="869" customWidth="1"/>
    <col min="11534" max="11534" width="9.7109375" style="869" customWidth="1"/>
    <col min="11535" max="11776" width="9.140625" style="869"/>
    <col min="11777" max="11777" width="38.85546875" style="869" customWidth="1"/>
    <col min="11778" max="11781" width="8.7109375" style="869" customWidth="1"/>
    <col min="11782" max="11782" width="10.42578125" style="869" customWidth="1"/>
    <col min="11783" max="11786" width="8.7109375" style="869" customWidth="1"/>
    <col min="11787" max="11787" width="9.28515625" style="869" customWidth="1"/>
    <col min="11788" max="11788" width="9.85546875" style="869" customWidth="1"/>
    <col min="11789" max="11789" width="8.7109375" style="869" customWidth="1"/>
    <col min="11790" max="11790" width="9.7109375" style="869" customWidth="1"/>
    <col min="11791" max="12032" width="9.140625" style="869"/>
    <col min="12033" max="12033" width="38.85546875" style="869" customWidth="1"/>
    <col min="12034" max="12037" width="8.7109375" style="869" customWidth="1"/>
    <col min="12038" max="12038" width="10.42578125" style="869" customWidth="1"/>
    <col min="12039" max="12042" width="8.7109375" style="869" customWidth="1"/>
    <col min="12043" max="12043" width="9.28515625" style="869" customWidth="1"/>
    <col min="12044" max="12044" width="9.85546875" style="869" customWidth="1"/>
    <col min="12045" max="12045" width="8.7109375" style="869" customWidth="1"/>
    <col min="12046" max="12046" width="9.7109375" style="869" customWidth="1"/>
    <col min="12047" max="12288" width="9.140625" style="869"/>
    <col min="12289" max="12289" width="38.85546875" style="869" customWidth="1"/>
    <col min="12290" max="12293" width="8.7109375" style="869" customWidth="1"/>
    <col min="12294" max="12294" width="10.42578125" style="869" customWidth="1"/>
    <col min="12295" max="12298" width="8.7109375" style="869" customWidth="1"/>
    <col min="12299" max="12299" width="9.28515625" style="869" customWidth="1"/>
    <col min="12300" max="12300" width="9.85546875" style="869" customWidth="1"/>
    <col min="12301" max="12301" width="8.7109375" style="869" customWidth="1"/>
    <col min="12302" max="12302" width="9.7109375" style="869" customWidth="1"/>
    <col min="12303" max="12544" width="9.140625" style="869"/>
    <col min="12545" max="12545" width="38.85546875" style="869" customWidth="1"/>
    <col min="12546" max="12549" width="8.7109375" style="869" customWidth="1"/>
    <col min="12550" max="12550" width="10.42578125" style="869" customWidth="1"/>
    <col min="12551" max="12554" width="8.7109375" style="869" customWidth="1"/>
    <col min="12555" max="12555" width="9.28515625" style="869" customWidth="1"/>
    <col min="12556" max="12556" width="9.85546875" style="869" customWidth="1"/>
    <col min="12557" max="12557" width="8.7109375" style="869" customWidth="1"/>
    <col min="12558" max="12558" width="9.7109375" style="869" customWidth="1"/>
    <col min="12559" max="12800" width="9.140625" style="869"/>
    <col min="12801" max="12801" width="38.85546875" style="869" customWidth="1"/>
    <col min="12802" max="12805" width="8.7109375" style="869" customWidth="1"/>
    <col min="12806" max="12806" width="10.42578125" style="869" customWidth="1"/>
    <col min="12807" max="12810" width="8.7109375" style="869" customWidth="1"/>
    <col min="12811" max="12811" width="9.28515625" style="869" customWidth="1"/>
    <col min="12812" max="12812" width="9.85546875" style="869" customWidth="1"/>
    <col min="12813" max="12813" width="8.7109375" style="869" customWidth="1"/>
    <col min="12814" max="12814" width="9.7109375" style="869" customWidth="1"/>
    <col min="12815" max="13056" width="9.140625" style="869"/>
    <col min="13057" max="13057" width="38.85546875" style="869" customWidth="1"/>
    <col min="13058" max="13061" width="8.7109375" style="869" customWidth="1"/>
    <col min="13062" max="13062" width="10.42578125" style="869" customWidth="1"/>
    <col min="13063" max="13066" width="8.7109375" style="869" customWidth="1"/>
    <col min="13067" max="13067" width="9.28515625" style="869" customWidth="1"/>
    <col min="13068" max="13068" width="9.85546875" style="869" customWidth="1"/>
    <col min="13069" max="13069" width="8.7109375" style="869" customWidth="1"/>
    <col min="13070" max="13070" width="9.7109375" style="869" customWidth="1"/>
    <col min="13071" max="13312" width="9.140625" style="869"/>
    <col min="13313" max="13313" width="38.85546875" style="869" customWidth="1"/>
    <col min="13314" max="13317" width="8.7109375" style="869" customWidth="1"/>
    <col min="13318" max="13318" width="10.42578125" style="869" customWidth="1"/>
    <col min="13319" max="13322" width="8.7109375" style="869" customWidth="1"/>
    <col min="13323" max="13323" width="9.28515625" style="869" customWidth="1"/>
    <col min="13324" max="13324" width="9.85546875" style="869" customWidth="1"/>
    <col min="13325" max="13325" width="8.7109375" style="869" customWidth="1"/>
    <col min="13326" max="13326" width="9.7109375" style="869" customWidth="1"/>
    <col min="13327" max="13568" width="9.140625" style="869"/>
    <col min="13569" max="13569" width="38.85546875" style="869" customWidth="1"/>
    <col min="13570" max="13573" width="8.7109375" style="869" customWidth="1"/>
    <col min="13574" max="13574" width="10.42578125" style="869" customWidth="1"/>
    <col min="13575" max="13578" width="8.7109375" style="869" customWidth="1"/>
    <col min="13579" max="13579" width="9.28515625" style="869" customWidth="1"/>
    <col min="13580" max="13580" width="9.85546875" style="869" customWidth="1"/>
    <col min="13581" max="13581" width="8.7109375" style="869" customWidth="1"/>
    <col min="13582" max="13582" width="9.7109375" style="869" customWidth="1"/>
    <col min="13583" max="13824" width="9.140625" style="869"/>
    <col min="13825" max="13825" width="38.85546875" style="869" customWidth="1"/>
    <col min="13826" max="13829" width="8.7109375" style="869" customWidth="1"/>
    <col min="13830" max="13830" width="10.42578125" style="869" customWidth="1"/>
    <col min="13831" max="13834" width="8.7109375" style="869" customWidth="1"/>
    <col min="13835" max="13835" width="9.28515625" style="869" customWidth="1"/>
    <col min="13836" max="13836" width="9.85546875" style="869" customWidth="1"/>
    <col min="13837" max="13837" width="8.7109375" style="869" customWidth="1"/>
    <col min="13838" max="13838" width="9.7109375" style="869" customWidth="1"/>
    <col min="13839" max="14080" width="9.140625" style="869"/>
    <col min="14081" max="14081" width="38.85546875" style="869" customWidth="1"/>
    <col min="14082" max="14085" width="8.7109375" style="869" customWidth="1"/>
    <col min="14086" max="14086" width="10.42578125" style="869" customWidth="1"/>
    <col min="14087" max="14090" width="8.7109375" style="869" customWidth="1"/>
    <col min="14091" max="14091" width="9.28515625" style="869" customWidth="1"/>
    <col min="14092" max="14092" width="9.85546875" style="869" customWidth="1"/>
    <col min="14093" max="14093" width="8.7109375" style="869" customWidth="1"/>
    <col min="14094" max="14094" width="9.7109375" style="869" customWidth="1"/>
    <col min="14095" max="14336" width="9.140625" style="869"/>
    <col min="14337" max="14337" width="38.85546875" style="869" customWidth="1"/>
    <col min="14338" max="14341" width="8.7109375" style="869" customWidth="1"/>
    <col min="14342" max="14342" width="10.42578125" style="869" customWidth="1"/>
    <col min="14343" max="14346" width="8.7109375" style="869" customWidth="1"/>
    <col min="14347" max="14347" width="9.28515625" style="869" customWidth="1"/>
    <col min="14348" max="14348" width="9.85546875" style="869" customWidth="1"/>
    <col min="14349" max="14349" width="8.7109375" style="869" customWidth="1"/>
    <col min="14350" max="14350" width="9.7109375" style="869" customWidth="1"/>
    <col min="14351" max="14592" width="9.140625" style="869"/>
    <col min="14593" max="14593" width="38.85546875" style="869" customWidth="1"/>
    <col min="14594" max="14597" width="8.7109375" style="869" customWidth="1"/>
    <col min="14598" max="14598" width="10.42578125" style="869" customWidth="1"/>
    <col min="14599" max="14602" width="8.7109375" style="869" customWidth="1"/>
    <col min="14603" max="14603" width="9.28515625" style="869" customWidth="1"/>
    <col min="14604" max="14604" width="9.85546875" style="869" customWidth="1"/>
    <col min="14605" max="14605" width="8.7109375" style="869" customWidth="1"/>
    <col min="14606" max="14606" width="9.7109375" style="869" customWidth="1"/>
    <col min="14607" max="14848" width="9.140625" style="869"/>
    <col min="14849" max="14849" width="38.85546875" style="869" customWidth="1"/>
    <col min="14850" max="14853" width="8.7109375" style="869" customWidth="1"/>
    <col min="14854" max="14854" width="10.42578125" style="869" customWidth="1"/>
    <col min="14855" max="14858" width="8.7109375" style="869" customWidth="1"/>
    <col min="14859" max="14859" width="9.28515625" style="869" customWidth="1"/>
    <col min="14860" max="14860" width="9.85546875" style="869" customWidth="1"/>
    <col min="14861" max="14861" width="8.7109375" style="869" customWidth="1"/>
    <col min="14862" max="14862" width="9.7109375" style="869" customWidth="1"/>
    <col min="14863" max="15104" width="9.140625" style="869"/>
    <col min="15105" max="15105" width="38.85546875" style="869" customWidth="1"/>
    <col min="15106" max="15109" width="8.7109375" style="869" customWidth="1"/>
    <col min="15110" max="15110" width="10.42578125" style="869" customWidth="1"/>
    <col min="15111" max="15114" width="8.7109375" style="869" customWidth="1"/>
    <col min="15115" max="15115" width="9.28515625" style="869" customWidth="1"/>
    <col min="15116" max="15116" width="9.85546875" style="869" customWidth="1"/>
    <col min="15117" max="15117" width="8.7109375" style="869" customWidth="1"/>
    <col min="15118" max="15118" width="9.7109375" style="869" customWidth="1"/>
    <col min="15119" max="15360" width="9.140625" style="869"/>
    <col min="15361" max="15361" width="38.85546875" style="869" customWidth="1"/>
    <col min="15362" max="15365" width="8.7109375" style="869" customWidth="1"/>
    <col min="15366" max="15366" width="10.42578125" style="869" customWidth="1"/>
    <col min="15367" max="15370" width="8.7109375" style="869" customWidth="1"/>
    <col min="15371" max="15371" width="9.28515625" style="869" customWidth="1"/>
    <col min="15372" max="15372" width="9.85546875" style="869" customWidth="1"/>
    <col min="15373" max="15373" width="8.7109375" style="869" customWidth="1"/>
    <col min="15374" max="15374" width="9.7109375" style="869" customWidth="1"/>
    <col min="15375" max="15616" width="9.140625" style="869"/>
    <col min="15617" max="15617" width="38.85546875" style="869" customWidth="1"/>
    <col min="15618" max="15621" width="8.7109375" style="869" customWidth="1"/>
    <col min="15622" max="15622" width="10.42578125" style="869" customWidth="1"/>
    <col min="15623" max="15626" width="8.7109375" style="869" customWidth="1"/>
    <col min="15627" max="15627" width="9.28515625" style="869" customWidth="1"/>
    <col min="15628" max="15628" width="9.85546875" style="869" customWidth="1"/>
    <col min="15629" max="15629" width="8.7109375" style="869" customWidth="1"/>
    <col min="15630" max="15630" width="9.7109375" style="869" customWidth="1"/>
    <col min="15631" max="15872" width="9.140625" style="869"/>
    <col min="15873" max="15873" width="38.85546875" style="869" customWidth="1"/>
    <col min="15874" max="15877" width="8.7109375" style="869" customWidth="1"/>
    <col min="15878" max="15878" width="10.42578125" style="869" customWidth="1"/>
    <col min="15879" max="15882" width="8.7109375" style="869" customWidth="1"/>
    <col min="15883" max="15883" width="9.28515625" style="869" customWidth="1"/>
    <col min="15884" max="15884" width="9.85546875" style="869" customWidth="1"/>
    <col min="15885" max="15885" width="8.7109375" style="869" customWidth="1"/>
    <col min="15886" max="15886" width="9.7109375" style="869" customWidth="1"/>
    <col min="15887" max="16128" width="9.140625" style="869"/>
    <col min="16129" max="16129" width="38.85546875" style="869" customWidth="1"/>
    <col min="16130" max="16133" width="8.7109375" style="869" customWidth="1"/>
    <col min="16134" max="16134" width="10.42578125" style="869" customWidth="1"/>
    <col min="16135" max="16138" width="8.7109375" style="869" customWidth="1"/>
    <col min="16139" max="16139" width="9.28515625" style="869" customWidth="1"/>
    <col min="16140" max="16140" width="9.85546875" style="869" customWidth="1"/>
    <col min="16141" max="16141" width="8.7109375" style="869" customWidth="1"/>
    <col min="16142" max="16142" width="9.7109375" style="869" customWidth="1"/>
    <col min="16143" max="16384" width="9.140625" style="869"/>
  </cols>
  <sheetData>
    <row r="1" spans="1:14" ht="18" customHeight="1">
      <c r="A1" s="5383" t="s">
        <v>2861</v>
      </c>
      <c r="B1" s="5383"/>
      <c r="C1" s="5383"/>
      <c r="D1" s="5383"/>
      <c r="E1" s="5383"/>
      <c r="F1" s="5383"/>
      <c r="G1" s="5383"/>
      <c r="H1" s="5383"/>
      <c r="I1" s="5383"/>
      <c r="J1" s="5383"/>
      <c r="K1" s="5383"/>
      <c r="L1" s="5383"/>
      <c r="M1" s="5383"/>
      <c r="N1" s="5383"/>
    </row>
    <row r="2" spans="1:14" ht="18" customHeight="1">
      <c r="A2" s="5332" t="s">
        <v>2862</v>
      </c>
      <c r="B2" s="5332"/>
      <c r="C2" s="5332"/>
      <c r="D2" s="5332"/>
      <c r="E2" s="5332"/>
      <c r="F2" s="5332"/>
      <c r="G2" s="5332"/>
      <c r="H2" s="5332"/>
      <c r="I2" s="5332"/>
      <c r="J2" s="5332"/>
      <c r="K2" s="5332"/>
      <c r="L2" s="5332"/>
      <c r="M2" s="5332"/>
      <c r="N2" s="5332"/>
    </row>
    <row r="3" spans="1:14" s="868" customFormat="1" ht="15" customHeight="1">
      <c r="A3" s="3477" t="s">
        <v>2863</v>
      </c>
      <c r="N3" s="3333" t="s">
        <v>2864</v>
      </c>
    </row>
    <row r="4" spans="1:14" ht="15.95" customHeight="1">
      <c r="A4" s="3249"/>
      <c r="B4" s="3478" t="s">
        <v>2865</v>
      </c>
      <c r="C4" s="3479"/>
      <c r="D4" s="3479"/>
      <c r="E4" s="3479"/>
      <c r="F4" s="3479"/>
      <c r="G4" s="3479"/>
      <c r="H4" s="3479"/>
      <c r="I4" s="3479"/>
      <c r="J4" s="3479"/>
      <c r="K4" s="3479"/>
      <c r="L4" s="3479"/>
      <c r="M4" s="3480" t="s">
        <v>2866</v>
      </c>
      <c r="N4" s="3481"/>
    </row>
    <row r="5" spans="1:14" ht="15.95" customHeight="1">
      <c r="A5" s="3342" t="s">
        <v>905</v>
      </c>
      <c r="B5" s="3482" t="s">
        <v>1198</v>
      </c>
      <c r="C5" s="3482" t="s">
        <v>946</v>
      </c>
      <c r="D5" s="3482" t="s">
        <v>2855</v>
      </c>
      <c r="E5" s="3481" t="s">
        <v>2854</v>
      </c>
      <c r="F5" s="3481" t="s">
        <v>934</v>
      </c>
      <c r="G5" s="3483" t="s">
        <v>2867</v>
      </c>
      <c r="H5" s="3481" t="s">
        <v>942</v>
      </c>
      <c r="I5" s="3481" t="s">
        <v>2868</v>
      </c>
      <c r="J5" s="3481" t="s">
        <v>2657</v>
      </c>
      <c r="K5" s="3481" t="s">
        <v>969</v>
      </c>
      <c r="L5" s="3481" t="s">
        <v>1200</v>
      </c>
      <c r="M5" s="3341" t="s">
        <v>476</v>
      </c>
      <c r="N5" s="3484" t="s">
        <v>95</v>
      </c>
    </row>
    <row r="6" spans="1:14" ht="15.95" customHeight="1">
      <c r="A6" s="3342" t="s">
        <v>906</v>
      </c>
      <c r="B6" s="3485" t="s">
        <v>1188</v>
      </c>
      <c r="C6" s="3485"/>
      <c r="D6" s="3485" t="s">
        <v>2858</v>
      </c>
      <c r="E6" s="3484" t="s">
        <v>523</v>
      </c>
      <c r="F6" s="3484"/>
      <c r="G6" s="3484"/>
      <c r="H6" s="3484"/>
      <c r="I6" s="3484" t="s">
        <v>2869</v>
      </c>
      <c r="J6" s="3484" t="s">
        <v>2659</v>
      </c>
      <c r="K6" s="3484"/>
      <c r="L6" s="3484"/>
      <c r="M6" s="3341"/>
      <c r="N6" s="3484" t="s">
        <v>96</v>
      </c>
    </row>
    <row r="7" spans="1:14" ht="15.95" customHeight="1">
      <c r="A7" s="3258"/>
      <c r="B7" s="3486" t="s">
        <v>2683</v>
      </c>
      <c r="C7" s="3486" t="s">
        <v>2685</v>
      </c>
      <c r="D7" s="3487" t="s">
        <v>1480</v>
      </c>
      <c r="E7" s="3488" t="s">
        <v>937</v>
      </c>
      <c r="F7" s="3488" t="s">
        <v>935</v>
      </c>
      <c r="G7" s="3488" t="s">
        <v>1179</v>
      </c>
      <c r="H7" s="3489" t="s">
        <v>2690</v>
      </c>
      <c r="I7" s="3489" t="s">
        <v>2870</v>
      </c>
      <c r="J7" s="3488" t="s">
        <v>949</v>
      </c>
      <c r="K7" s="3488" t="s">
        <v>2871</v>
      </c>
      <c r="L7" s="3488" t="s">
        <v>1199</v>
      </c>
      <c r="M7" s="3344" t="s">
        <v>489</v>
      </c>
      <c r="N7" s="3487"/>
    </row>
    <row r="8" spans="1:14" ht="17.100000000000001" customHeight="1">
      <c r="A8" s="3490" t="s">
        <v>2872</v>
      </c>
      <c r="B8" s="5377">
        <v>1180</v>
      </c>
      <c r="C8" s="5375">
        <v>6303</v>
      </c>
      <c r="D8" s="5375">
        <v>2373</v>
      </c>
      <c r="E8" s="5377" t="s">
        <v>1316</v>
      </c>
      <c r="F8" s="5377" t="s">
        <v>1316</v>
      </c>
      <c r="G8" s="5377" t="s">
        <v>1316</v>
      </c>
      <c r="H8" s="5377" t="s">
        <v>1316</v>
      </c>
      <c r="I8" s="5377" t="s">
        <v>1316</v>
      </c>
      <c r="J8" s="5377" t="s">
        <v>1316</v>
      </c>
      <c r="K8" s="5377" t="s">
        <v>1316</v>
      </c>
      <c r="L8" s="5377">
        <v>42</v>
      </c>
      <c r="M8" s="5377" t="s">
        <v>1316</v>
      </c>
      <c r="N8" s="5377">
        <f>SUM(B8:M9)</f>
        <v>9898</v>
      </c>
    </row>
    <row r="9" spans="1:14" ht="12.95" customHeight="1">
      <c r="A9" s="3491" t="s">
        <v>1317</v>
      </c>
      <c r="B9" s="5376"/>
      <c r="C9" s="5376"/>
      <c r="D9" s="5376"/>
      <c r="E9" s="5376"/>
      <c r="F9" s="5376"/>
      <c r="G9" s="5376"/>
      <c r="H9" s="5376"/>
      <c r="I9" s="5376"/>
      <c r="J9" s="5376"/>
      <c r="K9" s="5376"/>
      <c r="L9" s="5376"/>
      <c r="M9" s="5376"/>
      <c r="N9" s="5335"/>
    </row>
    <row r="10" spans="1:14" ht="17.100000000000001" customHeight="1">
      <c r="A10" s="3492" t="s">
        <v>2873</v>
      </c>
      <c r="B10" s="5375">
        <v>1807</v>
      </c>
      <c r="C10" s="5377" t="s">
        <v>1316</v>
      </c>
      <c r="D10" s="5377" t="s">
        <v>1316</v>
      </c>
      <c r="E10" s="5377">
        <v>1055</v>
      </c>
      <c r="F10" s="5377">
        <v>1379</v>
      </c>
      <c r="G10" s="5377">
        <v>916</v>
      </c>
      <c r="H10" s="5375">
        <v>885</v>
      </c>
      <c r="I10" s="5375">
        <v>324</v>
      </c>
      <c r="J10" s="5375">
        <v>1300</v>
      </c>
      <c r="K10" s="5375">
        <v>486</v>
      </c>
      <c r="L10" s="5377">
        <v>90</v>
      </c>
      <c r="M10" s="5377">
        <v>554</v>
      </c>
      <c r="N10" s="5377">
        <f>SUM(B10:M11)</f>
        <v>8796</v>
      </c>
    </row>
    <row r="11" spans="1:14" ht="12.95" customHeight="1">
      <c r="A11" s="3492" t="s">
        <v>1319</v>
      </c>
      <c r="B11" s="5376"/>
      <c r="C11" s="5376"/>
      <c r="D11" s="5376"/>
      <c r="E11" s="5376"/>
      <c r="F11" s="5376"/>
      <c r="G11" s="5376"/>
      <c r="H11" s="5376"/>
      <c r="I11" s="5376"/>
      <c r="J11" s="5376"/>
      <c r="K11" s="5376"/>
      <c r="L11" s="5376"/>
      <c r="M11" s="5376"/>
      <c r="N11" s="5335"/>
    </row>
    <row r="12" spans="1:14" ht="17.100000000000001" customHeight="1">
      <c r="A12" s="3493" t="s">
        <v>1320</v>
      </c>
      <c r="B12" s="5380">
        <v>1760</v>
      </c>
      <c r="C12" s="5380">
        <v>393</v>
      </c>
      <c r="D12" s="5380">
        <v>1048</v>
      </c>
      <c r="E12" s="5380">
        <v>877</v>
      </c>
      <c r="F12" s="5380">
        <v>727</v>
      </c>
      <c r="G12" s="5382">
        <v>412</v>
      </c>
      <c r="H12" s="5380">
        <v>247</v>
      </c>
      <c r="I12" s="5382">
        <v>403</v>
      </c>
      <c r="J12" s="5380">
        <v>2030</v>
      </c>
      <c r="K12" s="5380">
        <v>804</v>
      </c>
      <c r="L12" s="5382">
        <v>75</v>
      </c>
      <c r="M12" s="5382">
        <v>603</v>
      </c>
      <c r="N12" s="5377">
        <f>SUM(B12:M13)</f>
        <v>9379</v>
      </c>
    </row>
    <row r="13" spans="1:14" ht="12.95" customHeight="1">
      <c r="A13" s="3494" t="s">
        <v>1321</v>
      </c>
      <c r="B13" s="5381"/>
      <c r="C13" s="5381"/>
      <c r="D13" s="5381"/>
      <c r="E13" s="5381"/>
      <c r="F13" s="5381"/>
      <c r="G13" s="5381"/>
      <c r="H13" s="5381"/>
      <c r="I13" s="5381"/>
      <c r="J13" s="5381"/>
      <c r="K13" s="5381"/>
      <c r="L13" s="5381"/>
      <c r="M13" s="5381"/>
      <c r="N13" s="5335"/>
    </row>
    <row r="14" spans="1:14" ht="17.100000000000001" customHeight="1">
      <c r="A14" s="3492" t="s">
        <v>2807</v>
      </c>
      <c r="B14" s="5375">
        <v>988</v>
      </c>
      <c r="C14" s="5375">
        <v>896</v>
      </c>
      <c r="D14" s="5375">
        <v>639</v>
      </c>
      <c r="E14" s="5375">
        <v>478</v>
      </c>
      <c r="F14" s="5375">
        <v>732</v>
      </c>
      <c r="G14" s="5375">
        <v>360</v>
      </c>
      <c r="H14" s="5375">
        <v>362</v>
      </c>
      <c r="I14" s="5375">
        <v>285</v>
      </c>
      <c r="J14" s="5375">
        <v>721</v>
      </c>
      <c r="K14" s="5375">
        <v>198</v>
      </c>
      <c r="L14" s="5377">
        <v>94</v>
      </c>
      <c r="M14" s="5377">
        <v>170</v>
      </c>
      <c r="N14" s="5377">
        <f>SUM(B14:M15)</f>
        <v>5923</v>
      </c>
    </row>
    <row r="15" spans="1:14" ht="12.95" customHeight="1">
      <c r="A15" s="3491" t="s">
        <v>1323</v>
      </c>
      <c r="B15" s="5376"/>
      <c r="C15" s="5376"/>
      <c r="D15" s="5376"/>
      <c r="E15" s="5376"/>
      <c r="F15" s="5376"/>
      <c r="G15" s="5376"/>
      <c r="H15" s="5376"/>
      <c r="I15" s="5376"/>
      <c r="J15" s="5376"/>
      <c r="K15" s="5376"/>
      <c r="L15" s="5376"/>
      <c r="M15" s="5376"/>
      <c r="N15" s="5335"/>
    </row>
    <row r="16" spans="1:14" ht="17.100000000000001" customHeight="1">
      <c r="A16" s="3495" t="s">
        <v>1324</v>
      </c>
      <c r="B16" s="5380">
        <v>25084</v>
      </c>
      <c r="C16" s="5380">
        <v>4089</v>
      </c>
      <c r="D16" s="5380">
        <v>7125</v>
      </c>
      <c r="E16" s="5380">
        <v>3964</v>
      </c>
      <c r="F16" s="5380">
        <v>6230</v>
      </c>
      <c r="G16" s="5380">
        <v>2817</v>
      </c>
      <c r="H16" s="5380">
        <v>2185</v>
      </c>
      <c r="I16" s="5380">
        <v>1019</v>
      </c>
      <c r="J16" s="5380">
        <v>20599</v>
      </c>
      <c r="K16" s="5380">
        <v>3879</v>
      </c>
      <c r="L16" s="5382">
        <v>1564</v>
      </c>
      <c r="M16" s="5382">
        <v>5492</v>
      </c>
      <c r="N16" s="5377">
        <f>SUM(B16:M17)</f>
        <v>84047</v>
      </c>
    </row>
    <row r="17" spans="1:14" ht="12.95" customHeight="1">
      <c r="A17" s="3494" t="s">
        <v>2738</v>
      </c>
      <c r="B17" s="5381"/>
      <c r="C17" s="5381"/>
      <c r="D17" s="5381"/>
      <c r="E17" s="5381"/>
      <c r="F17" s="5381"/>
      <c r="G17" s="5381"/>
      <c r="H17" s="5381"/>
      <c r="I17" s="5381"/>
      <c r="J17" s="5381"/>
      <c r="K17" s="5381"/>
      <c r="L17" s="5381"/>
      <c r="M17" s="5381"/>
      <c r="N17" s="5335"/>
    </row>
    <row r="18" spans="1:14" ht="17.100000000000001" customHeight="1">
      <c r="A18" s="3492" t="s">
        <v>1326</v>
      </c>
      <c r="B18" s="5375">
        <v>6038</v>
      </c>
      <c r="C18" s="5375">
        <v>2768</v>
      </c>
      <c r="D18" s="5375">
        <v>3548</v>
      </c>
      <c r="E18" s="5375">
        <v>2306</v>
      </c>
      <c r="F18" s="5375">
        <v>4290</v>
      </c>
      <c r="G18" s="5377">
        <v>2448</v>
      </c>
      <c r="H18" s="5375">
        <v>2056</v>
      </c>
      <c r="I18" s="5375">
        <v>867</v>
      </c>
      <c r="J18" s="5375">
        <v>5638</v>
      </c>
      <c r="K18" s="5375">
        <v>2291</v>
      </c>
      <c r="L18" s="5375">
        <v>1221</v>
      </c>
      <c r="M18" s="5377">
        <v>2799</v>
      </c>
      <c r="N18" s="5377">
        <f>SUM(B18:M19)</f>
        <v>36270</v>
      </c>
    </row>
    <row r="19" spans="1:14" ht="12.95" customHeight="1">
      <c r="A19" s="3491" t="s">
        <v>2845</v>
      </c>
      <c r="B19" s="5376"/>
      <c r="C19" s="5376"/>
      <c r="D19" s="5376"/>
      <c r="E19" s="5376"/>
      <c r="F19" s="5376"/>
      <c r="G19" s="5376"/>
      <c r="H19" s="5376"/>
      <c r="I19" s="5376"/>
      <c r="J19" s="5376"/>
      <c r="K19" s="5376"/>
      <c r="L19" s="5376"/>
      <c r="M19" s="5376"/>
      <c r="N19" s="5335"/>
    </row>
    <row r="20" spans="1:14" ht="17.100000000000001" customHeight="1">
      <c r="A20" s="3492" t="s">
        <v>2740</v>
      </c>
      <c r="B20" s="5375">
        <v>2785</v>
      </c>
      <c r="C20" s="5375">
        <v>847</v>
      </c>
      <c r="D20" s="5375">
        <v>1692</v>
      </c>
      <c r="E20" s="5375">
        <v>1077</v>
      </c>
      <c r="F20" s="5375">
        <v>1501</v>
      </c>
      <c r="G20" s="5375">
        <v>114</v>
      </c>
      <c r="H20" s="5375">
        <v>1391</v>
      </c>
      <c r="I20" s="5375">
        <v>186</v>
      </c>
      <c r="J20" s="5375">
        <v>2767</v>
      </c>
      <c r="K20" s="5375">
        <v>792</v>
      </c>
      <c r="L20" s="5377">
        <v>632</v>
      </c>
      <c r="M20" s="5377">
        <v>61</v>
      </c>
      <c r="N20" s="5377">
        <f>SUM(B20:M21)</f>
        <v>13845</v>
      </c>
    </row>
    <row r="21" spans="1:14" ht="12.95" customHeight="1">
      <c r="A21" s="3491" t="s">
        <v>2846</v>
      </c>
      <c r="B21" s="5376"/>
      <c r="C21" s="5376"/>
      <c r="D21" s="5376"/>
      <c r="E21" s="5376"/>
      <c r="F21" s="5376"/>
      <c r="G21" s="5376"/>
      <c r="H21" s="5376"/>
      <c r="I21" s="5376"/>
      <c r="J21" s="5376"/>
      <c r="K21" s="5376"/>
      <c r="L21" s="5376"/>
      <c r="M21" s="5376"/>
      <c r="N21" s="5335"/>
    </row>
    <row r="22" spans="1:14" s="3287" customFormat="1" ht="16.5" customHeight="1">
      <c r="A22" s="3496" t="s">
        <v>1330</v>
      </c>
      <c r="B22" s="5378">
        <v>1079</v>
      </c>
      <c r="C22" s="5378">
        <v>692</v>
      </c>
      <c r="D22" s="5378">
        <v>1130</v>
      </c>
      <c r="E22" s="5378">
        <v>1774</v>
      </c>
      <c r="F22" s="5378">
        <v>1090</v>
      </c>
      <c r="G22" s="5350">
        <v>1466</v>
      </c>
      <c r="H22" s="5378">
        <v>984</v>
      </c>
      <c r="I22" s="5378">
        <v>571</v>
      </c>
      <c r="J22" s="5378">
        <v>1005</v>
      </c>
      <c r="K22" s="5378">
        <v>1960</v>
      </c>
      <c r="L22" s="5378">
        <v>288</v>
      </c>
      <c r="M22" s="5350">
        <v>2993</v>
      </c>
      <c r="N22" s="5377">
        <f>SUM(B22:M23)</f>
        <v>15032</v>
      </c>
    </row>
    <row r="23" spans="1:14" s="3287" customFormat="1" ht="12.95" customHeight="1">
      <c r="A23" s="3497" t="s">
        <v>1331</v>
      </c>
      <c r="B23" s="5379"/>
      <c r="C23" s="5379"/>
      <c r="D23" s="5379"/>
      <c r="E23" s="5379"/>
      <c r="F23" s="5379"/>
      <c r="G23" s="5379"/>
      <c r="H23" s="5379"/>
      <c r="I23" s="5379"/>
      <c r="J23" s="5379"/>
      <c r="K23" s="5379"/>
      <c r="L23" s="5379"/>
      <c r="M23" s="5379"/>
      <c r="N23" s="5335"/>
    </row>
    <row r="24" spans="1:14" ht="16.5" customHeight="1">
      <c r="A24" s="3496" t="s">
        <v>1332</v>
      </c>
      <c r="B24" s="5378">
        <v>534</v>
      </c>
      <c r="C24" s="5378">
        <v>82</v>
      </c>
      <c r="D24" s="5378">
        <v>240</v>
      </c>
      <c r="E24" s="5378">
        <v>414</v>
      </c>
      <c r="F24" s="5378">
        <v>248</v>
      </c>
      <c r="G24" s="5350">
        <v>776</v>
      </c>
      <c r="H24" s="5378">
        <v>95</v>
      </c>
      <c r="I24" s="5378">
        <v>397</v>
      </c>
      <c r="J24" s="5378">
        <v>348</v>
      </c>
      <c r="K24" s="5378">
        <v>412</v>
      </c>
      <c r="L24" s="5378">
        <v>99</v>
      </c>
      <c r="M24" s="5350">
        <v>382</v>
      </c>
      <c r="N24" s="5377">
        <f>SUM(B24:M25)</f>
        <v>4027</v>
      </c>
    </row>
    <row r="25" spans="1:14" ht="12.95" customHeight="1">
      <c r="A25" s="3497" t="s">
        <v>1333</v>
      </c>
      <c r="B25" s="5379"/>
      <c r="C25" s="5379"/>
      <c r="D25" s="5379"/>
      <c r="E25" s="5379"/>
      <c r="F25" s="5379"/>
      <c r="G25" s="5379"/>
      <c r="H25" s="5379"/>
      <c r="I25" s="5379"/>
      <c r="J25" s="5379"/>
      <c r="K25" s="5379"/>
      <c r="L25" s="5379"/>
      <c r="M25" s="5379"/>
      <c r="N25" s="5335"/>
    </row>
    <row r="26" spans="1:14" ht="16.5" customHeight="1">
      <c r="A26" s="3492" t="s">
        <v>2809</v>
      </c>
      <c r="B26" s="5375">
        <v>1433</v>
      </c>
      <c r="C26" s="5375">
        <v>239</v>
      </c>
      <c r="D26" s="5375">
        <v>429</v>
      </c>
      <c r="E26" s="5375">
        <v>313</v>
      </c>
      <c r="F26" s="5375">
        <v>936</v>
      </c>
      <c r="G26" s="5377">
        <v>36</v>
      </c>
      <c r="H26" s="5377">
        <v>155</v>
      </c>
      <c r="I26" s="5377">
        <v>61</v>
      </c>
      <c r="J26" s="5375">
        <v>1278</v>
      </c>
      <c r="K26" s="5377">
        <v>296</v>
      </c>
      <c r="L26" s="5375">
        <v>110</v>
      </c>
      <c r="M26" s="5377">
        <v>448</v>
      </c>
      <c r="N26" s="5377">
        <f>SUM(B26:M27)</f>
        <v>5734</v>
      </c>
    </row>
    <row r="27" spans="1:14" ht="12.95" customHeight="1">
      <c r="A27" s="3491" t="s">
        <v>1372</v>
      </c>
      <c r="B27" s="5376"/>
      <c r="C27" s="5376"/>
      <c r="D27" s="5376"/>
      <c r="E27" s="5376"/>
      <c r="F27" s="5376"/>
      <c r="G27" s="5376"/>
      <c r="H27" s="5376"/>
      <c r="I27" s="5376"/>
      <c r="J27" s="5376"/>
      <c r="K27" s="5376"/>
      <c r="L27" s="5376"/>
      <c r="M27" s="5376"/>
      <c r="N27" s="5335"/>
    </row>
    <row r="28" spans="1:14" ht="16.5" customHeight="1">
      <c r="A28" s="3492" t="s">
        <v>1336</v>
      </c>
      <c r="B28" s="5375">
        <v>2763</v>
      </c>
      <c r="C28" s="5375">
        <v>1531</v>
      </c>
      <c r="D28" s="5375">
        <v>1006</v>
      </c>
      <c r="E28" s="5375">
        <v>774</v>
      </c>
      <c r="F28" s="5375">
        <v>2277</v>
      </c>
      <c r="G28" s="5377">
        <v>156</v>
      </c>
      <c r="H28" s="5375">
        <v>362</v>
      </c>
      <c r="I28" s="5375">
        <v>1195</v>
      </c>
      <c r="J28" s="5375">
        <v>1519</v>
      </c>
      <c r="K28" s="5375">
        <v>4525</v>
      </c>
      <c r="L28" s="5377">
        <v>2143</v>
      </c>
      <c r="M28" s="5377">
        <v>44</v>
      </c>
      <c r="N28" s="5377">
        <f>SUM(B28:M29)</f>
        <v>18295</v>
      </c>
    </row>
    <row r="29" spans="1:14" ht="12.95" customHeight="1" thickBot="1">
      <c r="A29" s="3491" t="s">
        <v>2446</v>
      </c>
      <c r="B29" s="5376"/>
      <c r="C29" s="5376"/>
      <c r="D29" s="5376"/>
      <c r="E29" s="5376"/>
      <c r="F29" s="5376"/>
      <c r="G29" s="5376"/>
      <c r="H29" s="5376"/>
      <c r="I29" s="5376"/>
      <c r="J29" s="5376"/>
      <c r="K29" s="5376"/>
      <c r="L29" s="5376"/>
      <c r="M29" s="5376"/>
      <c r="N29" s="5335"/>
    </row>
    <row r="30" spans="1:14" ht="30" customHeight="1">
      <c r="A30" s="3266" t="s">
        <v>2746</v>
      </c>
      <c r="B30" s="3498">
        <f>SUM(B8:B29)</f>
        <v>45451</v>
      </c>
      <c r="C30" s="3498">
        <f t="shared" ref="C30:N30" si="0">SUM(C8:C29)</f>
        <v>17840</v>
      </c>
      <c r="D30" s="3498">
        <f t="shared" si="0"/>
        <v>19230</v>
      </c>
      <c r="E30" s="3498">
        <f t="shared" si="0"/>
        <v>13032</v>
      </c>
      <c r="F30" s="3498">
        <f t="shared" si="0"/>
        <v>19410</v>
      </c>
      <c r="G30" s="3498">
        <f t="shared" si="0"/>
        <v>9501</v>
      </c>
      <c r="H30" s="3498">
        <f t="shared" si="0"/>
        <v>8722</v>
      </c>
      <c r="I30" s="3498">
        <f t="shared" si="0"/>
        <v>5308</v>
      </c>
      <c r="J30" s="3498">
        <f t="shared" si="0"/>
        <v>37205</v>
      </c>
      <c r="K30" s="3498">
        <f t="shared" si="0"/>
        <v>15643</v>
      </c>
      <c r="L30" s="3498">
        <f t="shared" si="0"/>
        <v>6358</v>
      </c>
      <c r="M30" s="3498">
        <f t="shared" si="0"/>
        <v>13546</v>
      </c>
      <c r="N30" s="3498">
        <f t="shared" si="0"/>
        <v>211246</v>
      </c>
    </row>
    <row r="31" spans="1:14" ht="16.5" customHeight="1">
      <c r="A31" s="5333" t="s">
        <v>1339</v>
      </c>
      <c r="B31" s="5333"/>
      <c r="C31" s="5333"/>
      <c r="D31" s="5333"/>
      <c r="E31" s="5333"/>
      <c r="F31" s="3499"/>
      <c r="G31" s="3499"/>
      <c r="H31" s="3499"/>
      <c r="I31" s="3333"/>
      <c r="J31" s="3333" t="s">
        <v>943</v>
      </c>
      <c r="K31" s="3500" t="s">
        <v>2874</v>
      </c>
      <c r="L31" s="3501"/>
      <c r="M31" s="3333" t="s">
        <v>2875</v>
      </c>
      <c r="N31" s="3500" t="s">
        <v>2876</v>
      </c>
    </row>
    <row r="32" spans="1:14" ht="15" customHeight="1">
      <c r="A32" s="5373" t="s">
        <v>2877</v>
      </c>
      <c r="B32" s="5373"/>
      <c r="C32" s="5373"/>
      <c r="D32" s="5373"/>
      <c r="J32" s="869" t="s">
        <v>941</v>
      </c>
      <c r="K32" s="3500" t="s">
        <v>2878</v>
      </c>
      <c r="L32" s="3333"/>
      <c r="M32" s="3333" t="s">
        <v>947</v>
      </c>
      <c r="N32" s="3500" t="s">
        <v>2879</v>
      </c>
    </row>
    <row r="33" spans="1:15" ht="15" customHeight="1">
      <c r="A33" s="5374"/>
      <c r="B33" s="5374"/>
      <c r="C33" s="5374"/>
      <c r="D33" s="5374"/>
      <c r="E33" s="5374"/>
      <c r="L33" s="3333"/>
      <c r="M33" s="3333"/>
      <c r="N33" s="3501"/>
      <c r="O33" s="3502"/>
    </row>
  </sheetData>
  <mergeCells count="148">
    <mergeCell ref="A1:N1"/>
    <mergeCell ref="A2:N2"/>
    <mergeCell ref="B8:B9"/>
    <mergeCell ref="C8:C9"/>
    <mergeCell ref="D8:D9"/>
    <mergeCell ref="E8:E9"/>
    <mergeCell ref="F8:F9"/>
    <mergeCell ref="G8:G9"/>
    <mergeCell ref="H8:H9"/>
    <mergeCell ref="I8:I9"/>
    <mergeCell ref="J8:J9"/>
    <mergeCell ref="K8:K9"/>
    <mergeCell ref="L8:L9"/>
    <mergeCell ref="M8:M9"/>
    <mergeCell ref="N8:N9"/>
    <mergeCell ref="B10:B11"/>
    <mergeCell ref="C10:C11"/>
    <mergeCell ref="D10:D11"/>
    <mergeCell ref="E10:E11"/>
    <mergeCell ref="F10:F11"/>
    <mergeCell ref="M10:M11"/>
    <mergeCell ref="N10:N11"/>
    <mergeCell ref="B12:B13"/>
    <mergeCell ref="C12:C13"/>
    <mergeCell ref="D12:D13"/>
    <mergeCell ref="E12:E13"/>
    <mergeCell ref="F12:F13"/>
    <mergeCell ref="G12:G13"/>
    <mergeCell ref="H12:H13"/>
    <mergeCell ref="I12:I13"/>
    <mergeCell ref="G10:G11"/>
    <mergeCell ref="H10:H11"/>
    <mergeCell ref="I10:I11"/>
    <mergeCell ref="J10:J11"/>
    <mergeCell ref="K10:K11"/>
    <mergeCell ref="L10:L11"/>
    <mergeCell ref="J12:J13"/>
    <mergeCell ref="K12:K13"/>
    <mergeCell ref="L12:L13"/>
    <mergeCell ref="M12:M13"/>
    <mergeCell ref="N12:N13"/>
    <mergeCell ref="B14:B15"/>
    <mergeCell ref="C14:C15"/>
    <mergeCell ref="D14:D15"/>
    <mergeCell ref="E14:E15"/>
    <mergeCell ref="F14:F15"/>
    <mergeCell ref="M14:M15"/>
    <mergeCell ref="N14:N15"/>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 ref="J16:J17"/>
    <mergeCell ref="K16:K17"/>
    <mergeCell ref="L16:L17"/>
    <mergeCell ref="M16:M17"/>
    <mergeCell ref="N16:N17"/>
    <mergeCell ref="B18:B19"/>
    <mergeCell ref="C18:C19"/>
    <mergeCell ref="D18:D19"/>
    <mergeCell ref="E18:E19"/>
    <mergeCell ref="F18:F19"/>
    <mergeCell ref="M18:M19"/>
    <mergeCell ref="N18:N19"/>
    <mergeCell ref="B20:B21"/>
    <mergeCell ref="C20:C21"/>
    <mergeCell ref="D20:D21"/>
    <mergeCell ref="E20:E21"/>
    <mergeCell ref="F20:F21"/>
    <mergeCell ref="G20:G21"/>
    <mergeCell ref="H20:H21"/>
    <mergeCell ref="I20:I21"/>
    <mergeCell ref="G18:G19"/>
    <mergeCell ref="H18:H19"/>
    <mergeCell ref="I18:I19"/>
    <mergeCell ref="J18:J19"/>
    <mergeCell ref="K18:K19"/>
    <mergeCell ref="L18:L19"/>
    <mergeCell ref="J20:J21"/>
    <mergeCell ref="K20:K21"/>
    <mergeCell ref="L20:L21"/>
    <mergeCell ref="M20:M21"/>
    <mergeCell ref="N20:N21"/>
    <mergeCell ref="B22:B23"/>
    <mergeCell ref="C22:C23"/>
    <mergeCell ref="D22:D23"/>
    <mergeCell ref="E22:E23"/>
    <mergeCell ref="F22:F23"/>
    <mergeCell ref="M22:M23"/>
    <mergeCell ref="N22:N23"/>
    <mergeCell ref="B24:B25"/>
    <mergeCell ref="C24:C25"/>
    <mergeCell ref="D24:D25"/>
    <mergeCell ref="E24:E25"/>
    <mergeCell ref="F24:F25"/>
    <mergeCell ref="G24:G25"/>
    <mergeCell ref="H24:H25"/>
    <mergeCell ref="I24:I25"/>
    <mergeCell ref="G22:G23"/>
    <mergeCell ref="H22:H23"/>
    <mergeCell ref="I22:I23"/>
    <mergeCell ref="J22:J23"/>
    <mergeCell ref="K22:K23"/>
    <mergeCell ref="L22:L23"/>
    <mergeCell ref="J24:J25"/>
    <mergeCell ref="K24:K25"/>
    <mergeCell ref="L24:L25"/>
    <mergeCell ref="M24:M25"/>
    <mergeCell ref="N24:N25"/>
    <mergeCell ref="B26:B27"/>
    <mergeCell ref="C26:C27"/>
    <mergeCell ref="D26:D27"/>
    <mergeCell ref="E26:E27"/>
    <mergeCell ref="F26:F27"/>
    <mergeCell ref="A32:D32"/>
    <mergeCell ref="A33:E33"/>
    <mergeCell ref="J28:J29"/>
    <mergeCell ref="K28:K29"/>
    <mergeCell ref="L28:L29"/>
    <mergeCell ref="M28:M29"/>
    <mergeCell ref="N28:N29"/>
    <mergeCell ref="A31:E31"/>
    <mergeCell ref="M26:M27"/>
    <mergeCell ref="N26:N27"/>
    <mergeCell ref="B28:B29"/>
    <mergeCell ref="C28:C29"/>
    <mergeCell ref="D28:D29"/>
    <mergeCell ref="E28:E29"/>
    <mergeCell ref="F28:F29"/>
    <mergeCell ref="G28:G29"/>
    <mergeCell ref="H28:H29"/>
    <mergeCell ref="I28:I29"/>
    <mergeCell ref="G26:G27"/>
    <mergeCell ref="H26:H27"/>
    <mergeCell ref="I26:I27"/>
    <mergeCell ref="J26:J27"/>
    <mergeCell ref="K26:K27"/>
    <mergeCell ref="L26:L27"/>
  </mergeCells>
  <printOptions horizontalCentered="1" verticalCentered="1"/>
  <pageMargins left="0.59055118110236227" right="0.59055118110236227" top="0.78740157480314965" bottom="0.78740157480314965" header="0.51181102362204722" footer="0.51181102362204722"/>
  <pageSetup paperSize="9" scale="86" orientation="landscape" horizontalDpi="4294967292" verticalDpi="4294967292" r:id="rId1"/>
  <headerFooter alignWithMargins="0"/>
  <colBreaks count="1" manualBreakCount="1">
    <brk id="14" max="1048575" man="1"/>
  </colBreaks>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F385B-8B93-4332-82DF-D5D459A57BE4}">
  <dimension ref="A1:O31"/>
  <sheetViews>
    <sheetView showGridLines="0" zoomScaleNormal="100" workbookViewId="0">
      <selection activeCell="N33" sqref="N33"/>
    </sheetView>
  </sheetViews>
  <sheetFormatPr defaultColWidth="8.85546875" defaultRowHeight="15.75"/>
  <cols>
    <col min="1" max="1" width="12.7109375" style="3511" customWidth="1"/>
    <col min="2" max="2" width="12.7109375" style="3516" customWidth="1"/>
    <col min="3" max="4" width="8.7109375" style="3517" customWidth="1"/>
    <col min="5" max="5" width="10.42578125" style="3511" customWidth="1"/>
    <col min="6" max="10" width="8.7109375" style="3511" customWidth="1"/>
    <col min="11" max="12" width="10.7109375" style="3511" customWidth="1"/>
    <col min="13" max="13" width="8.7109375" style="3511" customWidth="1"/>
    <col min="14" max="14" width="9" style="3511" bestFit="1" customWidth="1"/>
    <col min="15" max="15" width="10.140625" style="3511" bestFit="1" customWidth="1"/>
    <col min="16" max="256" width="8.85546875" style="3511"/>
    <col min="257" max="258" width="12.7109375" style="3511" customWidth="1"/>
    <col min="259" max="260" width="8.7109375" style="3511" customWidth="1"/>
    <col min="261" max="261" width="10.42578125" style="3511" customWidth="1"/>
    <col min="262" max="266" width="8.7109375" style="3511" customWidth="1"/>
    <col min="267" max="268" width="10.7109375" style="3511" customWidth="1"/>
    <col min="269" max="269" width="8.7109375" style="3511" customWidth="1"/>
    <col min="270" max="270" width="9" style="3511" bestFit="1" customWidth="1"/>
    <col min="271" max="271" width="10.140625" style="3511" bestFit="1" customWidth="1"/>
    <col min="272" max="512" width="8.85546875" style="3511"/>
    <col min="513" max="514" width="12.7109375" style="3511" customWidth="1"/>
    <col min="515" max="516" width="8.7109375" style="3511" customWidth="1"/>
    <col min="517" max="517" width="10.42578125" style="3511" customWidth="1"/>
    <col min="518" max="522" width="8.7109375" style="3511" customWidth="1"/>
    <col min="523" max="524" width="10.7109375" style="3511" customWidth="1"/>
    <col min="525" max="525" width="8.7109375" style="3511" customWidth="1"/>
    <col min="526" max="526" width="9" style="3511" bestFit="1" customWidth="1"/>
    <col min="527" max="527" width="10.140625" style="3511" bestFit="1" customWidth="1"/>
    <col min="528" max="768" width="8.85546875" style="3511"/>
    <col min="769" max="770" width="12.7109375" style="3511" customWidth="1"/>
    <col min="771" max="772" width="8.7109375" style="3511" customWidth="1"/>
    <col min="773" max="773" width="10.42578125" style="3511" customWidth="1"/>
    <col min="774" max="778" width="8.7109375" style="3511" customWidth="1"/>
    <col min="779" max="780" width="10.7109375" style="3511" customWidth="1"/>
    <col min="781" max="781" width="8.7109375" style="3511" customWidth="1"/>
    <col min="782" max="782" width="9" style="3511" bestFit="1" customWidth="1"/>
    <col min="783" max="783" width="10.140625" style="3511" bestFit="1" customWidth="1"/>
    <col min="784" max="1024" width="8.85546875" style="3511"/>
    <col min="1025" max="1026" width="12.7109375" style="3511" customWidth="1"/>
    <col min="1027" max="1028" width="8.7109375" style="3511" customWidth="1"/>
    <col min="1029" max="1029" width="10.42578125" style="3511" customWidth="1"/>
    <col min="1030" max="1034" width="8.7109375" style="3511" customWidth="1"/>
    <col min="1035" max="1036" width="10.7109375" style="3511" customWidth="1"/>
    <col min="1037" max="1037" width="8.7109375" style="3511" customWidth="1"/>
    <col min="1038" max="1038" width="9" style="3511" bestFit="1" customWidth="1"/>
    <col min="1039" max="1039" width="10.140625" style="3511" bestFit="1" customWidth="1"/>
    <col min="1040" max="1280" width="8.85546875" style="3511"/>
    <col min="1281" max="1282" width="12.7109375" style="3511" customWidth="1"/>
    <col min="1283" max="1284" width="8.7109375" style="3511" customWidth="1"/>
    <col min="1285" max="1285" width="10.42578125" style="3511" customWidth="1"/>
    <col min="1286" max="1290" width="8.7109375" style="3511" customWidth="1"/>
    <col min="1291" max="1292" width="10.7109375" style="3511" customWidth="1"/>
    <col min="1293" max="1293" width="8.7109375" style="3511" customWidth="1"/>
    <col min="1294" max="1294" width="9" style="3511" bestFit="1" customWidth="1"/>
    <col min="1295" max="1295" width="10.140625" style="3511" bestFit="1" customWidth="1"/>
    <col min="1296" max="1536" width="8.85546875" style="3511"/>
    <col min="1537" max="1538" width="12.7109375" style="3511" customWidth="1"/>
    <col min="1539" max="1540" width="8.7109375" style="3511" customWidth="1"/>
    <col min="1541" max="1541" width="10.42578125" style="3511" customWidth="1"/>
    <col min="1542" max="1546" width="8.7109375" style="3511" customWidth="1"/>
    <col min="1547" max="1548" width="10.7109375" style="3511" customWidth="1"/>
    <col min="1549" max="1549" width="8.7109375" style="3511" customWidth="1"/>
    <col min="1550" max="1550" width="9" style="3511" bestFit="1" customWidth="1"/>
    <col min="1551" max="1551" width="10.140625" style="3511" bestFit="1" customWidth="1"/>
    <col min="1552" max="1792" width="8.85546875" style="3511"/>
    <col min="1793" max="1794" width="12.7109375" style="3511" customWidth="1"/>
    <col min="1795" max="1796" width="8.7109375" style="3511" customWidth="1"/>
    <col min="1797" max="1797" width="10.42578125" style="3511" customWidth="1"/>
    <col min="1798" max="1802" width="8.7109375" style="3511" customWidth="1"/>
    <col min="1803" max="1804" width="10.7109375" style="3511" customWidth="1"/>
    <col min="1805" max="1805" width="8.7109375" style="3511" customWidth="1"/>
    <col min="1806" max="1806" width="9" style="3511" bestFit="1" customWidth="1"/>
    <col min="1807" max="1807" width="10.140625" style="3511" bestFit="1" customWidth="1"/>
    <col min="1808" max="2048" width="8.85546875" style="3511"/>
    <col min="2049" max="2050" width="12.7109375" style="3511" customWidth="1"/>
    <col min="2051" max="2052" width="8.7109375" style="3511" customWidth="1"/>
    <col min="2053" max="2053" width="10.42578125" style="3511" customWidth="1"/>
    <col min="2054" max="2058" width="8.7109375" style="3511" customWidth="1"/>
    <col min="2059" max="2060" width="10.7109375" style="3511" customWidth="1"/>
    <col min="2061" max="2061" width="8.7109375" style="3511" customWidth="1"/>
    <col min="2062" max="2062" width="9" style="3511" bestFit="1" customWidth="1"/>
    <col min="2063" max="2063" width="10.140625" style="3511" bestFit="1" customWidth="1"/>
    <col min="2064" max="2304" width="8.85546875" style="3511"/>
    <col min="2305" max="2306" width="12.7109375" style="3511" customWidth="1"/>
    <col min="2307" max="2308" width="8.7109375" style="3511" customWidth="1"/>
    <col min="2309" max="2309" width="10.42578125" style="3511" customWidth="1"/>
    <col min="2310" max="2314" width="8.7109375" style="3511" customWidth="1"/>
    <col min="2315" max="2316" width="10.7109375" style="3511" customWidth="1"/>
    <col min="2317" max="2317" width="8.7109375" style="3511" customWidth="1"/>
    <col min="2318" max="2318" width="9" style="3511" bestFit="1" customWidth="1"/>
    <col min="2319" max="2319" width="10.140625" style="3511" bestFit="1" customWidth="1"/>
    <col min="2320" max="2560" width="8.85546875" style="3511"/>
    <col min="2561" max="2562" width="12.7109375" style="3511" customWidth="1"/>
    <col min="2563" max="2564" width="8.7109375" style="3511" customWidth="1"/>
    <col min="2565" max="2565" width="10.42578125" style="3511" customWidth="1"/>
    <col min="2566" max="2570" width="8.7109375" style="3511" customWidth="1"/>
    <col min="2571" max="2572" width="10.7109375" style="3511" customWidth="1"/>
    <col min="2573" max="2573" width="8.7109375" style="3511" customWidth="1"/>
    <col min="2574" max="2574" width="9" style="3511" bestFit="1" customWidth="1"/>
    <col min="2575" max="2575" width="10.140625" style="3511" bestFit="1" customWidth="1"/>
    <col min="2576" max="2816" width="8.85546875" style="3511"/>
    <col min="2817" max="2818" width="12.7109375" style="3511" customWidth="1"/>
    <col min="2819" max="2820" width="8.7109375" style="3511" customWidth="1"/>
    <col min="2821" max="2821" width="10.42578125" style="3511" customWidth="1"/>
    <col min="2822" max="2826" width="8.7109375" style="3511" customWidth="1"/>
    <col min="2827" max="2828" width="10.7109375" style="3511" customWidth="1"/>
    <col min="2829" max="2829" width="8.7109375" style="3511" customWidth="1"/>
    <col min="2830" max="2830" width="9" style="3511" bestFit="1" customWidth="1"/>
    <col min="2831" max="2831" width="10.140625" style="3511" bestFit="1" customWidth="1"/>
    <col min="2832" max="3072" width="8.85546875" style="3511"/>
    <col min="3073" max="3074" width="12.7109375" style="3511" customWidth="1"/>
    <col min="3075" max="3076" width="8.7109375" style="3511" customWidth="1"/>
    <col min="3077" max="3077" width="10.42578125" style="3511" customWidth="1"/>
    <col min="3078" max="3082" width="8.7109375" style="3511" customWidth="1"/>
    <col min="3083" max="3084" width="10.7109375" style="3511" customWidth="1"/>
    <col min="3085" max="3085" width="8.7109375" style="3511" customWidth="1"/>
    <col min="3086" max="3086" width="9" style="3511" bestFit="1" customWidth="1"/>
    <col min="3087" max="3087" width="10.140625" style="3511" bestFit="1" customWidth="1"/>
    <col min="3088" max="3328" width="8.85546875" style="3511"/>
    <col min="3329" max="3330" width="12.7109375" style="3511" customWidth="1"/>
    <col min="3331" max="3332" width="8.7109375" style="3511" customWidth="1"/>
    <col min="3333" max="3333" width="10.42578125" style="3511" customWidth="1"/>
    <col min="3334" max="3338" width="8.7109375" style="3511" customWidth="1"/>
    <col min="3339" max="3340" width="10.7109375" style="3511" customWidth="1"/>
    <col min="3341" max="3341" width="8.7109375" style="3511" customWidth="1"/>
    <col min="3342" max="3342" width="9" style="3511" bestFit="1" customWidth="1"/>
    <col min="3343" max="3343" width="10.140625" style="3511" bestFit="1" customWidth="1"/>
    <col min="3344" max="3584" width="8.85546875" style="3511"/>
    <col min="3585" max="3586" width="12.7109375" style="3511" customWidth="1"/>
    <col min="3587" max="3588" width="8.7109375" style="3511" customWidth="1"/>
    <col min="3589" max="3589" width="10.42578125" style="3511" customWidth="1"/>
    <col min="3590" max="3594" width="8.7109375" style="3511" customWidth="1"/>
    <col min="3595" max="3596" width="10.7109375" style="3511" customWidth="1"/>
    <col min="3597" max="3597" width="8.7109375" style="3511" customWidth="1"/>
    <col min="3598" max="3598" width="9" style="3511" bestFit="1" customWidth="1"/>
    <col min="3599" max="3599" width="10.140625" style="3511" bestFit="1" customWidth="1"/>
    <col min="3600" max="3840" width="8.85546875" style="3511"/>
    <col min="3841" max="3842" width="12.7109375" style="3511" customWidth="1"/>
    <col min="3843" max="3844" width="8.7109375" style="3511" customWidth="1"/>
    <col min="3845" max="3845" width="10.42578125" style="3511" customWidth="1"/>
    <col min="3846" max="3850" width="8.7109375" style="3511" customWidth="1"/>
    <col min="3851" max="3852" width="10.7109375" style="3511" customWidth="1"/>
    <col min="3853" max="3853" width="8.7109375" style="3511" customWidth="1"/>
    <col min="3854" max="3854" width="9" style="3511" bestFit="1" customWidth="1"/>
    <col min="3855" max="3855" width="10.140625" style="3511" bestFit="1" customWidth="1"/>
    <col min="3856" max="4096" width="8.85546875" style="3511"/>
    <col min="4097" max="4098" width="12.7109375" style="3511" customWidth="1"/>
    <col min="4099" max="4100" width="8.7109375" style="3511" customWidth="1"/>
    <col min="4101" max="4101" width="10.42578125" style="3511" customWidth="1"/>
    <col min="4102" max="4106" width="8.7109375" style="3511" customWidth="1"/>
    <col min="4107" max="4108" width="10.7109375" style="3511" customWidth="1"/>
    <col min="4109" max="4109" width="8.7109375" style="3511" customWidth="1"/>
    <col min="4110" max="4110" width="9" style="3511" bestFit="1" customWidth="1"/>
    <col min="4111" max="4111" width="10.140625" style="3511" bestFit="1" customWidth="1"/>
    <col min="4112" max="4352" width="8.85546875" style="3511"/>
    <col min="4353" max="4354" width="12.7109375" style="3511" customWidth="1"/>
    <col min="4355" max="4356" width="8.7109375" style="3511" customWidth="1"/>
    <col min="4357" max="4357" width="10.42578125" style="3511" customWidth="1"/>
    <col min="4358" max="4362" width="8.7109375" style="3511" customWidth="1"/>
    <col min="4363" max="4364" width="10.7109375" style="3511" customWidth="1"/>
    <col min="4365" max="4365" width="8.7109375" style="3511" customWidth="1"/>
    <col min="4366" max="4366" width="9" style="3511" bestFit="1" customWidth="1"/>
    <col min="4367" max="4367" width="10.140625" style="3511" bestFit="1" customWidth="1"/>
    <col min="4368" max="4608" width="8.85546875" style="3511"/>
    <col min="4609" max="4610" width="12.7109375" style="3511" customWidth="1"/>
    <col min="4611" max="4612" width="8.7109375" style="3511" customWidth="1"/>
    <col min="4613" max="4613" width="10.42578125" style="3511" customWidth="1"/>
    <col min="4614" max="4618" width="8.7109375" style="3511" customWidth="1"/>
    <col min="4619" max="4620" width="10.7109375" style="3511" customWidth="1"/>
    <col min="4621" max="4621" width="8.7109375" style="3511" customWidth="1"/>
    <col min="4622" max="4622" width="9" style="3511" bestFit="1" customWidth="1"/>
    <col min="4623" max="4623" width="10.140625" style="3511" bestFit="1" customWidth="1"/>
    <col min="4624" max="4864" width="8.85546875" style="3511"/>
    <col min="4865" max="4866" width="12.7109375" style="3511" customWidth="1"/>
    <col min="4867" max="4868" width="8.7109375" style="3511" customWidth="1"/>
    <col min="4869" max="4869" width="10.42578125" style="3511" customWidth="1"/>
    <col min="4870" max="4874" width="8.7109375" style="3511" customWidth="1"/>
    <col min="4875" max="4876" width="10.7109375" style="3511" customWidth="1"/>
    <col min="4877" max="4877" width="8.7109375" style="3511" customWidth="1"/>
    <col min="4878" max="4878" width="9" style="3511" bestFit="1" customWidth="1"/>
    <col min="4879" max="4879" width="10.140625" style="3511" bestFit="1" customWidth="1"/>
    <col min="4880" max="5120" width="8.85546875" style="3511"/>
    <col min="5121" max="5122" width="12.7109375" style="3511" customWidth="1"/>
    <col min="5123" max="5124" width="8.7109375" style="3511" customWidth="1"/>
    <col min="5125" max="5125" width="10.42578125" style="3511" customWidth="1"/>
    <col min="5126" max="5130" width="8.7109375" style="3511" customWidth="1"/>
    <col min="5131" max="5132" width="10.7109375" style="3511" customWidth="1"/>
    <col min="5133" max="5133" width="8.7109375" style="3511" customWidth="1"/>
    <col min="5134" max="5134" width="9" style="3511" bestFit="1" customWidth="1"/>
    <col min="5135" max="5135" width="10.140625" style="3511" bestFit="1" customWidth="1"/>
    <col min="5136" max="5376" width="8.85546875" style="3511"/>
    <col min="5377" max="5378" width="12.7109375" style="3511" customWidth="1"/>
    <col min="5379" max="5380" width="8.7109375" style="3511" customWidth="1"/>
    <col min="5381" max="5381" width="10.42578125" style="3511" customWidth="1"/>
    <col min="5382" max="5386" width="8.7109375" style="3511" customWidth="1"/>
    <col min="5387" max="5388" width="10.7109375" style="3511" customWidth="1"/>
    <col min="5389" max="5389" width="8.7109375" style="3511" customWidth="1"/>
    <col min="5390" max="5390" width="9" style="3511" bestFit="1" customWidth="1"/>
    <col min="5391" max="5391" width="10.140625" style="3511" bestFit="1" customWidth="1"/>
    <col min="5392" max="5632" width="8.85546875" style="3511"/>
    <col min="5633" max="5634" width="12.7109375" style="3511" customWidth="1"/>
    <col min="5635" max="5636" width="8.7109375" style="3511" customWidth="1"/>
    <col min="5637" max="5637" width="10.42578125" style="3511" customWidth="1"/>
    <col min="5638" max="5642" width="8.7109375" style="3511" customWidth="1"/>
    <col min="5643" max="5644" width="10.7109375" style="3511" customWidth="1"/>
    <col min="5645" max="5645" width="8.7109375" style="3511" customWidth="1"/>
    <col min="5646" max="5646" width="9" style="3511" bestFit="1" customWidth="1"/>
    <col min="5647" max="5647" width="10.140625" style="3511" bestFit="1" customWidth="1"/>
    <col min="5648" max="5888" width="8.85546875" style="3511"/>
    <col min="5889" max="5890" width="12.7109375" style="3511" customWidth="1"/>
    <col min="5891" max="5892" width="8.7109375" style="3511" customWidth="1"/>
    <col min="5893" max="5893" width="10.42578125" style="3511" customWidth="1"/>
    <col min="5894" max="5898" width="8.7109375" style="3511" customWidth="1"/>
    <col min="5899" max="5900" width="10.7109375" style="3511" customWidth="1"/>
    <col min="5901" max="5901" width="8.7109375" style="3511" customWidth="1"/>
    <col min="5902" max="5902" width="9" style="3511" bestFit="1" customWidth="1"/>
    <col min="5903" max="5903" width="10.140625" style="3511" bestFit="1" customWidth="1"/>
    <col min="5904" max="6144" width="8.85546875" style="3511"/>
    <col min="6145" max="6146" width="12.7109375" style="3511" customWidth="1"/>
    <col min="6147" max="6148" width="8.7109375" style="3511" customWidth="1"/>
    <col min="6149" max="6149" width="10.42578125" style="3511" customWidth="1"/>
    <col min="6150" max="6154" width="8.7109375" style="3511" customWidth="1"/>
    <col min="6155" max="6156" width="10.7109375" style="3511" customWidth="1"/>
    <col min="6157" max="6157" width="8.7109375" style="3511" customWidth="1"/>
    <col min="6158" max="6158" width="9" style="3511" bestFit="1" customWidth="1"/>
    <col min="6159" max="6159" width="10.140625" style="3511" bestFit="1" customWidth="1"/>
    <col min="6160" max="6400" width="8.85546875" style="3511"/>
    <col min="6401" max="6402" width="12.7109375" style="3511" customWidth="1"/>
    <col min="6403" max="6404" width="8.7109375" style="3511" customWidth="1"/>
    <col min="6405" max="6405" width="10.42578125" style="3511" customWidth="1"/>
    <col min="6406" max="6410" width="8.7109375" style="3511" customWidth="1"/>
    <col min="6411" max="6412" width="10.7109375" style="3511" customWidth="1"/>
    <col min="6413" max="6413" width="8.7109375" style="3511" customWidth="1"/>
    <col min="6414" max="6414" width="9" style="3511" bestFit="1" customWidth="1"/>
    <col min="6415" max="6415" width="10.140625" style="3511" bestFit="1" customWidth="1"/>
    <col min="6416" max="6656" width="8.85546875" style="3511"/>
    <col min="6657" max="6658" width="12.7109375" style="3511" customWidth="1"/>
    <col min="6659" max="6660" width="8.7109375" style="3511" customWidth="1"/>
    <col min="6661" max="6661" width="10.42578125" style="3511" customWidth="1"/>
    <col min="6662" max="6666" width="8.7109375" style="3511" customWidth="1"/>
    <col min="6667" max="6668" width="10.7109375" style="3511" customWidth="1"/>
    <col min="6669" max="6669" width="8.7109375" style="3511" customWidth="1"/>
    <col min="6670" max="6670" width="9" style="3511" bestFit="1" customWidth="1"/>
    <col min="6671" max="6671" width="10.140625" style="3511" bestFit="1" customWidth="1"/>
    <col min="6672" max="6912" width="8.85546875" style="3511"/>
    <col min="6913" max="6914" width="12.7109375" style="3511" customWidth="1"/>
    <col min="6915" max="6916" width="8.7109375" style="3511" customWidth="1"/>
    <col min="6917" max="6917" width="10.42578125" style="3511" customWidth="1"/>
    <col min="6918" max="6922" width="8.7109375" style="3511" customWidth="1"/>
    <col min="6923" max="6924" width="10.7109375" style="3511" customWidth="1"/>
    <col min="6925" max="6925" width="8.7109375" style="3511" customWidth="1"/>
    <col min="6926" max="6926" width="9" style="3511" bestFit="1" customWidth="1"/>
    <col min="6927" max="6927" width="10.140625" style="3511" bestFit="1" customWidth="1"/>
    <col min="6928" max="7168" width="8.85546875" style="3511"/>
    <col min="7169" max="7170" width="12.7109375" style="3511" customWidth="1"/>
    <col min="7171" max="7172" width="8.7109375" style="3511" customWidth="1"/>
    <col min="7173" max="7173" width="10.42578125" style="3511" customWidth="1"/>
    <col min="7174" max="7178" width="8.7109375" style="3511" customWidth="1"/>
    <col min="7179" max="7180" width="10.7109375" style="3511" customWidth="1"/>
    <col min="7181" max="7181" width="8.7109375" style="3511" customWidth="1"/>
    <col min="7182" max="7182" width="9" style="3511" bestFit="1" customWidth="1"/>
    <col min="7183" max="7183" width="10.140625" style="3511" bestFit="1" customWidth="1"/>
    <col min="7184" max="7424" width="8.85546875" style="3511"/>
    <col min="7425" max="7426" width="12.7109375" style="3511" customWidth="1"/>
    <col min="7427" max="7428" width="8.7109375" style="3511" customWidth="1"/>
    <col min="7429" max="7429" width="10.42578125" style="3511" customWidth="1"/>
    <col min="7430" max="7434" width="8.7109375" style="3511" customWidth="1"/>
    <col min="7435" max="7436" width="10.7109375" style="3511" customWidth="1"/>
    <col min="7437" max="7437" width="8.7109375" style="3511" customWidth="1"/>
    <col min="7438" max="7438" width="9" style="3511" bestFit="1" customWidth="1"/>
    <col min="7439" max="7439" width="10.140625" style="3511" bestFit="1" customWidth="1"/>
    <col min="7440" max="7680" width="8.85546875" style="3511"/>
    <col min="7681" max="7682" width="12.7109375" style="3511" customWidth="1"/>
    <col min="7683" max="7684" width="8.7109375" style="3511" customWidth="1"/>
    <col min="7685" max="7685" width="10.42578125" style="3511" customWidth="1"/>
    <col min="7686" max="7690" width="8.7109375" style="3511" customWidth="1"/>
    <col min="7691" max="7692" width="10.7109375" style="3511" customWidth="1"/>
    <col min="7693" max="7693" width="8.7109375" style="3511" customWidth="1"/>
    <col min="7694" max="7694" width="9" style="3511" bestFit="1" customWidth="1"/>
    <col min="7695" max="7695" width="10.140625" style="3511" bestFit="1" customWidth="1"/>
    <col min="7696" max="7936" width="8.85546875" style="3511"/>
    <col min="7937" max="7938" width="12.7109375" style="3511" customWidth="1"/>
    <col min="7939" max="7940" width="8.7109375" style="3511" customWidth="1"/>
    <col min="7941" max="7941" width="10.42578125" style="3511" customWidth="1"/>
    <col min="7942" max="7946" width="8.7109375" style="3511" customWidth="1"/>
    <col min="7947" max="7948" width="10.7109375" style="3511" customWidth="1"/>
    <col min="7949" max="7949" width="8.7109375" style="3511" customWidth="1"/>
    <col min="7950" max="7950" width="9" style="3511" bestFit="1" customWidth="1"/>
    <col min="7951" max="7951" width="10.140625" style="3511" bestFit="1" customWidth="1"/>
    <col min="7952" max="8192" width="8.85546875" style="3511"/>
    <col min="8193" max="8194" width="12.7109375" style="3511" customWidth="1"/>
    <col min="8195" max="8196" width="8.7109375" style="3511" customWidth="1"/>
    <col min="8197" max="8197" width="10.42578125" style="3511" customWidth="1"/>
    <col min="8198" max="8202" width="8.7109375" style="3511" customWidth="1"/>
    <col min="8203" max="8204" width="10.7109375" style="3511" customWidth="1"/>
    <col min="8205" max="8205" width="8.7109375" style="3511" customWidth="1"/>
    <col min="8206" max="8206" width="9" style="3511" bestFit="1" customWidth="1"/>
    <col min="8207" max="8207" width="10.140625" style="3511" bestFit="1" customWidth="1"/>
    <col min="8208" max="8448" width="8.85546875" style="3511"/>
    <col min="8449" max="8450" width="12.7109375" style="3511" customWidth="1"/>
    <col min="8451" max="8452" width="8.7109375" style="3511" customWidth="1"/>
    <col min="8453" max="8453" width="10.42578125" style="3511" customWidth="1"/>
    <col min="8454" max="8458" width="8.7109375" style="3511" customWidth="1"/>
    <col min="8459" max="8460" width="10.7109375" style="3511" customWidth="1"/>
    <col min="8461" max="8461" width="8.7109375" style="3511" customWidth="1"/>
    <col min="8462" max="8462" width="9" style="3511" bestFit="1" customWidth="1"/>
    <col min="8463" max="8463" width="10.140625" style="3511" bestFit="1" customWidth="1"/>
    <col min="8464" max="8704" width="8.85546875" style="3511"/>
    <col min="8705" max="8706" width="12.7109375" style="3511" customWidth="1"/>
    <col min="8707" max="8708" width="8.7109375" style="3511" customWidth="1"/>
    <col min="8709" max="8709" width="10.42578125" style="3511" customWidth="1"/>
    <col min="8710" max="8714" width="8.7109375" style="3511" customWidth="1"/>
    <col min="8715" max="8716" width="10.7109375" style="3511" customWidth="1"/>
    <col min="8717" max="8717" width="8.7109375" style="3511" customWidth="1"/>
    <col min="8718" max="8718" width="9" style="3511" bestFit="1" customWidth="1"/>
    <col min="8719" max="8719" width="10.140625" style="3511" bestFit="1" customWidth="1"/>
    <col min="8720" max="8960" width="8.85546875" style="3511"/>
    <col min="8961" max="8962" width="12.7109375" style="3511" customWidth="1"/>
    <col min="8963" max="8964" width="8.7109375" style="3511" customWidth="1"/>
    <col min="8965" max="8965" width="10.42578125" style="3511" customWidth="1"/>
    <col min="8966" max="8970" width="8.7109375" style="3511" customWidth="1"/>
    <col min="8971" max="8972" width="10.7109375" style="3511" customWidth="1"/>
    <col min="8973" max="8973" width="8.7109375" style="3511" customWidth="1"/>
    <col min="8974" max="8974" width="9" style="3511" bestFit="1" customWidth="1"/>
    <col min="8975" max="8975" width="10.140625" style="3511" bestFit="1" customWidth="1"/>
    <col min="8976" max="9216" width="8.85546875" style="3511"/>
    <col min="9217" max="9218" width="12.7109375" style="3511" customWidth="1"/>
    <col min="9219" max="9220" width="8.7109375" style="3511" customWidth="1"/>
    <col min="9221" max="9221" width="10.42578125" style="3511" customWidth="1"/>
    <col min="9222" max="9226" width="8.7109375" style="3511" customWidth="1"/>
    <col min="9227" max="9228" width="10.7109375" style="3511" customWidth="1"/>
    <col min="9229" max="9229" width="8.7109375" style="3511" customWidth="1"/>
    <col min="9230" max="9230" width="9" style="3511" bestFit="1" customWidth="1"/>
    <col min="9231" max="9231" width="10.140625" style="3511" bestFit="1" customWidth="1"/>
    <col min="9232" max="9472" width="8.85546875" style="3511"/>
    <col min="9473" max="9474" width="12.7109375" style="3511" customWidth="1"/>
    <col min="9475" max="9476" width="8.7109375" style="3511" customWidth="1"/>
    <col min="9477" max="9477" width="10.42578125" style="3511" customWidth="1"/>
    <col min="9478" max="9482" width="8.7109375" style="3511" customWidth="1"/>
    <col min="9483" max="9484" width="10.7109375" style="3511" customWidth="1"/>
    <col min="9485" max="9485" width="8.7109375" style="3511" customWidth="1"/>
    <col min="9486" max="9486" width="9" style="3511" bestFit="1" customWidth="1"/>
    <col min="9487" max="9487" width="10.140625" style="3511" bestFit="1" customWidth="1"/>
    <col min="9488" max="9728" width="8.85546875" style="3511"/>
    <col min="9729" max="9730" width="12.7109375" style="3511" customWidth="1"/>
    <col min="9731" max="9732" width="8.7109375" style="3511" customWidth="1"/>
    <col min="9733" max="9733" width="10.42578125" style="3511" customWidth="1"/>
    <col min="9734" max="9738" width="8.7109375" style="3511" customWidth="1"/>
    <col min="9739" max="9740" width="10.7109375" style="3511" customWidth="1"/>
    <col min="9741" max="9741" width="8.7109375" style="3511" customWidth="1"/>
    <col min="9742" max="9742" width="9" style="3511" bestFit="1" customWidth="1"/>
    <col min="9743" max="9743" width="10.140625" style="3511" bestFit="1" customWidth="1"/>
    <col min="9744" max="9984" width="8.85546875" style="3511"/>
    <col min="9985" max="9986" width="12.7109375" style="3511" customWidth="1"/>
    <col min="9987" max="9988" width="8.7109375" style="3511" customWidth="1"/>
    <col min="9989" max="9989" width="10.42578125" style="3511" customWidth="1"/>
    <col min="9990" max="9994" width="8.7109375" style="3511" customWidth="1"/>
    <col min="9995" max="9996" width="10.7109375" style="3511" customWidth="1"/>
    <col min="9997" max="9997" width="8.7109375" style="3511" customWidth="1"/>
    <col min="9998" max="9998" width="9" style="3511" bestFit="1" customWidth="1"/>
    <col min="9999" max="9999" width="10.140625" style="3511" bestFit="1" customWidth="1"/>
    <col min="10000" max="10240" width="8.85546875" style="3511"/>
    <col min="10241" max="10242" width="12.7109375" style="3511" customWidth="1"/>
    <col min="10243" max="10244" width="8.7109375" style="3511" customWidth="1"/>
    <col min="10245" max="10245" width="10.42578125" style="3511" customWidth="1"/>
    <col min="10246" max="10250" width="8.7109375" style="3511" customWidth="1"/>
    <col min="10251" max="10252" width="10.7109375" style="3511" customWidth="1"/>
    <col min="10253" max="10253" width="8.7109375" style="3511" customWidth="1"/>
    <col min="10254" max="10254" width="9" style="3511" bestFit="1" customWidth="1"/>
    <col min="10255" max="10255" width="10.140625" style="3511" bestFit="1" customWidth="1"/>
    <col min="10256" max="10496" width="8.85546875" style="3511"/>
    <col min="10497" max="10498" width="12.7109375" style="3511" customWidth="1"/>
    <col min="10499" max="10500" width="8.7109375" style="3511" customWidth="1"/>
    <col min="10501" max="10501" width="10.42578125" style="3511" customWidth="1"/>
    <col min="10502" max="10506" width="8.7109375" style="3511" customWidth="1"/>
    <col min="10507" max="10508" width="10.7109375" style="3511" customWidth="1"/>
    <col min="10509" max="10509" width="8.7109375" style="3511" customWidth="1"/>
    <col min="10510" max="10510" width="9" style="3511" bestFit="1" customWidth="1"/>
    <col min="10511" max="10511" width="10.140625" style="3511" bestFit="1" customWidth="1"/>
    <col min="10512" max="10752" width="8.85546875" style="3511"/>
    <col min="10753" max="10754" width="12.7109375" style="3511" customWidth="1"/>
    <col min="10755" max="10756" width="8.7109375" style="3511" customWidth="1"/>
    <col min="10757" max="10757" width="10.42578125" style="3511" customWidth="1"/>
    <col min="10758" max="10762" width="8.7109375" style="3511" customWidth="1"/>
    <col min="10763" max="10764" width="10.7109375" style="3511" customWidth="1"/>
    <col min="10765" max="10765" width="8.7109375" style="3511" customWidth="1"/>
    <col min="10766" max="10766" width="9" style="3511" bestFit="1" customWidth="1"/>
    <col min="10767" max="10767" width="10.140625" style="3511" bestFit="1" customWidth="1"/>
    <col min="10768" max="11008" width="8.85546875" style="3511"/>
    <col min="11009" max="11010" width="12.7109375" style="3511" customWidth="1"/>
    <col min="11011" max="11012" width="8.7109375" style="3511" customWidth="1"/>
    <col min="11013" max="11013" width="10.42578125" style="3511" customWidth="1"/>
    <col min="11014" max="11018" width="8.7109375" style="3511" customWidth="1"/>
    <col min="11019" max="11020" width="10.7109375" style="3511" customWidth="1"/>
    <col min="11021" max="11021" width="8.7109375" style="3511" customWidth="1"/>
    <col min="11022" max="11022" width="9" style="3511" bestFit="1" customWidth="1"/>
    <col min="11023" max="11023" width="10.140625" style="3511" bestFit="1" customWidth="1"/>
    <col min="11024" max="11264" width="8.85546875" style="3511"/>
    <col min="11265" max="11266" width="12.7109375" style="3511" customWidth="1"/>
    <col min="11267" max="11268" width="8.7109375" style="3511" customWidth="1"/>
    <col min="11269" max="11269" width="10.42578125" style="3511" customWidth="1"/>
    <col min="11270" max="11274" width="8.7109375" style="3511" customWidth="1"/>
    <col min="11275" max="11276" width="10.7109375" style="3511" customWidth="1"/>
    <col min="11277" max="11277" width="8.7109375" style="3511" customWidth="1"/>
    <col min="11278" max="11278" width="9" style="3511" bestFit="1" customWidth="1"/>
    <col min="11279" max="11279" width="10.140625" style="3511" bestFit="1" customWidth="1"/>
    <col min="11280" max="11520" width="8.85546875" style="3511"/>
    <col min="11521" max="11522" width="12.7109375" style="3511" customWidth="1"/>
    <col min="11523" max="11524" width="8.7109375" style="3511" customWidth="1"/>
    <col min="11525" max="11525" width="10.42578125" style="3511" customWidth="1"/>
    <col min="11526" max="11530" width="8.7109375" style="3511" customWidth="1"/>
    <col min="11531" max="11532" width="10.7109375" style="3511" customWidth="1"/>
    <col min="11533" max="11533" width="8.7109375" style="3511" customWidth="1"/>
    <col min="11534" max="11534" width="9" style="3511" bestFit="1" customWidth="1"/>
    <col min="11535" max="11535" width="10.140625" style="3511" bestFit="1" customWidth="1"/>
    <col min="11536" max="11776" width="8.85546875" style="3511"/>
    <col min="11777" max="11778" width="12.7109375" style="3511" customWidth="1"/>
    <col min="11779" max="11780" width="8.7109375" style="3511" customWidth="1"/>
    <col min="11781" max="11781" width="10.42578125" style="3511" customWidth="1"/>
    <col min="11782" max="11786" width="8.7109375" style="3511" customWidth="1"/>
    <col min="11787" max="11788" width="10.7109375" style="3511" customWidth="1"/>
    <col min="11789" max="11789" width="8.7109375" style="3511" customWidth="1"/>
    <col min="11790" max="11790" width="9" style="3511" bestFit="1" customWidth="1"/>
    <col min="11791" max="11791" width="10.140625" style="3511" bestFit="1" customWidth="1"/>
    <col min="11792" max="12032" width="8.85546875" style="3511"/>
    <col min="12033" max="12034" width="12.7109375" style="3511" customWidth="1"/>
    <col min="12035" max="12036" width="8.7109375" style="3511" customWidth="1"/>
    <col min="12037" max="12037" width="10.42578125" style="3511" customWidth="1"/>
    <col min="12038" max="12042" width="8.7109375" style="3511" customWidth="1"/>
    <col min="12043" max="12044" width="10.7109375" style="3511" customWidth="1"/>
    <col min="12045" max="12045" width="8.7109375" style="3511" customWidth="1"/>
    <col min="12046" max="12046" width="9" style="3511" bestFit="1" customWidth="1"/>
    <col min="12047" max="12047" width="10.140625" style="3511" bestFit="1" customWidth="1"/>
    <col min="12048" max="12288" width="8.85546875" style="3511"/>
    <col min="12289" max="12290" width="12.7109375" style="3511" customWidth="1"/>
    <col min="12291" max="12292" width="8.7109375" style="3511" customWidth="1"/>
    <col min="12293" max="12293" width="10.42578125" style="3511" customWidth="1"/>
    <col min="12294" max="12298" width="8.7109375" style="3511" customWidth="1"/>
    <col min="12299" max="12300" width="10.7109375" style="3511" customWidth="1"/>
    <col min="12301" max="12301" width="8.7109375" style="3511" customWidth="1"/>
    <col min="12302" max="12302" width="9" style="3511" bestFit="1" customWidth="1"/>
    <col min="12303" max="12303" width="10.140625" style="3511" bestFit="1" customWidth="1"/>
    <col min="12304" max="12544" width="8.85546875" style="3511"/>
    <col min="12545" max="12546" width="12.7109375" style="3511" customWidth="1"/>
    <col min="12547" max="12548" width="8.7109375" style="3511" customWidth="1"/>
    <col min="12549" max="12549" width="10.42578125" style="3511" customWidth="1"/>
    <col min="12550" max="12554" width="8.7109375" style="3511" customWidth="1"/>
    <col min="12555" max="12556" width="10.7109375" style="3511" customWidth="1"/>
    <col min="12557" max="12557" width="8.7109375" style="3511" customWidth="1"/>
    <col min="12558" max="12558" width="9" style="3511" bestFit="1" customWidth="1"/>
    <col min="12559" max="12559" width="10.140625" style="3511" bestFit="1" customWidth="1"/>
    <col min="12560" max="12800" width="8.85546875" style="3511"/>
    <col min="12801" max="12802" width="12.7109375" style="3511" customWidth="1"/>
    <col min="12803" max="12804" width="8.7109375" style="3511" customWidth="1"/>
    <col min="12805" max="12805" width="10.42578125" style="3511" customWidth="1"/>
    <col min="12806" max="12810" width="8.7109375" style="3511" customWidth="1"/>
    <col min="12811" max="12812" width="10.7109375" style="3511" customWidth="1"/>
    <col min="12813" max="12813" width="8.7109375" style="3511" customWidth="1"/>
    <col min="12814" max="12814" width="9" style="3511" bestFit="1" customWidth="1"/>
    <col min="12815" max="12815" width="10.140625" style="3511" bestFit="1" customWidth="1"/>
    <col min="12816" max="13056" width="8.85546875" style="3511"/>
    <col min="13057" max="13058" width="12.7109375" style="3511" customWidth="1"/>
    <col min="13059" max="13060" width="8.7109375" style="3511" customWidth="1"/>
    <col min="13061" max="13061" width="10.42578125" style="3511" customWidth="1"/>
    <col min="13062" max="13066" width="8.7109375" style="3511" customWidth="1"/>
    <col min="13067" max="13068" width="10.7109375" style="3511" customWidth="1"/>
    <col min="13069" max="13069" width="8.7109375" style="3511" customWidth="1"/>
    <col min="13070" max="13070" width="9" style="3511" bestFit="1" customWidth="1"/>
    <col min="13071" max="13071" width="10.140625" style="3511" bestFit="1" customWidth="1"/>
    <col min="13072" max="13312" width="8.85546875" style="3511"/>
    <col min="13313" max="13314" width="12.7109375" style="3511" customWidth="1"/>
    <col min="13315" max="13316" width="8.7109375" style="3511" customWidth="1"/>
    <col min="13317" max="13317" width="10.42578125" style="3511" customWidth="1"/>
    <col min="13318" max="13322" width="8.7109375" style="3511" customWidth="1"/>
    <col min="13323" max="13324" width="10.7109375" style="3511" customWidth="1"/>
    <col min="13325" max="13325" width="8.7109375" style="3511" customWidth="1"/>
    <col min="13326" max="13326" width="9" style="3511" bestFit="1" customWidth="1"/>
    <col min="13327" max="13327" width="10.140625" style="3511" bestFit="1" customWidth="1"/>
    <col min="13328" max="13568" width="8.85546875" style="3511"/>
    <col min="13569" max="13570" width="12.7109375" style="3511" customWidth="1"/>
    <col min="13571" max="13572" width="8.7109375" style="3511" customWidth="1"/>
    <col min="13573" max="13573" width="10.42578125" style="3511" customWidth="1"/>
    <col min="13574" max="13578" width="8.7109375" style="3511" customWidth="1"/>
    <col min="13579" max="13580" width="10.7109375" style="3511" customWidth="1"/>
    <col min="13581" max="13581" width="8.7109375" style="3511" customWidth="1"/>
    <col min="13582" max="13582" width="9" style="3511" bestFit="1" customWidth="1"/>
    <col min="13583" max="13583" width="10.140625" style="3511" bestFit="1" customWidth="1"/>
    <col min="13584" max="13824" width="8.85546875" style="3511"/>
    <col min="13825" max="13826" width="12.7109375" style="3511" customWidth="1"/>
    <col min="13827" max="13828" width="8.7109375" style="3511" customWidth="1"/>
    <col min="13829" max="13829" width="10.42578125" style="3511" customWidth="1"/>
    <col min="13830" max="13834" width="8.7109375" style="3511" customWidth="1"/>
    <col min="13835" max="13836" width="10.7109375" style="3511" customWidth="1"/>
    <col min="13837" max="13837" width="8.7109375" style="3511" customWidth="1"/>
    <col min="13838" max="13838" width="9" style="3511" bestFit="1" customWidth="1"/>
    <col min="13839" max="13839" width="10.140625" style="3511" bestFit="1" customWidth="1"/>
    <col min="13840" max="14080" width="8.85546875" style="3511"/>
    <col min="14081" max="14082" width="12.7109375" style="3511" customWidth="1"/>
    <col min="14083" max="14084" width="8.7109375" style="3511" customWidth="1"/>
    <col min="14085" max="14085" width="10.42578125" style="3511" customWidth="1"/>
    <col min="14086" max="14090" width="8.7109375" style="3511" customWidth="1"/>
    <col min="14091" max="14092" width="10.7109375" style="3511" customWidth="1"/>
    <col min="14093" max="14093" width="8.7109375" style="3511" customWidth="1"/>
    <col min="14094" max="14094" width="9" style="3511" bestFit="1" customWidth="1"/>
    <col min="14095" max="14095" width="10.140625" style="3511" bestFit="1" customWidth="1"/>
    <col min="14096" max="14336" width="8.85546875" style="3511"/>
    <col min="14337" max="14338" width="12.7109375" style="3511" customWidth="1"/>
    <col min="14339" max="14340" width="8.7109375" style="3511" customWidth="1"/>
    <col min="14341" max="14341" width="10.42578125" style="3511" customWidth="1"/>
    <col min="14342" max="14346" width="8.7109375" style="3511" customWidth="1"/>
    <col min="14347" max="14348" width="10.7109375" style="3511" customWidth="1"/>
    <col min="14349" max="14349" width="8.7109375" style="3511" customWidth="1"/>
    <col min="14350" max="14350" width="9" style="3511" bestFit="1" customWidth="1"/>
    <col min="14351" max="14351" width="10.140625" style="3511" bestFit="1" customWidth="1"/>
    <col min="14352" max="14592" width="8.85546875" style="3511"/>
    <col min="14593" max="14594" width="12.7109375" style="3511" customWidth="1"/>
    <col min="14595" max="14596" width="8.7109375" style="3511" customWidth="1"/>
    <col min="14597" max="14597" width="10.42578125" style="3511" customWidth="1"/>
    <col min="14598" max="14602" width="8.7109375" style="3511" customWidth="1"/>
    <col min="14603" max="14604" width="10.7109375" style="3511" customWidth="1"/>
    <col min="14605" max="14605" width="8.7109375" style="3511" customWidth="1"/>
    <col min="14606" max="14606" width="9" style="3511" bestFit="1" customWidth="1"/>
    <col min="14607" max="14607" width="10.140625" style="3511" bestFit="1" customWidth="1"/>
    <col min="14608" max="14848" width="8.85546875" style="3511"/>
    <col min="14849" max="14850" width="12.7109375" style="3511" customWidth="1"/>
    <col min="14851" max="14852" width="8.7109375" style="3511" customWidth="1"/>
    <col min="14853" max="14853" width="10.42578125" style="3511" customWidth="1"/>
    <col min="14854" max="14858" width="8.7109375" style="3511" customWidth="1"/>
    <col min="14859" max="14860" width="10.7109375" style="3511" customWidth="1"/>
    <col min="14861" max="14861" width="8.7109375" style="3511" customWidth="1"/>
    <col min="14862" max="14862" width="9" style="3511" bestFit="1" customWidth="1"/>
    <col min="14863" max="14863" width="10.140625" style="3511" bestFit="1" customWidth="1"/>
    <col min="14864" max="15104" width="8.85546875" style="3511"/>
    <col min="15105" max="15106" width="12.7109375" style="3511" customWidth="1"/>
    <col min="15107" max="15108" width="8.7109375" style="3511" customWidth="1"/>
    <col min="15109" max="15109" width="10.42578125" style="3511" customWidth="1"/>
    <col min="15110" max="15114" width="8.7109375" style="3511" customWidth="1"/>
    <col min="15115" max="15116" width="10.7109375" style="3511" customWidth="1"/>
    <col min="15117" max="15117" width="8.7109375" style="3511" customWidth="1"/>
    <col min="15118" max="15118" width="9" style="3511" bestFit="1" customWidth="1"/>
    <col min="15119" max="15119" width="10.140625" style="3511" bestFit="1" customWidth="1"/>
    <col min="15120" max="15360" width="8.85546875" style="3511"/>
    <col min="15361" max="15362" width="12.7109375" style="3511" customWidth="1"/>
    <col min="15363" max="15364" width="8.7109375" style="3511" customWidth="1"/>
    <col min="15365" max="15365" width="10.42578125" style="3511" customWidth="1"/>
    <col min="15366" max="15370" width="8.7109375" style="3511" customWidth="1"/>
    <col min="15371" max="15372" width="10.7109375" style="3511" customWidth="1"/>
    <col min="15373" max="15373" width="8.7109375" style="3511" customWidth="1"/>
    <col min="15374" max="15374" width="9" style="3511" bestFit="1" customWidth="1"/>
    <col min="15375" max="15375" width="10.140625" style="3511" bestFit="1" customWidth="1"/>
    <col min="15376" max="15616" width="8.85546875" style="3511"/>
    <col min="15617" max="15618" width="12.7109375" style="3511" customWidth="1"/>
    <col min="15619" max="15620" width="8.7109375" style="3511" customWidth="1"/>
    <col min="15621" max="15621" width="10.42578125" style="3511" customWidth="1"/>
    <col min="15622" max="15626" width="8.7109375" style="3511" customWidth="1"/>
    <col min="15627" max="15628" width="10.7109375" style="3511" customWidth="1"/>
    <col min="15629" max="15629" width="8.7109375" style="3511" customWidth="1"/>
    <col min="15630" max="15630" width="9" style="3511" bestFit="1" customWidth="1"/>
    <col min="15631" max="15631" width="10.140625" style="3511" bestFit="1" customWidth="1"/>
    <col min="15632" max="15872" width="8.85546875" style="3511"/>
    <col min="15873" max="15874" width="12.7109375" style="3511" customWidth="1"/>
    <col min="15875" max="15876" width="8.7109375" style="3511" customWidth="1"/>
    <col min="15877" max="15877" width="10.42578125" style="3511" customWidth="1"/>
    <col min="15878" max="15882" width="8.7109375" style="3511" customWidth="1"/>
    <col min="15883" max="15884" width="10.7109375" style="3511" customWidth="1"/>
    <col min="15885" max="15885" width="8.7109375" style="3511" customWidth="1"/>
    <col min="15886" max="15886" width="9" style="3511" bestFit="1" customWidth="1"/>
    <col min="15887" max="15887" width="10.140625" style="3511" bestFit="1" customWidth="1"/>
    <col min="15888" max="16128" width="8.85546875" style="3511"/>
    <col min="16129" max="16130" width="12.7109375" style="3511" customWidth="1"/>
    <col min="16131" max="16132" width="8.7109375" style="3511" customWidth="1"/>
    <col min="16133" max="16133" width="10.42578125" style="3511" customWidth="1"/>
    <col min="16134" max="16138" width="8.7109375" style="3511" customWidth="1"/>
    <col min="16139" max="16140" width="10.7109375" style="3511" customWidth="1"/>
    <col min="16141" max="16141" width="8.7109375" style="3511" customWidth="1"/>
    <col min="16142" max="16142" width="9" style="3511" bestFit="1" customWidth="1"/>
    <col min="16143" max="16143" width="10.140625" style="3511" bestFit="1" customWidth="1"/>
    <col min="16144" max="16384" width="8.85546875" style="3511"/>
  </cols>
  <sheetData>
    <row r="1" spans="1:15" s="3503" customFormat="1" ht="18" customHeight="1">
      <c r="A1" s="5384" t="s">
        <v>2880</v>
      </c>
      <c r="B1" s="5384"/>
      <c r="C1" s="5384"/>
      <c r="D1" s="5384"/>
      <c r="E1" s="5384"/>
      <c r="F1" s="5384"/>
      <c r="G1" s="5384"/>
      <c r="H1" s="5384"/>
      <c r="I1" s="5384"/>
      <c r="J1" s="5384"/>
      <c r="K1" s="5384"/>
      <c r="L1" s="5384"/>
      <c r="M1" s="5384"/>
    </row>
    <row r="2" spans="1:15" s="3503" customFormat="1" ht="18" customHeight="1">
      <c r="A2" s="5385" t="s">
        <v>2881</v>
      </c>
      <c r="B2" s="5385"/>
      <c r="C2" s="5385"/>
      <c r="D2" s="5385"/>
      <c r="E2" s="5385"/>
      <c r="F2" s="5385"/>
      <c r="G2" s="5385"/>
      <c r="H2" s="5385"/>
      <c r="I2" s="5385"/>
      <c r="J2" s="5385"/>
      <c r="K2" s="5385"/>
      <c r="L2" s="5385"/>
      <c r="M2" s="5385"/>
    </row>
    <row r="3" spans="1:15" s="3503" customFormat="1" ht="15" customHeight="1">
      <c r="A3" s="3504" t="s">
        <v>2882</v>
      </c>
      <c r="B3" s="3505"/>
      <c r="O3" s="3506" t="s">
        <v>2883</v>
      </c>
    </row>
    <row r="4" spans="1:15" s="3503" customFormat="1">
      <c r="A4" s="3431"/>
      <c r="B4" s="2889"/>
      <c r="C4" s="5365" t="s">
        <v>2852</v>
      </c>
      <c r="D4" s="5366"/>
      <c r="E4" s="5366"/>
      <c r="F4" s="5366"/>
      <c r="G4" s="5366"/>
      <c r="H4" s="5366"/>
      <c r="I4" s="5366"/>
      <c r="J4" s="5366"/>
      <c r="K4" s="5366"/>
      <c r="L4" s="5366"/>
      <c r="M4" s="5366"/>
      <c r="N4" s="5367"/>
      <c r="O4" s="3432"/>
    </row>
    <row r="5" spans="1:15" s="3503" customFormat="1" ht="30">
      <c r="A5" s="3433" t="s">
        <v>147</v>
      </c>
      <c r="B5" s="3434" t="s">
        <v>148</v>
      </c>
      <c r="C5" s="3507" t="s">
        <v>932</v>
      </c>
      <c r="D5" s="3435" t="s">
        <v>2853</v>
      </c>
      <c r="E5" s="3436" t="s">
        <v>2854</v>
      </c>
      <c r="F5" s="3436" t="s">
        <v>942</v>
      </c>
      <c r="G5" s="3436" t="s">
        <v>934</v>
      </c>
      <c r="H5" s="3507" t="s">
        <v>944</v>
      </c>
      <c r="I5" s="3436" t="s">
        <v>1200</v>
      </c>
      <c r="J5" s="3436" t="s">
        <v>969</v>
      </c>
      <c r="K5" s="3436" t="s">
        <v>948</v>
      </c>
      <c r="L5" s="2554" t="s">
        <v>946</v>
      </c>
      <c r="M5" s="3436" t="s">
        <v>2856</v>
      </c>
      <c r="N5" s="2554" t="s">
        <v>476</v>
      </c>
      <c r="O5" s="3437" t="s">
        <v>95</v>
      </c>
    </row>
    <row r="6" spans="1:15" s="3503" customFormat="1" ht="34.5">
      <c r="A6" s="3440"/>
      <c r="B6" s="3441"/>
      <c r="C6" s="3508" t="s">
        <v>1477</v>
      </c>
      <c r="D6" s="3509" t="s">
        <v>2884</v>
      </c>
      <c r="E6" s="3443" t="s">
        <v>937</v>
      </c>
      <c r="F6" s="3443" t="s">
        <v>2859</v>
      </c>
      <c r="G6" s="3442" t="s">
        <v>935</v>
      </c>
      <c r="H6" s="3134" t="s">
        <v>1202</v>
      </c>
      <c r="I6" s="3510"/>
      <c r="J6" s="3443" t="s">
        <v>2860</v>
      </c>
      <c r="K6" s="3443" t="s">
        <v>949</v>
      </c>
      <c r="L6" s="3510"/>
      <c r="M6" s="3510"/>
      <c r="N6" s="3443" t="s">
        <v>489</v>
      </c>
      <c r="O6" s="3443" t="s">
        <v>96</v>
      </c>
    </row>
    <row r="7" spans="1:15">
      <c r="A7" s="3444" t="s">
        <v>275</v>
      </c>
      <c r="B7" s="3445" t="s">
        <v>56</v>
      </c>
      <c r="C7" s="3446">
        <v>21419</v>
      </c>
      <c r="D7" s="3446">
        <v>997</v>
      </c>
      <c r="E7" s="3446">
        <v>5635</v>
      </c>
      <c r="F7" s="3446">
        <v>4304</v>
      </c>
      <c r="G7" s="3446">
        <v>12551</v>
      </c>
      <c r="H7" s="3446">
        <v>14640</v>
      </c>
      <c r="I7" s="3446">
        <v>1011</v>
      </c>
      <c r="J7" s="3446">
        <v>1460</v>
      </c>
      <c r="K7" s="3446">
        <v>27910</v>
      </c>
      <c r="L7" s="3446">
        <v>7594</v>
      </c>
      <c r="M7" s="3446">
        <v>1600</v>
      </c>
      <c r="N7" s="3446">
        <v>1573</v>
      </c>
      <c r="O7" s="3446">
        <f>SUM(C7:N7)</f>
        <v>100694</v>
      </c>
    </row>
    <row r="8" spans="1:15">
      <c r="A8" s="3512" t="s">
        <v>642</v>
      </c>
      <c r="B8" s="3513" t="s">
        <v>58</v>
      </c>
      <c r="C8" s="3514">
        <v>3714</v>
      </c>
      <c r="D8" s="3514">
        <v>0</v>
      </c>
      <c r="E8" s="3514">
        <v>677</v>
      </c>
      <c r="F8" s="3514">
        <v>40</v>
      </c>
      <c r="G8" s="3514">
        <v>797</v>
      </c>
      <c r="H8" s="3514">
        <v>1698</v>
      </c>
      <c r="I8" s="3514">
        <v>126</v>
      </c>
      <c r="J8" s="3514">
        <v>693</v>
      </c>
      <c r="K8" s="3514">
        <v>5356</v>
      </c>
      <c r="L8" s="3514">
        <v>63</v>
      </c>
      <c r="M8" s="3514">
        <v>57</v>
      </c>
      <c r="N8" s="3514">
        <v>0</v>
      </c>
      <c r="O8" s="3514">
        <f t="shared" ref="O8:O27" si="0">SUM(C8:N8)</f>
        <v>13221</v>
      </c>
    </row>
    <row r="9" spans="1:15" s="3503" customFormat="1">
      <c r="A9" s="3448" t="s">
        <v>276</v>
      </c>
      <c r="B9" s="3449" t="s">
        <v>60</v>
      </c>
      <c r="C9" s="3450">
        <v>23894</v>
      </c>
      <c r="D9" s="3450">
        <v>1681</v>
      </c>
      <c r="E9" s="3450">
        <v>4924</v>
      </c>
      <c r="F9" s="3450">
        <v>3171</v>
      </c>
      <c r="G9" s="3450">
        <v>10725</v>
      </c>
      <c r="H9" s="3450">
        <v>7857</v>
      </c>
      <c r="I9" s="3450">
        <v>2311</v>
      </c>
      <c r="J9" s="3450">
        <v>926</v>
      </c>
      <c r="K9" s="3450">
        <v>22368</v>
      </c>
      <c r="L9" s="3450">
        <v>2826</v>
      </c>
      <c r="M9" s="3450">
        <v>1193</v>
      </c>
      <c r="N9" s="3450">
        <v>912</v>
      </c>
      <c r="O9" s="3450">
        <f t="shared" si="0"/>
        <v>82788</v>
      </c>
    </row>
    <row r="10" spans="1:15" s="3503" customFormat="1">
      <c r="A10" s="3448" t="s">
        <v>277</v>
      </c>
      <c r="B10" s="3449" t="s">
        <v>62</v>
      </c>
      <c r="C10" s="3450">
        <v>2202</v>
      </c>
      <c r="D10" s="3450">
        <v>0</v>
      </c>
      <c r="E10" s="3450">
        <v>924</v>
      </c>
      <c r="F10" s="3450">
        <v>2</v>
      </c>
      <c r="G10" s="3450">
        <v>831</v>
      </c>
      <c r="H10" s="3450">
        <v>1422</v>
      </c>
      <c r="I10" s="3450">
        <v>1353</v>
      </c>
      <c r="J10" s="3450">
        <v>1</v>
      </c>
      <c r="K10" s="3450">
        <v>4029</v>
      </c>
      <c r="L10" s="3450">
        <v>282</v>
      </c>
      <c r="M10" s="3450">
        <v>0</v>
      </c>
      <c r="N10" s="3450">
        <v>0</v>
      </c>
      <c r="O10" s="3450">
        <f t="shared" si="0"/>
        <v>11046</v>
      </c>
    </row>
    <row r="11" spans="1:15" s="3503" customFormat="1">
      <c r="A11" s="3448" t="s">
        <v>278</v>
      </c>
      <c r="B11" s="3449" t="s">
        <v>64</v>
      </c>
      <c r="C11" s="3450">
        <v>10488</v>
      </c>
      <c r="D11" s="3450">
        <v>72</v>
      </c>
      <c r="E11" s="3450">
        <v>4190</v>
      </c>
      <c r="F11" s="3450">
        <v>3296</v>
      </c>
      <c r="G11" s="3450">
        <v>4700</v>
      </c>
      <c r="H11" s="3450">
        <v>2971</v>
      </c>
      <c r="I11" s="3450">
        <v>2166</v>
      </c>
      <c r="J11" s="3450">
        <v>2410</v>
      </c>
      <c r="K11" s="3450">
        <v>15215</v>
      </c>
      <c r="L11" s="3450">
        <v>18393</v>
      </c>
      <c r="M11" s="3450">
        <v>5492</v>
      </c>
      <c r="N11" s="3450">
        <v>2963</v>
      </c>
      <c r="O11" s="3450">
        <f t="shared" si="0"/>
        <v>72356</v>
      </c>
    </row>
    <row r="12" spans="1:15" s="3503" customFormat="1">
      <c r="A12" s="3448" t="s">
        <v>279</v>
      </c>
      <c r="B12" s="3449" t="s">
        <v>66</v>
      </c>
      <c r="C12" s="3450">
        <v>953</v>
      </c>
      <c r="D12" s="3450">
        <v>0</v>
      </c>
      <c r="E12" s="3450">
        <v>733</v>
      </c>
      <c r="F12" s="3450">
        <v>107</v>
      </c>
      <c r="G12" s="3450">
        <v>1067</v>
      </c>
      <c r="H12" s="3450">
        <v>1115</v>
      </c>
      <c r="I12" s="3450">
        <v>366</v>
      </c>
      <c r="J12" s="3450">
        <v>0</v>
      </c>
      <c r="K12" s="3450">
        <v>2423</v>
      </c>
      <c r="L12" s="3450">
        <v>630</v>
      </c>
      <c r="M12" s="3450">
        <v>118</v>
      </c>
      <c r="N12" s="3450">
        <v>701</v>
      </c>
      <c r="O12" s="3450">
        <f t="shared" si="0"/>
        <v>8213</v>
      </c>
    </row>
    <row r="13" spans="1:15" s="3503" customFormat="1">
      <c r="A13" s="3448" t="s">
        <v>280</v>
      </c>
      <c r="B13" s="3449" t="s">
        <v>68</v>
      </c>
      <c r="C13" s="3450">
        <v>21257</v>
      </c>
      <c r="D13" s="3450">
        <v>254</v>
      </c>
      <c r="E13" s="3450">
        <v>6029</v>
      </c>
      <c r="F13" s="3450">
        <v>1233</v>
      </c>
      <c r="G13" s="3450">
        <v>10007</v>
      </c>
      <c r="H13" s="3450">
        <v>6249</v>
      </c>
      <c r="I13" s="3450">
        <v>3120</v>
      </c>
      <c r="J13" s="3450">
        <v>807</v>
      </c>
      <c r="K13" s="3450">
        <v>15234</v>
      </c>
      <c r="L13" s="3450">
        <v>2561</v>
      </c>
      <c r="M13" s="3450">
        <v>880</v>
      </c>
      <c r="N13" s="3450">
        <v>2772</v>
      </c>
      <c r="O13" s="3450">
        <f t="shared" si="0"/>
        <v>70403</v>
      </c>
    </row>
    <row r="14" spans="1:15" s="3503" customFormat="1">
      <c r="A14" s="3448" t="s">
        <v>281</v>
      </c>
      <c r="B14" s="3449" t="s">
        <v>70</v>
      </c>
      <c r="C14" s="3450">
        <v>2948</v>
      </c>
      <c r="D14" s="3450">
        <v>61</v>
      </c>
      <c r="E14" s="3450">
        <v>718</v>
      </c>
      <c r="F14" s="3450">
        <v>359</v>
      </c>
      <c r="G14" s="3450">
        <v>1507</v>
      </c>
      <c r="H14" s="3450">
        <v>1266</v>
      </c>
      <c r="I14" s="3450">
        <v>531</v>
      </c>
      <c r="J14" s="3450">
        <v>66</v>
      </c>
      <c r="K14" s="3450">
        <v>2813</v>
      </c>
      <c r="L14" s="3450">
        <v>740</v>
      </c>
      <c r="M14" s="3450">
        <v>87</v>
      </c>
      <c r="N14" s="3450">
        <v>88</v>
      </c>
      <c r="O14" s="3450">
        <f t="shared" si="0"/>
        <v>11184</v>
      </c>
    </row>
    <row r="15" spans="1:15" s="3503" customFormat="1">
      <c r="A15" s="3448" t="s">
        <v>282</v>
      </c>
      <c r="B15" s="3453" t="s">
        <v>72</v>
      </c>
      <c r="C15" s="3450">
        <v>178</v>
      </c>
      <c r="D15" s="3450">
        <v>21</v>
      </c>
      <c r="E15" s="3450">
        <v>24</v>
      </c>
      <c r="F15" s="3450">
        <v>0</v>
      </c>
      <c r="G15" s="3450">
        <v>155</v>
      </c>
      <c r="H15" s="3450">
        <v>53</v>
      </c>
      <c r="I15" s="3450">
        <v>448</v>
      </c>
      <c r="J15" s="3450">
        <v>0</v>
      </c>
      <c r="K15" s="3450">
        <v>15</v>
      </c>
      <c r="L15" s="3450">
        <v>814</v>
      </c>
      <c r="M15" s="3450">
        <v>64</v>
      </c>
      <c r="N15" s="3450">
        <v>35</v>
      </c>
      <c r="O15" s="3450">
        <f t="shared" si="0"/>
        <v>1807</v>
      </c>
    </row>
    <row r="16" spans="1:15">
      <c r="A16" s="3512" t="s">
        <v>283</v>
      </c>
      <c r="B16" s="3513" t="s">
        <v>74</v>
      </c>
      <c r="C16" s="3514">
        <v>2569</v>
      </c>
      <c r="D16" s="3514">
        <v>11</v>
      </c>
      <c r="E16" s="3514">
        <v>1406</v>
      </c>
      <c r="F16" s="3514">
        <v>413</v>
      </c>
      <c r="G16" s="3514">
        <v>1326</v>
      </c>
      <c r="H16" s="3514">
        <v>2749</v>
      </c>
      <c r="I16" s="3514">
        <v>216</v>
      </c>
      <c r="J16" s="3514">
        <v>136</v>
      </c>
      <c r="K16" s="3514">
        <v>2312</v>
      </c>
      <c r="L16" s="3514">
        <v>469</v>
      </c>
      <c r="M16" s="3514">
        <v>155</v>
      </c>
      <c r="N16" s="3514">
        <v>0</v>
      </c>
      <c r="O16" s="3514">
        <f t="shared" si="0"/>
        <v>11762</v>
      </c>
    </row>
    <row r="17" spans="1:15" hidden="1">
      <c r="A17" s="3512" t="s">
        <v>162</v>
      </c>
      <c r="B17" s="3513" t="s">
        <v>76</v>
      </c>
      <c r="C17" s="3514"/>
      <c r="D17" s="3514">
        <v>0</v>
      </c>
      <c r="E17" s="3514"/>
      <c r="F17" s="3514"/>
      <c r="G17" s="3514"/>
      <c r="H17" s="3514"/>
      <c r="I17" s="3514"/>
      <c r="J17" s="3514"/>
      <c r="K17" s="3514"/>
      <c r="L17" s="3514"/>
      <c r="M17" s="3514"/>
      <c r="N17" s="3514"/>
      <c r="O17" s="3514">
        <f t="shared" si="0"/>
        <v>0</v>
      </c>
    </row>
    <row r="18" spans="1:15" s="3503" customFormat="1">
      <c r="A18" s="3448" t="s">
        <v>284</v>
      </c>
      <c r="B18" s="3449" t="s">
        <v>78</v>
      </c>
      <c r="C18" s="3450">
        <v>612</v>
      </c>
      <c r="D18" s="3450">
        <v>0</v>
      </c>
      <c r="E18" s="3450">
        <v>273</v>
      </c>
      <c r="F18" s="3450">
        <v>0</v>
      </c>
      <c r="G18" s="3450">
        <v>479</v>
      </c>
      <c r="H18" s="3450">
        <v>421</v>
      </c>
      <c r="I18" s="3450">
        <v>53</v>
      </c>
      <c r="J18" s="3450">
        <v>0</v>
      </c>
      <c r="K18" s="3450">
        <v>699</v>
      </c>
      <c r="L18" s="3450">
        <v>163</v>
      </c>
      <c r="M18" s="3450">
        <v>0</v>
      </c>
      <c r="N18" s="3450">
        <v>0</v>
      </c>
      <c r="O18" s="3450">
        <f t="shared" si="0"/>
        <v>2700</v>
      </c>
    </row>
    <row r="19" spans="1:15" s="3503" customFormat="1">
      <c r="A19" s="3448" t="s">
        <v>79</v>
      </c>
      <c r="B19" s="3449" t="s">
        <v>329</v>
      </c>
      <c r="C19" s="3450">
        <v>95</v>
      </c>
      <c r="D19" s="3450">
        <v>0</v>
      </c>
      <c r="E19" s="3450">
        <v>48</v>
      </c>
      <c r="F19" s="3450">
        <v>0</v>
      </c>
      <c r="G19" s="3450">
        <v>16</v>
      </c>
      <c r="H19" s="3450">
        <v>67</v>
      </c>
      <c r="I19" s="3450">
        <v>180</v>
      </c>
      <c r="J19" s="3450">
        <v>0</v>
      </c>
      <c r="K19" s="3450">
        <v>173</v>
      </c>
      <c r="L19" s="3450">
        <v>0</v>
      </c>
      <c r="M19" s="3450">
        <v>0</v>
      </c>
      <c r="N19" s="3450">
        <v>0</v>
      </c>
      <c r="O19" s="3450">
        <f t="shared" si="0"/>
        <v>579</v>
      </c>
    </row>
    <row r="20" spans="1:15" hidden="1">
      <c r="A20" s="3512" t="s">
        <v>285</v>
      </c>
      <c r="B20" s="3513" t="s">
        <v>82</v>
      </c>
      <c r="C20" s="3514"/>
      <c r="D20" s="3514">
        <v>0</v>
      </c>
      <c r="E20" s="3514"/>
      <c r="F20" s="3514"/>
      <c r="G20" s="3514"/>
      <c r="H20" s="3514"/>
      <c r="I20" s="3514"/>
      <c r="J20" s="3514"/>
      <c r="K20" s="3514"/>
      <c r="L20" s="3514"/>
      <c r="M20" s="3514"/>
      <c r="N20" s="3514"/>
      <c r="O20" s="3514">
        <f t="shared" si="0"/>
        <v>0</v>
      </c>
    </row>
    <row r="21" spans="1:15" s="3503" customFormat="1">
      <c r="A21" s="3448" t="s">
        <v>83</v>
      </c>
      <c r="B21" s="3449" t="s">
        <v>84</v>
      </c>
      <c r="C21" s="3450">
        <v>1387</v>
      </c>
      <c r="D21" s="3450">
        <v>0</v>
      </c>
      <c r="E21" s="3450">
        <v>170</v>
      </c>
      <c r="F21" s="3450">
        <v>12</v>
      </c>
      <c r="G21" s="3450">
        <v>100</v>
      </c>
      <c r="H21" s="3450">
        <v>349</v>
      </c>
      <c r="I21" s="3450">
        <v>20</v>
      </c>
      <c r="J21" s="3450">
        <v>850</v>
      </c>
      <c r="K21" s="3450">
        <v>729</v>
      </c>
      <c r="L21" s="3450">
        <v>0</v>
      </c>
      <c r="M21" s="3450">
        <v>1</v>
      </c>
      <c r="N21" s="3450">
        <v>15</v>
      </c>
      <c r="O21" s="3450">
        <f t="shared" si="0"/>
        <v>3633</v>
      </c>
    </row>
    <row r="22" spans="1:15" s="3503" customFormat="1">
      <c r="A22" s="3448" t="s">
        <v>287</v>
      </c>
      <c r="B22" s="3449" t="s">
        <v>330</v>
      </c>
      <c r="C22" s="3450">
        <v>544</v>
      </c>
      <c r="D22" s="3450">
        <v>0</v>
      </c>
      <c r="E22" s="3450">
        <v>70</v>
      </c>
      <c r="F22" s="3450">
        <v>0</v>
      </c>
      <c r="G22" s="3450">
        <v>613</v>
      </c>
      <c r="H22" s="3450">
        <v>108</v>
      </c>
      <c r="I22" s="3450">
        <v>0</v>
      </c>
      <c r="J22" s="3450">
        <v>10</v>
      </c>
      <c r="K22" s="3450">
        <v>878</v>
      </c>
      <c r="L22" s="3450">
        <v>0</v>
      </c>
      <c r="M22" s="3450">
        <v>0</v>
      </c>
      <c r="N22" s="3450">
        <v>0</v>
      </c>
      <c r="O22" s="3450">
        <f t="shared" si="0"/>
        <v>2223</v>
      </c>
    </row>
    <row r="23" spans="1:15" s="3503" customFormat="1">
      <c r="A23" s="3448" t="s">
        <v>288</v>
      </c>
      <c r="B23" s="3449" t="s">
        <v>88</v>
      </c>
      <c r="C23" s="3450">
        <v>348</v>
      </c>
      <c r="D23" s="3450">
        <v>0</v>
      </c>
      <c r="E23" s="3450">
        <v>766</v>
      </c>
      <c r="F23" s="3450">
        <v>0</v>
      </c>
      <c r="G23" s="3450">
        <v>38</v>
      </c>
      <c r="H23" s="3450">
        <v>76</v>
      </c>
      <c r="I23" s="3450">
        <v>24</v>
      </c>
      <c r="J23" s="3450">
        <v>0</v>
      </c>
      <c r="K23" s="3450">
        <v>355</v>
      </c>
      <c r="L23" s="3450">
        <v>11</v>
      </c>
      <c r="M23" s="3450">
        <v>0</v>
      </c>
      <c r="N23" s="3450">
        <v>0</v>
      </c>
      <c r="O23" s="3450">
        <f t="shared" si="0"/>
        <v>1618</v>
      </c>
    </row>
    <row r="24" spans="1:15" s="3503" customFormat="1" hidden="1">
      <c r="A24" s="3448" t="s">
        <v>289</v>
      </c>
      <c r="B24" s="3449" t="s">
        <v>90</v>
      </c>
      <c r="C24" s="3450"/>
      <c r="D24" s="3450">
        <v>0</v>
      </c>
      <c r="E24" s="3450"/>
      <c r="F24" s="3450"/>
      <c r="G24" s="3450"/>
      <c r="H24" s="3450"/>
      <c r="I24" s="3450"/>
      <c r="J24" s="3450"/>
      <c r="K24" s="3450"/>
      <c r="L24" s="3450"/>
      <c r="M24" s="3450"/>
      <c r="N24" s="3450"/>
      <c r="O24" s="3450">
        <f t="shared" si="0"/>
        <v>0</v>
      </c>
    </row>
    <row r="25" spans="1:15" s="3503" customFormat="1" hidden="1">
      <c r="A25" s="3448" t="s">
        <v>290</v>
      </c>
      <c r="B25" s="3449" t="s">
        <v>92</v>
      </c>
      <c r="C25" s="3450"/>
      <c r="D25" s="3450">
        <v>0</v>
      </c>
      <c r="E25" s="3450"/>
      <c r="F25" s="3450"/>
      <c r="G25" s="3450"/>
      <c r="H25" s="3450"/>
      <c r="I25" s="3450"/>
      <c r="J25" s="3450"/>
      <c r="K25" s="3450"/>
      <c r="L25" s="3450"/>
      <c r="M25" s="3450"/>
      <c r="N25" s="3450"/>
      <c r="O25" s="3450">
        <f t="shared" si="0"/>
        <v>0</v>
      </c>
    </row>
    <row r="26" spans="1:15" s="3503" customFormat="1" ht="16.5" thickBot="1">
      <c r="A26" s="3454" t="s">
        <v>2758</v>
      </c>
      <c r="B26" s="3455" t="s">
        <v>94</v>
      </c>
      <c r="C26" s="3456"/>
      <c r="D26" s="3456"/>
      <c r="E26" s="3456"/>
      <c r="F26" s="3456"/>
      <c r="G26" s="3456"/>
      <c r="H26" s="3456"/>
      <c r="I26" s="3456"/>
      <c r="J26" s="3456"/>
      <c r="K26" s="3456"/>
      <c r="L26" s="3456"/>
      <c r="M26" s="3456"/>
      <c r="N26" s="3456"/>
      <c r="O26" s="3456"/>
    </row>
    <row r="27" spans="1:15" s="3503" customFormat="1">
      <c r="A27" s="3457" t="s">
        <v>291</v>
      </c>
      <c r="B27" s="3458" t="s">
        <v>96</v>
      </c>
      <c r="C27" s="3459">
        <f>SUM(C7:C26)</f>
        <v>92608</v>
      </c>
      <c r="D27" s="3459">
        <f t="shared" ref="D27:N27" si="1">SUM(D7:D26)</f>
        <v>3097</v>
      </c>
      <c r="E27" s="3459">
        <f t="shared" si="1"/>
        <v>26587</v>
      </c>
      <c r="F27" s="3459">
        <f t="shared" si="1"/>
        <v>12937</v>
      </c>
      <c r="G27" s="3459">
        <f t="shared" si="1"/>
        <v>44912</v>
      </c>
      <c r="H27" s="3459">
        <f t="shared" si="1"/>
        <v>41041</v>
      </c>
      <c r="I27" s="3459">
        <f t="shared" si="1"/>
        <v>11925</v>
      </c>
      <c r="J27" s="3459">
        <f t="shared" si="1"/>
        <v>7359</v>
      </c>
      <c r="K27" s="3459">
        <f t="shared" si="1"/>
        <v>100509</v>
      </c>
      <c r="L27" s="3459">
        <f t="shared" si="1"/>
        <v>34546</v>
      </c>
      <c r="M27" s="3459">
        <f t="shared" si="1"/>
        <v>9647</v>
      </c>
      <c r="N27" s="3459">
        <f t="shared" si="1"/>
        <v>9059</v>
      </c>
      <c r="O27" s="3459">
        <f t="shared" si="0"/>
        <v>394227</v>
      </c>
    </row>
    <row r="28" spans="1:15">
      <c r="A28" s="3515" t="s">
        <v>2885</v>
      </c>
    </row>
    <row r="29" spans="1:15">
      <c r="A29" s="3511" t="s">
        <v>2471</v>
      </c>
    </row>
    <row r="30" spans="1:15">
      <c r="A30" s="3511" t="s">
        <v>2478</v>
      </c>
    </row>
    <row r="31" spans="1:15">
      <c r="A31" s="3511" t="s">
        <v>2886</v>
      </c>
    </row>
  </sheetData>
  <mergeCells count="3">
    <mergeCell ref="A1:M1"/>
    <mergeCell ref="A2:M2"/>
    <mergeCell ref="C4:N4"/>
  </mergeCells>
  <printOptions horizontalCentered="1" verticalCentered="1"/>
  <pageMargins left="0.59055118110236227" right="0.59055118110236227" top="0.9055118110236221" bottom="0.9055118110236221" header="0.51181102362204722" footer="0.51181102362204722"/>
  <pageSetup paperSize="9" scale="83" orientation="landscape" horizontalDpi="4294967292" verticalDpi="4294967292"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10972-2F57-44FB-BA79-16E6ACF11276}">
  <dimension ref="A1:L30"/>
  <sheetViews>
    <sheetView showGridLines="0" zoomScale="75" zoomScaleNormal="75" workbookViewId="0">
      <selection activeCell="R28" sqref="R28"/>
    </sheetView>
  </sheetViews>
  <sheetFormatPr defaultRowHeight="17.100000000000001" customHeight="1"/>
  <cols>
    <col min="1" max="1" width="12.140625" style="1958" customWidth="1"/>
    <col min="2" max="2" width="13.28515625" style="1962" customWidth="1"/>
    <col min="3" max="7" width="10.7109375" style="934" customWidth="1"/>
    <col min="8" max="9" width="12.7109375" style="792" customWidth="1"/>
    <col min="10" max="256" width="9.140625" style="869"/>
    <col min="257" max="257" width="12.140625" style="869" customWidth="1"/>
    <col min="258" max="258" width="13.28515625" style="869" customWidth="1"/>
    <col min="259" max="263" width="10.7109375" style="869" customWidth="1"/>
    <col min="264" max="265" width="12.7109375" style="869" customWidth="1"/>
    <col min="266" max="512" width="9.140625" style="869"/>
    <col min="513" max="513" width="12.140625" style="869" customWidth="1"/>
    <col min="514" max="514" width="13.28515625" style="869" customWidth="1"/>
    <col min="515" max="519" width="10.7109375" style="869" customWidth="1"/>
    <col min="520" max="521" width="12.7109375" style="869" customWidth="1"/>
    <col min="522" max="768" width="9.140625" style="869"/>
    <col min="769" max="769" width="12.140625" style="869" customWidth="1"/>
    <col min="770" max="770" width="13.28515625" style="869" customWidth="1"/>
    <col min="771" max="775" width="10.7109375" style="869" customWidth="1"/>
    <col min="776" max="777" width="12.7109375" style="869" customWidth="1"/>
    <col min="778" max="1024" width="9.140625" style="869"/>
    <col min="1025" max="1025" width="12.140625" style="869" customWidth="1"/>
    <col min="1026" max="1026" width="13.28515625" style="869" customWidth="1"/>
    <col min="1027" max="1031" width="10.7109375" style="869" customWidth="1"/>
    <col min="1032" max="1033" width="12.7109375" style="869" customWidth="1"/>
    <col min="1034" max="1280" width="9.140625" style="869"/>
    <col min="1281" max="1281" width="12.140625" style="869" customWidth="1"/>
    <col min="1282" max="1282" width="13.28515625" style="869" customWidth="1"/>
    <col min="1283" max="1287" width="10.7109375" style="869" customWidth="1"/>
    <col min="1288" max="1289" width="12.7109375" style="869" customWidth="1"/>
    <col min="1290" max="1536" width="9.140625" style="869"/>
    <col min="1537" max="1537" width="12.140625" style="869" customWidth="1"/>
    <col min="1538" max="1538" width="13.28515625" style="869" customWidth="1"/>
    <col min="1539" max="1543" width="10.7109375" style="869" customWidth="1"/>
    <col min="1544" max="1545" width="12.7109375" style="869" customWidth="1"/>
    <col min="1546" max="1792" width="9.140625" style="869"/>
    <col min="1793" max="1793" width="12.140625" style="869" customWidth="1"/>
    <col min="1794" max="1794" width="13.28515625" style="869" customWidth="1"/>
    <col min="1795" max="1799" width="10.7109375" style="869" customWidth="1"/>
    <col min="1800" max="1801" width="12.7109375" style="869" customWidth="1"/>
    <col min="1802" max="2048" width="9.140625" style="869"/>
    <col min="2049" max="2049" width="12.140625" style="869" customWidth="1"/>
    <col min="2050" max="2050" width="13.28515625" style="869" customWidth="1"/>
    <col min="2051" max="2055" width="10.7109375" style="869" customWidth="1"/>
    <col min="2056" max="2057" width="12.7109375" style="869" customWidth="1"/>
    <col min="2058" max="2304" width="9.140625" style="869"/>
    <col min="2305" max="2305" width="12.140625" style="869" customWidth="1"/>
    <col min="2306" max="2306" width="13.28515625" style="869" customWidth="1"/>
    <col min="2307" max="2311" width="10.7109375" style="869" customWidth="1"/>
    <col min="2312" max="2313" width="12.7109375" style="869" customWidth="1"/>
    <col min="2314" max="2560" width="9.140625" style="869"/>
    <col min="2561" max="2561" width="12.140625" style="869" customWidth="1"/>
    <col min="2562" max="2562" width="13.28515625" style="869" customWidth="1"/>
    <col min="2563" max="2567" width="10.7109375" style="869" customWidth="1"/>
    <col min="2568" max="2569" width="12.7109375" style="869" customWidth="1"/>
    <col min="2570" max="2816" width="9.140625" style="869"/>
    <col min="2817" max="2817" width="12.140625" style="869" customWidth="1"/>
    <col min="2818" max="2818" width="13.28515625" style="869" customWidth="1"/>
    <col min="2819" max="2823" width="10.7109375" style="869" customWidth="1"/>
    <col min="2824" max="2825" width="12.7109375" style="869" customWidth="1"/>
    <col min="2826" max="3072" width="9.140625" style="869"/>
    <col min="3073" max="3073" width="12.140625" style="869" customWidth="1"/>
    <col min="3074" max="3074" width="13.28515625" style="869" customWidth="1"/>
    <col min="3075" max="3079" width="10.7109375" style="869" customWidth="1"/>
    <col min="3080" max="3081" width="12.7109375" style="869" customWidth="1"/>
    <col min="3082" max="3328" width="9.140625" style="869"/>
    <col min="3329" max="3329" width="12.140625" style="869" customWidth="1"/>
    <col min="3330" max="3330" width="13.28515625" style="869" customWidth="1"/>
    <col min="3331" max="3335" width="10.7109375" style="869" customWidth="1"/>
    <col min="3336" max="3337" width="12.7109375" style="869" customWidth="1"/>
    <col min="3338" max="3584" width="9.140625" style="869"/>
    <col min="3585" max="3585" width="12.140625" style="869" customWidth="1"/>
    <col min="3586" max="3586" width="13.28515625" style="869" customWidth="1"/>
    <col min="3587" max="3591" width="10.7109375" style="869" customWidth="1"/>
    <col min="3592" max="3593" width="12.7109375" style="869" customWidth="1"/>
    <col min="3594" max="3840" width="9.140625" style="869"/>
    <col min="3841" max="3841" width="12.140625" style="869" customWidth="1"/>
    <col min="3842" max="3842" width="13.28515625" style="869" customWidth="1"/>
    <col min="3843" max="3847" width="10.7109375" style="869" customWidth="1"/>
    <col min="3848" max="3849" width="12.7109375" style="869" customWidth="1"/>
    <col min="3850" max="4096" width="9.140625" style="869"/>
    <col min="4097" max="4097" width="12.140625" style="869" customWidth="1"/>
    <col min="4098" max="4098" width="13.28515625" style="869" customWidth="1"/>
    <col min="4099" max="4103" width="10.7109375" style="869" customWidth="1"/>
    <col min="4104" max="4105" width="12.7109375" style="869" customWidth="1"/>
    <col min="4106" max="4352" width="9.140625" style="869"/>
    <col min="4353" max="4353" width="12.140625" style="869" customWidth="1"/>
    <col min="4354" max="4354" width="13.28515625" style="869" customWidth="1"/>
    <col min="4355" max="4359" width="10.7109375" style="869" customWidth="1"/>
    <col min="4360" max="4361" width="12.7109375" style="869" customWidth="1"/>
    <col min="4362" max="4608" width="9.140625" style="869"/>
    <col min="4609" max="4609" width="12.140625" style="869" customWidth="1"/>
    <col min="4610" max="4610" width="13.28515625" style="869" customWidth="1"/>
    <col min="4611" max="4615" width="10.7109375" style="869" customWidth="1"/>
    <col min="4616" max="4617" width="12.7109375" style="869" customWidth="1"/>
    <col min="4618" max="4864" width="9.140625" style="869"/>
    <col min="4865" max="4865" width="12.140625" style="869" customWidth="1"/>
    <col min="4866" max="4866" width="13.28515625" style="869" customWidth="1"/>
    <col min="4867" max="4871" width="10.7109375" style="869" customWidth="1"/>
    <col min="4872" max="4873" width="12.7109375" style="869" customWidth="1"/>
    <col min="4874" max="5120" width="9.140625" style="869"/>
    <col min="5121" max="5121" width="12.140625" style="869" customWidth="1"/>
    <col min="5122" max="5122" width="13.28515625" style="869" customWidth="1"/>
    <col min="5123" max="5127" width="10.7109375" style="869" customWidth="1"/>
    <col min="5128" max="5129" width="12.7109375" style="869" customWidth="1"/>
    <col min="5130" max="5376" width="9.140625" style="869"/>
    <col min="5377" max="5377" width="12.140625" style="869" customWidth="1"/>
    <col min="5378" max="5378" width="13.28515625" style="869" customWidth="1"/>
    <col min="5379" max="5383" width="10.7109375" style="869" customWidth="1"/>
    <col min="5384" max="5385" width="12.7109375" style="869" customWidth="1"/>
    <col min="5386" max="5632" width="9.140625" style="869"/>
    <col min="5633" max="5633" width="12.140625" style="869" customWidth="1"/>
    <col min="5634" max="5634" width="13.28515625" style="869" customWidth="1"/>
    <col min="5635" max="5639" width="10.7109375" style="869" customWidth="1"/>
    <col min="5640" max="5641" width="12.7109375" style="869" customWidth="1"/>
    <col min="5642" max="5888" width="9.140625" style="869"/>
    <col min="5889" max="5889" width="12.140625" style="869" customWidth="1"/>
    <col min="5890" max="5890" width="13.28515625" style="869" customWidth="1"/>
    <col min="5891" max="5895" width="10.7109375" style="869" customWidth="1"/>
    <col min="5896" max="5897" width="12.7109375" style="869" customWidth="1"/>
    <col min="5898" max="6144" width="9.140625" style="869"/>
    <col min="6145" max="6145" width="12.140625" style="869" customWidth="1"/>
    <col min="6146" max="6146" width="13.28515625" style="869" customWidth="1"/>
    <col min="6147" max="6151" width="10.7109375" style="869" customWidth="1"/>
    <col min="6152" max="6153" width="12.7109375" style="869" customWidth="1"/>
    <col min="6154" max="6400" width="9.140625" style="869"/>
    <col min="6401" max="6401" width="12.140625" style="869" customWidth="1"/>
    <col min="6402" max="6402" width="13.28515625" style="869" customWidth="1"/>
    <col min="6403" max="6407" width="10.7109375" style="869" customWidth="1"/>
    <col min="6408" max="6409" width="12.7109375" style="869" customWidth="1"/>
    <col min="6410" max="6656" width="9.140625" style="869"/>
    <col min="6657" max="6657" width="12.140625" style="869" customWidth="1"/>
    <col min="6658" max="6658" width="13.28515625" style="869" customWidth="1"/>
    <col min="6659" max="6663" width="10.7109375" style="869" customWidth="1"/>
    <col min="6664" max="6665" width="12.7109375" style="869" customWidth="1"/>
    <col min="6666" max="6912" width="9.140625" style="869"/>
    <col min="6913" max="6913" width="12.140625" style="869" customWidth="1"/>
    <col min="6914" max="6914" width="13.28515625" style="869" customWidth="1"/>
    <col min="6915" max="6919" width="10.7109375" style="869" customWidth="1"/>
    <col min="6920" max="6921" width="12.7109375" style="869" customWidth="1"/>
    <col min="6922" max="7168" width="9.140625" style="869"/>
    <col min="7169" max="7169" width="12.140625" style="869" customWidth="1"/>
    <col min="7170" max="7170" width="13.28515625" style="869" customWidth="1"/>
    <col min="7171" max="7175" width="10.7109375" style="869" customWidth="1"/>
    <col min="7176" max="7177" width="12.7109375" style="869" customWidth="1"/>
    <col min="7178" max="7424" width="9.140625" style="869"/>
    <col min="7425" max="7425" width="12.140625" style="869" customWidth="1"/>
    <col min="7426" max="7426" width="13.28515625" style="869" customWidth="1"/>
    <col min="7427" max="7431" width="10.7109375" style="869" customWidth="1"/>
    <col min="7432" max="7433" width="12.7109375" style="869" customWidth="1"/>
    <col min="7434" max="7680" width="9.140625" style="869"/>
    <col min="7681" max="7681" width="12.140625" style="869" customWidth="1"/>
    <col min="7682" max="7682" width="13.28515625" style="869" customWidth="1"/>
    <col min="7683" max="7687" width="10.7109375" style="869" customWidth="1"/>
    <col min="7688" max="7689" width="12.7109375" style="869" customWidth="1"/>
    <col min="7690" max="7936" width="9.140625" style="869"/>
    <col min="7937" max="7937" width="12.140625" style="869" customWidth="1"/>
    <col min="7938" max="7938" width="13.28515625" style="869" customWidth="1"/>
    <col min="7939" max="7943" width="10.7109375" style="869" customWidth="1"/>
    <col min="7944" max="7945" width="12.7109375" style="869" customWidth="1"/>
    <col min="7946" max="8192" width="9.140625" style="869"/>
    <col min="8193" max="8193" width="12.140625" style="869" customWidth="1"/>
    <col min="8194" max="8194" width="13.28515625" style="869" customWidth="1"/>
    <col min="8195" max="8199" width="10.7109375" style="869" customWidth="1"/>
    <col min="8200" max="8201" width="12.7109375" style="869" customWidth="1"/>
    <col min="8202" max="8448" width="9.140625" style="869"/>
    <col min="8449" max="8449" width="12.140625" style="869" customWidth="1"/>
    <col min="8450" max="8450" width="13.28515625" style="869" customWidth="1"/>
    <col min="8451" max="8455" width="10.7109375" style="869" customWidth="1"/>
    <col min="8456" max="8457" width="12.7109375" style="869" customWidth="1"/>
    <col min="8458" max="8704" width="9.140625" style="869"/>
    <col min="8705" max="8705" width="12.140625" style="869" customWidth="1"/>
    <col min="8706" max="8706" width="13.28515625" style="869" customWidth="1"/>
    <col min="8707" max="8711" width="10.7109375" style="869" customWidth="1"/>
    <col min="8712" max="8713" width="12.7109375" style="869" customWidth="1"/>
    <col min="8714" max="8960" width="9.140625" style="869"/>
    <col min="8961" max="8961" width="12.140625" style="869" customWidth="1"/>
    <col min="8962" max="8962" width="13.28515625" style="869" customWidth="1"/>
    <col min="8963" max="8967" width="10.7109375" style="869" customWidth="1"/>
    <col min="8968" max="8969" width="12.7109375" style="869" customWidth="1"/>
    <col min="8970" max="9216" width="9.140625" style="869"/>
    <col min="9217" max="9217" width="12.140625" style="869" customWidth="1"/>
    <col min="9218" max="9218" width="13.28515625" style="869" customWidth="1"/>
    <col min="9219" max="9223" width="10.7109375" style="869" customWidth="1"/>
    <col min="9224" max="9225" width="12.7109375" style="869" customWidth="1"/>
    <col min="9226" max="9472" width="9.140625" style="869"/>
    <col min="9473" max="9473" width="12.140625" style="869" customWidth="1"/>
    <col min="9474" max="9474" width="13.28515625" style="869" customWidth="1"/>
    <col min="9475" max="9479" width="10.7109375" style="869" customWidth="1"/>
    <col min="9480" max="9481" width="12.7109375" style="869" customWidth="1"/>
    <col min="9482" max="9728" width="9.140625" style="869"/>
    <col min="9729" max="9729" width="12.140625" style="869" customWidth="1"/>
    <col min="9730" max="9730" width="13.28515625" style="869" customWidth="1"/>
    <col min="9731" max="9735" width="10.7109375" style="869" customWidth="1"/>
    <col min="9736" max="9737" width="12.7109375" style="869" customWidth="1"/>
    <col min="9738" max="9984" width="9.140625" style="869"/>
    <col min="9985" max="9985" width="12.140625" style="869" customWidth="1"/>
    <col min="9986" max="9986" width="13.28515625" style="869" customWidth="1"/>
    <col min="9987" max="9991" width="10.7109375" style="869" customWidth="1"/>
    <col min="9992" max="9993" width="12.7109375" style="869" customWidth="1"/>
    <col min="9994" max="10240" width="9.140625" style="869"/>
    <col min="10241" max="10241" width="12.140625" style="869" customWidth="1"/>
    <col min="10242" max="10242" width="13.28515625" style="869" customWidth="1"/>
    <col min="10243" max="10247" width="10.7109375" style="869" customWidth="1"/>
    <col min="10248" max="10249" width="12.7109375" style="869" customWidth="1"/>
    <col min="10250" max="10496" width="9.140625" style="869"/>
    <col min="10497" max="10497" width="12.140625" style="869" customWidth="1"/>
    <col min="10498" max="10498" width="13.28515625" style="869" customWidth="1"/>
    <col min="10499" max="10503" width="10.7109375" style="869" customWidth="1"/>
    <col min="10504" max="10505" width="12.7109375" style="869" customWidth="1"/>
    <col min="10506" max="10752" width="9.140625" style="869"/>
    <col min="10753" max="10753" width="12.140625" style="869" customWidth="1"/>
    <col min="10754" max="10754" width="13.28515625" style="869" customWidth="1"/>
    <col min="10755" max="10759" width="10.7109375" style="869" customWidth="1"/>
    <col min="10760" max="10761" width="12.7109375" style="869" customWidth="1"/>
    <col min="10762" max="11008" width="9.140625" style="869"/>
    <col min="11009" max="11009" width="12.140625" style="869" customWidth="1"/>
    <col min="11010" max="11010" width="13.28515625" style="869" customWidth="1"/>
    <col min="11011" max="11015" width="10.7109375" style="869" customWidth="1"/>
    <col min="11016" max="11017" width="12.7109375" style="869" customWidth="1"/>
    <col min="11018" max="11264" width="9.140625" style="869"/>
    <col min="11265" max="11265" width="12.140625" style="869" customWidth="1"/>
    <col min="11266" max="11266" width="13.28515625" style="869" customWidth="1"/>
    <col min="11267" max="11271" width="10.7109375" style="869" customWidth="1"/>
    <col min="11272" max="11273" width="12.7109375" style="869" customWidth="1"/>
    <col min="11274" max="11520" width="9.140625" style="869"/>
    <col min="11521" max="11521" width="12.140625" style="869" customWidth="1"/>
    <col min="11522" max="11522" width="13.28515625" style="869" customWidth="1"/>
    <col min="11523" max="11527" width="10.7109375" style="869" customWidth="1"/>
    <col min="11528" max="11529" width="12.7109375" style="869" customWidth="1"/>
    <col min="11530" max="11776" width="9.140625" style="869"/>
    <col min="11777" max="11777" width="12.140625" style="869" customWidth="1"/>
    <col min="11778" max="11778" width="13.28515625" style="869" customWidth="1"/>
    <col min="11779" max="11783" width="10.7109375" style="869" customWidth="1"/>
    <col min="11784" max="11785" width="12.7109375" style="869" customWidth="1"/>
    <col min="11786" max="12032" width="9.140625" style="869"/>
    <col min="12033" max="12033" width="12.140625" style="869" customWidth="1"/>
    <col min="12034" max="12034" width="13.28515625" style="869" customWidth="1"/>
    <col min="12035" max="12039" width="10.7109375" style="869" customWidth="1"/>
    <col min="12040" max="12041" width="12.7109375" style="869" customWidth="1"/>
    <col min="12042" max="12288" width="9.140625" style="869"/>
    <col min="12289" max="12289" width="12.140625" style="869" customWidth="1"/>
    <col min="12290" max="12290" width="13.28515625" style="869" customWidth="1"/>
    <col min="12291" max="12295" width="10.7109375" style="869" customWidth="1"/>
    <col min="12296" max="12297" width="12.7109375" style="869" customWidth="1"/>
    <col min="12298" max="12544" width="9.140625" style="869"/>
    <col min="12545" max="12545" width="12.140625" style="869" customWidth="1"/>
    <col min="12546" max="12546" width="13.28515625" style="869" customWidth="1"/>
    <col min="12547" max="12551" width="10.7109375" style="869" customWidth="1"/>
    <col min="12552" max="12553" width="12.7109375" style="869" customWidth="1"/>
    <col min="12554" max="12800" width="9.140625" style="869"/>
    <col min="12801" max="12801" width="12.140625" style="869" customWidth="1"/>
    <col min="12802" max="12802" width="13.28515625" style="869" customWidth="1"/>
    <col min="12803" max="12807" width="10.7109375" style="869" customWidth="1"/>
    <col min="12808" max="12809" width="12.7109375" style="869" customWidth="1"/>
    <col min="12810" max="13056" width="9.140625" style="869"/>
    <col min="13057" max="13057" width="12.140625" style="869" customWidth="1"/>
    <col min="13058" max="13058" width="13.28515625" style="869" customWidth="1"/>
    <col min="13059" max="13063" width="10.7109375" style="869" customWidth="1"/>
    <col min="13064" max="13065" width="12.7109375" style="869" customWidth="1"/>
    <col min="13066" max="13312" width="9.140625" style="869"/>
    <col min="13313" max="13313" width="12.140625" style="869" customWidth="1"/>
    <col min="13314" max="13314" width="13.28515625" style="869" customWidth="1"/>
    <col min="13315" max="13319" width="10.7109375" style="869" customWidth="1"/>
    <col min="13320" max="13321" width="12.7109375" style="869" customWidth="1"/>
    <col min="13322" max="13568" width="9.140625" style="869"/>
    <col min="13569" max="13569" width="12.140625" style="869" customWidth="1"/>
    <col min="13570" max="13570" width="13.28515625" style="869" customWidth="1"/>
    <col min="13571" max="13575" width="10.7109375" style="869" customWidth="1"/>
    <col min="13576" max="13577" width="12.7109375" style="869" customWidth="1"/>
    <col min="13578" max="13824" width="9.140625" style="869"/>
    <col min="13825" max="13825" width="12.140625" style="869" customWidth="1"/>
    <col min="13826" max="13826" width="13.28515625" style="869" customWidth="1"/>
    <col min="13827" max="13831" width="10.7109375" style="869" customWidth="1"/>
    <col min="13832" max="13833" width="12.7109375" style="869" customWidth="1"/>
    <col min="13834" max="14080" width="9.140625" style="869"/>
    <col min="14081" max="14081" width="12.140625" style="869" customWidth="1"/>
    <col min="14082" max="14082" width="13.28515625" style="869" customWidth="1"/>
    <col min="14083" max="14087" width="10.7109375" style="869" customWidth="1"/>
    <col min="14088" max="14089" width="12.7109375" style="869" customWidth="1"/>
    <col min="14090" max="14336" width="9.140625" style="869"/>
    <col min="14337" max="14337" width="12.140625" style="869" customWidth="1"/>
    <col min="14338" max="14338" width="13.28515625" style="869" customWidth="1"/>
    <col min="14339" max="14343" width="10.7109375" style="869" customWidth="1"/>
    <col min="14344" max="14345" width="12.7109375" style="869" customWidth="1"/>
    <col min="14346" max="14592" width="9.140625" style="869"/>
    <col min="14593" max="14593" width="12.140625" style="869" customWidth="1"/>
    <col min="14594" max="14594" width="13.28515625" style="869" customWidth="1"/>
    <col min="14595" max="14599" width="10.7109375" style="869" customWidth="1"/>
    <col min="14600" max="14601" width="12.7109375" style="869" customWidth="1"/>
    <col min="14602" max="14848" width="9.140625" style="869"/>
    <col min="14849" max="14849" width="12.140625" style="869" customWidth="1"/>
    <col min="14850" max="14850" width="13.28515625" style="869" customWidth="1"/>
    <col min="14851" max="14855" width="10.7109375" style="869" customWidth="1"/>
    <col min="14856" max="14857" width="12.7109375" style="869" customWidth="1"/>
    <col min="14858" max="15104" width="9.140625" style="869"/>
    <col min="15105" max="15105" width="12.140625" style="869" customWidth="1"/>
    <col min="15106" max="15106" width="13.28515625" style="869" customWidth="1"/>
    <col min="15107" max="15111" width="10.7109375" style="869" customWidth="1"/>
    <col min="15112" max="15113" width="12.7109375" style="869" customWidth="1"/>
    <col min="15114" max="15360" width="9.140625" style="869"/>
    <col min="15361" max="15361" width="12.140625" style="869" customWidth="1"/>
    <col min="15362" max="15362" width="13.28515625" style="869" customWidth="1"/>
    <col min="15363" max="15367" width="10.7109375" style="869" customWidth="1"/>
    <col min="15368" max="15369" width="12.7109375" style="869" customWidth="1"/>
    <col min="15370" max="15616" width="9.140625" style="869"/>
    <col min="15617" max="15617" width="12.140625" style="869" customWidth="1"/>
    <col min="15618" max="15618" width="13.28515625" style="869" customWidth="1"/>
    <col min="15619" max="15623" width="10.7109375" style="869" customWidth="1"/>
    <col min="15624" max="15625" width="12.7109375" style="869" customWidth="1"/>
    <col min="15626" max="15872" width="9.140625" style="869"/>
    <col min="15873" max="15873" width="12.140625" style="869" customWidth="1"/>
    <col min="15874" max="15874" width="13.28515625" style="869" customWidth="1"/>
    <col min="15875" max="15879" width="10.7109375" style="869" customWidth="1"/>
    <col min="15880" max="15881" width="12.7109375" style="869" customWidth="1"/>
    <col min="15882" max="16128" width="9.140625" style="869"/>
    <col min="16129" max="16129" width="12.140625" style="869" customWidth="1"/>
    <col min="16130" max="16130" width="13.28515625" style="869" customWidth="1"/>
    <col min="16131" max="16135" width="10.7109375" style="869" customWidth="1"/>
    <col min="16136" max="16137" width="12.7109375" style="869" customWidth="1"/>
    <col min="16138" max="16384" width="9.140625" style="869"/>
  </cols>
  <sheetData>
    <row r="1" spans="1:12" s="2534" customFormat="1" ht="17.100000000000001" customHeight="1">
      <c r="A1" s="3548" t="s">
        <v>2919</v>
      </c>
      <c r="B1" s="1960"/>
      <c r="C1" s="2536"/>
      <c r="D1" s="2536"/>
      <c r="E1" s="2536"/>
      <c r="F1" s="2536"/>
      <c r="G1" s="2536"/>
    </row>
    <row r="2" spans="1:12" s="2534" customFormat="1" ht="17.100000000000001" customHeight="1">
      <c r="A2" s="3548" t="s">
        <v>2920</v>
      </c>
      <c r="B2" s="1960"/>
      <c r="C2" s="2536"/>
      <c r="D2" s="2536"/>
      <c r="E2" s="2536"/>
      <c r="F2" s="2536"/>
      <c r="G2" s="2536"/>
    </row>
    <row r="3" spans="1:12" s="2534" customFormat="1" ht="17.100000000000001" customHeight="1">
      <c r="A3" s="2886" t="s">
        <v>2921</v>
      </c>
      <c r="B3" s="1960"/>
      <c r="C3" s="2536"/>
      <c r="D3" s="2536"/>
      <c r="E3" s="2536"/>
      <c r="F3" s="2536"/>
      <c r="G3" s="2536"/>
    </row>
    <row r="4" spans="1:12" s="1958" customFormat="1" ht="17.100000000000001" customHeight="1">
      <c r="A4" s="2537" t="s">
        <v>2922</v>
      </c>
      <c r="B4" s="1962"/>
      <c r="G4" s="1963" t="s">
        <v>2890</v>
      </c>
    </row>
    <row r="5" spans="1:12" s="2885" customFormat="1" ht="50.1" customHeight="1">
      <c r="A5" s="2680" t="s">
        <v>50</v>
      </c>
      <c r="B5" s="3549" t="s">
        <v>148</v>
      </c>
      <c r="C5" s="3550">
        <v>1431</v>
      </c>
      <c r="D5" s="3550">
        <v>1432</v>
      </c>
      <c r="E5" s="3550">
        <v>1433</v>
      </c>
      <c r="F5" s="3550">
        <v>1434</v>
      </c>
      <c r="G5" s="3550">
        <v>1435</v>
      </c>
    </row>
    <row r="6" spans="1:12" ht="21.95" customHeight="1">
      <c r="A6" s="2671" t="s">
        <v>275</v>
      </c>
      <c r="B6" s="2672" t="s">
        <v>56</v>
      </c>
      <c r="C6" s="3551">
        <v>4299</v>
      </c>
      <c r="D6" s="3551">
        <v>3624</v>
      </c>
      <c r="E6" s="3551">
        <v>3505</v>
      </c>
      <c r="F6" s="3551">
        <v>2455</v>
      </c>
      <c r="G6" s="3551">
        <v>3640</v>
      </c>
      <c r="H6" s="869"/>
      <c r="I6" s="869"/>
      <c r="J6" s="2885"/>
      <c r="K6" s="2885"/>
      <c r="L6" s="2885"/>
    </row>
    <row r="7" spans="1:12" ht="21.95" customHeight="1">
      <c r="A7" s="2675" t="s">
        <v>642</v>
      </c>
      <c r="B7" s="2676" t="s">
        <v>58</v>
      </c>
      <c r="C7" s="3551">
        <v>1643</v>
      </c>
      <c r="D7" s="3551">
        <v>1117</v>
      </c>
      <c r="E7" s="3551">
        <v>1584</v>
      </c>
      <c r="F7" s="3551">
        <v>809</v>
      </c>
      <c r="G7" s="3551">
        <v>1618</v>
      </c>
      <c r="H7" s="3552"/>
      <c r="I7" s="3552"/>
      <c r="J7" s="2885"/>
      <c r="K7" s="2885"/>
      <c r="L7" s="2885"/>
    </row>
    <row r="8" spans="1:12" ht="21.95" customHeight="1">
      <c r="A8" s="2675" t="s">
        <v>276</v>
      </c>
      <c r="B8" s="2676" t="s">
        <v>60</v>
      </c>
      <c r="C8" s="3551">
        <v>628</v>
      </c>
      <c r="D8" s="3551">
        <v>573</v>
      </c>
      <c r="E8" s="3551">
        <v>596</v>
      </c>
      <c r="F8" s="3551">
        <v>369</v>
      </c>
      <c r="G8" s="3551">
        <v>482</v>
      </c>
      <c r="H8" s="869"/>
      <c r="I8" s="869"/>
      <c r="J8" s="2885"/>
      <c r="K8" s="2885"/>
      <c r="L8" s="2885"/>
    </row>
    <row r="9" spans="1:12" ht="21.95" customHeight="1">
      <c r="A9" s="2675" t="s">
        <v>61</v>
      </c>
      <c r="B9" s="2676" t="s">
        <v>62</v>
      </c>
      <c r="C9" s="3551">
        <v>428</v>
      </c>
      <c r="D9" s="3551">
        <v>625</v>
      </c>
      <c r="E9" s="3551">
        <v>686</v>
      </c>
      <c r="F9" s="3551">
        <v>734</v>
      </c>
      <c r="G9" s="3551">
        <v>751</v>
      </c>
      <c r="H9" s="869"/>
      <c r="I9" s="869"/>
      <c r="J9" s="2885"/>
      <c r="K9" s="2885"/>
      <c r="L9" s="2885"/>
    </row>
    <row r="10" spans="1:12" ht="21.95" customHeight="1">
      <c r="A10" s="2675" t="s">
        <v>278</v>
      </c>
      <c r="B10" s="2676" t="s">
        <v>64</v>
      </c>
      <c r="C10" s="3551">
        <v>211</v>
      </c>
      <c r="D10" s="3551">
        <v>309</v>
      </c>
      <c r="E10" s="3551">
        <v>279</v>
      </c>
      <c r="F10" s="3551">
        <v>341</v>
      </c>
      <c r="G10" s="3551">
        <v>310</v>
      </c>
      <c r="H10" s="869"/>
      <c r="I10" s="869"/>
      <c r="J10" s="2885"/>
      <c r="K10" s="2885"/>
      <c r="L10" s="2885"/>
    </row>
    <row r="11" spans="1:12" ht="21.95" customHeight="1">
      <c r="A11" s="2675" t="s">
        <v>279</v>
      </c>
      <c r="B11" s="2676" t="s">
        <v>328</v>
      </c>
      <c r="C11" s="3551">
        <v>393</v>
      </c>
      <c r="D11" s="3551">
        <v>471</v>
      </c>
      <c r="E11" s="3551">
        <v>541</v>
      </c>
      <c r="F11" s="3551">
        <v>464</v>
      </c>
      <c r="G11" s="3551">
        <v>481</v>
      </c>
      <c r="H11" s="3552"/>
      <c r="I11" s="3552"/>
      <c r="J11" s="2885"/>
      <c r="K11" s="2885"/>
      <c r="L11" s="2885"/>
    </row>
    <row r="12" spans="1:12" ht="21.95" customHeight="1">
      <c r="A12" s="2675" t="s">
        <v>280</v>
      </c>
      <c r="B12" s="2676" t="s">
        <v>68</v>
      </c>
      <c r="C12" s="3551">
        <v>492</v>
      </c>
      <c r="D12" s="3551">
        <v>366</v>
      </c>
      <c r="E12" s="3551">
        <v>409</v>
      </c>
      <c r="F12" s="3551">
        <v>439</v>
      </c>
      <c r="G12" s="3551">
        <v>424</v>
      </c>
      <c r="H12" s="869"/>
      <c r="I12" s="869"/>
      <c r="J12" s="2885"/>
      <c r="K12" s="2885"/>
      <c r="L12" s="2885"/>
    </row>
    <row r="13" spans="1:12" ht="21.95" customHeight="1">
      <c r="A13" s="2675" t="s">
        <v>281</v>
      </c>
      <c r="B13" s="2676" t="s">
        <v>70</v>
      </c>
      <c r="C13" s="3551">
        <v>1638</v>
      </c>
      <c r="D13" s="3551">
        <v>1661</v>
      </c>
      <c r="E13" s="3551">
        <v>1761</v>
      </c>
      <c r="F13" s="3551">
        <v>1740</v>
      </c>
      <c r="G13" s="3551">
        <v>1750</v>
      </c>
      <c r="H13" s="869"/>
      <c r="I13" s="869"/>
      <c r="J13" s="2885"/>
      <c r="K13" s="2885"/>
      <c r="L13" s="2885"/>
    </row>
    <row r="14" spans="1:12" ht="21.95" customHeight="1">
      <c r="A14" s="2675" t="s">
        <v>282</v>
      </c>
      <c r="B14" s="2676" t="s">
        <v>72</v>
      </c>
      <c r="C14" s="3551">
        <v>75</v>
      </c>
      <c r="D14" s="3551">
        <v>62</v>
      </c>
      <c r="E14" s="3551">
        <v>90</v>
      </c>
      <c r="F14" s="3551">
        <v>64</v>
      </c>
      <c r="G14" s="3551">
        <v>77</v>
      </c>
      <c r="H14" s="3552"/>
      <c r="I14" s="3552"/>
      <c r="J14" s="2885"/>
      <c r="K14" s="2885"/>
      <c r="L14" s="2885"/>
    </row>
    <row r="15" spans="1:12" ht="21.95" customHeight="1">
      <c r="A15" s="2675" t="s">
        <v>283</v>
      </c>
      <c r="B15" s="2676" t="s">
        <v>74</v>
      </c>
      <c r="C15" s="3551">
        <v>1182</v>
      </c>
      <c r="D15" s="3551">
        <v>1421</v>
      </c>
      <c r="E15" s="3551">
        <v>1366</v>
      </c>
      <c r="F15" s="3551">
        <v>1363</v>
      </c>
      <c r="G15" s="3551">
        <v>1364</v>
      </c>
      <c r="H15" s="869"/>
      <c r="I15" s="869"/>
      <c r="J15" s="2885"/>
      <c r="K15" s="2885"/>
      <c r="L15" s="2885"/>
    </row>
    <row r="16" spans="1:12" ht="21.95" customHeight="1">
      <c r="A16" s="2675" t="s">
        <v>162</v>
      </c>
      <c r="B16" s="2676" t="s">
        <v>76</v>
      </c>
      <c r="C16" s="3551">
        <v>390</v>
      </c>
      <c r="D16" s="3551">
        <v>199</v>
      </c>
      <c r="E16" s="3551">
        <v>201</v>
      </c>
      <c r="F16" s="3551">
        <v>162</v>
      </c>
      <c r="G16" s="3551">
        <v>181</v>
      </c>
      <c r="H16" s="869"/>
      <c r="I16" s="869"/>
      <c r="J16" s="2885"/>
      <c r="K16" s="2885"/>
      <c r="L16" s="2885"/>
    </row>
    <row r="17" spans="1:12" ht="21.95" customHeight="1">
      <c r="A17" s="2675" t="s">
        <v>77</v>
      </c>
      <c r="B17" s="2676" t="s">
        <v>78</v>
      </c>
      <c r="C17" s="3551">
        <v>45</v>
      </c>
      <c r="D17" s="3551">
        <v>122</v>
      </c>
      <c r="E17" s="3551">
        <v>43</v>
      </c>
      <c r="F17" s="3551">
        <v>32</v>
      </c>
      <c r="G17" s="3551">
        <v>37</v>
      </c>
      <c r="H17" s="869"/>
      <c r="I17" s="869"/>
      <c r="J17" s="2885"/>
      <c r="K17" s="2885"/>
      <c r="L17" s="2885"/>
    </row>
    <row r="18" spans="1:12" ht="21.95" customHeight="1">
      <c r="A18" s="2675" t="s">
        <v>79</v>
      </c>
      <c r="B18" s="2676" t="s">
        <v>329</v>
      </c>
      <c r="C18" s="3551">
        <v>169</v>
      </c>
      <c r="D18" s="3551">
        <v>266</v>
      </c>
      <c r="E18" s="3551">
        <v>374</v>
      </c>
      <c r="F18" s="3551">
        <v>332</v>
      </c>
      <c r="G18" s="3551">
        <v>353</v>
      </c>
      <c r="H18" s="869"/>
      <c r="I18" s="869"/>
      <c r="J18" s="2885"/>
      <c r="K18" s="2885"/>
      <c r="L18" s="2885"/>
    </row>
    <row r="19" spans="1:12" ht="21.95" customHeight="1">
      <c r="A19" s="2675" t="s">
        <v>285</v>
      </c>
      <c r="B19" s="2676" t="s">
        <v>82</v>
      </c>
      <c r="C19" s="3551">
        <v>38</v>
      </c>
      <c r="D19" s="3551">
        <v>39</v>
      </c>
      <c r="E19" s="3551">
        <v>11</v>
      </c>
      <c r="F19" s="3551">
        <v>28</v>
      </c>
      <c r="G19" s="3551">
        <v>19</v>
      </c>
      <c r="H19" s="869"/>
      <c r="I19" s="869"/>
      <c r="J19" s="2885"/>
      <c r="K19" s="2885"/>
      <c r="L19" s="2885"/>
    </row>
    <row r="20" spans="1:12" ht="21.95" customHeight="1">
      <c r="A20" s="2675" t="s">
        <v>83</v>
      </c>
      <c r="B20" s="2676" t="s">
        <v>84</v>
      </c>
      <c r="C20" s="3551">
        <v>78</v>
      </c>
      <c r="D20" s="3551">
        <v>95</v>
      </c>
      <c r="E20" s="3551">
        <v>72</v>
      </c>
      <c r="F20" s="3551">
        <v>88</v>
      </c>
      <c r="G20" s="3551">
        <v>80</v>
      </c>
      <c r="H20" s="869"/>
      <c r="I20" s="869"/>
      <c r="J20" s="2885"/>
      <c r="K20" s="2885"/>
      <c r="L20" s="2885"/>
    </row>
    <row r="21" spans="1:12" ht="21.95" customHeight="1">
      <c r="A21" s="2675" t="s">
        <v>287</v>
      </c>
      <c r="B21" s="2676" t="s">
        <v>86</v>
      </c>
      <c r="C21" s="3551">
        <v>118</v>
      </c>
      <c r="D21" s="3551">
        <v>136</v>
      </c>
      <c r="E21" s="3551">
        <v>183</v>
      </c>
      <c r="F21" s="3551">
        <v>203</v>
      </c>
      <c r="G21" s="3551">
        <v>193</v>
      </c>
      <c r="H21" s="3552"/>
      <c r="I21" s="3552"/>
      <c r="J21" s="2885"/>
      <c r="K21" s="2885"/>
      <c r="L21" s="2885"/>
    </row>
    <row r="22" spans="1:12" ht="21.95" customHeight="1">
      <c r="A22" s="2675" t="s">
        <v>288</v>
      </c>
      <c r="B22" s="2676" t="s">
        <v>88</v>
      </c>
      <c r="C22" s="3551">
        <v>167</v>
      </c>
      <c r="D22" s="3551">
        <v>223</v>
      </c>
      <c r="E22" s="3551">
        <v>189</v>
      </c>
      <c r="F22" s="3551">
        <v>176</v>
      </c>
      <c r="G22" s="3551">
        <v>96</v>
      </c>
      <c r="H22" s="869"/>
      <c r="I22" s="869"/>
      <c r="J22" s="2885"/>
      <c r="K22" s="2885"/>
      <c r="L22" s="2885"/>
    </row>
    <row r="23" spans="1:12" ht="21.95" customHeight="1">
      <c r="A23" s="2675" t="s">
        <v>289</v>
      </c>
      <c r="B23" s="2676" t="s">
        <v>90</v>
      </c>
      <c r="C23" s="3551">
        <v>114</v>
      </c>
      <c r="D23" s="3551">
        <v>114</v>
      </c>
      <c r="E23" s="3551">
        <v>115</v>
      </c>
      <c r="F23" s="3551">
        <v>100</v>
      </c>
      <c r="G23" s="3551">
        <v>107</v>
      </c>
      <c r="H23" s="869"/>
      <c r="I23" s="869"/>
      <c r="J23" s="2885"/>
      <c r="K23" s="2885"/>
      <c r="L23" s="2885"/>
    </row>
    <row r="24" spans="1:12" ht="21.95" customHeight="1">
      <c r="A24" s="2675" t="s">
        <v>290</v>
      </c>
      <c r="B24" s="2676" t="s">
        <v>92</v>
      </c>
      <c r="C24" s="3551">
        <v>54</v>
      </c>
      <c r="D24" s="3551">
        <v>138</v>
      </c>
      <c r="E24" s="3551">
        <v>178</v>
      </c>
      <c r="F24" s="3551">
        <v>99</v>
      </c>
      <c r="G24" s="3551">
        <v>138</v>
      </c>
      <c r="H24" s="869"/>
      <c r="I24" s="869"/>
      <c r="J24" s="2885"/>
      <c r="K24" s="2885"/>
      <c r="L24" s="2885"/>
    </row>
    <row r="25" spans="1:12" ht="21.95" customHeight="1" thickBot="1">
      <c r="A25" s="2675" t="s">
        <v>93</v>
      </c>
      <c r="B25" s="2676" t="s">
        <v>94</v>
      </c>
      <c r="C25" s="3551">
        <v>8</v>
      </c>
      <c r="D25" s="3551">
        <v>18</v>
      </c>
      <c r="E25" s="3551">
        <v>25</v>
      </c>
      <c r="F25" s="3551">
        <v>28</v>
      </c>
      <c r="G25" s="3551">
        <v>26</v>
      </c>
      <c r="H25" s="3552"/>
      <c r="I25" s="3552"/>
      <c r="J25" s="2885"/>
      <c r="K25" s="2885"/>
      <c r="L25" s="2885"/>
    </row>
    <row r="26" spans="1:12" ht="21.95" customHeight="1">
      <c r="A26" s="3162" t="s">
        <v>291</v>
      </c>
      <c r="B26" s="1974" t="s">
        <v>96</v>
      </c>
      <c r="C26" s="3553">
        <f>SUM(C6:C25)</f>
        <v>12170</v>
      </c>
      <c r="D26" s="3553">
        <f>SUM(D6:D25)</f>
        <v>11579</v>
      </c>
      <c r="E26" s="3553">
        <f>SUM(E6:E25)</f>
        <v>12208</v>
      </c>
      <c r="F26" s="3553">
        <f>SUM(F6:F25)</f>
        <v>10026</v>
      </c>
      <c r="G26" s="3553">
        <f>SUM(G6:G25)</f>
        <v>12127</v>
      </c>
      <c r="H26" s="869"/>
      <c r="I26" s="869"/>
      <c r="J26" s="2885"/>
      <c r="K26" s="2885"/>
      <c r="L26" s="2885"/>
    </row>
    <row r="27" spans="1:12" ht="17.100000000000001" customHeight="1">
      <c r="C27" s="2534"/>
      <c r="D27" s="2534"/>
      <c r="E27" s="2534"/>
      <c r="F27" s="2534"/>
      <c r="G27" s="1963"/>
      <c r="H27" s="869"/>
      <c r="I27" s="869"/>
      <c r="J27" s="2885"/>
      <c r="K27" s="2885"/>
      <c r="L27" s="2885"/>
    </row>
    <row r="28" spans="1:12" ht="17.100000000000001" customHeight="1">
      <c r="J28" s="2885"/>
      <c r="K28" s="2885"/>
      <c r="L28" s="2885"/>
    </row>
    <row r="29" spans="1:12" ht="17.100000000000001" customHeight="1">
      <c r="J29" s="2885"/>
      <c r="K29" s="2885"/>
      <c r="L29" s="2885"/>
    </row>
    <row r="30" spans="1:12" ht="17.100000000000001" customHeight="1">
      <c r="A30" s="3554"/>
      <c r="J30" s="2885"/>
      <c r="K30" s="2885"/>
      <c r="L30" s="2885"/>
    </row>
  </sheetData>
  <printOptions horizontalCentered="1" verticalCentered="1"/>
  <pageMargins left="0.75" right="0.75" top="1" bottom="1" header="0.5" footer="0.5"/>
  <pageSetup paperSize="9" orientation="portrait" horizontalDpi="4294967295" verticalDpi="4294967292"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DF418-B497-4A94-9874-297ADCAEFE05}">
  <dimension ref="A1:J33"/>
  <sheetViews>
    <sheetView showGridLines="0" zoomScaleNormal="100" workbookViewId="0">
      <selection activeCell="K24" sqref="K24"/>
    </sheetView>
  </sheetViews>
  <sheetFormatPr defaultRowHeight="20.100000000000001" customHeight="1"/>
  <cols>
    <col min="1" max="1" width="12" style="868" customWidth="1"/>
    <col min="2" max="2" width="15.140625" style="868" customWidth="1"/>
    <col min="3" max="3" width="14.140625" style="868" customWidth="1"/>
    <col min="4" max="4" width="13.85546875" style="868" customWidth="1"/>
    <col min="5" max="5" width="17.28515625" style="868" customWidth="1"/>
    <col min="6" max="6" width="14" style="868" customWidth="1"/>
    <col min="7" max="7" width="12.5703125" style="868" customWidth="1"/>
    <col min="8" max="8" width="11.42578125" style="868" customWidth="1"/>
    <col min="9" max="9" width="12.7109375" style="868" customWidth="1"/>
    <col min="10" max="10" width="10.7109375" style="868" customWidth="1"/>
    <col min="11" max="11" width="28" style="868" customWidth="1"/>
    <col min="12" max="256" width="9.140625" style="868"/>
    <col min="257" max="257" width="12" style="868" customWidth="1"/>
    <col min="258" max="258" width="15.140625" style="868" customWidth="1"/>
    <col min="259" max="259" width="14.140625" style="868" customWidth="1"/>
    <col min="260" max="260" width="13.85546875" style="868" customWidth="1"/>
    <col min="261" max="261" width="17.28515625" style="868" customWidth="1"/>
    <col min="262" max="262" width="14" style="868" customWidth="1"/>
    <col min="263" max="263" width="12.5703125" style="868" customWidth="1"/>
    <col min="264" max="264" width="11.42578125" style="868" customWidth="1"/>
    <col min="265" max="265" width="12.7109375" style="868" customWidth="1"/>
    <col min="266" max="266" width="10.7109375" style="868" customWidth="1"/>
    <col min="267" max="267" width="28" style="868" customWidth="1"/>
    <col min="268" max="512" width="9.140625" style="868"/>
    <col min="513" max="513" width="12" style="868" customWidth="1"/>
    <col min="514" max="514" width="15.140625" style="868" customWidth="1"/>
    <col min="515" max="515" width="14.140625" style="868" customWidth="1"/>
    <col min="516" max="516" width="13.85546875" style="868" customWidth="1"/>
    <col min="517" max="517" width="17.28515625" style="868" customWidth="1"/>
    <col min="518" max="518" width="14" style="868" customWidth="1"/>
    <col min="519" max="519" width="12.5703125" style="868" customWidth="1"/>
    <col min="520" max="520" width="11.42578125" style="868" customWidth="1"/>
    <col min="521" max="521" width="12.7109375" style="868" customWidth="1"/>
    <col min="522" max="522" width="10.7109375" style="868" customWidth="1"/>
    <col min="523" max="523" width="28" style="868" customWidth="1"/>
    <col min="524" max="768" width="9.140625" style="868"/>
    <col min="769" max="769" width="12" style="868" customWidth="1"/>
    <col min="770" max="770" width="15.140625" style="868" customWidth="1"/>
    <col min="771" max="771" width="14.140625" style="868" customWidth="1"/>
    <col min="772" max="772" width="13.85546875" style="868" customWidth="1"/>
    <col min="773" max="773" width="17.28515625" style="868" customWidth="1"/>
    <col min="774" max="774" width="14" style="868" customWidth="1"/>
    <col min="775" max="775" width="12.5703125" style="868" customWidth="1"/>
    <col min="776" max="776" width="11.42578125" style="868" customWidth="1"/>
    <col min="777" max="777" width="12.7109375" style="868" customWidth="1"/>
    <col min="778" max="778" width="10.7109375" style="868" customWidth="1"/>
    <col min="779" max="779" width="28" style="868" customWidth="1"/>
    <col min="780" max="1024" width="9.140625" style="868"/>
    <col min="1025" max="1025" width="12" style="868" customWidth="1"/>
    <col min="1026" max="1026" width="15.140625" style="868" customWidth="1"/>
    <col min="1027" max="1027" width="14.140625" style="868" customWidth="1"/>
    <col min="1028" max="1028" width="13.85546875" style="868" customWidth="1"/>
    <col min="1029" max="1029" width="17.28515625" style="868" customWidth="1"/>
    <col min="1030" max="1030" width="14" style="868" customWidth="1"/>
    <col min="1031" max="1031" width="12.5703125" style="868" customWidth="1"/>
    <col min="1032" max="1032" width="11.42578125" style="868" customWidth="1"/>
    <col min="1033" max="1033" width="12.7109375" style="868" customWidth="1"/>
    <col min="1034" max="1034" width="10.7109375" style="868" customWidth="1"/>
    <col min="1035" max="1035" width="28" style="868" customWidth="1"/>
    <col min="1036" max="1280" width="9.140625" style="868"/>
    <col min="1281" max="1281" width="12" style="868" customWidth="1"/>
    <col min="1282" max="1282" width="15.140625" style="868" customWidth="1"/>
    <col min="1283" max="1283" width="14.140625" style="868" customWidth="1"/>
    <col min="1284" max="1284" width="13.85546875" style="868" customWidth="1"/>
    <col min="1285" max="1285" width="17.28515625" style="868" customWidth="1"/>
    <col min="1286" max="1286" width="14" style="868" customWidth="1"/>
    <col min="1287" max="1287" width="12.5703125" style="868" customWidth="1"/>
    <col min="1288" max="1288" width="11.42578125" style="868" customWidth="1"/>
    <col min="1289" max="1289" width="12.7109375" style="868" customWidth="1"/>
    <col min="1290" max="1290" width="10.7109375" style="868" customWidth="1"/>
    <col min="1291" max="1291" width="28" style="868" customWidth="1"/>
    <col min="1292" max="1536" width="9.140625" style="868"/>
    <col min="1537" max="1537" width="12" style="868" customWidth="1"/>
    <col min="1538" max="1538" width="15.140625" style="868" customWidth="1"/>
    <col min="1539" max="1539" width="14.140625" style="868" customWidth="1"/>
    <col min="1540" max="1540" width="13.85546875" style="868" customWidth="1"/>
    <col min="1541" max="1541" width="17.28515625" style="868" customWidth="1"/>
    <col min="1542" max="1542" width="14" style="868" customWidth="1"/>
    <col min="1543" max="1543" width="12.5703125" style="868" customWidth="1"/>
    <col min="1544" max="1544" width="11.42578125" style="868" customWidth="1"/>
    <col min="1545" max="1545" width="12.7109375" style="868" customWidth="1"/>
    <col min="1546" max="1546" width="10.7109375" style="868" customWidth="1"/>
    <col min="1547" max="1547" width="28" style="868" customWidth="1"/>
    <col min="1548" max="1792" width="9.140625" style="868"/>
    <col min="1793" max="1793" width="12" style="868" customWidth="1"/>
    <col min="1794" max="1794" width="15.140625" style="868" customWidth="1"/>
    <col min="1795" max="1795" width="14.140625" style="868" customWidth="1"/>
    <col min="1796" max="1796" width="13.85546875" style="868" customWidth="1"/>
    <col min="1797" max="1797" width="17.28515625" style="868" customWidth="1"/>
    <col min="1798" max="1798" width="14" style="868" customWidth="1"/>
    <col min="1799" max="1799" width="12.5703125" style="868" customWidth="1"/>
    <col min="1800" max="1800" width="11.42578125" style="868" customWidth="1"/>
    <col min="1801" max="1801" width="12.7109375" style="868" customWidth="1"/>
    <col min="1802" max="1802" width="10.7109375" style="868" customWidth="1"/>
    <col min="1803" max="1803" width="28" style="868" customWidth="1"/>
    <col min="1804" max="2048" width="9.140625" style="868"/>
    <col min="2049" max="2049" width="12" style="868" customWidth="1"/>
    <col min="2050" max="2050" width="15.140625" style="868" customWidth="1"/>
    <col min="2051" max="2051" width="14.140625" style="868" customWidth="1"/>
    <col min="2052" max="2052" width="13.85546875" style="868" customWidth="1"/>
    <col min="2053" max="2053" width="17.28515625" style="868" customWidth="1"/>
    <col min="2054" max="2054" width="14" style="868" customWidth="1"/>
    <col min="2055" max="2055" width="12.5703125" style="868" customWidth="1"/>
    <col min="2056" max="2056" width="11.42578125" style="868" customWidth="1"/>
    <col min="2057" max="2057" width="12.7109375" style="868" customWidth="1"/>
    <col min="2058" max="2058" width="10.7109375" style="868" customWidth="1"/>
    <col min="2059" max="2059" width="28" style="868" customWidth="1"/>
    <col min="2060" max="2304" width="9.140625" style="868"/>
    <col min="2305" max="2305" width="12" style="868" customWidth="1"/>
    <col min="2306" max="2306" width="15.140625" style="868" customWidth="1"/>
    <col min="2307" max="2307" width="14.140625" style="868" customWidth="1"/>
    <col min="2308" max="2308" width="13.85546875" style="868" customWidth="1"/>
    <col min="2309" max="2309" width="17.28515625" style="868" customWidth="1"/>
    <col min="2310" max="2310" width="14" style="868" customWidth="1"/>
    <col min="2311" max="2311" width="12.5703125" style="868" customWidth="1"/>
    <col min="2312" max="2312" width="11.42578125" style="868" customWidth="1"/>
    <col min="2313" max="2313" width="12.7109375" style="868" customWidth="1"/>
    <col min="2314" max="2314" width="10.7109375" style="868" customWidth="1"/>
    <col min="2315" max="2315" width="28" style="868" customWidth="1"/>
    <col min="2316" max="2560" width="9.140625" style="868"/>
    <col min="2561" max="2561" width="12" style="868" customWidth="1"/>
    <col min="2562" max="2562" width="15.140625" style="868" customWidth="1"/>
    <col min="2563" max="2563" width="14.140625" style="868" customWidth="1"/>
    <col min="2564" max="2564" width="13.85546875" style="868" customWidth="1"/>
    <col min="2565" max="2565" width="17.28515625" style="868" customWidth="1"/>
    <col min="2566" max="2566" width="14" style="868" customWidth="1"/>
    <col min="2567" max="2567" width="12.5703125" style="868" customWidth="1"/>
    <col min="2568" max="2568" width="11.42578125" style="868" customWidth="1"/>
    <col min="2569" max="2569" width="12.7109375" style="868" customWidth="1"/>
    <col min="2570" max="2570" width="10.7109375" style="868" customWidth="1"/>
    <col min="2571" max="2571" width="28" style="868" customWidth="1"/>
    <col min="2572" max="2816" width="9.140625" style="868"/>
    <col min="2817" max="2817" width="12" style="868" customWidth="1"/>
    <col min="2818" max="2818" width="15.140625" style="868" customWidth="1"/>
    <col min="2819" max="2819" width="14.140625" style="868" customWidth="1"/>
    <col min="2820" max="2820" width="13.85546875" style="868" customWidth="1"/>
    <col min="2821" max="2821" width="17.28515625" style="868" customWidth="1"/>
    <col min="2822" max="2822" width="14" style="868" customWidth="1"/>
    <col min="2823" max="2823" width="12.5703125" style="868" customWidth="1"/>
    <col min="2824" max="2824" width="11.42578125" style="868" customWidth="1"/>
    <col min="2825" max="2825" width="12.7109375" style="868" customWidth="1"/>
    <col min="2826" max="2826" width="10.7109375" style="868" customWidth="1"/>
    <col min="2827" max="2827" width="28" style="868" customWidth="1"/>
    <col min="2828" max="3072" width="9.140625" style="868"/>
    <col min="3073" max="3073" width="12" style="868" customWidth="1"/>
    <col min="3074" max="3074" width="15.140625" style="868" customWidth="1"/>
    <col min="3075" max="3075" width="14.140625" style="868" customWidth="1"/>
    <col min="3076" max="3076" width="13.85546875" style="868" customWidth="1"/>
    <col min="3077" max="3077" width="17.28515625" style="868" customWidth="1"/>
    <col min="3078" max="3078" width="14" style="868" customWidth="1"/>
    <col min="3079" max="3079" width="12.5703125" style="868" customWidth="1"/>
    <col min="3080" max="3080" width="11.42578125" style="868" customWidth="1"/>
    <col min="3081" max="3081" width="12.7109375" style="868" customWidth="1"/>
    <col min="3082" max="3082" width="10.7109375" style="868" customWidth="1"/>
    <col min="3083" max="3083" width="28" style="868" customWidth="1"/>
    <col min="3084" max="3328" width="9.140625" style="868"/>
    <col min="3329" max="3329" width="12" style="868" customWidth="1"/>
    <col min="3330" max="3330" width="15.140625" style="868" customWidth="1"/>
    <col min="3331" max="3331" width="14.140625" style="868" customWidth="1"/>
    <col min="3332" max="3332" width="13.85546875" style="868" customWidth="1"/>
    <col min="3333" max="3333" width="17.28515625" style="868" customWidth="1"/>
    <col min="3334" max="3334" width="14" style="868" customWidth="1"/>
    <col min="3335" max="3335" width="12.5703125" style="868" customWidth="1"/>
    <col min="3336" max="3336" width="11.42578125" style="868" customWidth="1"/>
    <col min="3337" max="3337" width="12.7109375" style="868" customWidth="1"/>
    <col min="3338" max="3338" width="10.7109375" style="868" customWidth="1"/>
    <col min="3339" max="3339" width="28" style="868" customWidth="1"/>
    <col min="3340" max="3584" width="9.140625" style="868"/>
    <col min="3585" max="3585" width="12" style="868" customWidth="1"/>
    <col min="3586" max="3586" width="15.140625" style="868" customWidth="1"/>
    <col min="3587" max="3587" width="14.140625" style="868" customWidth="1"/>
    <col min="3588" max="3588" width="13.85546875" style="868" customWidth="1"/>
    <col min="3589" max="3589" width="17.28515625" style="868" customWidth="1"/>
    <col min="3590" max="3590" width="14" style="868" customWidth="1"/>
    <col min="3591" max="3591" width="12.5703125" style="868" customWidth="1"/>
    <col min="3592" max="3592" width="11.42578125" style="868" customWidth="1"/>
    <col min="3593" max="3593" width="12.7109375" style="868" customWidth="1"/>
    <col min="3594" max="3594" width="10.7109375" style="868" customWidth="1"/>
    <col min="3595" max="3595" width="28" style="868" customWidth="1"/>
    <col min="3596" max="3840" width="9.140625" style="868"/>
    <col min="3841" max="3841" width="12" style="868" customWidth="1"/>
    <col min="3842" max="3842" width="15.140625" style="868" customWidth="1"/>
    <col min="3843" max="3843" width="14.140625" style="868" customWidth="1"/>
    <col min="3844" max="3844" width="13.85546875" style="868" customWidth="1"/>
    <col min="3845" max="3845" width="17.28515625" style="868" customWidth="1"/>
    <col min="3846" max="3846" width="14" style="868" customWidth="1"/>
    <col min="3847" max="3847" width="12.5703125" style="868" customWidth="1"/>
    <col min="3848" max="3848" width="11.42578125" style="868" customWidth="1"/>
    <col min="3849" max="3849" width="12.7109375" style="868" customWidth="1"/>
    <col min="3850" max="3850" width="10.7109375" style="868" customWidth="1"/>
    <col min="3851" max="3851" width="28" style="868" customWidth="1"/>
    <col min="3852" max="4096" width="9.140625" style="868"/>
    <col min="4097" max="4097" width="12" style="868" customWidth="1"/>
    <col min="4098" max="4098" width="15.140625" style="868" customWidth="1"/>
    <col min="4099" max="4099" width="14.140625" style="868" customWidth="1"/>
    <col min="4100" max="4100" width="13.85546875" style="868" customWidth="1"/>
    <col min="4101" max="4101" width="17.28515625" style="868" customWidth="1"/>
    <col min="4102" max="4102" width="14" style="868" customWidth="1"/>
    <col min="4103" max="4103" width="12.5703125" style="868" customWidth="1"/>
    <col min="4104" max="4104" width="11.42578125" style="868" customWidth="1"/>
    <col min="4105" max="4105" width="12.7109375" style="868" customWidth="1"/>
    <col min="4106" max="4106" width="10.7109375" style="868" customWidth="1"/>
    <col min="4107" max="4107" width="28" style="868" customWidth="1"/>
    <col min="4108" max="4352" width="9.140625" style="868"/>
    <col min="4353" max="4353" width="12" style="868" customWidth="1"/>
    <col min="4354" max="4354" width="15.140625" style="868" customWidth="1"/>
    <col min="4355" max="4355" width="14.140625" style="868" customWidth="1"/>
    <col min="4356" max="4356" width="13.85546875" style="868" customWidth="1"/>
    <col min="4357" max="4357" width="17.28515625" style="868" customWidth="1"/>
    <col min="4358" max="4358" width="14" style="868" customWidth="1"/>
    <col min="4359" max="4359" width="12.5703125" style="868" customWidth="1"/>
    <col min="4360" max="4360" width="11.42578125" style="868" customWidth="1"/>
    <col min="4361" max="4361" width="12.7109375" style="868" customWidth="1"/>
    <col min="4362" max="4362" width="10.7109375" style="868" customWidth="1"/>
    <col min="4363" max="4363" width="28" style="868" customWidth="1"/>
    <col min="4364" max="4608" width="9.140625" style="868"/>
    <col min="4609" max="4609" width="12" style="868" customWidth="1"/>
    <col min="4610" max="4610" width="15.140625" style="868" customWidth="1"/>
    <col min="4611" max="4611" width="14.140625" style="868" customWidth="1"/>
    <col min="4612" max="4612" width="13.85546875" style="868" customWidth="1"/>
    <col min="4613" max="4613" width="17.28515625" style="868" customWidth="1"/>
    <col min="4614" max="4614" width="14" style="868" customWidth="1"/>
    <col min="4615" max="4615" width="12.5703125" style="868" customWidth="1"/>
    <col min="4616" max="4616" width="11.42578125" style="868" customWidth="1"/>
    <col min="4617" max="4617" width="12.7109375" style="868" customWidth="1"/>
    <col min="4618" max="4618" width="10.7109375" style="868" customWidth="1"/>
    <col min="4619" max="4619" width="28" style="868" customWidth="1"/>
    <col min="4620" max="4864" width="9.140625" style="868"/>
    <col min="4865" max="4865" width="12" style="868" customWidth="1"/>
    <col min="4866" max="4866" width="15.140625" style="868" customWidth="1"/>
    <col min="4867" max="4867" width="14.140625" style="868" customWidth="1"/>
    <col min="4868" max="4868" width="13.85546875" style="868" customWidth="1"/>
    <col min="4869" max="4869" width="17.28515625" style="868" customWidth="1"/>
    <col min="4870" max="4870" width="14" style="868" customWidth="1"/>
    <col min="4871" max="4871" width="12.5703125" style="868" customWidth="1"/>
    <col min="4872" max="4872" width="11.42578125" style="868" customWidth="1"/>
    <col min="4873" max="4873" width="12.7109375" style="868" customWidth="1"/>
    <col min="4874" max="4874" width="10.7109375" style="868" customWidth="1"/>
    <col min="4875" max="4875" width="28" style="868" customWidth="1"/>
    <col min="4876" max="5120" width="9.140625" style="868"/>
    <col min="5121" max="5121" width="12" style="868" customWidth="1"/>
    <col min="5122" max="5122" width="15.140625" style="868" customWidth="1"/>
    <col min="5123" max="5123" width="14.140625" style="868" customWidth="1"/>
    <col min="5124" max="5124" width="13.85546875" style="868" customWidth="1"/>
    <col min="5125" max="5125" width="17.28515625" style="868" customWidth="1"/>
    <col min="5126" max="5126" width="14" style="868" customWidth="1"/>
    <col min="5127" max="5127" width="12.5703125" style="868" customWidth="1"/>
    <col min="5128" max="5128" width="11.42578125" style="868" customWidth="1"/>
    <col min="5129" max="5129" width="12.7109375" style="868" customWidth="1"/>
    <col min="5130" max="5130" width="10.7109375" style="868" customWidth="1"/>
    <col min="5131" max="5131" width="28" style="868" customWidth="1"/>
    <col min="5132" max="5376" width="9.140625" style="868"/>
    <col min="5377" max="5377" width="12" style="868" customWidth="1"/>
    <col min="5378" max="5378" width="15.140625" style="868" customWidth="1"/>
    <col min="5379" max="5379" width="14.140625" style="868" customWidth="1"/>
    <col min="5380" max="5380" width="13.85546875" style="868" customWidth="1"/>
    <col min="5381" max="5381" width="17.28515625" style="868" customWidth="1"/>
    <col min="5382" max="5382" width="14" style="868" customWidth="1"/>
    <col min="5383" max="5383" width="12.5703125" style="868" customWidth="1"/>
    <col min="5384" max="5384" width="11.42578125" style="868" customWidth="1"/>
    <col min="5385" max="5385" width="12.7109375" style="868" customWidth="1"/>
    <col min="5386" max="5386" width="10.7109375" style="868" customWidth="1"/>
    <col min="5387" max="5387" width="28" style="868" customWidth="1"/>
    <col min="5388" max="5632" width="9.140625" style="868"/>
    <col min="5633" max="5633" width="12" style="868" customWidth="1"/>
    <col min="5634" max="5634" width="15.140625" style="868" customWidth="1"/>
    <col min="5635" max="5635" width="14.140625" style="868" customWidth="1"/>
    <col min="5636" max="5636" width="13.85546875" style="868" customWidth="1"/>
    <col min="5637" max="5637" width="17.28515625" style="868" customWidth="1"/>
    <col min="5638" max="5638" width="14" style="868" customWidth="1"/>
    <col min="5639" max="5639" width="12.5703125" style="868" customWidth="1"/>
    <col min="5640" max="5640" width="11.42578125" style="868" customWidth="1"/>
    <col min="5641" max="5641" width="12.7109375" style="868" customWidth="1"/>
    <col min="5642" max="5642" width="10.7109375" style="868" customWidth="1"/>
    <col min="5643" max="5643" width="28" style="868" customWidth="1"/>
    <col min="5644" max="5888" width="9.140625" style="868"/>
    <col min="5889" max="5889" width="12" style="868" customWidth="1"/>
    <col min="5890" max="5890" width="15.140625" style="868" customWidth="1"/>
    <col min="5891" max="5891" width="14.140625" style="868" customWidth="1"/>
    <col min="5892" max="5892" width="13.85546875" style="868" customWidth="1"/>
    <col min="5893" max="5893" width="17.28515625" style="868" customWidth="1"/>
    <col min="5894" max="5894" width="14" style="868" customWidth="1"/>
    <col min="5895" max="5895" width="12.5703125" style="868" customWidth="1"/>
    <col min="5896" max="5896" width="11.42578125" style="868" customWidth="1"/>
    <col min="5897" max="5897" width="12.7109375" style="868" customWidth="1"/>
    <col min="5898" max="5898" width="10.7109375" style="868" customWidth="1"/>
    <col min="5899" max="5899" width="28" style="868" customWidth="1"/>
    <col min="5900" max="6144" width="9.140625" style="868"/>
    <col min="6145" max="6145" width="12" style="868" customWidth="1"/>
    <col min="6146" max="6146" width="15.140625" style="868" customWidth="1"/>
    <col min="6147" max="6147" width="14.140625" style="868" customWidth="1"/>
    <col min="6148" max="6148" width="13.85546875" style="868" customWidth="1"/>
    <col min="6149" max="6149" width="17.28515625" style="868" customWidth="1"/>
    <col min="6150" max="6150" width="14" style="868" customWidth="1"/>
    <col min="6151" max="6151" width="12.5703125" style="868" customWidth="1"/>
    <col min="6152" max="6152" width="11.42578125" style="868" customWidth="1"/>
    <col min="6153" max="6153" width="12.7109375" style="868" customWidth="1"/>
    <col min="6154" max="6154" width="10.7109375" style="868" customWidth="1"/>
    <col min="6155" max="6155" width="28" style="868" customWidth="1"/>
    <col min="6156" max="6400" width="9.140625" style="868"/>
    <col min="6401" max="6401" width="12" style="868" customWidth="1"/>
    <col min="6402" max="6402" width="15.140625" style="868" customWidth="1"/>
    <col min="6403" max="6403" width="14.140625" style="868" customWidth="1"/>
    <col min="6404" max="6404" width="13.85546875" style="868" customWidth="1"/>
    <col min="6405" max="6405" width="17.28515625" style="868" customWidth="1"/>
    <col min="6406" max="6406" width="14" style="868" customWidth="1"/>
    <col min="6407" max="6407" width="12.5703125" style="868" customWidth="1"/>
    <col min="6408" max="6408" width="11.42578125" style="868" customWidth="1"/>
    <col min="6409" max="6409" width="12.7109375" style="868" customWidth="1"/>
    <col min="6410" max="6410" width="10.7109375" style="868" customWidth="1"/>
    <col min="6411" max="6411" width="28" style="868" customWidth="1"/>
    <col min="6412" max="6656" width="9.140625" style="868"/>
    <col min="6657" max="6657" width="12" style="868" customWidth="1"/>
    <col min="6658" max="6658" width="15.140625" style="868" customWidth="1"/>
    <col min="6659" max="6659" width="14.140625" style="868" customWidth="1"/>
    <col min="6660" max="6660" width="13.85546875" style="868" customWidth="1"/>
    <col min="6661" max="6661" width="17.28515625" style="868" customWidth="1"/>
    <col min="6662" max="6662" width="14" style="868" customWidth="1"/>
    <col min="6663" max="6663" width="12.5703125" style="868" customWidth="1"/>
    <col min="6664" max="6664" width="11.42578125" style="868" customWidth="1"/>
    <col min="6665" max="6665" width="12.7109375" style="868" customWidth="1"/>
    <col min="6666" max="6666" width="10.7109375" style="868" customWidth="1"/>
    <col min="6667" max="6667" width="28" style="868" customWidth="1"/>
    <col min="6668" max="6912" width="9.140625" style="868"/>
    <col min="6913" max="6913" width="12" style="868" customWidth="1"/>
    <col min="6914" max="6914" width="15.140625" style="868" customWidth="1"/>
    <col min="6915" max="6915" width="14.140625" style="868" customWidth="1"/>
    <col min="6916" max="6916" width="13.85546875" style="868" customWidth="1"/>
    <col min="6917" max="6917" width="17.28515625" style="868" customWidth="1"/>
    <col min="6918" max="6918" width="14" style="868" customWidth="1"/>
    <col min="6919" max="6919" width="12.5703125" style="868" customWidth="1"/>
    <col min="6920" max="6920" width="11.42578125" style="868" customWidth="1"/>
    <col min="6921" max="6921" width="12.7109375" style="868" customWidth="1"/>
    <col min="6922" max="6922" width="10.7109375" style="868" customWidth="1"/>
    <col min="6923" max="6923" width="28" style="868" customWidth="1"/>
    <col min="6924" max="7168" width="9.140625" style="868"/>
    <col min="7169" max="7169" width="12" style="868" customWidth="1"/>
    <col min="7170" max="7170" width="15.140625" style="868" customWidth="1"/>
    <col min="7171" max="7171" width="14.140625" style="868" customWidth="1"/>
    <col min="7172" max="7172" width="13.85546875" style="868" customWidth="1"/>
    <col min="7173" max="7173" width="17.28515625" style="868" customWidth="1"/>
    <col min="7174" max="7174" width="14" style="868" customWidth="1"/>
    <col min="7175" max="7175" width="12.5703125" style="868" customWidth="1"/>
    <col min="7176" max="7176" width="11.42578125" style="868" customWidth="1"/>
    <col min="7177" max="7177" width="12.7109375" style="868" customWidth="1"/>
    <col min="7178" max="7178" width="10.7109375" style="868" customWidth="1"/>
    <col min="7179" max="7179" width="28" style="868" customWidth="1"/>
    <col min="7180" max="7424" width="9.140625" style="868"/>
    <col min="7425" max="7425" width="12" style="868" customWidth="1"/>
    <col min="7426" max="7426" width="15.140625" style="868" customWidth="1"/>
    <col min="7427" max="7427" width="14.140625" style="868" customWidth="1"/>
    <col min="7428" max="7428" width="13.85546875" style="868" customWidth="1"/>
    <col min="7429" max="7429" width="17.28515625" style="868" customWidth="1"/>
    <col min="7430" max="7430" width="14" style="868" customWidth="1"/>
    <col min="7431" max="7431" width="12.5703125" style="868" customWidth="1"/>
    <col min="7432" max="7432" width="11.42578125" style="868" customWidth="1"/>
    <col min="7433" max="7433" width="12.7109375" style="868" customWidth="1"/>
    <col min="7434" max="7434" width="10.7109375" style="868" customWidth="1"/>
    <col min="7435" max="7435" width="28" style="868" customWidth="1"/>
    <col min="7436" max="7680" width="9.140625" style="868"/>
    <col min="7681" max="7681" width="12" style="868" customWidth="1"/>
    <col min="7682" max="7682" width="15.140625" style="868" customWidth="1"/>
    <col min="7683" max="7683" width="14.140625" style="868" customWidth="1"/>
    <col min="7684" max="7684" width="13.85546875" style="868" customWidth="1"/>
    <col min="7685" max="7685" width="17.28515625" style="868" customWidth="1"/>
    <col min="7686" max="7686" width="14" style="868" customWidth="1"/>
    <col min="7687" max="7687" width="12.5703125" style="868" customWidth="1"/>
    <col min="7688" max="7688" width="11.42578125" style="868" customWidth="1"/>
    <col min="7689" max="7689" width="12.7109375" style="868" customWidth="1"/>
    <col min="7690" max="7690" width="10.7109375" style="868" customWidth="1"/>
    <col min="7691" max="7691" width="28" style="868" customWidth="1"/>
    <col min="7692" max="7936" width="9.140625" style="868"/>
    <col min="7937" max="7937" width="12" style="868" customWidth="1"/>
    <col min="7938" max="7938" width="15.140625" style="868" customWidth="1"/>
    <col min="7939" max="7939" width="14.140625" style="868" customWidth="1"/>
    <col min="7940" max="7940" width="13.85546875" style="868" customWidth="1"/>
    <col min="7941" max="7941" width="17.28515625" style="868" customWidth="1"/>
    <col min="7942" max="7942" width="14" style="868" customWidth="1"/>
    <col min="7943" max="7943" width="12.5703125" style="868" customWidth="1"/>
    <col min="7944" max="7944" width="11.42578125" style="868" customWidth="1"/>
    <col min="7945" max="7945" width="12.7109375" style="868" customWidth="1"/>
    <col min="7946" max="7946" width="10.7109375" style="868" customWidth="1"/>
    <col min="7947" max="7947" width="28" style="868" customWidth="1"/>
    <col min="7948" max="8192" width="9.140625" style="868"/>
    <col min="8193" max="8193" width="12" style="868" customWidth="1"/>
    <col min="8194" max="8194" width="15.140625" style="868" customWidth="1"/>
    <col min="8195" max="8195" width="14.140625" style="868" customWidth="1"/>
    <col min="8196" max="8196" width="13.85546875" style="868" customWidth="1"/>
    <col min="8197" max="8197" width="17.28515625" style="868" customWidth="1"/>
    <col min="8198" max="8198" width="14" style="868" customWidth="1"/>
    <col min="8199" max="8199" width="12.5703125" style="868" customWidth="1"/>
    <col min="8200" max="8200" width="11.42578125" style="868" customWidth="1"/>
    <col min="8201" max="8201" width="12.7109375" style="868" customWidth="1"/>
    <col min="8202" max="8202" width="10.7109375" style="868" customWidth="1"/>
    <col min="8203" max="8203" width="28" style="868" customWidth="1"/>
    <col min="8204" max="8448" width="9.140625" style="868"/>
    <col min="8449" max="8449" width="12" style="868" customWidth="1"/>
    <col min="8450" max="8450" width="15.140625" style="868" customWidth="1"/>
    <col min="8451" max="8451" width="14.140625" style="868" customWidth="1"/>
    <col min="8452" max="8452" width="13.85546875" style="868" customWidth="1"/>
    <col min="8453" max="8453" width="17.28515625" style="868" customWidth="1"/>
    <col min="8454" max="8454" width="14" style="868" customWidth="1"/>
    <col min="8455" max="8455" width="12.5703125" style="868" customWidth="1"/>
    <col min="8456" max="8456" width="11.42578125" style="868" customWidth="1"/>
    <col min="8457" max="8457" width="12.7109375" style="868" customWidth="1"/>
    <col min="8458" max="8458" width="10.7109375" style="868" customWidth="1"/>
    <col min="8459" max="8459" width="28" style="868" customWidth="1"/>
    <col min="8460" max="8704" width="9.140625" style="868"/>
    <col min="8705" max="8705" width="12" style="868" customWidth="1"/>
    <col min="8706" max="8706" width="15.140625" style="868" customWidth="1"/>
    <col min="8707" max="8707" width="14.140625" style="868" customWidth="1"/>
    <col min="8708" max="8708" width="13.85546875" style="868" customWidth="1"/>
    <col min="8709" max="8709" width="17.28515625" style="868" customWidth="1"/>
    <col min="8710" max="8710" width="14" style="868" customWidth="1"/>
    <col min="8711" max="8711" width="12.5703125" style="868" customWidth="1"/>
    <col min="8712" max="8712" width="11.42578125" style="868" customWidth="1"/>
    <col min="8713" max="8713" width="12.7109375" style="868" customWidth="1"/>
    <col min="8714" max="8714" width="10.7109375" style="868" customWidth="1"/>
    <col min="8715" max="8715" width="28" style="868" customWidth="1"/>
    <col min="8716" max="8960" width="9.140625" style="868"/>
    <col min="8961" max="8961" width="12" style="868" customWidth="1"/>
    <col min="8962" max="8962" width="15.140625" style="868" customWidth="1"/>
    <col min="8963" max="8963" width="14.140625" style="868" customWidth="1"/>
    <col min="8964" max="8964" width="13.85546875" style="868" customWidth="1"/>
    <col min="8965" max="8965" width="17.28515625" style="868" customWidth="1"/>
    <col min="8966" max="8966" width="14" style="868" customWidth="1"/>
    <col min="8967" max="8967" width="12.5703125" style="868" customWidth="1"/>
    <col min="8968" max="8968" width="11.42578125" style="868" customWidth="1"/>
    <col min="8969" max="8969" width="12.7109375" style="868" customWidth="1"/>
    <col min="8970" max="8970" width="10.7109375" style="868" customWidth="1"/>
    <col min="8971" max="8971" width="28" style="868" customWidth="1"/>
    <col min="8972" max="9216" width="9.140625" style="868"/>
    <col min="9217" max="9217" width="12" style="868" customWidth="1"/>
    <col min="9218" max="9218" width="15.140625" style="868" customWidth="1"/>
    <col min="9219" max="9219" width="14.140625" style="868" customWidth="1"/>
    <col min="9220" max="9220" width="13.85546875" style="868" customWidth="1"/>
    <col min="9221" max="9221" width="17.28515625" style="868" customWidth="1"/>
    <col min="9222" max="9222" width="14" style="868" customWidth="1"/>
    <col min="9223" max="9223" width="12.5703125" style="868" customWidth="1"/>
    <col min="9224" max="9224" width="11.42578125" style="868" customWidth="1"/>
    <col min="9225" max="9225" width="12.7109375" style="868" customWidth="1"/>
    <col min="9226" max="9226" width="10.7109375" style="868" customWidth="1"/>
    <col min="9227" max="9227" width="28" style="868" customWidth="1"/>
    <col min="9228" max="9472" width="9.140625" style="868"/>
    <col min="9473" max="9473" width="12" style="868" customWidth="1"/>
    <col min="9474" max="9474" width="15.140625" style="868" customWidth="1"/>
    <col min="9475" max="9475" width="14.140625" style="868" customWidth="1"/>
    <col min="9476" max="9476" width="13.85546875" style="868" customWidth="1"/>
    <col min="9477" max="9477" width="17.28515625" style="868" customWidth="1"/>
    <col min="9478" max="9478" width="14" style="868" customWidth="1"/>
    <col min="9479" max="9479" width="12.5703125" style="868" customWidth="1"/>
    <col min="9480" max="9480" width="11.42578125" style="868" customWidth="1"/>
    <col min="9481" max="9481" width="12.7109375" style="868" customWidth="1"/>
    <col min="9482" max="9482" width="10.7109375" style="868" customWidth="1"/>
    <col min="9483" max="9483" width="28" style="868" customWidth="1"/>
    <col min="9484" max="9728" width="9.140625" style="868"/>
    <col min="9729" max="9729" width="12" style="868" customWidth="1"/>
    <col min="9730" max="9730" width="15.140625" style="868" customWidth="1"/>
    <col min="9731" max="9731" width="14.140625" style="868" customWidth="1"/>
    <col min="9732" max="9732" width="13.85546875" style="868" customWidth="1"/>
    <col min="9733" max="9733" width="17.28515625" style="868" customWidth="1"/>
    <col min="9734" max="9734" width="14" style="868" customWidth="1"/>
    <col min="9735" max="9735" width="12.5703125" style="868" customWidth="1"/>
    <col min="9736" max="9736" width="11.42578125" style="868" customWidth="1"/>
    <col min="9737" max="9737" width="12.7109375" style="868" customWidth="1"/>
    <col min="9738" max="9738" width="10.7109375" style="868" customWidth="1"/>
    <col min="9739" max="9739" width="28" style="868" customWidth="1"/>
    <col min="9740" max="9984" width="9.140625" style="868"/>
    <col min="9985" max="9985" width="12" style="868" customWidth="1"/>
    <col min="9986" max="9986" width="15.140625" style="868" customWidth="1"/>
    <col min="9987" max="9987" width="14.140625" style="868" customWidth="1"/>
    <col min="9988" max="9988" width="13.85546875" style="868" customWidth="1"/>
    <col min="9989" max="9989" width="17.28515625" style="868" customWidth="1"/>
    <col min="9990" max="9990" width="14" style="868" customWidth="1"/>
    <col min="9991" max="9991" width="12.5703125" style="868" customWidth="1"/>
    <col min="9992" max="9992" width="11.42578125" style="868" customWidth="1"/>
    <col min="9993" max="9993" width="12.7109375" style="868" customWidth="1"/>
    <col min="9994" max="9994" width="10.7109375" style="868" customWidth="1"/>
    <col min="9995" max="9995" width="28" style="868" customWidth="1"/>
    <col min="9996" max="10240" width="9.140625" style="868"/>
    <col min="10241" max="10241" width="12" style="868" customWidth="1"/>
    <col min="10242" max="10242" width="15.140625" style="868" customWidth="1"/>
    <col min="10243" max="10243" width="14.140625" style="868" customWidth="1"/>
    <col min="10244" max="10244" width="13.85546875" style="868" customWidth="1"/>
    <col min="10245" max="10245" width="17.28515625" style="868" customWidth="1"/>
    <col min="10246" max="10246" width="14" style="868" customWidth="1"/>
    <col min="10247" max="10247" width="12.5703125" style="868" customWidth="1"/>
    <col min="10248" max="10248" width="11.42578125" style="868" customWidth="1"/>
    <col min="10249" max="10249" width="12.7109375" style="868" customWidth="1"/>
    <col min="10250" max="10250" width="10.7109375" style="868" customWidth="1"/>
    <col min="10251" max="10251" width="28" style="868" customWidth="1"/>
    <col min="10252" max="10496" width="9.140625" style="868"/>
    <col min="10497" max="10497" width="12" style="868" customWidth="1"/>
    <col min="10498" max="10498" width="15.140625" style="868" customWidth="1"/>
    <col min="10499" max="10499" width="14.140625" style="868" customWidth="1"/>
    <col min="10500" max="10500" width="13.85546875" style="868" customWidth="1"/>
    <col min="10501" max="10501" width="17.28515625" style="868" customWidth="1"/>
    <col min="10502" max="10502" width="14" style="868" customWidth="1"/>
    <col min="10503" max="10503" width="12.5703125" style="868" customWidth="1"/>
    <col min="10504" max="10504" width="11.42578125" style="868" customWidth="1"/>
    <col min="10505" max="10505" width="12.7109375" style="868" customWidth="1"/>
    <col min="10506" max="10506" width="10.7109375" style="868" customWidth="1"/>
    <col min="10507" max="10507" width="28" style="868" customWidth="1"/>
    <col min="10508" max="10752" width="9.140625" style="868"/>
    <col min="10753" max="10753" width="12" style="868" customWidth="1"/>
    <col min="10754" max="10754" width="15.140625" style="868" customWidth="1"/>
    <col min="10755" max="10755" width="14.140625" style="868" customWidth="1"/>
    <col min="10756" max="10756" width="13.85546875" style="868" customWidth="1"/>
    <col min="10757" max="10757" width="17.28515625" style="868" customWidth="1"/>
    <col min="10758" max="10758" width="14" style="868" customWidth="1"/>
    <col min="10759" max="10759" width="12.5703125" style="868" customWidth="1"/>
    <col min="10760" max="10760" width="11.42578125" style="868" customWidth="1"/>
    <col min="10761" max="10761" width="12.7109375" style="868" customWidth="1"/>
    <col min="10762" max="10762" width="10.7109375" style="868" customWidth="1"/>
    <col min="10763" max="10763" width="28" style="868" customWidth="1"/>
    <col min="10764" max="11008" width="9.140625" style="868"/>
    <col min="11009" max="11009" width="12" style="868" customWidth="1"/>
    <col min="11010" max="11010" width="15.140625" style="868" customWidth="1"/>
    <col min="11011" max="11011" width="14.140625" style="868" customWidth="1"/>
    <col min="11012" max="11012" width="13.85546875" style="868" customWidth="1"/>
    <col min="11013" max="11013" width="17.28515625" style="868" customWidth="1"/>
    <col min="11014" max="11014" width="14" style="868" customWidth="1"/>
    <col min="11015" max="11015" width="12.5703125" style="868" customWidth="1"/>
    <col min="11016" max="11016" width="11.42578125" style="868" customWidth="1"/>
    <col min="11017" max="11017" width="12.7109375" style="868" customWidth="1"/>
    <col min="11018" max="11018" width="10.7109375" style="868" customWidth="1"/>
    <col min="11019" max="11019" width="28" style="868" customWidth="1"/>
    <col min="11020" max="11264" width="9.140625" style="868"/>
    <col min="11265" max="11265" width="12" style="868" customWidth="1"/>
    <col min="11266" max="11266" width="15.140625" style="868" customWidth="1"/>
    <col min="11267" max="11267" width="14.140625" style="868" customWidth="1"/>
    <col min="11268" max="11268" width="13.85546875" style="868" customWidth="1"/>
    <col min="11269" max="11269" width="17.28515625" style="868" customWidth="1"/>
    <col min="11270" max="11270" width="14" style="868" customWidth="1"/>
    <col min="11271" max="11271" width="12.5703125" style="868" customWidth="1"/>
    <col min="11272" max="11272" width="11.42578125" style="868" customWidth="1"/>
    <col min="11273" max="11273" width="12.7109375" style="868" customWidth="1"/>
    <col min="11274" max="11274" width="10.7109375" style="868" customWidth="1"/>
    <col min="11275" max="11275" width="28" style="868" customWidth="1"/>
    <col min="11276" max="11520" width="9.140625" style="868"/>
    <col min="11521" max="11521" width="12" style="868" customWidth="1"/>
    <col min="11522" max="11522" width="15.140625" style="868" customWidth="1"/>
    <col min="11523" max="11523" width="14.140625" style="868" customWidth="1"/>
    <col min="11524" max="11524" width="13.85546875" style="868" customWidth="1"/>
    <col min="11525" max="11525" width="17.28515625" style="868" customWidth="1"/>
    <col min="11526" max="11526" width="14" style="868" customWidth="1"/>
    <col min="11527" max="11527" width="12.5703125" style="868" customWidth="1"/>
    <col min="11528" max="11528" width="11.42578125" style="868" customWidth="1"/>
    <col min="11529" max="11529" width="12.7109375" style="868" customWidth="1"/>
    <col min="11530" max="11530" width="10.7109375" style="868" customWidth="1"/>
    <col min="11531" max="11531" width="28" style="868" customWidth="1"/>
    <col min="11532" max="11776" width="9.140625" style="868"/>
    <col min="11777" max="11777" width="12" style="868" customWidth="1"/>
    <col min="11778" max="11778" width="15.140625" style="868" customWidth="1"/>
    <col min="11779" max="11779" width="14.140625" style="868" customWidth="1"/>
    <col min="11780" max="11780" width="13.85546875" style="868" customWidth="1"/>
    <col min="11781" max="11781" width="17.28515625" style="868" customWidth="1"/>
    <col min="11782" max="11782" width="14" style="868" customWidth="1"/>
    <col min="11783" max="11783" width="12.5703125" style="868" customWidth="1"/>
    <col min="11784" max="11784" width="11.42578125" style="868" customWidth="1"/>
    <col min="11785" max="11785" width="12.7109375" style="868" customWidth="1"/>
    <col min="11786" max="11786" width="10.7109375" style="868" customWidth="1"/>
    <col min="11787" max="11787" width="28" style="868" customWidth="1"/>
    <col min="11788" max="12032" width="9.140625" style="868"/>
    <col min="12033" max="12033" width="12" style="868" customWidth="1"/>
    <col min="12034" max="12034" width="15.140625" style="868" customWidth="1"/>
    <col min="12035" max="12035" width="14.140625" style="868" customWidth="1"/>
    <col min="12036" max="12036" width="13.85546875" style="868" customWidth="1"/>
    <col min="12037" max="12037" width="17.28515625" style="868" customWidth="1"/>
    <col min="12038" max="12038" width="14" style="868" customWidth="1"/>
    <col min="12039" max="12039" width="12.5703125" style="868" customWidth="1"/>
    <col min="12040" max="12040" width="11.42578125" style="868" customWidth="1"/>
    <col min="12041" max="12041" width="12.7109375" style="868" customWidth="1"/>
    <col min="12042" max="12042" width="10.7109375" style="868" customWidth="1"/>
    <col min="12043" max="12043" width="28" style="868" customWidth="1"/>
    <col min="12044" max="12288" width="9.140625" style="868"/>
    <col min="12289" max="12289" width="12" style="868" customWidth="1"/>
    <col min="12290" max="12290" width="15.140625" style="868" customWidth="1"/>
    <col min="12291" max="12291" width="14.140625" style="868" customWidth="1"/>
    <col min="12292" max="12292" width="13.85546875" style="868" customWidth="1"/>
    <col min="12293" max="12293" width="17.28515625" style="868" customWidth="1"/>
    <col min="12294" max="12294" width="14" style="868" customWidth="1"/>
    <col min="12295" max="12295" width="12.5703125" style="868" customWidth="1"/>
    <col min="12296" max="12296" width="11.42578125" style="868" customWidth="1"/>
    <col min="12297" max="12297" width="12.7109375" style="868" customWidth="1"/>
    <col min="12298" max="12298" width="10.7109375" style="868" customWidth="1"/>
    <col min="12299" max="12299" width="28" style="868" customWidth="1"/>
    <col min="12300" max="12544" width="9.140625" style="868"/>
    <col min="12545" max="12545" width="12" style="868" customWidth="1"/>
    <col min="12546" max="12546" width="15.140625" style="868" customWidth="1"/>
    <col min="12547" max="12547" width="14.140625" style="868" customWidth="1"/>
    <col min="12548" max="12548" width="13.85546875" style="868" customWidth="1"/>
    <col min="12549" max="12549" width="17.28515625" style="868" customWidth="1"/>
    <col min="12550" max="12550" width="14" style="868" customWidth="1"/>
    <col min="12551" max="12551" width="12.5703125" style="868" customWidth="1"/>
    <col min="12552" max="12552" width="11.42578125" style="868" customWidth="1"/>
    <col min="12553" max="12553" width="12.7109375" style="868" customWidth="1"/>
    <col min="12554" max="12554" width="10.7109375" style="868" customWidth="1"/>
    <col min="12555" max="12555" width="28" style="868" customWidth="1"/>
    <col min="12556" max="12800" width="9.140625" style="868"/>
    <col min="12801" max="12801" width="12" style="868" customWidth="1"/>
    <col min="12802" max="12802" width="15.140625" style="868" customWidth="1"/>
    <col min="12803" max="12803" width="14.140625" style="868" customWidth="1"/>
    <col min="12804" max="12804" width="13.85546875" style="868" customWidth="1"/>
    <col min="12805" max="12805" width="17.28515625" style="868" customWidth="1"/>
    <col min="12806" max="12806" width="14" style="868" customWidth="1"/>
    <col min="12807" max="12807" width="12.5703125" style="868" customWidth="1"/>
    <col min="12808" max="12808" width="11.42578125" style="868" customWidth="1"/>
    <col min="12809" max="12809" width="12.7109375" style="868" customWidth="1"/>
    <col min="12810" max="12810" width="10.7109375" style="868" customWidth="1"/>
    <col min="12811" max="12811" width="28" style="868" customWidth="1"/>
    <col min="12812" max="13056" width="9.140625" style="868"/>
    <col min="13057" max="13057" width="12" style="868" customWidth="1"/>
    <col min="13058" max="13058" width="15.140625" style="868" customWidth="1"/>
    <col min="13059" max="13059" width="14.140625" style="868" customWidth="1"/>
    <col min="13060" max="13060" width="13.85546875" style="868" customWidth="1"/>
    <col min="13061" max="13061" width="17.28515625" style="868" customWidth="1"/>
    <col min="13062" max="13062" width="14" style="868" customWidth="1"/>
    <col min="13063" max="13063" width="12.5703125" style="868" customWidth="1"/>
    <col min="13064" max="13064" width="11.42578125" style="868" customWidth="1"/>
    <col min="13065" max="13065" width="12.7109375" style="868" customWidth="1"/>
    <col min="13066" max="13066" width="10.7109375" style="868" customWidth="1"/>
    <col min="13067" max="13067" width="28" style="868" customWidth="1"/>
    <col min="13068" max="13312" width="9.140625" style="868"/>
    <col min="13313" max="13313" width="12" style="868" customWidth="1"/>
    <col min="13314" max="13314" width="15.140625" style="868" customWidth="1"/>
    <col min="13315" max="13315" width="14.140625" style="868" customWidth="1"/>
    <col min="13316" max="13316" width="13.85546875" style="868" customWidth="1"/>
    <col min="13317" max="13317" width="17.28515625" style="868" customWidth="1"/>
    <col min="13318" max="13318" width="14" style="868" customWidth="1"/>
    <col min="13319" max="13319" width="12.5703125" style="868" customWidth="1"/>
    <col min="13320" max="13320" width="11.42578125" style="868" customWidth="1"/>
    <col min="13321" max="13321" width="12.7109375" style="868" customWidth="1"/>
    <col min="13322" max="13322" width="10.7109375" style="868" customWidth="1"/>
    <col min="13323" max="13323" width="28" style="868" customWidth="1"/>
    <col min="13324" max="13568" width="9.140625" style="868"/>
    <col min="13569" max="13569" width="12" style="868" customWidth="1"/>
    <col min="13570" max="13570" width="15.140625" style="868" customWidth="1"/>
    <col min="13571" max="13571" width="14.140625" style="868" customWidth="1"/>
    <col min="13572" max="13572" width="13.85546875" style="868" customWidth="1"/>
    <col min="13573" max="13573" width="17.28515625" style="868" customWidth="1"/>
    <col min="13574" max="13574" width="14" style="868" customWidth="1"/>
    <col min="13575" max="13575" width="12.5703125" style="868" customWidth="1"/>
    <col min="13576" max="13576" width="11.42578125" style="868" customWidth="1"/>
    <col min="13577" max="13577" width="12.7109375" style="868" customWidth="1"/>
    <col min="13578" max="13578" width="10.7109375" style="868" customWidth="1"/>
    <col min="13579" max="13579" width="28" style="868" customWidth="1"/>
    <col min="13580" max="13824" width="9.140625" style="868"/>
    <col min="13825" max="13825" width="12" style="868" customWidth="1"/>
    <col min="13826" max="13826" width="15.140625" style="868" customWidth="1"/>
    <col min="13827" max="13827" width="14.140625" style="868" customWidth="1"/>
    <col min="13828" max="13828" width="13.85546875" style="868" customWidth="1"/>
    <col min="13829" max="13829" width="17.28515625" style="868" customWidth="1"/>
    <col min="13830" max="13830" width="14" style="868" customWidth="1"/>
    <col min="13831" max="13831" width="12.5703125" style="868" customWidth="1"/>
    <col min="13832" max="13832" width="11.42578125" style="868" customWidth="1"/>
    <col min="13833" max="13833" width="12.7109375" style="868" customWidth="1"/>
    <col min="13834" max="13834" width="10.7109375" style="868" customWidth="1"/>
    <col min="13835" max="13835" width="28" style="868" customWidth="1"/>
    <col min="13836" max="14080" width="9.140625" style="868"/>
    <col min="14081" max="14081" width="12" style="868" customWidth="1"/>
    <col min="14082" max="14082" width="15.140625" style="868" customWidth="1"/>
    <col min="14083" max="14083" width="14.140625" style="868" customWidth="1"/>
    <col min="14084" max="14084" width="13.85546875" style="868" customWidth="1"/>
    <col min="14085" max="14085" width="17.28515625" style="868" customWidth="1"/>
    <col min="14086" max="14086" width="14" style="868" customWidth="1"/>
    <col min="14087" max="14087" width="12.5703125" style="868" customWidth="1"/>
    <col min="14088" max="14088" width="11.42578125" style="868" customWidth="1"/>
    <col min="14089" max="14089" width="12.7109375" style="868" customWidth="1"/>
    <col min="14090" max="14090" width="10.7109375" style="868" customWidth="1"/>
    <col min="14091" max="14091" width="28" style="868" customWidth="1"/>
    <col min="14092" max="14336" width="9.140625" style="868"/>
    <col min="14337" max="14337" width="12" style="868" customWidth="1"/>
    <col min="14338" max="14338" width="15.140625" style="868" customWidth="1"/>
    <col min="14339" max="14339" width="14.140625" style="868" customWidth="1"/>
    <col min="14340" max="14340" width="13.85546875" style="868" customWidth="1"/>
    <col min="14341" max="14341" width="17.28515625" style="868" customWidth="1"/>
    <col min="14342" max="14342" width="14" style="868" customWidth="1"/>
    <col min="14343" max="14343" width="12.5703125" style="868" customWidth="1"/>
    <col min="14344" max="14344" width="11.42578125" style="868" customWidth="1"/>
    <col min="14345" max="14345" width="12.7109375" style="868" customWidth="1"/>
    <col min="14346" max="14346" width="10.7109375" style="868" customWidth="1"/>
    <col min="14347" max="14347" width="28" style="868" customWidth="1"/>
    <col min="14348" max="14592" width="9.140625" style="868"/>
    <col min="14593" max="14593" width="12" style="868" customWidth="1"/>
    <col min="14594" max="14594" width="15.140625" style="868" customWidth="1"/>
    <col min="14595" max="14595" width="14.140625" style="868" customWidth="1"/>
    <col min="14596" max="14596" width="13.85546875" style="868" customWidth="1"/>
    <col min="14597" max="14597" width="17.28515625" style="868" customWidth="1"/>
    <col min="14598" max="14598" width="14" style="868" customWidth="1"/>
    <col min="14599" max="14599" width="12.5703125" style="868" customWidth="1"/>
    <col min="14600" max="14600" width="11.42578125" style="868" customWidth="1"/>
    <col min="14601" max="14601" width="12.7109375" style="868" customWidth="1"/>
    <col min="14602" max="14602" width="10.7109375" style="868" customWidth="1"/>
    <col min="14603" max="14603" width="28" style="868" customWidth="1"/>
    <col min="14604" max="14848" width="9.140625" style="868"/>
    <col min="14849" max="14849" width="12" style="868" customWidth="1"/>
    <col min="14850" max="14850" width="15.140625" style="868" customWidth="1"/>
    <col min="14851" max="14851" width="14.140625" style="868" customWidth="1"/>
    <col min="14852" max="14852" width="13.85546875" style="868" customWidth="1"/>
    <col min="14853" max="14853" width="17.28515625" style="868" customWidth="1"/>
    <col min="14854" max="14854" width="14" style="868" customWidth="1"/>
    <col min="14855" max="14855" width="12.5703125" style="868" customWidth="1"/>
    <col min="14856" max="14856" width="11.42578125" style="868" customWidth="1"/>
    <col min="14857" max="14857" width="12.7109375" style="868" customWidth="1"/>
    <col min="14858" max="14858" width="10.7109375" style="868" customWidth="1"/>
    <col min="14859" max="14859" width="28" style="868" customWidth="1"/>
    <col min="14860" max="15104" width="9.140625" style="868"/>
    <col min="15105" max="15105" width="12" style="868" customWidth="1"/>
    <col min="15106" max="15106" width="15.140625" style="868" customWidth="1"/>
    <col min="15107" max="15107" width="14.140625" style="868" customWidth="1"/>
    <col min="15108" max="15108" width="13.85546875" style="868" customWidth="1"/>
    <col min="15109" max="15109" width="17.28515625" style="868" customWidth="1"/>
    <col min="15110" max="15110" width="14" style="868" customWidth="1"/>
    <col min="15111" max="15111" width="12.5703125" style="868" customWidth="1"/>
    <col min="15112" max="15112" width="11.42578125" style="868" customWidth="1"/>
    <col min="15113" max="15113" width="12.7109375" style="868" customWidth="1"/>
    <col min="15114" max="15114" width="10.7109375" style="868" customWidth="1"/>
    <col min="15115" max="15115" width="28" style="868" customWidth="1"/>
    <col min="15116" max="15360" width="9.140625" style="868"/>
    <col min="15361" max="15361" width="12" style="868" customWidth="1"/>
    <col min="15362" max="15362" width="15.140625" style="868" customWidth="1"/>
    <col min="15363" max="15363" width="14.140625" style="868" customWidth="1"/>
    <col min="15364" max="15364" width="13.85546875" style="868" customWidth="1"/>
    <col min="15365" max="15365" width="17.28515625" style="868" customWidth="1"/>
    <col min="15366" max="15366" width="14" style="868" customWidth="1"/>
    <col min="15367" max="15367" width="12.5703125" style="868" customWidth="1"/>
    <col min="15368" max="15368" width="11.42578125" style="868" customWidth="1"/>
    <col min="15369" max="15369" width="12.7109375" style="868" customWidth="1"/>
    <col min="15370" max="15370" width="10.7109375" style="868" customWidth="1"/>
    <col min="15371" max="15371" width="28" style="868" customWidth="1"/>
    <col min="15372" max="15616" width="9.140625" style="868"/>
    <col min="15617" max="15617" width="12" style="868" customWidth="1"/>
    <col min="15618" max="15618" width="15.140625" style="868" customWidth="1"/>
    <col min="15619" max="15619" width="14.140625" style="868" customWidth="1"/>
    <col min="15620" max="15620" width="13.85546875" style="868" customWidth="1"/>
    <col min="15621" max="15621" width="17.28515625" style="868" customWidth="1"/>
    <col min="15622" max="15622" width="14" style="868" customWidth="1"/>
    <col min="15623" max="15623" width="12.5703125" style="868" customWidth="1"/>
    <col min="15624" max="15624" width="11.42578125" style="868" customWidth="1"/>
    <col min="15625" max="15625" width="12.7109375" style="868" customWidth="1"/>
    <col min="15626" max="15626" width="10.7109375" style="868" customWidth="1"/>
    <col min="15627" max="15627" width="28" style="868" customWidth="1"/>
    <col min="15628" max="15872" width="9.140625" style="868"/>
    <col min="15873" max="15873" width="12" style="868" customWidth="1"/>
    <col min="15874" max="15874" width="15.140625" style="868" customWidth="1"/>
    <col min="15875" max="15875" width="14.140625" style="868" customWidth="1"/>
    <col min="15876" max="15876" width="13.85546875" style="868" customWidth="1"/>
    <col min="15877" max="15877" width="17.28515625" style="868" customWidth="1"/>
    <col min="15878" max="15878" width="14" style="868" customWidth="1"/>
    <col min="15879" max="15879" width="12.5703125" style="868" customWidth="1"/>
    <col min="15880" max="15880" width="11.42578125" style="868" customWidth="1"/>
    <col min="15881" max="15881" width="12.7109375" style="868" customWidth="1"/>
    <col min="15882" max="15882" width="10.7109375" style="868" customWidth="1"/>
    <col min="15883" max="15883" width="28" style="868" customWidth="1"/>
    <col min="15884" max="16128" width="9.140625" style="868"/>
    <col min="16129" max="16129" width="12" style="868" customWidth="1"/>
    <col min="16130" max="16130" width="15.140625" style="868" customWidth="1"/>
    <col min="16131" max="16131" width="14.140625" style="868" customWidth="1"/>
    <col min="16132" max="16132" width="13.85546875" style="868" customWidth="1"/>
    <col min="16133" max="16133" width="17.28515625" style="868" customWidth="1"/>
    <col min="16134" max="16134" width="14" style="868" customWidth="1"/>
    <col min="16135" max="16135" width="12.5703125" style="868" customWidth="1"/>
    <col min="16136" max="16136" width="11.42578125" style="868" customWidth="1"/>
    <col min="16137" max="16137" width="12.7109375" style="868" customWidth="1"/>
    <col min="16138" max="16138" width="10.7109375" style="868" customWidth="1"/>
    <col min="16139" max="16139" width="28" style="868" customWidth="1"/>
    <col min="16140" max="16384" width="9.140625" style="868"/>
  </cols>
  <sheetData>
    <row r="1" spans="1:10" s="1958" customFormat="1" ht="20.100000000000001" customHeight="1">
      <c r="A1" s="5202" t="s">
        <v>2894</v>
      </c>
      <c r="B1" s="5202"/>
      <c r="C1" s="5202"/>
      <c r="D1" s="5202"/>
      <c r="E1" s="5202"/>
      <c r="F1" s="5202"/>
      <c r="G1" s="5202"/>
      <c r="H1" s="5202"/>
      <c r="I1" s="5202"/>
      <c r="J1" s="5202"/>
    </row>
    <row r="2" spans="1:10" s="1958" customFormat="1" ht="20.100000000000001" customHeight="1">
      <c r="A2" s="5386" t="s">
        <v>2895</v>
      </c>
      <c r="B2" s="5386"/>
      <c r="C2" s="5386"/>
      <c r="D2" s="5386"/>
      <c r="E2" s="5386"/>
      <c r="F2" s="5386"/>
      <c r="G2" s="5386"/>
      <c r="H2" s="5386"/>
      <c r="I2" s="5386"/>
      <c r="J2" s="5386"/>
    </row>
    <row r="3" spans="1:10" s="1958" customFormat="1" ht="20.100000000000001" customHeight="1">
      <c r="A3" s="1962" t="s">
        <v>2896</v>
      </c>
      <c r="B3" s="1960"/>
      <c r="C3" s="1960"/>
      <c r="D3" s="1960"/>
      <c r="E3" s="1960"/>
      <c r="F3" s="1960"/>
      <c r="G3" s="1960"/>
      <c r="H3" s="1960"/>
      <c r="I3" s="1960"/>
      <c r="J3" s="1963" t="s">
        <v>2897</v>
      </c>
    </row>
    <row r="4" spans="1:10" s="1958" customFormat="1" ht="20.100000000000001" customHeight="1">
      <c r="A4" s="2544" t="s">
        <v>169</v>
      </c>
      <c r="B4" s="2546"/>
      <c r="C4" s="2665" t="s">
        <v>2898</v>
      </c>
      <c r="D4" s="3540"/>
      <c r="E4" s="3540"/>
      <c r="F4" s="3540"/>
      <c r="G4" s="3540"/>
      <c r="H4" s="3540"/>
      <c r="I4" s="3540"/>
      <c r="J4" s="2666" t="s">
        <v>2899</v>
      </c>
    </row>
    <row r="5" spans="1:10" s="1958" customFormat="1" ht="20.100000000000001" customHeight="1">
      <c r="A5" s="2547"/>
      <c r="B5" s="2557"/>
      <c r="C5" s="2555"/>
      <c r="D5" s="2555" t="s">
        <v>2900</v>
      </c>
      <c r="E5" s="2555" t="s">
        <v>2901</v>
      </c>
      <c r="F5" s="2555" t="s">
        <v>2902</v>
      </c>
      <c r="G5" s="2555" t="s">
        <v>2903</v>
      </c>
      <c r="H5" s="2555" t="s">
        <v>2904</v>
      </c>
      <c r="I5" s="2555" t="s">
        <v>2905</v>
      </c>
      <c r="J5" s="2555" t="s">
        <v>291</v>
      </c>
    </row>
    <row r="6" spans="1:10" s="1958" customFormat="1" ht="20.100000000000001" customHeight="1">
      <c r="A6" s="2552" t="s">
        <v>147</v>
      </c>
      <c r="B6" s="2553" t="s">
        <v>148</v>
      </c>
      <c r="C6" s="2559" t="s">
        <v>2906</v>
      </c>
      <c r="D6" s="2559" t="s">
        <v>2907</v>
      </c>
      <c r="E6" s="2559" t="s">
        <v>2908</v>
      </c>
      <c r="F6" s="2559" t="s">
        <v>2909</v>
      </c>
      <c r="G6" s="2559" t="s">
        <v>2910</v>
      </c>
      <c r="H6" s="2559" t="s">
        <v>2911</v>
      </c>
      <c r="I6" s="2559"/>
      <c r="J6" s="2559"/>
    </row>
    <row r="7" spans="1:10" s="1958" customFormat="1" ht="20.100000000000001" customHeight="1">
      <c r="A7" s="2547"/>
      <c r="B7" s="2557"/>
      <c r="C7" s="1377" t="s">
        <v>2912</v>
      </c>
      <c r="D7" s="1377" t="s">
        <v>2913</v>
      </c>
      <c r="E7" s="1377" t="s">
        <v>2914</v>
      </c>
      <c r="F7" s="1377" t="s">
        <v>2535</v>
      </c>
      <c r="G7" s="1377" t="s">
        <v>2537</v>
      </c>
      <c r="H7" s="1377" t="s">
        <v>2915</v>
      </c>
      <c r="I7" s="1377" t="s">
        <v>2916</v>
      </c>
      <c r="J7" s="1377" t="s">
        <v>908</v>
      </c>
    </row>
    <row r="8" spans="1:10" s="1962" customFormat="1" ht="20.100000000000001" customHeight="1">
      <c r="A8" s="2547" t="s">
        <v>169</v>
      </c>
      <c r="B8" s="2557" t="s">
        <v>169</v>
      </c>
      <c r="C8" s="1377"/>
      <c r="D8" s="1377" t="s">
        <v>2917</v>
      </c>
      <c r="E8" s="1377" t="s">
        <v>2918</v>
      </c>
      <c r="F8" s="3133"/>
      <c r="G8" s="1377"/>
      <c r="H8" s="1377"/>
      <c r="I8" s="1377"/>
      <c r="J8" s="1377"/>
    </row>
    <row r="9" spans="1:10" ht="20.100000000000001" customHeight="1">
      <c r="A9" s="3136" t="s">
        <v>275</v>
      </c>
      <c r="B9" s="3137" t="s">
        <v>56</v>
      </c>
      <c r="C9" s="3541">
        <f>C31+C32</f>
        <v>311</v>
      </c>
      <c r="D9" s="3541">
        <f t="shared" ref="D9:I9" si="0">D31+D32</f>
        <v>210</v>
      </c>
      <c r="E9" s="3541">
        <f t="shared" si="0"/>
        <v>163</v>
      </c>
      <c r="F9" s="3541">
        <f t="shared" si="0"/>
        <v>3</v>
      </c>
      <c r="G9" s="3541">
        <f t="shared" si="0"/>
        <v>10</v>
      </c>
      <c r="H9" s="3541">
        <f>H31+H32</f>
        <v>1115</v>
      </c>
      <c r="I9" s="3541">
        <f t="shared" si="0"/>
        <v>2588</v>
      </c>
      <c r="J9" s="3541">
        <f>SUM(C9:I9)</f>
        <v>4400</v>
      </c>
    </row>
    <row r="10" spans="1:10" s="1958" customFormat="1" ht="20.100000000000001" customHeight="1">
      <c r="A10" s="2675" t="s">
        <v>642</v>
      </c>
      <c r="B10" s="2676" t="s">
        <v>58</v>
      </c>
      <c r="C10" s="3542">
        <v>59</v>
      </c>
      <c r="D10" s="3542">
        <v>10</v>
      </c>
      <c r="E10" s="3542">
        <v>33</v>
      </c>
      <c r="F10" s="3542">
        <v>13</v>
      </c>
      <c r="G10" s="3542">
        <v>0</v>
      </c>
      <c r="H10" s="3542">
        <v>463</v>
      </c>
      <c r="I10" s="3542">
        <v>1907</v>
      </c>
      <c r="J10" s="3542">
        <f t="shared" ref="J10:J29" si="1">SUM(C10:I10)</f>
        <v>2485</v>
      </c>
    </row>
    <row r="11" spans="1:10" s="1958" customFormat="1" ht="20.100000000000001" customHeight="1">
      <c r="A11" s="2675" t="s">
        <v>276</v>
      </c>
      <c r="B11" s="2676" t="s">
        <v>60</v>
      </c>
      <c r="C11" s="3542">
        <v>69</v>
      </c>
      <c r="D11" s="3542">
        <v>23</v>
      </c>
      <c r="E11" s="3542">
        <v>23</v>
      </c>
      <c r="F11" s="3542">
        <v>0</v>
      </c>
      <c r="G11" s="3542">
        <v>0</v>
      </c>
      <c r="H11" s="3542">
        <v>490</v>
      </c>
      <c r="I11" s="3542">
        <v>1159</v>
      </c>
      <c r="J11" s="3542">
        <f t="shared" si="1"/>
        <v>1764</v>
      </c>
    </row>
    <row r="12" spans="1:10" s="1958" customFormat="1" ht="20.100000000000001" customHeight="1">
      <c r="A12" s="2675" t="s">
        <v>277</v>
      </c>
      <c r="B12" s="2676" t="s">
        <v>62</v>
      </c>
      <c r="C12" s="3542">
        <v>36</v>
      </c>
      <c r="D12" s="3542">
        <v>9</v>
      </c>
      <c r="E12" s="3542">
        <v>49</v>
      </c>
      <c r="F12" s="3542">
        <v>0</v>
      </c>
      <c r="G12" s="3542">
        <v>0</v>
      </c>
      <c r="H12" s="3542">
        <v>221</v>
      </c>
      <c r="I12" s="3542">
        <v>203</v>
      </c>
      <c r="J12" s="3542">
        <f t="shared" si="1"/>
        <v>518</v>
      </c>
    </row>
    <row r="13" spans="1:10" s="1958" customFormat="1" ht="20.100000000000001" customHeight="1">
      <c r="A13" s="2675" t="s">
        <v>278</v>
      </c>
      <c r="B13" s="2676" t="s">
        <v>64</v>
      </c>
      <c r="C13" s="3542">
        <v>35</v>
      </c>
      <c r="D13" s="3542">
        <v>8</v>
      </c>
      <c r="E13" s="3542">
        <v>28</v>
      </c>
      <c r="F13" s="3542">
        <v>0</v>
      </c>
      <c r="G13" s="3542">
        <v>0</v>
      </c>
      <c r="H13" s="3542">
        <v>1902</v>
      </c>
      <c r="I13" s="3542">
        <v>2620</v>
      </c>
      <c r="J13" s="3542">
        <f t="shared" si="1"/>
        <v>4593</v>
      </c>
    </row>
    <row r="14" spans="1:10" s="1958" customFormat="1" ht="20.100000000000001" customHeight="1">
      <c r="A14" s="2675" t="s">
        <v>279</v>
      </c>
      <c r="B14" s="2676" t="s">
        <v>66</v>
      </c>
      <c r="C14" s="3542">
        <v>58</v>
      </c>
      <c r="D14" s="3542">
        <v>4</v>
      </c>
      <c r="E14" s="3542">
        <v>37</v>
      </c>
      <c r="F14" s="3542">
        <v>1</v>
      </c>
      <c r="G14" s="3542">
        <v>4</v>
      </c>
      <c r="H14" s="3542">
        <v>390</v>
      </c>
      <c r="I14" s="3542">
        <v>1091</v>
      </c>
      <c r="J14" s="3542">
        <f t="shared" si="1"/>
        <v>1585</v>
      </c>
    </row>
    <row r="15" spans="1:10" s="1958" customFormat="1" ht="20.100000000000001" customHeight="1">
      <c r="A15" s="2675" t="s">
        <v>280</v>
      </c>
      <c r="B15" s="2676" t="s">
        <v>68</v>
      </c>
      <c r="C15" s="3542">
        <v>53</v>
      </c>
      <c r="D15" s="3542">
        <v>7</v>
      </c>
      <c r="E15" s="3542">
        <v>31</v>
      </c>
      <c r="F15" s="3542">
        <v>0</v>
      </c>
      <c r="G15" s="3542">
        <v>1</v>
      </c>
      <c r="H15" s="3542">
        <v>407</v>
      </c>
      <c r="I15" s="3542">
        <v>843</v>
      </c>
      <c r="J15" s="3542">
        <f t="shared" si="1"/>
        <v>1342</v>
      </c>
    </row>
    <row r="16" spans="1:10" s="1958" customFormat="1" ht="20.100000000000001" customHeight="1">
      <c r="A16" s="2675" t="s">
        <v>281</v>
      </c>
      <c r="B16" s="2676" t="s">
        <v>70</v>
      </c>
      <c r="C16" s="3542">
        <v>61</v>
      </c>
      <c r="D16" s="3542">
        <v>0</v>
      </c>
      <c r="E16" s="3542">
        <v>0</v>
      </c>
      <c r="F16" s="3542">
        <v>0</v>
      </c>
      <c r="G16" s="3542">
        <v>0</v>
      </c>
      <c r="H16" s="3542">
        <v>868</v>
      </c>
      <c r="I16" s="3542">
        <v>3768</v>
      </c>
      <c r="J16" s="3542">
        <f t="shared" si="1"/>
        <v>4697</v>
      </c>
    </row>
    <row r="17" spans="1:10" s="1958" customFormat="1" ht="20.100000000000001" customHeight="1">
      <c r="A17" s="2675" t="s">
        <v>282</v>
      </c>
      <c r="B17" s="2676" t="s">
        <v>72</v>
      </c>
      <c r="C17" s="3542">
        <v>11</v>
      </c>
      <c r="D17" s="3542">
        <v>15</v>
      </c>
      <c r="E17" s="3542">
        <v>13</v>
      </c>
      <c r="F17" s="3542">
        <v>2</v>
      </c>
      <c r="G17" s="3542">
        <v>1</v>
      </c>
      <c r="H17" s="3542">
        <v>164</v>
      </c>
      <c r="I17" s="3542">
        <v>336</v>
      </c>
      <c r="J17" s="3542">
        <f t="shared" si="1"/>
        <v>542</v>
      </c>
    </row>
    <row r="18" spans="1:10" s="1958" customFormat="1" ht="20.100000000000001" customHeight="1">
      <c r="A18" s="2675" t="s">
        <v>283</v>
      </c>
      <c r="B18" s="2676" t="s">
        <v>74</v>
      </c>
      <c r="C18" s="3542">
        <v>63</v>
      </c>
      <c r="D18" s="3542">
        <v>20</v>
      </c>
      <c r="E18" s="3542">
        <v>18</v>
      </c>
      <c r="F18" s="3542">
        <v>11</v>
      </c>
      <c r="G18" s="3542">
        <v>11</v>
      </c>
      <c r="H18" s="3542">
        <v>467</v>
      </c>
      <c r="I18" s="3542">
        <v>987</v>
      </c>
      <c r="J18" s="3542">
        <f t="shared" si="1"/>
        <v>1577</v>
      </c>
    </row>
    <row r="19" spans="1:10" s="1958" customFormat="1" ht="20.100000000000001" customHeight="1">
      <c r="A19" s="2675" t="s">
        <v>162</v>
      </c>
      <c r="B19" s="2676" t="s">
        <v>76</v>
      </c>
      <c r="C19" s="3542">
        <v>10</v>
      </c>
      <c r="D19" s="3542">
        <v>0</v>
      </c>
      <c r="E19" s="3542">
        <v>0</v>
      </c>
      <c r="F19" s="3542">
        <v>0</v>
      </c>
      <c r="G19" s="3542">
        <v>0</v>
      </c>
      <c r="H19" s="3542">
        <v>310</v>
      </c>
      <c r="I19" s="3542">
        <v>80</v>
      </c>
      <c r="J19" s="3542">
        <f t="shared" si="1"/>
        <v>400</v>
      </c>
    </row>
    <row r="20" spans="1:10" s="1958" customFormat="1" ht="20.100000000000001" customHeight="1">
      <c r="A20" s="2675" t="s">
        <v>284</v>
      </c>
      <c r="B20" s="2676" t="s">
        <v>78</v>
      </c>
      <c r="C20" s="3542">
        <v>5</v>
      </c>
      <c r="D20" s="3542">
        <v>0</v>
      </c>
      <c r="E20" s="3542">
        <v>12</v>
      </c>
      <c r="F20" s="3542">
        <v>0</v>
      </c>
      <c r="G20" s="3542">
        <v>1</v>
      </c>
      <c r="H20" s="3542">
        <v>291</v>
      </c>
      <c r="I20" s="3542">
        <v>620</v>
      </c>
      <c r="J20" s="3542">
        <f t="shared" si="1"/>
        <v>929</v>
      </c>
    </row>
    <row r="21" spans="1:10" s="1958" customFormat="1" ht="20.100000000000001" customHeight="1">
      <c r="A21" s="2675" t="s">
        <v>79</v>
      </c>
      <c r="B21" s="2676" t="s">
        <v>80</v>
      </c>
      <c r="C21" s="3542">
        <v>31</v>
      </c>
      <c r="D21" s="3542">
        <v>7</v>
      </c>
      <c r="E21" s="3542">
        <v>7</v>
      </c>
      <c r="F21" s="3542">
        <v>0</v>
      </c>
      <c r="G21" s="3542">
        <v>2</v>
      </c>
      <c r="H21" s="3542">
        <v>207</v>
      </c>
      <c r="I21" s="3542">
        <v>417</v>
      </c>
      <c r="J21" s="3542">
        <f t="shared" si="1"/>
        <v>671</v>
      </c>
    </row>
    <row r="22" spans="1:10" s="1958" customFormat="1" ht="20.100000000000001" customHeight="1">
      <c r="A22" s="2675" t="s">
        <v>285</v>
      </c>
      <c r="B22" s="2676" t="s">
        <v>82</v>
      </c>
      <c r="C22" s="3542">
        <v>16</v>
      </c>
      <c r="D22" s="3542">
        <v>1</v>
      </c>
      <c r="E22" s="3542">
        <v>2</v>
      </c>
      <c r="F22" s="3542">
        <v>0</v>
      </c>
      <c r="G22" s="3542">
        <v>0</v>
      </c>
      <c r="H22" s="3542">
        <v>291</v>
      </c>
      <c r="I22" s="3542">
        <v>405</v>
      </c>
      <c r="J22" s="3542">
        <f t="shared" si="1"/>
        <v>715</v>
      </c>
    </row>
    <row r="23" spans="1:10" s="1958" customFormat="1" ht="20.100000000000001" customHeight="1">
      <c r="A23" s="2675" t="s">
        <v>83</v>
      </c>
      <c r="B23" s="2676" t="s">
        <v>84</v>
      </c>
      <c r="C23" s="3542">
        <v>25</v>
      </c>
      <c r="D23" s="3542">
        <v>1</v>
      </c>
      <c r="E23" s="3543">
        <v>14</v>
      </c>
      <c r="F23" s="3542">
        <v>0</v>
      </c>
      <c r="G23" s="3542">
        <v>0</v>
      </c>
      <c r="H23" s="3542">
        <v>586</v>
      </c>
      <c r="I23" s="3542">
        <v>912</v>
      </c>
      <c r="J23" s="3542">
        <f t="shared" si="1"/>
        <v>1538</v>
      </c>
    </row>
    <row r="24" spans="1:10" s="1958" customFormat="1" ht="20.100000000000001" customHeight="1">
      <c r="A24" s="2675" t="s">
        <v>287</v>
      </c>
      <c r="B24" s="2676" t="s">
        <v>86</v>
      </c>
      <c r="C24" s="3542">
        <v>16</v>
      </c>
      <c r="D24" s="3542">
        <v>2</v>
      </c>
      <c r="E24" s="3542">
        <v>8</v>
      </c>
      <c r="F24" s="3542">
        <v>0</v>
      </c>
      <c r="G24" s="3542">
        <v>0</v>
      </c>
      <c r="H24" s="3542">
        <v>185</v>
      </c>
      <c r="I24" s="3542">
        <v>1251</v>
      </c>
      <c r="J24" s="3542">
        <f t="shared" si="1"/>
        <v>1462</v>
      </c>
    </row>
    <row r="25" spans="1:10" s="1958" customFormat="1" ht="20.100000000000001" customHeight="1">
      <c r="A25" s="2675" t="s">
        <v>288</v>
      </c>
      <c r="B25" s="2676" t="s">
        <v>88</v>
      </c>
      <c r="C25" s="3542">
        <v>52</v>
      </c>
      <c r="D25" s="3542">
        <v>6</v>
      </c>
      <c r="E25" s="3542">
        <v>18</v>
      </c>
      <c r="F25" s="3542">
        <v>1</v>
      </c>
      <c r="G25" s="3542">
        <v>1</v>
      </c>
      <c r="H25" s="3542">
        <v>264</v>
      </c>
      <c r="I25" s="3542">
        <v>411</v>
      </c>
      <c r="J25" s="3542">
        <f t="shared" si="1"/>
        <v>753</v>
      </c>
    </row>
    <row r="26" spans="1:10" s="1958" customFormat="1" ht="20.100000000000001" customHeight="1">
      <c r="A26" s="2675" t="s">
        <v>289</v>
      </c>
      <c r="B26" s="2676" t="s">
        <v>90</v>
      </c>
      <c r="C26" s="3542">
        <v>5</v>
      </c>
      <c r="D26" s="3542">
        <v>1</v>
      </c>
      <c r="E26" s="3542">
        <v>0</v>
      </c>
      <c r="F26" s="3542">
        <v>2</v>
      </c>
      <c r="G26" s="3542">
        <v>1</v>
      </c>
      <c r="H26" s="3542">
        <v>158</v>
      </c>
      <c r="I26" s="3542">
        <v>423</v>
      </c>
      <c r="J26" s="3542">
        <f t="shared" si="1"/>
        <v>590</v>
      </c>
    </row>
    <row r="27" spans="1:10" s="1958" customFormat="1" ht="20.100000000000001" customHeight="1">
      <c r="A27" s="3544" t="s">
        <v>290</v>
      </c>
      <c r="B27" s="1969" t="s">
        <v>92</v>
      </c>
      <c r="C27" s="3542">
        <v>8</v>
      </c>
      <c r="D27" s="3542">
        <v>1</v>
      </c>
      <c r="E27" s="3542">
        <v>3</v>
      </c>
      <c r="F27" s="3542">
        <v>0</v>
      </c>
      <c r="G27" s="3542">
        <v>2</v>
      </c>
      <c r="H27" s="3542">
        <v>134</v>
      </c>
      <c r="I27" s="3542">
        <v>333</v>
      </c>
      <c r="J27" s="3542">
        <f t="shared" si="1"/>
        <v>481</v>
      </c>
    </row>
    <row r="28" spans="1:10" s="1958" customFormat="1" ht="20.100000000000001" customHeight="1" thickBot="1">
      <c r="A28" s="2684" t="s">
        <v>93</v>
      </c>
      <c r="B28" s="2685" t="s">
        <v>94</v>
      </c>
      <c r="C28" s="3545">
        <v>7</v>
      </c>
      <c r="D28" s="3545">
        <v>1</v>
      </c>
      <c r="E28" s="3545">
        <v>1</v>
      </c>
      <c r="F28" s="3545">
        <v>1</v>
      </c>
      <c r="G28" s="3545">
        <v>0</v>
      </c>
      <c r="H28" s="3545">
        <v>13</v>
      </c>
      <c r="I28" s="3545">
        <v>6</v>
      </c>
      <c r="J28" s="3545">
        <f t="shared" si="1"/>
        <v>29</v>
      </c>
    </row>
    <row r="29" spans="1:10" s="1958" customFormat="1" ht="20.100000000000001" customHeight="1">
      <c r="A29" s="3162" t="s">
        <v>291</v>
      </c>
      <c r="B29" s="1974" t="s">
        <v>96</v>
      </c>
      <c r="C29" s="3396">
        <f>SUM(C9:C28)</f>
        <v>931</v>
      </c>
      <c r="D29" s="3396">
        <f t="shared" ref="D29:I29" si="2">SUM(D9:D28)</f>
        <v>326</v>
      </c>
      <c r="E29" s="3396">
        <f t="shared" si="2"/>
        <v>460</v>
      </c>
      <c r="F29" s="3396">
        <f t="shared" si="2"/>
        <v>34</v>
      </c>
      <c r="G29" s="3396">
        <f t="shared" si="2"/>
        <v>34</v>
      </c>
      <c r="H29" s="3396">
        <f t="shared" si="2"/>
        <v>8926</v>
      </c>
      <c r="I29" s="3396">
        <f t="shared" si="2"/>
        <v>20360</v>
      </c>
      <c r="J29" s="3396">
        <f t="shared" si="1"/>
        <v>31071</v>
      </c>
    </row>
    <row r="30" spans="1:10" ht="20.100000000000001" hidden="1" customHeight="1">
      <c r="A30" s="3074"/>
    </row>
    <row r="31" spans="1:10" s="1958" customFormat="1" ht="20.100000000000001" hidden="1" customHeight="1">
      <c r="A31" s="2671" t="s">
        <v>275</v>
      </c>
      <c r="B31" s="2672" t="s">
        <v>56</v>
      </c>
      <c r="C31" s="3546">
        <v>195</v>
      </c>
      <c r="D31" s="3546">
        <v>116</v>
      </c>
      <c r="E31" s="3546">
        <v>102</v>
      </c>
      <c r="F31" s="3547">
        <v>2</v>
      </c>
      <c r="G31" s="3546">
        <v>10</v>
      </c>
      <c r="H31" s="3546">
        <v>1054</v>
      </c>
      <c r="I31" s="3546">
        <v>2456</v>
      </c>
      <c r="J31" s="3546">
        <f>SUM(C31:I31)</f>
        <v>3935</v>
      </c>
    </row>
    <row r="32" spans="1:10" ht="20.100000000000001" hidden="1" customHeight="1">
      <c r="A32" s="868" t="s">
        <v>1176</v>
      </c>
      <c r="C32" s="868">
        <v>116</v>
      </c>
      <c r="D32" s="868">
        <v>94</v>
      </c>
      <c r="E32" s="868">
        <v>61</v>
      </c>
      <c r="F32" s="868">
        <v>1</v>
      </c>
      <c r="G32" s="868">
        <v>0</v>
      </c>
      <c r="H32" s="868">
        <v>61</v>
      </c>
      <c r="I32" s="868">
        <v>132</v>
      </c>
      <c r="J32" s="868">
        <f>SUM(C32:I32)</f>
        <v>465</v>
      </c>
    </row>
    <row r="33" ht="20.100000000000001" hidden="1" customHeight="1"/>
  </sheetData>
  <mergeCells count="2">
    <mergeCell ref="A1:J1"/>
    <mergeCell ref="A2:J2"/>
  </mergeCells>
  <printOptions horizontalCentered="1" verticalCentered="1"/>
  <pageMargins left="0.59055118110236227" right="0.59055118110236227" top="0.70866141732283472" bottom="0.70866141732283472" header="0.51181102362204722" footer="0.51181102362204722"/>
  <pageSetup paperSize="9" scale="87"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9CF0A-8BC4-4121-839E-811902E3ECB1}">
  <dimension ref="A1"/>
  <sheetViews>
    <sheetView showGridLines="0" workbookViewId="0">
      <selection activeCell="H29" sqref="H29"/>
    </sheetView>
  </sheetViews>
  <sheetFormatPr defaultRowHeight="15"/>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D330-ECC4-4CA8-AF4A-29574A31BBC1}">
  <dimension ref="A1:D26"/>
  <sheetViews>
    <sheetView showGridLines="0" workbookViewId="0">
      <selection activeCell="L22" sqref="L22"/>
    </sheetView>
  </sheetViews>
  <sheetFormatPr defaultRowHeight="15"/>
  <cols>
    <col min="1" max="1" width="15.85546875" bestFit="1" customWidth="1"/>
    <col min="2" max="2" width="18.42578125" bestFit="1" customWidth="1"/>
    <col min="3" max="3" width="9.85546875" bestFit="1" customWidth="1"/>
    <col min="4" max="4" width="13.7109375" bestFit="1" customWidth="1"/>
  </cols>
  <sheetData>
    <row r="1" spans="1:4" ht="18">
      <c r="A1" s="5387" t="s">
        <v>2887</v>
      </c>
      <c r="B1" s="5387"/>
      <c r="C1" s="5387"/>
      <c r="D1" s="5387"/>
    </row>
    <row r="2" spans="1:4" ht="15.75">
      <c r="A2" s="5388" t="s">
        <v>2888</v>
      </c>
      <c r="B2" s="5388"/>
      <c r="C2" s="5388"/>
      <c r="D2" s="5388"/>
    </row>
    <row r="3" spans="1:4" ht="25.5">
      <c r="A3" s="3518" t="s">
        <v>2889</v>
      </c>
      <c r="B3" s="3519"/>
      <c r="C3" s="3520"/>
      <c r="D3" s="3521" t="s">
        <v>2890</v>
      </c>
    </row>
    <row r="4" spans="1:4" ht="20.25">
      <c r="A4" s="5389" t="s">
        <v>147</v>
      </c>
      <c r="B4" s="5391" t="s">
        <v>148</v>
      </c>
      <c r="C4" s="3522" t="s">
        <v>672</v>
      </c>
      <c r="D4" s="3522" t="s">
        <v>2891</v>
      </c>
    </row>
    <row r="5" spans="1:4" ht="20.25">
      <c r="A5" s="5390"/>
      <c r="B5" s="5392"/>
      <c r="C5" s="3523" t="s">
        <v>2892</v>
      </c>
      <c r="D5" s="3523" t="s">
        <v>2893</v>
      </c>
    </row>
    <row r="6" spans="1:4" ht="20.25">
      <c r="A6" s="3524" t="s">
        <v>275</v>
      </c>
      <c r="B6" s="3525" t="s">
        <v>56</v>
      </c>
      <c r="C6" s="3526">
        <v>8071</v>
      </c>
      <c r="D6" s="3527">
        <f>C6/C$26</f>
        <v>0.13171336716875826</v>
      </c>
    </row>
    <row r="7" spans="1:4" ht="20.25">
      <c r="A7" s="3528" t="s">
        <v>642</v>
      </c>
      <c r="B7" s="3529" t="s">
        <v>58</v>
      </c>
      <c r="C7" s="3530">
        <v>2453</v>
      </c>
      <c r="D7" s="3531">
        <f t="shared" ref="D7:D26" si="0">C7/C$26</f>
        <v>4.0031333126621736E-2</v>
      </c>
    </row>
    <row r="8" spans="1:4" ht="20.25">
      <c r="A8" s="3528" t="s">
        <v>276</v>
      </c>
      <c r="B8" s="3529" t="s">
        <v>60</v>
      </c>
      <c r="C8" s="3530">
        <v>5075</v>
      </c>
      <c r="D8" s="3531">
        <f t="shared" si="0"/>
        <v>8.2820634169427351E-2</v>
      </c>
    </row>
    <row r="9" spans="1:4" ht="20.25">
      <c r="A9" s="3528" t="s">
        <v>277</v>
      </c>
      <c r="B9" s="3529" t="s">
        <v>62</v>
      </c>
      <c r="C9" s="3530">
        <v>2671</v>
      </c>
      <c r="D9" s="3531">
        <f t="shared" si="0"/>
        <v>4.3588948545131123E-2</v>
      </c>
    </row>
    <row r="10" spans="1:4" ht="20.25">
      <c r="A10" s="3528" t="s">
        <v>278</v>
      </c>
      <c r="B10" s="3529" t="s">
        <v>64</v>
      </c>
      <c r="C10" s="3530">
        <v>4726</v>
      </c>
      <c r="D10" s="3531">
        <f t="shared" si="0"/>
        <v>7.7125185632455892E-2</v>
      </c>
    </row>
    <row r="11" spans="1:4" ht="20.25">
      <c r="A11" s="3528" t="s">
        <v>279</v>
      </c>
      <c r="B11" s="3529" t="s">
        <v>66</v>
      </c>
      <c r="C11" s="3530">
        <v>4202</v>
      </c>
      <c r="D11" s="3531">
        <f t="shared" si="0"/>
        <v>6.8573853158607631E-2</v>
      </c>
    </row>
    <row r="12" spans="1:4" ht="20.25">
      <c r="A12" s="3528" t="s">
        <v>280</v>
      </c>
      <c r="B12" s="3529" t="s">
        <v>68</v>
      </c>
      <c r="C12" s="3530">
        <v>6703</v>
      </c>
      <c r="D12" s="3531">
        <f t="shared" si="0"/>
        <v>0.10938851445077272</v>
      </c>
    </row>
    <row r="13" spans="1:4" ht="20.25">
      <c r="A13" s="3528" t="s">
        <v>281</v>
      </c>
      <c r="B13" s="3529" t="s">
        <v>70</v>
      </c>
      <c r="C13" s="3530">
        <v>6038</v>
      </c>
      <c r="D13" s="3531">
        <f t="shared" si="0"/>
        <v>9.8536155490640862E-2</v>
      </c>
    </row>
    <row r="14" spans="1:4" ht="20.25">
      <c r="A14" s="3528" t="s">
        <v>282</v>
      </c>
      <c r="B14" s="3529" t="s">
        <v>72</v>
      </c>
      <c r="C14" s="3530">
        <v>1270</v>
      </c>
      <c r="D14" s="3531">
        <f t="shared" si="0"/>
        <v>2.0725557713334529E-2</v>
      </c>
    </row>
    <row r="15" spans="1:4" ht="20.25">
      <c r="A15" s="3528" t="s">
        <v>283</v>
      </c>
      <c r="B15" s="3529" t="s">
        <v>74</v>
      </c>
      <c r="C15" s="3530">
        <v>5552</v>
      </c>
      <c r="D15" s="3531">
        <f t="shared" si="0"/>
        <v>9.0604957814514414E-2</v>
      </c>
    </row>
    <row r="16" spans="1:4" ht="20.25">
      <c r="A16" s="3528" t="s">
        <v>162</v>
      </c>
      <c r="B16" s="3529" t="s">
        <v>76</v>
      </c>
      <c r="C16" s="3530">
        <v>1556</v>
      </c>
      <c r="D16" s="3531">
        <f t="shared" si="0"/>
        <v>2.5392888033030338E-2</v>
      </c>
    </row>
    <row r="17" spans="1:4" ht="20.25">
      <c r="A17" s="3528" t="s">
        <v>284</v>
      </c>
      <c r="B17" s="3529" t="s">
        <v>78</v>
      </c>
      <c r="C17" s="3530">
        <v>1395</v>
      </c>
      <c r="D17" s="3531">
        <f t="shared" si="0"/>
        <v>2.2765474811103678E-2</v>
      </c>
    </row>
    <row r="18" spans="1:4" ht="20.25">
      <c r="A18" s="3528" t="s">
        <v>79</v>
      </c>
      <c r="B18" s="3529" t="s">
        <v>80</v>
      </c>
      <c r="C18" s="3530">
        <v>1355</v>
      </c>
      <c r="D18" s="3531">
        <f t="shared" si="0"/>
        <v>2.2112701339817551E-2</v>
      </c>
    </row>
    <row r="19" spans="1:4" ht="20.25">
      <c r="A19" s="3528" t="s">
        <v>285</v>
      </c>
      <c r="B19" s="3529" t="s">
        <v>82</v>
      </c>
      <c r="C19" s="3530">
        <v>1139</v>
      </c>
      <c r="D19" s="3531">
        <f t="shared" si="0"/>
        <v>1.8587724594872464E-2</v>
      </c>
    </row>
    <row r="20" spans="1:4" ht="20.25">
      <c r="A20" s="3528" t="s">
        <v>83</v>
      </c>
      <c r="B20" s="3529" t="s">
        <v>84</v>
      </c>
      <c r="C20" s="3530">
        <v>2263</v>
      </c>
      <c r="D20" s="3531">
        <f t="shared" si="0"/>
        <v>3.6930659138012634E-2</v>
      </c>
    </row>
    <row r="21" spans="1:4" ht="20.25">
      <c r="A21" s="3528" t="s">
        <v>287</v>
      </c>
      <c r="B21" s="3529" t="s">
        <v>330</v>
      </c>
      <c r="C21" s="3530">
        <v>2509</v>
      </c>
      <c r="D21" s="3531">
        <f t="shared" si="0"/>
        <v>4.0945215986422312E-2</v>
      </c>
    </row>
    <row r="22" spans="1:4" ht="20.25">
      <c r="A22" s="3528" t="s">
        <v>288</v>
      </c>
      <c r="B22" s="3529" t="s">
        <v>2352</v>
      </c>
      <c r="C22" s="3530">
        <v>1356</v>
      </c>
      <c r="D22" s="3531">
        <f t="shared" si="0"/>
        <v>2.2129020676599703E-2</v>
      </c>
    </row>
    <row r="23" spans="1:4" ht="20.25">
      <c r="A23" s="3528" t="s">
        <v>289</v>
      </c>
      <c r="B23" s="3529" t="s">
        <v>90</v>
      </c>
      <c r="C23" s="3530">
        <v>1318</v>
      </c>
      <c r="D23" s="3531">
        <f t="shared" si="0"/>
        <v>2.1508885878877882E-2</v>
      </c>
    </row>
    <row r="24" spans="1:4" ht="20.25">
      <c r="A24" s="3528" t="s">
        <v>91</v>
      </c>
      <c r="B24" s="3529" t="s">
        <v>2665</v>
      </c>
      <c r="C24" s="3530">
        <v>1147</v>
      </c>
      <c r="D24" s="3531">
        <f t="shared" si="0"/>
        <v>1.871827928912969E-2</v>
      </c>
    </row>
    <row r="25" spans="1:4" ht="20.25">
      <c r="A25" s="3532" t="s">
        <v>93</v>
      </c>
      <c r="B25" s="3533" t="s">
        <v>94</v>
      </c>
      <c r="C25" s="3534">
        <v>478</v>
      </c>
      <c r="D25" s="3535">
        <f t="shared" si="0"/>
        <v>7.800642981869217E-3</v>
      </c>
    </row>
    <row r="26" spans="1:4" ht="20.25">
      <c r="A26" s="3536" t="s">
        <v>291</v>
      </c>
      <c r="B26" s="3537" t="s">
        <v>96</v>
      </c>
      <c r="C26" s="3538">
        <f>SUM(C6:C25)</f>
        <v>61277</v>
      </c>
      <c r="D26" s="3539">
        <f t="shared" si="0"/>
        <v>1</v>
      </c>
    </row>
  </sheetData>
  <mergeCells count="4">
    <mergeCell ref="A1:D1"/>
    <mergeCell ref="A2:D2"/>
    <mergeCell ref="A4:A5"/>
    <mergeCell ref="B4:B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EEB6-751B-4400-97A1-DB2325D7997D}">
  <dimension ref="A1:G24"/>
  <sheetViews>
    <sheetView showGridLines="0" zoomScale="75" zoomScaleNormal="75" zoomScaleSheetLayoutView="65" workbookViewId="0">
      <selection activeCell="I28" sqref="I28"/>
    </sheetView>
  </sheetViews>
  <sheetFormatPr defaultRowHeight="27.75"/>
  <cols>
    <col min="1" max="1" width="17.28515625" style="3556" bestFit="1" customWidth="1"/>
    <col min="2" max="2" width="63" style="3556" bestFit="1" customWidth="1"/>
    <col min="3" max="6" width="10.7109375" style="3556" bestFit="1" customWidth="1"/>
    <col min="7" max="7" width="14.5703125" style="3556" bestFit="1" customWidth="1"/>
    <col min="8" max="15" width="9.140625" style="3556"/>
    <col min="16" max="16" width="11.28515625" style="3556" bestFit="1" customWidth="1"/>
    <col min="17" max="256" width="9.140625" style="3556"/>
    <col min="257" max="257" width="17.28515625" style="3556" bestFit="1" customWidth="1"/>
    <col min="258" max="258" width="63" style="3556" bestFit="1" customWidth="1"/>
    <col min="259" max="262" width="10.7109375" style="3556" bestFit="1" customWidth="1"/>
    <col min="263" max="263" width="14.5703125" style="3556" bestFit="1" customWidth="1"/>
    <col min="264" max="271" width="9.140625" style="3556"/>
    <col min="272" max="272" width="11.28515625" style="3556" bestFit="1" customWidth="1"/>
    <col min="273" max="512" width="9.140625" style="3556"/>
    <col min="513" max="513" width="17.28515625" style="3556" bestFit="1" customWidth="1"/>
    <col min="514" max="514" width="63" style="3556" bestFit="1" customWidth="1"/>
    <col min="515" max="518" width="10.7109375" style="3556" bestFit="1" customWidth="1"/>
    <col min="519" max="519" width="14.5703125" style="3556" bestFit="1" customWidth="1"/>
    <col min="520" max="527" width="9.140625" style="3556"/>
    <col min="528" max="528" width="11.28515625" style="3556" bestFit="1" customWidth="1"/>
    <col min="529" max="768" width="9.140625" style="3556"/>
    <col min="769" max="769" width="17.28515625" style="3556" bestFit="1" customWidth="1"/>
    <col min="770" max="770" width="63" style="3556" bestFit="1" customWidth="1"/>
    <col min="771" max="774" width="10.7109375" style="3556" bestFit="1" customWidth="1"/>
    <col min="775" max="775" width="14.5703125" style="3556" bestFit="1" customWidth="1"/>
    <col min="776" max="783" width="9.140625" style="3556"/>
    <col min="784" max="784" width="11.28515625" style="3556" bestFit="1" customWidth="1"/>
    <col min="785" max="1024" width="9.140625" style="3556"/>
    <col min="1025" max="1025" width="17.28515625" style="3556" bestFit="1" customWidth="1"/>
    <col min="1026" max="1026" width="63" style="3556" bestFit="1" customWidth="1"/>
    <col min="1027" max="1030" width="10.7109375" style="3556" bestFit="1" customWidth="1"/>
    <col min="1031" max="1031" width="14.5703125" style="3556" bestFit="1" customWidth="1"/>
    <col min="1032" max="1039" width="9.140625" style="3556"/>
    <col min="1040" max="1040" width="11.28515625" style="3556" bestFit="1" customWidth="1"/>
    <col min="1041" max="1280" width="9.140625" style="3556"/>
    <col min="1281" max="1281" width="17.28515625" style="3556" bestFit="1" customWidth="1"/>
    <col min="1282" max="1282" width="63" style="3556" bestFit="1" customWidth="1"/>
    <col min="1283" max="1286" width="10.7109375" style="3556" bestFit="1" customWidth="1"/>
    <col min="1287" max="1287" width="14.5703125" style="3556" bestFit="1" customWidth="1"/>
    <col min="1288" max="1295" width="9.140625" style="3556"/>
    <col min="1296" max="1296" width="11.28515625" style="3556" bestFit="1" customWidth="1"/>
    <col min="1297" max="1536" width="9.140625" style="3556"/>
    <col min="1537" max="1537" width="17.28515625" style="3556" bestFit="1" customWidth="1"/>
    <col min="1538" max="1538" width="63" style="3556" bestFit="1" customWidth="1"/>
    <col min="1539" max="1542" width="10.7109375" style="3556" bestFit="1" customWidth="1"/>
    <col min="1543" max="1543" width="14.5703125" style="3556" bestFit="1" customWidth="1"/>
    <col min="1544" max="1551" width="9.140625" style="3556"/>
    <col min="1552" max="1552" width="11.28515625" style="3556" bestFit="1" customWidth="1"/>
    <col min="1553" max="1792" width="9.140625" style="3556"/>
    <col min="1793" max="1793" width="17.28515625" style="3556" bestFit="1" customWidth="1"/>
    <col min="1794" max="1794" width="63" style="3556" bestFit="1" customWidth="1"/>
    <col min="1795" max="1798" width="10.7109375" style="3556" bestFit="1" customWidth="1"/>
    <col min="1799" max="1799" width="14.5703125" style="3556" bestFit="1" customWidth="1"/>
    <col min="1800" max="1807" width="9.140625" style="3556"/>
    <col min="1808" max="1808" width="11.28515625" style="3556" bestFit="1" customWidth="1"/>
    <col min="1809" max="2048" width="9.140625" style="3556"/>
    <col min="2049" max="2049" width="17.28515625" style="3556" bestFit="1" customWidth="1"/>
    <col min="2050" max="2050" width="63" style="3556" bestFit="1" customWidth="1"/>
    <col min="2051" max="2054" width="10.7109375" style="3556" bestFit="1" customWidth="1"/>
    <col min="2055" max="2055" width="14.5703125" style="3556" bestFit="1" customWidth="1"/>
    <col min="2056" max="2063" width="9.140625" style="3556"/>
    <col min="2064" max="2064" width="11.28515625" style="3556" bestFit="1" customWidth="1"/>
    <col min="2065" max="2304" width="9.140625" style="3556"/>
    <col min="2305" max="2305" width="17.28515625" style="3556" bestFit="1" customWidth="1"/>
    <col min="2306" max="2306" width="63" style="3556" bestFit="1" customWidth="1"/>
    <col min="2307" max="2310" width="10.7109375" style="3556" bestFit="1" customWidth="1"/>
    <col min="2311" max="2311" width="14.5703125" style="3556" bestFit="1" customWidth="1"/>
    <col min="2312" max="2319" width="9.140625" style="3556"/>
    <col min="2320" max="2320" width="11.28515625" style="3556" bestFit="1" customWidth="1"/>
    <col min="2321" max="2560" width="9.140625" style="3556"/>
    <col min="2561" max="2561" width="17.28515625" style="3556" bestFit="1" customWidth="1"/>
    <col min="2562" max="2562" width="63" style="3556" bestFit="1" customWidth="1"/>
    <col min="2563" max="2566" width="10.7109375" style="3556" bestFit="1" customWidth="1"/>
    <col min="2567" max="2567" width="14.5703125" style="3556" bestFit="1" customWidth="1"/>
    <col min="2568" max="2575" width="9.140625" style="3556"/>
    <col min="2576" max="2576" width="11.28515625" style="3556" bestFit="1" customWidth="1"/>
    <col min="2577" max="2816" width="9.140625" style="3556"/>
    <col min="2817" max="2817" width="17.28515625" style="3556" bestFit="1" customWidth="1"/>
    <col min="2818" max="2818" width="63" style="3556" bestFit="1" customWidth="1"/>
    <col min="2819" max="2822" width="10.7109375" style="3556" bestFit="1" customWidth="1"/>
    <col min="2823" max="2823" width="14.5703125" style="3556" bestFit="1" customWidth="1"/>
    <col min="2824" max="2831" width="9.140625" style="3556"/>
    <col min="2832" max="2832" width="11.28515625" style="3556" bestFit="1" customWidth="1"/>
    <col min="2833" max="3072" width="9.140625" style="3556"/>
    <col min="3073" max="3073" width="17.28515625" style="3556" bestFit="1" customWidth="1"/>
    <col min="3074" max="3074" width="63" style="3556" bestFit="1" customWidth="1"/>
    <col min="3075" max="3078" width="10.7109375" style="3556" bestFit="1" customWidth="1"/>
    <col min="3079" max="3079" width="14.5703125" style="3556" bestFit="1" customWidth="1"/>
    <col min="3080" max="3087" width="9.140625" style="3556"/>
    <col min="3088" max="3088" width="11.28515625" style="3556" bestFit="1" customWidth="1"/>
    <col min="3089" max="3328" width="9.140625" style="3556"/>
    <col min="3329" max="3329" width="17.28515625" style="3556" bestFit="1" customWidth="1"/>
    <col min="3330" max="3330" width="63" style="3556" bestFit="1" customWidth="1"/>
    <col min="3331" max="3334" width="10.7109375" style="3556" bestFit="1" customWidth="1"/>
    <col min="3335" max="3335" width="14.5703125" style="3556" bestFit="1" customWidth="1"/>
    <col min="3336" max="3343" width="9.140625" style="3556"/>
    <col min="3344" max="3344" width="11.28515625" style="3556" bestFit="1" customWidth="1"/>
    <col min="3345" max="3584" width="9.140625" style="3556"/>
    <col min="3585" max="3585" width="17.28515625" style="3556" bestFit="1" customWidth="1"/>
    <col min="3586" max="3586" width="63" style="3556" bestFit="1" customWidth="1"/>
    <col min="3587" max="3590" width="10.7109375" style="3556" bestFit="1" customWidth="1"/>
    <col min="3591" max="3591" width="14.5703125" style="3556" bestFit="1" customWidth="1"/>
    <col min="3592" max="3599" width="9.140625" style="3556"/>
    <col min="3600" max="3600" width="11.28515625" style="3556" bestFit="1" customWidth="1"/>
    <col min="3601" max="3840" width="9.140625" style="3556"/>
    <col min="3841" max="3841" width="17.28515625" style="3556" bestFit="1" customWidth="1"/>
    <col min="3842" max="3842" width="63" style="3556" bestFit="1" customWidth="1"/>
    <col min="3843" max="3846" width="10.7109375" style="3556" bestFit="1" customWidth="1"/>
    <col min="3847" max="3847" width="14.5703125" style="3556" bestFit="1" customWidth="1"/>
    <col min="3848" max="3855" width="9.140625" style="3556"/>
    <col min="3856" max="3856" width="11.28515625" style="3556" bestFit="1" customWidth="1"/>
    <col min="3857" max="4096" width="9.140625" style="3556"/>
    <col min="4097" max="4097" width="17.28515625" style="3556" bestFit="1" customWidth="1"/>
    <col min="4098" max="4098" width="63" style="3556" bestFit="1" customWidth="1"/>
    <col min="4099" max="4102" width="10.7109375" style="3556" bestFit="1" customWidth="1"/>
    <col min="4103" max="4103" width="14.5703125" style="3556" bestFit="1" customWidth="1"/>
    <col min="4104" max="4111" width="9.140625" style="3556"/>
    <col min="4112" max="4112" width="11.28515625" style="3556" bestFit="1" customWidth="1"/>
    <col min="4113" max="4352" width="9.140625" style="3556"/>
    <col min="4353" max="4353" width="17.28515625" style="3556" bestFit="1" customWidth="1"/>
    <col min="4354" max="4354" width="63" style="3556" bestFit="1" customWidth="1"/>
    <col min="4355" max="4358" width="10.7109375" style="3556" bestFit="1" customWidth="1"/>
    <col min="4359" max="4359" width="14.5703125" style="3556" bestFit="1" customWidth="1"/>
    <col min="4360" max="4367" width="9.140625" style="3556"/>
    <col min="4368" max="4368" width="11.28515625" style="3556" bestFit="1" customWidth="1"/>
    <col min="4369" max="4608" width="9.140625" style="3556"/>
    <col min="4609" max="4609" width="17.28515625" style="3556" bestFit="1" customWidth="1"/>
    <col min="4610" max="4610" width="63" style="3556" bestFit="1" customWidth="1"/>
    <col min="4611" max="4614" width="10.7109375" style="3556" bestFit="1" customWidth="1"/>
    <col min="4615" max="4615" width="14.5703125" style="3556" bestFit="1" customWidth="1"/>
    <col min="4616" max="4623" width="9.140625" style="3556"/>
    <col min="4624" max="4624" width="11.28515625" style="3556" bestFit="1" customWidth="1"/>
    <col min="4625" max="4864" width="9.140625" style="3556"/>
    <col min="4865" max="4865" width="17.28515625" style="3556" bestFit="1" customWidth="1"/>
    <col min="4866" max="4866" width="63" style="3556" bestFit="1" customWidth="1"/>
    <col min="4867" max="4870" width="10.7109375" style="3556" bestFit="1" customWidth="1"/>
    <col min="4871" max="4871" width="14.5703125" style="3556" bestFit="1" customWidth="1"/>
    <col min="4872" max="4879" width="9.140625" style="3556"/>
    <col min="4880" max="4880" width="11.28515625" style="3556" bestFit="1" customWidth="1"/>
    <col min="4881" max="5120" width="9.140625" style="3556"/>
    <col min="5121" max="5121" width="17.28515625" style="3556" bestFit="1" customWidth="1"/>
    <col min="5122" max="5122" width="63" style="3556" bestFit="1" customWidth="1"/>
    <col min="5123" max="5126" width="10.7109375" style="3556" bestFit="1" customWidth="1"/>
    <col min="5127" max="5127" width="14.5703125" style="3556" bestFit="1" customWidth="1"/>
    <col min="5128" max="5135" width="9.140625" style="3556"/>
    <col min="5136" max="5136" width="11.28515625" style="3556" bestFit="1" customWidth="1"/>
    <col min="5137" max="5376" width="9.140625" style="3556"/>
    <col min="5377" max="5377" width="17.28515625" style="3556" bestFit="1" customWidth="1"/>
    <col min="5378" max="5378" width="63" style="3556" bestFit="1" customWidth="1"/>
    <col min="5379" max="5382" width="10.7109375" style="3556" bestFit="1" customWidth="1"/>
    <col min="5383" max="5383" width="14.5703125" style="3556" bestFit="1" customWidth="1"/>
    <col min="5384" max="5391" width="9.140625" style="3556"/>
    <col min="5392" max="5392" width="11.28515625" style="3556" bestFit="1" customWidth="1"/>
    <col min="5393" max="5632" width="9.140625" style="3556"/>
    <col min="5633" max="5633" width="17.28515625" style="3556" bestFit="1" customWidth="1"/>
    <col min="5634" max="5634" width="63" style="3556" bestFit="1" customWidth="1"/>
    <col min="5635" max="5638" width="10.7109375" style="3556" bestFit="1" customWidth="1"/>
    <col min="5639" max="5639" width="14.5703125" style="3556" bestFit="1" customWidth="1"/>
    <col min="5640" max="5647" width="9.140625" style="3556"/>
    <col min="5648" max="5648" width="11.28515625" style="3556" bestFit="1" customWidth="1"/>
    <col min="5649" max="5888" width="9.140625" style="3556"/>
    <col min="5889" max="5889" width="17.28515625" style="3556" bestFit="1" customWidth="1"/>
    <col min="5890" max="5890" width="63" style="3556" bestFit="1" customWidth="1"/>
    <col min="5891" max="5894" width="10.7109375" style="3556" bestFit="1" customWidth="1"/>
    <col min="5895" max="5895" width="14.5703125" style="3556" bestFit="1" customWidth="1"/>
    <col min="5896" max="5903" width="9.140625" style="3556"/>
    <col min="5904" max="5904" width="11.28515625" style="3556" bestFit="1" customWidth="1"/>
    <col min="5905" max="6144" width="9.140625" style="3556"/>
    <col min="6145" max="6145" width="17.28515625" style="3556" bestFit="1" customWidth="1"/>
    <col min="6146" max="6146" width="63" style="3556" bestFit="1" customWidth="1"/>
    <col min="6147" max="6150" width="10.7109375" style="3556" bestFit="1" customWidth="1"/>
    <col min="6151" max="6151" width="14.5703125" style="3556" bestFit="1" customWidth="1"/>
    <col min="6152" max="6159" width="9.140625" style="3556"/>
    <col min="6160" max="6160" width="11.28515625" style="3556" bestFit="1" customWidth="1"/>
    <col min="6161" max="6400" width="9.140625" style="3556"/>
    <col min="6401" max="6401" width="17.28515625" style="3556" bestFit="1" customWidth="1"/>
    <col min="6402" max="6402" width="63" style="3556" bestFit="1" customWidth="1"/>
    <col min="6403" max="6406" width="10.7109375" style="3556" bestFit="1" customWidth="1"/>
    <col min="6407" max="6407" width="14.5703125" style="3556" bestFit="1" customWidth="1"/>
    <col min="6408" max="6415" width="9.140625" style="3556"/>
    <col min="6416" max="6416" width="11.28515625" style="3556" bestFit="1" customWidth="1"/>
    <col min="6417" max="6656" width="9.140625" style="3556"/>
    <col min="6657" max="6657" width="17.28515625" style="3556" bestFit="1" customWidth="1"/>
    <col min="6658" max="6658" width="63" style="3556" bestFit="1" customWidth="1"/>
    <col min="6659" max="6662" width="10.7109375" style="3556" bestFit="1" customWidth="1"/>
    <col min="6663" max="6663" width="14.5703125" style="3556" bestFit="1" customWidth="1"/>
    <col min="6664" max="6671" width="9.140625" style="3556"/>
    <col min="6672" max="6672" width="11.28515625" style="3556" bestFit="1" customWidth="1"/>
    <col min="6673" max="6912" width="9.140625" style="3556"/>
    <col min="6913" max="6913" width="17.28515625" style="3556" bestFit="1" customWidth="1"/>
    <col min="6914" max="6914" width="63" style="3556" bestFit="1" customWidth="1"/>
    <col min="6915" max="6918" width="10.7109375" style="3556" bestFit="1" customWidth="1"/>
    <col min="6919" max="6919" width="14.5703125" style="3556" bestFit="1" customWidth="1"/>
    <col min="6920" max="6927" width="9.140625" style="3556"/>
    <col min="6928" max="6928" width="11.28515625" style="3556" bestFit="1" customWidth="1"/>
    <col min="6929" max="7168" width="9.140625" style="3556"/>
    <col min="7169" max="7169" width="17.28515625" style="3556" bestFit="1" customWidth="1"/>
    <col min="7170" max="7170" width="63" style="3556" bestFit="1" customWidth="1"/>
    <col min="7171" max="7174" width="10.7109375" style="3556" bestFit="1" customWidth="1"/>
    <col min="7175" max="7175" width="14.5703125" style="3556" bestFit="1" customWidth="1"/>
    <col min="7176" max="7183" width="9.140625" style="3556"/>
    <col min="7184" max="7184" width="11.28515625" style="3556" bestFit="1" customWidth="1"/>
    <col min="7185" max="7424" width="9.140625" style="3556"/>
    <col min="7425" max="7425" width="17.28515625" style="3556" bestFit="1" customWidth="1"/>
    <col min="7426" max="7426" width="63" style="3556" bestFit="1" customWidth="1"/>
    <col min="7427" max="7430" width="10.7109375" style="3556" bestFit="1" customWidth="1"/>
    <col min="7431" max="7431" width="14.5703125" style="3556" bestFit="1" customWidth="1"/>
    <col min="7432" max="7439" width="9.140625" style="3556"/>
    <col min="7440" max="7440" width="11.28515625" style="3556" bestFit="1" customWidth="1"/>
    <col min="7441" max="7680" width="9.140625" style="3556"/>
    <col min="7681" max="7681" width="17.28515625" style="3556" bestFit="1" customWidth="1"/>
    <col min="7682" max="7682" width="63" style="3556" bestFit="1" customWidth="1"/>
    <col min="7683" max="7686" width="10.7109375" style="3556" bestFit="1" customWidth="1"/>
    <col min="7687" max="7687" width="14.5703125" style="3556" bestFit="1" customWidth="1"/>
    <col min="7688" max="7695" width="9.140625" style="3556"/>
    <col min="7696" max="7696" width="11.28515625" style="3556" bestFit="1" customWidth="1"/>
    <col min="7697" max="7936" width="9.140625" style="3556"/>
    <col min="7937" max="7937" width="17.28515625" style="3556" bestFit="1" customWidth="1"/>
    <col min="7938" max="7938" width="63" style="3556" bestFit="1" customWidth="1"/>
    <col min="7939" max="7942" width="10.7109375" style="3556" bestFit="1" customWidth="1"/>
    <col min="7943" max="7943" width="14.5703125" style="3556" bestFit="1" customWidth="1"/>
    <col min="7944" max="7951" width="9.140625" style="3556"/>
    <col min="7952" max="7952" width="11.28515625" style="3556" bestFit="1" customWidth="1"/>
    <col min="7953" max="8192" width="9.140625" style="3556"/>
    <col min="8193" max="8193" width="17.28515625" style="3556" bestFit="1" customWidth="1"/>
    <col min="8194" max="8194" width="63" style="3556" bestFit="1" customWidth="1"/>
    <col min="8195" max="8198" width="10.7109375" style="3556" bestFit="1" customWidth="1"/>
    <col min="8199" max="8199" width="14.5703125" style="3556" bestFit="1" customWidth="1"/>
    <col min="8200" max="8207" width="9.140625" style="3556"/>
    <col min="8208" max="8208" width="11.28515625" style="3556" bestFit="1" customWidth="1"/>
    <col min="8209" max="8448" width="9.140625" style="3556"/>
    <col min="8449" max="8449" width="17.28515625" style="3556" bestFit="1" customWidth="1"/>
    <col min="8450" max="8450" width="63" style="3556" bestFit="1" customWidth="1"/>
    <col min="8451" max="8454" width="10.7109375" style="3556" bestFit="1" customWidth="1"/>
    <col min="8455" max="8455" width="14.5703125" style="3556" bestFit="1" customWidth="1"/>
    <col min="8456" max="8463" width="9.140625" style="3556"/>
    <col min="8464" max="8464" width="11.28515625" style="3556" bestFit="1" customWidth="1"/>
    <col min="8465" max="8704" width="9.140625" style="3556"/>
    <col min="8705" max="8705" width="17.28515625" style="3556" bestFit="1" customWidth="1"/>
    <col min="8706" max="8706" width="63" style="3556" bestFit="1" customWidth="1"/>
    <col min="8707" max="8710" width="10.7109375" style="3556" bestFit="1" customWidth="1"/>
    <col min="8711" max="8711" width="14.5703125" style="3556" bestFit="1" customWidth="1"/>
    <col min="8712" max="8719" width="9.140625" style="3556"/>
    <col min="8720" max="8720" width="11.28515625" style="3556" bestFit="1" customWidth="1"/>
    <col min="8721" max="8960" width="9.140625" style="3556"/>
    <col min="8961" max="8961" width="17.28515625" style="3556" bestFit="1" customWidth="1"/>
    <col min="8962" max="8962" width="63" style="3556" bestFit="1" customWidth="1"/>
    <col min="8963" max="8966" width="10.7109375" style="3556" bestFit="1" customWidth="1"/>
    <col min="8967" max="8967" width="14.5703125" style="3556" bestFit="1" customWidth="1"/>
    <col min="8968" max="8975" width="9.140625" style="3556"/>
    <col min="8976" max="8976" width="11.28515625" style="3556" bestFit="1" customWidth="1"/>
    <col min="8977" max="9216" width="9.140625" style="3556"/>
    <col min="9217" max="9217" width="17.28515625" style="3556" bestFit="1" customWidth="1"/>
    <col min="9218" max="9218" width="63" style="3556" bestFit="1" customWidth="1"/>
    <col min="9219" max="9222" width="10.7109375" style="3556" bestFit="1" customWidth="1"/>
    <col min="9223" max="9223" width="14.5703125" style="3556" bestFit="1" customWidth="1"/>
    <col min="9224" max="9231" width="9.140625" style="3556"/>
    <col min="9232" max="9232" width="11.28515625" style="3556" bestFit="1" customWidth="1"/>
    <col min="9233" max="9472" width="9.140625" style="3556"/>
    <col min="9473" max="9473" width="17.28515625" style="3556" bestFit="1" customWidth="1"/>
    <col min="9474" max="9474" width="63" style="3556" bestFit="1" customWidth="1"/>
    <col min="9475" max="9478" width="10.7109375" style="3556" bestFit="1" customWidth="1"/>
    <col min="9479" max="9479" width="14.5703125" style="3556" bestFit="1" customWidth="1"/>
    <col min="9480" max="9487" width="9.140625" style="3556"/>
    <col min="9488" max="9488" width="11.28515625" style="3556" bestFit="1" customWidth="1"/>
    <col min="9489" max="9728" width="9.140625" style="3556"/>
    <col min="9729" max="9729" width="17.28515625" style="3556" bestFit="1" customWidth="1"/>
    <col min="9730" max="9730" width="63" style="3556" bestFit="1" customWidth="1"/>
    <col min="9731" max="9734" width="10.7109375" style="3556" bestFit="1" customWidth="1"/>
    <col min="9735" max="9735" width="14.5703125" style="3556" bestFit="1" customWidth="1"/>
    <col min="9736" max="9743" width="9.140625" style="3556"/>
    <col min="9744" max="9744" width="11.28515625" style="3556" bestFit="1" customWidth="1"/>
    <col min="9745" max="9984" width="9.140625" style="3556"/>
    <col min="9985" max="9985" width="17.28515625" style="3556" bestFit="1" customWidth="1"/>
    <col min="9986" max="9986" width="63" style="3556" bestFit="1" customWidth="1"/>
    <col min="9987" max="9990" width="10.7109375" style="3556" bestFit="1" customWidth="1"/>
    <col min="9991" max="9991" width="14.5703125" style="3556" bestFit="1" customWidth="1"/>
    <col min="9992" max="9999" width="9.140625" style="3556"/>
    <col min="10000" max="10000" width="11.28515625" style="3556" bestFit="1" customWidth="1"/>
    <col min="10001" max="10240" width="9.140625" style="3556"/>
    <col min="10241" max="10241" width="17.28515625" style="3556" bestFit="1" customWidth="1"/>
    <col min="10242" max="10242" width="63" style="3556" bestFit="1" customWidth="1"/>
    <col min="10243" max="10246" width="10.7109375" style="3556" bestFit="1" customWidth="1"/>
    <col min="10247" max="10247" width="14.5703125" style="3556" bestFit="1" customWidth="1"/>
    <col min="10248" max="10255" width="9.140625" style="3556"/>
    <col min="10256" max="10256" width="11.28515625" style="3556" bestFit="1" customWidth="1"/>
    <col min="10257" max="10496" width="9.140625" style="3556"/>
    <col min="10497" max="10497" width="17.28515625" style="3556" bestFit="1" customWidth="1"/>
    <col min="10498" max="10498" width="63" style="3556" bestFit="1" customWidth="1"/>
    <col min="10499" max="10502" width="10.7109375" style="3556" bestFit="1" customWidth="1"/>
    <col min="10503" max="10503" width="14.5703125" style="3556" bestFit="1" customWidth="1"/>
    <col min="10504" max="10511" width="9.140625" style="3556"/>
    <col min="10512" max="10512" width="11.28515625" style="3556" bestFit="1" customWidth="1"/>
    <col min="10513" max="10752" width="9.140625" style="3556"/>
    <col min="10753" max="10753" width="17.28515625" style="3556" bestFit="1" customWidth="1"/>
    <col min="10754" max="10754" width="63" style="3556" bestFit="1" customWidth="1"/>
    <col min="10755" max="10758" width="10.7109375" style="3556" bestFit="1" customWidth="1"/>
    <col min="10759" max="10759" width="14.5703125" style="3556" bestFit="1" customWidth="1"/>
    <col min="10760" max="10767" width="9.140625" style="3556"/>
    <col min="10768" max="10768" width="11.28515625" style="3556" bestFit="1" customWidth="1"/>
    <col min="10769" max="11008" width="9.140625" style="3556"/>
    <col min="11009" max="11009" width="17.28515625" style="3556" bestFit="1" customWidth="1"/>
    <col min="11010" max="11010" width="63" style="3556" bestFit="1" customWidth="1"/>
    <col min="11011" max="11014" width="10.7109375" style="3556" bestFit="1" customWidth="1"/>
    <col min="11015" max="11015" width="14.5703125" style="3556" bestFit="1" customWidth="1"/>
    <col min="11016" max="11023" width="9.140625" style="3556"/>
    <col min="11024" max="11024" width="11.28515625" style="3556" bestFit="1" customWidth="1"/>
    <col min="11025" max="11264" width="9.140625" style="3556"/>
    <col min="11265" max="11265" width="17.28515625" style="3556" bestFit="1" customWidth="1"/>
    <col min="11266" max="11266" width="63" style="3556" bestFit="1" customWidth="1"/>
    <col min="11267" max="11270" width="10.7109375" style="3556" bestFit="1" customWidth="1"/>
    <col min="11271" max="11271" width="14.5703125" style="3556" bestFit="1" customWidth="1"/>
    <col min="11272" max="11279" width="9.140625" style="3556"/>
    <col min="11280" max="11280" width="11.28515625" style="3556" bestFit="1" customWidth="1"/>
    <col min="11281" max="11520" width="9.140625" style="3556"/>
    <col min="11521" max="11521" width="17.28515625" style="3556" bestFit="1" customWidth="1"/>
    <col min="11522" max="11522" width="63" style="3556" bestFit="1" customWidth="1"/>
    <col min="11523" max="11526" width="10.7109375" style="3556" bestFit="1" customWidth="1"/>
    <col min="11527" max="11527" width="14.5703125" style="3556" bestFit="1" customWidth="1"/>
    <col min="11528" max="11535" width="9.140625" style="3556"/>
    <col min="11536" max="11536" width="11.28515625" style="3556" bestFit="1" customWidth="1"/>
    <col min="11537" max="11776" width="9.140625" style="3556"/>
    <col min="11777" max="11777" width="17.28515625" style="3556" bestFit="1" customWidth="1"/>
    <col min="11778" max="11778" width="63" style="3556" bestFit="1" customWidth="1"/>
    <col min="11779" max="11782" width="10.7109375" style="3556" bestFit="1" customWidth="1"/>
    <col min="11783" max="11783" width="14.5703125" style="3556" bestFit="1" customWidth="1"/>
    <col min="11784" max="11791" width="9.140625" style="3556"/>
    <col min="11792" max="11792" width="11.28515625" style="3556" bestFit="1" customWidth="1"/>
    <col min="11793" max="12032" width="9.140625" style="3556"/>
    <col min="12033" max="12033" width="17.28515625" style="3556" bestFit="1" customWidth="1"/>
    <col min="12034" max="12034" width="63" style="3556" bestFit="1" customWidth="1"/>
    <col min="12035" max="12038" width="10.7109375" style="3556" bestFit="1" customWidth="1"/>
    <col min="12039" max="12039" width="14.5703125" style="3556" bestFit="1" customWidth="1"/>
    <col min="12040" max="12047" width="9.140625" style="3556"/>
    <col min="12048" max="12048" width="11.28515625" style="3556" bestFit="1" customWidth="1"/>
    <col min="12049" max="12288" width="9.140625" style="3556"/>
    <col min="12289" max="12289" width="17.28515625" style="3556" bestFit="1" customWidth="1"/>
    <col min="12290" max="12290" width="63" style="3556" bestFit="1" customWidth="1"/>
    <col min="12291" max="12294" width="10.7109375" style="3556" bestFit="1" customWidth="1"/>
    <col min="12295" max="12295" width="14.5703125" style="3556" bestFit="1" customWidth="1"/>
    <col min="12296" max="12303" width="9.140625" style="3556"/>
    <col min="12304" max="12304" width="11.28515625" style="3556" bestFit="1" customWidth="1"/>
    <col min="12305" max="12544" width="9.140625" style="3556"/>
    <col min="12545" max="12545" width="17.28515625" style="3556" bestFit="1" customWidth="1"/>
    <col min="12546" max="12546" width="63" style="3556" bestFit="1" customWidth="1"/>
    <col min="12547" max="12550" width="10.7109375" style="3556" bestFit="1" customWidth="1"/>
    <col min="12551" max="12551" width="14.5703125" style="3556" bestFit="1" customWidth="1"/>
    <col min="12552" max="12559" width="9.140625" style="3556"/>
    <col min="12560" max="12560" width="11.28515625" style="3556" bestFit="1" customWidth="1"/>
    <col min="12561" max="12800" width="9.140625" style="3556"/>
    <col min="12801" max="12801" width="17.28515625" style="3556" bestFit="1" customWidth="1"/>
    <col min="12802" max="12802" width="63" style="3556" bestFit="1" customWidth="1"/>
    <col min="12803" max="12806" width="10.7109375" style="3556" bestFit="1" customWidth="1"/>
    <col min="12807" max="12807" width="14.5703125" style="3556" bestFit="1" customWidth="1"/>
    <col min="12808" max="12815" width="9.140625" style="3556"/>
    <col min="12816" max="12816" width="11.28515625" style="3556" bestFit="1" customWidth="1"/>
    <col min="12817" max="13056" width="9.140625" style="3556"/>
    <col min="13057" max="13057" width="17.28515625" style="3556" bestFit="1" customWidth="1"/>
    <col min="13058" max="13058" width="63" style="3556" bestFit="1" customWidth="1"/>
    <col min="13059" max="13062" width="10.7109375" style="3556" bestFit="1" customWidth="1"/>
    <col min="13063" max="13063" width="14.5703125" style="3556" bestFit="1" customWidth="1"/>
    <col min="13064" max="13071" width="9.140625" style="3556"/>
    <col min="13072" max="13072" width="11.28515625" style="3556" bestFit="1" customWidth="1"/>
    <col min="13073" max="13312" width="9.140625" style="3556"/>
    <col min="13313" max="13313" width="17.28515625" style="3556" bestFit="1" customWidth="1"/>
    <col min="13314" max="13314" width="63" style="3556" bestFit="1" customWidth="1"/>
    <col min="13315" max="13318" width="10.7109375" style="3556" bestFit="1" customWidth="1"/>
    <col min="13319" max="13319" width="14.5703125" style="3556" bestFit="1" customWidth="1"/>
    <col min="13320" max="13327" width="9.140625" style="3556"/>
    <col min="13328" max="13328" width="11.28515625" style="3556" bestFit="1" customWidth="1"/>
    <col min="13329" max="13568" width="9.140625" style="3556"/>
    <col min="13569" max="13569" width="17.28515625" style="3556" bestFit="1" customWidth="1"/>
    <col min="13570" max="13570" width="63" style="3556" bestFit="1" customWidth="1"/>
    <col min="13571" max="13574" width="10.7109375" style="3556" bestFit="1" customWidth="1"/>
    <col min="13575" max="13575" width="14.5703125" style="3556" bestFit="1" customWidth="1"/>
    <col min="13576" max="13583" width="9.140625" style="3556"/>
    <col min="13584" max="13584" width="11.28515625" style="3556" bestFit="1" customWidth="1"/>
    <col min="13585" max="13824" width="9.140625" style="3556"/>
    <col min="13825" max="13825" width="17.28515625" style="3556" bestFit="1" customWidth="1"/>
    <col min="13826" max="13826" width="63" style="3556" bestFit="1" customWidth="1"/>
    <col min="13827" max="13830" width="10.7109375" style="3556" bestFit="1" customWidth="1"/>
    <col min="13831" max="13831" width="14.5703125" style="3556" bestFit="1" customWidth="1"/>
    <col min="13832" max="13839" width="9.140625" style="3556"/>
    <col min="13840" max="13840" width="11.28515625" style="3556" bestFit="1" customWidth="1"/>
    <col min="13841" max="14080" width="9.140625" style="3556"/>
    <col min="14081" max="14081" width="17.28515625" style="3556" bestFit="1" customWidth="1"/>
    <col min="14082" max="14082" width="63" style="3556" bestFit="1" customWidth="1"/>
    <col min="14083" max="14086" width="10.7109375" style="3556" bestFit="1" customWidth="1"/>
    <col min="14087" max="14087" width="14.5703125" style="3556" bestFit="1" customWidth="1"/>
    <col min="14088" max="14095" width="9.140625" style="3556"/>
    <col min="14096" max="14096" width="11.28515625" style="3556" bestFit="1" customWidth="1"/>
    <col min="14097" max="14336" width="9.140625" style="3556"/>
    <col min="14337" max="14337" width="17.28515625" style="3556" bestFit="1" customWidth="1"/>
    <col min="14338" max="14338" width="63" style="3556" bestFit="1" customWidth="1"/>
    <col min="14339" max="14342" width="10.7109375" style="3556" bestFit="1" customWidth="1"/>
    <col min="14343" max="14343" width="14.5703125" style="3556" bestFit="1" customWidth="1"/>
    <col min="14344" max="14351" width="9.140625" style="3556"/>
    <col min="14352" max="14352" width="11.28515625" style="3556" bestFit="1" customWidth="1"/>
    <col min="14353" max="14592" width="9.140625" style="3556"/>
    <col min="14593" max="14593" width="17.28515625" style="3556" bestFit="1" customWidth="1"/>
    <col min="14594" max="14594" width="63" style="3556" bestFit="1" customWidth="1"/>
    <col min="14595" max="14598" width="10.7109375" style="3556" bestFit="1" customWidth="1"/>
    <col min="14599" max="14599" width="14.5703125" style="3556" bestFit="1" customWidth="1"/>
    <col min="14600" max="14607" width="9.140625" style="3556"/>
    <col min="14608" max="14608" width="11.28515625" style="3556" bestFit="1" customWidth="1"/>
    <col min="14609" max="14848" width="9.140625" style="3556"/>
    <col min="14849" max="14849" width="17.28515625" style="3556" bestFit="1" customWidth="1"/>
    <col min="14850" max="14850" width="63" style="3556" bestFit="1" customWidth="1"/>
    <col min="14851" max="14854" width="10.7109375" style="3556" bestFit="1" customWidth="1"/>
    <col min="14855" max="14855" width="14.5703125" style="3556" bestFit="1" customWidth="1"/>
    <col min="14856" max="14863" width="9.140625" style="3556"/>
    <col min="14864" max="14864" width="11.28515625" style="3556" bestFit="1" customWidth="1"/>
    <col min="14865" max="15104" width="9.140625" style="3556"/>
    <col min="15105" max="15105" width="17.28515625" style="3556" bestFit="1" customWidth="1"/>
    <col min="15106" max="15106" width="63" style="3556" bestFit="1" customWidth="1"/>
    <col min="15107" max="15110" width="10.7109375" style="3556" bestFit="1" customWidth="1"/>
    <col min="15111" max="15111" width="14.5703125" style="3556" bestFit="1" customWidth="1"/>
    <col min="15112" max="15119" width="9.140625" style="3556"/>
    <col min="15120" max="15120" width="11.28515625" style="3556" bestFit="1" customWidth="1"/>
    <col min="15121" max="15360" width="9.140625" style="3556"/>
    <col min="15361" max="15361" width="17.28515625" style="3556" bestFit="1" customWidth="1"/>
    <col min="15362" max="15362" width="63" style="3556" bestFit="1" customWidth="1"/>
    <col min="15363" max="15366" width="10.7109375" style="3556" bestFit="1" customWidth="1"/>
    <col min="15367" max="15367" width="14.5703125" style="3556" bestFit="1" customWidth="1"/>
    <col min="15368" max="15375" width="9.140625" style="3556"/>
    <col min="15376" max="15376" width="11.28515625" style="3556" bestFit="1" customWidth="1"/>
    <col min="15377" max="15616" width="9.140625" style="3556"/>
    <col min="15617" max="15617" width="17.28515625" style="3556" bestFit="1" customWidth="1"/>
    <col min="15618" max="15618" width="63" style="3556" bestFit="1" customWidth="1"/>
    <col min="15619" max="15622" width="10.7109375" style="3556" bestFit="1" customWidth="1"/>
    <col min="15623" max="15623" width="14.5703125" style="3556" bestFit="1" customWidth="1"/>
    <col min="15624" max="15631" width="9.140625" style="3556"/>
    <col min="15632" max="15632" width="11.28515625" style="3556" bestFit="1" customWidth="1"/>
    <col min="15633" max="15872" width="9.140625" style="3556"/>
    <col min="15873" max="15873" width="17.28515625" style="3556" bestFit="1" customWidth="1"/>
    <col min="15874" max="15874" width="63" style="3556" bestFit="1" customWidth="1"/>
    <col min="15875" max="15878" width="10.7109375" style="3556" bestFit="1" customWidth="1"/>
    <col min="15879" max="15879" width="14.5703125" style="3556" bestFit="1" customWidth="1"/>
    <col min="15880" max="15887" width="9.140625" style="3556"/>
    <col min="15888" max="15888" width="11.28515625" style="3556" bestFit="1" customWidth="1"/>
    <col min="15889" max="16128" width="9.140625" style="3556"/>
    <col min="16129" max="16129" width="17.28515625" style="3556" bestFit="1" customWidth="1"/>
    <col min="16130" max="16130" width="63" style="3556" bestFit="1" customWidth="1"/>
    <col min="16131" max="16134" width="10.7109375" style="3556" bestFit="1" customWidth="1"/>
    <col min="16135" max="16135" width="14.5703125" style="3556" bestFit="1" customWidth="1"/>
    <col min="16136" max="16143" width="9.140625" style="3556"/>
    <col min="16144" max="16144" width="11.28515625" style="3556" bestFit="1" customWidth="1"/>
    <col min="16145" max="16384" width="9.140625" style="3556"/>
  </cols>
  <sheetData>
    <row r="1" spans="1:7">
      <c r="A1" s="3555" t="s">
        <v>2923</v>
      </c>
      <c r="B1" s="3555"/>
      <c r="C1" s="3555"/>
      <c r="D1" s="3555"/>
      <c r="E1" s="3555"/>
      <c r="F1" s="3555"/>
      <c r="G1" s="3555"/>
    </row>
    <row r="2" spans="1:7">
      <c r="A2" s="3555" t="s">
        <v>2924</v>
      </c>
      <c r="B2" s="3555"/>
      <c r="C2" s="3555"/>
      <c r="D2" s="3555"/>
      <c r="E2" s="3555"/>
      <c r="F2" s="3555"/>
      <c r="G2" s="3555"/>
    </row>
    <row r="3" spans="1:7">
      <c r="A3" s="3556" t="s">
        <v>2925</v>
      </c>
      <c r="B3" s="3555"/>
      <c r="C3" s="3555"/>
      <c r="D3" s="3555"/>
      <c r="E3" s="3555"/>
      <c r="F3" s="3555"/>
      <c r="G3" s="3557" t="s">
        <v>2926</v>
      </c>
    </row>
    <row r="4" spans="1:7" ht="30" customHeight="1">
      <c r="A4" s="3558" t="s">
        <v>2506</v>
      </c>
      <c r="B4" s="3559"/>
      <c r="C4" s="3560" t="s">
        <v>542</v>
      </c>
      <c r="D4" s="3561"/>
      <c r="E4" s="3561"/>
      <c r="F4" s="3561"/>
      <c r="G4" s="3562" t="s">
        <v>543</v>
      </c>
    </row>
    <row r="5" spans="1:7" ht="30" customHeight="1">
      <c r="A5" s="3563" t="s">
        <v>2927</v>
      </c>
      <c r="B5" s="3564"/>
      <c r="C5" s="3565">
        <v>1429</v>
      </c>
      <c r="D5" s="3565">
        <v>1430</v>
      </c>
      <c r="E5" s="3565">
        <v>1431</v>
      </c>
      <c r="F5" s="3565">
        <v>1432</v>
      </c>
      <c r="G5" s="3565">
        <v>1433</v>
      </c>
    </row>
    <row r="6" spans="1:7" ht="20.100000000000001" customHeight="1">
      <c r="A6" s="3566"/>
      <c r="B6" s="3567" t="s">
        <v>2928</v>
      </c>
      <c r="C6" s="3568">
        <v>9016</v>
      </c>
      <c r="D6" s="3568">
        <v>10916</v>
      </c>
      <c r="E6" s="3568">
        <v>9708</v>
      </c>
      <c r="F6" s="3568">
        <v>9604</v>
      </c>
      <c r="G6" s="3568">
        <v>8462</v>
      </c>
    </row>
    <row r="7" spans="1:7" ht="20.100000000000001" customHeight="1">
      <c r="A7" s="3569" t="s">
        <v>2929</v>
      </c>
      <c r="B7" s="3570" t="s">
        <v>2930</v>
      </c>
      <c r="C7" s="3571">
        <v>87283</v>
      </c>
      <c r="D7" s="3571">
        <v>97632</v>
      </c>
      <c r="E7" s="3571">
        <v>108323</v>
      </c>
      <c r="F7" s="3571">
        <v>108540</v>
      </c>
      <c r="G7" s="3571">
        <v>140260</v>
      </c>
    </row>
    <row r="8" spans="1:7" ht="20.100000000000001" customHeight="1">
      <c r="A8" s="3569" t="s">
        <v>2931</v>
      </c>
      <c r="B8" s="3572" t="s">
        <v>2932</v>
      </c>
      <c r="C8" s="3573">
        <v>15088</v>
      </c>
      <c r="D8" s="3573">
        <v>16527</v>
      </c>
      <c r="E8" s="3573">
        <v>14235</v>
      </c>
      <c r="F8" s="3573">
        <v>13894</v>
      </c>
      <c r="G8" s="3573">
        <v>9770</v>
      </c>
    </row>
    <row r="9" spans="1:7" ht="20.100000000000001" customHeight="1">
      <c r="A9" s="3572"/>
      <c r="B9" s="3572" t="s">
        <v>2810</v>
      </c>
      <c r="C9" s="3574">
        <f>SUM(C6:C8)</f>
        <v>111387</v>
      </c>
      <c r="D9" s="3574">
        <f>SUM(D6:D8)</f>
        <v>125075</v>
      </c>
      <c r="E9" s="3574">
        <f>SUM(E6:E8)</f>
        <v>132266</v>
      </c>
      <c r="F9" s="3574">
        <f>SUM(F6:F8)</f>
        <v>132038</v>
      </c>
      <c r="G9" s="3574">
        <f>SUM(G6:G8)</f>
        <v>158492</v>
      </c>
    </row>
    <row r="10" spans="1:7" ht="20.100000000000001" customHeight="1">
      <c r="A10" s="3569"/>
      <c r="B10" s="3570" t="s">
        <v>2933</v>
      </c>
      <c r="C10" s="3568">
        <v>502</v>
      </c>
      <c r="D10" s="3568">
        <v>464</v>
      </c>
      <c r="E10" s="3568">
        <v>636</v>
      </c>
      <c r="F10" s="3568">
        <v>482</v>
      </c>
      <c r="G10" s="3568">
        <v>280</v>
      </c>
    </row>
    <row r="11" spans="1:7" ht="20.100000000000001" customHeight="1">
      <c r="A11" s="3569" t="s">
        <v>2290</v>
      </c>
      <c r="B11" s="3570" t="s">
        <v>2934</v>
      </c>
      <c r="C11" s="3571">
        <v>7908</v>
      </c>
      <c r="D11" s="3571">
        <v>8442</v>
      </c>
      <c r="E11" s="3571">
        <v>7946</v>
      </c>
      <c r="F11" s="3571">
        <v>8772</v>
      </c>
      <c r="G11" s="3571">
        <v>6300</v>
      </c>
    </row>
    <row r="12" spans="1:7" ht="20.100000000000001" customHeight="1">
      <c r="A12" s="3569" t="s">
        <v>978</v>
      </c>
      <c r="B12" s="3570" t="s">
        <v>2935</v>
      </c>
      <c r="C12" s="3571">
        <v>1947</v>
      </c>
      <c r="D12" s="3571">
        <v>1669</v>
      </c>
      <c r="E12" s="3571">
        <v>1356</v>
      </c>
      <c r="F12" s="3571" t="s">
        <v>246</v>
      </c>
      <c r="G12" s="3571">
        <v>1283</v>
      </c>
    </row>
    <row r="13" spans="1:7" ht="20.100000000000001" customHeight="1">
      <c r="A13" s="3569"/>
      <c r="B13" s="3572" t="s">
        <v>2936</v>
      </c>
      <c r="C13" s="3573">
        <v>21404</v>
      </c>
      <c r="D13" s="3573">
        <v>1315</v>
      </c>
      <c r="E13" s="3573">
        <v>22522</v>
      </c>
      <c r="F13" s="3573">
        <v>21512</v>
      </c>
      <c r="G13" s="3573">
        <v>22800</v>
      </c>
    </row>
    <row r="14" spans="1:7" ht="20.100000000000001" customHeight="1">
      <c r="A14" s="3572"/>
      <c r="B14" s="3572" t="s">
        <v>2937</v>
      </c>
      <c r="C14" s="3574">
        <f>SUM(C10:C13)</f>
        <v>31761</v>
      </c>
      <c r="D14" s="3574">
        <f>SUM(D10:D13)</f>
        <v>11890</v>
      </c>
      <c r="E14" s="3574">
        <f>SUM(E10:E13)</f>
        <v>32460</v>
      </c>
      <c r="F14" s="3574">
        <f>SUM(F10:F13)</f>
        <v>30766</v>
      </c>
      <c r="G14" s="3574">
        <f>SUM(G10:G13)</f>
        <v>30663</v>
      </c>
    </row>
    <row r="15" spans="1:7" ht="20.100000000000001" customHeight="1">
      <c r="A15" s="3569" t="s">
        <v>2557</v>
      </c>
      <c r="B15" s="3570" t="s">
        <v>2938</v>
      </c>
      <c r="C15" s="3568">
        <v>15974</v>
      </c>
      <c r="D15" s="3568">
        <v>13348</v>
      </c>
      <c r="E15" s="3568">
        <v>9710</v>
      </c>
      <c r="F15" s="3568">
        <v>10038</v>
      </c>
      <c r="G15" s="3568">
        <v>13548</v>
      </c>
    </row>
    <row r="16" spans="1:7" ht="20.100000000000001" customHeight="1">
      <c r="A16" s="3572" t="s">
        <v>2939</v>
      </c>
      <c r="B16" s="3572" t="s">
        <v>2940</v>
      </c>
      <c r="C16" s="3573">
        <v>3.7</v>
      </c>
      <c r="D16" s="3573">
        <v>4.4000000000000004</v>
      </c>
      <c r="E16" s="3575">
        <v>5.19</v>
      </c>
      <c r="F16" s="3575">
        <v>4.5</v>
      </c>
      <c r="G16" s="3575">
        <v>4.8</v>
      </c>
    </row>
    <row r="17" spans="1:7" ht="20.100000000000001" customHeight="1">
      <c r="A17" s="3569" t="s">
        <v>2941</v>
      </c>
      <c r="B17" s="3570" t="s">
        <v>2942</v>
      </c>
      <c r="C17" s="3568">
        <v>26455</v>
      </c>
      <c r="D17" s="3568">
        <v>19171</v>
      </c>
      <c r="E17" s="3568">
        <v>10239</v>
      </c>
      <c r="F17" s="3568">
        <v>11006</v>
      </c>
      <c r="G17" s="3568">
        <v>22513</v>
      </c>
    </row>
    <row r="18" spans="1:7" ht="20.100000000000001" customHeight="1">
      <c r="A18" s="3572" t="s">
        <v>933</v>
      </c>
      <c r="B18" s="3572" t="s">
        <v>2943</v>
      </c>
      <c r="C18" s="3573">
        <v>19910</v>
      </c>
      <c r="D18" s="3573">
        <v>10733</v>
      </c>
      <c r="E18" s="3573">
        <v>9924</v>
      </c>
      <c r="F18" s="3573">
        <v>10267</v>
      </c>
      <c r="G18" s="3573">
        <v>9779</v>
      </c>
    </row>
    <row r="19" spans="1:7" ht="20.100000000000001" customHeight="1">
      <c r="A19" s="3569"/>
      <c r="B19" s="3570" t="s">
        <v>2944</v>
      </c>
      <c r="C19" s="3568">
        <v>514239</v>
      </c>
      <c r="D19" s="3568">
        <v>482113</v>
      </c>
      <c r="E19" s="3568">
        <v>453516</v>
      </c>
      <c r="F19" s="3568">
        <v>468413</v>
      </c>
      <c r="G19" s="3568">
        <v>484495</v>
      </c>
    </row>
    <row r="20" spans="1:7" ht="20.100000000000001" customHeight="1">
      <c r="A20" s="3569" t="s">
        <v>2945</v>
      </c>
      <c r="B20" s="3570" t="s">
        <v>2946</v>
      </c>
      <c r="C20" s="3571">
        <v>81124</v>
      </c>
      <c r="D20" s="3571">
        <v>81213</v>
      </c>
      <c r="E20" s="3571">
        <v>94035</v>
      </c>
      <c r="F20" s="3571">
        <v>122020</v>
      </c>
      <c r="G20" s="3571">
        <v>104106</v>
      </c>
    </row>
    <row r="21" spans="1:7" ht="20.100000000000001" customHeight="1">
      <c r="A21" s="3569" t="s">
        <v>2947</v>
      </c>
      <c r="B21" s="3570" t="s">
        <v>2948</v>
      </c>
      <c r="C21" s="3571">
        <v>16287</v>
      </c>
      <c r="D21" s="3571">
        <v>15250</v>
      </c>
      <c r="E21" s="3571">
        <v>15399</v>
      </c>
      <c r="F21" s="3571">
        <v>12940</v>
      </c>
      <c r="G21" s="3571">
        <v>14247</v>
      </c>
    </row>
    <row r="22" spans="1:7" ht="20.100000000000001" customHeight="1">
      <c r="A22" s="3572"/>
      <c r="B22" s="3572" t="s">
        <v>2949</v>
      </c>
      <c r="C22" s="3573">
        <v>28621</v>
      </c>
      <c r="D22" s="3573">
        <v>29981</v>
      </c>
      <c r="E22" s="3573">
        <v>33630</v>
      </c>
      <c r="F22" s="3573">
        <v>29696</v>
      </c>
      <c r="G22" s="3573">
        <v>32166</v>
      </c>
    </row>
    <row r="23" spans="1:7" ht="20.100000000000001" customHeight="1">
      <c r="A23" s="3569" t="s">
        <v>2950</v>
      </c>
      <c r="B23" s="3570" t="s">
        <v>2951</v>
      </c>
      <c r="C23" s="3568">
        <v>1497</v>
      </c>
      <c r="D23" s="3568">
        <v>1199</v>
      </c>
      <c r="E23" s="3568">
        <v>692</v>
      </c>
      <c r="F23" s="3568">
        <v>896</v>
      </c>
      <c r="G23" s="3568">
        <v>1104</v>
      </c>
    </row>
    <row r="24" spans="1:7" ht="20.100000000000001" customHeight="1">
      <c r="A24" s="3572" t="s">
        <v>2952</v>
      </c>
      <c r="B24" s="3572" t="s">
        <v>2953</v>
      </c>
      <c r="C24" s="3573">
        <v>385</v>
      </c>
      <c r="D24" s="3573">
        <v>287</v>
      </c>
      <c r="E24" s="3573">
        <v>330</v>
      </c>
      <c r="F24" s="3573">
        <v>477</v>
      </c>
      <c r="G24" s="3573">
        <v>538</v>
      </c>
    </row>
  </sheetData>
  <printOptions horizontalCentered="1" verticalCentered="1"/>
  <pageMargins left="0.59055118110236227" right="0.59055118110236227" top="0.78740157480314965" bottom="0.78740157480314965" header="0.51181102362204722" footer="0.51181102362204722"/>
  <pageSetup paperSize="9" scale="93" orientation="landscape" horizontalDpi="4294967295" verticalDpi="4294967292" r:id="rId1"/>
  <headerFooter alignWithMargins="0"/>
  <colBreaks count="1" manualBreakCount="1">
    <brk id="7"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69E7E-CE1F-4703-8658-249B47300124}">
  <dimension ref="A1:J27"/>
  <sheetViews>
    <sheetView showGridLines="0" zoomScale="75" zoomScaleNormal="75" workbookViewId="0">
      <selection activeCell="J26" sqref="J26"/>
    </sheetView>
  </sheetViews>
  <sheetFormatPr defaultColWidth="11.5703125" defaultRowHeight="15.75"/>
  <cols>
    <col min="1" max="1" width="27.42578125" style="444" customWidth="1"/>
    <col min="2" max="2" width="16.5703125" style="444" customWidth="1"/>
    <col min="3" max="6" width="12.42578125" style="444" customWidth="1"/>
    <col min="7" max="180" width="14.140625" style="444" customWidth="1"/>
    <col min="181" max="256" width="11.5703125" style="444"/>
    <col min="257" max="257" width="27.42578125" style="444" customWidth="1"/>
    <col min="258" max="258" width="16.5703125" style="444" customWidth="1"/>
    <col min="259" max="262" width="12.42578125" style="444" customWidth="1"/>
    <col min="263" max="436" width="14.140625" style="444" customWidth="1"/>
    <col min="437" max="512" width="11.5703125" style="444"/>
    <col min="513" max="513" width="27.42578125" style="444" customWidth="1"/>
    <col min="514" max="514" width="16.5703125" style="444" customWidth="1"/>
    <col min="515" max="518" width="12.42578125" style="444" customWidth="1"/>
    <col min="519" max="692" width="14.140625" style="444" customWidth="1"/>
    <col min="693" max="768" width="11.5703125" style="444"/>
    <col min="769" max="769" width="27.42578125" style="444" customWidth="1"/>
    <col min="770" max="770" width="16.5703125" style="444" customWidth="1"/>
    <col min="771" max="774" width="12.42578125" style="444" customWidth="1"/>
    <col min="775" max="948" width="14.140625" style="444" customWidth="1"/>
    <col min="949" max="1024" width="11.5703125" style="444"/>
    <col min="1025" max="1025" width="27.42578125" style="444" customWidth="1"/>
    <col min="1026" max="1026" width="16.5703125" style="444" customWidth="1"/>
    <col min="1027" max="1030" width="12.42578125" style="444" customWidth="1"/>
    <col min="1031" max="1204" width="14.140625" style="444" customWidth="1"/>
    <col min="1205" max="1280" width="11.5703125" style="444"/>
    <col min="1281" max="1281" width="27.42578125" style="444" customWidth="1"/>
    <col min="1282" max="1282" width="16.5703125" style="444" customWidth="1"/>
    <col min="1283" max="1286" width="12.42578125" style="444" customWidth="1"/>
    <col min="1287" max="1460" width="14.140625" style="444" customWidth="1"/>
    <col min="1461" max="1536" width="11.5703125" style="444"/>
    <col min="1537" max="1537" width="27.42578125" style="444" customWidth="1"/>
    <col min="1538" max="1538" width="16.5703125" style="444" customWidth="1"/>
    <col min="1539" max="1542" width="12.42578125" style="444" customWidth="1"/>
    <col min="1543" max="1716" width="14.140625" style="444" customWidth="1"/>
    <col min="1717" max="1792" width="11.5703125" style="444"/>
    <col min="1793" max="1793" width="27.42578125" style="444" customWidth="1"/>
    <col min="1794" max="1794" width="16.5703125" style="444" customWidth="1"/>
    <col min="1795" max="1798" width="12.42578125" style="444" customWidth="1"/>
    <col min="1799" max="1972" width="14.140625" style="444" customWidth="1"/>
    <col min="1973" max="2048" width="11.5703125" style="444"/>
    <col min="2049" max="2049" width="27.42578125" style="444" customWidth="1"/>
    <col min="2050" max="2050" width="16.5703125" style="444" customWidth="1"/>
    <col min="2051" max="2054" width="12.42578125" style="444" customWidth="1"/>
    <col min="2055" max="2228" width="14.140625" style="444" customWidth="1"/>
    <col min="2229" max="2304" width="11.5703125" style="444"/>
    <col min="2305" max="2305" width="27.42578125" style="444" customWidth="1"/>
    <col min="2306" max="2306" width="16.5703125" style="444" customWidth="1"/>
    <col min="2307" max="2310" width="12.42578125" style="444" customWidth="1"/>
    <col min="2311" max="2484" width="14.140625" style="444" customWidth="1"/>
    <col min="2485" max="2560" width="11.5703125" style="444"/>
    <col min="2561" max="2561" width="27.42578125" style="444" customWidth="1"/>
    <col min="2562" max="2562" width="16.5703125" style="444" customWidth="1"/>
    <col min="2563" max="2566" width="12.42578125" style="444" customWidth="1"/>
    <col min="2567" max="2740" width="14.140625" style="444" customWidth="1"/>
    <col min="2741" max="2816" width="11.5703125" style="444"/>
    <col min="2817" max="2817" width="27.42578125" style="444" customWidth="1"/>
    <col min="2818" max="2818" width="16.5703125" style="444" customWidth="1"/>
    <col min="2819" max="2822" width="12.42578125" style="444" customWidth="1"/>
    <col min="2823" max="2996" width="14.140625" style="444" customWidth="1"/>
    <col min="2997" max="3072" width="11.5703125" style="444"/>
    <col min="3073" max="3073" width="27.42578125" style="444" customWidth="1"/>
    <col min="3074" max="3074" width="16.5703125" style="444" customWidth="1"/>
    <col min="3075" max="3078" width="12.42578125" style="444" customWidth="1"/>
    <col min="3079" max="3252" width="14.140625" style="444" customWidth="1"/>
    <col min="3253" max="3328" width="11.5703125" style="444"/>
    <col min="3329" max="3329" width="27.42578125" style="444" customWidth="1"/>
    <col min="3330" max="3330" width="16.5703125" style="444" customWidth="1"/>
    <col min="3331" max="3334" width="12.42578125" style="444" customWidth="1"/>
    <col min="3335" max="3508" width="14.140625" style="444" customWidth="1"/>
    <col min="3509" max="3584" width="11.5703125" style="444"/>
    <col min="3585" max="3585" width="27.42578125" style="444" customWidth="1"/>
    <col min="3586" max="3586" width="16.5703125" style="444" customWidth="1"/>
    <col min="3587" max="3590" width="12.42578125" style="444" customWidth="1"/>
    <col min="3591" max="3764" width="14.140625" style="444" customWidth="1"/>
    <col min="3765" max="3840" width="11.5703125" style="444"/>
    <col min="3841" max="3841" width="27.42578125" style="444" customWidth="1"/>
    <col min="3842" max="3842" width="16.5703125" style="444" customWidth="1"/>
    <col min="3843" max="3846" width="12.42578125" style="444" customWidth="1"/>
    <col min="3847" max="4020" width="14.140625" style="444" customWidth="1"/>
    <col min="4021" max="4096" width="11.5703125" style="444"/>
    <col min="4097" max="4097" width="27.42578125" style="444" customWidth="1"/>
    <col min="4098" max="4098" width="16.5703125" style="444" customWidth="1"/>
    <col min="4099" max="4102" width="12.42578125" style="444" customWidth="1"/>
    <col min="4103" max="4276" width="14.140625" style="444" customWidth="1"/>
    <col min="4277" max="4352" width="11.5703125" style="444"/>
    <col min="4353" max="4353" width="27.42578125" style="444" customWidth="1"/>
    <col min="4354" max="4354" width="16.5703125" style="444" customWidth="1"/>
    <col min="4355" max="4358" width="12.42578125" style="444" customWidth="1"/>
    <col min="4359" max="4532" width="14.140625" style="444" customWidth="1"/>
    <col min="4533" max="4608" width="11.5703125" style="444"/>
    <col min="4609" max="4609" width="27.42578125" style="444" customWidth="1"/>
    <col min="4610" max="4610" width="16.5703125" style="444" customWidth="1"/>
    <col min="4611" max="4614" width="12.42578125" style="444" customWidth="1"/>
    <col min="4615" max="4788" width="14.140625" style="444" customWidth="1"/>
    <col min="4789" max="4864" width="11.5703125" style="444"/>
    <col min="4865" max="4865" width="27.42578125" style="444" customWidth="1"/>
    <col min="4866" max="4866" width="16.5703125" style="444" customWidth="1"/>
    <col min="4867" max="4870" width="12.42578125" style="444" customWidth="1"/>
    <col min="4871" max="5044" width="14.140625" style="444" customWidth="1"/>
    <col min="5045" max="5120" width="11.5703125" style="444"/>
    <col min="5121" max="5121" width="27.42578125" style="444" customWidth="1"/>
    <col min="5122" max="5122" width="16.5703125" style="444" customWidth="1"/>
    <col min="5123" max="5126" width="12.42578125" style="444" customWidth="1"/>
    <col min="5127" max="5300" width="14.140625" style="444" customWidth="1"/>
    <col min="5301" max="5376" width="11.5703125" style="444"/>
    <col min="5377" max="5377" width="27.42578125" style="444" customWidth="1"/>
    <col min="5378" max="5378" width="16.5703125" style="444" customWidth="1"/>
    <col min="5379" max="5382" width="12.42578125" style="444" customWidth="1"/>
    <col min="5383" max="5556" width="14.140625" style="444" customWidth="1"/>
    <col min="5557" max="5632" width="11.5703125" style="444"/>
    <col min="5633" max="5633" width="27.42578125" style="444" customWidth="1"/>
    <col min="5634" max="5634" width="16.5703125" style="444" customWidth="1"/>
    <col min="5635" max="5638" width="12.42578125" style="444" customWidth="1"/>
    <col min="5639" max="5812" width="14.140625" style="444" customWidth="1"/>
    <col min="5813" max="5888" width="11.5703125" style="444"/>
    <col min="5889" max="5889" width="27.42578125" style="444" customWidth="1"/>
    <col min="5890" max="5890" width="16.5703125" style="444" customWidth="1"/>
    <col min="5891" max="5894" width="12.42578125" style="444" customWidth="1"/>
    <col min="5895" max="6068" width="14.140625" style="444" customWidth="1"/>
    <col min="6069" max="6144" width="11.5703125" style="444"/>
    <col min="6145" max="6145" width="27.42578125" style="444" customWidth="1"/>
    <col min="6146" max="6146" width="16.5703125" style="444" customWidth="1"/>
    <col min="6147" max="6150" width="12.42578125" style="444" customWidth="1"/>
    <col min="6151" max="6324" width="14.140625" style="444" customWidth="1"/>
    <col min="6325" max="6400" width="11.5703125" style="444"/>
    <col min="6401" max="6401" width="27.42578125" style="444" customWidth="1"/>
    <col min="6402" max="6402" width="16.5703125" style="444" customWidth="1"/>
    <col min="6403" max="6406" width="12.42578125" style="444" customWidth="1"/>
    <col min="6407" max="6580" width="14.140625" style="444" customWidth="1"/>
    <col min="6581" max="6656" width="11.5703125" style="444"/>
    <col min="6657" max="6657" width="27.42578125" style="444" customWidth="1"/>
    <col min="6658" max="6658" width="16.5703125" style="444" customWidth="1"/>
    <col min="6659" max="6662" width="12.42578125" style="444" customWidth="1"/>
    <col min="6663" max="6836" width="14.140625" style="444" customWidth="1"/>
    <col min="6837" max="6912" width="11.5703125" style="444"/>
    <col min="6913" max="6913" width="27.42578125" style="444" customWidth="1"/>
    <col min="6914" max="6914" width="16.5703125" style="444" customWidth="1"/>
    <col min="6915" max="6918" width="12.42578125" style="444" customWidth="1"/>
    <col min="6919" max="7092" width="14.140625" style="444" customWidth="1"/>
    <col min="7093" max="7168" width="11.5703125" style="444"/>
    <col min="7169" max="7169" width="27.42578125" style="444" customWidth="1"/>
    <col min="7170" max="7170" width="16.5703125" style="444" customWidth="1"/>
    <col min="7171" max="7174" width="12.42578125" style="444" customWidth="1"/>
    <col min="7175" max="7348" width="14.140625" style="444" customWidth="1"/>
    <col min="7349" max="7424" width="11.5703125" style="444"/>
    <col min="7425" max="7425" width="27.42578125" style="444" customWidth="1"/>
    <col min="7426" max="7426" width="16.5703125" style="444" customWidth="1"/>
    <col min="7427" max="7430" width="12.42578125" style="444" customWidth="1"/>
    <col min="7431" max="7604" width="14.140625" style="444" customWidth="1"/>
    <col min="7605" max="7680" width="11.5703125" style="444"/>
    <col min="7681" max="7681" width="27.42578125" style="444" customWidth="1"/>
    <col min="7682" max="7682" width="16.5703125" style="444" customWidth="1"/>
    <col min="7683" max="7686" width="12.42578125" style="444" customWidth="1"/>
    <col min="7687" max="7860" width="14.140625" style="444" customWidth="1"/>
    <col min="7861" max="7936" width="11.5703125" style="444"/>
    <col min="7937" max="7937" width="27.42578125" style="444" customWidth="1"/>
    <col min="7938" max="7938" width="16.5703125" style="444" customWidth="1"/>
    <col min="7939" max="7942" width="12.42578125" style="444" customWidth="1"/>
    <col min="7943" max="8116" width="14.140625" style="444" customWidth="1"/>
    <col min="8117" max="8192" width="11.5703125" style="444"/>
    <col min="8193" max="8193" width="27.42578125" style="444" customWidth="1"/>
    <col min="8194" max="8194" width="16.5703125" style="444" customWidth="1"/>
    <col min="8195" max="8198" width="12.42578125" style="444" customWidth="1"/>
    <col min="8199" max="8372" width="14.140625" style="444" customWidth="1"/>
    <col min="8373" max="8448" width="11.5703125" style="444"/>
    <col min="8449" max="8449" width="27.42578125" style="444" customWidth="1"/>
    <col min="8450" max="8450" width="16.5703125" style="444" customWidth="1"/>
    <col min="8451" max="8454" width="12.42578125" style="444" customWidth="1"/>
    <col min="8455" max="8628" width="14.140625" style="444" customWidth="1"/>
    <col min="8629" max="8704" width="11.5703125" style="444"/>
    <col min="8705" max="8705" width="27.42578125" style="444" customWidth="1"/>
    <col min="8706" max="8706" width="16.5703125" style="444" customWidth="1"/>
    <col min="8707" max="8710" width="12.42578125" style="444" customWidth="1"/>
    <col min="8711" max="8884" width="14.140625" style="444" customWidth="1"/>
    <col min="8885" max="8960" width="11.5703125" style="444"/>
    <col min="8961" max="8961" width="27.42578125" style="444" customWidth="1"/>
    <col min="8962" max="8962" width="16.5703125" style="444" customWidth="1"/>
    <col min="8963" max="8966" width="12.42578125" style="444" customWidth="1"/>
    <col min="8967" max="9140" width="14.140625" style="444" customWidth="1"/>
    <col min="9141" max="9216" width="11.5703125" style="444"/>
    <col min="9217" max="9217" width="27.42578125" style="444" customWidth="1"/>
    <col min="9218" max="9218" width="16.5703125" style="444" customWidth="1"/>
    <col min="9219" max="9222" width="12.42578125" style="444" customWidth="1"/>
    <col min="9223" max="9396" width="14.140625" style="444" customWidth="1"/>
    <col min="9397" max="9472" width="11.5703125" style="444"/>
    <col min="9473" max="9473" width="27.42578125" style="444" customWidth="1"/>
    <col min="9474" max="9474" width="16.5703125" style="444" customWidth="1"/>
    <col min="9475" max="9478" width="12.42578125" style="444" customWidth="1"/>
    <col min="9479" max="9652" width="14.140625" style="444" customWidth="1"/>
    <col min="9653" max="9728" width="11.5703125" style="444"/>
    <col min="9729" max="9729" width="27.42578125" style="444" customWidth="1"/>
    <col min="9730" max="9730" width="16.5703125" style="444" customWidth="1"/>
    <col min="9731" max="9734" width="12.42578125" style="444" customWidth="1"/>
    <col min="9735" max="9908" width="14.140625" style="444" customWidth="1"/>
    <col min="9909" max="9984" width="11.5703125" style="444"/>
    <col min="9985" max="9985" width="27.42578125" style="444" customWidth="1"/>
    <col min="9986" max="9986" width="16.5703125" style="444" customWidth="1"/>
    <col min="9987" max="9990" width="12.42578125" style="444" customWidth="1"/>
    <col min="9991" max="10164" width="14.140625" style="444" customWidth="1"/>
    <col min="10165" max="10240" width="11.5703125" style="444"/>
    <col min="10241" max="10241" width="27.42578125" style="444" customWidth="1"/>
    <col min="10242" max="10242" width="16.5703125" style="444" customWidth="1"/>
    <col min="10243" max="10246" width="12.42578125" style="444" customWidth="1"/>
    <col min="10247" max="10420" width="14.140625" style="444" customWidth="1"/>
    <col min="10421" max="10496" width="11.5703125" style="444"/>
    <col min="10497" max="10497" width="27.42578125" style="444" customWidth="1"/>
    <col min="10498" max="10498" width="16.5703125" style="444" customWidth="1"/>
    <col min="10499" max="10502" width="12.42578125" style="444" customWidth="1"/>
    <col min="10503" max="10676" width="14.140625" style="444" customWidth="1"/>
    <col min="10677" max="10752" width="11.5703125" style="444"/>
    <col min="10753" max="10753" width="27.42578125" style="444" customWidth="1"/>
    <col min="10754" max="10754" width="16.5703125" style="444" customWidth="1"/>
    <col min="10755" max="10758" width="12.42578125" style="444" customWidth="1"/>
    <col min="10759" max="10932" width="14.140625" style="444" customWidth="1"/>
    <col min="10933" max="11008" width="11.5703125" style="444"/>
    <col min="11009" max="11009" width="27.42578125" style="444" customWidth="1"/>
    <col min="11010" max="11010" width="16.5703125" style="444" customWidth="1"/>
    <col min="11011" max="11014" width="12.42578125" style="444" customWidth="1"/>
    <col min="11015" max="11188" width="14.140625" style="444" customWidth="1"/>
    <col min="11189" max="11264" width="11.5703125" style="444"/>
    <col min="11265" max="11265" width="27.42578125" style="444" customWidth="1"/>
    <col min="11266" max="11266" width="16.5703125" style="444" customWidth="1"/>
    <col min="11267" max="11270" width="12.42578125" style="444" customWidth="1"/>
    <col min="11271" max="11444" width="14.140625" style="444" customWidth="1"/>
    <col min="11445" max="11520" width="11.5703125" style="444"/>
    <col min="11521" max="11521" width="27.42578125" style="444" customWidth="1"/>
    <col min="11522" max="11522" width="16.5703125" style="444" customWidth="1"/>
    <col min="11523" max="11526" width="12.42578125" style="444" customWidth="1"/>
    <col min="11527" max="11700" width="14.140625" style="444" customWidth="1"/>
    <col min="11701" max="11776" width="11.5703125" style="444"/>
    <col min="11777" max="11777" width="27.42578125" style="444" customWidth="1"/>
    <col min="11778" max="11778" width="16.5703125" style="444" customWidth="1"/>
    <col min="11779" max="11782" width="12.42578125" style="444" customWidth="1"/>
    <col min="11783" max="11956" width="14.140625" style="444" customWidth="1"/>
    <col min="11957" max="12032" width="11.5703125" style="444"/>
    <col min="12033" max="12033" width="27.42578125" style="444" customWidth="1"/>
    <col min="12034" max="12034" width="16.5703125" style="444" customWidth="1"/>
    <col min="12035" max="12038" width="12.42578125" style="444" customWidth="1"/>
    <col min="12039" max="12212" width="14.140625" style="444" customWidth="1"/>
    <col min="12213" max="12288" width="11.5703125" style="444"/>
    <col min="12289" max="12289" width="27.42578125" style="444" customWidth="1"/>
    <col min="12290" max="12290" width="16.5703125" style="444" customWidth="1"/>
    <col min="12291" max="12294" width="12.42578125" style="444" customWidth="1"/>
    <col min="12295" max="12468" width="14.140625" style="444" customWidth="1"/>
    <col min="12469" max="12544" width="11.5703125" style="444"/>
    <col min="12545" max="12545" width="27.42578125" style="444" customWidth="1"/>
    <col min="12546" max="12546" width="16.5703125" style="444" customWidth="1"/>
    <col min="12547" max="12550" width="12.42578125" style="444" customWidth="1"/>
    <col min="12551" max="12724" width="14.140625" style="444" customWidth="1"/>
    <col min="12725" max="12800" width="11.5703125" style="444"/>
    <col min="12801" max="12801" width="27.42578125" style="444" customWidth="1"/>
    <col min="12802" max="12802" width="16.5703125" style="444" customWidth="1"/>
    <col min="12803" max="12806" width="12.42578125" style="444" customWidth="1"/>
    <col min="12807" max="12980" width="14.140625" style="444" customWidth="1"/>
    <col min="12981" max="13056" width="11.5703125" style="444"/>
    <col min="13057" max="13057" width="27.42578125" style="444" customWidth="1"/>
    <col min="13058" max="13058" width="16.5703125" style="444" customWidth="1"/>
    <col min="13059" max="13062" width="12.42578125" style="444" customWidth="1"/>
    <col min="13063" max="13236" width="14.140625" style="444" customWidth="1"/>
    <col min="13237" max="13312" width="11.5703125" style="444"/>
    <col min="13313" max="13313" width="27.42578125" style="444" customWidth="1"/>
    <col min="13314" max="13314" width="16.5703125" style="444" customWidth="1"/>
    <col min="13315" max="13318" width="12.42578125" style="444" customWidth="1"/>
    <col min="13319" max="13492" width="14.140625" style="444" customWidth="1"/>
    <col min="13493" max="13568" width="11.5703125" style="444"/>
    <col min="13569" max="13569" width="27.42578125" style="444" customWidth="1"/>
    <col min="13570" max="13570" width="16.5703125" style="444" customWidth="1"/>
    <col min="13571" max="13574" width="12.42578125" style="444" customWidth="1"/>
    <col min="13575" max="13748" width="14.140625" style="444" customWidth="1"/>
    <col min="13749" max="13824" width="11.5703125" style="444"/>
    <col min="13825" max="13825" width="27.42578125" style="444" customWidth="1"/>
    <col min="13826" max="13826" width="16.5703125" style="444" customWidth="1"/>
    <col min="13827" max="13830" width="12.42578125" style="444" customWidth="1"/>
    <col min="13831" max="14004" width="14.140625" style="444" customWidth="1"/>
    <col min="14005" max="14080" width="11.5703125" style="444"/>
    <col min="14081" max="14081" width="27.42578125" style="444" customWidth="1"/>
    <col min="14082" max="14082" width="16.5703125" style="444" customWidth="1"/>
    <col min="14083" max="14086" width="12.42578125" style="444" customWidth="1"/>
    <col min="14087" max="14260" width="14.140625" style="444" customWidth="1"/>
    <col min="14261" max="14336" width="11.5703125" style="444"/>
    <col min="14337" max="14337" width="27.42578125" style="444" customWidth="1"/>
    <col min="14338" max="14338" width="16.5703125" style="444" customWidth="1"/>
    <col min="14339" max="14342" width="12.42578125" style="444" customWidth="1"/>
    <col min="14343" max="14516" width="14.140625" style="444" customWidth="1"/>
    <col min="14517" max="14592" width="11.5703125" style="444"/>
    <col min="14593" max="14593" width="27.42578125" style="444" customWidth="1"/>
    <col min="14594" max="14594" width="16.5703125" style="444" customWidth="1"/>
    <col min="14595" max="14598" width="12.42578125" style="444" customWidth="1"/>
    <col min="14599" max="14772" width="14.140625" style="444" customWidth="1"/>
    <col min="14773" max="14848" width="11.5703125" style="444"/>
    <col min="14849" max="14849" width="27.42578125" style="444" customWidth="1"/>
    <col min="14850" max="14850" width="16.5703125" style="444" customWidth="1"/>
    <col min="14851" max="14854" width="12.42578125" style="444" customWidth="1"/>
    <col min="14855" max="15028" width="14.140625" style="444" customWidth="1"/>
    <col min="15029" max="15104" width="11.5703125" style="444"/>
    <col min="15105" max="15105" width="27.42578125" style="444" customWidth="1"/>
    <col min="15106" max="15106" width="16.5703125" style="444" customWidth="1"/>
    <col min="15107" max="15110" width="12.42578125" style="444" customWidth="1"/>
    <col min="15111" max="15284" width="14.140625" style="444" customWidth="1"/>
    <col min="15285" max="15360" width="11.5703125" style="444"/>
    <col min="15361" max="15361" width="27.42578125" style="444" customWidth="1"/>
    <col min="15362" max="15362" width="16.5703125" style="444" customWidth="1"/>
    <col min="15363" max="15366" width="12.42578125" style="444" customWidth="1"/>
    <col min="15367" max="15540" width="14.140625" style="444" customWidth="1"/>
    <col min="15541" max="15616" width="11.5703125" style="444"/>
    <col min="15617" max="15617" width="27.42578125" style="444" customWidth="1"/>
    <col min="15618" max="15618" width="16.5703125" style="444" customWidth="1"/>
    <col min="15619" max="15622" width="12.42578125" style="444" customWidth="1"/>
    <col min="15623" max="15796" width="14.140625" style="444" customWidth="1"/>
    <col min="15797" max="15872" width="11.5703125" style="444"/>
    <col min="15873" max="15873" width="27.42578125" style="444" customWidth="1"/>
    <col min="15874" max="15874" width="16.5703125" style="444" customWidth="1"/>
    <col min="15875" max="15878" width="12.42578125" style="444" customWidth="1"/>
    <col min="15879" max="16052" width="14.140625" style="444" customWidth="1"/>
    <col min="16053" max="16128" width="11.5703125" style="444"/>
    <col min="16129" max="16129" width="27.42578125" style="444" customWidth="1"/>
    <col min="16130" max="16130" width="16.5703125" style="444" customWidth="1"/>
    <col min="16131" max="16134" width="12.42578125" style="444" customWidth="1"/>
    <col min="16135" max="16308" width="14.140625" style="444" customWidth="1"/>
    <col min="16309" max="16384" width="11.5703125" style="444"/>
  </cols>
  <sheetData>
    <row r="1" spans="1:10" ht="30">
      <c r="A1" s="5395" t="s">
        <v>2954</v>
      </c>
      <c r="B1" s="5395"/>
      <c r="C1" s="5395"/>
      <c r="D1" s="5395"/>
      <c r="E1" s="5395"/>
      <c r="F1" s="5395"/>
      <c r="G1" s="5395"/>
      <c r="H1" s="5395"/>
      <c r="I1" s="5395"/>
      <c r="J1" s="5395"/>
    </row>
    <row r="2" spans="1:10" ht="30">
      <c r="A2" s="5395" t="s">
        <v>2955</v>
      </c>
      <c r="B2" s="5395"/>
      <c r="C2" s="5395"/>
      <c r="D2" s="5395"/>
      <c r="E2" s="5395"/>
      <c r="F2" s="5395"/>
      <c r="G2" s="5395"/>
      <c r="H2" s="5395"/>
      <c r="I2" s="5395"/>
      <c r="J2" s="5395"/>
    </row>
    <row r="3" spans="1:10">
      <c r="A3" s="5396" t="s">
        <v>2956</v>
      </c>
      <c r="B3" s="5396"/>
      <c r="C3" s="5396"/>
      <c r="D3" s="5396"/>
      <c r="E3" s="5396"/>
      <c r="F3" s="5396"/>
      <c r="G3" s="5396"/>
      <c r="H3" s="5396"/>
      <c r="I3" s="5396"/>
      <c r="J3" s="5396"/>
    </row>
    <row r="4" spans="1:10">
      <c r="A4" s="5396" t="s">
        <v>2957</v>
      </c>
      <c r="B4" s="5396"/>
      <c r="C4" s="5396"/>
      <c r="D4" s="5396"/>
      <c r="E4" s="5396"/>
      <c r="F4" s="5396"/>
      <c r="G4" s="5396"/>
      <c r="H4" s="5396"/>
      <c r="I4" s="5396"/>
      <c r="J4" s="5396"/>
    </row>
    <row r="5" spans="1:10">
      <c r="A5" s="3576" t="s">
        <v>2958</v>
      </c>
      <c r="B5" s="3577"/>
      <c r="C5" s="3577"/>
      <c r="D5" s="3577"/>
      <c r="E5" s="3578"/>
      <c r="F5" s="3577"/>
      <c r="G5" s="3577"/>
      <c r="H5" s="3577"/>
      <c r="I5" s="3577"/>
      <c r="J5" s="3578" t="s">
        <v>2959</v>
      </c>
    </row>
    <row r="6" spans="1:10" s="3581" customFormat="1" ht="18" customHeight="1">
      <c r="A6" s="3579"/>
      <c r="B6" s="3580"/>
      <c r="C6" s="5397" t="s">
        <v>2960</v>
      </c>
      <c r="D6" s="5398"/>
      <c r="E6" s="5398"/>
      <c r="F6" s="5399"/>
      <c r="G6" s="5397" t="s">
        <v>2961</v>
      </c>
      <c r="H6" s="5398"/>
      <c r="I6" s="5398"/>
      <c r="J6" s="5399"/>
    </row>
    <row r="7" spans="1:10" ht="21.95" customHeight="1">
      <c r="A7" s="5393" t="s">
        <v>2962</v>
      </c>
      <c r="B7" s="5394" t="s">
        <v>2963</v>
      </c>
      <c r="C7" s="3582" t="s">
        <v>2964</v>
      </c>
      <c r="D7" s="3582"/>
      <c r="E7" s="3582"/>
      <c r="F7" s="3583" t="s">
        <v>595</v>
      </c>
      <c r="G7" s="3582" t="s">
        <v>2964</v>
      </c>
      <c r="H7" s="3582"/>
      <c r="I7" s="3582"/>
      <c r="J7" s="3583" t="s">
        <v>595</v>
      </c>
    </row>
    <row r="8" spans="1:10" ht="21.95" customHeight="1">
      <c r="A8" s="5393"/>
      <c r="B8" s="5394"/>
      <c r="C8" s="3584" t="s">
        <v>574</v>
      </c>
      <c r="D8" s="3585" t="s">
        <v>395</v>
      </c>
      <c r="E8" s="3584" t="s">
        <v>1302</v>
      </c>
      <c r="F8" s="3585" t="s">
        <v>396</v>
      </c>
      <c r="G8" s="3584" t="s">
        <v>574</v>
      </c>
      <c r="H8" s="3585" t="s">
        <v>395</v>
      </c>
      <c r="I8" s="3584" t="s">
        <v>1302</v>
      </c>
      <c r="J8" s="3585" t="s">
        <v>396</v>
      </c>
    </row>
    <row r="9" spans="1:10" ht="21.95" customHeight="1">
      <c r="A9" s="3586"/>
      <c r="B9" s="3587"/>
      <c r="C9" s="3588" t="s">
        <v>2965</v>
      </c>
      <c r="D9" s="3589" t="s">
        <v>503</v>
      </c>
      <c r="E9" s="3588" t="s">
        <v>2965</v>
      </c>
      <c r="F9" s="3589" t="s">
        <v>503</v>
      </c>
      <c r="G9" s="3588" t="s">
        <v>2965</v>
      </c>
      <c r="H9" s="3589" t="s">
        <v>503</v>
      </c>
      <c r="I9" s="3588" t="s">
        <v>2965</v>
      </c>
      <c r="J9" s="3589" t="s">
        <v>503</v>
      </c>
    </row>
    <row r="10" spans="1:10" ht="24" customHeight="1">
      <c r="A10" s="3590" t="s">
        <v>2966</v>
      </c>
      <c r="B10" s="3591" t="s">
        <v>2967</v>
      </c>
      <c r="C10" s="3592">
        <v>5</v>
      </c>
      <c r="D10" s="3593">
        <f>C10/C$25*100</f>
        <v>0.40650406504065045</v>
      </c>
      <c r="E10" s="3592">
        <v>424</v>
      </c>
      <c r="F10" s="3593">
        <f>E10/E$25*100</f>
        <v>29.041095890410958</v>
      </c>
      <c r="G10" s="3592">
        <v>1</v>
      </c>
      <c r="H10" s="3593">
        <f>G10/G$25*100</f>
        <v>0.2652519893899204</v>
      </c>
      <c r="I10" s="3592">
        <v>148</v>
      </c>
      <c r="J10" s="3593">
        <f>I10/I$25*100</f>
        <v>30.641821946169774</v>
      </c>
    </row>
    <row r="11" spans="1:10" ht="24" customHeight="1">
      <c r="A11" s="3590" t="s">
        <v>2968</v>
      </c>
      <c r="B11" s="3591" t="s">
        <v>2969</v>
      </c>
      <c r="C11" s="3592">
        <v>45</v>
      </c>
      <c r="D11" s="3593">
        <f t="shared" ref="D11:D24" si="0">C11/C$25*100</f>
        <v>3.6585365853658534</v>
      </c>
      <c r="E11" s="3592">
        <v>197</v>
      </c>
      <c r="F11" s="3593">
        <f t="shared" ref="F11:F24" si="1">E11/E$25*100</f>
        <v>13.493150684931507</v>
      </c>
      <c r="G11" s="3592">
        <v>11</v>
      </c>
      <c r="H11" s="3593">
        <f t="shared" ref="H11:H24" si="2">G11/G$25*100</f>
        <v>2.9177718832891246</v>
      </c>
      <c r="I11" s="3592">
        <v>34</v>
      </c>
      <c r="J11" s="3593">
        <f t="shared" ref="J11:J24" si="3">I11/I$25*100</f>
        <v>7.0393374741200834</v>
      </c>
    </row>
    <row r="12" spans="1:10" ht="24" customHeight="1">
      <c r="A12" s="3590" t="s">
        <v>2970</v>
      </c>
      <c r="B12" s="3591" t="s">
        <v>2971</v>
      </c>
      <c r="C12" s="3592">
        <v>93</v>
      </c>
      <c r="D12" s="3593">
        <f t="shared" si="0"/>
        <v>7.5609756097560972</v>
      </c>
      <c r="E12" s="3592">
        <v>65</v>
      </c>
      <c r="F12" s="3593">
        <f t="shared" si="1"/>
        <v>4.4520547945205475</v>
      </c>
      <c r="G12" s="3592">
        <v>29</v>
      </c>
      <c r="H12" s="3593">
        <f t="shared" si="2"/>
        <v>7.6923076923076925</v>
      </c>
      <c r="I12" s="3592">
        <v>26</v>
      </c>
      <c r="J12" s="3593">
        <f t="shared" si="3"/>
        <v>5.383022774327122</v>
      </c>
    </row>
    <row r="13" spans="1:10" ht="24" customHeight="1">
      <c r="A13" s="3590" t="s">
        <v>2972</v>
      </c>
      <c r="B13" s="3591" t="s">
        <v>2973</v>
      </c>
      <c r="C13" s="3592">
        <v>80</v>
      </c>
      <c r="D13" s="3593">
        <f t="shared" si="0"/>
        <v>6.5040650406504072</v>
      </c>
      <c r="E13" s="3592">
        <v>41</v>
      </c>
      <c r="F13" s="3593">
        <f t="shared" si="1"/>
        <v>2.8082191780821919</v>
      </c>
      <c r="G13" s="3592">
        <v>42</v>
      </c>
      <c r="H13" s="3593">
        <f t="shared" si="2"/>
        <v>11.140583554376658</v>
      </c>
      <c r="I13" s="3592">
        <v>35</v>
      </c>
      <c r="J13" s="3593">
        <f t="shared" si="3"/>
        <v>7.2463768115942031</v>
      </c>
    </row>
    <row r="14" spans="1:10" ht="24" customHeight="1">
      <c r="A14" s="3590" t="s">
        <v>2974</v>
      </c>
      <c r="B14" s="3591" t="s">
        <v>2975</v>
      </c>
      <c r="C14" s="3592">
        <v>51</v>
      </c>
      <c r="D14" s="3593">
        <f t="shared" si="0"/>
        <v>4.1463414634146343</v>
      </c>
      <c r="E14" s="3592">
        <v>18</v>
      </c>
      <c r="F14" s="3593">
        <f t="shared" si="1"/>
        <v>1.2328767123287672</v>
      </c>
      <c r="G14" s="3592">
        <v>19</v>
      </c>
      <c r="H14" s="3593">
        <f t="shared" si="2"/>
        <v>5.0397877984084882</v>
      </c>
      <c r="I14" s="3592">
        <v>5</v>
      </c>
      <c r="J14" s="3593">
        <f t="shared" si="3"/>
        <v>1.0351966873706004</v>
      </c>
    </row>
    <row r="15" spans="1:10" ht="24" customHeight="1">
      <c r="A15" s="3590" t="s">
        <v>2976</v>
      </c>
      <c r="B15" s="3591" t="s">
        <v>2977</v>
      </c>
      <c r="C15" s="3592">
        <v>49</v>
      </c>
      <c r="D15" s="3593">
        <f t="shared" si="0"/>
        <v>3.9837398373983741</v>
      </c>
      <c r="E15" s="3592">
        <v>40</v>
      </c>
      <c r="F15" s="3593">
        <f t="shared" si="1"/>
        <v>2.7397260273972601</v>
      </c>
      <c r="G15" s="3592">
        <v>24</v>
      </c>
      <c r="H15" s="3593">
        <f t="shared" si="2"/>
        <v>6.3660477453580899</v>
      </c>
      <c r="I15" s="3592">
        <v>12</v>
      </c>
      <c r="J15" s="3593">
        <f t="shared" si="3"/>
        <v>2.4844720496894408</v>
      </c>
    </row>
    <row r="16" spans="1:10" ht="24" customHeight="1">
      <c r="A16" s="3590" t="s">
        <v>2978</v>
      </c>
      <c r="B16" s="3591" t="s">
        <v>2979</v>
      </c>
      <c r="C16" s="3592">
        <v>59</v>
      </c>
      <c r="D16" s="3593">
        <f t="shared" si="0"/>
        <v>4.7967479674796749</v>
      </c>
      <c r="E16" s="3592">
        <v>36</v>
      </c>
      <c r="F16" s="3593">
        <f t="shared" si="1"/>
        <v>2.4657534246575343</v>
      </c>
      <c r="G16" s="3592">
        <v>13</v>
      </c>
      <c r="H16" s="3593">
        <f t="shared" si="2"/>
        <v>3.4482758620689653</v>
      </c>
      <c r="I16" s="3592">
        <v>5</v>
      </c>
      <c r="J16" s="3593">
        <f t="shared" si="3"/>
        <v>1.0351966873706004</v>
      </c>
    </row>
    <row r="17" spans="1:10" ht="24" customHeight="1">
      <c r="A17" s="3590" t="s">
        <v>2980</v>
      </c>
      <c r="B17" s="3591" t="s">
        <v>2981</v>
      </c>
      <c r="C17" s="3592">
        <v>0</v>
      </c>
      <c r="D17" s="3593">
        <f t="shared" si="0"/>
        <v>0</v>
      </c>
      <c r="E17" s="3592">
        <v>49</v>
      </c>
      <c r="F17" s="3593">
        <f t="shared" si="1"/>
        <v>3.3561643835616439</v>
      </c>
      <c r="G17" s="3592">
        <v>0</v>
      </c>
      <c r="H17" s="3593">
        <f t="shared" si="2"/>
        <v>0</v>
      </c>
      <c r="I17" s="3592">
        <v>12</v>
      </c>
      <c r="J17" s="3593">
        <f t="shared" si="3"/>
        <v>2.4844720496894408</v>
      </c>
    </row>
    <row r="18" spans="1:10" ht="24" customHeight="1">
      <c r="A18" s="3590" t="s">
        <v>2982</v>
      </c>
      <c r="B18" s="3591" t="s">
        <v>2983</v>
      </c>
      <c r="C18" s="3592">
        <v>11</v>
      </c>
      <c r="D18" s="3593">
        <f t="shared" si="0"/>
        <v>0.89430894308943099</v>
      </c>
      <c r="E18" s="3592">
        <v>10</v>
      </c>
      <c r="F18" s="3593">
        <f t="shared" si="1"/>
        <v>0.68493150684931503</v>
      </c>
      <c r="G18" s="3592">
        <v>5</v>
      </c>
      <c r="H18" s="3593">
        <f t="shared" si="2"/>
        <v>1.3262599469496021</v>
      </c>
      <c r="I18" s="3592">
        <v>4</v>
      </c>
      <c r="J18" s="3593">
        <f t="shared" si="3"/>
        <v>0.82815734989648038</v>
      </c>
    </row>
    <row r="19" spans="1:10" ht="24" customHeight="1">
      <c r="A19" s="3590" t="s">
        <v>2984</v>
      </c>
      <c r="B19" s="3591" t="s">
        <v>2985</v>
      </c>
      <c r="C19" s="3592">
        <v>59</v>
      </c>
      <c r="D19" s="3593">
        <f t="shared" si="0"/>
        <v>4.7967479674796749</v>
      </c>
      <c r="E19" s="3592">
        <v>12</v>
      </c>
      <c r="F19" s="3593">
        <f t="shared" si="1"/>
        <v>0.82191780821917804</v>
      </c>
      <c r="G19" s="3592">
        <v>8</v>
      </c>
      <c r="H19" s="3593">
        <f t="shared" si="2"/>
        <v>2.1220159151193632</v>
      </c>
      <c r="I19" s="3592">
        <v>3</v>
      </c>
      <c r="J19" s="3593">
        <f t="shared" si="3"/>
        <v>0.6211180124223602</v>
      </c>
    </row>
    <row r="20" spans="1:10" ht="24" customHeight="1">
      <c r="A20" s="3590" t="s">
        <v>2986</v>
      </c>
      <c r="B20" s="3591" t="s">
        <v>2987</v>
      </c>
      <c r="C20" s="3592">
        <v>51</v>
      </c>
      <c r="D20" s="3593">
        <f t="shared" si="0"/>
        <v>4.1463414634146343</v>
      </c>
      <c r="E20" s="3592">
        <v>35</v>
      </c>
      <c r="F20" s="3593">
        <f t="shared" si="1"/>
        <v>2.3972602739726026</v>
      </c>
      <c r="G20" s="3592">
        <v>14</v>
      </c>
      <c r="H20" s="3593">
        <f t="shared" si="2"/>
        <v>3.7135278514588856</v>
      </c>
      <c r="I20" s="3592">
        <v>18</v>
      </c>
      <c r="J20" s="3593">
        <f t="shared" si="3"/>
        <v>3.7267080745341614</v>
      </c>
    </row>
    <row r="21" spans="1:10" ht="24" customHeight="1">
      <c r="A21" s="3590" t="s">
        <v>2988</v>
      </c>
      <c r="B21" s="3591" t="s">
        <v>2989</v>
      </c>
      <c r="C21" s="3592">
        <v>64</v>
      </c>
      <c r="D21" s="3593">
        <f t="shared" si="0"/>
        <v>5.2032520325203251</v>
      </c>
      <c r="E21" s="3592">
        <v>13</v>
      </c>
      <c r="F21" s="3593">
        <f t="shared" si="1"/>
        <v>0.8904109589041096</v>
      </c>
      <c r="G21" s="3592">
        <v>30</v>
      </c>
      <c r="H21" s="3593">
        <f t="shared" si="2"/>
        <v>7.957559681697612</v>
      </c>
      <c r="I21" s="3592">
        <v>3</v>
      </c>
      <c r="J21" s="3593">
        <f t="shared" si="3"/>
        <v>0.6211180124223602</v>
      </c>
    </row>
    <row r="22" spans="1:10" ht="24" customHeight="1">
      <c r="A22" s="3590" t="s">
        <v>2990</v>
      </c>
      <c r="B22" s="3591" t="s">
        <v>2991</v>
      </c>
      <c r="C22" s="3592">
        <v>41</v>
      </c>
      <c r="D22" s="3593">
        <f t="shared" si="0"/>
        <v>3.3333333333333335</v>
      </c>
      <c r="E22" s="3592">
        <v>31</v>
      </c>
      <c r="F22" s="3593">
        <f t="shared" si="1"/>
        <v>2.1232876712328768</v>
      </c>
      <c r="G22" s="3592">
        <v>4</v>
      </c>
      <c r="H22" s="3593">
        <f t="shared" si="2"/>
        <v>1.0610079575596816</v>
      </c>
      <c r="I22" s="3592">
        <v>1</v>
      </c>
      <c r="J22" s="3593">
        <f t="shared" si="3"/>
        <v>0.20703933747412009</v>
      </c>
    </row>
    <row r="23" spans="1:10" ht="24" customHeight="1">
      <c r="A23" s="3590" t="s">
        <v>2992</v>
      </c>
      <c r="B23" s="3591" t="s">
        <v>2993</v>
      </c>
      <c r="C23" s="3592">
        <v>67</v>
      </c>
      <c r="D23" s="3593">
        <f t="shared" si="0"/>
        <v>5.4471544715447155</v>
      </c>
      <c r="E23" s="3592">
        <v>39</v>
      </c>
      <c r="F23" s="3593">
        <f t="shared" si="1"/>
        <v>2.6712328767123288</v>
      </c>
      <c r="G23" s="3592">
        <v>20</v>
      </c>
      <c r="H23" s="3593">
        <f t="shared" si="2"/>
        <v>5.3050397877984086</v>
      </c>
      <c r="I23" s="3592">
        <v>19</v>
      </c>
      <c r="J23" s="3593">
        <f t="shared" si="3"/>
        <v>3.9337474120082816</v>
      </c>
    </row>
    <row r="24" spans="1:10" ht="24" customHeight="1" thickBot="1">
      <c r="A24" s="3594" t="s">
        <v>476</v>
      </c>
      <c r="B24" s="3595" t="s">
        <v>489</v>
      </c>
      <c r="C24" s="3596">
        <v>555</v>
      </c>
      <c r="D24" s="3593">
        <f t="shared" si="0"/>
        <v>45.121951219512198</v>
      </c>
      <c r="E24" s="3596">
        <v>450</v>
      </c>
      <c r="F24" s="3593">
        <f t="shared" si="1"/>
        <v>30.82191780821918</v>
      </c>
      <c r="G24" s="3596">
        <v>157</v>
      </c>
      <c r="H24" s="3593">
        <f t="shared" si="2"/>
        <v>41.644562334217504</v>
      </c>
      <c r="I24" s="3596">
        <v>158</v>
      </c>
      <c r="J24" s="3593">
        <f t="shared" si="3"/>
        <v>32.712215320910978</v>
      </c>
    </row>
    <row r="25" spans="1:10" ht="24" customHeight="1" thickBot="1">
      <c r="A25" s="3597" t="s">
        <v>95</v>
      </c>
      <c r="B25" s="3598" t="s">
        <v>168</v>
      </c>
      <c r="C25" s="3599">
        <f t="shared" ref="C25:J25" si="4">SUM(C10:C24)</f>
        <v>1230</v>
      </c>
      <c r="D25" s="3600">
        <f t="shared" si="4"/>
        <v>100</v>
      </c>
      <c r="E25" s="3599">
        <f t="shared" si="4"/>
        <v>1460</v>
      </c>
      <c r="F25" s="3600">
        <f t="shared" si="4"/>
        <v>100</v>
      </c>
      <c r="G25" s="3599">
        <f t="shared" si="4"/>
        <v>377</v>
      </c>
      <c r="H25" s="3600">
        <f t="shared" si="4"/>
        <v>100</v>
      </c>
      <c r="I25" s="3599">
        <f t="shared" si="4"/>
        <v>483</v>
      </c>
      <c r="J25" s="3600">
        <f t="shared" si="4"/>
        <v>100</v>
      </c>
    </row>
    <row r="26" spans="1:10" s="3581" customFormat="1" ht="18" customHeight="1">
      <c r="A26" s="3601" t="s">
        <v>2994</v>
      </c>
      <c r="B26" s="3602"/>
      <c r="C26" s="3603"/>
      <c r="D26" s="3603"/>
      <c r="E26" s="3603"/>
      <c r="F26" s="3603"/>
      <c r="G26" s="3603"/>
      <c r="H26" s="3603"/>
      <c r="I26" s="3603"/>
      <c r="J26" s="3604" t="s">
        <v>2995</v>
      </c>
    </row>
    <row r="27" spans="1:10">
      <c r="A27" s="3605"/>
      <c r="B27" s="3606"/>
      <c r="J27" s="3607"/>
    </row>
  </sheetData>
  <mergeCells count="8">
    <mergeCell ref="A7:A8"/>
    <mergeCell ref="B7:B8"/>
    <mergeCell ref="A1:J1"/>
    <mergeCell ref="A2:J2"/>
    <mergeCell ref="A3:J3"/>
    <mergeCell ref="A4:J4"/>
    <mergeCell ref="C6:F6"/>
    <mergeCell ref="G6:J6"/>
  </mergeCells>
  <printOptions horizontalCentered="1" verticalCentered="1"/>
  <pageMargins left="0.39370078740157483" right="0.39370078740157483" top="0.51181102362204722" bottom="0.51181102362204722" header="0.51181102362204722" footer="0.51181102362204722"/>
  <pageSetup paperSize="9" scale="86" orientation="landscape" horizontalDpi="4294967292" verticalDpi="4294967292" r:id="rId1"/>
  <headerFooter alignWithMargins="0"/>
  <colBreaks count="1" manualBreakCount="1">
    <brk id="10"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B0F8-5AAB-44B7-A2A7-B4FF2293855C}">
  <dimension ref="A1:F22"/>
  <sheetViews>
    <sheetView showGridLines="0" zoomScale="75" zoomScaleNormal="75" workbookViewId="0">
      <selection activeCell="M26" sqref="M26"/>
    </sheetView>
  </sheetViews>
  <sheetFormatPr defaultColWidth="11.5703125" defaultRowHeight="24.95" customHeight="1"/>
  <cols>
    <col min="1" max="1" width="14.7109375" style="444" customWidth="1"/>
    <col min="2" max="2" width="16.42578125" style="444" customWidth="1"/>
    <col min="3" max="6" width="11.28515625" style="444" customWidth="1"/>
    <col min="7" max="214" width="14.140625" style="444" customWidth="1"/>
    <col min="215" max="256" width="11.5703125" style="444"/>
    <col min="257" max="257" width="14.7109375" style="444" customWidth="1"/>
    <col min="258" max="258" width="16.42578125" style="444" customWidth="1"/>
    <col min="259" max="262" width="11.28515625" style="444" customWidth="1"/>
    <col min="263" max="470" width="14.140625" style="444" customWidth="1"/>
    <col min="471" max="512" width="11.5703125" style="444"/>
    <col min="513" max="513" width="14.7109375" style="444" customWidth="1"/>
    <col min="514" max="514" width="16.42578125" style="444" customWidth="1"/>
    <col min="515" max="518" width="11.28515625" style="444" customWidth="1"/>
    <col min="519" max="726" width="14.140625" style="444" customWidth="1"/>
    <col min="727" max="768" width="11.5703125" style="444"/>
    <col min="769" max="769" width="14.7109375" style="444" customWidth="1"/>
    <col min="770" max="770" width="16.42578125" style="444" customWidth="1"/>
    <col min="771" max="774" width="11.28515625" style="444" customWidth="1"/>
    <col min="775" max="982" width="14.140625" style="444" customWidth="1"/>
    <col min="983" max="1024" width="11.5703125" style="444"/>
    <col min="1025" max="1025" width="14.7109375" style="444" customWidth="1"/>
    <col min="1026" max="1026" width="16.42578125" style="444" customWidth="1"/>
    <col min="1027" max="1030" width="11.28515625" style="444" customWidth="1"/>
    <col min="1031" max="1238" width="14.140625" style="444" customWidth="1"/>
    <col min="1239" max="1280" width="11.5703125" style="444"/>
    <col min="1281" max="1281" width="14.7109375" style="444" customWidth="1"/>
    <col min="1282" max="1282" width="16.42578125" style="444" customWidth="1"/>
    <col min="1283" max="1286" width="11.28515625" style="444" customWidth="1"/>
    <col min="1287" max="1494" width="14.140625" style="444" customWidth="1"/>
    <col min="1495" max="1536" width="11.5703125" style="444"/>
    <col min="1537" max="1537" width="14.7109375" style="444" customWidth="1"/>
    <col min="1538" max="1538" width="16.42578125" style="444" customWidth="1"/>
    <col min="1539" max="1542" width="11.28515625" style="444" customWidth="1"/>
    <col min="1543" max="1750" width="14.140625" style="444" customWidth="1"/>
    <col min="1751" max="1792" width="11.5703125" style="444"/>
    <col min="1793" max="1793" width="14.7109375" style="444" customWidth="1"/>
    <col min="1794" max="1794" width="16.42578125" style="444" customWidth="1"/>
    <col min="1795" max="1798" width="11.28515625" style="444" customWidth="1"/>
    <col min="1799" max="2006" width="14.140625" style="444" customWidth="1"/>
    <col min="2007" max="2048" width="11.5703125" style="444"/>
    <col min="2049" max="2049" width="14.7109375" style="444" customWidth="1"/>
    <col min="2050" max="2050" width="16.42578125" style="444" customWidth="1"/>
    <col min="2051" max="2054" width="11.28515625" style="444" customWidth="1"/>
    <col min="2055" max="2262" width="14.140625" style="444" customWidth="1"/>
    <col min="2263" max="2304" width="11.5703125" style="444"/>
    <col min="2305" max="2305" width="14.7109375" style="444" customWidth="1"/>
    <col min="2306" max="2306" width="16.42578125" style="444" customWidth="1"/>
    <col min="2307" max="2310" width="11.28515625" style="444" customWidth="1"/>
    <col min="2311" max="2518" width="14.140625" style="444" customWidth="1"/>
    <col min="2519" max="2560" width="11.5703125" style="444"/>
    <col min="2561" max="2561" width="14.7109375" style="444" customWidth="1"/>
    <col min="2562" max="2562" width="16.42578125" style="444" customWidth="1"/>
    <col min="2563" max="2566" width="11.28515625" style="444" customWidth="1"/>
    <col min="2567" max="2774" width="14.140625" style="444" customWidth="1"/>
    <col min="2775" max="2816" width="11.5703125" style="444"/>
    <col min="2817" max="2817" width="14.7109375" style="444" customWidth="1"/>
    <col min="2818" max="2818" width="16.42578125" style="444" customWidth="1"/>
    <col min="2819" max="2822" width="11.28515625" style="444" customWidth="1"/>
    <col min="2823" max="3030" width="14.140625" style="444" customWidth="1"/>
    <col min="3031" max="3072" width="11.5703125" style="444"/>
    <col min="3073" max="3073" width="14.7109375" style="444" customWidth="1"/>
    <col min="3074" max="3074" width="16.42578125" style="444" customWidth="1"/>
    <col min="3075" max="3078" width="11.28515625" style="444" customWidth="1"/>
    <col min="3079" max="3286" width="14.140625" style="444" customWidth="1"/>
    <col min="3287" max="3328" width="11.5703125" style="444"/>
    <col min="3329" max="3329" width="14.7109375" style="444" customWidth="1"/>
    <col min="3330" max="3330" width="16.42578125" style="444" customWidth="1"/>
    <col min="3331" max="3334" width="11.28515625" style="444" customWidth="1"/>
    <col min="3335" max="3542" width="14.140625" style="444" customWidth="1"/>
    <col min="3543" max="3584" width="11.5703125" style="444"/>
    <col min="3585" max="3585" width="14.7109375" style="444" customWidth="1"/>
    <col min="3586" max="3586" width="16.42578125" style="444" customWidth="1"/>
    <col min="3587" max="3590" width="11.28515625" style="444" customWidth="1"/>
    <col min="3591" max="3798" width="14.140625" style="444" customWidth="1"/>
    <col min="3799" max="3840" width="11.5703125" style="444"/>
    <col min="3841" max="3841" width="14.7109375" style="444" customWidth="1"/>
    <col min="3842" max="3842" width="16.42578125" style="444" customWidth="1"/>
    <col min="3843" max="3846" width="11.28515625" style="444" customWidth="1"/>
    <col min="3847" max="4054" width="14.140625" style="444" customWidth="1"/>
    <col min="4055" max="4096" width="11.5703125" style="444"/>
    <col min="4097" max="4097" width="14.7109375" style="444" customWidth="1"/>
    <col min="4098" max="4098" width="16.42578125" style="444" customWidth="1"/>
    <col min="4099" max="4102" width="11.28515625" style="444" customWidth="1"/>
    <col min="4103" max="4310" width="14.140625" style="444" customWidth="1"/>
    <col min="4311" max="4352" width="11.5703125" style="444"/>
    <col min="4353" max="4353" width="14.7109375" style="444" customWidth="1"/>
    <col min="4354" max="4354" width="16.42578125" style="444" customWidth="1"/>
    <col min="4355" max="4358" width="11.28515625" style="444" customWidth="1"/>
    <col min="4359" max="4566" width="14.140625" style="444" customWidth="1"/>
    <col min="4567" max="4608" width="11.5703125" style="444"/>
    <col min="4609" max="4609" width="14.7109375" style="444" customWidth="1"/>
    <col min="4610" max="4610" width="16.42578125" style="444" customWidth="1"/>
    <col min="4611" max="4614" width="11.28515625" style="444" customWidth="1"/>
    <col min="4615" max="4822" width="14.140625" style="444" customWidth="1"/>
    <col min="4823" max="4864" width="11.5703125" style="444"/>
    <col min="4865" max="4865" width="14.7109375" style="444" customWidth="1"/>
    <col min="4866" max="4866" width="16.42578125" style="444" customWidth="1"/>
    <col min="4867" max="4870" width="11.28515625" style="444" customWidth="1"/>
    <col min="4871" max="5078" width="14.140625" style="444" customWidth="1"/>
    <col min="5079" max="5120" width="11.5703125" style="444"/>
    <col min="5121" max="5121" width="14.7109375" style="444" customWidth="1"/>
    <col min="5122" max="5122" width="16.42578125" style="444" customWidth="1"/>
    <col min="5123" max="5126" width="11.28515625" style="444" customWidth="1"/>
    <col min="5127" max="5334" width="14.140625" style="444" customWidth="1"/>
    <col min="5335" max="5376" width="11.5703125" style="444"/>
    <col min="5377" max="5377" width="14.7109375" style="444" customWidth="1"/>
    <col min="5378" max="5378" width="16.42578125" style="444" customWidth="1"/>
    <col min="5379" max="5382" width="11.28515625" style="444" customWidth="1"/>
    <col min="5383" max="5590" width="14.140625" style="444" customWidth="1"/>
    <col min="5591" max="5632" width="11.5703125" style="444"/>
    <col min="5633" max="5633" width="14.7109375" style="444" customWidth="1"/>
    <col min="5634" max="5634" width="16.42578125" style="444" customWidth="1"/>
    <col min="5635" max="5638" width="11.28515625" style="444" customWidth="1"/>
    <col min="5639" max="5846" width="14.140625" style="444" customWidth="1"/>
    <col min="5847" max="5888" width="11.5703125" style="444"/>
    <col min="5889" max="5889" width="14.7109375" style="444" customWidth="1"/>
    <col min="5890" max="5890" width="16.42578125" style="444" customWidth="1"/>
    <col min="5891" max="5894" width="11.28515625" style="444" customWidth="1"/>
    <col min="5895" max="6102" width="14.140625" style="444" customWidth="1"/>
    <col min="6103" max="6144" width="11.5703125" style="444"/>
    <col min="6145" max="6145" width="14.7109375" style="444" customWidth="1"/>
    <col min="6146" max="6146" width="16.42578125" style="444" customWidth="1"/>
    <col min="6147" max="6150" width="11.28515625" style="444" customWidth="1"/>
    <col min="6151" max="6358" width="14.140625" style="444" customWidth="1"/>
    <col min="6359" max="6400" width="11.5703125" style="444"/>
    <col min="6401" max="6401" width="14.7109375" style="444" customWidth="1"/>
    <col min="6402" max="6402" width="16.42578125" style="444" customWidth="1"/>
    <col min="6403" max="6406" width="11.28515625" style="444" customWidth="1"/>
    <col min="6407" max="6614" width="14.140625" style="444" customWidth="1"/>
    <col min="6615" max="6656" width="11.5703125" style="444"/>
    <col min="6657" max="6657" width="14.7109375" style="444" customWidth="1"/>
    <col min="6658" max="6658" width="16.42578125" style="444" customWidth="1"/>
    <col min="6659" max="6662" width="11.28515625" style="444" customWidth="1"/>
    <col min="6663" max="6870" width="14.140625" style="444" customWidth="1"/>
    <col min="6871" max="6912" width="11.5703125" style="444"/>
    <col min="6913" max="6913" width="14.7109375" style="444" customWidth="1"/>
    <col min="6914" max="6914" width="16.42578125" style="444" customWidth="1"/>
    <col min="6915" max="6918" width="11.28515625" style="444" customWidth="1"/>
    <col min="6919" max="7126" width="14.140625" style="444" customWidth="1"/>
    <col min="7127" max="7168" width="11.5703125" style="444"/>
    <col min="7169" max="7169" width="14.7109375" style="444" customWidth="1"/>
    <col min="7170" max="7170" width="16.42578125" style="444" customWidth="1"/>
    <col min="7171" max="7174" width="11.28515625" style="444" customWidth="1"/>
    <col min="7175" max="7382" width="14.140625" style="444" customWidth="1"/>
    <col min="7383" max="7424" width="11.5703125" style="444"/>
    <col min="7425" max="7425" width="14.7109375" style="444" customWidth="1"/>
    <col min="7426" max="7426" width="16.42578125" style="444" customWidth="1"/>
    <col min="7427" max="7430" width="11.28515625" style="444" customWidth="1"/>
    <col min="7431" max="7638" width="14.140625" style="444" customWidth="1"/>
    <col min="7639" max="7680" width="11.5703125" style="444"/>
    <col min="7681" max="7681" width="14.7109375" style="444" customWidth="1"/>
    <col min="7682" max="7682" width="16.42578125" style="444" customWidth="1"/>
    <col min="7683" max="7686" width="11.28515625" style="444" customWidth="1"/>
    <col min="7687" max="7894" width="14.140625" style="444" customWidth="1"/>
    <col min="7895" max="7936" width="11.5703125" style="444"/>
    <col min="7937" max="7937" width="14.7109375" style="444" customWidth="1"/>
    <col min="7938" max="7938" width="16.42578125" style="444" customWidth="1"/>
    <col min="7939" max="7942" width="11.28515625" style="444" customWidth="1"/>
    <col min="7943" max="8150" width="14.140625" style="444" customWidth="1"/>
    <col min="8151" max="8192" width="11.5703125" style="444"/>
    <col min="8193" max="8193" width="14.7109375" style="444" customWidth="1"/>
    <col min="8194" max="8194" width="16.42578125" style="444" customWidth="1"/>
    <col min="8195" max="8198" width="11.28515625" style="444" customWidth="1"/>
    <col min="8199" max="8406" width="14.140625" style="444" customWidth="1"/>
    <col min="8407" max="8448" width="11.5703125" style="444"/>
    <col min="8449" max="8449" width="14.7109375" style="444" customWidth="1"/>
    <col min="8450" max="8450" width="16.42578125" style="444" customWidth="1"/>
    <col min="8451" max="8454" width="11.28515625" style="444" customWidth="1"/>
    <col min="8455" max="8662" width="14.140625" style="444" customWidth="1"/>
    <col min="8663" max="8704" width="11.5703125" style="444"/>
    <col min="8705" max="8705" width="14.7109375" style="444" customWidth="1"/>
    <col min="8706" max="8706" width="16.42578125" style="444" customWidth="1"/>
    <col min="8707" max="8710" width="11.28515625" style="444" customWidth="1"/>
    <col min="8711" max="8918" width="14.140625" style="444" customWidth="1"/>
    <col min="8919" max="8960" width="11.5703125" style="444"/>
    <col min="8961" max="8961" width="14.7109375" style="444" customWidth="1"/>
    <col min="8962" max="8962" width="16.42578125" style="444" customWidth="1"/>
    <col min="8963" max="8966" width="11.28515625" style="444" customWidth="1"/>
    <col min="8967" max="9174" width="14.140625" style="444" customWidth="1"/>
    <col min="9175" max="9216" width="11.5703125" style="444"/>
    <col min="9217" max="9217" width="14.7109375" style="444" customWidth="1"/>
    <col min="9218" max="9218" width="16.42578125" style="444" customWidth="1"/>
    <col min="9219" max="9222" width="11.28515625" style="444" customWidth="1"/>
    <col min="9223" max="9430" width="14.140625" style="444" customWidth="1"/>
    <col min="9431" max="9472" width="11.5703125" style="444"/>
    <col min="9473" max="9473" width="14.7109375" style="444" customWidth="1"/>
    <col min="9474" max="9474" width="16.42578125" style="444" customWidth="1"/>
    <col min="9475" max="9478" width="11.28515625" style="444" customWidth="1"/>
    <col min="9479" max="9686" width="14.140625" style="444" customWidth="1"/>
    <col min="9687" max="9728" width="11.5703125" style="444"/>
    <col min="9729" max="9729" width="14.7109375" style="444" customWidth="1"/>
    <col min="9730" max="9730" width="16.42578125" style="444" customWidth="1"/>
    <col min="9731" max="9734" width="11.28515625" style="444" customWidth="1"/>
    <col min="9735" max="9942" width="14.140625" style="444" customWidth="1"/>
    <col min="9943" max="9984" width="11.5703125" style="444"/>
    <col min="9985" max="9985" width="14.7109375" style="444" customWidth="1"/>
    <col min="9986" max="9986" width="16.42578125" style="444" customWidth="1"/>
    <col min="9987" max="9990" width="11.28515625" style="444" customWidth="1"/>
    <col min="9991" max="10198" width="14.140625" style="444" customWidth="1"/>
    <col min="10199" max="10240" width="11.5703125" style="444"/>
    <col min="10241" max="10241" width="14.7109375" style="444" customWidth="1"/>
    <col min="10242" max="10242" width="16.42578125" style="444" customWidth="1"/>
    <col min="10243" max="10246" width="11.28515625" style="444" customWidth="1"/>
    <col min="10247" max="10454" width="14.140625" style="444" customWidth="1"/>
    <col min="10455" max="10496" width="11.5703125" style="444"/>
    <col min="10497" max="10497" width="14.7109375" style="444" customWidth="1"/>
    <col min="10498" max="10498" width="16.42578125" style="444" customWidth="1"/>
    <col min="10499" max="10502" width="11.28515625" style="444" customWidth="1"/>
    <col min="10503" max="10710" width="14.140625" style="444" customWidth="1"/>
    <col min="10711" max="10752" width="11.5703125" style="444"/>
    <col min="10753" max="10753" width="14.7109375" style="444" customWidth="1"/>
    <col min="10754" max="10754" width="16.42578125" style="444" customWidth="1"/>
    <col min="10755" max="10758" width="11.28515625" style="444" customWidth="1"/>
    <col min="10759" max="10966" width="14.140625" style="444" customWidth="1"/>
    <col min="10967" max="11008" width="11.5703125" style="444"/>
    <col min="11009" max="11009" width="14.7109375" style="444" customWidth="1"/>
    <col min="11010" max="11010" width="16.42578125" style="444" customWidth="1"/>
    <col min="11011" max="11014" width="11.28515625" style="444" customWidth="1"/>
    <col min="11015" max="11222" width="14.140625" style="444" customWidth="1"/>
    <col min="11223" max="11264" width="11.5703125" style="444"/>
    <col min="11265" max="11265" width="14.7109375" style="444" customWidth="1"/>
    <col min="11266" max="11266" width="16.42578125" style="444" customWidth="1"/>
    <col min="11267" max="11270" width="11.28515625" style="444" customWidth="1"/>
    <col min="11271" max="11478" width="14.140625" style="444" customWidth="1"/>
    <col min="11479" max="11520" width="11.5703125" style="444"/>
    <col min="11521" max="11521" width="14.7109375" style="444" customWidth="1"/>
    <col min="11522" max="11522" width="16.42578125" style="444" customWidth="1"/>
    <col min="11523" max="11526" width="11.28515625" style="444" customWidth="1"/>
    <col min="11527" max="11734" width="14.140625" style="444" customWidth="1"/>
    <col min="11735" max="11776" width="11.5703125" style="444"/>
    <col min="11777" max="11777" width="14.7109375" style="444" customWidth="1"/>
    <col min="11778" max="11778" width="16.42578125" style="444" customWidth="1"/>
    <col min="11779" max="11782" width="11.28515625" style="444" customWidth="1"/>
    <col min="11783" max="11990" width="14.140625" style="444" customWidth="1"/>
    <col min="11991" max="12032" width="11.5703125" style="444"/>
    <col min="12033" max="12033" width="14.7109375" style="444" customWidth="1"/>
    <col min="12034" max="12034" width="16.42578125" style="444" customWidth="1"/>
    <col min="12035" max="12038" width="11.28515625" style="444" customWidth="1"/>
    <col min="12039" max="12246" width="14.140625" style="444" customWidth="1"/>
    <col min="12247" max="12288" width="11.5703125" style="444"/>
    <col min="12289" max="12289" width="14.7109375" style="444" customWidth="1"/>
    <col min="12290" max="12290" width="16.42578125" style="444" customWidth="1"/>
    <col min="12291" max="12294" width="11.28515625" style="444" customWidth="1"/>
    <col min="12295" max="12502" width="14.140625" style="444" customWidth="1"/>
    <col min="12503" max="12544" width="11.5703125" style="444"/>
    <col min="12545" max="12545" width="14.7109375" style="444" customWidth="1"/>
    <col min="12546" max="12546" width="16.42578125" style="444" customWidth="1"/>
    <col min="12547" max="12550" width="11.28515625" style="444" customWidth="1"/>
    <col min="12551" max="12758" width="14.140625" style="444" customWidth="1"/>
    <col min="12759" max="12800" width="11.5703125" style="444"/>
    <col min="12801" max="12801" width="14.7109375" style="444" customWidth="1"/>
    <col min="12802" max="12802" width="16.42578125" style="444" customWidth="1"/>
    <col min="12803" max="12806" width="11.28515625" style="444" customWidth="1"/>
    <col min="12807" max="13014" width="14.140625" style="444" customWidth="1"/>
    <col min="13015" max="13056" width="11.5703125" style="444"/>
    <col min="13057" max="13057" width="14.7109375" style="444" customWidth="1"/>
    <col min="13058" max="13058" width="16.42578125" style="444" customWidth="1"/>
    <col min="13059" max="13062" width="11.28515625" style="444" customWidth="1"/>
    <col min="13063" max="13270" width="14.140625" style="444" customWidth="1"/>
    <col min="13271" max="13312" width="11.5703125" style="444"/>
    <col min="13313" max="13313" width="14.7109375" style="444" customWidth="1"/>
    <col min="13314" max="13314" width="16.42578125" style="444" customWidth="1"/>
    <col min="13315" max="13318" width="11.28515625" style="444" customWidth="1"/>
    <col min="13319" max="13526" width="14.140625" style="444" customWidth="1"/>
    <col min="13527" max="13568" width="11.5703125" style="444"/>
    <col min="13569" max="13569" width="14.7109375" style="444" customWidth="1"/>
    <col min="13570" max="13570" width="16.42578125" style="444" customWidth="1"/>
    <col min="13571" max="13574" width="11.28515625" style="444" customWidth="1"/>
    <col min="13575" max="13782" width="14.140625" style="444" customWidth="1"/>
    <col min="13783" max="13824" width="11.5703125" style="444"/>
    <col min="13825" max="13825" width="14.7109375" style="444" customWidth="1"/>
    <col min="13826" max="13826" width="16.42578125" style="444" customWidth="1"/>
    <col min="13827" max="13830" width="11.28515625" style="444" customWidth="1"/>
    <col min="13831" max="14038" width="14.140625" style="444" customWidth="1"/>
    <col min="14039" max="14080" width="11.5703125" style="444"/>
    <col min="14081" max="14081" width="14.7109375" style="444" customWidth="1"/>
    <col min="14082" max="14082" width="16.42578125" style="444" customWidth="1"/>
    <col min="14083" max="14086" width="11.28515625" style="444" customWidth="1"/>
    <col min="14087" max="14294" width="14.140625" style="444" customWidth="1"/>
    <col min="14295" max="14336" width="11.5703125" style="444"/>
    <col min="14337" max="14337" width="14.7109375" style="444" customWidth="1"/>
    <col min="14338" max="14338" width="16.42578125" style="444" customWidth="1"/>
    <col min="14339" max="14342" width="11.28515625" style="444" customWidth="1"/>
    <col min="14343" max="14550" width="14.140625" style="444" customWidth="1"/>
    <col min="14551" max="14592" width="11.5703125" style="444"/>
    <col min="14593" max="14593" width="14.7109375" style="444" customWidth="1"/>
    <col min="14594" max="14594" width="16.42578125" style="444" customWidth="1"/>
    <col min="14595" max="14598" width="11.28515625" style="444" customWidth="1"/>
    <col min="14599" max="14806" width="14.140625" style="444" customWidth="1"/>
    <col min="14807" max="14848" width="11.5703125" style="444"/>
    <col min="14849" max="14849" width="14.7109375" style="444" customWidth="1"/>
    <col min="14850" max="14850" width="16.42578125" style="444" customWidth="1"/>
    <col min="14851" max="14854" width="11.28515625" style="444" customWidth="1"/>
    <col min="14855" max="15062" width="14.140625" style="444" customWidth="1"/>
    <col min="15063" max="15104" width="11.5703125" style="444"/>
    <col min="15105" max="15105" width="14.7109375" style="444" customWidth="1"/>
    <col min="15106" max="15106" width="16.42578125" style="444" customWidth="1"/>
    <col min="15107" max="15110" width="11.28515625" style="444" customWidth="1"/>
    <col min="15111" max="15318" width="14.140625" style="444" customWidth="1"/>
    <col min="15319" max="15360" width="11.5703125" style="444"/>
    <col min="15361" max="15361" width="14.7109375" style="444" customWidth="1"/>
    <col min="15362" max="15362" width="16.42578125" style="444" customWidth="1"/>
    <col min="15363" max="15366" width="11.28515625" style="444" customWidth="1"/>
    <col min="15367" max="15574" width="14.140625" style="444" customWidth="1"/>
    <col min="15575" max="15616" width="11.5703125" style="444"/>
    <col min="15617" max="15617" width="14.7109375" style="444" customWidth="1"/>
    <col min="15618" max="15618" width="16.42578125" style="444" customWidth="1"/>
    <col min="15619" max="15622" width="11.28515625" style="444" customWidth="1"/>
    <col min="15623" max="15830" width="14.140625" style="444" customWidth="1"/>
    <col min="15831" max="15872" width="11.5703125" style="444"/>
    <col min="15873" max="15873" width="14.7109375" style="444" customWidth="1"/>
    <col min="15874" max="15874" width="16.42578125" style="444" customWidth="1"/>
    <col min="15875" max="15878" width="11.28515625" style="444" customWidth="1"/>
    <col min="15879" max="16086" width="14.140625" style="444" customWidth="1"/>
    <col min="16087" max="16128" width="11.5703125" style="444"/>
    <col min="16129" max="16129" width="14.7109375" style="444" customWidth="1"/>
    <col min="16130" max="16130" width="16.42578125" style="444" customWidth="1"/>
    <col min="16131" max="16134" width="11.28515625" style="444" customWidth="1"/>
    <col min="16135" max="16342" width="14.140625" style="444" customWidth="1"/>
    <col min="16343" max="16384" width="11.5703125" style="444"/>
  </cols>
  <sheetData>
    <row r="1" spans="1:6" ht="18.75">
      <c r="A1" s="5400" t="s">
        <v>2996</v>
      </c>
      <c r="B1" s="5400"/>
      <c r="C1" s="5400"/>
      <c r="D1" s="5400"/>
      <c r="E1" s="5400"/>
      <c r="F1" s="5400"/>
    </row>
    <row r="2" spans="1:6" ht="18.75">
      <c r="A2" s="5400" t="s">
        <v>2997</v>
      </c>
      <c r="B2" s="5400"/>
      <c r="C2" s="5400"/>
      <c r="D2" s="5400"/>
      <c r="E2" s="5400"/>
      <c r="F2" s="5400"/>
    </row>
    <row r="3" spans="1:6" ht="18.75">
      <c r="A3" s="5400" t="s">
        <v>2998</v>
      </c>
      <c r="B3" s="5400"/>
      <c r="C3" s="5400"/>
      <c r="D3" s="5400"/>
      <c r="E3" s="5400"/>
      <c r="F3" s="5400"/>
    </row>
    <row r="4" spans="1:6" ht="18.75">
      <c r="A4" s="5400" t="s">
        <v>2999</v>
      </c>
      <c r="B4" s="5400"/>
      <c r="C4" s="5400"/>
      <c r="D4" s="5400"/>
      <c r="E4" s="5400"/>
      <c r="F4" s="5400"/>
    </row>
    <row r="5" spans="1:6" ht="15.75">
      <c r="A5" s="3608" t="s">
        <v>3000</v>
      </c>
      <c r="B5" s="3577"/>
      <c r="C5" s="3577"/>
      <c r="D5" s="3577"/>
      <c r="E5" s="3577"/>
      <c r="F5" s="3578" t="s">
        <v>3001</v>
      </c>
    </row>
    <row r="6" spans="1:6" ht="18.75">
      <c r="A6" s="5401" t="s">
        <v>3002</v>
      </c>
      <c r="B6" s="5403" t="s">
        <v>2963</v>
      </c>
      <c r="C6" s="5405" t="s">
        <v>275</v>
      </c>
      <c r="D6" s="5406"/>
      <c r="E6" s="5405" t="s">
        <v>3003</v>
      </c>
      <c r="F6" s="5406"/>
    </row>
    <row r="7" spans="1:6" ht="24.95" customHeight="1">
      <c r="A7" s="5402"/>
      <c r="B7" s="5404"/>
      <c r="C7" s="3609" t="s">
        <v>3004</v>
      </c>
      <c r="D7" s="3610" t="s">
        <v>3005</v>
      </c>
      <c r="E7" s="3609" t="s">
        <v>3004</v>
      </c>
      <c r="F7" s="3610" t="s">
        <v>3005</v>
      </c>
    </row>
    <row r="8" spans="1:6" ht="24.95" customHeight="1">
      <c r="A8" s="3590" t="s">
        <v>3006</v>
      </c>
      <c r="B8" s="3591" t="s">
        <v>2973</v>
      </c>
      <c r="C8" s="3611">
        <v>111</v>
      </c>
      <c r="D8" s="3593">
        <f>C8/C$19*100</f>
        <v>34.25925925925926</v>
      </c>
      <c r="E8" s="3611">
        <v>40</v>
      </c>
      <c r="F8" s="3593">
        <f>E8/E$19*100</f>
        <v>40.816326530612244</v>
      </c>
    </row>
    <row r="9" spans="1:6" ht="24.95" customHeight="1">
      <c r="A9" s="3590" t="s">
        <v>2968</v>
      </c>
      <c r="B9" s="3591" t="s">
        <v>3007</v>
      </c>
      <c r="C9" s="3611">
        <v>4</v>
      </c>
      <c r="D9" s="3593">
        <f t="shared" ref="D9:D18" si="0">C9/C$19*100</f>
        <v>1.2345679012345678</v>
      </c>
      <c r="E9" s="3611">
        <v>2</v>
      </c>
      <c r="F9" s="3593">
        <f t="shared" ref="F9:F18" si="1">E9/E$19*100</f>
        <v>2.0408163265306123</v>
      </c>
    </row>
    <row r="10" spans="1:6" ht="24.95" customHeight="1">
      <c r="A10" s="3590" t="s">
        <v>3008</v>
      </c>
      <c r="B10" s="3591" t="s">
        <v>3009</v>
      </c>
      <c r="C10" s="3611">
        <v>29</v>
      </c>
      <c r="D10" s="3593">
        <f t="shared" si="0"/>
        <v>8.9506172839506171</v>
      </c>
      <c r="E10" s="3611">
        <v>12</v>
      </c>
      <c r="F10" s="3593">
        <f t="shared" si="1"/>
        <v>12.244897959183673</v>
      </c>
    </row>
    <row r="11" spans="1:6" ht="24.95" customHeight="1">
      <c r="A11" s="3590" t="s">
        <v>3010</v>
      </c>
      <c r="B11" s="3591" t="s">
        <v>3011</v>
      </c>
      <c r="C11" s="3611">
        <v>35</v>
      </c>
      <c r="D11" s="3593">
        <f t="shared" si="0"/>
        <v>10.802469135802468</v>
      </c>
      <c r="E11" s="3611">
        <v>17</v>
      </c>
      <c r="F11" s="3593">
        <f t="shared" si="1"/>
        <v>17.346938775510203</v>
      </c>
    </row>
    <row r="12" spans="1:6" ht="24.95" customHeight="1">
      <c r="A12" s="3590" t="s">
        <v>2990</v>
      </c>
      <c r="B12" s="3591" t="s">
        <v>2991</v>
      </c>
      <c r="C12" s="3611">
        <v>14</v>
      </c>
      <c r="D12" s="3593">
        <f t="shared" si="0"/>
        <v>4.3209876543209873</v>
      </c>
      <c r="E12" s="3611">
        <v>0</v>
      </c>
      <c r="F12" s="3593">
        <f t="shared" si="1"/>
        <v>0</v>
      </c>
    </row>
    <row r="13" spans="1:6" ht="24.95" customHeight="1">
      <c r="A13" s="3590" t="s">
        <v>3012</v>
      </c>
      <c r="B13" s="3591" t="s">
        <v>1181</v>
      </c>
      <c r="C13" s="3611">
        <v>20</v>
      </c>
      <c r="D13" s="3593">
        <f t="shared" si="0"/>
        <v>6.1728395061728394</v>
      </c>
      <c r="E13" s="3611">
        <v>0</v>
      </c>
      <c r="F13" s="3593">
        <f t="shared" si="1"/>
        <v>0</v>
      </c>
    </row>
    <row r="14" spans="1:6" ht="24.95" customHeight="1">
      <c r="A14" s="3590" t="s">
        <v>3013</v>
      </c>
      <c r="B14" s="3591" t="s">
        <v>3014</v>
      </c>
      <c r="C14" s="3611">
        <v>25</v>
      </c>
      <c r="D14" s="3593">
        <f t="shared" si="0"/>
        <v>7.716049382716049</v>
      </c>
      <c r="E14" s="3611">
        <v>0</v>
      </c>
      <c r="F14" s="3593">
        <f t="shared" si="1"/>
        <v>0</v>
      </c>
    </row>
    <row r="15" spans="1:6" ht="24.95" customHeight="1">
      <c r="A15" s="3590" t="s">
        <v>3015</v>
      </c>
      <c r="B15" s="3591" t="s">
        <v>3016</v>
      </c>
      <c r="C15" s="3611">
        <v>12</v>
      </c>
      <c r="D15" s="3593">
        <f t="shared" si="0"/>
        <v>3.7037037037037033</v>
      </c>
      <c r="E15" s="3611">
        <v>5</v>
      </c>
      <c r="F15" s="3593">
        <f t="shared" si="1"/>
        <v>5.1020408163265305</v>
      </c>
    </row>
    <row r="16" spans="1:6" ht="24.95" customHeight="1">
      <c r="A16" s="3590" t="s">
        <v>3017</v>
      </c>
      <c r="B16" s="3591" t="s">
        <v>2985</v>
      </c>
      <c r="C16" s="3611">
        <v>3</v>
      </c>
      <c r="D16" s="3593">
        <f t="shared" si="0"/>
        <v>0.92592592592592582</v>
      </c>
      <c r="E16" s="3611">
        <v>0</v>
      </c>
      <c r="F16" s="3593">
        <f t="shared" si="1"/>
        <v>0</v>
      </c>
    </row>
    <row r="17" spans="1:6" ht="24.95" customHeight="1">
      <c r="A17" s="3590" t="s">
        <v>2980</v>
      </c>
      <c r="B17" s="3591" t="s">
        <v>2981</v>
      </c>
      <c r="C17" s="3611">
        <v>2</v>
      </c>
      <c r="D17" s="3593">
        <f t="shared" si="0"/>
        <v>0.61728395061728392</v>
      </c>
      <c r="E17" s="3611">
        <v>0</v>
      </c>
      <c r="F17" s="3593">
        <f t="shared" si="1"/>
        <v>0</v>
      </c>
    </row>
    <row r="18" spans="1:6" ht="24.95" customHeight="1" thickBot="1">
      <c r="A18" s="3594" t="s">
        <v>476</v>
      </c>
      <c r="B18" s="3595" t="s">
        <v>489</v>
      </c>
      <c r="C18" s="3612">
        <v>69</v>
      </c>
      <c r="D18" s="3593">
        <f t="shared" si="0"/>
        <v>21.296296296296298</v>
      </c>
      <c r="E18" s="3613">
        <v>22</v>
      </c>
      <c r="F18" s="3593">
        <f t="shared" si="1"/>
        <v>22.448979591836736</v>
      </c>
    </row>
    <row r="19" spans="1:6" ht="24.95" customHeight="1">
      <c r="A19" s="3614" t="s">
        <v>95</v>
      </c>
      <c r="B19" s="3615" t="s">
        <v>96</v>
      </c>
      <c r="C19" s="3616">
        <f>SUM(C8:C18)</f>
        <v>324</v>
      </c>
      <c r="D19" s="3617">
        <f>SUM(D8:D18)</f>
        <v>100</v>
      </c>
      <c r="E19" s="3616">
        <f>SUM(E8:E18)</f>
        <v>98</v>
      </c>
      <c r="F19" s="3618">
        <f>SUM(F8:F18)</f>
        <v>100</v>
      </c>
    </row>
    <row r="20" spans="1:6" ht="22.5" customHeight="1">
      <c r="A20" s="3601" t="s">
        <v>3018</v>
      </c>
      <c r="B20" s="3603"/>
      <c r="C20" s="3603"/>
      <c r="D20" s="3603"/>
      <c r="E20" s="3577"/>
      <c r="F20" s="3577"/>
    </row>
    <row r="21" spans="1:6" ht="15" customHeight="1">
      <c r="A21" s="3577"/>
      <c r="B21" s="3577"/>
      <c r="C21" s="3577"/>
      <c r="D21" s="3577"/>
      <c r="E21" s="3577"/>
      <c r="F21" s="3619" t="s">
        <v>3019</v>
      </c>
    </row>
    <row r="22" spans="1:6" ht="24.95" customHeight="1">
      <c r="A22" s="3605"/>
    </row>
  </sheetData>
  <mergeCells count="8">
    <mergeCell ref="A1:F1"/>
    <mergeCell ref="A2:F2"/>
    <mergeCell ref="A3:F3"/>
    <mergeCell ref="A4:F4"/>
    <mergeCell ref="A6:A7"/>
    <mergeCell ref="B6:B7"/>
    <mergeCell ref="C6:D6"/>
    <mergeCell ref="E6:F6"/>
  </mergeCells>
  <printOptions horizontalCentered="1" verticalCentered="1"/>
  <pageMargins left="0.7" right="0.7" top="1" bottom="1" header="0.5" footer="0.5"/>
  <pageSetup paperSize="9" orientation="portrait" horizontalDpi="4294967295" verticalDpi="4294967292" r:id="rId1"/>
  <headerFooter alignWithMargins="0"/>
  <colBreaks count="1" manualBreakCount="1">
    <brk id="6"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5F0AA-19D4-4996-B1E7-BC34C9790286}">
  <dimension ref="A1:E14"/>
  <sheetViews>
    <sheetView showGridLines="0" zoomScale="75" zoomScaleNormal="75" workbookViewId="0">
      <selection activeCell="A9" sqref="A9"/>
    </sheetView>
  </sheetViews>
  <sheetFormatPr defaultRowHeight="18.75"/>
  <cols>
    <col min="1" max="1" width="65.7109375" style="3620" customWidth="1"/>
    <col min="2" max="2" width="10.85546875" style="3620" customWidth="1"/>
    <col min="3" max="3" width="12.7109375" style="3620" customWidth="1"/>
    <col min="4" max="4" width="12.85546875" style="3620" customWidth="1"/>
    <col min="5" max="5" width="11.7109375" style="3620" customWidth="1"/>
    <col min="6" max="256" width="9.140625" style="3620"/>
    <col min="257" max="257" width="65.7109375" style="3620" customWidth="1"/>
    <col min="258" max="258" width="10.85546875" style="3620" customWidth="1"/>
    <col min="259" max="259" width="12.7109375" style="3620" customWidth="1"/>
    <col min="260" max="260" width="12.85546875" style="3620" customWidth="1"/>
    <col min="261" max="261" width="11.7109375" style="3620" customWidth="1"/>
    <col min="262" max="512" width="9.140625" style="3620"/>
    <col min="513" max="513" width="65.7109375" style="3620" customWidth="1"/>
    <col min="514" max="514" width="10.85546875" style="3620" customWidth="1"/>
    <col min="515" max="515" width="12.7109375" style="3620" customWidth="1"/>
    <col min="516" max="516" width="12.85546875" style="3620" customWidth="1"/>
    <col min="517" max="517" width="11.7109375" style="3620" customWidth="1"/>
    <col min="518" max="768" width="9.140625" style="3620"/>
    <col min="769" max="769" width="65.7109375" style="3620" customWidth="1"/>
    <col min="770" max="770" width="10.85546875" style="3620" customWidth="1"/>
    <col min="771" max="771" width="12.7109375" style="3620" customWidth="1"/>
    <col min="772" max="772" width="12.85546875" style="3620" customWidth="1"/>
    <col min="773" max="773" width="11.7109375" style="3620" customWidth="1"/>
    <col min="774" max="1024" width="9.140625" style="3620"/>
    <col min="1025" max="1025" width="65.7109375" style="3620" customWidth="1"/>
    <col min="1026" max="1026" width="10.85546875" style="3620" customWidth="1"/>
    <col min="1027" max="1027" width="12.7109375" style="3620" customWidth="1"/>
    <col min="1028" max="1028" width="12.85546875" style="3620" customWidth="1"/>
    <col min="1029" max="1029" width="11.7109375" style="3620" customWidth="1"/>
    <col min="1030" max="1280" width="9.140625" style="3620"/>
    <col min="1281" max="1281" width="65.7109375" style="3620" customWidth="1"/>
    <col min="1282" max="1282" width="10.85546875" style="3620" customWidth="1"/>
    <col min="1283" max="1283" width="12.7109375" style="3620" customWidth="1"/>
    <col min="1284" max="1284" width="12.85546875" style="3620" customWidth="1"/>
    <col min="1285" max="1285" width="11.7109375" style="3620" customWidth="1"/>
    <col min="1286" max="1536" width="9.140625" style="3620"/>
    <col min="1537" max="1537" width="65.7109375" style="3620" customWidth="1"/>
    <col min="1538" max="1538" width="10.85546875" style="3620" customWidth="1"/>
    <col min="1539" max="1539" width="12.7109375" style="3620" customWidth="1"/>
    <col min="1540" max="1540" width="12.85546875" style="3620" customWidth="1"/>
    <col min="1541" max="1541" width="11.7109375" style="3620" customWidth="1"/>
    <col min="1542" max="1792" width="9.140625" style="3620"/>
    <col min="1793" max="1793" width="65.7109375" style="3620" customWidth="1"/>
    <col min="1794" max="1794" width="10.85546875" style="3620" customWidth="1"/>
    <col min="1795" max="1795" width="12.7109375" style="3620" customWidth="1"/>
    <col min="1796" max="1796" width="12.85546875" style="3620" customWidth="1"/>
    <col min="1797" max="1797" width="11.7109375" style="3620" customWidth="1"/>
    <col min="1798" max="2048" width="9.140625" style="3620"/>
    <col min="2049" max="2049" width="65.7109375" style="3620" customWidth="1"/>
    <col min="2050" max="2050" width="10.85546875" style="3620" customWidth="1"/>
    <col min="2051" max="2051" width="12.7109375" style="3620" customWidth="1"/>
    <col min="2052" max="2052" width="12.85546875" style="3620" customWidth="1"/>
    <col min="2053" max="2053" width="11.7109375" style="3620" customWidth="1"/>
    <col min="2054" max="2304" width="9.140625" style="3620"/>
    <col min="2305" max="2305" width="65.7109375" style="3620" customWidth="1"/>
    <col min="2306" max="2306" width="10.85546875" style="3620" customWidth="1"/>
    <col min="2307" max="2307" width="12.7109375" style="3620" customWidth="1"/>
    <col min="2308" max="2308" width="12.85546875" style="3620" customWidth="1"/>
    <col min="2309" max="2309" width="11.7109375" style="3620" customWidth="1"/>
    <col min="2310" max="2560" width="9.140625" style="3620"/>
    <col min="2561" max="2561" width="65.7109375" style="3620" customWidth="1"/>
    <col min="2562" max="2562" width="10.85546875" style="3620" customWidth="1"/>
    <col min="2563" max="2563" width="12.7109375" style="3620" customWidth="1"/>
    <col min="2564" max="2564" width="12.85546875" style="3620" customWidth="1"/>
    <col min="2565" max="2565" width="11.7109375" style="3620" customWidth="1"/>
    <col min="2566" max="2816" width="9.140625" style="3620"/>
    <col min="2817" max="2817" width="65.7109375" style="3620" customWidth="1"/>
    <col min="2818" max="2818" width="10.85546875" style="3620" customWidth="1"/>
    <col min="2819" max="2819" width="12.7109375" style="3620" customWidth="1"/>
    <col min="2820" max="2820" width="12.85546875" style="3620" customWidth="1"/>
    <col min="2821" max="2821" width="11.7109375" style="3620" customWidth="1"/>
    <col min="2822" max="3072" width="9.140625" style="3620"/>
    <col min="3073" max="3073" width="65.7109375" style="3620" customWidth="1"/>
    <col min="3074" max="3074" width="10.85546875" style="3620" customWidth="1"/>
    <col min="3075" max="3075" width="12.7109375" style="3620" customWidth="1"/>
    <col min="3076" max="3076" width="12.85546875" style="3620" customWidth="1"/>
    <col min="3077" max="3077" width="11.7109375" style="3620" customWidth="1"/>
    <col min="3078" max="3328" width="9.140625" style="3620"/>
    <col min="3329" max="3329" width="65.7109375" style="3620" customWidth="1"/>
    <col min="3330" max="3330" width="10.85546875" style="3620" customWidth="1"/>
    <col min="3331" max="3331" width="12.7109375" style="3620" customWidth="1"/>
    <col min="3332" max="3332" width="12.85546875" style="3620" customWidth="1"/>
    <col min="3333" max="3333" width="11.7109375" style="3620" customWidth="1"/>
    <col min="3334" max="3584" width="9.140625" style="3620"/>
    <col min="3585" max="3585" width="65.7109375" style="3620" customWidth="1"/>
    <col min="3586" max="3586" width="10.85546875" style="3620" customWidth="1"/>
    <col min="3587" max="3587" width="12.7109375" style="3620" customWidth="1"/>
    <col min="3588" max="3588" width="12.85546875" style="3620" customWidth="1"/>
    <col min="3589" max="3589" width="11.7109375" style="3620" customWidth="1"/>
    <col min="3590" max="3840" width="9.140625" style="3620"/>
    <col min="3841" max="3841" width="65.7109375" style="3620" customWidth="1"/>
    <col min="3842" max="3842" width="10.85546875" style="3620" customWidth="1"/>
    <col min="3843" max="3843" width="12.7109375" style="3620" customWidth="1"/>
    <col min="3844" max="3844" width="12.85546875" style="3620" customWidth="1"/>
    <col min="3845" max="3845" width="11.7109375" style="3620" customWidth="1"/>
    <col min="3846" max="4096" width="9.140625" style="3620"/>
    <col min="4097" max="4097" width="65.7109375" style="3620" customWidth="1"/>
    <col min="4098" max="4098" width="10.85546875" style="3620" customWidth="1"/>
    <col min="4099" max="4099" width="12.7109375" style="3620" customWidth="1"/>
    <col min="4100" max="4100" width="12.85546875" style="3620" customWidth="1"/>
    <col min="4101" max="4101" width="11.7109375" style="3620" customWidth="1"/>
    <col min="4102" max="4352" width="9.140625" style="3620"/>
    <col min="4353" max="4353" width="65.7109375" style="3620" customWidth="1"/>
    <col min="4354" max="4354" width="10.85546875" style="3620" customWidth="1"/>
    <col min="4355" max="4355" width="12.7109375" style="3620" customWidth="1"/>
    <col min="4356" max="4356" width="12.85546875" style="3620" customWidth="1"/>
    <col min="4357" max="4357" width="11.7109375" style="3620" customWidth="1"/>
    <col min="4358" max="4608" width="9.140625" style="3620"/>
    <col min="4609" max="4609" width="65.7109375" style="3620" customWidth="1"/>
    <col min="4610" max="4610" width="10.85546875" style="3620" customWidth="1"/>
    <col min="4611" max="4611" width="12.7109375" style="3620" customWidth="1"/>
    <col min="4612" max="4612" width="12.85546875" style="3620" customWidth="1"/>
    <col min="4613" max="4613" width="11.7109375" style="3620" customWidth="1"/>
    <col min="4614" max="4864" width="9.140625" style="3620"/>
    <col min="4865" max="4865" width="65.7109375" style="3620" customWidth="1"/>
    <col min="4866" max="4866" width="10.85546875" style="3620" customWidth="1"/>
    <col min="4867" max="4867" width="12.7109375" style="3620" customWidth="1"/>
    <col min="4868" max="4868" width="12.85546875" style="3620" customWidth="1"/>
    <col min="4869" max="4869" width="11.7109375" style="3620" customWidth="1"/>
    <col min="4870" max="5120" width="9.140625" style="3620"/>
    <col min="5121" max="5121" width="65.7109375" style="3620" customWidth="1"/>
    <col min="5122" max="5122" width="10.85546875" style="3620" customWidth="1"/>
    <col min="5123" max="5123" width="12.7109375" style="3620" customWidth="1"/>
    <col min="5124" max="5124" width="12.85546875" style="3620" customWidth="1"/>
    <col min="5125" max="5125" width="11.7109375" style="3620" customWidth="1"/>
    <col min="5126" max="5376" width="9.140625" style="3620"/>
    <col min="5377" max="5377" width="65.7109375" style="3620" customWidth="1"/>
    <col min="5378" max="5378" width="10.85546875" style="3620" customWidth="1"/>
    <col min="5379" max="5379" width="12.7109375" style="3620" customWidth="1"/>
    <col min="5380" max="5380" width="12.85546875" style="3620" customWidth="1"/>
    <col min="5381" max="5381" width="11.7109375" style="3620" customWidth="1"/>
    <col min="5382" max="5632" width="9.140625" style="3620"/>
    <col min="5633" max="5633" width="65.7109375" style="3620" customWidth="1"/>
    <col min="5634" max="5634" width="10.85546875" style="3620" customWidth="1"/>
    <col min="5635" max="5635" width="12.7109375" style="3620" customWidth="1"/>
    <col min="5636" max="5636" width="12.85546875" style="3620" customWidth="1"/>
    <col min="5637" max="5637" width="11.7109375" style="3620" customWidth="1"/>
    <col min="5638" max="5888" width="9.140625" style="3620"/>
    <col min="5889" max="5889" width="65.7109375" style="3620" customWidth="1"/>
    <col min="5890" max="5890" width="10.85546875" style="3620" customWidth="1"/>
    <col min="5891" max="5891" width="12.7109375" style="3620" customWidth="1"/>
    <col min="5892" max="5892" width="12.85546875" style="3620" customWidth="1"/>
    <col min="5893" max="5893" width="11.7109375" style="3620" customWidth="1"/>
    <col min="5894" max="6144" width="9.140625" style="3620"/>
    <col min="6145" max="6145" width="65.7109375" style="3620" customWidth="1"/>
    <col min="6146" max="6146" width="10.85546875" style="3620" customWidth="1"/>
    <col min="6147" max="6147" width="12.7109375" style="3620" customWidth="1"/>
    <col min="6148" max="6148" width="12.85546875" style="3620" customWidth="1"/>
    <col min="6149" max="6149" width="11.7109375" style="3620" customWidth="1"/>
    <col min="6150" max="6400" width="9.140625" style="3620"/>
    <col min="6401" max="6401" width="65.7109375" style="3620" customWidth="1"/>
    <col min="6402" max="6402" width="10.85546875" style="3620" customWidth="1"/>
    <col min="6403" max="6403" width="12.7109375" style="3620" customWidth="1"/>
    <col min="6404" max="6404" width="12.85546875" style="3620" customWidth="1"/>
    <col min="6405" max="6405" width="11.7109375" style="3620" customWidth="1"/>
    <col min="6406" max="6656" width="9.140625" style="3620"/>
    <col min="6657" max="6657" width="65.7109375" style="3620" customWidth="1"/>
    <col min="6658" max="6658" width="10.85546875" style="3620" customWidth="1"/>
    <col min="6659" max="6659" width="12.7109375" style="3620" customWidth="1"/>
    <col min="6660" max="6660" width="12.85546875" style="3620" customWidth="1"/>
    <col min="6661" max="6661" width="11.7109375" style="3620" customWidth="1"/>
    <col min="6662" max="6912" width="9.140625" style="3620"/>
    <col min="6913" max="6913" width="65.7109375" style="3620" customWidth="1"/>
    <col min="6914" max="6914" width="10.85546875" style="3620" customWidth="1"/>
    <col min="6915" max="6915" width="12.7109375" style="3620" customWidth="1"/>
    <col min="6916" max="6916" width="12.85546875" style="3620" customWidth="1"/>
    <col min="6917" max="6917" width="11.7109375" style="3620" customWidth="1"/>
    <col min="6918" max="7168" width="9.140625" style="3620"/>
    <col min="7169" max="7169" width="65.7109375" style="3620" customWidth="1"/>
    <col min="7170" max="7170" width="10.85546875" style="3620" customWidth="1"/>
    <col min="7171" max="7171" width="12.7109375" style="3620" customWidth="1"/>
    <col min="7172" max="7172" width="12.85546875" style="3620" customWidth="1"/>
    <col min="7173" max="7173" width="11.7109375" style="3620" customWidth="1"/>
    <col min="7174" max="7424" width="9.140625" style="3620"/>
    <col min="7425" max="7425" width="65.7109375" style="3620" customWidth="1"/>
    <col min="7426" max="7426" width="10.85546875" style="3620" customWidth="1"/>
    <col min="7427" max="7427" width="12.7109375" style="3620" customWidth="1"/>
    <col min="7428" max="7428" width="12.85546875" style="3620" customWidth="1"/>
    <col min="7429" max="7429" width="11.7109375" style="3620" customWidth="1"/>
    <col min="7430" max="7680" width="9.140625" style="3620"/>
    <col min="7681" max="7681" width="65.7109375" style="3620" customWidth="1"/>
    <col min="7682" max="7682" width="10.85546875" style="3620" customWidth="1"/>
    <col min="7683" max="7683" width="12.7109375" style="3620" customWidth="1"/>
    <col min="7684" max="7684" width="12.85546875" style="3620" customWidth="1"/>
    <col min="7685" max="7685" width="11.7109375" style="3620" customWidth="1"/>
    <col min="7686" max="7936" width="9.140625" style="3620"/>
    <col min="7937" max="7937" width="65.7109375" style="3620" customWidth="1"/>
    <col min="7938" max="7938" width="10.85546875" style="3620" customWidth="1"/>
    <col min="7939" max="7939" width="12.7109375" style="3620" customWidth="1"/>
    <col min="7940" max="7940" width="12.85546875" style="3620" customWidth="1"/>
    <col min="7941" max="7941" width="11.7109375" style="3620" customWidth="1"/>
    <col min="7942" max="8192" width="9.140625" style="3620"/>
    <col min="8193" max="8193" width="65.7109375" style="3620" customWidth="1"/>
    <col min="8194" max="8194" width="10.85546875" style="3620" customWidth="1"/>
    <col min="8195" max="8195" width="12.7109375" style="3620" customWidth="1"/>
    <col min="8196" max="8196" width="12.85546875" style="3620" customWidth="1"/>
    <col min="8197" max="8197" width="11.7109375" style="3620" customWidth="1"/>
    <col min="8198" max="8448" width="9.140625" style="3620"/>
    <col min="8449" max="8449" width="65.7109375" style="3620" customWidth="1"/>
    <col min="8450" max="8450" width="10.85546875" style="3620" customWidth="1"/>
    <col min="8451" max="8451" width="12.7109375" style="3620" customWidth="1"/>
    <col min="8452" max="8452" width="12.85546875" style="3620" customWidth="1"/>
    <col min="8453" max="8453" width="11.7109375" style="3620" customWidth="1"/>
    <col min="8454" max="8704" width="9.140625" style="3620"/>
    <col min="8705" max="8705" width="65.7109375" style="3620" customWidth="1"/>
    <col min="8706" max="8706" width="10.85546875" style="3620" customWidth="1"/>
    <col min="8707" max="8707" width="12.7109375" style="3620" customWidth="1"/>
    <col min="8708" max="8708" width="12.85546875" style="3620" customWidth="1"/>
    <col min="8709" max="8709" width="11.7109375" style="3620" customWidth="1"/>
    <col min="8710" max="8960" width="9.140625" style="3620"/>
    <col min="8961" max="8961" width="65.7109375" style="3620" customWidth="1"/>
    <col min="8962" max="8962" width="10.85546875" style="3620" customWidth="1"/>
    <col min="8963" max="8963" width="12.7109375" style="3620" customWidth="1"/>
    <col min="8964" max="8964" width="12.85546875" style="3620" customWidth="1"/>
    <col min="8965" max="8965" width="11.7109375" style="3620" customWidth="1"/>
    <col min="8966" max="9216" width="9.140625" style="3620"/>
    <col min="9217" max="9217" width="65.7109375" style="3620" customWidth="1"/>
    <col min="9218" max="9218" width="10.85546875" style="3620" customWidth="1"/>
    <col min="9219" max="9219" width="12.7109375" style="3620" customWidth="1"/>
    <col min="9220" max="9220" width="12.85546875" style="3620" customWidth="1"/>
    <col min="9221" max="9221" width="11.7109375" style="3620" customWidth="1"/>
    <col min="9222" max="9472" width="9.140625" style="3620"/>
    <col min="9473" max="9473" width="65.7109375" style="3620" customWidth="1"/>
    <col min="9474" max="9474" width="10.85546875" style="3620" customWidth="1"/>
    <col min="9475" max="9475" width="12.7109375" style="3620" customWidth="1"/>
    <col min="9476" max="9476" width="12.85546875" style="3620" customWidth="1"/>
    <col min="9477" max="9477" width="11.7109375" style="3620" customWidth="1"/>
    <col min="9478" max="9728" width="9.140625" style="3620"/>
    <col min="9729" max="9729" width="65.7109375" style="3620" customWidth="1"/>
    <col min="9730" max="9730" width="10.85546875" style="3620" customWidth="1"/>
    <col min="9731" max="9731" width="12.7109375" style="3620" customWidth="1"/>
    <col min="9732" max="9732" width="12.85546875" style="3620" customWidth="1"/>
    <col min="9733" max="9733" width="11.7109375" style="3620" customWidth="1"/>
    <col min="9734" max="9984" width="9.140625" style="3620"/>
    <col min="9985" max="9985" width="65.7109375" style="3620" customWidth="1"/>
    <col min="9986" max="9986" width="10.85546875" style="3620" customWidth="1"/>
    <col min="9987" max="9987" width="12.7109375" style="3620" customWidth="1"/>
    <col min="9988" max="9988" width="12.85546875" style="3620" customWidth="1"/>
    <col min="9989" max="9989" width="11.7109375" style="3620" customWidth="1"/>
    <col min="9990" max="10240" width="9.140625" style="3620"/>
    <col min="10241" max="10241" width="65.7109375" style="3620" customWidth="1"/>
    <col min="10242" max="10242" width="10.85546875" style="3620" customWidth="1"/>
    <col min="10243" max="10243" width="12.7109375" style="3620" customWidth="1"/>
    <col min="10244" max="10244" width="12.85546875" style="3620" customWidth="1"/>
    <col min="10245" max="10245" width="11.7109375" style="3620" customWidth="1"/>
    <col min="10246" max="10496" width="9.140625" style="3620"/>
    <col min="10497" max="10497" width="65.7109375" style="3620" customWidth="1"/>
    <col min="10498" max="10498" width="10.85546875" style="3620" customWidth="1"/>
    <col min="10499" max="10499" width="12.7109375" style="3620" customWidth="1"/>
    <col min="10500" max="10500" width="12.85546875" style="3620" customWidth="1"/>
    <col min="10501" max="10501" width="11.7109375" style="3620" customWidth="1"/>
    <col min="10502" max="10752" width="9.140625" style="3620"/>
    <col min="10753" max="10753" width="65.7109375" style="3620" customWidth="1"/>
    <col min="10754" max="10754" width="10.85546875" style="3620" customWidth="1"/>
    <col min="10755" max="10755" width="12.7109375" style="3620" customWidth="1"/>
    <col min="10756" max="10756" width="12.85546875" style="3620" customWidth="1"/>
    <col min="10757" max="10757" width="11.7109375" style="3620" customWidth="1"/>
    <col min="10758" max="11008" width="9.140625" style="3620"/>
    <col min="11009" max="11009" width="65.7109375" style="3620" customWidth="1"/>
    <col min="11010" max="11010" width="10.85546875" style="3620" customWidth="1"/>
    <col min="11011" max="11011" width="12.7109375" style="3620" customWidth="1"/>
    <col min="11012" max="11012" width="12.85546875" style="3620" customWidth="1"/>
    <col min="11013" max="11013" width="11.7109375" style="3620" customWidth="1"/>
    <col min="11014" max="11264" width="9.140625" style="3620"/>
    <col min="11265" max="11265" width="65.7109375" style="3620" customWidth="1"/>
    <col min="11266" max="11266" width="10.85546875" style="3620" customWidth="1"/>
    <col min="11267" max="11267" width="12.7109375" style="3620" customWidth="1"/>
    <col min="11268" max="11268" width="12.85546875" style="3620" customWidth="1"/>
    <col min="11269" max="11269" width="11.7109375" style="3620" customWidth="1"/>
    <col min="11270" max="11520" width="9.140625" style="3620"/>
    <col min="11521" max="11521" width="65.7109375" style="3620" customWidth="1"/>
    <col min="11522" max="11522" width="10.85546875" style="3620" customWidth="1"/>
    <col min="11523" max="11523" width="12.7109375" style="3620" customWidth="1"/>
    <col min="11524" max="11524" width="12.85546875" style="3620" customWidth="1"/>
    <col min="11525" max="11525" width="11.7109375" style="3620" customWidth="1"/>
    <col min="11526" max="11776" width="9.140625" style="3620"/>
    <col min="11777" max="11777" width="65.7109375" style="3620" customWidth="1"/>
    <col min="11778" max="11778" width="10.85546875" style="3620" customWidth="1"/>
    <col min="11779" max="11779" width="12.7109375" style="3620" customWidth="1"/>
    <col min="11780" max="11780" width="12.85546875" style="3620" customWidth="1"/>
    <col min="11781" max="11781" width="11.7109375" style="3620" customWidth="1"/>
    <col min="11782" max="12032" width="9.140625" style="3620"/>
    <col min="12033" max="12033" width="65.7109375" style="3620" customWidth="1"/>
    <col min="12034" max="12034" width="10.85546875" style="3620" customWidth="1"/>
    <col min="12035" max="12035" width="12.7109375" style="3620" customWidth="1"/>
    <col min="12036" max="12036" width="12.85546875" style="3620" customWidth="1"/>
    <col min="12037" max="12037" width="11.7109375" style="3620" customWidth="1"/>
    <col min="12038" max="12288" width="9.140625" style="3620"/>
    <col min="12289" max="12289" width="65.7109375" style="3620" customWidth="1"/>
    <col min="12290" max="12290" width="10.85546875" style="3620" customWidth="1"/>
    <col min="12291" max="12291" width="12.7109375" style="3620" customWidth="1"/>
    <col min="12292" max="12292" width="12.85546875" style="3620" customWidth="1"/>
    <col min="12293" max="12293" width="11.7109375" style="3620" customWidth="1"/>
    <col min="12294" max="12544" width="9.140625" style="3620"/>
    <col min="12545" max="12545" width="65.7109375" style="3620" customWidth="1"/>
    <col min="12546" max="12546" width="10.85546875" style="3620" customWidth="1"/>
    <col min="12547" max="12547" width="12.7109375" style="3620" customWidth="1"/>
    <col min="12548" max="12548" width="12.85546875" style="3620" customWidth="1"/>
    <col min="12549" max="12549" width="11.7109375" style="3620" customWidth="1"/>
    <col min="12550" max="12800" width="9.140625" style="3620"/>
    <col min="12801" max="12801" width="65.7109375" style="3620" customWidth="1"/>
    <col min="12802" max="12802" width="10.85546875" style="3620" customWidth="1"/>
    <col min="12803" max="12803" width="12.7109375" style="3620" customWidth="1"/>
    <col min="12804" max="12804" width="12.85546875" style="3620" customWidth="1"/>
    <col min="12805" max="12805" width="11.7109375" style="3620" customWidth="1"/>
    <col min="12806" max="13056" width="9.140625" style="3620"/>
    <col min="13057" max="13057" width="65.7109375" style="3620" customWidth="1"/>
    <col min="13058" max="13058" width="10.85546875" style="3620" customWidth="1"/>
    <col min="13059" max="13059" width="12.7109375" style="3620" customWidth="1"/>
    <col min="13060" max="13060" width="12.85546875" style="3620" customWidth="1"/>
    <col min="13061" max="13061" width="11.7109375" style="3620" customWidth="1"/>
    <col min="13062" max="13312" width="9.140625" style="3620"/>
    <col min="13313" max="13313" width="65.7109375" style="3620" customWidth="1"/>
    <col min="13314" max="13314" width="10.85546875" style="3620" customWidth="1"/>
    <col min="13315" max="13315" width="12.7109375" style="3620" customWidth="1"/>
    <col min="13316" max="13316" width="12.85546875" style="3620" customWidth="1"/>
    <col min="13317" max="13317" width="11.7109375" style="3620" customWidth="1"/>
    <col min="13318" max="13568" width="9.140625" style="3620"/>
    <col min="13569" max="13569" width="65.7109375" style="3620" customWidth="1"/>
    <col min="13570" max="13570" width="10.85546875" style="3620" customWidth="1"/>
    <col min="13571" max="13571" width="12.7109375" style="3620" customWidth="1"/>
    <col min="13572" max="13572" width="12.85546875" style="3620" customWidth="1"/>
    <col min="13573" max="13573" width="11.7109375" style="3620" customWidth="1"/>
    <col min="13574" max="13824" width="9.140625" style="3620"/>
    <col min="13825" max="13825" width="65.7109375" style="3620" customWidth="1"/>
    <col min="13826" max="13826" width="10.85546875" style="3620" customWidth="1"/>
    <col min="13827" max="13827" width="12.7109375" style="3620" customWidth="1"/>
    <col min="13828" max="13828" width="12.85546875" style="3620" customWidth="1"/>
    <col min="13829" max="13829" width="11.7109375" style="3620" customWidth="1"/>
    <col min="13830" max="14080" width="9.140625" style="3620"/>
    <col min="14081" max="14081" width="65.7109375" style="3620" customWidth="1"/>
    <col min="14082" max="14082" width="10.85546875" style="3620" customWidth="1"/>
    <col min="14083" max="14083" width="12.7109375" style="3620" customWidth="1"/>
    <col min="14084" max="14084" width="12.85546875" style="3620" customWidth="1"/>
    <col min="14085" max="14085" width="11.7109375" style="3620" customWidth="1"/>
    <col min="14086" max="14336" width="9.140625" style="3620"/>
    <col min="14337" max="14337" width="65.7109375" style="3620" customWidth="1"/>
    <col min="14338" max="14338" width="10.85546875" style="3620" customWidth="1"/>
    <col min="14339" max="14339" width="12.7109375" style="3620" customWidth="1"/>
    <col min="14340" max="14340" width="12.85546875" style="3620" customWidth="1"/>
    <col min="14341" max="14341" width="11.7109375" style="3620" customWidth="1"/>
    <col min="14342" max="14592" width="9.140625" style="3620"/>
    <col min="14593" max="14593" width="65.7109375" style="3620" customWidth="1"/>
    <col min="14594" max="14594" width="10.85546875" style="3620" customWidth="1"/>
    <col min="14595" max="14595" width="12.7109375" style="3620" customWidth="1"/>
    <col min="14596" max="14596" width="12.85546875" style="3620" customWidth="1"/>
    <col min="14597" max="14597" width="11.7109375" style="3620" customWidth="1"/>
    <col min="14598" max="14848" width="9.140625" style="3620"/>
    <col min="14849" max="14849" width="65.7109375" style="3620" customWidth="1"/>
    <col min="14850" max="14850" width="10.85546875" style="3620" customWidth="1"/>
    <col min="14851" max="14851" width="12.7109375" style="3620" customWidth="1"/>
    <col min="14852" max="14852" width="12.85546875" style="3620" customWidth="1"/>
    <col min="14853" max="14853" width="11.7109375" style="3620" customWidth="1"/>
    <col min="14854" max="15104" width="9.140625" style="3620"/>
    <col min="15105" max="15105" width="65.7109375" style="3620" customWidth="1"/>
    <col min="15106" max="15106" width="10.85546875" style="3620" customWidth="1"/>
    <col min="15107" max="15107" width="12.7109375" style="3620" customWidth="1"/>
    <col min="15108" max="15108" width="12.85546875" style="3620" customWidth="1"/>
    <col min="15109" max="15109" width="11.7109375" style="3620" customWidth="1"/>
    <col min="15110" max="15360" width="9.140625" style="3620"/>
    <col min="15361" max="15361" width="65.7109375" style="3620" customWidth="1"/>
    <col min="15362" max="15362" width="10.85546875" style="3620" customWidth="1"/>
    <col min="15363" max="15363" width="12.7109375" style="3620" customWidth="1"/>
    <col min="15364" max="15364" width="12.85546875" style="3620" customWidth="1"/>
    <col min="15365" max="15365" width="11.7109375" style="3620" customWidth="1"/>
    <col min="15366" max="15616" width="9.140625" style="3620"/>
    <col min="15617" max="15617" width="65.7109375" style="3620" customWidth="1"/>
    <col min="15618" max="15618" width="10.85546875" style="3620" customWidth="1"/>
    <col min="15619" max="15619" width="12.7109375" style="3620" customWidth="1"/>
    <col min="15620" max="15620" width="12.85546875" style="3620" customWidth="1"/>
    <col min="15621" max="15621" width="11.7109375" style="3620" customWidth="1"/>
    <col min="15622" max="15872" width="9.140625" style="3620"/>
    <col min="15873" max="15873" width="65.7109375" style="3620" customWidth="1"/>
    <col min="15874" max="15874" width="10.85546875" style="3620" customWidth="1"/>
    <col min="15875" max="15875" width="12.7109375" style="3620" customWidth="1"/>
    <col min="15876" max="15876" width="12.85546875" style="3620" customWidth="1"/>
    <col min="15877" max="15877" width="11.7109375" style="3620" customWidth="1"/>
    <col min="15878" max="16128" width="9.140625" style="3620"/>
    <col min="16129" max="16129" width="65.7109375" style="3620" customWidth="1"/>
    <col min="16130" max="16130" width="10.85546875" style="3620" customWidth="1"/>
    <col min="16131" max="16131" width="12.7109375" style="3620" customWidth="1"/>
    <col min="16132" max="16132" width="12.85546875" style="3620" customWidth="1"/>
    <col min="16133" max="16133" width="11.7109375" style="3620" customWidth="1"/>
    <col min="16134" max="16384" width="9.140625" style="3620"/>
  </cols>
  <sheetData>
    <row r="1" spans="1:5" ht="27.75">
      <c r="A1" s="4871" t="s">
        <v>3020</v>
      </c>
      <c r="B1" s="4871"/>
      <c r="C1" s="4871"/>
      <c r="D1" s="4871"/>
      <c r="E1" s="4871"/>
    </row>
    <row r="2" spans="1:5">
      <c r="A2" s="4694" t="s">
        <v>3021</v>
      </c>
      <c r="B2" s="4694"/>
      <c r="C2" s="4694"/>
      <c r="D2" s="4694"/>
      <c r="E2" s="4694"/>
    </row>
    <row r="3" spans="1:5">
      <c r="A3" s="2663" t="s">
        <v>3022</v>
      </c>
      <c r="B3" s="2663"/>
      <c r="C3" s="2663"/>
      <c r="D3" s="2663"/>
      <c r="E3" s="2664" t="s">
        <v>3023</v>
      </c>
    </row>
    <row r="4" spans="1:5" ht="38.25" customHeight="1">
      <c r="A4" s="3621" t="s">
        <v>2506</v>
      </c>
      <c r="B4" s="3622" t="s">
        <v>900</v>
      </c>
      <c r="C4" s="3622" t="s">
        <v>3024</v>
      </c>
      <c r="D4" s="3622" t="s">
        <v>3025</v>
      </c>
      <c r="E4" s="3622" t="s">
        <v>291</v>
      </c>
    </row>
    <row r="5" spans="1:5" ht="56.25">
      <c r="A5" s="3623" t="s">
        <v>2927</v>
      </c>
      <c r="B5" s="3624" t="s">
        <v>3026</v>
      </c>
      <c r="C5" s="3624" t="s">
        <v>3027</v>
      </c>
      <c r="D5" s="3624" t="s">
        <v>907</v>
      </c>
      <c r="E5" s="3624" t="s">
        <v>96</v>
      </c>
    </row>
    <row r="6" spans="1:5" s="2663" customFormat="1" ht="45" customHeight="1">
      <c r="A6" s="3625" t="s">
        <v>3028</v>
      </c>
      <c r="B6" s="3626">
        <v>146</v>
      </c>
      <c r="C6" s="3626">
        <v>23</v>
      </c>
      <c r="D6" s="3626">
        <v>44</v>
      </c>
      <c r="E6" s="3627">
        <f>SUM(B6:D6)</f>
        <v>213</v>
      </c>
    </row>
    <row r="7" spans="1:5" s="2663" customFormat="1" ht="45" customHeight="1">
      <c r="A7" s="3628" t="s">
        <v>3029</v>
      </c>
      <c r="B7" s="3629">
        <v>3557</v>
      </c>
      <c r="C7" s="3629">
        <v>774</v>
      </c>
      <c r="D7" s="3629">
        <v>759</v>
      </c>
      <c r="E7" s="3630">
        <f>SUM(B7:D7)</f>
        <v>5090</v>
      </c>
    </row>
    <row r="8" spans="1:5" s="2663" customFormat="1" ht="45" customHeight="1">
      <c r="A8" s="3628" t="s">
        <v>3030</v>
      </c>
      <c r="B8" s="3629">
        <v>9804</v>
      </c>
      <c r="C8" s="3629">
        <v>2453</v>
      </c>
      <c r="D8" s="3629">
        <v>2447</v>
      </c>
      <c r="E8" s="3630">
        <f>SUM(B8:D8)</f>
        <v>14704</v>
      </c>
    </row>
    <row r="9" spans="1:5" s="2663" customFormat="1" ht="45" customHeight="1">
      <c r="A9" s="3631" t="s">
        <v>3031</v>
      </c>
      <c r="B9" s="3632">
        <v>647</v>
      </c>
      <c r="C9" s="3632">
        <v>870</v>
      </c>
      <c r="D9" s="3633">
        <v>1</v>
      </c>
      <c r="E9" s="3634">
        <f>SUM(B9:D9)</f>
        <v>1518</v>
      </c>
    </row>
    <row r="12" spans="1:5" ht="19.5">
      <c r="B12" s="3635"/>
      <c r="C12" s="3635"/>
      <c r="D12" s="3635"/>
      <c r="E12" s="3635"/>
    </row>
    <row r="13" spans="1:5" ht="19.5">
      <c r="B13" s="3635"/>
      <c r="C13" s="3635"/>
      <c r="D13" s="3635"/>
      <c r="E13" s="3635"/>
    </row>
    <row r="14" spans="1:5" ht="19.5">
      <c r="B14" s="3635"/>
      <c r="C14" s="3635"/>
      <c r="D14" s="3635"/>
      <c r="E14" s="3635"/>
    </row>
  </sheetData>
  <mergeCells count="2">
    <mergeCell ref="A1:E1"/>
    <mergeCell ref="A2:E2"/>
  </mergeCells>
  <printOptions horizontalCentered="1" verticalCentered="1"/>
  <pageMargins left="0.70866141732283472" right="0.70866141732283472" top="1.1811023622047245" bottom="1.1811023622047245" header="0.51181102362204722" footer="0.51181102362204722"/>
  <pageSetup paperSize="9" scale="77" orientation="portrait" horizontalDpi="4294967292" verticalDpi="144"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C26A6-50C8-47D0-B68D-BF8BD717FD4A}">
  <dimension ref="A1:K27"/>
  <sheetViews>
    <sheetView showGridLines="0" zoomScaleNormal="100" workbookViewId="0">
      <selection activeCell="K18" sqref="K18"/>
    </sheetView>
  </sheetViews>
  <sheetFormatPr defaultRowHeight="12.75"/>
  <cols>
    <col min="1" max="1" width="51.7109375" style="1301" customWidth="1"/>
    <col min="2" max="2" width="9.7109375" style="1301" customWidth="1"/>
    <col min="3" max="4" width="8.7109375" style="1301" customWidth="1"/>
    <col min="5" max="5" width="8.140625" style="1301" customWidth="1"/>
    <col min="6" max="6" width="13.42578125" style="1301" customWidth="1"/>
    <col min="7" max="7" width="10.7109375" style="1301" customWidth="1"/>
    <col min="8" max="10" width="9.140625" style="1301" hidden="1" customWidth="1"/>
    <col min="11" max="11" width="9.140625" style="1301" customWidth="1"/>
    <col min="12" max="256" width="9.140625" style="1301"/>
    <col min="257" max="257" width="51.7109375" style="1301" customWidth="1"/>
    <col min="258" max="258" width="9.7109375" style="1301" customWidth="1"/>
    <col min="259" max="260" width="8.7109375" style="1301" customWidth="1"/>
    <col min="261" max="261" width="8.140625" style="1301" customWidth="1"/>
    <col min="262" max="262" width="13.42578125" style="1301" customWidth="1"/>
    <col min="263" max="263" width="10.7109375" style="1301" customWidth="1"/>
    <col min="264" max="266" width="0" style="1301" hidden="1" customWidth="1"/>
    <col min="267" max="512" width="9.140625" style="1301"/>
    <col min="513" max="513" width="51.7109375" style="1301" customWidth="1"/>
    <col min="514" max="514" width="9.7109375" style="1301" customWidth="1"/>
    <col min="515" max="516" width="8.7109375" style="1301" customWidth="1"/>
    <col min="517" max="517" width="8.140625" style="1301" customWidth="1"/>
    <col min="518" max="518" width="13.42578125" style="1301" customWidth="1"/>
    <col min="519" max="519" width="10.7109375" style="1301" customWidth="1"/>
    <col min="520" max="522" width="0" style="1301" hidden="1" customWidth="1"/>
    <col min="523" max="768" width="9.140625" style="1301"/>
    <col min="769" max="769" width="51.7109375" style="1301" customWidth="1"/>
    <col min="770" max="770" width="9.7109375" style="1301" customWidth="1"/>
    <col min="771" max="772" width="8.7109375" style="1301" customWidth="1"/>
    <col min="773" max="773" width="8.140625" style="1301" customWidth="1"/>
    <col min="774" max="774" width="13.42578125" style="1301" customWidth="1"/>
    <col min="775" max="775" width="10.7109375" style="1301" customWidth="1"/>
    <col min="776" max="778" width="0" style="1301" hidden="1" customWidth="1"/>
    <col min="779" max="1024" width="9.140625" style="1301"/>
    <col min="1025" max="1025" width="51.7109375" style="1301" customWidth="1"/>
    <col min="1026" max="1026" width="9.7109375" style="1301" customWidth="1"/>
    <col min="1027" max="1028" width="8.7109375" style="1301" customWidth="1"/>
    <col min="1029" max="1029" width="8.140625" style="1301" customWidth="1"/>
    <col min="1030" max="1030" width="13.42578125" style="1301" customWidth="1"/>
    <col min="1031" max="1031" width="10.7109375" style="1301" customWidth="1"/>
    <col min="1032" max="1034" width="0" style="1301" hidden="1" customWidth="1"/>
    <col min="1035" max="1280" width="9.140625" style="1301"/>
    <col min="1281" max="1281" width="51.7109375" style="1301" customWidth="1"/>
    <col min="1282" max="1282" width="9.7109375" style="1301" customWidth="1"/>
    <col min="1283" max="1284" width="8.7109375" style="1301" customWidth="1"/>
    <col min="1285" max="1285" width="8.140625" style="1301" customWidth="1"/>
    <col min="1286" max="1286" width="13.42578125" style="1301" customWidth="1"/>
    <col min="1287" max="1287" width="10.7109375" style="1301" customWidth="1"/>
    <col min="1288" max="1290" width="0" style="1301" hidden="1" customWidth="1"/>
    <col min="1291" max="1536" width="9.140625" style="1301"/>
    <col min="1537" max="1537" width="51.7109375" style="1301" customWidth="1"/>
    <col min="1538" max="1538" width="9.7109375" style="1301" customWidth="1"/>
    <col min="1539" max="1540" width="8.7109375" style="1301" customWidth="1"/>
    <col min="1541" max="1541" width="8.140625" style="1301" customWidth="1"/>
    <col min="1542" max="1542" width="13.42578125" style="1301" customWidth="1"/>
    <col min="1543" max="1543" width="10.7109375" style="1301" customWidth="1"/>
    <col min="1544" max="1546" width="0" style="1301" hidden="1" customWidth="1"/>
    <col min="1547" max="1792" width="9.140625" style="1301"/>
    <col min="1793" max="1793" width="51.7109375" style="1301" customWidth="1"/>
    <col min="1794" max="1794" width="9.7109375" style="1301" customWidth="1"/>
    <col min="1795" max="1796" width="8.7109375" style="1301" customWidth="1"/>
    <col min="1797" max="1797" width="8.140625" style="1301" customWidth="1"/>
    <col min="1798" max="1798" width="13.42578125" style="1301" customWidth="1"/>
    <col min="1799" max="1799" width="10.7109375" style="1301" customWidth="1"/>
    <col min="1800" max="1802" width="0" style="1301" hidden="1" customWidth="1"/>
    <col min="1803" max="2048" width="9.140625" style="1301"/>
    <col min="2049" max="2049" width="51.7109375" style="1301" customWidth="1"/>
    <col min="2050" max="2050" width="9.7109375" style="1301" customWidth="1"/>
    <col min="2051" max="2052" width="8.7109375" style="1301" customWidth="1"/>
    <col min="2053" max="2053" width="8.140625" style="1301" customWidth="1"/>
    <col min="2054" max="2054" width="13.42578125" style="1301" customWidth="1"/>
    <col min="2055" max="2055" width="10.7109375" style="1301" customWidth="1"/>
    <col min="2056" max="2058" width="0" style="1301" hidden="1" customWidth="1"/>
    <col min="2059" max="2304" width="9.140625" style="1301"/>
    <col min="2305" max="2305" width="51.7109375" style="1301" customWidth="1"/>
    <col min="2306" max="2306" width="9.7109375" style="1301" customWidth="1"/>
    <col min="2307" max="2308" width="8.7109375" style="1301" customWidth="1"/>
    <col min="2309" max="2309" width="8.140625" style="1301" customWidth="1"/>
    <col min="2310" max="2310" width="13.42578125" style="1301" customWidth="1"/>
    <col min="2311" max="2311" width="10.7109375" style="1301" customWidth="1"/>
    <col min="2312" max="2314" width="0" style="1301" hidden="1" customWidth="1"/>
    <col min="2315" max="2560" width="9.140625" style="1301"/>
    <col min="2561" max="2561" width="51.7109375" style="1301" customWidth="1"/>
    <col min="2562" max="2562" width="9.7109375" style="1301" customWidth="1"/>
    <col min="2563" max="2564" width="8.7109375" style="1301" customWidth="1"/>
    <col min="2565" max="2565" width="8.140625" style="1301" customWidth="1"/>
    <col min="2566" max="2566" width="13.42578125" style="1301" customWidth="1"/>
    <col min="2567" max="2567" width="10.7109375" style="1301" customWidth="1"/>
    <col min="2568" max="2570" width="0" style="1301" hidden="1" customWidth="1"/>
    <col min="2571" max="2816" width="9.140625" style="1301"/>
    <col min="2817" max="2817" width="51.7109375" style="1301" customWidth="1"/>
    <col min="2818" max="2818" width="9.7109375" style="1301" customWidth="1"/>
    <col min="2819" max="2820" width="8.7109375" style="1301" customWidth="1"/>
    <col min="2821" max="2821" width="8.140625" style="1301" customWidth="1"/>
    <col min="2822" max="2822" width="13.42578125" style="1301" customWidth="1"/>
    <col min="2823" max="2823" width="10.7109375" style="1301" customWidth="1"/>
    <col min="2824" max="2826" width="0" style="1301" hidden="1" customWidth="1"/>
    <col min="2827" max="3072" width="9.140625" style="1301"/>
    <col min="3073" max="3073" width="51.7109375" style="1301" customWidth="1"/>
    <col min="3074" max="3074" width="9.7109375" style="1301" customWidth="1"/>
    <col min="3075" max="3076" width="8.7109375" style="1301" customWidth="1"/>
    <col min="3077" max="3077" width="8.140625" style="1301" customWidth="1"/>
    <col min="3078" max="3078" width="13.42578125" style="1301" customWidth="1"/>
    <col min="3079" max="3079" width="10.7109375" style="1301" customWidth="1"/>
    <col min="3080" max="3082" width="0" style="1301" hidden="1" customWidth="1"/>
    <col min="3083" max="3328" width="9.140625" style="1301"/>
    <col min="3329" max="3329" width="51.7109375" style="1301" customWidth="1"/>
    <col min="3330" max="3330" width="9.7109375" style="1301" customWidth="1"/>
    <col min="3331" max="3332" width="8.7109375" style="1301" customWidth="1"/>
    <col min="3333" max="3333" width="8.140625" style="1301" customWidth="1"/>
    <col min="3334" max="3334" width="13.42578125" style="1301" customWidth="1"/>
    <col min="3335" max="3335" width="10.7109375" style="1301" customWidth="1"/>
    <col min="3336" max="3338" width="0" style="1301" hidden="1" customWidth="1"/>
    <col min="3339" max="3584" width="9.140625" style="1301"/>
    <col min="3585" max="3585" width="51.7109375" style="1301" customWidth="1"/>
    <col min="3586" max="3586" width="9.7109375" style="1301" customWidth="1"/>
    <col min="3587" max="3588" width="8.7109375" style="1301" customWidth="1"/>
    <col min="3589" max="3589" width="8.140625" style="1301" customWidth="1"/>
    <col min="3590" max="3590" width="13.42578125" style="1301" customWidth="1"/>
    <col min="3591" max="3591" width="10.7109375" style="1301" customWidth="1"/>
    <col min="3592" max="3594" width="0" style="1301" hidden="1" customWidth="1"/>
    <col min="3595" max="3840" width="9.140625" style="1301"/>
    <col min="3841" max="3841" width="51.7109375" style="1301" customWidth="1"/>
    <col min="3842" max="3842" width="9.7109375" style="1301" customWidth="1"/>
    <col min="3843" max="3844" width="8.7109375" style="1301" customWidth="1"/>
    <col min="3845" max="3845" width="8.140625" style="1301" customWidth="1"/>
    <col min="3846" max="3846" width="13.42578125" style="1301" customWidth="1"/>
    <col min="3847" max="3847" width="10.7109375" style="1301" customWidth="1"/>
    <col min="3848" max="3850" width="0" style="1301" hidden="1" customWidth="1"/>
    <col min="3851" max="4096" width="9.140625" style="1301"/>
    <col min="4097" max="4097" width="51.7109375" style="1301" customWidth="1"/>
    <col min="4098" max="4098" width="9.7109375" style="1301" customWidth="1"/>
    <col min="4099" max="4100" width="8.7109375" style="1301" customWidth="1"/>
    <col min="4101" max="4101" width="8.140625" style="1301" customWidth="1"/>
    <col min="4102" max="4102" width="13.42578125" style="1301" customWidth="1"/>
    <col min="4103" max="4103" width="10.7109375" style="1301" customWidth="1"/>
    <col min="4104" max="4106" width="0" style="1301" hidden="1" customWidth="1"/>
    <col min="4107" max="4352" width="9.140625" style="1301"/>
    <col min="4353" max="4353" width="51.7109375" style="1301" customWidth="1"/>
    <col min="4354" max="4354" width="9.7109375" style="1301" customWidth="1"/>
    <col min="4355" max="4356" width="8.7109375" style="1301" customWidth="1"/>
    <col min="4357" max="4357" width="8.140625" style="1301" customWidth="1"/>
    <col min="4358" max="4358" width="13.42578125" style="1301" customWidth="1"/>
    <col min="4359" max="4359" width="10.7109375" style="1301" customWidth="1"/>
    <col min="4360" max="4362" width="0" style="1301" hidden="1" customWidth="1"/>
    <col min="4363" max="4608" width="9.140625" style="1301"/>
    <col min="4609" max="4609" width="51.7109375" style="1301" customWidth="1"/>
    <col min="4610" max="4610" width="9.7109375" style="1301" customWidth="1"/>
    <col min="4611" max="4612" width="8.7109375" style="1301" customWidth="1"/>
    <col min="4613" max="4613" width="8.140625" style="1301" customWidth="1"/>
    <col min="4614" max="4614" width="13.42578125" style="1301" customWidth="1"/>
    <col min="4615" max="4615" width="10.7109375" style="1301" customWidth="1"/>
    <col min="4616" max="4618" width="0" style="1301" hidden="1" customWidth="1"/>
    <col min="4619" max="4864" width="9.140625" style="1301"/>
    <col min="4865" max="4865" width="51.7109375" style="1301" customWidth="1"/>
    <col min="4866" max="4866" width="9.7109375" style="1301" customWidth="1"/>
    <col min="4867" max="4868" width="8.7109375" style="1301" customWidth="1"/>
    <col min="4869" max="4869" width="8.140625" style="1301" customWidth="1"/>
    <col min="4870" max="4870" width="13.42578125" style="1301" customWidth="1"/>
    <col min="4871" max="4871" width="10.7109375" style="1301" customWidth="1"/>
    <col min="4872" max="4874" width="0" style="1301" hidden="1" customWidth="1"/>
    <col min="4875" max="5120" width="9.140625" style="1301"/>
    <col min="5121" max="5121" width="51.7109375" style="1301" customWidth="1"/>
    <col min="5122" max="5122" width="9.7109375" style="1301" customWidth="1"/>
    <col min="5123" max="5124" width="8.7109375" style="1301" customWidth="1"/>
    <col min="5125" max="5125" width="8.140625" style="1301" customWidth="1"/>
    <col min="5126" max="5126" width="13.42578125" style="1301" customWidth="1"/>
    <col min="5127" max="5127" width="10.7109375" style="1301" customWidth="1"/>
    <col min="5128" max="5130" width="0" style="1301" hidden="1" customWidth="1"/>
    <col min="5131" max="5376" width="9.140625" style="1301"/>
    <col min="5377" max="5377" width="51.7109375" style="1301" customWidth="1"/>
    <col min="5378" max="5378" width="9.7109375" style="1301" customWidth="1"/>
    <col min="5379" max="5380" width="8.7109375" style="1301" customWidth="1"/>
    <col min="5381" max="5381" width="8.140625" style="1301" customWidth="1"/>
    <col min="5382" max="5382" width="13.42578125" style="1301" customWidth="1"/>
    <col min="5383" max="5383" width="10.7109375" style="1301" customWidth="1"/>
    <col min="5384" max="5386" width="0" style="1301" hidden="1" customWidth="1"/>
    <col min="5387" max="5632" width="9.140625" style="1301"/>
    <col min="5633" max="5633" width="51.7109375" style="1301" customWidth="1"/>
    <col min="5634" max="5634" width="9.7109375" style="1301" customWidth="1"/>
    <col min="5635" max="5636" width="8.7109375" style="1301" customWidth="1"/>
    <col min="5637" max="5637" width="8.140625" style="1301" customWidth="1"/>
    <col min="5638" max="5638" width="13.42578125" style="1301" customWidth="1"/>
    <col min="5639" max="5639" width="10.7109375" style="1301" customWidth="1"/>
    <col min="5640" max="5642" width="0" style="1301" hidden="1" customWidth="1"/>
    <col min="5643" max="5888" width="9.140625" style="1301"/>
    <col min="5889" max="5889" width="51.7109375" style="1301" customWidth="1"/>
    <col min="5890" max="5890" width="9.7109375" style="1301" customWidth="1"/>
    <col min="5891" max="5892" width="8.7109375" style="1301" customWidth="1"/>
    <col min="5893" max="5893" width="8.140625" style="1301" customWidth="1"/>
    <col min="5894" max="5894" width="13.42578125" style="1301" customWidth="1"/>
    <col min="5895" max="5895" width="10.7109375" style="1301" customWidth="1"/>
    <col min="5896" max="5898" width="0" style="1301" hidden="1" customWidth="1"/>
    <col min="5899" max="6144" width="9.140625" style="1301"/>
    <col min="6145" max="6145" width="51.7109375" style="1301" customWidth="1"/>
    <col min="6146" max="6146" width="9.7109375" style="1301" customWidth="1"/>
    <col min="6147" max="6148" width="8.7109375" style="1301" customWidth="1"/>
    <col min="6149" max="6149" width="8.140625" style="1301" customWidth="1"/>
    <col min="6150" max="6150" width="13.42578125" style="1301" customWidth="1"/>
    <col min="6151" max="6151" width="10.7109375" style="1301" customWidth="1"/>
    <col min="6152" max="6154" width="0" style="1301" hidden="1" customWidth="1"/>
    <col min="6155" max="6400" width="9.140625" style="1301"/>
    <col min="6401" max="6401" width="51.7109375" style="1301" customWidth="1"/>
    <col min="6402" max="6402" width="9.7109375" style="1301" customWidth="1"/>
    <col min="6403" max="6404" width="8.7109375" style="1301" customWidth="1"/>
    <col min="6405" max="6405" width="8.140625" style="1301" customWidth="1"/>
    <col min="6406" max="6406" width="13.42578125" style="1301" customWidth="1"/>
    <col min="6407" max="6407" width="10.7109375" style="1301" customWidth="1"/>
    <col min="6408" max="6410" width="0" style="1301" hidden="1" customWidth="1"/>
    <col min="6411" max="6656" width="9.140625" style="1301"/>
    <col min="6657" max="6657" width="51.7109375" style="1301" customWidth="1"/>
    <col min="6658" max="6658" width="9.7109375" style="1301" customWidth="1"/>
    <col min="6659" max="6660" width="8.7109375" style="1301" customWidth="1"/>
    <col min="6661" max="6661" width="8.140625" style="1301" customWidth="1"/>
    <col min="6662" max="6662" width="13.42578125" style="1301" customWidth="1"/>
    <col min="6663" max="6663" width="10.7109375" style="1301" customWidth="1"/>
    <col min="6664" max="6666" width="0" style="1301" hidden="1" customWidth="1"/>
    <col min="6667" max="6912" width="9.140625" style="1301"/>
    <col min="6913" max="6913" width="51.7109375" style="1301" customWidth="1"/>
    <col min="6914" max="6914" width="9.7109375" style="1301" customWidth="1"/>
    <col min="6915" max="6916" width="8.7109375" style="1301" customWidth="1"/>
    <col min="6917" max="6917" width="8.140625" style="1301" customWidth="1"/>
    <col min="6918" max="6918" width="13.42578125" style="1301" customWidth="1"/>
    <col min="6919" max="6919" width="10.7109375" style="1301" customWidth="1"/>
    <col min="6920" max="6922" width="0" style="1301" hidden="1" customWidth="1"/>
    <col min="6923" max="7168" width="9.140625" style="1301"/>
    <col min="7169" max="7169" width="51.7109375" style="1301" customWidth="1"/>
    <col min="7170" max="7170" width="9.7109375" style="1301" customWidth="1"/>
    <col min="7171" max="7172" width="8.7109375" style="1301" customWidth="1"/>
    <col min="7173" max="7173" width="8.140625" style="1301" customWidth="1"/>
    <col min="7174" max="7174" width="13.42578125" style="1301" customWidth="1"/>
    <col min="7175" max="7175" width="10.7109375" style="1301" customWidth="1"/>
    <col min="7176" max="7178" width="0" style="1301" hidden="1" customWidth="1"/>
    <col min="7179" max="7424" width="9.140625" style="1301"/>
    <col min="7425" max="7425" width="51.7109375" style="1301" customWidth="1"/>
    <col min="7426" max="7426" width="9.7109375" style="1301" customWidth="1"/>
    <col min="7427" max="7428" width="8.7109375" style="1301" customWidth="1"/>
    <col min="7429" max="7429" width="8.140625" style="1301" customWidth="1"/>
    <col min="7430" max="7430" width="13.42578125" style="1301" customWidth="1"/>
    <col min="7431" max="7431" width="10.7109375" style="1301" customWidth="1"/>
    <col min="7432" max="7434" width="0" style="1301" hidden="1" customWidth="1"/>
    <col min="7435" max="7680" width="9.140625" style="1301"/>
    <col min="7681" max="7681" width="51.7109375" style="1301" customWidth="1"/>
    <col min="7682" max="7682" width="9.7109375" style="1301" customWidth="1"/>
    <col min="7683" max="7684" width="8.7109375" style="1301" customWidth="1"/>
    <col min="7685" max="7685" width="8.140625" style="1301" customWidth="1"/>
    <col min="7686" max="7686" width="13.42578125" style="1301" customWidth="1"/>
    <col min="7687" max="7687" width="10.7109375" style="1301" customWidth="1"/>
    <col min="7688" max="7690" width="0" style="1301" hidden="1" customWidth="1"/>
    <col min="7691" max="7936" width="9.140625" style="1301"/>
    <col min="7937" max="7937" width="51.7109375" style="1301" customWidth="1"/>
    <col min="7938" max="7938" width="9.7109375" style="1301" customWidth="1"/>
    <col min="7939" max="7940" width="8.7109375" style="1301" customWidth="1"/>
    <col min="7941" max="7941" width="8.140625" style="1301" customWidth="1"/>
    <col min="7942" max="7942" width="13.42578125" style="1301" customWidth="1"/>
    <col min="7943" max="7943" width="10.7109375" style="1301" customWidth="1"/>
    <col min="7944" max="7946" width="0" style="1301" hidden="1" customWidth="1"/>
    <col min="7947" max="8192" width="9.140625" style="1301"/>
    <col min="8193" max="8193" width="51.7109375" style="1301" customWidth="1"/>
    <col min="8194" max="8194" width="9.7109375" style="1301" customWidth="1"/>
    <col min="8195" max="8196" width="8.7109375" style="1301" customWidth="1"/>
    <col min="8197" max="8197" width="8.140625" style="1301" customWidth="1"/>
    <col min="8198" max="8198" width="13.42578125" style="1301" customWidth="1"/>
    <col min="8199" max="8199" width="10.7109375" style="1301" customWidth="1"/>
    <col min="8200" max="8202" width="0" style="1301" hidden="1" customWidth="1"/>
    <col min="8203" max="8448" width="9.140625" style="1301"/>
    <col min="8449" max="8449" width="51.7109375" style="1301" customWidth="1"/>
    <col min="8450" max="8450" width="9.7109375" style="1301" customWidth="1"/>
    <col min="8451" max="8452" width="8.7109375" style="1301" customWidth="1"/>
    <col min="8453" max="8453" width="8.140625" style="1301" customWidth="1"/>
    <col min="8454" max="8454" width="13.42578125" style="1301" customWidth="1"/>
    <col min="8455" max="8455" width="10.7109375" style="1301" customWidth="1"/>
    <col min="8456" max="8458" width="0" style="1301" hidden="1" customWidth="1"/>
    <col min="8459" max="8704" width="9.140625" style="1301"/>
    <col min="8705" max="8705" width="51.7109375" style="1301" customWidth="1"/>
    <col min="8706" max="8706" width="9.7109375" style="1301" customWidth="1"/>
    <col min="8707" max="8708" width="8.7109375" style="1301" customWidth="1"/>
    <col min="8709" max="8709" width="8.140625" style="1301" customWidth="1"/>
    <col min="8710" max="8710" width="13.42578125" style="1301" customWidth="1"/>
    <col min="8711" max="8711" width="10.7109375" style="1301" customWidth="1"/>
    <col min="8712" max="8714" width="0" style="1301" hidden="1" customWidth="1"/>
    <col min="8715" max="8960" width="9.140625" style="1301"/>
    <col min="8961" max="8961" width="51.7109375" style="1301" customWidth="1"/>
    <col min="8962" max="8962" width="9.7109375" style="1301" customWidth="1"/>
    <col min="8963" max="8964" width="8.7109375" style="1301" customWidth="1"/>
    <col min="8965" max="8965" width="8.140625" style="1301" customWidth="1"/>
    <col min="8966" max="8966" width="13.42578125" style="1301" customWidth="1"/>
    <col min="8967" max="8967" width="10.7109375" style="1301" customWidth="1"/>
    <col min="8968" max="8970" width="0" style="1301" hidden="1" customWidth="1"/>
    <col min="8971" max="9216" width="9.140625" style="1301"/>
    <col min="9217" max="9217" width="51.7109375" style="1301" customWidth="1"/>
    <col min="9218" max="9218" width="9.7109375" style="1301" customWidth="1"/>
    <col min="9219" max="9220" width="8.7109375" style="1301" customWidth="1"/>
    <col min="9221" max="9221" width="8.140625" style="1301" customWidth="1"/>
    <col min="9222" max="9222" width="13.42578125" style="1301" customWidth="1"/>
    <col min="9223" max="9223" width="10.7109375" style="1301" customWidth="1"/>
    <col min="9224" max="9226" width="0" style="1301" hidden="1" customWidth="1"/>
    <col min="9227" max="9472" width="9.140625" style="1301"/>
    <col min="9473" max="9473" width="51.7109375" style="1301" customWidth="1"/>
    <col min="9474" max="9474" width="9.7109375" style="1301" customWidth="1"/>
    <col min="9475" max="9476" width="8.7109375" style="1301" customWidth="1"/>
    <col min="9477" max="9477" width="8.140625" style="1301" customWidth="1"/>
    <col min="9478" max="9478" width="13.42578125" style="1301" customWidth="1"/>
    <col min="9479" max="9479" width="10.7109375" style="1301" customWidth="1"/>
    <col min="9480" max="9482" width="0" style="1301" hidden="1" customWidth="1"/>
    <col min="9483" max="9728" width="9.140625" style="1301"/>
    <col min="9729" max="9729" width="51.7109375" style="1301" customWidth="1"/>
    <col min="9730" max="9730" width="9.7109375" style="1301" customWidth="1"/>
    <col min="9731" max="9732" width="8.7109375" style="1301" customWidth="1"/>
    <col min="9733" max="9733" width="8.140625" style="1301" customWidth="1"/>
    <col min="9734" max="9734" width="13.42578125" style="1301" customWidth="1"/>
    <col min="9735" max="9735" width="10.7109375" style="1301" customWidth="1"/>
    <col min="9736" max="9738" width="0" style="1301" hidden="1" customWidth="1"/>
    <col min="9739" max="9984" width="9.140625" style="1301"/>
    <col min="9985" max="9985" width="51.7109375" style="1301" customWidth="1"/>
    <col min="9986" max="9986" width="9.7109375" style="1301" customWidth="1"/>
    <col min="9987" max="9988" width="8.7109375" style="1301" customWidth="1"/>
    <col min="9989" max="9989" width="8.140625" style="1301" customWidth="1"/>
    <col min="9990" max="9990" width="13.42578125" style="1301" customWidth="1"/>
    <col min="9991" max="9991" width="10.7109375" style="1301" customWidth="1"/>
    <col min="9992" max="9994" width="0" style="1301" hidden="1" customWidth="1"/>
    <col min="9995" max="10240" width="9.140625" style="1301"/>
    <col min="10241" max="10241" width="51.7109375" style="1301" customWidth="1"/>
    <col min="10242" max="10242" width="9.7109375" style="1301" customWidth="1"/>
    <col min="10243" max="10244" width="8.7109375" style="1301" customWidth="1"/>
    <col min="10245" max="10245" width="8.140625" style="1301" customWidth="1"/>
    <col min="10246" max="10246" width="13.42578125" style="1301" customWidth="1"/>
    <col min="10247" max="10247" width="10.7109375" style="1301" customWidth="1"/>
    <col min="10248" max="10250" width="0" style="1301" hidden="1" customWidth="1"/>
    <col min="10251" max="10496" width="9.140625" style="1301"/>
    <col min="10497" max="10497" width="51.7109375" style="1301" customWidth="1"/>
    <col min="10498" max="10498" width="9.7109375" style="1301" customWidth="1"/>
    <col min="10499" max="10500" width="8.7109375" style="1301" customWidth="1"/>
    <col min="10501" max="10501" width="8.140625" style="1301" customWidth="1"/>
    <col min="10502" max="10502" width="13.42578125" style="1301" customWidth="1"/>
    <col min="10503" max="10503" width="10.7109375" style="1301" customWidth="1"/>
    <col min="10504" max="10506" width="0" style="1301" hidden="1" customWidth="1"/>
    <col min="10507" max="10752" width="9.140625" style="1301"/>
    <col min="10753" max="10753" width="51.7109375" style="1301" customWidth="1"/>
    <col min="10754" max="10754" width="9.7109375" style="1301" customWidth="1"/>
    <col min="10755" max="10756" width="8.7109375" style="1301" customWidth="1"/>
    <col min="10757" max="10757" width="8.140625" style="1301" customWidth="1"/>
    <col min="10758" max="10758" width="13.42578125" style="1301" customWidth="1"/>
    <col min="10759" max="10759" width="10.7109375" style="1301" customWidth="1"/>
    <col min="10760" max="10762" width="0" style="1301" hidden="1" customWidth="1"/>
    <col min="10763" max="11008" width="9.140625" style="1301"/>
    <col min="11009" max="11009" width="51.7109375" style="1301" customWidth="1"/>
    <col min="11010" max="11010" width="9.7109375" style="1301" customWidth="1"/>
    <col min="11011" max="11012" width="8.7109375" style="1301" customWidth="1"/>
    <col min="11013" max="11013" width="8.140625" style="1301" customWidth="1"/>
    <col min="11014" max="11014" width="13.42578125" style="1301" customWidth="1"/>
    <col min="11015" max="11015" width="10.7109375" style="1301" customWidth="1"/>
    <col min="11016" max="11018" width="0" style="1301" hidden="1" customWidth="1"/>
    <col min="11019" max="11264" width="9.140625" style="1301"/>
    <col min="11265" max="11265" width="51.7109375" style="1301" customWidth="1"/>
    <col min="11266" max="11266" width="9.7109375" style="1301" customWidth="1"/>
    <col min="11267" max="11268" width="8.7109375" style="1301" customWidth="1"/>
    <col min="11269" max="11269" width="8.140625" style="1301" customWidth="1"/>
    <col min="11270" max="11270" width="13.42578125" style="1301" customWidth="1"/>
    <col min="11271" max="11271" width="10.7109375" style="1301" customWidth="1"/>
    <col min="11272" max="11274" width="0" style="1301" hidden="1" customWidth="1"/>
    <col min="11275" max="11520" width="9.140625" style="1301"/>
    <col min="11521" max="11521" width="51.7109375" style="1301" customWidth="1"/>
    <col min="11522" max="11522" width="9.7109375" style="1301" customWidth="1"/>
    <col min="11523" max="11524" width="8.7109375" style="1301" customWidth="1"/>
    <col min="11525" max="11525" width="8.140625" style="1301" customWidth="1"/>
    <col min="11526" max="11526" width="13.42578125" style="1301" customWidth="1"/>
    <col min="11527" max="11527" width="10.7109375" style="1301" customWidth="1"/>
    <col min="11528" max="11530" width="0" style="1301" hidden="1" customWidth="1"/>
    <col min="11531" max="11776" width="9.140625" style="1301"/>
    <col min="11777" max="11777" width="51.7109375" style="1301" customWidth="1"/>
    <col min="11778" max="11778" width="9.7109375" style="1301" customWidth="1"/>
    <col min="11779" max="11780" width="8.7109375" style="1301" customWidth="1"/>
    <col min="11781" max="11781" width="8.140625" style="1301" customWidth="1"/>
    <col min="11782" max="11782" width="13.42578125" style="1301" customWidth="1"/>
    <col min="11783" max="11783" width="10.7109375" style="1301" customWidth="1"/>
    <col min="11784" max="11786" width="0" style="1301" hidden="1" customWidth="1"/>
    <col min="11787" max="12032" width="9.140625" style="1301"/>
    <col min="12033" max="12033" width="51.7109375" style="1301" customWidth="1"/>
    <col min="12034" max="12034" width="9.7109375" style="1301" customWidth="1"/>
    <col min="12035" max="12036" width="8.7109375" style="1301" customWidth="1"/>
    <col min="12037" max="12037" width="8.140625" style="1301" customWidth="1"/>
    <col min="12038" max="12038" width="13.42578125" style="1301" customWidth="1"/>
    <col min="12039" max="12039" width="10.7109375" style="1301" customWidth="1"/>
    <col min="12040" max="12042" width="0" style="1301" hidden="1" customWidth="1"/>
    <col min="12043" max="12288" width="9.140625" style="1301"/>
    <col min="12289" max="12289" width="51.7109375" style="1301" customWidth="1"/>
    <col min="12290" max="12290" width="9.7109375" style="1301" customWidth="1"/>
    <col min="12291" max="12292" width="8.7109375" style="1301" customWidth="1"/>
    <col min="12293" max="12293" width="8.140625" style="1301" customWidth="1"/>
    <col min="12294" max="12294" width="13.42578125" style="1301" customWidth="1"/>
    <col min="12295" max="12295" width="10.7109375" style="1301" customWidth="1"/>
    <col min="12296" max="12298" width="0" style="1301" hidden="1" customWidth="1"/>
    <col min="12299" max="12544" width="9.140625" style="1301"/>
    <col min="12545" max="12545" width="51.7109375" style="1301" customWidth="1"/>
    <col min="12546" max="12546" width="9.7109375" style="1301" customWidth="1"/>
    <col min="12547" max="12548" width="8.7109375" style="1301" customWidth="1"/>
    <col min="12549" max="12549" width="8.140625" style="1301" customWidth="1"/>
    <col min="12550" max="12550" width="13.42578125" style="1301" customWidth="1"/>
    <col min="12551" max="12551" width="10.7109375" style="1301" customWidth="1"/>
    <col min="12552" max="12554" width="0" style="1301" hidden="1" customWidth="1"/>
    <col min="12555" max="12800" width="9.140625" style="1301"/>
    <col min="12801" max="12801" width="51.7109375" style="1301" customWidth="1"/>
    <col min="12802" max="12802" width="9.7109375" style="1301" customWidth="1"/>
    <col min="12803" max="12804" width="8.7109375" style="1301" customWidth="1"/>
    <col min="12805" max="12805" width="8.140625" style="1301" customWidth="1"/>
    <col min="12806" max="12806" width="13.42578125" style="1301" customWidth="1"/>
    <col min="12807" max="12807" width="10.7109375" style="1301" customWidth="1"/>
    <col min="12808" max="12810" width="0" style="1301" hidden="1" customWidth="1"/>
    <col min="12811" max="13056" width="9.140625" style="1301"/>
    <col min="13057" max="13057" width="51.7109375" style="1301" customWidth="1"/>
    <col min="13058" max="13058" width="9.7109375" style="1301" customWidth="1"/>
    <col min="13059" max="13060" width="8.7109375" style="1301" customWidth="1"/>
    <col min="13061" max="13061" width="8.140625" style="1301" customWidth="1"/>
    <col min="13062" max="13062" width="13.42578125" style="1301" customWidth="1"/>
    <col min="13063" max="13063" width="10.7109375" style="1301" customWidth="1"/>
    <col min="13064" max="13066" width="0" style="1301" hidden="1" customWidth="1"/>
    <col min="13067" max="13312" width="9.140625" style="1301"/>
    <col min="13313" max="13313" width="51.7109375" style="1301" customWidth="1"/>
    <col min="13314" max="13314" width="9.7109375" style="1301" customWidth="1"/>
    <col min="13315" max="13316" width="8.7109375" style="1301" customWidth="1"/>
    <col min="13317" max="13317" width="8.140625" style="1301" customWidth="1"/>
    <col min="13318" max="13318" width="13.42578125" style="1301" customWidth="1"/>
    <col min="13319" max="13319" width="10.7109375" style="1301" customWidth="1"/>
    <col min="13320" max="13322" width="0" style="1301" hidden="1" customWidth="1"/>
    <col min="13323" max="13568" width="9.140625" style="1301"/>
    <col min="13569" max="13569" width="51.7109375" style="1301" customWidth="1"/>
    <col min="13570" max="13570" width="9.7109375" style="1301" customWidth="1"/>
    <col min="13571" max="13572" width="8.7109375" style="1301" customWidth="1"/>
    <col min="13573" max="13573" width="8.140625" style="1301" customWidth="1"/>
    <col min="13574" max="13574" width="13.42578125" style="1301" customWidth="1"/>
    <col min="13575" max="13575" width="10.7109375" style="1301" customWidth="1"/>
    <col min="13576" max="13578" width="0" style="1301" hidden="1" customWidth="1"/>
    <col min="13579" max="13824" width="9.140625" style="1301"/>
    <col min="13825" max="13825" width="51.7109375" style="1301" customWidth="1"/>
    <col min="13826" max="13826" width="9.7109375" style="1301" customWidth="1"/>
    <col min="13827" max="13828" width="8.7109375" style="1301" customWidth="1"/>
    <col min="13829" max="13829" width="8.140625" style="1301" customWidth="1"/>
    <col min="13830" max="13830" width="13.42578125" style="1301" customWidth="1"/>
    <col min="13831" max="13831" width="10.7109375" style="1301" customWidth="1"/>
    <col min="13832" max="13834" width="0" style="1301" hidden="1" customWidth="1"/>
    <col min="13835" max="14080" width="9.140625" style="1301"/>
    <col min="14081" max="14081" width="51.7109375" style="1301" customWidth="1"/>
    <col min="14082" max="14082" width="9.7109375" style="1301" customWidth="1"/>
    <col min="14083" max="14084" width="8.7109375" style="1301" customWidth="1"/>
    <col min="14085" max="14085" width="8.140625" style="1301" customWidth="1"/>
    <col min="14086" max="14086" width="13.42578125" style="1301" customWidth="1"/>
    <col min="14087" max="14087" width="10.7109375" style="1301" customWidth="1"/>
    <col min="14088" max="14090" width="0" style="1301" hidden="1" customWidth="1"/>
    <col min="14091" max="14336" width="9.140625" style="1301"/>
    <col min="14337" max="14337" width="51.7109375" style="1301" customWidth="1"/>
    <col min="14338" max="14338" width="9.7109375" style="1301" customWidth="1"/>
    <col min="14339" max="14340" width="8.7109375" style="1301" customWidth="1"/>
    <col min="14341" max="14341" width="8.140625" style="1301" customWidth="1"/>
    <col min="14342" max="14342" width="13.42578125" style="1301" customWidth="1"/>
    <col min="14343" max="14343" width="10.7109375" style="1301" customWidth="1"/>
    <col min="14344" max="14346" width="0" style="1301" hidden="1" customWidth="1"/>
    <col min="14347" max="14592" width="9.140625" style="1301"/>
    <col min="14593" max="14593" width="51.7109375" style="1301" customWidth="1"/>
    <col min="14594" max="14594" width="9.7109375" style="1301" customWidth="1"/>
    <col min="14595" max="14596" width="8.7109375" style="1301" customWidth="1"/>
    <col min="14597" max="14597" width="8.140625" style="1301" customWidth="1"/>
    <col min="14598" max="14598" width="13.42578125" style="1301" customWidth="1"/>
    <col min="14599" max="14599" width="10.7109375" style="1301" customWidth="1"/>
    <col min="14600" max="14602" width="0" style="1301" hidden="1" customWidth="1"/>
    <col min="14603" max="14848" width="9.140625" style="1301"/>
    <col min="14849" max="14849" width="51.7109375" style="1301" customWidth="1"/>
    <col min="14850" max="14850" width="9.7109375" style="1301" customWidth="1"/>
    <col min="14851" max="14852" width="8.7109375" style="1301" customWidth="1"/>
    <col min="14853" max="14853" width="8.140625" style="1301" customWidth="1"/>
    <col min="14854" max="14854" width="13.42578125" style="1301" customWidth="1"/>
    <col min="14855" max="14855" width="10.7109375" style="1301" customWidth="1"/>
    <col min="14856" max="14858" width="0" style="1301" hidden="1" customWidth="1"/>
    <col min="14859" max="15104" width="9.140625" style="1301"/>
    <col min="15105" max="15105" width="51.7109375" style="1301" customWidth="1"/>
    <col min="15106" max="15106" width="9.7109375" style="1301" customWidth="1"/>
    <col min="15107" max="15108" width="8.7109375" style="1301" customWidth="1"/>
    <col min="15109" max="15109" width="8.140625" style="1301" customWidth="1"/>
    <col min="15110" max="15110" width="13.42578125" style="1301" customWidth="1"/>
    <col min="15111" max="15111" width="10.7109375" style="1301" customWidth="1"/>
    <col min="15112" max="15114" width="0" style="1301" hidden="1" customWidth="1"/>
    <col min="15115" max="15360" width="9.140625" style="1301"/>
    <col min="15361" max="15361" width="51.7109375" style="1301" customWidth="1"/>
    <col min="15362" max="15362" width="9.7109375" style="1301" customWidth="1"/>
    <col min="15363" max="15364" width="8.7109375" style="1301" customWidth="1"/>
    <col min="15365" max="15365" width="8.140625" style="1301" customWidth="1"/>
    <col min="15366" max="15366" width="13.42578125" style="1301" customWidth="1"/>
    <col min="15367" max="15367" width="10.7109375" style="1301" customWidth="1"/>
    <col min="15368" max="15370" width="0" style="1301" hidden="1" customWidth="1"/>
    <col min="15371" max="15616" width="9.140625" style="1301"/>
    <col min="15617" max="15617" width="51.7109375" style="1301" customWidth="1"/>
    <col min="15618" max="15618" width="9.7109375" style="1301" customWidth="1"/>
    <col min="15619" max="15620" width="8.7109375" style="1301" customWidth="1"/>
    <col min="15621" max="15621" width="8.140625" style="1301" customWidth="1"/>
    <col min="15622" max="15622" width="13.42578125" style="1301" customWidth="1"/>
    <col min="15623" max="15623" width="10.7109375" style="1301" customWidth="1"/>
    <col min="15624" max="15626" width="0" style="1301" hidden="1" customWidth="1"/>
    <col min="15627" max="15872" width="9.140625" style="1301"/>
    <col min="15873" max="15873" width="51.7109375" style="1301" customWidth="1"/>
    <col min="15874" max="15874" width="9.7109375" style="1301" customWidth="1"/>
    <col min="15875" max="15876" width="8.7109375" style="1301" customWidth="1"/>
    <col min="15877" max="15877" width="8.140625" style="1301" customWidth="1"/>
    <col min="15878" max="15878" width="13.42578125" style="1301" customWidth="1"/>
    <col min="15879" max="15879" width="10.7109375" style="1301" customWidth="1"/>
    <col min="15880" max="15882" width="0" style="1301" hidden="1" customWidth="1"/>
    <col min="15883" max="16128" width="9.140625" style="1301"/>
    <col min="16129" max="16129" width="51.7109375" style="1301" customWidth="1"/>
    <col min="16130" max="16130" width="9.7109375" style="1301" customWidth="1"/>
    <col min="16131" max="16132" width="8.7109375" style="1301" customWidth="1"/>
    <col min="16133" max="16133" width="8.140625" style="1301" customWidth="1"/>
    <col min="16134" max="16134" width="13.42578125" style="1301" customWidth="1"/>
    <col min="16135" max="16135" width="10.7109375" style="1301" customWidth="1"/>
    <col min="16136" max="16138" width="0" style="1301" hidden="1" customWidth="1"/>
    <col min="16139" max="16384" width="9.140625" style="1301"/>
  </cols>
  <sheetData>
    <row r="1" spans="1:11" ht="18.75">
      <c r="A1" s="5264" t="s">
        <v>3032</v>
      </c>
      <c r="B1" s="5264"/>
      <c r="C1" s="5264"/>
      <c r="D1" s="5264"/>
      <c r="E1" s="5264"/>
      <c r="F1" s="5264"/>
      <c r="G1" s="5264"/>
    </row>
    <row r="2" spans="1:11" s="1369" customFormat="1" ht="15.75">
      <c r="A2" s="2886" t="s">
        <v>3033</v>
      </c>
      <c r="B2" s="2886"/>
      <c r="C2" s="2886"/>
      <c r="D2" s="2886"/>
      <c r="E2" s="2886"/>
      <c r="F2" s="2886"/>
      <c r="G2" s="2886"/>
    </row>
    <row r="3" spans="1:11" s="1369" customFormat="1" ht="15.75">
      <c r="A3" s="1369" t="s">
        <v>3034</v>
      </c>
      <c r="B3" s="934"/>
      <c r="D3" s="3032"/>
      <c r="F3" s="934"/>
      <c r="G3" s="3032" t="s">
        <v>3035</v>
      </c>
    </row>
    <row r="4" spans="1:11" ht="30" customHeight="1">
      <c r="A4" s="3636"/>
      <c r="B4" s="2555"/>
      <c r="C4" s="5407" t="s">
        <v>3036</v>
      </c>
      <c r="D4" s="5408"/>
      <c r="E4" s="5407" t="s">
        <v>3037</v>
      </c>
      <c r="F4" s="5408"/>
      <c r="G4" s="3637" t="s">
        <v>3038</v>
      </c>
    </row>
    <row r="5" spans="1:11" ht="47.25" customHeight="1">
      <c r="A5" s="2790" t="s">
        <v>3039</v>
      </c>
      <c r="B5" s="3638" t="s">
        <v>3040</v>
      </c>
      <c r="C5" s="5409"/>
      <c r="D5" s="5410"/>
      <c r="E5" s="5409"/>
      <c r="F5" s="5410"/>
      <c r="G5" s="3639" t="s">
        <v>3041</v>
      </c>
    </row>
    <row r="6" spans="1:11" ht="50.25" customHeight="1">
      <c r="A6" s="3640"/>
      <c r="B6" s="2794"/>
      <c r="C6" s="3641" t="s">
        <v>3042</v>
      </c>
      <c r="D6" s="3641" t="s">
        <v>3043</v>
      </c>
      <c r="E6" s="3641" t="s">
        <v>1068</v>
      </c>
      <c r="F6" s="3642" t="s">
        <v>3044</v>
      </c>
      <c r="G6" s="2794"/>
    </row>
    <row r="7" spans="1:11" ht="50.1" customHeight="1">
      <c r="A7" s="3643" t="s">
        <v>3045</v>
      </c>
      <c r="B7" s="3644">
        <f>D7+C7</f>
        <v>9804</v>
      </c>
      <c r="C7" s="3645">
        <v>5433</v>
      </c>
      <c r="D7" s="3645">
        <v>4371</v>
      </c>
      <c r="E7" s="3646">
        <v>8891</v>
      </c>
      <c r="F7" s="3647">
        <v>913</v>
      </c>
      <c r="G7" s="3648">
        <v>2500</v>
      </c>
      <c r="H7" s="3649">
        <f>E7+F7</f>
        <v>9804</v>
      </c>
      <c r="I7" s="3649">
        <f>H7-B7</f>
        <v>0</v>
      </c>
    </row>
    <row r="8" spans="1:11" ht="50.1" customHeight="1">
      <c r="A8" s="3643" t="s">
        <v>3046</v>
      </c>
      <c r="B8" s="3644">
        <f>D8+C8</f>
        <v>2453</v>
      </c>
      <c r="C8" s="3645">
        <v>1241</v>
      </c>
      <c r="D8" s="3645">
        <v>1212</v>
      </c>
      <c r="E8" s="3646">
        <v>2364</v>
      </c>
      <c r="F8" s="3647">
        <v>89</v>
      </c>
      <c r="G8" s="3650">
        <v>4700</v>
      </c>
      <c r="H8" s="3649">
        <f>E8+F8</f>
        <v>2453</v>
      </c>
      <c r="I8" s="3649">
        <f>H8-B8</f>
        <v>0</v>
      </c>
    </row>
    <row r="9" spans="1:11" ht="50.1" customHeight="1" thickBot="1">
      <c r="A9" s="3643" t="s">
        <v>3047</v>
      </c>
      <c r="B9" s="3651">
        <f>D9+C9</f>
        <v>2447</v>
      </c>
      <c r="C9" s="3645">
        <v>1560</v>
      </c>
      <c r="D9" s="3645">
        <v>887</v>
      </c>
      <c r="E9" s="3646">
        <v>1034</v>
      </c>
      <c r="F9" s="3647">
        <v>1413</v>
      </c>
      <c r="G9" s="3648">
        <v>160</v>
      </c>
      <c r="H9" s="3649">
        <f>E9+F9</f>
        <v>2447</v>
      </c>
      <c r="I9" s="3649">
        <f>H9-B9</f>
        <v>0</v>
      </c>
    </row>
    <row r="10" spans="1:11" ht="50.1" customHeight="1">
      <c r="A10" s="3652" t="s">
        <v>2676</v>
      </c>
      <c r="B10" s="3653">
        <f>D10+C10</f>
        <v>14704</v>
      </c>
      <c r="C10" s="3654">
        <f>SUM(C7:C9)</f>
        <v>8234</v>
      </c>
      <c r="D10" s="3654">
        <f>SUM(D7:D9)</f>
        <v>6470</v>
      </c>
      <c r="E10" s="3654">
        <f>SUM(E7:E9)</f>
        <v>12289</v>
      </c>
      <c r="F10" s="3655">
        <f>SUM(F7:F9)</f>
        <v>2415</v>
      </c>
      <c r="G10" s="3656">
        <f>SUM(G7:G9)</f>
        <v>7360</v>
      </c>
      <c r="H10" s="3649">
        <f>E10+F10</f>
        <v>14704</v>
      </c>
      <c r="I10" s="3649">
        <f>H10-B10</f>
        <v>0</v>
      </c>
    </row>
    <row r="11" spans="1:11">
      <c r="D11" s="1301" t="s">
        <v>169</v>
      </c>
      <c r="G11" s="3657" t="s">
        <v>3048</v>
      </c>
    </row>
    <row r="12" spans="1:11">
      <c r="G12" s="1301" t="s">
        <v>3049</v>
      </c>
      <c r="K12" s="3658"/>
    </row>
    <row r="13" spans="1:11">
      <c r="K13" s="3658"/>
    </row>
    <row r="22" spans="5:6">
      <c r="E22" s="934"/>
      <c r="F22" s="934"/>
    </row>
    <row r="23" spans="5:6">
      <c r="E23" s="934"/>
      <c r="F23" s="934"/>
    </row>
    <row r="24" spans="5:6">
      <c r="E24" s="934"/>
      <c r="F24" s="934"/>
    </row>
    <row r="25" spans="5:6">
      <c r="E25" s="934"/>
      <c r="F25" s="934"/>
    </row>
    <row r="26" spans="5:6">
      <c r="E26" s="934"/>
      <c r="F26" s="934"/>
    </row>
    <row r="27" spans="5:6">
      <c r="E27" s="934"/>
      <c r="F27" s="934"/>
    </row>
  </sheetData>
  <mergeCells count="3">
    <mergeCell ref="A1:G1"/>
    <mergeCell ref="C4:D5"/>
    <mergeCell ref="E4:F5"/>
  </mergeCells>
  <printOptions horizontalCentered="1" verticalCentered="1"/>
  <pageMargins left="0.59055118110236227" right="0.59055118110236227" top="0.98425196850393704" bottom="0.98425196850393704" header="0.51181102362204722" footer="0.51181102362204722"/>
  <pageSetup paperSize="9" scale="82" orientation="portrait" horizontalDpi="4294967292" verticalDpi="144" r:id="rId1"/>
  <headerFooter alignWithMargins="0"/>
  <colBreaks count="1" manualBreakCount="1">
    <brk id="7" max="1048575" man="1"/>
  </col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298E6-7A50-43F9-B9B8-846135E4C40D}">
  <dimension ref="A1:O30"/>
  <sheetViews>
    <sheetView zoomScale="90" zoomScaleNormal="90" workbookViewId="0">
      <selection activeCell="H28" sqref="H28"/>
    </sheetView>
  </sheetViews>
  <sheetFormatPr defaultColWidth="9" defaultRowHeight="15"/>
  <cols>
    <col min="1" max="1" width="16.140625" style="3682" customWidth="1"/>
    <col min="2" max="2" width="20" style="3682" customWidth="1"/>
    <col min="3" max="3" width="12.42578125" style="3682" customWidth="1"/>
    <col min="4" max="4" width="12.28515625" style="3682" customWidth="1"/>
    <col min="5" max="5" width="14.140625" style="3682" customWidth="1"/>
    <col min="6" max="6" width="11.42578125" style="3682" customWidth="1"/>
    <col min="7" max="12" width="9" style="3682"/>
    <col min="13" max="13" width="15.7109375" style="3682" customWidth="1"/>
    <col min="14" max="14" width="20.42578125" style="3682" customWidth="1"/>
    <col min="15" max="15" width="11.85546875" style="3682" customWidth="1"/>
    <col min="16" max="16" width="12.85546875" style="3682" customWidth="1"/>
    <col min="17" max="17" width="13.28515625" style="3682" customWidth="1"/>
    <col min="18" max="18" width="13" style="3682" customWidth="1"/>
    <col min="19" max="16384" width="9" style="3682"/>
  </cols>
  <sheetData>
    <row r="1" spans="1:8" s="3659" customFormat="1" ht="18.75">
      <c r="A1" s="5411" t="s">
        <v>3050</v>
      </c>
      <c r="B1" s="5411"/>
      <c r="C1" s="5411"/>
      <c r="D1" s="5411"/>
      <c r="E1" s="5411"/>
      <c r="F1" s="5411"/>
      <c r="G1" s="5411"/>
      <c r="H1" s="5411"/>
    </row>
    <row r="2" spans="1:8" s="3659" customFormat="1" ht="15.75">
      <c r="A2" s="5412" t="s">
        <v>3051</v>
      </c>
      <c r="B2" s="5412"/>
      <c r="C2" s="5412"/>
      <c r="D2" s="5412"/>
      <c r="E2" s="5412"/>
      <c r="F2" s="5412"/>
      <c r="G2" s="5412"/>
      <c r="H2" s="5412"/>
    </row>
    <row r="3" spans="1:8" s="3659" customFormat="1" ht="15.75">
      <c r="A3" s="3660" t="s">
        <v>3052</v>
      </c>
      <c r="B3" s="3661"/>
      <c r="C3" s="3661"/>
      <c r="D3" s="3662"/>
      <c r="E3" s="3662"/>
      <c r="F3" s="3662"/>
      <c r="G3" s="3662"/>
      <c r="H3" s="3663" t="s">
        <v>3053</v>
      </c>
    </row>
    <row r="4" spans="1:8" s="3659" customFormat="1">
      <c r="A4" s="3664"/>
      <c r="B4" s="3665"/>
      <c r="C4" s="3666" t="s">
        <v>408</v>
      </c>
      <c r="D4" s="3667"/>
      <c r="E4" s="3667"/>
      <c r="F4" s="3667"/>
      <c r="G4" s="3667" t="s">
        <v>410</v>
      </c>
      <c r="H4" s="3668"/>
    </row>
    <row r="5" spans="1:8" s="3659" customFormat="1" ht="57" customHeight="1">
      <c r="A5" s="5413" t="s">
        <v>147</v>
      </c>
      <c r="B5" s="5414" t="s">
        <v>148</v>
      </c>
      <c r="C5" s="3669" t="s">
        <v>3054</v>
      </c>
      <c r="D5" s="3669" t="s">
        <v>3055</v>
      </c>
      <c r="E5" s="3669" t="s">
        <v>3056</v>
      </c>
      <c r="F5" s="3670" t="s">
        <v>3057</v>
      </c>
      <c r="G5" s="3671" t="s">
        <v>476</v>
      </c>
      <c r="H5" s="3672" t="s">
        <v>95</v>
      </c>
    </row>
    <row r="6" spans="1:8" s="3659" customFormat="1">
      <c r="A6" s="5413"/>
      <c r="B6" s="5414"/>
      <c r="C6" s="3671" t="s">
        <v>3058</v>
      </c>
      <c r="D6" s="3671" t="s">
        <v>3059</v>
      </c>
      <c r="E6" s="3671" t="s">
        <v>3060</v>
      </c>
      <c r="F6" s="3671" t="s">
        <v>3061</v>
      </c>
      <c r="G6" s="3671" t="s">
        <v>489</v>
      </c>
      <c r="H6" s="3673" t="s">
        <v>96</v>
      </c>
    </row>
    <row r="7" spans="1:8" s="3659" customFormat="1">
      <c r="A7" s="3674"/>
      <c r="B7" s="3675"/>
      <c r="C7" s="3676"/>
      <c r="D7" s="3677" t="s">
        <v>3062</v>
      </c>
      <c r="E7" s="3677" t="s">
        <v>3063</v>
      </c>
      <c r="F7" s="3677" t="s">
        <v>3064</v>
      </c>
      <c r="G7" s="3677"/>
      <c r="H7" s="3678"/>
    </row>
    <row r="8" spans="1:8">
      <c r="A8" s="3679" t="s">
        <v>3065</v>
      </c>
      <c r="B8" s="3680" t="s">
        <v>56</v>
      </c>
      <c r="C8" s="3681">
        <v>41850</v>
      </c>
      <c r="D8" s="3681">
        <v>0</v>
      </c>
      <c r="E8" s="3681">
        <v>1888</v>
      </c>
      <c r="F8" s="3681">
        <v>1604</v>
      </c>
      <c r="G8" s="3681">
        <v>0</v>
      </c>
      <c r="H8" s="3681">
        <f t="shared" ref="H8:H27" si="0">SUM(C8:G8)</f>
        <v>45342</v>
      </c>
    </row>
    <row r="9" spans="1:8" s="3659" customFormat="1">
      <c r="A9" s="3683" t="s">
        <v>3066</v>
      </c>
      <c r="B9" s="3684" t="s">
        <v>58</v>
      </c>
      <c r="C9" s="3685">
        <v>5902</v>
      </c>
      <c r="D9" s="3685">
        <v>248</v>
      </c>
      <c r="E9" s="3685">
        <v>0</v>
      </c>
      <c r="F9" s="3685">
        <v>2021</v>
      </c>
      <c r="G9" s="3685">
        <v>1966</v>
      </c>
      <c r="H9" s="3685">
        <f t="shared" si="0"/>
        <v>10137</v>
      </c>
    </row>
    <row r="10" spans="1:8" s="3659" customFormat="1">
      <c r="A10" s="3683" t="s">
        <v>3067</v>
      </c>
      <c r="B10" s="3684" t="s">
        <v>60</v>
      </c>
      <c r="C10" s="3685">
        <v>7126</v>
      </c>
      <c r="D10" s="3685">
        <v>0</v>
      </c>
      <c r="E10" s="3685">
        <v>406</v>
      </c>
      <c r="F10" s="3685">
        <v>2449</v>
      </c>
      <c r="G10" s="3685">
        <v>8366</v>
      </c>
      <c r="H10" s="3685">
        <f t="shared" si="0"/>
        <v>18347</v>
      </c>
    </row>
    <row r="11" spans="1:8">
      <c r="A11" s="3686" t="s">
        <v>3068</v>
      </c>
      <c r="B11" s="3687" t="s">
        <v>3069</v>
      </c>
      <c r="C11" s="3681" t="s">
        <v>641</v>
      </c>
      <c r="D11" s="3681" t="s">
        <v>641</v>
      </c>
      <c r="E11" s="3681" t="s">
        <v>641</v>
      </c>
      <c r="F11" s="3681" t="s">
        <v>641</v>
      </c>
      <c r="G11" s="3681" t="s">
        <v>641</v>
      </c>
      <c r="H11" s="3681">
        <v>12358</v>
      </c>
    </row>
    <row r="12" spans="1:8" s="3659" customFormat="1">
      <c r="A12" s="3683" t="s">
        <v>3070</v>
      </c>
      <c r="B12" s="3684" t="s">
        <v>64</v>
      </c>
      <c r="C12" s="3685">
        <v>93944</v>
      </c>
      <c r="D12" s="3685">
        <v>35822</v>
      </c>
      <c r="E12" s="3685">
        <v>19884</v>
      </c>
      <c r="F12" s="3685">
        <v>19737</v>
      </c>
      <c r="G12" s="3685">
        <v>0</v>
      </c>
      <c r="H12" s="3685">
        <f t="shared" si="0"/>
        <v>169387</v>
      </c>
    </row>
    <row r="13" spans="1:8">
      <c r="A13" s="3686" t="s">
        <v>3071</v>
      </c>
      <c r="B13" s="3687" t="s">
        <v>66</v>
      </c>
      <c r="C13" s="3681">
        <v>8082</v>
      </c>
      <c r="D13" s="3681">
        <v>435</v>
      </c>
      <c r="E13" s="3681">
        <v>0</v>
      </c>
      <c r="F13" s="3681">
        <v>2056</v>
      </c>
      <c r="G13" s="3681">
        <v>0</v>
      </c>
      <c r="H13" s="3681">
        <f t="shared" si="0"/>
        <v>10573</v>
      </c>
    </row>
    <row r="14" spans="1:8" s="3659" customFormat="1">
      <c r="A14" s="3683" t="s">
        <v>3072</v>
      </c>
      <c r="B14" s="3684" t="s">
        <v>68</v>
      </c>
      <c r="C14" s="3685">
        <v>107711</v>
      </c>
      <c r="D14" s="3685">
        <v>0</v>
      </c>
      <c r="E14" s="3685">
        <v>4222</v>
      </c>
      <c r="F14" s="3685">
        <v>592</v>
      </c>
      <c r="G14" s="3685">
        <v>3930</v>
      </c>
      <c r="H14" s="3685">
        <f t="shared" si="0"/>
        <v>116455</v>
      </c>
    </row>
    <row r="15" spans="1:8" s="3659" customFormat="1">
      <c r="A15" s="3683" t="s">
        <v>1221</v>
      </c>
      <c r="B15" s="3684" t="s">
        <v>3073</v>
      </c>
      <c r="C15" s="3685">
        <v>47750</v>
      </c>
      <c r="D15" s="3685">
        <v>0</v>
      </c>
      <c r="E15" s="3685">
        <v>4046</v>
      </c>
      <c r="F15" s="3685">
        <v>36</v>
      </c>
      <c r="G15" s="3685">
        <v>575</v>
      </c>
      <c r="H15" s="3685">
        <f t="shared" si="0"/>
        <v>52407</v>
      </c>
    </row>
    <row r="16" spans="1:8">
      <c r="A16" s="3686" t="s">
        <v>3074</v>
      </c>
      <c r="B16" s="3687" t="s">
        <v>3075</v>
      </c>
      <c r="C16" s="3681">
        <v>27393</v>
      </c>
      <c r="D16" s="3681">
        <v>132</v>
      </c>
      <c r="E16" s="3681">
        <v>0</v>
      </c>
      <c r="F16" s="3681">
        <v>0</v>
      </c>
      <c r="G16" s="3681">
        <v>0</v>
      </c>
      <c r="H16" s="3681">
        <f t="shared" si="0"/>
        <v>27525</v>
      </c>
    </row>
    <row r="17" spans="1:15" s="3659" customFormat="1">
      <c r="A17" s="3683" t="s">
        <v>3076</v>
      </c>
      <c r="B17" s="3684" t="s">
        <v>74</v>
      </c>
      <c r="C17" s="3685">
        <v>2083</v>
      </c>
      <c r="D17" s="3685">
        <v>0</v>
      </c>
      <c r="E17" s="3685">
        <v>0</v>
      </c>
      <c r="F17" s="3685">
        <v>127</v>
      </c>
      <c r="G17" s="3685">
        <v>1498</v>
      </c>
      <c r="H17" s="3685">
        <f t="shared" si="0"/>
        <v>3708</v>
      </c>
    </row>
    <row r="18" spans="1:15" s="3659" customFormat="1">
      <c r="A18" s="3683" t="s">
        <v>3077</v>
      </c>
      <c r="B18" s="3684" t="s">
        <v>76</v>
      </c>
      <c r="C18" s="3685">
        <v>17033</v>
      </c>
      <c r="D18" s="3685">
        <v>0</v>
      </c>
      <c r="E18" s="3685">
        <v>0</v>
      </c>
      <c r="F18" s="3685">
        <v>180</v>
      </c>
      <c r="G18" s="3685">
        <v>3960</v>
      </c>
      <c r="H18" s="3685">
        <f t="shared" si="0"/>
        <v>21173</v>
      </c>
    </row>
    <row r="19" spans="1:15">
      <c r="A19" s="3688" t="s">
        <v>3078</v>
      </c>
      <c r="B19" s="3689" t="s">
        <v>3079</v>
      </c>
      <c r="C19" s="3681">
        <v>11860</v>
      </c>
      <c r="D19" s="3681">
        <v>67</v>
      </c>
      <c r="E19" s="3690">
        <v>0</v>
      </c>
      <c r="F19" s="3681">
        <v>0</v>
      </c>
      <c r="G19" s="3681">
        <v>0</v>
      </c>
      <c r="H19" s="3681">
        <f t="shared" si="0"/>
        <v>11927</v>
      </c>
    </row>
    <row r="20" spans="1:15" s="3659" customFormat="1">
      <c r="A20" s="3691" t="s">
        <v>79</v>
      </c>
      <c r="B20" s="3692" t="s">
        <v>163</v>
      </c>
      <c r="C20" s="3685">
        <v>49813</v>
      </c>
      <c r="D20" s="3685">
        <v>0</v>
      </c>
      <c r="E20" s="3693">
        <v>0</v>
      </c>
      <c r="F20" s="3685">
        <v>763</v>
      </c>
      <c r="G20" s="3685">
        <v>1933</v>
      </c>
      <c r="H20" s="3685">
        <f t="shared" si="0"/>
        <v>52509</v>
      </c>
    </row>
    <row r="21" spans="1:15">
      <c r="A21" s="3694" t="s">
        <v>3080</v>
      </c>
      <c r="B21" s="3687" t="s">
        <v>3081</v>
      </c>
      <c r="C21" s="3681">
        <v>44724</v>
      </c>
      <c r="D21" s="3681">
        <v>0</v>
      </c>
      <c r="E21" s="3690">
        <v>0</v>
      </c>
      <c r="F21" s="3681">
        <v>0</v>
      </c>
      <c r="G21" s="3681">
        <v>0</v>
      </c>
      <c r="H21" s="3681">
        <f t="shared" si="0"/>
        <v>44724</v>
      </c>
      <c r="N21" s="3695"/>
      <c r="O21" s="3695"/>
    </row>
    <row r="22" spans="1:15">
      <c r="A22" s="3696" t="s">
        <v>3082</v>
      </c>
      <c r="B22" s="3697" t="s">
        <v>84</v>
      </c>
      <c r="C22" s="3681">
        <v>40024</v>
      </c>
      <c r="D22" s="3681">
        <v>0</v>
      </c>
      <c r="E22" s="3690">
        <v>0</v>
      </c>
      <c r="F22" s="3681">
        <v>520</v>
      </c>
      <c r="G22" s="3681">
        <v>0</v>
      </c>
      <c r="H22" s="3681">
        <f t="shared" si="0"/>
        <v>40544</v>
      </c>
    </row>
    <row r="23" spans="1:15" s="3659" customFormat="1">
      <c r="A23" s="3698" t="s">
        <v>85</v>
      </c>
      <c r="B23" s="3699" t="s">
        <v>86</v>
      </c>
      <c r="C23" s="3685">
        <v>8449</v>
      </c>
      <c r="D23" s="3685">
        <v>0</v>
      </c>
      <c r="E23" s="3693">
        <v>0</v>
      </c>
      <c r="F23" s="3685">
        <v>97</v>
      </c>
      <c r="G23" s="3685">
        <v>1431</v>
      </c>
      <c r="H23" s="3685">
        <f t="shared" si="0"/>
        <v>9977</v>
      </c>
    </row>
    <row r="24" spans="1:15" s="3659" customFormat="1">
      <c r="A24" s="3698" t="s">
        <v>165</v>
      </c>
      <c r="B24" s="3699" t="s">
        <v>1443</v>
      </c>
      <c r="C24" s="3685">
        <v>49439</v>
      </c>
      <c r="D24" s="3685">
        <v>0</v>
      </c>
      <c r="E24" s="3693">
        <v>0</v>
      </c>
      <c r="F24" s="3685">
        <v>0</v>
      </c>
      <c r="G24" s="3685">
        <v>0</v>
      </c>
      <c r="H24" s="3685">
        <f t="shared" si="0"/>
        <v>49439</v>
      </c>
    </row>
    <row r="25" spans="1:15" s="3659" customFormat="1">
      <c r="A25" s="3698" t="s">
        <v>89</v>
      </c>
      <c r="B25" s="3699" t="s">
        <v>3083</v>
      </c>
      <c r="C25" s="3685">
        <v>1018</v>
      </c>
      <c r="D25" s="3685">
        <v>0</v>
      </c>
      <c r="E25" s="3693">
        <v>0</v>
      </c>
      <c r="F25" s="3685">
        <v>86</v>
      </c>
      <c r="G25" s="3685">
        <v>0</v>
      </c>
      <c r="H25" s="3685">
        <f t="shared" si="0"/>
        <v>1104</v>
      </c>
    </row>
    <row r="26" spans="1:15">
      <c r="A26" s="3694" t="s">
        <v>2642</v>
      </c>
      <c r="B26" s="3687" t="s">
        <v>3084</v>
      </c>
      <c r="C26" s="3681">
        <v>1484</v>
      </c>
      <c r="D26" s="3681">
        <v>0</v>
      </c>
      <c r="E26" s="3690">
        <v>0</v>
      </c>
      <c r="F26" s="3681">
        <v>0</v>
      </c>
      <c r="G26" s="3681">
        <v>0</v>
      </c>
      <c r="H26" s="3681">
        <f t="shared" si="0"/>
        <v>1484</v>
      </c>
    </row>
    <row r="27" spans="1:15" s="3659" customFormat="1" ht="15.75" thickBot="1">
      <c r="A27" s="3700" t="s">
        <v>93</v>
      </c>
      <c r="B27" s="3701" t="s">
        <v>94</v>
      </c>
      <c r="C27" s="3685">
        <v>5267</v>
      </c>
      <c r="D27" s="3685">
        <v>0</v>
      </c>
      <c r="E27" s="3693">
        <v>0</v>
      </c>
      <c r="F27" s="3685">
        <v>921</v>
      </c>
      <c r="G27" s="3685">
        <v>0</v>
      </c>
      <c r="H27" s="3685">
        <f t="shared" si="0"/>
        <v>6188</v>
      </c>
    </row>
    <row r="28" spans="1:15" s="3659" customFormat="1" ht="15.75" thickBot="1">
      <c r="A28" s="3702" t="s">
        <v>3085</v>
      </c>
      <c r="B28" s="3703" t="s">
        <v>96</v>
      </c>
      <c r="C28" s="3685">
        <f t="shared" ref="C28:H28" si="1">SUM(C8:C27)</f>
        <v>570952</v>
      </c>
      <c r="D28" s="3685">
        <f t="shared" si="1"/>
        <v>36704</v>
      </c>
      <c r="E28" s="3693">
        <f t="shared" si="1"/>
        <v>30446</v>
      </c>
      <c r="F28" s="3685">
        <f t="shared" si="1"/>
        <v>31189</v>
      </c>
      <c r="G28" s="3685">
        <f t="shared" si="1"/>
        <v>23659</v>
      </c>
      <c r="H28" s="3685">
        <f t="shared" si="1"/>
        <v>705308</v>
      </c>
    </row>
    <row r="29" spans="1:15">
      <c r="A29" s="3704" t="s">
        <v>3086</v>
      </c>
      <c r="B29" s="3705"/>
      <c r="C29" s="3705"/>
      <c r="D29" s="3705"/>
      <c r="E29" s="3705"/>
      <c r="F29" s="3705"/>
      <c r="G29" s="3705"/>
      <c r="H29" s="3705"/>
    </row>
    <row r="30" spans="1:15">
      <c r="A30" s="3705"/>
      <c r="B30" s="3705"/>
      <c r="C30" s="3705"/>
      <c r="D30" s="3705"/>
      <c r="E30" s="3705"/>
      <c r="F30" s="3705"/>
      <c r="G30" s="3705"/>
      <c r="H30" s="3705"/>
    </row>
  </sheetData>
  <mergeCells count="4">
    <mergeCell ref="A1:H1"/>
    <mergeCell ref="A2:H2"/>
    <mergeCell ref="A5:A6"/>
    <mergeCell ref="B5:B6"/>
  </mergeCells>
  <printOptions gridLines="1"/>
  <pageMargins left="0.7" right="0.7" top="0.75" bottom="0.75" header="0.3" footer="0.3"/>
  <pageSetup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7DADB-820D-4A65-918F-6E5296351122}">
  <dimension ref="A1:L27"/>
  <sheetViews>
    <sheetView showGridLines="0" workbookViewId="0">
      <selection activeCell="O19" sqref="O19"/>
    </sheetView>
  </sheetViews>
  <sheetFormatPr defaultRowHeight="15"/>
  <sheetData>
    <row r="1" spans="1:12" ht="20.25">
      <c r="A1" s="5415" t="s">
        <v>3087</v>
      </c>
      <c r="B1" s="5415"/>
      <c r="C1" s="5415"/>
      <c r="D1" s="5415"/>
      <c r="E1" s="5415"/>
      <c r="F1" s="5415"/>
      <c r="G1" s="5415"/>
      <c r="H1" s="5415"/>
      <c r="I1" s="5415"/>
      <c r="J1" s="5415"/>
      <c r="K1" s="5415"/>
      <c r="L1" s="5415"/>
    </row>
    <row r="2" spans="1:12" ht="18">
      <c r="A2" s="5416" t="s">
        <v>3088</v>
      </c>
      <c r="B2" s="5416"/>
      <c r="C2" s="5416"/>
      <c r="D2" s="5416"/>
      <c r="E2" s="5416"/>
      <c r="F2" s="5416"/>
      <c r="G2" s="5416"/>
      <c r="H2" s="5416"/>
      <c r="I2" s="5416"/>
      <c r="J2" s="5416"/>
      <c r="K2" s="5416"/>
      <c r="L2" s="5416"/>
    </row>
    <row r="3" spans="1:12" ht="18">
      <c r="A3" s="3706" t="s">
        <v>3089</v>
      </c>
      <c r="B3" s="3707"/>
      <c r="C3" s="3708"/>
      <c r="D3" s="3708"/>
      <c r="E3" s="3709"/>
      <c r="F3" s="3709"/>
      <c r="G3" s="3709"/>
      <c r="H3" s="3706"/>
      <c r="I3" s="3709"/>
      <c r="J3" s="3709"/>
      <c r="K3" s="3709"/>
      <c r="L3" s="3709" t="s">
        <v>3090</v>
      </c>
    </row>
    <row r="4" spans="1:12" ht="82.5">
      <c r="A4" s="5417"/>
      <c r="B4" s="5418"/>
      <c r="C4" s="910" t="s">
        <v>3091</v>
      </c>
      <c r="D4" s="910" t="s">
        <v>3092</v>
      </c>
      <c r="E4" s="910" t="s">
        <v>3093</v>
      </c>
      <c r="F4" s="910" t="s">
        <v>3094</v>
      </c>
      <c r="G4" s="910" t="s">
        <v>3095</v>
      </c>
      <c r="H4" s="910" t="s">
        <v>3096</v>
      </c>
      <c r="I4" s="910" t="s">
        <v>3097</v>
      </c>
      <c r="J4" s="910" t="s">
        <v>3098</v>
      </c>
      <c r="K4" s="910" t="s">
        <v>476</v>
      </c>
      <c r="L4" s="910" t="s">
        <v>1244</v>
      </c>
    </row>
    <row r="5" spans="1:12" ht="43.5">
      <c r="A5" s="5419"/>
      <c r="B5" s="5420"/>
      <c r="C5" s="3710" t="s">
        <v>3099</v>
      </c>
      <c r="D5" s="3710" t="s">
        <v>3100</v>
      </c>
      <c r="E5" s="3710" t="s">
        <v>3101</v>
      </c>
      <c r="F5" s="3710" t="s">
        <v>3102</v>
      </c>
      <c r="G5" s="3710" t="s">
        <v>3103</v>
      </c>
      <c r="H5" s="3710" t="s">
        <v>3104</v>
      </c>
      <c r="I5" s="3710" t="s">
        <v>3105</v>
      </c>
      <c r="J5" s="3710" t="s">
        <v>3106</v>
      </c>
      <c r="K5" s="3711" t="s">
        <v>3107</v>
      </c>
      <c r="L5" s="3711" t="s">
        <v>96</v>
      </c>
    </row>
    <row r="6" spans="1:12" ht="18">
      <c r="A6" s="3712" t="s">
        <v>2755</v>
      </c>
      <c r="B6" s="3713" t="s">
        <v>56</v>
      </c>
      <c r="C6" s="3714">
        <v>40</v>
      </c>
      <c r="D6" s="3714">
        <v>77</v>
      </c>
      <c r="E6" s="3714">
        <v>14</v>
      </c>
      <c r="F6" s="3714">
        <v>4</v>
      </c>
      <c r="G6" s="3714">
        <v>18</v>
      </c>
      <c r="H6" s="3715">
        <v>6</v>
      </c>
      <c r="I6" s="3714">
        <v>7</v>
      </c>
      <c r="J6" s="3714">
        <v>4</v>
      </c>
      <c r="K6" s="3714">
        <v>43</v>
      </c>
      <c r="L6" s="3715">
        <f>SUM(C6:K6)</f>
        <v>213</v>
      </c>
    </row>
    <row r="7" spans="1:12" ht="18">
      <c r="A7" s="3716" t="s">
        <v>642</v>
      </c>
      <c r="B7" s="3717" t="s">
        <v>58</v>
      </c>
      <c r="C7" s="3718">
        <v>31</v>
      </c>
      <c r="D7" s="3718">
        <v>123</v>
      </c>
      <c r="E7" s="3718">
        <v>13</v>
      </c>
      <c r="F7" s="3718">
        <v>0</v>
      </c>
      <c r="G7" s="3718">
        <v>3</v>
      </c>
      <c r="H7" s="3719">
        <v>5</v>
      </c>
      <c r="I7" s="3718">
        <v>2</v>
      </c>
      <c r="J7" s="3718">
        <v>2</v>
      </c>
      <c r="K7" s="3718">
        <v>0</v>
      </c>
      <c r="L7" s="3719">
        <f t="shared" ref="L7:L25" si="0">SUM(C7:K7)</f>
        <v>179</v>
      </c>
    </row>
    <row r="8" spans="1:12" ht="18">
      <c r="A8" s="3716" t="s">
        <v>276</v>
      </c>
      <c r="B8" s="3717" t="s">
        <v>60</v>
      </c>
      <c r="C8" s="3718">
        <v>44</v>
      </c>
      <c r="D8" s="3718">
        <v>61</v>
      </c>
      <c r="E8" s="3718">
        <v>27</v>
      </c>
      <c r="F8" s="3718">
        <v>7</v>
      </c>
      <c r="G8" s="3718">
        <v>4</v>
      </c>
      <c r="H8" s="3719">
        <v>4</v>
      </c>
      <c r="I8" s="3718">
        <v>6</v>
      </c>
      <c r="J8" s="3718">
        <v>2</v>
      </c>
      <c r="K8" s="3718">
        <v>5</v>
      </c>
      <c r="L8" s="3719">
        <f t="shared" si="0"/>
        <v>160</v>
      </c>
    </row>
    <row r="9" spans="1:12" ht="18">
      <c r="A9" s="3720" t="s">
        <v>3108</v>
      </c>
      <c r="B9" s="3721" t="s">
        <v>62</v>
      </c>
      <c r="C9" s="3714" t="s">
        <v>641</v>
      </c>
      <c r="D9" s="3714" t="s">
        <v>641</v>
      </c>
      <c r="E9" s="3714" t="s">
        <v>641</v>
      </c>
      <c r="F9" s="3714" t="s">
        <v>641</v>
      </c>
      <c r="G9" s="3714" t="s">
        <v>641</v>
      </c>
      <c r="H9" s="3715" t="s">
        <v>641</v>
      </c>
      <c r="I9" s="3714" t="s">
        <v>641</v>
      </c>
      <c r="J9" s="3714" t="s">
        <v>641</v>
      </c>
      <c r="K9" s="3714" t="s">
        <v>641</v>
      </c>
      <c r="L9" s="3715">
        <v>20</v>
      </c>
    </row>
    <row r="10" spans="1:12" ht="18">
      <c r="A10" s="3716" t="s">
        <v>278</v>
      </c>
      <c r="B10" s="3717" t="s">
        <v>64</v>
      </c>
      <c r="C10" s="3718">
        <v>273</v>
      </c>
      <c r="D10" s="3718">
        <v>366</v>
      </c>
      <c r="E10" s="3718">
        <v>61</v>
      </c>
      <c r="F10" s="3718">
        <v>23</v>
      </c>
      <c r="G10" s="3718">
        <v>48</v>
      </c>
      <c r="H10" s="3719">
        <v>22</v>
      </c>
      <c r="I10" s="3718">
        <v>45</v>
      </c>
      <c r="J10" s="3718">
        <v>3</v>
      </c>
      <c r="K10" s="3718">
        <v>84</v>
      </c>
      <c r="L10" s="3719">
        <f t="shared" si="0"/>
        <v>925</v>
      </c>
    </row>
    <row r="11" spans="1:12" ht="18">
      <c r="A11" s="3720" t="s">
        <v>2638</v>
      </c>
      <c r="B11" s="3721" t="s">
        <v>66</v>
      </c>
      <c r="C11" s="3714">
        <v>181</v>
      </c>
      <c r="D11" s="3714">
        <v>39</v>
      </c>
      <c r="E11" s="3714">
        <v>14</v>
      </c>
      <c r="F11" s="3714">
        <v>0</v>
      </c>
      <c r="G11" s="3714">
        <v>2</v>
      </c>
      <c r="H11" s="3715">
        <v>40</v>
      </c>
      <c r="I11" s="3714">
        <v>48</v>
      </c>
      <c r="J11" s="3714">
        <v>1</v>
      </c>
      <c r="K11" s="3714">
        <v>0</v>
      </c>
      <c r="L11" s="3715">
        <f t="shared" si="0"/>
        <v>325</v>
      </c>
    </row>
    <row r="12" spans="1:12" ht="18">
      <c r="A12" s="3716" t="s">
        <v>280</v>
      </c>
      <c r="B12" s="3717" t="s">
        <v>68</v>
      </c>
      <c r="C12" s="3718">
        <v>22</v>
      </c>
      <c r="D12" s="3718">
        <v>140</v>
      </c>
      <c r="E12" s="3718">
        <v>4</v>
      </c>
      <c r="F12" s="3718">
        <v>0</v>
      </c>
      <c r="G12" s="3718">
        <v>4</v>
      </c>
      <c r="H12" s="3719">
        <v>1</v>
      </c>
      <c r="I12" s="3718">
        <v>2</v>
      </c>
      <c r="J12" s="3718">
        <v>0</v>
      </c>
      <c r="K12" s="3718">
        <v>4</v>
      </c>
      <c r="L12" s="3719">
        <f t="shared" si="0"/>
        <v>177</v>
      </c>
    </row>
    <row r="13" spans="1:12" ht="18">
      <c r="A13" s="3716" t="s">
        <v>281</v>
      </c>
      <c r="B13" s="3717" t="s">
        <v>70</v>
      </c>
      <c r="C13" s="3718">
        <v>62</v>
      </c>
      <c r="D13" s="3718">
        <v>120</v>
      </c>
      <c r="E13" s="3718">
        <v>5</v>
      </c>
      <c r="F13" s="3718">
        <v>0</v>
      </c>
      <c r="G13" s="3718">
        <v>10</v>
      </c>
      <c r="H13" s="3719">
        <v>3</v>
      </c>
      <c r="I13" s="3718">
        <v>9</v>
      </c>
      <c r="J13" s="3718">
        <v>6</v>
      </c>
      <c r="K13" s="3718">
        <v>174</v>
      </c>
      <c r="L13" s="3719">
        <f t="shared" si="0"/>
        <v>389</v>
      </c>
    </row>
    <row r="14" spans="1:12" ht="18">
      <c r="A14" s="3720" t="s">
        <v>3109</v>
      </c>
      <c r="B14" s="3721" t="s">
        <v>72</v>
      </c>
      <c r="C14" s="3714">
        <v>8</v>
      </c>
      <c r="D14" s="3714">
        <v>7</v>
      </c>
      <c r="E14" s="3714">
        <v>1</v>
      </c>
      <c r="F14" s="3714">
        <v>0</v>
      </c>
      <c r="G14" s="3714">
        <v>0</v>
      </c>
      <c r="H14" s="3715">
        <v>0</v>
      </c>
      <c r="I14" s="3714">
        <v>0</v>
      </c>
      <c r="J14" s="3714">
        <v>0</v>
      </c>
      <c r="K14" s="3714">
        <v>75</v>
      </c>
      <c r="L14" s="3715">
        <f t="shared" si="0"/>
        <v>91</v>
      </c>
    </row>
    <row r="15" spans="1:12" ht="18">
      <c r="A15" s="3716" t="s">
        <v>283</v>
      </c>
      <c r="B15" s="3717" t="s">
        <v>74</v>
      </c>
      <c r="C15" s="3718">
        <v>102</v>
      </c>
      <c r="D15" s="3718">
        <v>73</v>
      </c>
      <c r="E15" s="3718">
        <v>19</v>
      </c>
      <c r="F15" s="3718">
        <v>0</v>
      </c>
      <c r="G15" s="3718">
        <v>7</v>
      </c>
      <c r="H15" s="3719">
        <v>5</v>
      </c>
      <c r="I15" s="3718">
        <v>9</v>
      </c>
      <c r="J15" s="3718">
        <v>7</v>
      </c>
      <c r="K15" s="3718">
        <v>19</v>
      </c>
      <c r="L15" s="3719">
        <f t="shared" si="0"/>
        <v>241</v>
      </c>
    </row>
    <row r="16" spans="1:12" ht="18">
      <c r="A16" s="3716" t="s">
        <v>162</v>
      </c>
      <c r="B16" s="3717" t="s">
        <v>76</v>
      </c>
      <c r="C16" s="3718">
        <v>2</v>
      </c>
      <c r="D16" s="3718">
        <v>33</v>
      </c>
      <c r="E16" s="3718">
        <v>1</v>
      </c>
      <c r="F16" s="3718">
        <v>0</v>
      </c>
      <c r="G16" s="3718">
        <v>1</v>
      </c>
      <c r="H16" s="3719">
        <v>0</v>
      </c>
      <c r="I16" s="3718">
        <v>0</v>
      </c>
      <c r="J16" s="3718">
        <v>0</v>
      </c>
      <c r="K16" s="3718">
        <v>0</v>
      </c>
      <c r="L16" s="3719">
        <f t="shared" si="0"/>
        <v>37</v>
      </c>
    </row>
    <row r="17" spans="1:12" ht="18">
      <c r="A17" s="3720" t="s">
        <v>2641</v>
      </c>
      <c r="B17" s="3721" t="s">
        <v>78</v>
      </c>
      <c r="C17" s="3714">
        <v>412</v>
      </c>
      <c r="D17" s="3714">
        <v>26</v>
      </c>
      <c r="E17" s="3714">
        <v>25</v>
      </c>
      <c r="F17" s="3714">
        <v>180</v>
      </c>
      <c r="G17" s="3714">
        <v>110</v>
      </c>
      <c r="H17" s="3715">
        <v>4</v>
      </c>
      <c r="I17" s="3714">
        <v>8</v>
      </c>
      <c r="J17" s="3714">
        <v>0</v>
      </c>
      <c r="K17" s="3714">
        <v>415</v>
      </c>
      <c r="L17" s="3715">
        <f t="shared" si="0"/>
        <v>1180</v>
      </c>
    </row>
    <row r="18" spans="1:12" ht="18">
      <c r="A18" s="3716" t="s">
        <v>79</v>
      </c>
      <c r="B18" s="3717" t="s">
        <v>80</v>
      </c>
      <c r="C18" s="3718">
        <v>26</v>
      </c>
      <c r="D18" s="3718">
        <v>43</v>
      </c>
      <c r="E18" s="3718">
        <v>4</v>
      </c>
      <c r="F18" s="3718">
        <v>7</v>
      </c>
      <c r="G18" s="3718">
        <v>13</v>
      </c>
      <c r="H18" s="3719">
        <v>0</v>
      </c>
      <c r="I18" s="3718">
        <v>7</v>
      </c>
      <c r="J18" s="3718">
        <v>3</v>
      </c>
      <c r="K18" s="3718">
        <v>0</v>
      </c>
      <c r="L18" s="3719">
        <f t="shared" si="0"/>
        <v>103</v>
      </c>
    </row>
    <row r="19" spans="1:12" ht="18">
      <c r="A19" s="3720" t="s">
        <v>3110</v>
      </c>
      <c r="B19" s="3721" t="s">
        <v>82</v>
      </c>
      <c r="C19" s="3714">
        <v>3</v>
      </c>
      <c r="D19" s="3714">
        <v>5</v>
      </c>
      <c r="E19" s="3714">
        <v>0</v>
      </c>
      <c r="F19" s="3714">
        <v>0</v>
      </c>
      <c r="G19" s="3714">
        <v>0</v>
      </c>
      <c r="H19" s="3715">
        <v>0</v>
      </c>
      <c r="I19" s="3714">
        <v>3</v>
      </c>
      <c r="J19" s="3714">
        <v>1</v>
      </c>
      <c r="K19" s="3714">
        <v>0</v>
      </c>
      <c r="L19" s="3715">
        <f t="shared" si="0"/>
        <v>12</v>
      </c>
    </row>
    <row r="20" spans="1:12" ht="18">
      <c r="A20" s="3720" t="s">
        <v>3111</v>
      </c>
      <c r="B20" s="3721" t="s">
        <v>84</v>
      </c>
      <c r="C20" s="3714">
        <v>127</v>
      </c>
      <c r="D20" s="3714">
        <v>205</v>
      </c>
      <c r="E20" s="3714">
        <v>12</v>
      </c>
      <c r="F20" s="3714">
        <v>7</v>
      </c>
      <c r="G20" s="3714">
        <v>5</v>
      </c>
      <c r="H20" s="3715">
        <v>4</v>
      </c>
      <c r="I20" s="3714">
        <v>4</v>
      </c>
      <c r="J20" s="3714">
        <v>3</v>
      </c>
      <c r="K20" s="3714">
        <v>6</v>
      </c>
      <c r="L20" s="3715">
        <f t="shared" si="0"/>
        <v>373</v>
      </c>
    </row>
    <row r="21" spans="1:12" ht="18">
      <c r="A21" s="3716" t="s">
        <v>287</v>
      </c>
      <c r="B21" s="3717" t="s">
        <v>330</v>
      </c>
      <c r="C21" s="3718">
        <v>1</v>
      </c>
      <c r="D21" s="3718">
        <v>6</v>
      </c>
      <c r="E21" s="3718">
        <v>0</v>
      </c>
      <c r="F21" s="3718">
        <v>0</v>
      </c>
      <c r="G21" s="3718">
        <v>0</v>
      </c>
      <c r="H21" s="3719">
        <v>2</v>
      </c>
      <c r="I21" s="3718">
        <v>0</v>
      </c>
      <c r="J21" s="3718">
        <v>0</v>
      </c>
      <c r="K21" s="3718">
        <v>0</v>
      </c>
      <c r="L21" s="3719">
        <f t="shared" si="0"/>
        <v>9</v>
      </c>
    </row>
    <row r="22" spans="1:12" ht="18">
      <c r="A22" s="3716" t="s">
        <v>288</v>
      </c>
      <c r="B22" s="3717" t="s">
        <v>2352</v>
      </c>
      <c r="C22" s="3718">
        <v>0</v>
      </c>
      <c r="D22" s="3718">
        <v>0</v>
      </c>
      <c r="E22" s="3718">
        <v>0</v>
      </c>
      <c r="F22" s="3718">
        <v>0</v>
      </c>
      <c r="G22" s="3718">
        <v>0</v>
      </c>
      <c r="H22" s="3719">
        <v>0</v>
      </c>
      <c r="I22" s="3718">
        <v>0</v>
      </c>
      <c r="J22" s="3718">
        <v>0</v>
      </c>
      <c r="K22" s="3718">
        <v>0</v>
      </c>
      <c r="L22" s="3719">
        <f t="shared" si="0"/>
        <v>0</v>
      </c>
    </row>
    <row r="23" spans="1:12" ht="18">
      <c r="A23" s="3716" t="s">
        <v>89</v>
      </c>
      <c r="B23" s="3717" t="s">
        <v>90</v>
      </c>
      <c r="C23" s="3718">
        <v>49</v>
      </c>
      <c r="D23" s="3718">
        <v>27</v>
      </c>
      <c r="E23" s="3718">
        <v>6</v>
      </c>
      <c r="F23" s="3718">
        <v>0</v>
      </c>
      <c r="G23" s="3718">
        <v>5</v>
      </c>
      <c r="H23" s="3719">
        <v>6</v>
      </c>
      <c r="I23" s="3718">
        <v>0</v>
      </c>
      <c r="J23" s="3718">
        <v>0</v>
      </c>
      <c r="K23" s="3718">
        <v>18</v>
      </c>
      <c r="L23" s="3719">
        <f t="shared" si="0"/>
        <v>111</v>
      </c>
    </row>
    <row r="24" spans="1:12" ht="18">
      <c r="A24" s="3720" t="s">
        <v>3112</v>
      </c>
      <c r="B24" s="3721" t="s">
        <v>2665</v>
      </c>
      <c r="C24" s="3714">
        <v>0</v>
      </c>
      <c r="D24" s="3714">
        <v>1</v>
      </c>
      <c r="E24" s="3714">
        <v>0</v>
      </c>
      <c r="F24" s="3714">
        <v>0</v>
      </c>
      <c r="G24" s="3714">
        <v>0</v>
      </c>
      <c r="H24" s="3715">
        <v>0</v>
      </c>
      <c r="I24" s="3714">
        <v>0</v>
      </c>
      <c r="J24" s="3714">
        <v>0</v>
      </c>
      <c r="K24" s="3714">
        <v>0</v>
      </c>
      <c r="L24" s="3715">
        <f>SUM(C24:K24)</f>
        <v>1</v>
      </c>
    </row>
    <row r="25" spans="1:12" ht="18">
      <c r="A25" s="3722" t="s">
        <v>93</v>
      </c>
      <c r="B25" s="3723" t="s">
        <v>94</v>
      </c>
      <c r="C25" s="3718">
        <v>0</v>
      </c>
      <c r="D25" s="3718">
        <v>1</v>
      </c>
      <c r="E25" s="3718">
        <v>0</v>
      </c>
      <c r="F25" s="3718">
        <v>0</v>
      </c>
      <c r="G25" s="3718">
        <v>1</v>
      </c>
      <c r="H25" s="3719">
        <v>0</v>
      </c>
      <c r="I25" s="3718">
        <v>0</v>
      </c>
      <c r="J25" s="3718">
        <v>0</v>
      </c>
      <c r="K25" s="3718">
        <v>0</v>
      </c>
      <c r="L25" s="3719">
        <f t="shared" si="0"/>
        <v>2</v>
      </c>
    </row>
    <row r="26" spans="1:12" ht="18">
      <c r="A26" s="3724" t="s">
        <v>291</v>
      </c>
      <c r="B26" s="3725" t="s">
        <v>96</v>
      </c>
      <c r="C26" s="3714" t="s">
        <v>641</v>
      </c>
      <c r="D26" s="3714" t="s">
        <v>641</v>
      </c>
      <c r="E26" s="3714" t="s">
        <v>641</v>
      </c>
      <c r="F26" s="3714" t="s">
        <v>641</v>
      </c>
      <c r="G26" s="3714" t="s">
        <v>641</v>
      </c>
      <c r="H26" s="3714" t="s">
        <v>641</v>
      </c>
      <c r="I26" s="3714" t="s">
        <v>641</v>
      </c>
      <c r="J26" s="3714" t="s">
        <v>641</v>
      </c>
      <c r="K26" s="3714" t="s">
        <v>641</v>
      </c>
      <c r="L26" s="3715">
        <f>SUM(L6:L25)</f>
        <v>4548</v>
      </c>
    </row>
    <row r="27" spans="1:12">
      <c r="A27" s="3726" t="s">
        <v>2501</v>
      </c>
      <c r="B27" s="3727"/>
      <c r="C27" s="1253"/>
      <c r="D27" s="1253"/>
      <c r="E27" s="1253"/>
      <c r="F27" s="1253"/>
      <c r="G27" s="1253"/>
      <c r="H27" s="1253"/>
      <c r="I27" s="3726" t="s">
        <v>3113</v>
      </c>
      <c r="J27" s="1253"/>
      <c r="K27" s="3726" t="s">
        <v>2472</v>
      </c>
      <c r="L27" s="1253"/>
    </row>
  </sheetData>
  <mergeCells count="3">
    <mergeCell ref="A1:L1"/>
    <mergeCell ref="A2:L2"/>
    <mergeCell ref="A4:B5"/>
  </mergeCell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FCF56-AE70-4703-AAEF-C1292FF13C48}">
  <dimension ref="A1:G30"/>
  <sheetViews>
    <sheetView showGridLines="0" zoomScale="75" zoomScaleNormal="75" workbookViewId="0">
      <selection activeCell="G29" sqref="G29"/>
    </sheetView>
  </sheetViews>
  <sheetFormatPr defaultRowHeight="12.75"/>
  <cols>
    <col min="1" max="1" width="44.5703125" style="1118" customWidth="1"/>
    <col min="2" max="2" width="10.5703125" style="1118" customWidth="1"/>
    <col min="3" max="3" width="13.140625" style="1118" customWidth="1"/>
    <col min="4" max="4" width="11.7109375" style="1118" customWidth="1"/>
    <col min="5" max="5" width="14.42578125" style="1118" customWidth="1"/>
    <col min="6" max="7" width="11.7109375" style="1118" customWidth="1"/>
    <col min="8" max="256" width="9.140625" style="1118"/>
    <col min="257" max="257" width="44.5703125" style="1118" customWidth="1"/>
    <col min="258" max="258" width="10.5703125" style="1118" customWidth="1"/>
    <col min="259" max="259" width="13.140625" style="1118" customWidth="1"/>
    <col min="260" max="260" width="11.7109375" style="1118" customWidth="1"/>
    <col min="261" max="261" width="14.42578125" style="1118" customWidth="1"/>
    <col min="262" max="263" width="11.7109375" style="1118" customWidth="1"/>
    <col min="264" max="512" width="9.140625" style="1118"/>
    <col min="513" max="513" width="44.5703125" style="1118" customWidth="1"/>
    <col min="514" max="514" width="10.5703125" style="1118" customWidth="1"/>
    <col min="515" max="515" width="13.140625" style="1118" customWidth="1"/>
    <col min="516" max="516" width="11.7109375" style="1118" customWidth="1"/>
    <col min="517" max="517" width="14.42578125" style="1118" customWidth="1"/>
    <col min="518" max="519" width="11.7109375" style="1118" customWidth="1"/>
    <col min="520" max="768" width="9.140625" style="1118"/>
    <col min="769" max="769" width="44.5703125" style="1118" customWidth="1"/>
    <col min="770" max="770" width="10.5703125" style="1118" customWidth="1"/>
    <col min="771" max="771" width="13.140625" style="1118" customWidth="1"/>
    <col min="772" max="772" width="11.7109375" style="1118" customWidth="1"/>
    <col min="773" max="773" width="14.42578125" style="1118" customWidth="1"/>
    <col min="774" max="775" width="11.7109375" style="1118" customWidth="1"/>
    <col min="776" max="1024" width="9.140625" style="1118"/>
    <col min="1025" max="1025" width="44.5703125" style="1118" customWidth="1"/>
    <col min="1026" max="1026" width="10.5703125" style="1118" customWidth="1"/>
    <col min="1027" max="1027" width="13.140625" style="1118" customWidth="1"/>
    <col min="1028" max="1028" width="11.7109375" style="1118" customWidth="1"/>
    <col min="1029" max="1029" width="14.42578125" style="1118" customWidth="1"/>
    <col min="1030" max="1031" width="11.7109375" style="1118" customWidth="1"/>
    <col min="1032" max="1280" width="9.140625" style="1118"/>
    <col min="1281" max="1281" width="44.5703125" style="1118" customWidth="1"/>
    <col min="1282" max="1282" width="10.5703125" style="1118" customWidth="1"/>
    <col min="1283" max="1283" width="13.140625" style="1118" customWidth="1"/>
    <col min="1284" max="1284" width="11.7109375" style="1118" customWidth="1"/>
    <col min="1285" max="1285" width="14.42578125" style="1118" customWidth="1"/>
    <col min="1286" max="1287" width="11.7109375" style="1118" customWidth="1"/>
    <col min="1288" max="1536" width="9.140625" style="1118"/>
    <col min="1537" max="1537" width="44.5703125" style="1118" customWidth="1"/>
    <col min="1538" max="1538" width="10.5703125" style="1118" customWidth="1"/>
    <col min="1539" max="1539" width="13.140625" style="1118" customWidth="1"/>
    <col min="1540" max="1540" width="11.7109375" style="1118" customWidth="1"/>
    <col min="1541" max="1541" width="14.42578125" style="1118" customWidth="1"/>
    <col min="1542" max="1543" width="11.7109375" style="1118" customWidth="1"/>
    <col min="1544" max="1792" width="9.140625" style="1118"/>
    <col min="1793" max="1793" width="44.5703125" style="1118" customWidth="1"/>
    <col min="1794" max="1794" width="10.5703125" style="1118" customWidth="1"/>
    <col min="1795" max="1795" width="13.140625" style="1118" customWidth="1"/>
    <col min="1796" max="1796" width="11.7109375" style="1118" customWidth="1"/>
    <col min="1797" max="1797" width="14.42578125" style="1118" customWidth="1"/>
    <col min="1798" max="1799" width="11.7109375" style="1118" customWidth="1"/>
    <col min="1800" max="2048" width="9.140625" style="1118"/>
    <col min="2049" max="2049" width="44.5703125" style="1118" customWidth="1"/>
    <col min="2050" max="2050" width="10.5703125" style="1118" customWidth="1"/>
    <col min="2051" max="2051" width="13.140625" style="1118" customWidth="1"/>
    <col min="2052" max="2052" width="11.7109375" style="1118" customWidth="1"/>
    <col min="2053" max="2053" width="14.42578125" style="1118" customWidth="1"/>
    <col min="2054" max="2055" width="11.7109375" style="1118" customWidth="1"/>
    <col min="2056" max="2304" width="9.140625" style="1118"/>
    <col min="2305" max="2305" width="44.5703125" style="1118" customWidth="1"/>
    <col min="2306" max="2306" width="10.5703125" style="1118" customWidth="1"/>
    <col min="2307" max="2307" width="13.140625" style="1118" customWidth="1"/>
    <col min="2308" max="2308" width="11.7109375" style="1118" customWidth="1"/>
    <col min="2309" max="2309" width="14.42578125" style="1118" customWidth="1"/>
    <col min="2310" max="2311" width="11.7109375" style="1118" customWidth="1"/>
    <col min="2312" max="2560" width="9.140625" style="1118"/>
    <col min="2561" max="2561" width="44.5703125" style="1118" customWidth="1"/>
    <col min="2562" max="2562" width="10.5703125" style="1118" customWidth="1"/>
    <col min="2563" max="2563" width="13.140625" style="1118" customWidth="1"/>
    <col min="2564" max="2564" width="11.7109375" style="1118" customWidth="1"/>
    <col min="2565" max="2565" width="14.42578125" style="1118" customWidth="1"/>
    <col min="2566" max="2567" width="11.7109375" style="1118" customWidth="1"/>
    <col min="2568" max="2816" width="9.140625" style="1118"/>
    <col min="2817" max="2817" width="44.5703125" style="1118" customWidth="1"/>
    <col min="2818" max="2818" width="10.5703125" style="1118" customWidth="1"/>
    <col min="2819" max="2819" width="13.140625" style="1118" customWidth="1"/>
    <col min="2820" max="2820" width="11.7109375" style="1118" customWidth="1"/>
    <col min="2821" max="2821" width="14.42578125" style="1118" customWidth="1"/>
    <col min="2822" max="2823" width="11.7109375" style="1118" customWidth="1"/>
    <col min="2824" max="3072" width="9.140625" style="1118"/>
    <col min="3073" max="3073" width="44.5703125" style="1118" customWidth="1"/>
    <col min="3074" max="3074" width="10.5703125" style="1118" customWidth="1"/>
    <col min="3075" max="3075" width="13.140625" style="1118" customWidth="1"/>
    <col min="3076" max="3076" width="11.7109375" style="1118" customWidth="1"/>
    <col min="3077" max="3077" width="14.42578125" style="1118" customWidth="1"/>
    <col min="3078" max="3079" width="11.7109375" style="1118" customWidth="1"/>
    <col min="3080" max="3328" width="9.140625" style="1118"/>
    <col min="3329" max="3329" width="44.5703125" style="1118" customWidth="1"/>
    <col min="3330" max="3330" width="10.5703125" style="1118" customWidth="1"/>
    <col min="3331" max="3331" width="13.140625" style="1118" customWidth="1"/>
    <col min="3332" max="3332" width="11.7109375" style="1118" customWidth="1"/>
    <col min="3333" max="3333" width="14.42578125" style="1118" customWidth="1"/>
    <col min="3334" max="3335" width="11.7109375" style="1118" customWidth="1"/>
    <col min="3336" max="3584" width="9.140625" style="1118"/>
    <col min="3585" max="3585" width="44.5703125" style="1118" customWidth="1"/>
    <col min="3586" max="3586" width="10.5703125" style="1118" customWidth="1"/>
    <col min="3587" max="3587" width="13.140625" style="1118" customWidth="1"/>
    <col min="3588" max="3588" width="11.7109375" style="1118" customWidth="1"/>
    <col min="3589" max="3589" width="14.42578125" style="1118" customWidth="1"/>
    <col min="3590" max="3591" width="11.7109375" style="1118" customWidth="1"/>
    <col min="3592" max="3840" width="9.140625" style="1118"/>
    <col min="3841" max="3841" width="44.5703125" style="1118" customWidth="1"/>
    <col min="3842" max="3842" width="10.5703125" style="1118" customWidth="1"/>
    <col min="3843" max="3843" width="13.140625" style="1118" customWidth="1"/>
    <col min="3844" max="3844" width="11.7109375" style="1118" customWidth="1"/>
    <col min="3845" max="3845" width="14.42578125" style="1118" customWidth="1"/>
    <col min="3846" max="3847" width="11.7109375" style="1118" customWidth="1"/>
    <col min="3848" max="4096" width="9.140625" style="1118"/>
    <col min="4097" max="4097" width="44.5703125" style="1118" customWidth="1"/>
    <col min="4098" max="4098" width="10.5703125" style="1118" customWidth="1"/>
    <col min="4099" max="4099" width="13.140625" style="1118" customWidth="1"/>
    <col min="4100" max="4100" width="11.7109375" style="1118" customWidth="1"/>
    <col min="4101" max="4101" width="14.42578125" style="1118" customWidth="1"/>
    <col min="4102" max="4103" width="11.7109375" style="1118" customWidth="1"/>
    <col min="4104" max="4352" width="9.140625" style="1118"/>
    <col min="4353" max="4353" width="44.5703125" style="1118" customWidth="1"/>
    <col min="4354" max="4354" width="10.5703125" style="1118" customWidth="1"/>
    <col min="4355" max="4355" width="13.140625" style="1118" customWidth="1"/>
    <col min="4356" max="4356" width="11.7109375" style="1118" customWidth="1"/>
    <col min="4357" max="4357" width="14.42578125" style="1118" customWidth="1"/>
    <col min="4358" max="4359" width="11.7109375" style="1118" customWidth="1"/>
    <col min="4360" max="4608" width="9.140625" style="1118"/>
    <col min="4609" max="4609" width="44.5703125" style="1118" customWidth="1"/>
    <col min="4610" max="4610" width="10.5703125" style="1118" customWidth="1"/>
    <col min="4611" max="4611" width="13.140625" style="1118" customWidth="1"/>
    <col min="4612" max="4612" width="11.7109375" style="1118" customWidth="1"/>
    <col min="4613" max="4613" width="14.42578125" style="1118" customWidth="1"/>
    <col min="4614" max="4615" width="11.7109375" style="1118" customWidth="1"/>
    <col min="4616" max="4864" width="9.140625" style="1118"/>
    <col min="4865" max="4865" width="44.5703125" style="1118" customWidth="1"/>
    <col min="4866" max="4866" width="10.5703125" style="1118" customWidth="1"/>
    <col min="4867" max="4867" width="13.140625" style="1118" customWidth="1"/>
    <col min="4868" max="4868" width="11.7109375" style="1118" customWidth="1"/>
    <col min="4869" max="4869" width="14.42578125" style="1118" customWidth="1"/>
    <col min="4870" max="4871" width="11.7109375" style="1118" customWidth="1"/>
    <col min="4872" max="5120" width="9.140625" style="1118"/>
    <col min="5121" max="5121" width="44.5703125" style="1118" customWidth="1"/>
    <col min="5122" max="5122" width="10.5703125" style="1118" customWidth="1"/>
    <col min="5123" max="5123" width="13.140625" style="1118" customWidth="1"/>
    <col min="5124" max="5124" width="11.7109375" style="1118" customWidth="1"/>
    <col min="5125" max="5125" width="14.42578125" style="1118" customWidth="1"/>
    <col min="5126" max="5127" width="11.7109375" style="1118" customWidth="1"/>
    <col min="5128" max="5376" width="9.140625" style="1118"/>
    <col min="5377" max="5377" width="44.5703125" style="1118" customWidth="1"/>
    <col min="5378" max="5378" width="10.5703125" style="1118" customWidth="1"/>
    <col min="5379" max="5379" width="13.140625" style="1118" customWidth="1"/>
    <col min="5380" max="5380" width="11.7109375" style="1118" customWidth="1"/>
    <col min="5381" max="5381" width="14.42578125" style="1118" customWidth="1"/>
    <col min="5382" max="5383" width="11.7109375" style="1118" customWidth="1"/>
    <col min="5384" max="5632" width="9.140625" style="1118"/>
    <col min="5633" max="5633" width="44.5703125" style="1118" customWidth="1"/>
    <col min="5634" max="5634" width="10.5703125" style="1118" customWidth="1"/>
    <col min="5635" max="5635" width="13.140625" style="1118" customWidth="1"/>
    <col min="5636" max="5636" width="11.7109375" style="1118" customWidth="1"/>
    <col min="5637" max="5637" width="14.42578125" style="1118" customWidth="1"/>
    <col min="5638" max="5639" width="11.7109375" style="1118" customWidth="1"/>
    <col min="5640" max="5888" width="9.140625" style="1118"/>
    <col min="5889" max="5889" width="44.5703125" style="1118" customWidth="1"/>
    <col min="5890" max="5890" width="10.5703125" style="1118" customWidth="1"/>
    <col min="5891" max="5891" width="13.140625" style="1118" customWidth="1"/>
    <col min="5892" max="5892" width="11.7109375" style="1118" customWidth="1"/>
    <col min="5893" max="5893" width="14.42578125" style="1118" customWidth="1"/>
    <col min="5894" max="5895" width="11.7109375" style="1118" customWidth="1"/>
    <col min="5896" max="6144" width="9.140625" style="1118"/>
    <col min="6145" max="6145" width="44.5703125" style="1118" customWidth="1"/>
    <col min="6146" max="6146" width="10.5703125" style="1118" customWidth="1"/>
    <col min="6147" max="6147" width="13.140625" style="1118" customWidth="1"/>
    <col min="6148" max="6148" width="11.7109375" style="1118" customWidth="1"/>
    <col min="6149" max="6149" width="14.42578125" style="1118" customWidth="1"/>
    <col min="6150" max="6151" width="11.7109375" style="1118" customWidth="1"/>
    <col min="6152" max="6400" width="9.140625" style="1118"/>
    <col min="6401" max="6401" width="44.5703125" style="1118" customWidth="1"/>
    <col min="6402" max="6402" width="10.5703125" style="1118" customWidth="1"/>
    <col min="6403" max="6403" width="13.140625" style="1118" customWidth="1"/>
    <col min="6404" max="6404" width="11.7109375" style="1118" customWidth="1"/>
    <col min="6405" max="6405" width="14.42578125" style="1118" customWidth="1"/>
    <col min="6406" max="6407" width="11.7109375" style="1118" customWidth="1"/>
    <col min="6408" max="6656" width="9.140625" style="1118"/>
    <col min="6657" max="6657" width="44.5703125" style="1118" customWidth="1"/>
    <col min="6658" max="6658" width="10.5703125" style="1118" customWidth="1"/>
    <col min="6659" max="6659" width="13.140625" style="1118" customWidth="1"/>
    <col min="6660" max="6660" width="11.7109375" style="1118" customWidth="1"/>
    <col min="6661" max="6661" width="14.42578125" style="1118" customWidth="1"/>
    <col min="6662" max="6663" width="11.7109375" style="1118" customWidth="1"/>
    <col min="6664" max="6912" width="9.140625" style="1118"/>
    <col min="6913" max="6913" width="44.5703125" style="1118" customWidth="1"/>
    <col min="6914" max="6914" width="10.5703125" style="1118" customWidth="1"/>
    <col min="6915" max="6915" width="13.140625" style="1118" customWidth="1"/>
    <col min="6916" max="6916" width="11.7109375" style="1118" customWidth="1"/>
    <col min="6917" max="6917" width="14.42578125" style="1118" customWidth="1"/>
    <col min="6918" max="6919" width="11.7109375" style="1118" customWidth="1"/>
    <col min="6920" max="7168" width="9.140625" style="1118"/>
    <col min="7169" max="7169" width="44.5703125" style="1118" customWidth="1"/>
    <col min="7170" max="7170" width="10.5703125" style="1118" customWidth="1"/>
    <col min="7171" max="7171" width="13.140625" style="1118" customWidth="1"/>
    <col min="7172" max="7172" width="11.7109375" style="1118" customWidth="1"/>
    <col min="7173" max="7173" width="14.42578125" style="1118" customWidth="1"/>
    <col min="7174" max="7175" width="11.7109375" style="1118" customWidth="1"/>
    <col min="7176" max="7424" width="9.140625" style="1118"/>
    <col min="7425" max="7425" width="44.5703125" style="1118" customWidth="1"/>
    <col min="7426" max="7426" width="10.5703125" style="1118" customWidth="1"/>
    <col min="7427" max="7427" width="13.140625" style="1118" customWidth="1"/>
    <col min="7428" max="7428" width="11.7109375" style="1118" customWidth="1"/>
    <col min="7429" max="7429" width="14.42578125" style="1118" customWidth="1"/>
    <col min="7430" max="7431" width="11.7109375" style="1118" customWidth="1"/>
    <col min="7432" max="7680" width="9.140625" style="1118"/>
    <col min="7681" max="7681" width="44.5703125" style="1118" customWidth="1"/>
    <col min="7682" max="7682" width="10.5703125" style="1118" customWidth="1"/>
    <col min="7683" max="7683" width="13.140625" style="1118" customWidth="1"/>
    <col min="7684" max="7684" width="11.7109375" style="1118" customWidth="1"/>
    <col min="7685" max="7685" width="14.42578125" style="1118" customWidth="1"/>
    <col min="7686" max="7687" width="11.7109375" style="1118" customWidth="1"/>
    <col min="7688" max="7936" width="9.140625" style="1118"/>
    <col min="7937" max="7937" width="44.5703125" style="1118" customWidth="1"/>
    <col min="7938" max="7938" width="10.5703125" style="1118" customWidth="1"/>
    <col min="7939" max="7939" width="13.140625" style="1118" customWidth="1"/>
    <col min="7940" max="7940" width="11.7109375" style="1118" customWidth="1"/>
    <col min="7941" max="7941" width="14.42578125" style="1118" customWidth="1"/>
    <col min="7942" max="7943" width="11.7109375" style="1118" customWidth="1"/>
    <col min="7944" max="8192" width="9.140625" style="1118"/>
    <col min="8193" max="8193" width="44.5703125" style="1118" customWidth="1"/>
    <col min="8194" max="8194" width="10.5703125" style="1118" customWidth="1"/>
    <col min="8195" max="8195" width="13.140625" style="1118" customWidth="1"/>
    <col min="8196" max="8196" width="11.7109375" style="1118" customWidth="1"/>
    <col min="8197" max="8197" width="14.42578125" style="1118" customWidth="1"/>
    <col min="8198" max="8199" width="11.7109375" style="1118" customWidth="1"/>
    <col min="8200" max="8448" width="9.140625" style="1118"/>
    <col min="8449" max="8449" width="44.5703125" style="1118" customWidth="1"/>
    <col min="8450" max="8450" width="10.5703125" style="1118" customWidth="1"/>
    <col min="8451" max="8451" width="13.140625" style="1118" customWidth="1"/>
    <col min="8452" max="8452" width="11.7109375" style="1118" customWidth="1"/>
    <col min="8453" max="8453" width="14.42578125" style="1118" customWidth="1"/>
    <col min="8454" max="8455" width="11.7109375" style="1118" customWidth="1"/>
    <col min="8456" max="8704" width="9.140625" style="1118"/>
    <col min="8705" max="8705" width="44.5703125" style="1118" customWidth="1"/>
    <col min="8706" max="8706" width="10.5703125" style="1118" customWidth="1"/>
    <col min="8707" max="8707" width="13.140625" style="1118" customWidth="1"/>
    <col min="8708" max="8708" width="11.7109375" style="1118" customWidth="1"/>
    <col min="8709" max="8709" width="14.42578125" style="1118" customWidth="1"/>
    <col min="8710" max="8711" width="11.7109375" style="1118" customWidth="1"/>
    <col min="8712" max="8960" width="9.140625" style="1118"/>
    <col min="8961" max="8961" width="44.5703125" style="1118" customWidth="1"/>
    <col min="8962" max="8962" width="10.5703125" style="1118" customWidth="1"/>
    <col min="8963" max="8963" width="13.140625" style="1118" customWidth="1"/>
    <col min="8964" max="8964" width="11.7109375" style="1118" customWidth="1"/>
    <col min="8965" max="8965" width="14.42578125" style="1118" customWidth="1"/>
    <col min="8966" max="8967" width="11.7109375" style="1118" customWidth="1"/>
    <col min="8968" max="9216" width="9.140625" style="1118"/>
    <col min="9217" max="9217" width="44.5703125" style="1118" customWidth="1"/>
    <col min="9218" max="9218" width="10.5703125" style="1118" customWidth="1"/>
    <col min="9219" max="9219" width="13.140625" style="1118" customWidth="1"/>
    <col min="9220" max="9220" width="11.7109375" style="1118" customWidth="1"/>
    <col min="9221" max="9221" width="14.42578125" style="1118" customWidth="1"/>
    <col min="9222" max="9223" width="11.7109375" style="1118" customWidth="1"/>
    <col min="9224" max="9472" width="9.140625" style="1118"/>
    <col min="9473" max="9473" width="44.5703125" style="1118" customWidth="1"/>
    <col min="9474" max="9474" width="10.5703125" style="1118" customWidth="1"/>
    <col min="9475" max="9475" width="13.140625" style="1118" customWidth="1"/>
    <col min="9476" max="9476" width="11.7109375" style="1118" customWidth="1"/>
    <col min="9477" max="9477" width="14.42578125" style="1118" customWidth="1"/>
    <col min="9478" max="9479" width="11.7109375" style="1118" customWidth="1"/>
    <col min="9480" max="9728" width="9.140625" style="1118"/>
    <col min="9729" max="9729" width="44.5703125" style="1118" customWidth="1"/>
    <col min="9730" max="9730" width="10.5703125" style="1118" customWidth="1"/>
    <col min="9731" max="9731" width="13.140625" style="1118" customWidth="1"/>
    <col min="9732" max="9732" width="11.7109375" style="1118" customWidth="1"/>
    <col min="9733" max="9733" width="14.42578125" style="1118" customWidth="1"/>
    <col min="9734" max="9735" width="11.7109375" style="1118" customWidth="1"/>
    <col min="9736" max="9984" width="9.140625" style="1118"/>
    <col min="9985" max="9985" width="44.5703125" style="1118" customWidth="1"/>
    <col min="9986" max="9986" width="10.5703125" style="1118" customWidth="1"/>
    <col min="9987" max="9987" width="13.140625" style="1118" customWidth="1"/>
    <col min="9988" max="9988" width="11.7109375" style="1118" customWidth="1"/>
    <col min="9989" max="9989" width="14.42578125" style="1118" customWidth="1"/>
    <col min="9990" max="9991" width="11.7109375" style="1118" customWidth="1"/>
    <col min="9992" max="10240" width="9.140625" style="1118"/>
    <col min="10241" max="10241" width="44.5703125" style="1118" customWidth="1"/>
    <col min="10242" max="10242" width="10.5703125" style="1118" customWidth="1"/>
    <col min="10243" max="10243" width="13.140625" style="1118" customWidth="1"/>
    <col min="10244" max="10244" width="11.7109375" style="1118" customWidth="1"/>
    <col min="10245" max="10245" width="14.42578125" style="1118" customWidth="1"/>
    <col min="10246" max="10247" width="11.7109375" style="1118" customWidth="1"/>
    <col min="10248" max="10496" width="9.140625" style="1118"/>
    <col min="10497" max="10497" width="44.5703125" style="1118" customWidth="1"/>
    <col min="10498" max="10498" width="10.5703125" style="1118" customWidth="1"/>
    <col min="10499" max="10499" width="13.140625" style="1118" customWidth="1"/>
    <col min="10500" max="10500" width="11.7109375" style="1118" customWidth="1"/>
    <col min="10501" max="10501" width="14.42578125" style="1118" customWidth="1"/>
    <col min="10502" max="10503" width="11.7109375" style="1118" customWidth="1"/>
    <col min="10504" max="10752" width="9.140625" style="1118"/>
    <col min="10753" max="10753" width="44.5703125" style="1118" customWidth="1"/>
    <col min="10754" max="10754" width="10.5703125" style="1118" customWidth="1"/>
    <col min="10755" max="10755" width="13.140625" style="1118" customWidth="1"/>
    <col min="10756" max="10756" width="11.7109375" style="1118" customWidth="1"/>
    <col min="10757" max="10757" width="14.42578125" style="1118" customWidth="1"/>
    <col min="10758" max="10759" width="11.7109375" style="1118" customWidth="1"/>
    <col min="10760" max="11008" width="9.140625" style="1118"/>
    <col min="11009" max="11009" width="44.5703125" style="1118" customWidth="1"/>
    <col min="11010" max="11010" width="10.5703125" style="1118" customWidth="1"/>
    <col min="11011" max="11011" width="13.140625" style="1118" customWidth="1"/>
    <col min="11012" max="11012" width="11.7109375" style="1118" customWidth="1"/>
    <col min="11013" max="11013" width="14.42578125" style="1118" customWidth="1"/>
    <col min="11014" max="11015" width="11.7109375" style="1118" customWidth="1"/>
    <col min="11016" max="11264" width="9.140625" style="1118"/>
    <col min="11265" max="11265" width="44.5703125" style="1118" customWidth="1"/>
    <col min="11266" max="11266" width="10.5703125" style="1118" customWidth="1"/>
    <col min="11267" max="11267" width="13.140625" style="1118" customWidth="1"/>
    <col min="11268" max="11268" width="11.7109375" style="1118" customWidth="1"/>
    <col min="11269" max="11269" width="14.42578125" style="1118" customWidth="1"/>
    <col min="11270" max="11271" width="11.7109375" style="1118" customWidth="1"/>
    <col min="11272" max="11520" width="9.140625" style="1118"/>
    <col min="11521" max="11521" width="44.5703125" style="1118" customWidth="1"/>
    <col min="11522" max="11522" width="10.5703125" style="1118" customWidth="1"/>
    <col min="11523" max="11523" width="13.140625" style="1118" customWidth="1"/>
    <col min="11524" max="11524" width="11.7109375" style="1118" customWidth="1"/>
    <col min="11525" max="11525" width="14.42578125" style="1118" customWidth="1"/>
    <col min="11526" max="11527" width="11.7109375" style="1118" customWidth="1"/>
    <col min="11528" max="11776" width="9.140625" style="1118"/>
    <col min="11777" max="11777" width="44.5703125" style="1118" customWidth="1"/>
    <col min="11778" max="11778" width="10.5703125" style="1118" customWidth="1"/>
    <col min="11779" max="11779" width="13.140625" style="1118" customWidth="1"/>
    <col min="11780" max="11780" width="11.7109375" style="1118" customWidth="1"/>
    <col min="11781" max="11781" width="14.42578125" style="1118" customWidth="1"/>
    <col min="11782" max="11783" width="11.7109375" style="1118" customWidth="1"/>
    <col min="11784" max="12032" width="9.140625" style="1118"/>
    <col min="12033" max="12033" width="44.5703125" style="1118" customWidth="1"/>
    <col min="12034" max="12034" width="10.5703125" style="1118" customWidth="1"/>
    <col min="12035" max="12035" width="13.140625" style="1118" customWidth="1"/>
    <col min="12036" max="12036" width="11.7109375" style="1118" customWidth="1"/>
    <col min="12037" max="12037" width="14.42578125" style="1118" customWidth="1"/>
    <col min="12038" max="12039" width="11.7109375" style="1118" customWidth="1"/>
    <col min="12040" max="12288" width="9.140625" style="1118"/>
    <col min="12289" max="12289" width="44.5703125" style="1118" customWidth="1"/>
    <col min="12290" max="12290" width="10.5703125" style="1118" customWidth="1"/>
    <col min="12291" max="12291" width="13.140625" style="1118" customWidth="1"/>
    <col min="12292" max="12292" width="11.7109375" style="1118" customWidth="1"/>
    <col min="12293" max="12293" width="14.42578125" style="1118" customWidth="1"/>
    <col min="12294" max="12295" width="11.7109375" style="1118" customWidth="1"/>
    <col min="12296" max="12544" width="9.140625" style="1118"/>
    <col min="12545" max="12545" width="44.5703125" style="1118" customWidth="1"/>
    <col min="12546" max="12546" width="10.5703125" style="1118" customWidth="1"/>
    <col min="12547" max="12547" width="13.140625" style="1118" customWidth="1"/>
    <col min="12548" max="12548" width="11.7109375" style="1118" customWidth="1"/>
    <col min="12549" max="12549" width="14.42578125" style="1118" customWidth="1"/>
    <col min="12550" max="12551" width="11.7109375" style="1118" customWidth="1"/>
    <col min="12552" max="12800" width="9.140625" style="1118"/>
    <col min="12801" max="12801" width="44.5703125" style="1118" customWidth="1"/>
    <col min="12802" max="12802" width="10.5703125" style="1118" customWidth="1"/>
    <col min="12803" max="12803" width="13.140625" style="1118" customWidth="1"/>
    <col min="12804" max="12804" width="11.7109375" style="1118" customWidth="1"/>
    <col min="12805" max="12805" width="14.42578125" style="1118" customWidth="1"/>
    <col min="12806" max="12807" width="11.7109375" style="1118" customWidth="1"/>
    <col min="12808" max="13056" width="9.140625" style="1118"/>
    <col min="13057" max="13057" width="44.5703125" style="1118" customWidth="1"/>
    <col min="13058" max="13058" width="10.5703125" style="1118" customWidth="1"/>
    <col min="13059" max="13059" width="13.140625" style="1118" customWidth="1"/>
    <col min="13060" max="13060" width="11.7109375" style="1118" customWidth="1"/>
    <col min="13061" max="13061" width="14.42578125" style="1118" customWidth="1"/>
    <col min="13062" max="13063" width="11.7109375" style="1118" customWidth="1"/>
    <col min="13064" max="13312" width="9.140625" style="1118"/>
    <col min="13313" max="13313" width="44.5703125" style="1118" customWidth="1"/>
    <col min="13314" max="13314" width="10.5703125" style="1118" customWidth="1"/>
    <col min="13315" max="13315" width="13.140625" style="1118" customWidth="1"/>
    <col min="13316" max="13316" width="11.7109375" style="1118" customWidth="1"/>
    <col min="13317" max="13317" width="14.42578125" style="1118" customWidth="1"/>
    <col min="13318" max="13319" width="11.7109375" style="1118" customWidth="1"/>
    <col min="13320" max="13568" width="9.140625" style="1118"/>
    <col min="13569" max="13569" width="44.5703125" style="1118" customWidth="1"/>
    <col min="13570" max="13570" width="10.5703125" style="1118" customWidth="1"/>
    <col min="13571" max="13571" width="13.140625" style="1118" customWidth="1"/>
    <col min="13572" max="13572" width="11.7109375" style="1118" customWidth="1"/>
    <col min="13573" max="13573" width="14.42578125" style="1118" customWidth="1"/>
    <col min="13574" max="13575" width="11.7109375" style="1118" customWidth="1"/>
    <col min="13576" max="13824" width="9.140625" style="1118"/>
    <col min="13825" max="13825" width="44.5703125" style="1118" customWidth="1"/>
    <col min="13826" max="13826" width="10.5703125" style="1118" customWidth="1"/>
    <col min="13827" max="13827" width="13.140625" style="1118" customWidth="1"/>
    <col min="13828" max="13828" width="11.7109375" style="1118" customWidth="1"/>
    <col min="13829" max="13829" width="14.42578125" style="1118" customWidth="1"/>
    <col min="13830" max="13831" width="11.7109375" style="1118" customWidth="1"/>
    <col min="13832" max="14080" width="9.140625" style="1118"/>
    <col min="14081" max="14081" width="44.5703125" style="1118" customWidth="1"/>
    <col min="14082" max="14082" width="10.5703125" style="1118" customWidth="1"/>
    <col min="14083" max="14083" width="13.140625" style="1118" customWidth="1"/>
    <col min="14084" max="14084" width="11.7109375" style="1118" customWidth="1"/>
    <col min="14085" max="14085" width="14.42578125" style="1118" customWidth="1"/>
    <col min="14086" max="14087" width="11.7109375" style="1118" customWidth="1"/>
    <col min="14088" max="14336" width="9.140625" style="1118"/>
    <col min="14337" max="14337" width="44.5703125" style="1118" customWidth="1"/>
    <col min="14338" max="14338" width="10.5703125" style="1118" customWidth="1"/>
    <col min="14339" max="14339" width="13.140625" style="1118" customWidth="1"/>
    <col min="14340" max="14340" width="11.7109375" style="1118" customWidth="1"/>
    <col min="14341" max="14341" width="14.42578125" style="1118" customWidth="1"/>
    <col min="14342" max="14343" width="11.7109375" style="1118" customWidth="1"/>
    <col min="14344" max="14592" width="9.140625" style="1118"/>
    <col min="14593" max="14593" width="44.5703125" style="1118" customWidth="1"/>
    <col min="14594" max="14594" width="10.5703125" style="1118" customWidth="1"/>
    <col min="14595" max="14595" width="13.140625" style="1118" customWidth="1"/>
    <col min="14596" max="14596" width="11.7109375" style="1118" customWidth="1"/>
    <col min="14597" max="14597" width="14.42578125" style="1118" customWidth="1"/>
    <col min="14598" max="14599" width="11.7109375" style="1118" customWidth="1"/>
    <col min="14600" max="14848" width="9.140625" style="1118"/>
    <col min="14849" max="14849" width="44.5703125" style="1118" customWidth="1"/>
    <col min="14850" max="14850" width="10.5703125" style="1118" customWidth="1"/>
    <col min="14851" max="14851" width="13.140625" style="1118" customWidth="1"/>
    <col min="14852" max="14852" width="11.7109375" style="1118" customWidth="1"/>
    <col min="14853" max="14853" width="14.42578125" style="1118" customWidth="1"/>
    <col min="14854" max="14855" width="11.7109375" style="1118" customWidth="1"/>
    <col min="14856" max="15104" width="9.140625" style="1118"/>
    <col min="15105" max="15105" width="44.5703125" style="1118" customWidth="1"/>
    <col min="15106" max="15106" width="10.5703125" style="1118" customWidth="1"/>
    <col min="15107" max="15107" width="13.140625" style="1118" customWidth="1"/>
    <col min="15108" max="15108" width="11.7109375" style="1118" customWidth="1"/>
    <col min="15109" max="15109" width="14.42578125" style="1118" customWidth="1"/>
    <col min="15110" max="15111" width="11.7109375" style="1118" customWidth="1"/>
    <col min="15112" max="15360" width="9.140625" style="1118"/>
    <col min="15361" max="15361" width="44.5703125" style="1118" customWidth="1"/>
    <col min="15362" max="15362" width="10.5703125" style="1118" customWidth="1"/>
    <col min="15363" max="15363" width="13.140625" style="1118" customWidth="1"/>
    <col min="15364" max="15364" width="11.7109375" style="1118" customWidth="1"/>
    <col min="15365" max="15365" width="14.42578125" style="1118" customWidth="1"/>
    <col min="15366" max="15367" width="11.7109375" style="1118" customWidth="1"/>
    <col min="15368" max="15616" width="9.140625" style="1118"/>
    <col min="15617" max="15617" width="44.5703125" style="1118" customWidth="1"/>
    <col min="15618" max="15618" width="10.5703125" style="1118" customWidth="1"/>
    <col min="15619" max="15619" width="13.140625" style="1118" customWidth="1"/>
    <col min="15620" max="15620" width="11.7109375" style="1118" customWidth="1"/>
    <col min="15621" max="15621" width="14.42578125" style="1118" customWidth="1"/>
    <col min="15622" max="15623" width="11.7109375" style="1118" customWidth="1"/>
    <col min="15624" max="15872" width="9.140625" style="1118"/>
    <col min="15873" max="15873" width="44.5703125" style="1118" customWidth="1"/>
    <col min="15874" max="15874" width="10.5703125" style="1118" customWidth="1"/>
    <col min="15875" max="15875" width="13.140625" style="1118" customWidth="1"/>
    <col min="15876" max="15876" width="11.7109375" style="1118" customWidth="1"/>
    <col min="15877" max="15877" width="14.42578125" style="1118" customWidth="1"/>
    <col min="15878" max="15879" width="11.7109375" style="1118" customWidth="1"/>
    <col min="15880" max="16128" width="9.140625" style="1118"/>
    <col min="16129" max="16129" width="44.5703125" style="1118" customWidth="1"/>
    <col min="16130" max="16130" width="10.5703125" style="1118" customWidth="1"/>
    <col min="16131" max="16131" width="13.140625" style="1118" customWidth="1"/>
    <col min="16132" max="16132" width="11.7109375" style="1118" customWidth="1"/>
    <col min="16133" max="16133" width="14.42578125" style="1118" customWidth="1"/>
    <col min="16134" max="16135" width="11.7109375" style="1118" customWidth="1"/>
    <col min="16136" max="16384" width="9.140625" style="1118"/>
  </cols>
  <sheetData>
    <row r="1" spans="1:7" ht="18.75">
      <c r="A1" s="3728" t="s">
        <v>3114</v>
      </c>
      <c r="B1" s="3729"/>
      <c r="C1" s="3729"/>
      <c r="D1" s="3729"/>
      <c r="E1" s="3729"/>
      <c r="F1" s="3729"/>
      <c r="G1" s="3729"/>
    </row>
    <row r="2" spans="1:7" ht="15.75">
      <c r="A2" s="3730" t="s">
        <v>3115</v>
      </c>
      <c r="B2" s="3729"/>
      <c r="C2" s="3729"/>
      <c r="D2" s="3729"/>
      <c r="E2" s="3729"/>
      <c r="F2" s="3729"/>
      <c r="G2" s="3729"/>
    </row>
    <row r="3" spans="1:7" ht="15.75">
      <c r="A3" s="3731" t="s">
        <v>3116</v>
      </c>
      <c r="B3" s="3732"/>
      <c r="C3" s="3732"/>
      <c r="D3" s="3732"/>
      <c r="E3" s="3732"/>
      <c r="F3" s="3732"/>
      <c r="G3" s="3733" t="s">
        <v>3117</v>
      </c>
    </row>
    <row r="4" spans="1:7" ht="20.100000000000001" customHeight="1">
      <c r="A4" s="3734"/>
      <c r="B4" s="3735" t="s">
        <v>408</v>
      </c>
      <c r="C4" s="3736"/>
      <c r="D4" s="3736"/>
      <c r="E4" s="3736"/>
      <c r="F4" s="3737" t="s">
        <v>410</v>
      </c>
      <c r="G4" s="3372"/>
    </row>
    <row r="5" spans="1:7" ht="20.100000000000001" customHeight="1">
      <c r="A5" s="3738" t="s">
        <v>905</v>
      </c>
      <c r="B5" s="3739" t="s">
        <v>3118</v>
      </c>
      <c r="C5" s="3739" t="s">
        <v>3054</v>
      </c>
      <c r="D5" s="3739" t="s">
        <v>3119</v>
      </c>
      <c r="E5" s="3739" t="s">
        <v>3120</v>
      </c>
      <c r="F5" s="3740" t="s">
        <v>476</v>
      </c>
      <c r="G5" s="3378" t="s">
        <v>95</v>
      </c>
    </row>
    <row r="6" spans="1:7" ht="20.100000000000001" customHeight="1">
      <c r="A6" s="3741" t="s">
        <v>906</v>
      </c>
      <c r="B6" s="3203" t="s">
        <v>3121</v>
      </c>
      <c r="C6" s="3203" t="s">
        <v>3058</v>
      </c>
      <c r="D6" s="3203" t="s">
        <v>3122</v>
      </c>
      <c r="E6" s="3203" t="s">
        <v>3060</v>
      </c>
      <c r="F6" s="3203" t="s">
        <v>489</v>
      </c>
      <c r="G6" s="3742" t="s">
        <v>96</v>
      </c>
    </row>
    <row r="7" spans="1:7" ht="20.100000000000001" customHeight="1">
      <c r="A7" s="3743"/>
      <c r="B7" s="3744"/>
      <c r="C7" s="3744"/>
      <c r="D7" s="3744"/>
      <c r="E7" s="3742" t="s">
        <v>3063</v>
      </c>
      <c r="F7" s="3742"/>
      <c r="G7" s="3744"/>
    </row>
    <row r="8" spans="1:7" ht="20.100000000000001" customHeight="1">
      <c r="A8" s="3745" t="s">
        <v>1315</v>
      </c>
      <c r="B8" s="5424" t="s">
        <v>1316</v>
      </c>
      <c r="C8" s="5424">
        <v>5618</v>
      </c>
      <c r="D8" s="5424" t="s">
        <v>1316</v>
      </c>
      <c r="E8" s="5424">
        <v>9426</v>
      </c>
      <c r="F8" s="5424" t="s">
        <v>1316</v>
      </c>
      <c r="G8" s="5424">
        <f>SUM(B8:F9)</f>
        <v>15044</v>
      </c>
    </row>
    <row r="9" spans="1:7" ht="20.100000000000001" customHeight="1">
      <c r="A9" s="3746" t="s">
        <v>3123</v>
      </c>
      <c r="B9" s="5351"/>
      <c r="C9" s="5351"/>
      <c r="D9" s="5351"/>
      <c r="E9" s="5351"/>
      <c r="F9" s="5351"/>
      <c r="G9" s="5351"/>
    </row>
    <row r="10" spans="1:7" ht="17.100000000000001" customHeight="1">
      <c r="A10" s="3377" t="s">
        <v>1320</v>
      </c>
      <c r="B10" s="5353" t="s">
        <v>1316</v>
      </c>
      <c r="C10" s="5353">
        <v>25809</v>
      </c>
      <c r="D10" s="5353" t="s">
        <v>1316</v>
      </c>
      <c r="E10" s="5353">
        <v>2746</v>
      </c>
      <c r="F10" s="5353" t="s">
        <v>1316</v>
      </c>
      <c r="G10" s="5423">
        <f>SUM(B10:F11)</f>
        <v>28555</v>
      </c>
    </row>
    <row r="11" spans="1:7" ht="15" customHeight="1">
      <c r="A11" s="3747" t="s">
        <v>3124</v>
      </c>
      <c r="B11" s="5354"/>
      <c r="C11" s="5354"/>
      <c r="D11" s="5354"/>
      <c r="E11" s="5354"/>
      <c r="F11" s="5354"/>
      <c r="G11" s="5354"/>
    </row>
    <row r="12" spans="1:7" ht="17.100000000000001" customHeight="1">
      <c r="A12" s="3381" t="s">
        <v>1318</v>
      </c>
      <c r="B12" s="5422">
        <v>10377</v>
      </c>
      <c r="C12" s="5422">
        <v>7484</v>
      </c>
      <c r="D12" s="5422">
        <v>1232</v>
      </c>
      <c r="E12" s="5422">
        <v>170</v>
      </c>
      <c r="F12" s="5356">
        <v>1193</v>
      </c>
      <c r="G12" s="5422">
        <f>SUM(B12:F13)</f>
        <v>20456</v>
      </c>
    </row>
    <row r="13" spans="1:7" ht="15" customHeight="1">
      <c r="A13" s="3748" t="s">
        <v>1319</v>
      </c>
      <c r="B13" s="5351"/>
      <c r="C13" s="5351"/>
      <c r="D13" s="5351"/>
      <c r="E13" s="5351"/>
      <c r="F13" s="5351"/>
      <c r="G13" s="5351"/>
    </row>
    <row r="14" spans="1:7" ht="15" customHeight="1">
      <c r="A14" s="3381" t="s">
        <v>1322</v>
      </c>
      <c r="B14" s="5356" t="s">
        <v>1316</v>
      </c>
      <c r="C14" s="5356">
        <v>6141</v>
      </c>
      <c r="D14" s="5356" t="s">
        <v>1316</v>
      </c>
      <c r="E14" s="5356">
        <v>4349</v>
      </c>
      <c r="F14" s="5356" t="s">
        <v>1316</v>
      </c>
      <c r="G14" s="5422">
        <f>SUM(B14:F15)</f>
        <v>10490</v>
      </c>
    </row>
    <row r="15" spans="1:7" ht="15" customHeight="1">
      <c r="A15" s="3748" t="s">
        <v>1323</v>
      </c>
      <c r="B15" s="5351"/>
      <c r="C15" s="5351"/>
      <c r="D15" s="5351"/>
      <c r="E15" s="5351"/>
      <c r="F15" s="5351"/>
      <c r="G15" s="5351"/>
    </row>
    <row r="16" spans="1:7" ht="17.100000000000001" customHeight="1">
      <c r="A16" s="3377" t="s">
        <v>1324</v>
      </c>
      <c r="B16" s="5357">
        <v>39126</v>
      </c>
      <c r="C16" s="5421">
        <v>448389</v>
      </c>
      <c r="D16" s="5357">
        <v>34422</v>
      </c>
      <c r="E16" s="5357">
        <v>10719</v>
      </c>
      <c r="F16" s="5357" t="s">
        <v>1316</v>
      </c>
      <c r="G16" s="5357">
        <f>SUM(B16:F17)</f>
        <v>532656</v>
      </c>
    </row>
    <row r="17" spans="1:7" ht="15" customHeight="1">
      <c r="A17" s="3747" t="s">
        <v>2738</v>
      </c>
      <c r="B17" s="5354"/>
      <c r="C17" s="5354"/>
      <c r="D17" s="5354"/>
      <c r="E17" s="5354"/>
      <c r="F17" s="5354"/>
      <c r="G17" s="5354"/>
    </row>
    <row r="18" spans="1:7" ht="15" customHeight="1">
      <c r="A18" s="3749" t="s">
        <v>1326</v>
      </c>
      <c r="B18" s="5356">
        <v>74259</v>
      </c>
      <c r="C18" s="5356">
        <v>279622</v>
      </c>
      <c r="D18" s="5356">
        <v>715</v>
      </c>
      <c r="E18" s="5356" t="s">
        <v>1316</v>
      </c>
      <c r="F18" s="5356" t="s">
        <v>1316</v>
      </c>
      <c r="G18" s="5356">
        <f>SUM(B18:F19)</f>
        <v>354596</v>
      </c>
    </row>
    <row r="19" spans="1:7" ht="15" customHeight="1">
      <c r="A19" s="3750" t="s">
        <v>1365</v>
      </c>
      <c r="B19" s="5351"/>
      <c r="C19" s="5351"/>
      <c r="D19" s="5351"/>
      <c r="E19" s="5351"/>
      <c r="F19" s="5351"/>
      <c r="G19" s="5351"/>
    </row>
    <row r="20" spans="1:7" ht="15" customHeight="1">
      <c r="A20" s="3381" t="s">
        <v>2740</v>
      </c>
      <c r="B20" s="5356">
        <v>908</v>
      </c>
      <c r="C20" s="5356">
        <v>182454</v>
      </c>
      <c r="D20" s="5356" t="s">
        <v>1316</v>
      </c>
      <c r="E20" s="5356">
        <v>3100</v>
      </c>
      <c r="F20" s="5356" t="s">
        <v>1316</v>
      </c>
      <c r="G20" s="5356">
        <f>SUM(B20:F21)</f>
        <v>186462</v>
      </c>
    </row>
    <row r="21" spans="1:7" ht="15" customHeight="1">
      <c r="A21" s="3748" t="s">
        <v>2741</v>
      </c>
      <c r="B21" s="5351"/>
      <c r="C21" s="5351"/>
      <c r="D21" s="5351"/>
      <c r="E21" s="5351"/>
      <c r="F21" s="5351"/>
      <c r="G21" s="5351"/>
    </row>
    <row r="22" spans="1:7" ht="15" customHeight="1">
      <c r="A22" s="3381" t="s">
        <v>1332</v>
      </c>
      <c r="B22" s="5356" t="s">
        <v>1316</v>
      </c>
      <c r="C22" s="5356">
        <v>13021</v>
      </c>
      <c r="D22" s="5356" t="s">
        <v>1316</v>
      </c>
      <c r="E22" s="5356" t="s">
        <v>1316</v>
      </c>
      <c r="F22" s="5356" t="s">
        <v>1316</v>
      </c>
      <c r="G22" s="5356">
        <f>SUM(B22:F23)</f>
        <v>13021</v>
      </c>
    </row>
    <row r="23" spans="1:7" ht="15" customHeight="1">
      <c r="A23" s="3748" t="s">
        <v>1333</v>
      </c>
      <c r="B23" s="5351"/>
      <c r="C23" s="5351"/>
      <c r="D23" s="5351"/>
      <c r="E23" s="5351"/>
      <c r="F23" s="5351"/>
      <c r="G23" s="5351"/>
    </row>
    <row r="24" spans="1:7" ht="15" customHeight="1">
      <c r="A24" s="3377" t="s">
        <v>3125</v>
      </c>
      <c r="B24" s="5357">
        <v>2404</v>
      </c>
      <c r="C24" s="5421">
        <v>43858</v>
      </c>
      <c r="D24" s="5357" t="s">
        <v>1316</v>
      </c>
      <c r="E24" s="5357">
        <v>972</v>
      </c>
      <c r="F24" s="5357" t="s">
        <v>1316</v>
      </c>
      <c r="G24" s="5357">
        <f>SUM(B24:F25)</f>
        <v>47234</v>
      </c>
    </row>
    <row r="25" spans="1:7" ht="15" customHeight="1">
      <c r="A25" s="3747" t="s">
        <v>2743</v>
      </c>
      <c r="B25" s="5354"/>
      <c r="C25" s="5354"/>
      <c r="D25" s="5354"/>
      <c r="E25" s="5354"/>
      <c r="F25" s="5354"/>
      <c r="G25" s="5354"/>
    </row>
    <row r="26" spans="1:7" ht="15" customHeight="1">
      <c r="A26" s="3381" t="s">
        <v>2744</v>
      </c>
      <c r="B26" s="5356">
        <v>25343</v>
      </c>
      <c r="C26" s="5356">
        <v>56114</v>
      </c>
      <c r="D26" s="5356" t="s">
        <v>1316</v>
      </c>
      <c r="E26" s="5356">
        <v>6416</v>
      </c>
      <c r="F26" s="5356">
        <v>8188</v>
      </c>
      <c r="G26" s="5356">
        <f>SUM(B26:F27)</f>
        <v>96061</v>
      </c>
    </row>
    <row r="27" spans="1:7" ht="20.25" customHeight="1" thickBot="1">
      <c r="A27" s="3748" t="s">
        <v>2745</v>
      </c>
      <c r="B27" s="5351"/>
      <c r="C27" s="5351"/>
      <c r="D27" s="5351"/>
      <c r="E27" s="5351"/>
      <c r="F27" s="5351"/>
      <c r="G27" s="5351"/>
    </row>
    <row r="28" spans="1:7" ht="29.25" customHeight="1">
      <c r="A28" s="3751" t="s">
        <v>3126</v>
      </c>
      <c r="B28" s="3386">
        <f t="shared" ref="B28:G28" si="0">SUM(B8:B27)</f>
        <v>152417</v>
      </c>
      <c r="C28" s="3386">
        <f t="shared" si="0"/>
        <v>1068510</v>
      </c>
      <c r="D28" s="3386">
        <f t="shared" si="0"/>
        <v>36369</v>
      </c>
      <c r="E28" s="3386">
        <f t="shared" si="0"/>
        <v>37898</v>
      </c>
      <c r="F28" s="3386">
        <f t="shared" si="0"/>
        <v>9381</v>
      </c>
      <c r="G28" s="3386">
        <f t="shared" si="0"/>
        <v>1304575</v>
      </c>
    </row>
    <row r="29" spans="1:7" s="3287" customFormat="1" ht="20.100000000000001" customHeight="1">
      <c r="A29" s="3752" t="s">
        <v>3127</v>
      </c>
      <c r="B29" s="3753"/>
      <c r="C29" s="3753"/>
      <c r="D29" s="3753"/>
      <c r="E29" s="3753"/>
    </row>
    <row r="30" spans="1:7" s="3287" customFormat="1" ht="20.100000000000001" customHeight="1">
      <c r="A30" s="3754" t="s">
        <v>3128</v>
      </c>
      <c r="B30" s="2966"/>
      <c r="C30" s="2966"/>
      <c r="D30" s="2966"/>
      <c r="E30" s="2966"/>
    </row>
  </sheetData>
  <mergeCells count="60">
    <mergeCell ref="G10:G11"/>
    <mergeCell ref="B8:B9"/>
    <mergeCell ref="C8:C9"/>
    <mergeCell ref="D8:D9"/>
    <mergeCell ref="E8:E9"/>
    <mergeCell ref="F8:F9"/>
    <mergeCell ref="G8:G9"/>
    <mergeCell ref="B10:B11"/>
    <mergeCell ref="C10:C11"/>
    <mergeCell ref="D10:D11"/>
    <mergeCell ref="E10:E11"/>
    <mergeCell ref="F10:F11"/>
    <mergeCell ref="G14:G15"/>
    <mergeCell ref="B12:B13"/>
    <mergeCell ref="C12:C13"/>
    <mergeCell ref="D12:D13"/>
    <mergeCell ref="E12:E13"/>
    <mergeCell ref="F12:F13"/>
    <mergeCell ref="G12:G13"/>
    <mergeCell ref="B14:B15"/>
    <mergeCell ref="C14:C15"/>
    <mergeCell ref="D14:D15"/>
    <mergeCell ref="E14:E15"/>
    <mergeCell ref="F14:F15"/>
    <mergeCell ref="G18:G19"/>
    <mergeCell ref="B16:B17"/>
    <mergeCell ref="C16:C17"/>
    <mergeCell ref="D16:D17"/>
    <mergeCell ref="E16:E17"/>
    <mergeCell ref="F16:F17"/>
    <mergeCell ref="G16:G17"/>
    <mergeCell ref="B18:B19"/>
    <mergeCell ref="C18:C19"/>
    <mergeCell ref="D18:D19"/>
    <mergeCell ref="E18:E19"/>
    <mergeCell ref="F18:F19"/>
    <mergeCell ref="G22:G23"/>
    <mergeCell ref="B20:B21"/>
    <mergeCell ref="C20:C21"/>
    <mergeCell ref="D20:D21"/>
    <mergeCell ref="E20:E21"/>
    <mergeCell ref="F20:F21"/>
    <mergeCell ref="G20:G21"/>
    <mergeCell ref="B22:B23"/>
    <mergeCell ref="C22:C23"/>
    <mergeCell ref="D22:D23"/>
    <mergeCell ref="E22:E23"/>
    <mergeCell ref="F22:F23"/>
    <mergeCell ref="G26:G27"/>
    <mergeCell ref="B24:B25"/>
    <mergeCell ref="C24:C25"/>
    <mergeCell ref="D24:D25"/>
    <mergeCell ref="E24:E25"/>
    <mergeCell ref="F24:F25"/>
    <mergeCell ref="G24:G25"/>
    <mergeCell ref="B26:B27"/>
    <mergeCell ref="C26:C27"/>
    <mergeCell ref="D26:D27"/>
    <mergeCell ref="E26:E27"/>
    <mergeCell ref="F26:F27"/>
  </mergeCells>
  <printOptions horizontalCentered="1" verticalCentered="1"/>
  <pageMargins left="0.59055118110236227" right="0.59055118110236227" top="0.78740157480314965" bottom="0.78740157480314965" header="0.51181102362204722" footer="0.51181102362204722"/>
  <pageSetup paperSize="9" scale="91" orientation="landscape" horizontalDpi="4294967292" verticalDpi="4294967292"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4278-3AEA-489B-8775-878E1420DB97}">
  <dimension ref="A1:O32"/>
  <sheetViews>
    <sheetView showGridLines="0" zoomScale="75" zoomScaleNormal="75" workbookViewId="0">
      <selection activeCell="O20" sqref="O20"/>
    </sheetView>
  </sheetViews>
  <sheetFormatPr defaultRowHeight="15.75"/>
  <cols>
    <col min="1" max="1" width="14.7109375" style="1282" customWidth="1"/>
    <col min="2" max="2" width="9.7109375" style="1282" customWidth="1"/>
    <col min="3" max="3" width="7.7109375" style="1282" customWidth="1"/>
    <col min="4" max="4" width="13.140625" style="1282" customWidth="1"/>
    <col min="5" max="5" width="12.7109375" style="1282" customWidth="1"/>
    <col min="6" max="6" width="8" style="1282" customWidth="1"/>
    <col min="7" max="7" width="9.7109375" style="1282" customWidth="1"/>
    <col min="8" max="8" width="8.85546875" style="1282" customWidth="1"/>
    <col min="9" max="9" width="12" style="1282" customWidth="1"/>
    <col min="10" max="10" width="9.28515625" style="1282" customWidth="1"/>
    <col min="11" max="11" width="11.5703125" style="1282" customWidth="1"/>
    <col min="12" max="12" width="7.42578125" style="1282" customWidth="1"/>
    <col min="13" max="13" width="8.7109375" style="1282" customWidth="1"/>
    <col min="14" max="14" width="9.85546875" style="1282" customWidth="1"/>
    <col min="15" max="15" width="8.7109375" style="1282" customWidth="1"/>
    <col min="16" max="256" width="9.140625" style="1282"/>
    <col min="257" max="257" width="14.7109375" style="1282" customWidth="1"/>
    <col min="258" max="258" width="9.7109375" style="1282" customWidth="1"/>
    <col min="259" max="259" width="7.7109375" style="1282" customWidth="1"/>
    <col min="260" max="260" width="13.140625" style="1282" customWidth="1"/>
    <col min="261" max="261" width="12.7109375" style="1282" customWidth="1"/>
    <col min="262" max="262" width="8" style="1282" customWidth="1"/>
    <col min="263" max="263" width="9.7109375" style="1282" customWidth="1"/>
    <col min="264" max="264" width="8.85546875" style="1282" customWidth="1"/>
    <col min="265" max="265" width="12" style="1282" customWidth="1"/>
    <col min="266" max="266" width="9.28515625" style="1282" customWidth="1"/>
    <col min="267" max="267" width="11.5703125" style="1282" customWidth="1"/>
    <col min="268" max="268" width="7.42578125" style="1282" customWidth="1"/>
    <col min="269" max="269" width="8.7109375" style="1282" customWidth="1"/>
    <col min="270" max="270" width="9.85546875" style="1282" customWidth="1"/>
    <col min="271" max="271" width="8.7109375" style="1282" customWidth="1"/>
    <col min="272" max="512" width="9.140625" style="1282"/>
    <col min="513" max="513" width="14.7109375" style="1282" customWidth="1"/>
    <col min="514" max="514" width="9.7109375" style="1282" customWidth="1"/>
    <col min="515" max="515" width="7.7109375" style="1282" customWidth="1"/>
    <col min="516" max="516" width="13.140625" style="1282" customWidth="1"/>
    <col min="517" max="517" width="12.7109375" style="1282" customWidth="1"/>
    <col min="518" max="518" width="8" style="1282" customWidth="1"/>
    <col min="519" max="519" width="9.7109375" style="1282" customWidth="1"/>
    <col min="520" max="520" width="8.85546875" style="1282" customWidth="1"/>
    <col min="521" max="521" width="12" style="1282" customWidth="1"/>
    <col min="522" max="522" width="9.28515625" style="1282" customWidth="1"/>
    <col min="523" max="523" width="11.5703125" style="1282" customWidth="1"/>
    <col min="524" max="524" width="7.42578125" style="1282" customWidth="1"/>
    <col min="525" max="525" width="8.7109375" style="1282" customWidth="1"/>
    <col min="526" max="526" width="9.85546875" style="1282" customWidth="1"/>
    <col min="527" max="527" width="8.7109375" style="1282" customWidth="1"/>
    <col min="528" max="768" width="9.140625" style="1282"/>
    <col min="769" max="769" width="14.7109375" style="1282" customWidth="1"/>
    <col min="770" max="770" width="9.7109375" style="1282" customWidth="1"/>
    <col min="771" max="771" width="7.7109375" style="1282" customWidth="1"/>
    <col min="772" max="772" width="13.140625" style="1282" customWidth="1"/>
    <col min="773" max="773" width="12.7109375" style="1282" customWidth="1"/>
    <col min="774" max="774" width="8" style="1282" customWidth="1"/>
    <col min="775" max="775" width="9.7109375" style="1282" customWidth="1"/>
    <col min="776" max="776" width="8.85546875" style="1282" customWidth="1"/>
    <col min="777" max="777" width="12" style="1282" customWidth="1"/>
    <col min="778" max="778" width="9.28515625" style="1282" customWidth="1"/>
    <col min="779" max="779" width="11.5703125" style="1282" customWidth="1"/>
    <col min="780" max="780" width="7.42578125" style="1282" customWidth="1"/>
    <col min="781" max="781" width="8.7109375" style="1282" customWidth="1"/>
    <col min="782" max="782" width="9.85546875" style="1282" customWidth="1"/>
    <col min="783" max="783" width="8.7109375" style="1282" customWidth="1"/>
    <col min="784" max="1024" width="9.140625" style="1282"/>
    <col min="1025" max="1025" width="14.7109375" style="1282" customWidth="1"/>
    <col min="1026" max="1026" width="9.7109375" style="1282" customWidth="1"/>
    <col min="1027" max="1027" width="7.7109375" style="1282" customWidth="1"/>
    <col min="1028" max="1028" width="13.140625" style="1282" customWidth="1"/>
    <col min="1029" max="1029" width="12.7109375" style="1282" customWidth="1"/>
    <col min="1030" max="1030" width="8" style="1282" customWidth="1"/>
    <col min="1031" max="1031" width="9.7109375" style="1282" customWidth="1"/>
    <col min="1032" max="1032" width="8.85546875" style="1282" customWidth="1"/>
    <col min="1033" max="1033" width="12" style="1282" customWidth="1"/>
    <col min="1034" max="1034" width="9.28515625" style="1282" customWidth="1"/>
    <col min="1035" max="1035" width="11.5703125" style="1282" customWidth="1"/>
    <col min="1036" max="1036" width="7.42578125" style="1282" customWidth="1"/>
    <col min="1037" max="1037" width="8.7109375" style="1282" customWidth="1"/>
    <col min="1038" max="1038" width="9.85546875" style="1282" customWidth="1"/>
    <col min="1039" max="1039" width="8.7109375" style="1282" customWidth="1"/>
    <col min="1040" max="1280" width="9.140625" style="1282"/>
    <col min="1281" max="1281" width="14.7109375" style="1282" customWidth="1"/>
    <col min="1282" max="1282" width="9.7109375" style="1282" customWidth="1"/>
    <col min="1283" max="1283" width="7.7109375" style="1282" customWidth="1"/>
    <col min="1284" max="1284" width="13.140625" style="1282" customWidth="1"/>
    <col min="1285" max="1285" width="12.7109375" style="1282" customWidth="1"/>
    <col min="1286" max="1286" width="8" style="1282" customWidth="1"/>
    <col min="1287" max="1287" width="9.7109375" style="1282" customWidth="1"/>
    <col min="1288" max="1288" width="8.85546875" style="1282" customWidth="1"/>
    <col min="1289" max="1289" width="12" style="1282" customWidth="1"/>
    <col min="1290" max="1290" width="9.28515625" style="1282" customWidth="1"/>
    <col min="1291" max="1291" width="11.5703125" style="1282" customWidth="1"/>
    <col min="1292" max="1292" width="7.42578125" style="1282" customWidth="1"/>
    <col min="1293" max="1293" width="8.7109375" style="1282" customWidth="1"/>
    <col min="1294" max="1294" width="9.85546875" style="1282" customWidth="1"/>
    <col min="1295" max="1295" width="8.7109375" style="1282" customWidth="1"/>
    <col min="1296" max="1536" width="9.140625" style="1282"/>
    <col min="1537" max="1537" width="14.7109375" style="1282" customWidth="1"/>
    <col min="1538" max="1538" width="9.7109375" style="1282" customWidth="1"/>
    <col min="1539" max="1539" width="7.7109375" style="1282" customWidth="1"/>
    <col min="1540" max="1540" width="13.140625" style="1282" customWidth="1"/>
    <col min="1541" max="1541" width="12.7109375" style="1282" customWidth="1"/>
    <col min="1542" max="1542" width="8" style="1282" customWidth="1"/>
    <col min="1543" max="1543" width="9.7109375" style="1282" customWidth="1"/>
    <col min="1544" max="1544" width="8.85546875" style="1282" customWidth="1"/>
    <col min="1545" max="1545" width="12" style="1282" customWidth="1"/>
    <col min="1546" max="1546" width="9.28515625" style="1282" customWidth="1"/>
    <col min="1547" max="1547" width="11.5703125" style="1282" customWidth="1"/>
    <col min="1548" max="1548" width="7.42578125" style="1282" customWidth="1"/>
    <col min="1549" max="1549" width="8.7109375" style="1282" customWidth="1"/>
    <col min="1550" max="1550" width="9.85546875" style="1282" customWidth="1"/>
    <col min="1551" max="1551" width="8.7109375" style="1282" customWidth="1"/>
    <col min="1552" max="1792" width="9.140625" style="1282"/>
    <col min="1793" max="1793" width="14.7109375" style="1282" customWidth="1"/>
    <col min="1794" max="1794" width="9.7109375" style="1282" customWidth="1"/>
    <col min="1795" max="1795" width="7.7109375" style="1282" customWidth="1"/>
    <col min="1796" max="1796" width="13.140625" style="1282" customWidth="1"/>
    <col min="1797" max="1797" width="12.7109375" style="1282" customWidth="1"/>
    <col min="1798" max="1798" width="8" style="1282" customWidth="1"/>
    <col min="1799" max="1799" width="9.7109375" style="1282" customWidth="1"/>
    <col min="1800" max="1800" width="8.85546875" style="1282" customWidth="1"/>
    <col min="1801" max="1801" width="12" style="1282" customWidth="1"/>
    <col min="1802" max="1802" width="9.28515625" style="1282" customWidth="1"/>
    <col min="1803" max="1803" width="11.5703125" style="1282" customWidth="1"/>
    <col min="1804" max="1804" width="7.42578125" style="1282" customWidth="1"/>
    <col min="1805" max="1805" width="8.7109375" style="1282" customWidth="1"/>
    <col min="1806" max="1806" width="9.85546875" style="1282" customWidth="1"/>
    <col min="1807" max="1807" width="8.7109375" style="1282" customWidth="1"/>
    <col min="1808" max="2048" width="9.140625" style="1282"/>
    <col min="2049" max="2049" width="14.7109375" style="1282" customWidth="1"/>
    <col min="2050" max="2050" width="9.7109375" style="1282" customWidth="1"/>
    <col min="2051" max="2051" width="7.7109375" style="1282" customWidth="1"/>
    <col min="2052" max="2052" width="13.140625" style="1282" customWidth="1"/>
    <col min="2053" max="2053" width="12.7109375" style="1282" customWidth="1"/>
    <col min="2054" max="2054" width="8" style="1282" customWidth="1"/>
    <col min="2055" max="2055" width="9.7109375" style="1282" customWidth="1"/>
    <col min="2056" max="2056" width="8.85546875" style="1282" customWidth="1"/>
    <col min="2057" max="2057" width="12" style="1282" customWidth="1"/>
    <col min="2058" max="2058" width="9.28515625" style="1282" customWidth="1"/>
    <col min="2059" max="2059" width="11.5703125" style="1282" customWidth="1"/>
    <col min="2060" max="2060" width="7.42578125" style="1282" customWidth="1"/>
    <col min="2061" max="2061" width="8.7109375" style="1282" customWidth="1"/>
    <col min="2062" max="2062" width="9.85546875" style="1282" customWidth="1"/>
    <col min="2063" max="2063" width="8.7109375" style="1282" customWidth="1"/>
    <col min="2064" max="2304" width="9.140625" style="1282"/>
    <col min="2305" max="2305" width="14.7109375" style="1282" customWidth="1"/>
    <col min="2306" max="2306" width="9.7109375" style="1282" customWidth="1"/>
    <col min="2307" max="2307" width="7.7109375" style="1282" customWidth="1"/>
    <col min="2308" max="2308" width="13.140625" style="1282" customWidth="1"/>
    <col min="2309" max="2309" width="12.7109375" style="1282" customWidth="1"/>
    <col min="2310" max="2310" width="8" style="1282" customWidth="1"/>
    <col min="2311" max="2311" width="9.7109375" style="1282" customWidth="1"/>
    <col min="2312" max="2312" width="8.85546875" style="1282" customWidth="1"/>
    <col min="2313" max="2313" width="12" style="1282" customWidth="1"/>
    <col min="2314" max="2314" width="9.28515625" style="1282" customWidth="1"/>
    <col min="2315" max="2315" width="11.5703125" style="1282" customWidth="1"/>
    <col min="2316" max="2316" width="7.42578125" style="1282" customWidth="1"/>
    <col min="2317" max="2317" width="8.7109375" style="1282" customWidth="1"/>
    <col min="2318" max="2318" width="9.85546875" style="1282" customWidth="1"/>
    <col min="2319" max="2319" width="8.7109375" style="1282" customWidth="1"/>
    <col min="2320" max="2560" width="9.140625" style="1282"/>
    <col min="2561" max="2561" width="14.7109375" style="1282" customWidth="1"/>
    <col min="2562" max="2562" width="9.7109375" style="1282" customWidth="1"/>
    <col min="2563" max="2563" width="7.7109375" style="1282" customWidth="1"/>
    <col min="2564" max="2564" width="13.140625" style="1282" customWidth="1"/>
    <col min="2565" max="2565" width="12.7109375" style="1282" customWidth="1"/>
    <col min="2566" max="2566" width="8" style="1282" customWidth="1"/>
    <col min="2567" max="2567" width="9.7109375" style="1282" customWidth="1"/>
    <col min="2568" max="2568" width="8.85546875" style="1282" customWidth="1"/>
    <col min="2569" max="2569" width="12" style="1282" customWidth="1"/>
    <col min="2570" max="2570" width="9.28515625" style="1282" customWidth="1"/>
    <col min="2571" max="2571" width="11.5703125" style="1282" customWidth="1"/>
    <col min="2572" max="2572" width="7.42578125" style="1282" customWidth="1"/>
    <col min="2573" max="2573" width="8.7109375" style="1282" customWidth="1"/>
    <col min="2574" max="2574" width="9.85546875" style="1282" customWidth="1"/>
    <col min="2575" max="2575" width="8.7109375" style="1282" customWidth="1"/>
    <col min="2576" max="2816" width="9.140625" style="1282"/>
    <col min="2817" max="2817" width="14.7109375" style="1282" customWidth="1"/>
    <col min="2818" max="2818" width="9.7109375" style="1282" customWidth="1"/>
    <col min="2819" max="2819" width="7.7109375" style="1282" customWidth="1"/>
    <col min="2820" max="2820" width="13.140625" style="1282" customWidth="1"/>
    <col min="2821" max="2821" width="12.7109375" style="1282" customWidth="1"/>
    <col min="2822" max="2822" width="8" style="1282" customWidth="1"/>
    <col min="2823" max="2823" width="9.7109375" style="1282" customWidth="1"/>
    <col min="2824" max="2824" width="8.85546875" style="1282" customWidth="1"/>
    <col min="2825" max="2825" width="12" style="1282" customWidth="1"/>
    <col min="2826" max="2826" width="9.28515625" style="1282" customWidth="1"/>
    <col min="2827" max="2827" width="11.5703125" style="1282" customWidth="1"/>
    <col min="2828" max="2828" width="7.42578125" style="1282" customWidth="1"/>
    <col min="2829" max="2829" width="8.7109375" style="1282" customWidth="1"/>
    <col min="2830" max="2830" width="9.85546875" style="1282" customWidth="1"/>
    <col min="2831" max="2831" width="8.7109375" style="1282" customWidth="1"/>
    <col min="2832" max="3072" width="9.140625" style="1282"/>
    <col min="3073" max="3073" width="14.7109375" style="1282" customWidth="1"/>
    <col min="3074" max="3074" width="9.7109375" style="1282" customWidth="1"/>
    <col min="3075" max="3075" width="7.7109375" style="1282" customWidth="1"/>
    <col min="3076" max="3076" width="13.140625" style="1282" customWidth="1"/>
    <col min="3077" max="3077" width="12.7109375" style="1282" customWidth="1"/>
    <col min="3078" max="3078" width="8" style="1282" customWidth="1"/>
    <col min="3079" max="3079" width="9.7109375" style="1282" customWidth="1"/>
    <col min="3080" max="3080" width="8.85546875" style="1282" customWidth="1"/>
    <col min="3081" max="3081" width="12" style="1282" customWidth="1"/>
    <col min="3082" max="3082" width="9.28515625" style="1282" customWidth="1"/>
    <col min="3083" max="3083" width="11.5703125" style="1282" customWidth="1"/>
    <col min="3084" max="3084" width="7.42578125" style="1282" customWidth="1"/>
    <col min="3085" max="3085" width="8.7109375" style="1282" customWidth="1"/>
    <col min="3086" max="3086" width="9.85546875" style="1282" customWidth="1"/>
    <col min="3087" max="3087" width="8.7109375" style="1282" customWidth="1"/>
    <col min="3088" max="3328" width="9.140625" style="1282"/>
    <col min="3329" max="3329" width="14.7109375" style="1282" customWidth="1"/>
    <col min="3330" max="3330" width="9.7109375" style="1282" customWidth="1"/>
    <col min="3331" max="3331" width="7.7109375" style="1282" customWidth="1"/>
    <col min="3332" max="3332" width="13.140625" style="1282" customWidth="1"/>
    <col min="3333" max="3333" width="12.7109375" style="1282" customWidth="1"/>
    <col min="3334" max="3334" width="8" style="1282" customWidth="1"/>
    <col min="3335" max="3335" width="9.7109375" style="1282" customWidth="1"/>
    <col min="3336" max="3336" width="8.85546875" style="1282" customWidth="1"/>
    <col min="3337" max="3337" width="12" style="1282" customWidth="1"/>
    <col min="3338" max="3338" width="9.28515625" style="1282" customWidth="1"/>
    <col min="3339" max="3339" width="11.5703125" style="1282" customWidth="1"/>
    <col min="3340" max="3340" width="7.42578125" style="1282" customWidth="1"/>
    <col min="3341" max="3341" width="8.7109375" style="1282" customWidth="1"/>
    <col min="3342" max="3342" width="9.85546875" style="1282" customWidth="1"/>
    <col min="3343" max="3343" width="8.7109375" style="1282" customWidth="1"/>
    <col min="3344" max="3584" width="9.140625" style="1282"/>
    <col min="3585" max="3585" width="14.7109375" style="1282" customWidth="1"/>
    <col min="3586" max="3586" width="9.7109375" style="1282" customWidth="1"/>
    <col min="3587" max="3587" width="7.7109375" style="1282" customWidth="1"/>
    <col min="3588" max="3588" width="13.140625" style="1282" customWidth="1"/>
    <col min="3589" max="3589" width="12.7109375" style="1282" customWidth="1"/>
    <col min="3590" max="3590" width="8" style="1282" customWidth="1"/>
    <col min="3591" max="3591" width="9.7109375" style="1282" customWidth="1"/>
    <col min="3592" max="3592" width="8.85546875" style="1282" customWidth="1"/>
    <col min="3593" max="3593" width="12" style="1282" customWidth="1"/>
    <col min="3594" max="3594" width="9.28515625" style="1282" customWidth="1"/>
    <col min="3595" max="3595" width="11.5703125" style="1282" customWidth="1"/>
    <col min="3596" max="3596" width="7.42578125" style="1282" customWidth="1"/>
    <col min="3597" max="3597" width="8.7109375" style="1282" customWidth="1"/>
    <col min="3598" max="3598" width="9.85546875" style="1282" customWidth="1"/>
    <col min="3599" max="3599" width="8.7109375" style="1282" customWidth="1"/>
    <col min="3600" max="3840" width="9.140625" style="1282"/>
    <col min="3841" max="3841" width="14.7109375" style="1282" customWidth="1"/>
    <col min="3842" max="3842" width="9.7109375" style="1282" customWidth="1"/>
    <col min="3843" max="3843" width="7.7109375" style="1282" customWidth="1"/>
    <col min="3844" max="3844" width="13.140625" style="1282" customWidth="1"/>
    <col min="3845" max="3845" width="12.7109375" style="1282" customWidth="1"/>
    <col min="3846" max="3846" width="8" style="1282" customWidth="1"/>
    <col min="3847" max="3847" width="9.7109375" style="1282" customWidth="1"/>
    <col min="3848" max="3848" width="8.85546875" style="1282" customWidth="1"/>
    <col min="3849" max="3849" width="12" style="1282" customWidth="1"/>
    <col min="3850" max="3850" width="9.28515625" style="1282" customWidth="1"/>
    <col min="3851" max="3851" width="11.5703125" style="1282" customWidth="1"/>
    <col min="3852" max="3852" width="7.42578125" style="1282" customWidth="1"/>
    <col min="3853" max="3853" width="8.7109375" style="1282" customWidth="1"/>
    <col min="3854" max="3854" width="9.85546875" style="1282" customWidth="1"/>
    <col min="3855" max="3855" width="8.7109375" style="1282" customWidth="1"/>
    <col min="3856" max="4096" width="9.140625" style="1282"/>
    <col min="4097" max="4097" width="14.7109375" style="1282" customWidth="1"/>
    <col min="4098" max="4098" width="9.7109375" style="1282" customWidth="1"/>
    <col min="4099" max="4099" width="7.7109375" style="1282" customWidth="1"/>
    <col min="4100" max="4100" width="13.140625" style="1282" customWidth="1"/>
    <col min="4101" max="4101" width="12.7109375" style="1282" customWidth="1"/>
    <col min="4102" max="4102" width="8" style="1282" customWidth="1"/>
    <col min="4103" max="4103" width="9.7109375" style="1282" customWidth="1"/>
    <col min="4104" max="4104" width="8.85546875" style="1282" customWidth="1"/>
    <col min="4105" max="4105" width="12" style="1282" customWidth="1"/>
    <col min="4106" max="4106" width="9.28515625" style="1282" customWidth="1"/>
    <col min="4107" max="4107" width="11.5703125" style="1282" customWidth="1"/>
    <col min="4108" max="4108" width="7.42578125" style="1282" customWidth="1"/>
    <col min="4109" max="4109" width="8.7109375" style="1282" customWidth="1"/>
    <col min="4110" max="4110" width="9.85546875" style="1282" customWidth="1"/>
    <col min="4111" max="4111" width="8.7109375" style="1282" customWidth="1"/>
    <col min="4112" max="4352" width="9.140625" style="1282"/>
    <col min="4353" max="4353" width="14.7109375" style="1282" customWidth="1"/>
    <col min="4354" max="4354" width="9.7109375" style="1282" customWidth="1"/>
    <col min="4355" max="4355" width="7.7109375" style="1282" customWidth="1"/>
    <col min="4356" max="4356" width="13.140625" style="1282" customWidth="1"/>
    <col min="4357" max="4357" width="12.7109375" style="1282" customWidth="1"/>
    <col min="4358" max="4358" width="8" style="1282" customWidth="1"/>
    <col min="4359" max="4359" width="9.7109375" style="1282" customWidth="1"/>
    <col min="4360" max="4360" width="8.85546875" style="1282" customWidth="1"/>
    <col min="4361" max="4361" width="12" style="1282" customWidth="1"/>
    <col min="4362" max="4362" width="9.28515625" style="1282" customWidth="1"/>
    <col min="4363" max="4363" width="11.5703125" style="1282" customWidth="1"/>
    <col min="4364" max="4364" width="7.42578125" style="1282" customWidth="1"/>
    <col min="4365" max="4365" width="8.7109375" style="1282" customWidth="1"/>
    <col min="4366" max="4366" width="9.85546875" style="1282" customWidth="1"/>
    <col min="4367" max="4367" width="8.7109375" style="1282" customWidth="1"/>
    <col min="4368" max="4608" width="9.140625" style="1282"/>
    <col min="4609" max="4609" width="14.7109375" style="1282" customWidth="1"/>
    <col min="4610" max="4610" width="9.7109375" style="1282" customWidth="1"/>
    <col min="4611" max="4611" width="7.7109375" style="1282" customWidth="1"/>
    <col min="4612" max="4612" width="13.140625" style="1282" customWidth="1"/>
    <col min="4613" max="4613" width="12.7109375" style="1282" customWidth="1"/>
    <col min="4614" max="4614" width="8" style="1282" customWidth="1"/>
    <col min="4615" max="4615" width="9.7109375" style="1282" customWidth="1"/>
    <col min="4616" max="4616" width="8.85546875" style="1282" customWidth="1"/>
    <col min="4617" max="4617" width="12" style="1282" customWidth="1"/>
    <col min="4618" max="4618" width="9.28515625" style="1282" customWidth="1"/>
    <col min="4619" max="4619" width="11.5703125" style="1282" customWidth="1"/>
    <col min="4620" max="4620" width="7.42578125" style="1282" customWidth="1"/>
    <col min="4621" max="4621" width="8.7109375" style="1282" customWidth="1"/>
    <col min="4622" max="4622" width="9.85546875" style="1282" customWidth="1"/>
    <col min="4623" max="4623" width="8.7109375" style="1282" customWidth="1"/>
    <col min="4624" max="4864" width="9.140625" style="1282"/>
    <col min="4865" max="4865" width="14.7109375" style="1282" customWidth="1"/>
    <col min="4866" max="4866" width="9.7109375" style="1282" customWidth="1"/>
    <col min="4867" max="4867" width="7.7109375" style="1282" customWidth="1"/>
    <col min="4868" max="4868" width="13.140625" style="1282" customWidth="1"/>
    <col min="4869" max="4869" width="12.7109375" style="1282" customWidth="1"/>
    <col min="4870" max="4870" width="8" style="1282" customWidth="1"/>
    <col min="4871" max="4871" width="9.7109375" style="1282" customWidth="1"/>
    <col min="4872" max="4872" width="8.85546875" style="1282" customWidth="1"/>
    <col min="4873" max="4873" width="12" style="1282" customWidth="1"/>
    <col min="4874" max="4874" width="9.28515625" style="1282" customWidth="1"/>
    <col min="4875" max="4875" width="11.5703125" style="1282" customWidth="1"/>
    <col min="4876" max="4876" width="7.42578125" style="1282" customWidth="1"/>
    <col min="4877" max="4877" width="8.7109375" style="1282" customWidth="1"/>
    <col min="4878" max="4878" width="9.85546875" style="1282" customWidth="1"/>
    <col min="4879" max="4879" width="8.7109375" style="1282" customWidth="1"/>
    <col min="4880" max="5120" width="9.140625" style="1282"/>
    <col min="5121" max="5121" width="14.7109375" style="1282" customWidth="1"/>
    <col min="5122" max="5122" width="9.7109375" style="1282" customWidth="1"/>
    <col min="5123" max="5123" width="7.7109375" style="1282" customWidth="1"/>
    <col min="5124" max="5124" width="13.140625" style="1282" customWidth="1"/>
    <col min="5125" max="5125" width="12.7109375" style="1282" customWidth="1"/>
    <col min="5126" max="5126" width="8" style="1282" customWidth="1"/>
    <col min="5127" max="5127" width="9.7109375" style="1282" customWidth="1"/>
    <col min="5128" max="5128" width="8.85546875" style="1282" customWidth="1"/>
    <col min="5129" max="5129" width="12" style="1282" customWidth="1"/>
    <col min="5130" max="5130" width="9.28515625" style="1282" customWidth="1"/>
    <col min="5131" max="5131" width="11.5703125" style="1282" customWidth="1"/>
    <col min="5132" max="5132" width="7.42578125" style="1282" customWidth="1"/>
    <col min="5133" max="5133" width="8.7109375" style="1282" customWidth="1"/>
    <col min="5134" max="5134" width="9.85546875" style="1282" customWidth="1"/>
    <col min="5135" max="5135" width="8.7109375" style="1282" customWidth="1"/>
    <col min="5136" max="5376" width="9.140625" style="1282"/>
    <col min="5377" max="5377" width="14.7109375" style="1282" customWidth="1"/>
    <col min="5378" max="5378" width="9.7109375" style="1282" customWidth="1"/>
    <col min="5379" max="5379" width="7.7109375" style="1282" customWidth="1"/>
    <col min="5380" max="5380" width="13.140625" style="1282" customWidth="1"/>
    <col min="5381" max="5381" width="12.7109375" style="1282" customWidth="1"/>
    <col min="5382" max="5382" width="8" style="1282" customWidth="1"/>
    <col min="5383" max="5383" width="9.7109375" style="1282" customWidth="1"/>
    <col min="5384" max="5384" width="8.85546875" style="1282" customWidth="1"/>
    <col min="5385" max="5385" width="12" style="1282" customWidth="1"/>
    <col min="5386" max="5386" width="9.28515625" style="1282" customWidth="1"/>
    <col min="5387" max="5387" width="11.5703125" style="1282" customWidth="1"/>
    <col min="5388" max="5388" width="7.42578125" style="1282" customWidth="1"/>
    <col min="5389" max="5389" width="8.7109375" style="1282" customWidth="1"/>
    <col min="5390" max="5390" width="9.85546875" style="1282" customWidth="1"/>
    <col min="5391" max="5391" width="8.7109375" style="1282" customWidth="1"/>
    <col min="5392" max="5632" width="9.140625" style="1282"/>
    <col min="5633" max="5633" width="14.7109375" style="1282" customWidth="1"/>
    <col min="5634" max="5634" width="9.7109375" style="1282" customWidth="1"/>
    <col min="5635" max="5635" width="7.7109375" style="1282" customWidth="1"/>
    <col min="5636" max="5636" width="13.140625" style="1282" customWidth="1"/>
    <col min="5637" max="5637" width="12.7109375" style="1282" customWidth="1"/>
    <col min="5638" max="5638" width="8" style="1282" customWidth="1"/>
    <col min="5639" max="5639" width="9.7109375" style="1282" customWidth="1"/>
    <col min="5640" max="5640" width="8.85546875" style="1282" customWidth="1"/>
    <col min="5641" max="5641" width="12" style="1282" customWidth="1"/>
    <col min="5642" max="5642" width="9.28515625" style="1282" customWidth="1"/>
    <col min="5643" max="5643" width="11.5703125" style="1282" customWidth="1"/>
    <col min="5644" max="5644" width="7.42578125" style="1282" customWidth="1"/>
    <col min="5645" max="5645" width="8.7109375" style="1282" customWidth="1"/>
    <col min="5646" max="5646" width="9.85546875" style="1282" customWidth="1"/>
    <col min="5647" max="5647" width="8.7109375" style="1282" customWidth="1"/>
    <col min="5648" max="5888" width="9.140625" style="1282"/>
    <col min="5889" max="5889" width="14.7109375" style="1282" customWidth="1"/>
    <col min="5890" max="5890" width="9.7109375" style="1282" customWidth="1"/>
    <col min="5891" max="5891" width="7.7109375" style="1282" customWidth="1"/>
    <col min="5892" max="5892" width="13.140625" style="1282" customWidth="1"/>
    <col min="5893" max="5893" width="12.7109375" style="1282" customWidth="1"/>
    <col min="5894" max="5894" width="8" style="1282" customWidth="1"/>
    <col min="5895" max="5895" width="9.7109375" style="1282" customWidth="1"/>
    <col min="5896" max="5896" width="8.85546875" style="1282" customWidth="1"/>
    <col min="5897" max="5897" width="12" style="1282" customWidth="1"/>
    <col min="5898" max="5898" width="9.28515625" style="1282" customWidth="1"/>
    <col min="5899" max="5899" width="11.5703125" style="1282" customWidth="1"/>
    <col min="5900" max="5900" width="7.42578125" style="1282" customWidth="1"/>
    <col min="5901" max="5901" width="8.7109375" style="1282" customWidth="1"/>
    <col min="5902" max="5902" width="9.85546875" style="1282" customWidth="1"/>
    <col min="5903" max="5903" width="8.7109375" style="1282" customWidth="1"/>
    <col min="5904" max="6144" width="9.140625" style="1282"/>
    <col min="6145" max="6145" width="14.7109375" style="1282" customWidth="1"/>
    <col min="6146" max="6146" width="9.7109375" style="1282" customWidth="1"/>
    <col min="6147" max="6147" width="7.7109375" style="1282" customWidth="1"/>
    <col min="6148" max="6148" width="13.140625" style="1282" customWidth="1"/>
    <col min="6149" max="6149" width="12.7109375" style="1282" customWidth="1"/>
    <col min="6150" max="6150" width="8" style="1282" customWidth="1"/>
    <col min="6151" max="6151" width="9.7109375" style="1282" customWidth="1"/>
    <col min="6152" max="6152" width="8.85546875" style="1282" customWidth="1"/>
    <col min="6153" max="6153" width="12" style="1282" customWidth="1"/>
    <col min="6154" max="6154" width="9.28515625" style="1282" customWidth="1"/>
    <col min="6155" max="6155" width="11.5703125" style="1282" customWidth="1"/>
    <col min="6156" max="6156" width="7.42578125" style="1282" customWidth="1"/>
    <col min="6157" max="6157" width="8.7109375" style="1282" customWidth="1"/>
    <col min="6158" max="6158" width="9.85546875" style="1282" customWidth="1"/>
    <col min="6159" max="6159" width="8.7109375" style="1282" customWidth="1"/>
    <col min="6160" max="6400" width="9.140625" style="1282"/>
    <col min="6401" max="6401" width="14.7109375" style="1282" customWidth="1"/>
    <col min="6402" max="6402" width="9.7109375" style="1282" customWidth="1"/>
    <col min="6403" max="6403" width="7.7109375" style="1282" customWidth="1"/>
    <col min="6404" max="6404" width="13.140625" style="1282" customWidth="1"/>
    <col min="6405" max="6405" width="12.7109375" style="1282" customWidth="1"/>
    <col min="6406" max="6406" width="8" style="1282" customWidth="1"/>
    <col min="6407" max="6407" width="9.7109375" style="1282" customWidth="1"/>
    <col min="6408" max="6408" width="8.85546875" style="1282" customWidth="1"/>
    <col min="6409" max="6409" width="12" style="1282" customWidth="1"/>
    <col min="6410" max="6410" width="9.28515625" style="1282" customWidth="1"/>
    <col min="6411" max="6411" width="11.5703125" style="1282" customWidth="1"/>
    <col min="6412" max="6412" width="7.42578125" style="1282" customWidth="1"/>
    <col min="6413" max="6413" width="8.7109375" style="1282" customWidth="1"/>
    <col min="6414" max="6414" width="9.85546875" style="1282" customWidth="1"/>
    <col min="6415" max="6415" width="8.7109375" style="1282" customWidth="1"/>
    <col min="6416" max="6656" width="9.140625" style="1282"/>
    <col min="6657" max="6657" width="14.7109375" style="1282" customWidth="1"/>
    <col min="6658" max="6658" width="9.7109375" style="1282" customWidth="1"/>
    <col min="6659" max="6659" width="7.7109375" style="1282" customWidth="1"/>
    <col min="6660" max="6660" width="13.140625" style="1282" customWidth="1"/>
    <col min="6661" max="6661" width="12.7109375" style="1282" customWidth="1"/>
    <col min="6662" max="6662" width="8" style="1282" customWidth="1"/>
    <col min="6663" max="6663" width="9.7109375" style="1282" customWidth="1"/>
    <col min="6664" max="6664" width="8.85546875" style="1282" customWidth="1"/>
    <col min="6665" max="6665" width="12" style="1282" customWidth="1"/>
    <col min="6666" max="6666" width="9.28515625" style="1282" customWidth="1"/>
    <col min="6667" max="6667" width="11.5703125" style="1282" customWidth="1"/>
    <col min="6668" max="6668" width="7.42578125" style="1282" customWidth="1"/>
    <col min="6669" max="6669" width="8.7109375" style="1282" customWidth="1"/>
    <col min="6670" max="6670" width="9.85546875" style="1282" customWidth="1"/>
    <col min="6671" max="6671" width="8.7109375" style="1282" customWidth="1"/>
    <col min="6672" max="6912" width="9.140625" style="1282"/>
    <col min="6913" max="6913" width="14.7109375" style="1282" customWidth="1"/>
    <col min="6914" max="6914" width="9.7109375" style="1282" customWidth="1"/>
    <col min="6915" max="6915" width="7.7109375" style="1282" customWidth="1"/>
    <col min="6916" max="6916" width="13.140625" style="1282" customWidth="1"/>
    <col min="6917" max="6917" width="12.7109375" style="1282" customWidth="1"/>
    <col min="6918" max="6918" width="8" style="1282" customWidth="1"/>
    <col min="6919" max="6919" width="9.7109375" style="1282" customWidth="1"/>
    <col min="6920" max="6920" width="8.85546875" style="1282" customWidth="1"/>
    <col min="6921" max="6921" width="12" style="1282" customWidth="1"/>
    <col min="6922" max="6922" width="9.28515625" style="1282" customWidth="1"/>
    <col min="6923" max="6923" width="11.5703125" style="1282" customWidth="1"/>
    <col min="6924" max="6924" width="7.42578125" style="1282" customWidth="1"/>
    <col min="6925" max="6925" width="8.7109375" style="1282" customWidth="1"/>
    <col min="6926" max="6926" width="9.85546875" style="1282" customWidth="1"/>
    <col min="6927" max="6927" width="8.7109375" style="1282" customWidth="1"/>
    <col min="6928" max="7168" width="9.140625" style="1282"/>
    <col min="7169" max="7169" width="14.7109375" style="1282" customWidth="1"/>
    <col min="7170" max="7170" width="9.7109375" style="1282" customWidth="1"/>
    <col min="7171" max="7171" width="7.7109375" style="1282" customWidth="1"/>
    <col min="7172" max="7172" width="13.140625" style="1282" customWidth="1"/>
    <col min="7173" max="7173" width="12.7109375" style="1282" customWidth="1"/>
    <col min="7174" max="7174" width="8" style="1282" customWidth="1"/>
    <col min="7175" max="7175" width="9.7109375" style="1282" customWidth="1"/>
    <col min="7176" max="7176" width="8.85546875" style="1282" customWidth="1"/>
    <col min="7177" max="7177" width="12" style="1282" customWidth="1"/>
    <col min="7178" max="7178" width="9.28515625" style="1282" customWidth="1"/>
    <col min="7179" max="7179" width="11.5703125" style="1282" customWidth="1"/>
    <col min="7180" max="7180" width="7.42578125" style="1282" customWidth="1"/>
    <col min="7181" max="7181" width="8.7109375" style="1282" customWidth="1"/>
    <col min="7182" max="7182" width="9.85546875" style="1282" customWidth="1"/>
    <col min="7183" max="7183" width="8.7109375" style="1282" customWidth="1"/>
    <col min="7184" max="7424" width="9.140625" style="1282"/>
    <col min="7425" max="7425" width="14.7109375" style="1282" customWidth="1"/>
    <col min="7426" max="7426" width="9.7109375" style="1282" customWidth="1"/>
    <col min="7427" max="7427" width="7.7109375" style="1282" customWidth="1"/>
    <col min="7428" max="7428" width="13.140625" style="1282" customWidth="1"/>
    <col min="7429" max="7429" width="12.7109375" style="1282" customWidth="1"/>
    <col min="7430" max="7430" width="8" style="1282" customWidth="1"/>
    <col min="7431" max="7431" width="9.7109375" style="1282" customWidth="1"/>
    <col min="7432" max="7432" width="8.85546875" style="1282" customWidth="1"/>
    <col min="7433" max="7433" width="12" style="1282" customWidth="1"/>
    <col min="7434" max="7434" width="9.28515625" style="1282" customWidth="1"/>
    <col min="7435" max="7435" width="11.5703125" style="1282" customWidth="1"/>
    <col min="7436" max="7436" width="7.42578125" style="1282" customWidth="1"/>
    <col min="7437" max="7437" width="8.7109375" style="1282" customWidth="1"/>
    <col min="7438" max="7438" width="9.85546875" style="1282" customWidth="1"/>
    <col min="7439" max="7439" width="8.7109375" style="1282" customWidth="1"/>
    <col min="7440" max="7680" width="9.140625" style="1282"/>
    <col min="7681" max="7681" width="14.7109375" style="1282" customWidth="1"/>
    <col min="7682" max="7682" width="9.7109375" style="1282" customWidth="1"/>
    <col min="7683" max="7683" width="7.7109375" style="1282" customWidth="1"/>
    <col min="7684" max="7684" width="13.140625" style="1282" customWidth="1"/>
    <col min="7685" max="7685" width="12.7109375" style="1282" customWidth="1"/>
    <col min="7686" max="7686" width="8" style="1282" customWidth="1"/>
    <col min="7687" max="7687" width="9.7109375" style="1282" customWidth="1"/>
    <col min="7688" max="7688" width="8.85546875" style="1282" customWidth="1"/>
    <col min="7689" max="7689" width="12" style="1282" customWidth="1"/>
    <col min="7690" max="7690" width="9.28515625" style="1282" customWidth="1"/>
    <col min="7691" max="7691" width="11.5703125" style="1282" customWidth="1"/>
    <col min="7692" max="7692" width="7.42578125" style="1282" customWidth="1"/>
    <col min="7693" max="7693" width="8.7109375" style="1282" customWidth="1"/>
    <col min="7694" max="7694" width="9.85546875" style="1282" customWidth="1"/>
    <col min="7695" max="7695" width="8.7109375" style="1282" customWidth="1"/>
    <col min="7696" max="7936" width="9.140625" style="1282"/>
    <col min="7937" max="7937" width="14.7109375" style="1282" customWidth="1"/>
    <col min="7938" max="7938" width="9.7109375" style="1282" customWidth="1"/>
    <col min="7939" max="7939" width="7.7109375" style="1282" customWidth="1"/>
    <col min="7940" max="7940" width="13.140625" style="1282" customWidth="1"/>
    <col min="7941" max="7941" width="12.7109375" style="1282" customWidth="1"/>
    <col min="7942" max="7942" width="8" style="1282" customWidth="1"/>
    <col min="7943" max="7943" width="9.7109375" style="1282" customWidth="1"/>
    <col min="7944" max="7944" width="8.85546875" style="1282" customWidth="1"/>
    <col min="7945" max="7945" width="12" style="1282" customWidth="1"/>
    <col min="7946" max="7946" width="9.28515625" style="1282" customWidth="1"/>
    <col min="7947" max="7947" width="11.5703125" style="1282" customWidth="1"/>
    <col min="7948" max="7948" width="7.42578125" style="1282" customWidth="1"/>
    <col min="7949" max="7949" width="8.7109375" style="1282" customWidth="1"/>
    <col min="7950" max="7950" width="9.85546875" style="1282" customWidth="1"/>
    <col min="7951" max="7951" width="8.7109375" style="1282" customWidth="1"/>
    <col min="7952" max="8192" width="9.140625" style="1282"/>
    <col min="8193" max="8193" width="14.7109375" style="1282" customWidth="1"/>
    <col min="8194" max="8194" width="9.7109375" style="1282" customWidth="1"/>
    <col min="8195" max="8195" width="7.7109375" style="1282" customWidth="1"/>
    <col min="8196" max="8196" width="13.140625" style="1282" customWidth="1"/>
    <col min="8197" max="8197" width="12.7109375" style="1282" customWidth="1"/>
    <col min="8198" max="8198" width="8" style="1282" customWidth="1"/>
    <col min="8199" max="8199" width="9.7109375" style="1282" customWidth="1"/>
    <col min="8200" max="8200" width="8.85546875" style="1282" customWidth="1"/>
    <col min="8201" max="8201" width="12" style="1282" customWidth="1"/>
    <col min="8202" max="8202" width="9.28515625" style="1282" customWidth="1"/>
    <col min="8203" max="8203" width="11.5703125" style="1282" customWidth="1"/>
    <col min="8204" max="8204" width="7.42578125" style="1282" customWidth="1"/>
    <col min="8205" max="8205" width="8.7109375" style="1282" customWidth="1"/>
    <col min="8206" max="8206" width="9.85546875" style="1282" customWidth="1"/>
    <col min="8207" max="8207" width="8.7109375" style="1282" customWidth="1"/>
    <col min="8208" max="8448" width="9.140625" style="1282"/>
    <col min="8449" max="8449" width="14.7109375" style="1282" customWidth="1"/>
    <col min="8450" max="8450" width="9.7109375" style="1282" customWidth="1"/>
    <col min="8451" max="8451" width="7.7109375" style="1282" customWidth="1"/>
    <col min="8452" max="8452" width="13.140625" style="1282" customWidth="1"/>
    <col min="8453" max="8453" width="12.7109375" style="1282" customWidth="1"/>
    <col min="8454" max="8454" width="8" style="1282" customWidth="1"/>
    <col min="8455" max="8455" width="9.7109375" style="1282" customWidth="1"/>
    <col min="8456" max="8456" width="8.85546875" style="1282" customWidth="1"/>
    <col min="8457" max="8457" width="12" style="1282" customWidth="1"/>
    <col min="8458" max="8458" width="9.28515625" style="1282" customWidth="1"/>
    <col min="8459" max="8459" width="11.5703125" style="1282" customWidth="1"/>
    <col min="8460" max="8460" width="7.42578125" style="1282" customWidth="1"/>
    <col min="8461" max="8461" width="8.7109375" style="1282" customWidth="1"/>
    <col min="8462" max="8462" width="9.85546875" style="1282" customWidth="1"/>
    <col min="8463" max="8463" width="8.7109375" style="1282" customWidth="1"/>
    <col min="8464" max="8704" width="9.140625" style="1282"/>
    <col min="8705" max="8705" width="14.7109375" style="1282" customWidth="1"/>
    <col min="8706" max="8706" width="9.7109375" style="1282" customWidth="1"/>
    <col min="8707" max="8707" width="7.7109375" style="1282" customWidth="1"/>
    <col min="8708" max="8708" width="13.140625" style="1282" customWidth="1"/>
    <col min="8709" max="8709" width="12.7109375" style="1282" customWidth="1"/>
    <col min="8710" max="8710" width="8" style="1282" customWidth="1"/>
    <col min="8711" max="8711" width="9.7109375" style="1282" customWidth="1"/>
    <col min="8712" max="8712" width="8.85546875" style="1282" customWidth="1"/>
    <col min="8713" max="8713" width="12" style="1282" customWidth="1"/>
    <col min="8714" max="8714" width="9.28515625" style="1282" customWidth="1"/>
    <col min="8715" max="8715" width="11.5703125" style="1282" customWidth="1"/>
    <col min="8716" max="8716" width="7.42578125" style="1282" customWidth="1"/>
    <col min="8717" max="8717" width="8.7109375" style="1282" customWidth="1"/>
    <col min="8718" max="8718" width="9.85546875" style="1282" customWidth="1"/>
    <col min="8719" max="8719" width="8.7109375" style="1282" customWidth="1"/>
    <col min="8720" max="8960" width="9.140625" style="1282"/>
    <col min="8961" max="8961" width="14.7109375" style="1282" customWidth="1"/>
    <col min="8962" max="8962" width="9.7109375" style="1282" customWidth="1"/>
    <col min="8963" max="8963" width="7.7109375" style="1282" customWidth="1"/>
    <col min="8964" max="8964" width="13.140625" style="1282" customWidth="1"/>
    <col min="8965" max="8965" width="12.7109375" style="1282" customWidth="1"/>
    <col min="8966" max="8966" width="8" style="1282" customWidth="1"/>
    <col min="8967" max="8967" width="9.7109375" style="1282" customWidth="1"/>
    <col min="8968" max="8968" width="8.85546875" style="1282" customWidth="1"/>
    <col min="8969" max="8969" width="12" style="1282" customWidth="1"/>
    <col min="8970" max="8970" width="9.28515625" style="1282" customWidth="1"/>
    <col min="8971" max="8971" width="11.5703125" style="1282" customWidth="1"/>
    <col min="8972" max="8972" width="7.42578125" style="1282" customWidth="1"/>
    <col min="8973" max="8973" width="8.7109375" style="1282" customWidth="1"/>
    <col min="8974" max="8974" width="9.85546875" style="1282" customWidth="1"/>
    <col min="8975" max="8975" width="8.7109375" style="1282" customWidth="1"/>
    <col min="8976" max="9216" width="9.140625" style="1282"/>
    <col min="9217" max="9217" width="14.7109375" style="1282" customWidth="1"/>
    <col min="9218" max="9218" width="9.7109375" style="1282" customWidth="1"/>
    <col min="9219" max="9219" width="7.7109375" style="1282" customWidth="1"/>
    <col min="9220" max="9220" width="13.140625" style="1282" customWidth="1"/>
    <col min="9221" max="9221" width="12.7109375" style="1282" customWidth="1"/>
    <col min="9222" max="9222" width="8" style="1282" customWidth="1"/>
    <col min="9223" max="9223" width="9.7109375" style="1282" customWidth="1"/>
    <col min="9224" max="9224" width="8.85546875" style="1282" customWidth="1"/>
    <col min="9225" max="9225" width="12" style="1282" customWidth="1"/>
    <col min="9226" max="9226" width="9.28515625" style="1282" customWidth="1"/>
    <col min="9227" max="9227" width="11.5703125" style="1282" customWidth="1"/>
    <col min="9228" max="9228" width="7.42578125" style="1282" customWidth="1"/>
    <col min="9229" max="9229" width="8.7109375" style="1282" customWidth="1"/>
    <col min="9230" max="9230" width="9.85546875" style="1282" customWidth="1"/>
    <col min="9231" max="9231" width="8.7109375" style="1282" customWidth="1"/>
    <col min="9232" max="9472" width="9.140625" style="1282"/>
    <col min="9473" max="9473" width="14.7109375" style="1282" customWidth="1"/>
    <col min="9474" max="9474" width="9.7109375" style="1282" customWidth="1"/>
    <col min="9475" max="9475" width="7.7109375" style="1282" customWidth="1"/>
    <col min="9476" max="9476" width="13.140625" style="1282" customWidth="1"/>
    <col min="9477" max="9477" width="12.7109375" style="1282" customWidth="1"/>
    <col min="9478" max="9478" width="8" style="1282" customWidth="1"/>
    <col min="9479" max="9479" width="9.7109375" style="1282" customWidth="1"/>
    <col min="9480" max="9480" width="8.85546875" style="1282" customWidth="1"/>
    <col min="9481" max="9481" width="12" style="1282" customWidth="1"/>
    <col min="9482" max="9482" width="9.28515625" style="1282" customWidth="1"/>
    <col min="9483" max="9483" width="11.5703125" style="1282" customWidth="1"/>
    <col min="9484" max="9484" width="7.42578125" style="1282" customWidth="1"/>
    <col min="9485" max="9485" width="8.7109375" style="1282" customWidth="1"/>
    <col min="9486" max="9486" width="9.85546875" style="1282" customWidth="1"/>
    <col min="9487" max="9487" width="8.7109375" style="1282" customWidth="1"/>
    <col min="9488" max="9728" width="9.140625" style="1282"/>
    <col min="9729" max="9729" width="14.7109375" style="1282" customWidth="1"/>
    <col min="9730" max="9730" width="9.7109375" style="1282" customWidth="1"/>
    <col min="9731" max="9731" width="7.7109375" style="1282" customWidth="1"/>
    <col min="9732" max="9732" width="13.140625" style="1282" customWidth="1"/>
    <col min="9733" max="9733" width="12.7109375" style="1282" customWidth="1"/>
    <col min="9734" max="9734" width="8" style="1282" customWidth="1"/>
    <col min="9735" max="9735" width="9.7109375" style="1282" customWidth="1"/>
    <col min="9736" max="9736" width="8.85546875" style="1282" customWidth="1"/>
    <col min="9737" max="9737" width="12" style="1282" customWidth="1"/>
    <col min="9738" max="9738" width="9.28515625" style="1282" customWidth="1"/>
    <col min="9739" max="9739" width="11.5703125" style="1282" customWidth="1"/>
    <col min="9740" max="9740" width="7.42578125" style="1282" customWidth="1"/>
    <col min="9741" max="9741" width="8.7109375" style="1282" customWidth="1"/>
    <col min="9742" max="9742" width="9.85546875" style="1282" customWidth="1"/>
    <col min="9743" max="9743" width="8.7109375" style="1282" customWidth="1"/>
    <col min="9744" max="9984" width="9.140625" style="1282"/>
    <col min="9985" max="9985" width="14.7109375" style="1282" customWidth="1"/>
    <col min="9986" max="9986" width="9.7109375" style="1282" customWidth="1"/>
    <col min="9987" max="9987" width="7.7109375" style="1282" customWidth="1"/>
    <col min="9988" max="9988" width="13.140625" style="1282" customWidth="1"/>
    <col min="9989" max="9989" width="12.7109375" style="1282" customWidth="1"/>
    <col min="9990" max="9990" width="8" style="1282" customWidth="1"/>
    <col min="9991" max="9991" width="9.7109375" style="1282" customWidth="1"/>
    <col min="9992" max="9992" width="8.85546875" style="1282" customWidth="1"/>
    <col min="9993" max="9993" width="12" style="1282" customWidth="1"/>
    <col min="9994" max="9994" width="9.28515625" style="1282" customWidth="1"/>
    <col min="9995" max="9995" width="11.5703125" style="1282" customWidth="1"/>
    <col min="9996" max="9996" width="7.42578125" style="1282" customWidth="1"/>
    <col min="9997" max="9997" width="8.7109375" style="1282" customWidth="1"/>
    <col min="9998" max="9998" width="9.85546875" style="1282" customWidth="1"/>
    <col min="9999" max="9999" width="8.7109375" style="1282" customWidth="1"/>
    <col min="10000" max="10240" width="9.140625" style="1282"/>
    <col min="10241" max="10241" width="14.7109375" style="1282" customWidth="1"/>
    <col min="10242" max="10242" width="9.7109375" style="1282" customWidth="1"/>
    <col min="10243" max="10243" width="7.7109375" style="1282" customWidth="1"/>
    <col min="10244" max="10244" width="13.140625" style="1282" customWidth="1"/>
    <col min="10245" max="10245" width="12.7109375" style="1282" customWidth="1"/>
    <col min="10246" max="10246" width="8" style="1282" customWidth="1"/>
    <col min="10247" max="10247" width="9.7109375" style="1282" customWidth="1"/>
    <col min="10248" max="10248" width="8.85546875" style="1282" customWidth="1"/>
    <col min="10249" max="10249" width="12" style="1282" customWidth="1"/>
    <col min="10250" max="10250" width="9.28515625" style="1282" customWidth="1"/>
    <col min="10251" max="10251" width="11.5703125" style="1282" customWidth="1"/>
    <col min="10252" max="10252" width="7.42578125" style="1282" customWidth="1"/>
    <col min="10253" max="10253" width="8.7109375" style="1282" customWidth="1"/>
    <col min="10254" max="10254" width="9.85546875" style="1282" customWidth="1"/>
    <col min="10255" max="10255" width="8.7109375" style="1282" customWidth="1"/>
    <col min="10256" max="10496" width="9.140625" style="1282"/>
    <col min="10497" max="10497" width="14.7109375" style="1282" customWidth="1"/>
    <col min="10498" max="10498" width="9.7109375" style="1282" customWidth="1"/>
    <col min="10499" max="10499" width="7.7109375" style="1282" customWidth="1"/>
    <col min="10500" max="10500" width="13.140625" style="1282" customWidth="1"/>
    <col min="10501" max="10501" width="12.7109375" style="1282" customWidth="1"/>
    <col min="10502" max="10502" width="8" style="1282" customWidth="1"/>
    <col min="10503" max="10503" width="9.7109375" style="1282" customWidth="1"/>
    <col min="10504" max="10504" width="8.85546875" style="1282" customWidth="1"/>
    <col min="10505" max="10505" width="12" style="1282" customWidth="1"/>
    <col min="10506" max="10506" width="9.28515625" style="1282" customWidth="1"/>
    <col min="10507" max="10507" width="11.5703125" style="1282" customWidth="1"/>
    <col min="10508" max="10508" width="7.42578125" style="1282" customWidth="1"/>
    <col min="10509" max="10509" width="8.7109375" style="1282" customWidth="1"/>
    <col min="10510" max="10510" width="9.85546875" style="1282" customWidth="1"/>
    <col min="10511" max="10511" width="8.7109375" style="1282" customWidth="1"/>
    <col min="10512" max="10752" width="9.140625" style="1282"/>
    <col min="10753" max="10753" width="14.7109375" style="1282" customWidth="1"/>
    <col min="10754" max="10754" width="9.7109375" style="1282" customWidth="1"/>
    <col min="10755" max="10755" width="7.7109375" style="1282" customWidth="1"/>
    <col min="10756" max="10756" width="13.140625" style="1282" customWidth="1"/>
    <col min="10757" max="10757" width="12.7109375" style="1282" customWidth="1"/>
    <col min="10758" max="10758" width="8" style="1282" customWidth="1"/>
    <col min="10759" max="10759" width="9.7109375" style="1282" customWidth="1"/>
    <col min="10760" max="10760" width="8.85546875" style="1282" customWidth="1"/>
    <col min="10761" max="10761" width="12" style="1282" customWidth="1"/>
    <col min="10762" max="10762" width="9.28515625" style="1282" customWidth="1"/>
    <col min="10763" max="10763" width="11.5703125" style="1282" customWidth="1"/>
    <col min="10764" max="10764" width="7.42578125" style="1282" customWidth="1"/>
    <col min="10765" max="10765" width="8.7109375" style="1282" customWidth="1"/>
    <col min="10766" max="10766" width="9.85546875" style="1282" customWidth="1"/>
    <col min="10767" max="10767" width="8.7109375" style="1282" customWidth="1"/>
    <col min="10768" max="11008" width="9.140625" style="1282"/>
    <col min="11009" max="11009" width="14.7109375" style="1282" customWidth="1"/>
    <col min="11010" max="11010" width="9.7109375" style="1282" customWidth="1"/>
    <col min="11011" max="11011" width="7.7109375" style="1282" customWidth="1"/>
    <col min="11012" max="11012" width="13.140625" style="1282" customWidth="1"/>
    <col min="11013" max="11013" width="12.7109375" style="1282" customWidth="1"/>
    <col min="11014" max="11014" width="8" style="1282" customWidth="1"/>
    <col min="11015" max="11015" width="9.7109375" style="1282" customWidth="1"/>
    <col min="11016" max="11016" width="8.85546875" style="1282" customWidth="1"/>
    <col min="11017" max="11017" width="12" style="1282" customWidth="1"/>
    <col min="11018" max="11018" width="9.28515625" style="1282" customWidth="1"/>
    <col min="11019" max="11019" width="11.5703125" style="1282" customWidth="1"/>
    <col min="11020" max="11020" width="7.42578125" style="1282" customWidth="1"/>
    <col min="11021" max="11021" width="8.7109375" style="1282" customWidth="1"/>
    <col min="11022" max="11022" width="9.85546875" style="1282" customWidth="1"/>
    <col min="11023" max="11023" width="8.7109375" style="1282" customWidth="1"/>
    <col min="11024" max="11264" width="9.140625" style="1282"/>
    <col min="11265" max="11265" width="14.7109375" style="1282" customWidth="1"/>
    <col min="11266" max="11266" width="9.7109375" style="1282" customWidth="1"/>
    <col min="11267" max="11267" width="7.7109375" style="1282" customWidth="1"/>
    <col min="11268" max="11268" width="13.140625" style="1282" customWidth="1"/>
    <col min="11269" max="11269" width="12.7109375" style="1282" customWidth="1"/>
    <col min="11270" max="11270" width="8" style="1282" customWidth="1"/>
    <col min="11271" max="11271" width="9.7109375" style="1282" customWidth="1"/>
    <col min="11272" max="11272" width="8.85546875" style="1282" customWidth="1"/>
    <col min="11273" max="11273" width="12" style="1282" customWidth="1"/>
    <col min="11274" max="11274" width="9.28515625" style="1282" customWidth="1"/>
    <col min="11275" max="11275" width="11.5703125" style="1282" customWidth="1"/>
    <col min="11276" max="11276" width="7.42578125" style="1282" customWidth="1"/>
    <col min="11277" max="11277" width="8.7109375" style="1282" customWidth="1"/>
    <col min="11278" max="11278" width="9.85546875" style="1282" customWidth="1"/>
    <col min="11279" max="11279" width="8.7109375" style="1282" customWidth="1"/>
    <col min="11280" max="11520" width="9.140625" style="1282"/>
    <col min="11521" max="11521" width="14.7109375" style="1282" customWidth="1"/>
    <col min="11522" max="11522" width="9.7109375" style="1282" customWidth="1"/>
    <col min="11523" max="11523" width="7.7109375" style="1282" customWidth="1"/>
    <col min="11524" max="11524" width="13.140625" style="1282" customWidth="1"/>
    <col min="11525" max="11525" width="12.7109375" style="1282" customWidth="1"/>
    <col min="11526" max="11526" width="8" style="1282" customWidth="1"/>
    <col min="11527" max="11527" width="9.7109375" style="1282" customWidth="1"/>
    <col min="11528" max="11528" width="8.85546875" style="1282" customWidth="1"/>
    <col min="11529" max="11529" width="12" style="1282" customWidth="1"/>
    <col min="11530" max="11530" width="9.28515625" style="1282" customWidth="1"/>
    <col min="11531" max="11531" width="11.5703125" style="1282" customWidth="1"/>
    <col min="11532" max="11532" width="7.42578125" style="1282" customWidth="1"/>
    <col min="11533" max="11533" width="8.7109375" style="1282" customWidth="1"/>
    <col min="11534" max="11534" width="9.85546875" style="1282" customWidth="1"/>
    <col min="11535" max="11535" width="8.7109375" style="1282" customWidth="1"/>
    <col min="11536" max="11776" width="9.140625" style="1282"/>
    <col min="11777" max="11777" width="14.7109375" style="1282" customWidth="1"/>
    <col min="11778" max="11778" width="9.7109375" style="1282" customWidth="1"/>
    <col min="11779" max="11779" width="7.7109375" style="1282" customWidth="1"/>
    <col min="11780" max="11780" width="13.140625" style="1282" customWidth="1"/>
    <col min="11781" max="11781" width="12.7109375" style="1282" customWidth="1"/>
    <col min="11782" max="11782" width="8" style="1282" customWidth="1"/>
    <col min="11783" max="11783" width="9.7109375" style="1282" customWidth="1"/>
    <col min="11784" max="11784" width="8.85546875" style="1282" customWidth="1"/>
    <col min="11785" max="11785" width="12" style="1282" customWidth="1"/>
    <col min="11786" max="11786" width="9.28515625" style="1282" customWidth="1"/>
    <col min="11787" max="11787" width="11.5703125" style="1282" customWidth="1"/>
    <col min="11788" max="11788" width="7.42578125" style="1282" customWidth="1"/>
    <col min="11789" max="11789" width="8.7109375" style="1282" customWidth="1"/>
    <col min="11790" max="11790" width="9.85546875" style="1282" customWidth="1"/>
    <col min="11791" max="11791" width="8.7109375" style="1282" customWidth="1"/>
    <col min="11792" max="12032" width="9.140625" style="1282"/>
    <col min="12033" max="12033" width="14.7109375" style="1282" customWidth="1"/>
    <col min="12034" max="12034" width="9.7109375" style="1282" customWidth="1"/>
    <col min="12035" max="12035" width="7.7109375" style="1282" customWidth="1"/>
    <col min="12036" max="12036" width="13.140625" style="1282" customWidth="1"/>
    <col min="12037" max="12037" width="12.7109375" style="1282" customWidth="1"/>
    <col min="12038" max="12038" width="8" style="1282" customWidth="1"/>
    <col min="12039" max="12039" width="9.7109375" style="1282" customWidth="1"/>
    <col min="12040" max="12040" width="8.85546875" style="1282" customWidth="1"/>
    <col min="12041" max="12041" width="12" style="1282" customWidth="1"/>
    <col min="12042" max="12042" width="9.28515625" style="1282" customWidth="1"/>
    <col min="12043" max="12043" width="11.5703125" style="1282" customWidth="1"/>
    <col min="12044" max="12044" width="7.42578125" style="1282" customWidth="1"/>
    <col min="12045" max="12045" width="8.7109375" style="1282" customWidth="1"/>
    <col min="12046" max="12046" width="9.85546875" style="1282" customWidth="1"/>
    <col min="12047" max="12047" width="8.7109375" style="1282" customWidth="1"/>
    <col min="12048" max="12288" width="9.140625" style="1282"/>
    <col min="12289" max="12289" width="14.7109375" style="1282" customWidth="1"/>
    <col min="12290" max="12290" width="9.7109375" style="1282" customWidth="1"/>
    <col min="12291" max="12291" width="7.7109375" style="1282" customWidth="1"/>
    <col min="12292" max="12292" width="13.140625" style="1282" customWidth="1"/>
    <col min="12293" max="12293" width="12.7109375" style="1282" customWidth="1"/>
    <col min="12294" max="12294" width="8" style="1282" customWidth="1"/>
    <col min="12295" max="12295" width="9.7109375" style="1282" customWidth="1"/>
    <col min="12296" max="12296" width="8.85546875" style="1282" customWidth="1"/>
    <col min="12297" max="12297" width="12" style="1282" customWidth="1"/>
    <col min="12298" max="12298" width="9.28515625" style="1282" customWidth="1"/>
    <col min="12299" max="12299" width="11.5703125" style="1282" customWidth="1"/>
    <col min="12300" max="12300" width="7.42578125" style="1282" customWidth="1"/>
    <col min="12301" max="12301" width="8.7109375" style="1282" customWidth="1"/>
    <col min="12302" max="12302" width="9.85546875" style="1282" customWidth="1"/>
    <col min="12303" max="12303" width="8.7109375" style="1282" customWidth="1"/>
    <col min="12304" max="12544" width="9.140625" style="1282"/>
    <col min="12545" max="12545" width="14.7109375" style="1282" customWidth="1"/>
    <col min="12546" max="12546" width="9.7109375" style="1282" customWidth="1"/>
    <col min="12547" max="12547" width="7.7109375" style="1282" customWidth="1"/>
    <col min="12548" max="12548" width="13.140625" style="1282" customWidth="1"/>
    <col min="12549" max="12549" width="12.7109375" style="1282" customWidth="1"/>
    <col min="12550" max="12550" width="8" style="1282" customWidth="1"/>
    <col min="12551" max="12551" width="9.7109375" style="1282" customWidth="1"/>
    <col min="12552" max="12552" width="8.85546875" style="1282" customWidth="1"/>
    <col min="12553" max="12553" width="12" style="1282" customWidth="1"/>
    <col min="12554" max="12554" width="9.28515625" style="1282" customWidth="1"/>
    <col min="12555" max="12555" width="11.5703125" style="1282" customWidth="1"/>
    <col min="12556" max="12556" width="7.42578125" style="1282" customWidth="1"/>
    <col min="12557" max="12557" width="8.7109375" style="1282" customWidth="1"/>
    <col min="12558" max="12558" width="9.85546875" style="1282" customWidth="1"/>
    <col min="12559" max="12559" width="8.7109375" style="1282" customWidth="1"/>
    <col min="12560" max="12800" width="9.140625" style="1282"/>
    <col min="12801" max="12801" width="14.7109375" style="1282" customWidth="1"/>
    <col min="12802" max="12802" width="9.7109375" style="1282" customWidth="1"/>
    <col min="12803" max="12803" width="7.7109375" style="1282" customWidth="1"/>
    <col min="12804" max="12804" width="13.140625" style="1282" customWidth="1"/>
    <col min="12805" max="12805" width="12.7109375" style="1282" customWidth="1"/>
    <col min="12806" max="12806" width="8" style="1282" customWidth="1"/>
    <col min="12807" max="12807" width="9.7109375" style="1282" customWidth="1"/>
    <col min="12808" max="12808" width="8.85546875" style="1282" customWidth="1"/>
    <col min="12809" max="12809" width="12" style="1282" customWidth="1"/>
    <col min="12810" max="12810" width="9.28515625" style="1282" customWidth="1"/>
    <col min="12811" max="12811" width="11.5703125" style="1282" customWidth="1"/>
    <col min="12812" max="12812" width="7.42578125" style="1282" customWidth="1"/>
    <col min="12813" max="12813" width="8.7109375" style="1282" customWidth="1"/>
    <col min="12814" max="12814" width="9.85546875" style="1282" customWidth="1"/>
    <col min="12815" max="12815" width="8.7109375" style="1282" customWidth="1"/>
    <col min="12816" max="13056" width="9.140625" style="1282"/>
    <col min="13057" max="13057" width="14.7109375" style="1282" customWidth="1"/>
    <col min="13058" max="13058" width="9.7109375" style="1282" customWidth="1"/>
    <col min="13059" max="13059" width="7.7109375" style="1282" customWidth="1"/>
    <col min="13060" max="13060" width="13.140625" style="1282" customWidth="1"/>
    <col min="13061" max="13061" width="12.7109375" style="1282" customWidth="1"/>
    <col min="13062" max="13062" width="8" style="1282" customWidth="1"/>
    <col min="13063" max="13063" width="9.7109375" style="1282" customWidth="1"/>
    <col min="13064" max="13064" width="8.85546875" style="1282" customWidth="1"/>
    <col min="13065" max="13065" width="12" style="1282" customWidth="1"/>
    <col min="13066" max="13066" width="9.28515625" style="1282" customWidth="1"/>
    <col min="13067" max="13067" width="11.5703125" style="1282" customWidth="1"/>
    <col min="13068" max="13068" width="7.42578125" style="1282" customWidth="1"/>
    <col min="13069" max="13069" width="8.7109375" style="1282" customWidth="1"/>
    <col min="13070" max="13070" width="9.85546875" style="1282" customWidth="1"/>
    <col min="13071" max="13071" width="8.7109375" style="1282" customWidth="1"/>
    <col min="13072" max="13312" width="9.140625" style="1282"/>
    <col min="13313" max="13313" width="14.7109375" style="1282" customWidth="1"/>
    <col min="13314" max="13314" width="9.7109375" style="1282" customWidth="1"/>
    <col min="13315" max="13315" width="7.7109375" style="1282" customWidth="1"/>
    <col min="13316" max="13316" width="13.140625" style="1282" customWidth="1"/>
    <col min="13317" max="13317" width="12.7109375" style="1282" customWidth="1"/>
    <col min="13318" max="13318" width="8" style="1282" customWidth="1"/>
    <col min="13319" max="13319" width="9.7109375" style="1282" customWidth="1"/>
    <col min="13320" max="13320" width="8.85546875" style="1282" customWidth="1"/>
    <col min="13321" max="13321" width="12" style="1282" customWidth="1"/>
    <col min="13322" max="13322" width="9.28515625" style="1282" customWidth="1"/>
    <col min="13323" max="13323" width="11.5703125" style="1282" customWidth="1"/>
    <col min="13324" max="13324" width="7.42578125" style="1282" customWidth="1"/>
    <col min="13325" max="13325" width="8.7109375" style="1282" customWidth="1"/>
    <col min="13326" max="13326" width="9.85546875" style="1282" customWidth="1"/>
    <col min="13327" max="13327" width="8.7109375" style="1282" customWidth="1"/>
    <col min="13328" max="13568" width="9.140625" style="1282"/>
    <col min="13569" max="13569" width="14.7109375" style="1282" customWidth="1"/>
    <col min="13570" max="13570" width="9.7109375" style="1282" customWidth="1"/>
    <col min="13571" max="13571" width="7.7109375" style="1282" customWidth="1"/>
    <col min="13572" max="13572" width="13.140625" style="1282" customWidth="1"/>
    <col min="13573" max="13573" width="12.7109375" style="1282" customWidth="1"/>
    <col min="13574" max="13574" width="8" style="1282" customWidth="1"/>
    <col min="13575" max="13575" width="9.7109375" style="1282" customWidth="1"/>
    <col min="13576" max="13576" width="8.85546875" style="1282" customWidth="1"/>
    <col min="13577" max="13577" width="12" style="1282" customWidth="1"/>
    <col min="13578" max="13578" width="9.28515625" style="1282" customWidth="1"/>
    <col min="13579" max="13579" width="11.5703125" style="1282" customWidth="1"/>
    <col min="13580" max="13580" width="7.42578125" style="1282" customWidth="1"/>
    <col min="13581" max="13581" width="8.7109375" style="1282" customWidth="1"/>
    <col min="13582" max="13582" width="9.85546875" style="1282" customWidth="1"/>
    <col min="13583" max="13583" width="8.7109375" style="1282" customWidth="1"/>
    <col min="13584" max="13824" width="9.140625" style="1282"/>
    <col min="13825" max="13825" width="14.7109375" style="1282" customWidth="1"/>
    <col min="13826" max="13826" width="9.7109375" style="1282" customWidth="1"/>
    <col min="13827" max="13827" width="7.7109375" style="1282" customWidth="1"/>
    <col min="13828" max="13828" width="13.140625" style="1282" customWidth="1"/>
    <col min="13829" max="13829" width="12.7109375" style="1282" customWidth="1"/>
    <col min="13830" max="13830" width="8" style="1282" customWidth="1"/>
    <col min="13831" max="13831" width="9.7109375" style="1282" customWidth="1"/>
    <col min="13832" max="13832" width="8.85546875" style="1282" customWidth="1"/>
    <col min="13833" max="13833" width="12" style="1282" customWidth="1"/>
    <col min="13834" max="13834" width="9.28515625" style="1282" customWidth="1"/>
    <col min="13835" max="13835" width="11.5703125" style="1282" customWidth="1"/>
    <col min="13836" max="13836" width="7.42578125" style="1282" customWidth="1"/>
    <col min="13837" max="13837" width="8.7109375" style="1282" customWidth="1"/>
    <col min="13838" max="13838" width="9.85546875" style="1282" customWidth="1"/>
    <col min="13839" max="13839" width="8.7109375" style="1282" customWidth="1"/>
    <col min="13840" max="14080" width="9.140625" style="1282"/>
    <col min="14081" max="14081" width="14.7109375" style="1282" customWidth="1"/>
    <col min="14082" max="14082" width="9.7109375" style="1282" customWidth="1"/>
    <col min="14083" max="14083" width="7.7109375" style="1282" customWidth="1"/>
    <col min="14084" max="14084" width="13.140625" style="1282" customWidth="1"/>
    <col min="14085" max="14085" width="12.7109375" style="1282" customWidth="1"/>
    <col min="14086" max="14086" width="8" style="1282" customWidth="1"/>
    <col min="14087" max="14087" width="9.7109375" style="1282" customWidth="1"/>
    <col min="14088" max="14088" width="8.85546875" style="1282" customWidth="1"/>
    <col min="14089" max="14089" width="12" style="1282" customWidth="1"/>
    <col min="14090" max="14090" width="9.28515625" style="1282" customWidth="1"/>
    <col min="14091" max="14091" width="11.5703125" style="1282" customWidth="1"/>
    <col min="14092" max="14092" width="7.42578125" style="1282" customWidth="1"/>
    <col min="14093" max="14093" width="8.7109375" style="1282" customWidth="1"/>
    <col min="14094" max="14094" width="9.85546875" style="1282" customWidth="1"/>
    <col min="14095" max="14095" width="8.7109375" style="1282" customWidth="1"/>
    <col min="14096" max="14336" width="9.140625" style="1282"/>
    <col min="14337" max="14337" width="14.7109375" style="1282" customWidth="1"/>
    <col min="14338" max="14338" width="9.7109375" style="1282" customWidth="1"/>
    <col min="14339" max="14339" width="7.7109375" style="1282" customWidth="1"/>
    <col min="14340" max="14340" width="13.140625" style="1282" customWidth="1"/>
    <col min="14341" max="14341" width="12.7109375" style="1282" customWidth="1"/>
    <col min="14342" max="14342" width="8" style="1282" customWidth="1"/>
    <col min="14343" max="14343" width="9.7109375" style="1282" customWidth="1"/>
    <col min="14344" max="14344" width="8.85546875" style="1282" customWidth="1"/>
    <col min="14345" max="14345" width="12" style="1282" customWidth="1"/>
    <col min="14346" max="14346" width="9.28515625" style="1282" customWidth="1"/>
    <col min="14347" max="14347" width="11.5703125" style="1282" customWidth="1"/>
    <col min="14348" max="14348" width="7.42578125" style="1282" customWidth="1"/>
    <col min="14349" max="14349" width="8.7109375" style="1282" customWidth="1"/>
    <col min="14350" max="14350" width="9.85546875" style="1282" customWidth="1"/>
    <col min="14351" max="14351" width="8.7109375" style="1282" customWidth="1"/>
    <col min="14352" max="14592" width="9.140625" style="1282"/>
    <col min="14593" max="14593" width="14.7109375" style="1282" customWidth="1"/>
    <col min="14594" max="14594" width="9.7109375" style="1282" customWidth="1"/>
    <col min="14595" max="14595" width="7.7109375" style="1282" customWidth="1"/>
    <col min="14596" max="14596" width="13.140625" style="1282" customWidth="1"/>
    <col min="14597" max="14597" width="12.7109375" style="1282" customWidth="1"/>
    <col min="14598" max="14598" width="8" style="1282" customWidth="1"/>
    <col min="14599" max="14599" width="9.7109375" style="1282" customWidth="1"/>
    <col min="14600" max="14600" width="8.85546875" style="1282" customWidth="1"/>
    <col min="14601" max="14601" width="12" style="1282" customWidth="1"/>
    <col min="14602" max="14602" width="9.28515625" style="1282" customWidth="1"/>
    <col min="14603" max="14603" width="11.5703125" style="1282" customWidth="1"/>
    <col min="14604" max="14604" width="7.42578125" style="1282" customWidth="1"/>
    <col min="14605" max="14605" width="8.7109375" style="1282" customWidth="1"/>
    <col min="14606" max="14606" width="9.85546875" style="1282" customWidth="1"/>
    <col min="14607" max="14607" width="8.7109375" style="1282" customWidth="1"/>
    <col min="14608" max="14848" width="9.140625" style="1282"/>
    <col min="14849" max="14849" width="14.7109375" style="1282" customWidth="1"/>
    <col min="14850" max="14850" width="9.7109375" style="1282" customWidth="1"/>
    <col min="14851" max="14851" width="7.7109375" style="1282" customWidth="1"/>
    <col min="14852" max="14852" width="13.140625" style="1282" customWidth="1"/>
    <col min="14853" max="14853" width="12.7109375" style="1282" customWidth="1"/>
    <col min="14854" max="14854" width="8" style="1282" customWidth="1"/>
    <col min="14855" max="14855" width="9.7109375" style="1282" customWidth="1"/>
    <col min="14856" max="14856" width="8.85546875" style="1282" customWidth="1"/>
    <col min="14857" max="14857" width="12" style="1282" customWidth="1"/>
    <col min="14858" max="14858" width="9.28515625" style="1282" customWidth="1"/>
    <col min="14859" max="14859" width="11.5703125" style="1282" customWidth="1"/>
    <col min="14860" max="14860" width="7.42578125" style="1282" customWidth="1"/>
    <col min="14861" max="14861" width="8.7109375" style="1282" customWidth="1"/>
    <col min="14862" max="14862" width="9.85546875" style="1282" customWidth="1"/>
    <col min="14863" max="14863" width="8.7109375" style="1282" customWidth="1"/>
    <col min="14864" max="15104" width="9.140625" style="1282"/>
    <col min="15105" max="15105" width="14.7109375" style="1282" customWidth="1"/>
    <col min="15106" max="15106" width="9.7109375" style="1282" customWidth="1"/>
    <col min="15107" max="15107" width="7.7109375" style="1282" customWidth="1"/>
    <col min="15108" max="15108" width="13.140625" style="1282" customWidth="1"/>
    <col min="15109" max="15109" width="12.7109375" style="1282" customWidth="1"/>
    <col min="15110" max="15110" width="8" style="1282" customWidth="1"/>
    <col min="15111" max="15111" width="9.7109375" style="1282" customWidth="1"/>
    <col min="15112" max="15112" width="8.85546875" style="1282" customWidth="1"/>
    <col min="15113" max="15113" width="12" style="1282" customWidth="1"/>
    <col min="15114" max="15114" width="9.28515625" style="1282" customWidth="1"/>
    <col min="15115" max="15115" width="11.5703125" style="1282" customWidth="1"/>
    <col min="15116" max="15116" width="7.42578125" style="1282" customWidth="1"/>
    <col min="15117" max="15117" width="8.7109375" style="1282" customWidth="1"/>
    <col min="15118" max="15118" width="9.85546875" style="1282" customWidth="1"/>
    <col min="15119" max="15119" width="8.7109375" style="1282" customWidth="1"/>
    <col min="15120" max="15360" width="9.140625" style="1282"/>
    <col min="15361" max="15361" width="14.7109375" style="1282" customWidth="1"/>
    <col min="15362" max="15362" width="9.7109375" style="1282" customWidth="1"/>
    <col min="15363" max="15363" width="7.7109375" style="1282" customWidth="1"/>
    <col min="15364" max="15364" width="13.140625" style="1282" customWidth="1"/>
    <col min="15365" max="15365" width="12.7109375" style="1282" customWidth="1"/>
    <col min="15366" max="15366" width="8" style="1282" customWidth="1"/>
    <col min="15367" max="15367" width="9.7109375" style="1282" customWidth="1"/>
    <col min="15368" max="15368" width="8.85546875" style="1282" customWidth="1"/>
    <col min="15369" max="15369" width="12" style="1282" customWidth="1"/>
    <col min="15370" max="15370" width="9.28515625" style="1282" customWidth="1"/>
    <col min="15371" max="15371" width="11.5703125" style="1282" customWidth="1"/>
    <col min="15372" max="15372" width="7.42578125" style="1282" customWidth="1"/>
    <col min="15373" max="15373" width="8.7109375" style="1282" customWidth="1"/>
    <col min="15374" max="15374" width="9.85546875" style="1282" customWidth="1"/>
    <col min="15375" max="15375" width="8.7109375" style="1282" customWidth="1"/>
    <col min="15376" max="15616" width="9.140625" style="1282"/>
    <col min="15617" max="15617" width="14.7109375" style="1282" customWidth="1"/>
    <col min="15618" max="15618" width="9.7109375" style="1282" customWidth="1"/>
    <col min="15619" max="15619" width="7.7109375" style="1282" customWidth="1"/>
    <col min="15620" max="15620" width="13.140625" style="1282" customWidth="1"/>
    <col min="15621" max="15621" width="12.7109375" style="1282" customWidth="1"/>
    <col min="15622" max="15622" width="8" style="1282" customWidth="1"/>
    <col min="15623" max="15623" width="9.7109375" style="1282" customWidth="1"/>
    <col min="15624" max="15624" width="8.85546875" style="1282" customWidth="1"/>
    <col min="15625" max="15625" width="12" style="1282" customWidth="1"/>
    <col min="15626" max="15626" width="9.28515625" style="1282" customWidth="1"/>
    <col min="15627" max="15627" width="11.5703125" style="1282" customWidth="1"/>
    <col min="15628" max="15628" width="7.42578125" style="1282" customWidth="1"/>
    <col min="15629" max="15629" width="8.7109375" style="1282" customWidth="1"/>
    <col min="15630" max="15630" width="9.85546875" style="1282" customWidth="1"/>
    <col min="15631" max="15631" width="8.7109375" style="1282" customWidth="1"/>
    <col min="15632" max="15872" width="9.140625" style="1282"/>
    <col min="15873" max="15873" width="14.7109375" style="1282" customWidth="1"/>
    <col min="15874" max="15874" width="9.7109375" style="1282" customWidth="1"/>
    <col min="15875" max="15875" width="7.7109375" style="1282" customWidth="1"/>
    <col min="15876" max="15876" width="13.140625" style="1282" customWidth="1"/>
    <col min="15877" max="15877" width="12.7109375" style="1282" customWidth="1"/>
    <col min="15878" max="15878" width="8" style="1282" customWidth="1"/>
    <col min="15879" max="15879" width="9.7109375" style="1282" customWidth="1"/>
    <col min="15880" max="15880" width="8.85546875" style="1282" customWidth="1"/>
    <col min="15881" max="15881" width="12" style="1282" customWidth="1"/>
    <col min="15882" max="15882" width="9.28515625" style="1282" customWidth="1"/>
    <col min="15883" max="15883" width="11.5703125" style="1282" customWidth="1"/>
    <col min="15884" max="15884" width="7.42578125" style="1282" customWidth="1"/>
    <col min="15885" max="15885" width="8.7109375" style="1282" customWidth="1"/>
    <col min="15886" max="15886" width="9.85546875" style="1282" customWidth="1"/>
    <col min="15887" max="15887" width="8.7109375" style="1282" customWidth="1"/>
    <col min="15888" max="16128" width="9.140625" style="1282"/>
    <col min="16129" max="16129" width="14.7109375" style="1282" customWidth="1"/>
    <col min="16130" max="16130" width="9.7109375" style="1282" customWidth="1"/>
    <col min="16131" max="16131" width="7.7109375" style="1282" customWidth="1"/>
    <col min="16132" max="16132" width="13.140625" style="1282" customWidth="1"/>
    <col min="16133" max="16133" width="12.7109375" style="1282" customWidth="1"/>
    <col min="16134" max="16134" width="8" style="1282" customWidth="1"/>
    <col min="16135" max="16135" width="9.7109375" style="1282" customWidth="1"/>
    <col min="16136" max="16136" width="8.85546875" style="1282" customWidth="1"/>
    <col min="16137" max="16137" width="12" style="1282" customWidth="1"/>
    <col min="16138" max="16138" width="9.28515625" style="1282" customWidth="1"/>
    <col min="16139" max="16139" width="11.5703125" style="1282" customWidth="1"/>
    <col min="16140" max="16140" width="7.42578125" style="1282" customWidth="1"/>
    <col min="16141" max="16141" width="8.7109375" style="1282" customWidth="1"/>
    <col min="16142" max="16142" width="9.85546875" style="1282" customWidth="1"/>
    <col min="16143" max="16143" width="8.7109375" style="1282" customWidth="1"/>
    <col min="16144" max="16384" width="9.140625" style="1282"/>
  </cols>
  <sheetData>
    <row r="1" spans="1:15" ht="18.75">
      <c r="A1" s="3755" t="s">
        <v>3129</v>
      </c>
      <c r="B1" s="3429"/>
      <c r="C1" s="3429"/>
      <c r="D1" s="3429"/>
      <c r="E1" s="3429"/>
      <c r="F1" s="3429"/>
      <c r="G1" s="3429"/>
      <c r="H1" s="3429"/>
      <c r="I1" s="3429"/>
      <c r="J1" s="3429"/>
      <c r="K1" s="3429"/>
      <c r="L1" s="3429"/>
      <c r="M1" s="3429"/>
      <c r="N1" s="3429"/>
      <c r="O1" s="2887"/>
    </row>
    <row r="2" spans="1:15">
      <c r="A2" s="3429" t="s">
        <v>3130</v>
      </c>
      <c r="B2" s="3429"/>
      <c r="C2" s="3429"/>
      <c r="D2" s="3429"/>
      <c r="E2" s="3429"/>
      <c r="F2" s="3429"/>
      <c r="G2" s="3429"/>
      <c r="H2" s="3429"/>
      <c r="I2" s="3429"/>
      <c r="J2" s="3429"/>
      <c r="K2" s="3429"/>
      <c r="L2" s="3429"/>
      <c r="M2" s="3429"/>
      <c r="N2" s="3429"/>
      <c r="O2" s="2887"/>
    </row>
    <row r="3" spans="1:15">
      <c r="A3" s="2887" t="s">
        <v>3131</v>
      </c>
      <c r="B3" s="2887"/>
      <c r="C3" s="2887"/>
      <c r="D3" s="2887"/>
      <c r="E3" s="2887"/>
      <c r="F3" s="2887"/>
      <c r="G3" s="2887"/>
      <c r="H3" s="2887"/>
      <c r="I3" s="2887"/>
      <c r="J3" s="2887"/>
      <c r="K3" s="2887"/>
      <c r="L3" s="2887"/>
      <c r="M3" s="2887"/>
      <c r="N3" s="3756"/>
      <c r="O3" s="3756" t="s">
        <v>3132</v>
      </c>
    </row>
    <row r="4" spans="1:15">
      <c r="A4" s="3757"/>
      <c r="B4" s="3757"/>
      <c r="C4" s="3758" t="s">
        <v>3133</v>
      </c>
      <c r="D4" s="3759"/>
      <c r="E4" s="3759"/>
      <c r="F4" s="3759"/>
      <c r="G4" s="3759"/>
      <c r="H4" s="3759"/>
      <c r="I4" s="3759"/>
      <c r="J4" s="3759"/>
      <c r="K4" s="3759"/>
      <c r="L4" s="3759"/>
      <c r="M4" s="3759"/>
      <c r="N4" s="3760"/>
      <c r="O4" s="3761" t="s">
        <v>3134</v>
      </c>
    </row>
    <row r="5" spans="1:15" ht="31.5" customHeight="1">
      <c r="A5" s="2558" t="s">
        <v>3135</v>
      </c>
      <c r="B5" s="3762" t="s">
        <v>3136</v>
      </c>
      <c r="C5" s="3763" t="s">
        <v>3137</v>
      </c>
      <c r="D5" s="3764" t="s">
        <v>3138</v>
      </c>
      <c r="E5" s="3764" t="s">
        <v>3139</v>
      </c>
      <c r="F5" s="3763" t="s">
        <v>3140</v>
      </c>
      <c r="G5" s="3764" t="s">
        <v>3141</v>
      </c>
      <c r="H5" s="3763" t="s">
        <v>3142</v>
      </c>
      <c r="I5" s="3763" t="s">
        <v>3143</v>
      </c>
      <c r="J5" s="3763" t="s">
        <v>3144</v>
      </c>
      <c r="K5" s="3763" t="s">
        <v>3145</v>
      </c>
      <c r="L5" s="3763" t="s">
        <v>3146</v>
      </c>
      <c r="M5" s="3764" t="s">
        <v>3147</v>
      </c>
      <c r="N5" s="3763" t="s">
        <v>95</v>
      </c>
      <c r="O5" s="1765" t="s">
        <v>3148</v>
      </c>
    </row>
    <row r="6" spans="1:15" ht="31.5" customHeight="1">
      <c r="A6" s="3765" t="s">
        <v>3149</v>
      </c>
      <c r="B6" s="3766" t="s">
        <v>3150</v>
      </c>
      <c r="C6" s="3767" t="s">
        <v>3151</v>
      </c>
      <c r="D6" s="3767" t="s">
        <v>3058</v>
      </c>
      <c r="E6" s="3768" t="s">
        <v>3152</v>
      </c>
      <c r="F6" s="3768" t="s">
        <v>3153</v>
      </c>
      <c r="G6" s="3767" t="s">
        <v>3154</v>
      </c>
      <c r="H6" s="3767" t="s">
        <v>3155</v>
      </c>
      <c r="I6" s="3767" t="s">
        <v>3156</v>
      </c>
      <c r="J6" s="3767" t="s">
        <v>3157</v>
      </c>
      <c r="K6" s="3767" t="s">
        <v>935</v>
      </c>
      <c r="L6" s="3767" t="s">
        <v>3158</v>
      </c>
      <c r="M6" s="3768" t="s">
        <v>3159</v>
      </c>
      <c r="N6" s="3767" t="s">
        <v>96</v>
      </c>
      <c r="O6" s="3766" t="s">
        <v>3160</v>
      </c>
    </row>
    <row r="7" spans="1:15" ht="24.95" customHeight="1">
      <c r="A7" s="3769" t="s">
        <v>498</v>
      </c>
      <c r="B7" s="3770">
        <v>86</v>
      </c>
      <c r="C7" s="3770">
        <v>154</v>
      </c>
      <c r="D7" s="3770">
        <v>713</v>
      </c>
      <c r="E7" s="3770">
        <v>489</v>
      </c>
      <c r="F7" s="3770">
        <v>265</v>
      </c>
      <c r="G7" s="3770">
        <v>0</v>
      </c>
      <c r="H7" s="3770">
        <v>65</v>
      </c>
      <c r="I7" s="3770">
        <v>48</v>
      </c>
      <c r="J7" s="3770">
        <v>1</v>
      </c>
      <c r="K7" s="3770">
        <v>0</v>
      </c>
      <c r="L7" s="3770">
        <v>617</v>
      </c>
      <c r="M7" s="3770">
        <v>90</v>
      </c>
      <c r="N7" s="3769">
        <f>SUM(C7:M7)</f>
        <v>2442</v>
      </c>
      <c r="O7" s="3771">
        <f>(N7/B7)</f>
        <v>28.395348837209301</v>
      </c>
    </row>
    <row r="8" spans="1:15" ht="24.95" customHeight="1">
      <c r="A8" s="3772" t="s">
        <v>2876</v>
      </c>
      <c r="B8" s="3773">
        <v>213</v>
      </c>
      <c r="C8" s="3773">
        <v>221</v>
      </c>
      <c r="D8" s="3773">
        <v>2594</v>
      </c>
      <c r="E8" s="3773">
        <v>2088</v>
      </c>
      <c r="F8" s="3773">
        <v>1465</v>
      </c>
      <c r="G8" s="3773">
        <v>19</v>
      </c>
      <c r="H8" s="3773">
        <v>57</v>
      </c>
      <c r="I8" s="3773">
        <v>200</v>
      </c>
      <c r="J8" s="3773">
        <v>52</v>
      </c>
      <c r="K8" s="3773">
        <v>1</v>
      </c>
      <c r="L8" s="3773">
        <v>1081</v>
      </c>
      <c r="M8" s="3773">
        <v>156</v>
      </c>
      <c r="N8" s="3774">
        <f t="shared" ref="N8:N19" si="0">SUM(C8:M8)</f>
        <v>7934</v>
      </c>
      <c r="O8" s="3775">
        <f t="shared" ref="O8:O20" si="1">(N8/B8)</f>
        <v>37.248826291079816</v>
      </c>
    </row>
    <row r="9" spans="1:15" ht="24.95" customHeight="1">
      <c r="A9" s="3772" t="s">
        <v>2879</v>
      </c>
      <c r="B9" s="3773">
        <v>359</v>
      </c>
      <c r="C9" s="3773">
        <v>331</v>
      </c>
      <c r="D9" s="3773">
        <v>5533</v>
      </c>
      <c r="E9" s="3773">
        <v>4501</v>
      </c>
      <c r="F9" s="3773">
        <v>2739</v>
      </c>
      <c r="G9" s="3773">
        <v>54</v>
      </c>
      <c r="H9" s="3773">
        <v>492</v>
      </c>
      <c r="I9" s="3773">
        <v>375</v>
      </c>
      <c r="J9" s="3773">
        <v>239</v>
      </c>
      <c r="K9" s="3773">
        <v>63</v>
      </c>
      <c r="L9" s="3773">
        <v>2745</v>
      </c>
      <c r="M9" s="3773">
        <v>240</v>
      </c>
      <c r="N9" s="3774">
        <f t="shared" si="0"/>
        <v>17312</v>
      </c>
      <c r="O9" s="3775">
        <f t="shared" si="1"/>
        <v>48.222841225626738</v>
      </c>
    </row>
    <row r="10" spans="1:15" ht="24.95" customHeight="1">
      <c r="A10" s="3772" t="s">
        <v>2874</v>
      </c>
      <c r="B10" s="3773">
        <v>445</v>
      </c>
      <c r="C10" s="3773">
        <v>277</v>
      </c>
      <c r="D10" s="3773">
        <v>7703</v>
      </c>
      <c r="E10" s="3773">
        <v>6931</v>
      </c>
      <c r="F10" s="3773">
        <v>3323</v>
      </c>
      <c r="G10" s="3773">
        <v>152</v>
      </c>
      <c r="H10" s="3773">
        <v>1907</v>
      </c>
      <c r="I10" s="3773">
        <v>788</v>
      </c>
      <c r="J10" s="3773">
        <v>293</v>
      </c>
      <c r="K10" s="3773">
        <v>36</v>
      </c>
      <c r="L10" s="3773">
        <v>6847</v>
      </c>
      <c r="M10" s="3773">
        <v>350</v>
      </c>
      <c r="N10" s="3774">
        <f t="shared" si="0"/>
        <v>28607</v>
      </c>
      <c r="O10" s="3775">
        <f t="shared" si="1"/>
        <v>64.285393258426964</v>
      </c>
    </row>
    <row r="11" spans="1:15" ht="24.95" customHeight="1">
      <c r="A11" s="3772" t="s">
        <v>2878</v>
      </c>
      <c r="B11" s="3773">
        <v>313</v>
      </c>
      <c r="C11" s="3773">
        <v>326</v>
      </c>
      <c r="D11" s="3773">
        <v>9166</v>
      </c>
      <c r="E11" s="3773">
        <v>6125</v>
      </c>
      <c r="F11" s="3773">
        <v>2729</v>
      </c>
      <c r="G11" s="3773">
        <v>169</v>
      </c>
      <c r="H11" s="3773">
        <v>6517</v>
      </c>
      <c r="I11" s="3773">
        <v>663</v>
      </c>
      <c r="J11" s="3773">
        <v>367</v>
      </c>
      <c r="K11" s="3773">
        <v>43</v>
      </c>
      <c r="L11" s="3773">
        <v>6084</v>
      </c>
      <c r="M11" s="3773">
        <v>321</v>
      </c>
      <c r="N11" s="3774">
        <f t="shared" si="0"/>
        <v>32510</v>
      </c>
      <c r="O11" s="3775">
        <f t="shared" si="1"/>
        <v>103.86581469648563</v>
      </c>
    </row>
    <row r="12" spans="1:15" ht="24.95" customHeight="1">
      <c r="A12" s="3772" t="s">
        <v>3161</v>
      </c>
      <c r="B12" s="3773">
        <v>672</v>
      </c>
      <c r="C12" s="3773">
        <v>254</v>
      </c>
      <c r="D12" s="3773">
        <v>10265</v>
      </c>
      <c r="E12" s="3773">
        <v>6815</v>
      </c>
      <c r="F12" s="3773">
        <v>2185</v>
      </c>
      <c r="G12" s="3773">
        <v>254</v>
      </c>
      <c r="H12" s="3773">
        <v>14958</v>
      </c>
      <c r="I12" s="3773">
        <v>586</v>
      </c>
      <c r="J12" s="3773">
        <v>350</v>
      </c>
      <c r="K12" s="3773">
        <v>69</v>
      </c>
      <c r="L12" s="3773">
        <v>4473</v>
      </c>
      <c r="M12" s="3773">
        <v>289</v>
      </c>
      <c r="N12" s="3774">
        <f t="shared" si="0"/>
        <v>40498</v>
      </c>
      <c r="O12" s="3775">
        <f t="shared" si="1"/>
        <v>60.264880952380949</v>
      </c>
    </row>
    <row r="13" spans="1:15" ht="24.95" customHeight="1">
      <c r="A13" s="3772" t="s">
        <v>3162</v>
      </c>
      <c r="B13" s="3773">
        <v>489</v>
      </c>
      <c r="C13" s="3773">
        <v>160</v>
      </c>
      <c r="D13" s="3773">
        <v>10649</v>
      </c>
      <c r="E13" s="3773">
        <v>7098</v>
      </c>
      <c r="F13" s="3773">
        <v>1959</v>
      </c>
      <c r="G13" s="3773">
        <v>298</v>
      </c>
      <c r="H13" s="3773">
        <v>19930</v>
      </c>
      <c r="I13" s="3773">
        <v>506</v>
      </c>
      <c r="J13" s="3773">
        <v>375</v>
      </c>
      <c r="K13" s="3773">
        <v>16</v>
      </c>
      <c r="L13" s="3773">
        <v>4079</v>
      </c>
      <c r="M13" s="3773">
        <v>274</v>
      </c>
      <c r="N13" s="3774">
        <f t="shared" si="0"/>
        <v>45344</v>
      </c>
      <c r="O13" s="3775">
        <f t="shared" si="1"/>
        <v>92.7280163599182</v>
      </c>
    </row>
    <row r="14" spans="1:15" ht="24.95" customHeight="1">
      <c r="A14" s="3776" t="s">
        <v>3163</v>
      </c>
      <c r="B14" s="3773">
        <v>467</v>
      </c>
      <c r="C14" s="3773">
        <v>146</v>
      </c>
      <c r="D14" s="3773">
        <v>11075</v>
      </c>
      <c r="E14" s="3773">
        <v>6767</v>
      </c>
      <c r="F14" s="3773">
        <v>1584</v>
      </c>
      <c r="G14" s="3773">
        <v>275</v>
      </c>
      <c r="H14" s="3773">
        <v>26493</v>
      </c>
      <c r="I14" s="3773">
        <v>440</v>
      </c>
      <c r="J14" s="3773">
        <v>291</v>
      </c>
      <c r="K14" s="3773">
        <v>22</v>
      </c>
      <c r="L14" s="3773">
        <v>3476</v>
      </c>
      <c r="M14" s="3773">
        <v>318</v>
      </c>
      <c r="N14" s="3774">
        <f t="shared" si="0"/>
        <v>50887</v>
      </c>
      <c r="O14" s="3775">
        <f t="shared" si="1"/>
        <v>108.96573875802999</v>
      </c>
    </row>
    <row r="15" spans="1:15" ht="24.95" customHeight="1">
      <c r="A15" s="3776" t="s">
        <v>3164</v>
      </c>
      <c r="B15" s="3773">
        <v>417</v>
      </c>
      <c r="C15" s="3773">
        <v>95</v>
      </c>
      <c r="D15" s="3773">
        <v>10201</v>
      </c>
      <c r="E15" s="3773">
        <v>5395</v>
      </c>
      <c r="F15" s="3773">
        <v>1184</v>
      </c>
      <c r="G15" s="3773">
        <v>191</v>
      </c>
      <c r="H15" s="3773">
        <v>27033</v>
      </c>
      <c r="I15" s="3773">
        <v>395</v>
      </c>
      <c r="J15" s="3773">
        <v>204</v>
      </c>
      <c r="K15" s="3773">
        <v>18</v>
      </c>
      <c r="L15" s="3773">
        <v>2617</v>
      </c>
      <c r="M15" s="3773">
        <v>206</v>
      </c>
      <c r="N15" s="3774">
        <f t="shared" si="0"/>
        <v>47539</v>
      </c>
      <c r="O15" s="3775">
        <f t="shared" si="1"/>
        <v>114.00239808153478</v>
      </c>
    </row>
    <row r="16" spans="1:15" ht="24.95" customHeight="1">
      <c r="A16" s="3776" t="s">
        <v>3165</v>
      </c>
      <c r="B16" s="3773">
        <v>370</v>
      </c>
      <c r="C16" s="3773">
        <v>100</v>
      </c>
      <c r="D16" s="3773">
        <v>8723</v>
      </c>
      <c r="E16" s="3773">
        <v>4638</v>
      </c>
      <c r="F16" s="3773">
        <v>948</v>
      </c>
      <c r="G16" s="3773">
        <v>184</v>
      </c>
      <c r="H16" s="3773">
        <v>19952</v>
      </c>
      <c r="I16" s="3773">
        <v>276</v>
      </c>
      <c r="J16" s="3773">
        <v>214</v>
      </c>
      <c r="K16" s="3773">
        <v>35</v>
      </c>
      <c r="L16" s="3773">
        <v>2819</v>
      </c>
      <c r="M16" s="3773">
        <v>209</v>
      </c>
      <c r="N16" s="3774">
        <f t="shared" si="0"/>
        <v>38098</v>
      </c>
      <c r="O16" s="3775">
        <f t="shared" si="1"/>
        <v>102.96756756756757</v>
      </c>
    </row>
    <row r="17" spans="1:15" ht="24.95" customHeight="1">
      <c r="A17" s="3776" t="s">
        <v>3166</v>
      </c>
      <c r="B17" s="3773">
        <v>325</v>
      </c>
      <c r="C17" s="3773">
        <v>92</v>
      </c>
      <c r="D17" s="3773">
        <v>7296</v>
      </c>
      <c r="E17" s="3773">
        <v>3282</v>
      </c>
      <c r="F17" s="3773">
        <v>687</v>
      </c>
      <c r="G17" s="3773">
        <v>148</v>
      </c>
      <c r="H17" s="3773">
        <v>16408</v>
      </c>
      <c r="I17" s="3773">
        <v>186</v>
      </c>
      <c r="J17" s="3773">
        <v>254</v>
      </c>
      <c r="K17" s="3773">
        <v>39</v>
      </c>
      <c r="L17" s="3777">
        <v>2021</v>
      </c>
      <c r="M17" s="3773">
        <v>188</v>
      </c>
      <c r="N17" s="3774">
        <f t="shared" si="0"/>
        <v>30601</v>
      </c>
      <c r="O17" s="3775">
        <f t="shared" si="1"/>
        <v>94.156923076923078</v>
      </c>
    </row>
    <row r="18" spans="1:15" ht="24.95" customHeight="1">
      <c r="A18" s="3774" t="s">
        <v>3167</v>
      </c>
      <c r="B18" s="3778">
        <v>207</v>
      </c>
      <c r="C18" s="3778">
        <v>41</v>
      </c>
      <c r="D18" s="3778">
        <v>4678</v>
      </c>
      <c r="E18" s="3778">
        <v>2343</v>
      </c>
      <c r="F18" s="3778">
        <v>386</v>
      </c>
      <c r="G18" s="3778">
        <v>183</v>
      </c>
      <c r="H18" s="3778">
        <v>9737</v>
      </c>
      <c r="I18" s="3778">
        <v>151</v>
      </c>
      <c r="J18" s="3778">
        <v>168</v>
      </c>
      <c r="K18" s="3778">
        <v>7</v>
      </c>
      <c r="L18" s="3779">
        <v>1285</v>
      </c>
      <c r="M18" s="3778">
        <v>211</v>
      </c>
      <c r="N18" s="3774">
        <f t="shared" si="0"/>
        <v>19190</v>
      </c>
      <c r="O18" s="3775">
        <f t="shared" si="1"/>
        <v>92.705314009661834</v>
      </c>
    </row>
    <row r="19" spans="1:15" ht="24.95" customHeight="1" thickBot="1">
      <c r="A19" s="3780" t="s">
        <v>3168</v>
      </c>
      <c r="B19" s="3781">
        <v>142</v>
      </c>
      <c r="C19" s="3781">
        <v>16</v>
      </c>
      <c r="D19" s="3781">
        <v>988</v>
      </c>
      <c r="E19" s="3781">
        <v>797</v>
      </c>
      <c r="F19" s="3781">
        <v>195</v>
      </c>
      <c r="G19" s="3782">
        <v>76</v>
      </c>
      <c r="H19" s="3781">
        <v>15760</v>
      </c>
      <c r="I19" s="3781">
        <v>42</v>
      </c>
      <c r="J19" s="3781">
        <v>119</v>
      </c>
      <c r="K19" s="3781">
        <v>4</v>
      </c>
      <c r="L19" s="3782">
        <v>275</v>
      </c>
      <c r="M19" s="3781">
        <v>54</v>
      </c>
      <c r="N19" s="3783">
        <f t="shared" si="0"/>
        <v>18326</v>
      </c>
      <c r="O19" s="3784">
        <f t="shared" si="1"/>
        <v>129.05633802816902</v>
      </c>
    </row>
    <row r="20" spans="1:15" ht="24.95" customHeight="1">
      <c r="A20" s="3785" t="s">
        <v>2810</v>
      </c>
      <c r="B20" s="3786">
        <f>SUM(B7:B19)</f>
        <v>4505</v>
      </c>
      <c r="C20" s="3786">
        <f t="shared" ref="C20:N20" si="2">SUM(C7:C19)</f>
        <v>2213</v>
      </c>
      <c r="D20" s="3786">
        <f t="shared" si="2"/>
        <v>89584</v>
      </c>
      <c r="E20" s="3786">
        <f t="shared" si="2"/>
        <v>57269</v>
      </c>
      <c r="F20" s="3786">
        <f t="shared" si="2"/>
        <v>19649</v>
      </c>
      <c r="G20" s="3786">
        <f t="shared" si="2"/>
        <v>2003</v>
      </c>
      <c r="H20" s="3786">
        <f t="shared" si="2"/>
        <v>159309</v>
      </c>
      <c r="I20" s="3786">
        <f t="shared" si="2"/>
        <v>4656</v>
      </c>
      <c r="J20" s="3786">
        <f t="shared" si="2"/>
        <v>2927</v>
      </c>
      <c r="K20" s="3786">
        <f t="shared" si="2"/>
        <v>353</v>
      </c>
      <c r="L20" s="3786">
        <f t="shared" si="2"/>
        <v>38419</v>
      </c>
      <c r="M20" s="3786">
        <f t="shared" si="2"/>
        <v>2906</v>
      </c>
      <c r="N20" s="3786">
        <f t="shared" si="2"/>
        <v>379288</v>
      </c>
      <c r="O20" s="3787">
        <f t="shared" si="1"/>
        <v>84.192674805771361</v>
      </c>
    </row>
    <row r="21" spans="1:15">
      <c r="A21" s="1286" t="s">
        <v>3169</v>
      </c>
      <c r="O21" s="848" t="s">
        <v>3170</v>
      </c>
    </row>
    <row r="22" spans="1:15">
      <c r="A22" s="3499"/>
      <c r="O22" s="1282" t="s">
        <v>3171</v>
      </c>
    </row>
    <row r="23" spans="1:15">
      <c r="A23" s="3499"/>
    </row>
    <row r="24" spans="1:15">
      <c r="A24" s="3499"/>
    </row>
    <row r="25" spans="1:15">
      <c r="A25" s="3499"/>
    </row>
    <row r="26" spans="1:15">
      <c r="A26" s="3499"/>
    </row>
    <row r="27" spans="1:15">
      <c r="A27" s="3499"/>
    </row>
    <row r="28" spans="1:15">
      <c r="A28" s="3499"/>
    </row>
    <row r="29" spans="1:15">
      <c r="A29" s="3499"/>
    </row>
    <row r="30" spans="1:15">
      <c r="A30" s="3499"/>
    </row>
    <row r="31" spans="1:15">
      <c r="A31" s="3499"/>
    </row>
    <row r="32" spans="1:15">
      <c r="A32" s="3499"/>
    </row>
  </sheetData>
  <printOptions horizontalCentered="1" verticalCentered="1"/>
  <pageMargins left="0.59055118110236227" right="0.59055118110236227" top="0.9055118110236221" bottom="0.9055118110236221" header="0.51181102362204722" footer="0.51181102362204722"/>
  <pageSetup paperSize="9" scale="89" orientation="landscape" horizontalDpi="4294967295"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FCEE7-9333-467B-A283-7145DF6D71AD}">
  <dimension ref="A1:J19"/>
  <sheetViews>
    <sheetView zoomScale="110" zoomScaleNormal="110" workbookViewId="0">
      <selection activeCell="F14" sqref="F14"/>
    </sheetView>
  </sheetViews>
  <sheetFormatPr defaultRowHeight="12.75"/>
  <cols>
    <col min="1" max="1" width="11.140625" style="792" customWidth="1"/>
    <col min="2" max="2" width="12.7109375" style="792" customWidth="1"/>
    <col min="3" max="3" width="13" style="792" customWidth="1"/>
    <col min="4" max="4" width="12" style="792" customWidth="1"/>
    <col min="5" max="5" width="10.85546875" style="792" customWidth="1"/>
    <col min="6" max="6" width="12.7109375" style="792" customWidth="1"/>
    <col min="7" max="7" width="16.5703125" style="792" bestFit="1" customWidth="1"/>
    <col min="8" max="8" width="11.42578125" style="792" customWidth="1"/>
    <col min="9" max="9" width="11.28515625" style="792" customWidth="1"/>
    <col min="10" max="11" width="12.7109375" style="792" customWidth="1"/>
    <col min="12" max="12" width="12.5703125" style="792" customWidth="1"/>
    <col min="13" max="16384" width="9.140625" style="792"/>
  </cols>
  <sheetData>
    <row r="1" spans="1:10" ht="33" customHeight="1">
      <c r="A1" s="4541" t="s">
        <v>859</v>
      </c>
      <c r="B1" s="4541"/>
      <c r="C1" s="4541"/>
      <c r="D1" s="4541"/>
      <c r="E1" s="4541"/>
      <c r="F1" s="4541"/>
      <c r="G1" s="4541"/>
      <c r="H1" s="4541"/>
      <c r="I1" s="4541"/>
    </row>
    <row r="2" spans="1:10" ht="33" customHeight="1">
      <c r="A2" s="4542" t="s">
        <v>858</v>
      </c>
      <c r="B2" s="4542"/>
      <c r="C2" s="4542"/>
      <c r="D2" s="4542"/>
      <c r="E2" s="4542"/>
      <c r="F2" s="4542"/>
      <c r="G2" s="4542"/>
      <c r="H2" s="4542"/>
      <c r="I2" s="4542"/>
    </row>
    <row r="3" spans="1:10" ht="33" customHeight="1" thickBot="1">
      <c r="A3" s="832" t="s">
        <v>857</v>
      </c>
      <c r="B3" s="831"/>
      <c r="C3" s="831"/>
      <c r="D3" s="832"/>
      <c r="E3" s="831"/>
      <c r="F3" s="831"/>
      <c r="G3" s="797"/>
      <c r="H3" s="831"/>
      <c r="I3" s="830" t="s">
        <v>856</v>
      </c>
    </row>
    <row r="4" spans="1:10" ht="33" customHeight="1">
      <c r="A4" s="4544" t="s">
        <v>855</v>
      </c>
      <c r="B4" s="4545"/>
      <c r="C4" s="4545"/>
      <c r="D4" s="4545"/>
      <c r="E4" s="4545"/>
      <c r="F4" s="4546"/>
      <c r="G4" s="829" t="s">
        <v>854</v>
      </c>
      <c r="H4" s="828" t="s">
        <v>853</v>
      </c>
      <c r="I4" s="827" t="s">
        <v>852</v>
      </c>
    </row>
    <row r="5" spans="1:10" ht="33" customHeight="1">
      <c r="A5" s="826" t="s">
        <v>851</v>
      </c>
      <c r="B5" s="825"/>
      <c r="C5" s="825"/>
      <c r="D5" s="825"/>
      <c r="E5" s="825"/>
      <c r="F5" s="824"/>
      <c r="G5" s="823" t="s">
        <v>850</v>
      </c>
      <c r="H5" s="822" t="s">
        <v>849</v>
      </c>
      <c r="I5" s="821" t="s">
        <v>848</v>
      </c>
    </row>
    <row r="6" spans="1:10" ht="33" customHeight="1">
      <c r="A6" s="820" t="s">
        <v>847</v>
      </c>
      <c r="B6" s="819" t="s">
        <v>846</v>
      </c>
      <c r="C6" s="819" t="s">
        <v>845</v>
      </c>
      <c r="D6" s="819" t="s">
        <v>844</v>
      </c>
      <c r="E6" s="819" t="s">
        <v>843</v>
      </c>
      <c r="F6" s="819" t="s">
        <v>842</v>
      </c>
      <c r="G6" s="818" t="s">
        <v>841</v>
      </c>
      <c r="H6" s="817"/>
      <c r="I6" s="816"/>
    </row>
    <row r="7" spans="1:10" ht="33" customHeight="1">
      <c r="A7" s="815" t="s">
        <v>840</v>
      </c>
      <c r="B7" s="814" t="s">
        <v>839</v>
      </c>
      <c r="C7" s="814" t="s">
        <v>838</v>
      </c>
      <c r="D7" s="814" t="s">
        <v>837</v>
      </c>
      <c r="E7" s="814" t="s">
        <v>503</v>
      </c>
      <c r="F7" s="814" t="s">
        <v>836</v>
      </c>
      <c r="G7" s="813"/>
      <c r="H7" s="812"/>
      <c r="I7" s="811"/>
    </row>
    <row r="8" spans="1:10" ht="33" customHeight="1">
      <c r="A8" s="810">
        <v>3140000</v>
      </c>
      <c r="B8" s="809">
        <v>9560000</v>
      </c>
      <c r="C8" s="807">
        <v>5213200</v>
      </c>
      <c r="D8" s="807">
        <v>17150000</v>
      </c>
      <c r="E8" s="808">
        <f>F8/G8</f>
        <v>6.4931851851851852E-2</v>
      </c>
      <c r="F8" s="807">
        <v>35063200</v>
      </c>
      <c r="G8" s="807">
        <v>540000000</v>
      </c>
      <c r="H8" s="806">
        <v>2010</v>
      </c>
      <c r="I8" s="805" t="s">
        <v>835</v>
      </c>
      <c r="J8" s="793"/>
    </row>
    <row r="9" spans="1:10" ht="33" customHeight="1">
      <c r="A9" s="810">
        <v>3540000</v>
      </c>
      <c r="B9" s="809">
        <v>11210000</v>
      </c>
      <c r="C9" s="807">
        <v>5903200</v>
      </c>
      <c r="D9" s="807">
        <v>19207000</v>
      </c>
      <c r="E9" s="808">
        <f>F9/G9</f>
        <v>6.8724482758620684E-2</v>
      </c>
      <c r="F9" s="807">
        <v>39860200</v>
      </c>
      <c r="G9" s="807">
        <v>580000000</v>
      </c>
      <c r="H9" s="806">
        <v>2011</v>
      </c>
      <c r="I9" s="805" t="s">
        <v>834</v>
      </c>
      <c r="J9" s="793"/>
    </row>
    <row r="10" spans="1:10" ht="33" customHeight="1" thickBot="1">
      <c r="A10" s="804">
        <v>4340592</v>
      </c>
      <c r="B10" s="803">
        <v>13291755</v>
      </c>
      <c r="C10" s="801">
        <v>6850100</v>
      </c>
      <c r="D10" s="801">
        <v>22594000</v>
      </c>
      <c r="E10" s="802">
        <f>F10/G10</f>
        <v>6.8226734782608697E-2</v>
      </c>
      <c r="F10" s="801">
        <v>47076447</v>
      </c>
      <c r="G10" s="801">
        <v>690000000</v>
      </c>
      <c r="H10" s="800">
        <v>2012</v>
      </c>
      <c r="I10" s="799" t="s">
        <v>833</v>
      </c>
      <c r="J10" s="793"/>
    </row>
    <row r="11" spans="1:10" ht="33" customHeight="1" thickBot="1">
      <c r="A11" s="804">
        <v>5000000</v>
      </c>
      <c r="B11" s="803">
        <v>16391755</v>
      </c>
      <c r="C11" s="801">
        <v>7758600</v>
      </c>
      <c r="D11" s="801">
        <v>25200000</v>
      </c>
      <c r="E11" s="802">
        <f>F11/G11</f>
        <v>6.6280920731707313E-2</v>
      </c>
      <c r="F11" s="801">
        <v>54350355</v>
      </c>
      <c r="G11" s="801">
        <v>820000000</v>
      </c>
      <c r="H11" s="800">
        <v>2013</v>
      </c>
      <c r="I11" s="799" t="s">
        <v>832</v>
      </c>
      <c r="J11" s="793"/>
    </row>
    <row r="12" spans="1:10" ht="33" customHeight="1" thickBot="1">
      <c r="A12" s="804">
        <v>5001187</v>
      </c>
      <c r="B12" s="803">
        <v>20404543</v>
      </c>
      <c r="C12" s="801">
        <v>8492000</v>
      </c>
      <c r="D12" s="801">
        <v>26087630</v>
      </c>
      <c r="E12" s="802">
        <f>F12/G12</f>
        <v>7.015831578947368E-2</v>
      </c>
      <c r="F12" s="801">
        <v>59985360</v>
      </c>
      <c r="G12" s="801">
        <v>855000000</v>
      </c>
      <c r="H12" s="800">
        <v>2014</v>
      </c>
      <c r="I12" s="799" t="s">
        <v>831</v>
      </c>
      <c r="J12" s="793"/>
    </row>
    <row r="13" spans="1:10" s="797" customFormat="1" ht="33" customHeight="1">
      <c r="A13" s="798" t="s">
        <v>830</v>
      </c>
      <c r="B13" s="798"/>
      <c r="C13" s="798"/>
      <c r="D13" s="798"/>
      <c r="E13" s="798"/>
      <c r="F13" s="4543" t="s">
        <v>829</v>
      </c>
      <c r="G13" s="4543"/>
      <c r="H13" s="4543"/>
      <c r="I13" s="4543"/>
    </row>
    <row r="14" spans="1:10">
      <c r="A14" s="795"/>
      <c r="B14" s="795"/>
      <c r="C14" s="795"/>
      <c r="D14" s="795"/>
      <c r="E14" s="796"/>
      <c r="F14" s="795"/>
      <c r="G14" s="795"/>
      <c r="H14" s="795"/>
      <c r="I14" s="795"/>
    </row>
    <row r="15" spans="1:10">
      <c r="D15" s="793"/>
      <c r="E15" s="793"/>
    </row>
    <row r="16" spans="1:10">
      <c r="C16" s="794"/>
      <c r="D16" s="794"/>
    </row>
    <row r="17" spans="2:4">
      <c r="B17" s="794"/>
      <c r="D17" s="794"/>
    </row>
    <row r="19" spans="2:4">
      <c r="D19" s="793"/>
    </row>
  </sheetData>
  <mergeCells count="4">
    <mergeCell ref="A1:I1"/>
    <mergeCell ref="A2:I2"/>
    <mergeCell ref="F13:I13"/>
    <mergeCell ref="A4:F4"/>
  </mergeCells>
  <printOptions horizontalCentered="1" verticalCentered="1"/>
  <pageMargins left="0.23622047244094491" right="0.19685039370078741" top="0.39370078740157483" bottom="0.19685039370078741" header="0.62992125984251968" footer="0.51181102362204722"/>
  <pageSetup paperSize="9" scale="90" orientation="portrait" horizontalDpi="4294967295" verticalDpi="4294967292" r:id="rId1"/>
  <headerFooter alignWithMargins="0"/>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25B30-4AF7-4D60-806B-5EA931B95F52}">
  <dimension ref="A1:W41"/>
  <sheetViews>
    <sheetView showGridLines="0" zoomScaleNormal="100" workbookViewId="0">
      <selection activeCell="B4" sqref="B4:B8"/>
    </sheetView>
  </sheetViews>
  <sheetFormatPr defaultRowHeight="12.75"/>
  <cols>
    <col min="1" max="4" width="25.7109375" style="3287" customWidth="1"/>
    <col min="5" max="5" width="14" style="3287" hidden="1" customWidth="1"/>
    <col min="6" max="6" width="15.5703125" style="3810" hidden="1" customWidth="1"/>
    <col min="7" max="7" width="10.140625" style="3810" hidden="1" customWidth="1"/>
    <col min="8" max="8" width="17.42578125" style="3810" hidden="1" customWidth="1"/>
    <col min="9" max="12" width="9.140625" style="3287" hidden="1" customWidth="1"/>
    <col min="13" max="18" width="0" style="3287" hidden="1" customWidth="1"/>
    <col min="19" max="256" width="9.140625" style="3287"/>
    <col min="257" max="260" width="25.7109375" style="3287" customWidth="1"/>
    <col min="261" max="274" width="0" style="3287" hidden="1" customWidth="1"/>
    <col min="275" max="512" width="9.140625" style="3287"/>
    <col min="513" max="516" width="25.7109375" style="3287" customWidth="1"/>
    <col min="517" max="530" width="0" style="3287" hidden="1" customWidth="1"/>
    <col min="531" max="768" width="9.140625" style="3287"/>
    <col min="769" max="772" width="25.7109375" style="3287" customWidth="1"/>
    <col min="773" max="786" width="0" style="3287" hidden="1" customWidth="1"/>
    <col min="787" max="1024" width="9.140625" style="3287"/>
    <col min="1025" max="1028" width="25.7109375" style="3287" customWidth="1"/>
    <col min="1029" max="1042" width="0" style="3287" hidden="1" customWidth="1"/>
    <col min="1043" max="1280" width="9.140625" style="3287"/>
    <col min="1281" max="1284" width="25.7109375" style="3287" customWidth="1"/>
    <col min="1285" max="1298" width="0" style="3287" hidden="1" customWidth="1"/>
    <col min="1299" max="1536" width="9.140625" style="3287"/>
    <col min="1537" max="1540" width="25.7109375" style="3287" customWidth="1"/>
    <col min="1541" max="1554" width="0" style="3287" hidden="1" customWidth="1"/>
    <col min="1555" max="1792" width="9.140625" style="3287"/>
    <col min="1793" max="1796" width="25.7109375" style="3287" customWidth="1"/>
    <col min="1797" max="1810" width="0" style="3287" hidden="1" customWidth="1"/>
    <col min="1811" max="2048" width="9.140625" style="3287"/>
    <col min="2049" max="2052" width="25.7109375" style="3287" customWidth="1"/>
    <col min="2053" max="2066" width="0" style="3287" hidden="1" customWidth="1"/>
    <col min="2067" max="2304" width="9.140625" style="3287"/>
    <col min="2305" max="2308" width="25.7109375" style="3287" customWidth="1"/>
    <col min="2309" max="2322" width="0" style="3287" hidden="1" customWidth="1"/>
    <col min="2323" max="2560" width="9.140625" style="3287"/>
    <col min="2561" max="2564" width="25.7109375" style="3287" customWidth="1"/>
    <col min="2565" max="2578" width="0" style="3287" hidden="1" customWidth="1"/>
    <col min="2579" max="2816" width="9.140625" style="3287"/>
    <col min="2817" max="2820" width="25.7109375" style="3287" customWidth="1"/>
    <col min="2821" max="2834" width="0" style="3287" hidden="1" customWidth="1"/>
    <col min="2835" max="3072" width="9.140625" style="3287"/>
    <col min="3073" max="3076" width="25.7109375" style="3287" customWidth="1"/>
    <col min="3077" max="3090" width="0" style="3287" hidden="1" customWidth="1"/>
    <col min="3091" max="3328" width="9.140625" style="3287"/>
    <col min="3329" max="3332" width="25.7109375" style="3287" customWidth="1"/>
    <col min="3333" max="3346" width="0" style="3287" hidden="1" customWidth="1"/>
    <col min="3347" max="3584" width="9.140625" style="3287"/>
    <col min="3585" max="3588" width="25.7109375" style="3287" customWidth="1"/>
    <col min="3589" max="3602" width="0" style="3287" hidden="1" customWidth="1"/>
    <col min="3603" max="3840" width="9.140625" style="3287"/>
    <col min="3841" max="3844" width="25.7109375" style="3287" customWidth="1"/>
    <col min="3845" max="3858" width="0" style="3287" hidden="1" customWidth="1"/>
    <col min="3859" max="4096" width="9.140625" style="3287"/>
    <col min="4097" max="4100" width="25.7109375" style="3287" customWidth="1"/>
    <col min="4101" max="4114" width="0" style="3287" hidden="1" customWidth="1"/>
    <col min="4115" max="4352" width="9.140625" style="3287"/>
    <col min="4353" max="4356" width="25.7109375" style="3287" customWidth="1"/>
    <col min="4357" max="4370" width="0" style="3287" hidden="1" customWidth="1"/>
    <col min="4371" max="4608" width="9.140625" style="3287"/>
    <col min="4609" max="4612" width="25.7109375" style="3287" customWidth="1"/>
    <col min="4613" max="4626" width="0" style="3287" hidden="1" customWidth="1"/>
    <col min="4627" max="4864" width="9.140625" style="3287"/>
    <col min="4865" max="4868" width="25.7109375" style="3287" customWidth="1"/>
    <col min="4869" max="4882" width="0" style="3287" hidden="1" customWidth="1"/>
    <col min="4883" max="5120" width="9.140625" style="3287"/>
    <col min="5121" max="5124" width="25.7109375" style="3287" customWidth="1"/>
    <col min="5125" max="5138" width="0" style="3287" hidden="1" customWidth="1"/>
    <col min="5139" max="5376" width="9.140625" style="3287"/>
    <col min="5377" max="5380" width="25.7109375" style="3287" customWidth="1"/>
    <col min="5381" max="5394" width="0" style="3287" hidden="1" customWidth="1"/>
    <col min="5395" max="5632" width="9.140625" style="3287"/>
    <col min="5633" max="5636" width="25.7109375" style="3287" customWidth="1"/>
    <col min="5637" max="5650" width="0" style="3287" hidden="1" customWidth="1"/>
    <col min="5651" max="5888" width="9.140625" style="3287"/>
    <col min="5889" max="5892" width="25.7109375" style="3287" customWidth="1"/>
    <col min="5893" max="5906" width="0" style="3287" hidden="1" customWidth="1"/>
    <col min="5907" max="6144" width="9.140625" style="3287"/>
    <col min="6145" max="6148" width="25.7109375" style="3287" customWidth="1"/>
    <col min="6149" max="6162" width="0" style="3287" hidden="1" customWidth="1"/>
    <col min="6163" max="6400" width="9.140625" style="3287"/>
    <col min="6401" max="6404" width="25.7109375" style="3287" customWidth="1"/>
    <col min="6405" max="6418" width="0" style="3287" hidden="1" customWidth="1"/>
    <col min="6419" max="6656" width="9.140625" style="3287"/>
    <col min="6657" max="6660" width="25.7109375" style="3287" customWidth="1"/>
    <col min="6661" max="6674" width="0" style="3287" hidden="1" customWidth="1"/>
    <col min="6675" max="6912" width="9.140625" style="3287"/>
    <col min="6913" max="6916" width="25.7109375" style="3287" customWidth="1"/>
    <col min="6917" max="6930" width="0" style="3287" hidden="1" customWidth="1"/>
    <col min="6931" max="7168" width="9.140625" style="3287"/>
    <col min="7169" max="7172" width="25.7109375" style="3287" customWidth="1"/>
    <col min="7173" max="7186" width="0" style="3287" hidden="1" customWidth="1"/>
    <col min="7187" max="7424" width="9.140625" style="3287"/>
    <col min="7425" max="7428" width="25.7109375" style="3287" customWidth="1"/>
    <col min="7429" max="7442" width="0" style="3287" hidden="1" customWidth="1"/>
    <col min="7443" max="7680" width="9.140625" style="3287"/>
    <col min="7681" max="7684" width="25.7109375" style="3287" customWidth="1"/>
    <col min="7685" max="7698" width="0" style="3287" hidden="1" customWidth="1"/>
    <col min="7699" max="7936" width="9.140625" style="3287"/>
    <col min="7937" max="7940" width="25.7109375" style="3287" customWidth="1"/>
    <col min="7941" max="7954" width="0" style="3287" hidden="1" customWidth="1"/>
    <col min="7955" max="8192" width="9.140625" style="3287"/>
    <col min="8193" max="8196" width="25.7109375" style="3287" customWidth="1"/>
    <col min="8197" max="8210" width="0" style="3287" hidden="1" customWidth="1"/>
    <col min="8211" max="8448" width="9.140625" style="3287"/>
    <col min="8449" max="8452" width="25.7109375" style="3287" customWidth="1"/>
    <col min="8453" max="8466" width="0" style="3287" hidden="1" customWidth="1"/>
    <col min="8467" max="8704" width="9.140625" style="3287"/>
    <col min="8705" max="8708" width="25.7109375" style="3287" customWidth="1"/>
    <col min="8709" max="8722" width="0" style="3287" hidden="1" customWidth="1"/>
    <col min="8723" max="8960" width="9.140625" style="3287"/>
    <col min="8961" max="8964" width="25.7109375" style="3287" customWidth="1"/>
    <col min="8965" max="8978" width="0" style="3287" hidden="1" customWidth="1"/>
    <col min="8979" max="9216" width="9.140625" style="3287"/>
    <col min="9217" max="9220" width="25.7109375" style="3287" customWidth="1"/>
    <col min="9221" max="9234" width="0" style="3287" hidden="1" customWidth="1"/>
    <col min="9235" max="9472" width="9.140625" style="3287"/>
    <col min="9473" max="9476" width="25.7109375" style="3287" customWidth="1"/>
    <col min="9477" max="9490" width="0" style="3287" hidden="1" customWidth="1"/>
    <col min="9491" max="9728" width="9.140625" style="3287"/>
    <col min="9729" max="9732" width="25.7109375" style="3287" customWidth="1"/>
    <col min="9733" max="9746" width="0" style="3287" hidden="1" customWidth="1"/>
    <col min="9747" max="9984" width="9.140625" style="3287"/>
    <col min="9985" max="9988" width="25.7109375" style="3287" customWidth="1"/>
    <col min="9989" max="10002" width="0" style="3287" hidden="1" customWidth="1"/>
    <col min="10003" max="10240" width="9.140625" style="3287"/>
    <col min="10241" max="10244" width="25.7109375" style="3287" customWidth="1"/>
    <col min="10245" max="10258" width="0" style="3287" hidden="1" customWidth="1"/>
    <col min="10259" max="10496" width="9.140625" style="3287"/>
    <col min="10497" max="10500" width="25.7109375" style="3287" customWidth="1"/>
    <col min="10501" max="10514" width="0" style="3287" hidden="1" customWidth="1"/>
    <col min="10515" max="10752" width="9.140625" style="3287"/>
    <col min="10753" max="10756" width="25.7109375" style="3287" customWidth="1"/>
    <col min="10757" max="10770" width="0" style="3287" hidden="1" customWidth="1"/>
    <col min="10771" max="11008" width="9.140625" style="3287"/>
    <col min="11009" max="11012" width="25.7109375" style="3287" customWidth="1"/>
    <col min="11013" max="11026" width="0" style="3287" hidden="1" customWidth="1"/>
    <col min="11027" max="11264" width="9.140625" style="3287"/>
    <col min="11265" max="11268" width="25.7109375" style="3287" customWidth="1"/>
    <col min="11269" max="11282" width="0" style="3287" hidden="1" customWidth="1"/>
    <col min="11283" max="11520" width="9.140625" style="3287"/>
    <col min="11521" max="11524" width="25.7109375" style="3287" customWidth="1"/>
    <col min="11525" max="11538" width="0" style="3287" hidden="1" customWidth="1"/>
    <col min="11539" max="11776" width="9.140625" style="3287"/>
    <col min="11777" max="11780" width="25.7109375" style="3287" customWidth="1"/>
    <col min="11781" max="11794" width="0" style="3287" hidden="1" customWidth="1"/>
    <col min="11795" max="12032" width="9.140625" style="3287"/>
    <col min="12033" max="12036" width="25.7109375" style="3287" customWidth="1"/>
    <col min="12037" max="12050" width="0" style="3287" hidden="1" customWidth="1"/>
    <col min="12051" max="12288" width="9.140625" style="3287"/>
    <col min="12289" max="12292" width="25.7109375" style="3287" customWidth="1"/>
    <col min="12293" max="12306" width="0" style="3287" hidden="1" customWidth="1"/>
    <col min="12307" max="12544" width="9.140625" style="3287"/>
    <col min="12545" max="12548" width="25.7109375" style="3287" customWidth="1"/>
    <col min="12549" max="12562" width="0" style="3287" hidden="1" customWidth="1"/>
    <col min="12563" max="12800" width="9.140625" style="3287"/>
    <col min="12801" max="12804" width="25.7109375" style="3287" customWidth="1"/>
    <col min="12805" max="12818" width="0" style="3287" hidden="1" customWidth="1"/>
    <col min="12819" max="13056" width="9.140625" style="3287"/>
    <col min="13057" max="13060" width="25.7109375" style="3287" customWidth="1"/>
    <col min="13061" max="13074" width="0" style="3287" hidden="1" customWidth="1"/>
    <col min="13075" max="13312" width="9.140625" style="3287"/>
    <col min="13313" max="13316" width="25.7109375" style="3287" customWidth="1"/>
    <col min="13317" max="13330" width="0" style="3287" hidden="1" customWidth="1"/>
    <col min="13331" max="13568" width="9.140625" style="3287"/>
    <col min="13569" max="13572" width="25.7109375" style="3287" customWidth="1"/>
    <col min="13573" max="13586" width="0" style="3287" hidden="1" customWidth="1"/>
    <col min="13587" max="13824" width="9.140625" style="3287"/>
    <col min="13825" max="13828" width="25.7109375" style="3287" customWidth="1"/>
    <col min="13829" max="13842" width="0" style="3287" hidden="1" customWidth="1"/>
    <col min="13843" max="14080" width="9.140625" style="3287"/>
    <col min="14081" max="14084" width="25.7109375" style="3287" customWidth="1"/>
    <col min="14085" max="14098" width="0" style="3287" hidden="1" customWidth="1"/>
    <col min="14099" max="14336" width="9.140625" style="3287"/>
    <col min="14337" max="14340" width="25.7109375" style="3287" customWidth="1"/>
    <col min="14341" max="14354" width="0" style="3287" hidden="1" customWidth="1"/>
    <col min="14355" max="14592" width="9.140625" style="3287"/>
    <col min="14593" max="14596" width="25.7109375" style="3287" customWidth="1"/>
    <col min="14597" max="14610" width="0" style="3287" hidden="1" customWidth="1"/>
    <col min="14611" max="14848" width="9.140625" style="3287"/>
    <col min="14849" max="14852" width="25.7109375" style="3287" customWidth="1"/>
    <col min="14853" max="14866" width="0" style="3287" hidden="1" customWidth="1"/>
    <col min="14867" max="15104" width="9.140625" style="3287"/>
    <col min="15105" max="15108" width="25.7109375" style="3287" customWidth="1"/>
    <col min="15109" max="15122" width="0" style="3287" hidden="1" customWidth="1"/>
    <col min="15123" max="15360" width="9.140625" style="3287"/>
    <col min="15361" max="15364" width="25.7109375" style="3287" customWidth="1"/>
    <col min="15365" max="15378" width="0" style="3287" hidden="1" customWidth="1"/>
    <col min="15379" max="15616" width="9.140625" style="3287"/>
    <col min="15617" max="15620" width="25.7109375" style="3287" customWidth="1"/>
    <col min="15621" max="15634" width="0" style="3287" hidden="1" customWidth="1"/>
    <col min="15635" max="15872" width="9.140625" style="3287"/>
    <col min="15873" max="15876" width="25.7109375" style="3287" customWidth="1"/>
    <col min="15877" max="15890" width="0" style="3287" hidden="1" customWidth="1"/>
    <col min="15891" max="16128" width="9.140625" style="3287"/>
    <col min="16129" max="16132" width="25.7109375" style="3287" customWidth="1"/>
    <col min="16133" max="16146" width="0" style="3287" hidden="1" customWidth="1"/>
    <col min="16147" max="16384" width="9.140625" style="3287"/>
  </cols>
  <sheetData>
    <row r="1" spans="1:23" s="3269" customFormat="1" ht="15.75">
      <c r="A1" s="5425" t="s">
        <v>3172</v>
      </c>
      <c r="B1" s="5425"/>
      <c r="C1" s="5425"/>
      <c r="D1" s="5425"/>
      <c r="F1" s="3788"/>
      <c r="G1" s="3788"/>
      <c r="H1" s="3788"/>
    </row>
    <row r="2" spans="1:23" s="3125" customFormat="1" ht="15.75">
      <c r="A2" s="5425" t="s">
        <v>3173</v>
      </c>
      <c r="B2" s="5425"/>
      <c r="C2" s="5425"/>
      <c r="D2" s="5425"/>
      <c r="F2" s="3789"/>
      <c r="G2" s="3789"/>
      <c r="H2" s="3789"/>
    </row>
    <row r="3" spans="1:23" s="3125" customFormat="1" ht="15.75">
      <c r="A3" s="3271" t="s">
        <v>3174</v>
      </c>
      <c r="B3" s="3271"/>
      <c r="C3" s="3271" t="s">
        <v>169</v>
      </c>
      <c r="D3" s="3271" t="s">
        <v>3175</v>
      </c>
      <c r="F3" s="3789"/>
      <c r="G3" s="3789"/>
      <c r="H3" s="3789"/>
    </row>
    <row r="4" spans="1:23" s="3125" customFormat="1" ht="22.5" customHeight="1">
      <c r="A4" s="5426" t="s">
        <v>50</v>
      </c>
      <c r="B4" s="5429" t="s">
        <v>148</v>
      </c>
      <c r="C4" s="2554" t="s">
        <v>169</v>
      </c>
      <c r="D4" s="2554" t="s">
        <v>3176</v>
      </c>
      <c r="F4" s="3789"/>
      <c r="G4" s="3789"/>
      <c r="H4" s="3789"/>
    </row>
    <row r="5" spans="1:23" s="3125" customFormat="1" ht="37.5" customHeight="1">
      <c r="A5" s="5427"/>
      <c r="B5" s="5430"/>
      <c r="C5" s="3790" t="s">
        <v>3177</v>
      </c>
      <c r="D5" s="1765" t="s">
        <v>3178</v>
      </c>
      <c r="F5" s="3791"/>
      <c r="G5" s="3789"/>
      <c r="H5" s="3789"/>
    </row>
    <row r="6" spans="1:23" s="3125" customFormat="1" ht="15.75">
      <c r="A6" s="5427"/>
      <c r="B6" s="5430"/>
      <c r="C6" s="3792" t="s">
        <v>169</v>
      </c>
      <c r="D6" s="2558" t="s">
        <v>169</v>
      </c>
      <c r="F6" s="3791"/>
      <c r="G6" s="3789"/>
      <c r="H6" s="3789"/>
    </row>
    <row r="7" spans="1:23" s="3125" customFormat="1" ht="31.5" customHeight="1">
      <c r="A7" s="5427"/>
      <c r="B7" s="5430"/>
      <c r="C7" s="3792" t="s">
        <v>3179</v>
      </c>
      <c r="D7" s="3638" t="s">
        <v>3180</v>
      </c>
      <c r="F7" s="3791"/>
      <c r="G7" s="3789" t="s">
        <v>3181</v>
      </c>
      <c r="H7" s="3789"/>
      <c r="L7" s="3125" t="s">
        <v>3182</v>
      </c>
      <c r="P7" s="3125" t="s">
        <v>3183</v>
      </c>
    </row>
    <row r="8" spans="1:23" s="3125" customFormat="1" ht="15.75">
      <c r="A8" s="5428"/>
      <c r="B8" s="5431"/>
      <c r="C8" s="2563"/>
      <c r="D8" s="2563"/>
      <c r="F8" s="3791" t="s">
        <v>3184</v>
      </c>
      <c r="G8" s="3789" t="s">
        <v>3185</v>
      </c>
      <c r="H8" s="3789" t="s">
        <v>3186</v>
      </c>
      <c r="K8" s="3791" t="s">
        <v>3184</v>
      </c>
      <c r="L8" s="3789" t="s">
        <v>3185</v>
      </c>
      <c r="M8" s="3789" t="s">
        <v>3186</v>
      </c>
      <c r="O8" s="3791" t="s">
        <v>3184</v>
      </c>
      <c r="P8" s="3789" t="s">
        <v>3185</v>
      </c>
      <c r="Q8" s="3789" t="s">
        <v>3186</v>
      </c>
    </row>
    <row r="9" spans="1:23" s="3012" customFormat="1" ht="23.1" customHeight="1">
      <c r="A9" s="3793" t="s">
        <v>275</v>
      </c>
      <c r="B9" s="3794" t="s">
        <v>56</v>
      </c>
      <c r="C9" s="3795">
        <v>514780</v>
      </c>
      <c r="D9" s="3795">
        <v>21251</v>
      </c>
      <c r="E9" s="3796"/>
      <c r="F9" s="3797">
        <v>440118</v>
      </c>
      <c r="G9" s="3798">
        <v>80415</v>
      </c>
      <c r="H9" s="3798">
        <f>SUM(F9:G9)</f>
        <v>520533</v>
      </c>
      <c r="I9" s="3796">
        <f t="shared" ref="I9:I29" si="0">H9-C9</f>
        <v>5753</v>
      </c>
      <c r="J9" s="3796"/>
      <c r="K9" s="3012">
        <v>17629</v>
      </c>
      <c r="L9" s="3012">
        <v>9521</v>
      </c>
      <c r="M9" s="3012">
        <f>SUM(K9:L9)</f>
        <v>27150</v>
      </c>
      <c r="N9" s="3796">
        <f t="shared" ref="N9:N28" si="1">M9-D9</f>
        <v>5899</v>
      </c>
      <c r="O9" s="3796">
        <v>20268</v>
      </c>
      <c r="P9" s="3796">
        <v>9138</v>
      </c>
      <c r="Q9" s="3796">
        <f>P9+O9</f>
        <v>29406</v>
      </c>
      <c r="R9" s="3796" t="e">
        <f>Q9-#REF!</f>
        <v>#REF!</v>
      </c>
      <c r="W9" s="3796"/>
    </row>
    <row r="10" spans="1:23" s="3012" customFormat="1" ht="23.1" customHeight="1">
      <c r="A10" s="3793" t="s">
        <v>642</v>
      </c>
      <c r="B10" s="3794" t="s">
        <v>58</v>
      </c>
      <c r="C10" s="3795">
        <v>467516</v>
      </c>
      <c r="D10" s="3799">
        <v>31230</v>
      </c>
      <c r="E10" s="3796"/>
      <c r="F10" s="3797">
        <v>533062</v>
      </c>
      <c r="G10" s="3798">
        <v>69168</v>
      </c>
      <c r="H10" s="3798">
        <f t="shared" ref="H10:H28" si="2">SUM(F10:G10)</f>
        <v>602230</v>
      </c>
      <c r="I10" s="3796">
        <f t="shared" si="0"/>
        <v>134714</v>
      </c>
      <c r="J10" s="3796"/>
      <c r="K10" s="3012">
        <v>22281</v>
      </c>
      <c r="L10" s="3012">
        <v>2658</v>
      </c>
      <c r="M10" s="3012">
        <f t="shared" ref="M10:M28" si="3">SUM(K10:L10)</f>
        <v>24939</v>
      </c>
      <c r="N10" s="3796">
        <f t="shared" si="1"/>
        <v>-6291</v>
      </c>
      <c r="O10" s="3796">
        <v>24111</v>
      </c>
      <c r="P10" s="3796">
        <v>3490</v>
      </c>
      <c r="Q10" s="3796">
        <f t="shared" ref="Q10:Q28" si="4">P10+O10</f>
        <v>27601</v>
      </c>
      <c r="R10" s="3796" t="e">
        <f>Q10-#REF!</f>
        <v>#REF!</v>
      </c>
      <c r="W10" s="3796"/>
    </row>
    <row r="11" spans="1:23" s="3012" customFormat="1" ht="23.1" customHeight="1">
      <c r="A11" s="3793" t="s">
        <v>276</v>
      </c>
      <c r="B11" s="3794" t="s">
        <v>60</v>
      </c>
      <c r="C11" s="3795">
        <v>332033</v>
      </c>
      <c r="D11" s="3799">
        <v>16585</v>
      </c>
      <c r="E11" s="3796"/>
      <c r="F11" s="3797">
        <v>380368</v>
      </c>
      <c r="G11" s="3798">
        <v>32582</v>
      </c>
      <c r="H11" s="3798">
        <f t="shared" si="2"/>
        <v>412950</v>
      </c>
      <c r="I11" s="3796">
        <f t="shared" si="0"/>
        <v>80917</v>
      </c>
      <c r="J11" s="3796"/>
      <c r="K11" s="3012">
        <v>9932</v>
      </c>
      <c r="L11" s="3012">
        <v>803</v>
      </c>
      <c r="M11" s="3012">
        <f t="shared" si="3"/>
        <v>10735</v>
      </c>
      <c r="N11" s="3796">
        <f t="shared" si="1"/>
        <v>-5850</v>
      </c>
      <c r="O11" s="3796">
        <v>11790</v>
      </c>
      <c r="P11" s="3796">
        <v>961</v>
      </c>
      <c r="Q11" s="3796">
        <f t="shared" si="4"/>
        <v>12751</v>
      </c>
      <c r="R11" s="3796" t="e">
        <f>Q11-#REF!</f>
        <v>#REF!</v>
      </c>
      <c r="W11" s="3796"/>
    </row>
    <row r="12" spans="1:23" s="3012" customFormat="1" ht="23.1" customHeight="1">
      <c r="A12" s="3793" t="s">
        <v>277</v>
      </c>
      <c r="B12" s="3794" t="s">
        <v>62</v>
      </c>
      <c r="C12" s="3795">
        <v>133958</v>
      </c>
      <c r="D12" s="3799">
        <v>8484</v>
      </c>
      <c r="E12" s="3796"/>
      <c r="F12" s="3797">
        <v>167572</v>
      </c>
      <c r="G12" s="3798">
        <v>14158</v>
      </c>
      <c r="H12" s="3798">
        <f t="shared" si="2"/>
        <v>181730</v>
      </c>
      <c r="I12" s="3796">
        <f t="shared" si="0"/>
        <v>47772</v>
      </c>
      <c r="J12" s="3796"/>
      <c r="K12" s="3012">
        <v>4580</v>
      </c>
      <c r="L12" s="3012">
        <v>362</v>
      </c>
      <c r="M12" s="3012">
        <f t="shared" si="3"/>
        <v>4942</v>
      </c>
      <c r="N12" s="3796">
        <f t="shared" si="1"/>
        <v>-3542</v>
      </c>
      <c r="O12" s="3796">
        <v>5040</v>
      </c>
      <c r="P12" s="3796">
        <v>404</v>
      </c>
      <c r="Q12" s="3796">
        <f t="shared" si="4"/>
        <v>5444</v>
      </c>
      <c r="R12" s="3796" t="e">
        <f>Q12-#REF!</f>
        <v>#REF!</v>
      </c>
      <c r="W12" s="3796"/>
    </row>
    <row r="13" spans="1:23" s="3012" customFormat="1" ht="23.1" customHeight="1">
      <c r="A13" s="3793" t="s">
        <v>278</v>
      </c>
      <c r="B13" s="3794" t="s">
        <v>64</v>
      </c>
      <c r="C13" s="3795">
        <v>477117</v>
      </c>
      <c r="D13" s="3795">
        <v>5241</v>
      </c>
      <c r="E13" s="3796"/>
      <c r="F13" s="3797">
        <v>452463</v>
      </c>
      <c r="G13" s="3798">
        <v>36559</v>
      </c>
      <c r="H13" s="3798">
        <f t="shared" si="2"/>
        <v>489022</v>
      </c>
      <c r="I13" s="3796">
        <f t="shared" si="0"/>
        <v>11905</v>
      </c>
      <c r="J13" s="3796"/>
      <c r="K13" s="3012">
        <v>6046</v>
      </c>
      <c r="L13" s="3012">
        <v>949</v>
      </c>
      <c r="M13" s="3012">
        <f t="shared" si="3"/>
        <v>6995</v>
      </c>
      <c r="N13" s="3796">
        <f t="shared" si="1"/>
        <v>1754</v>
      </c>
      <c r="O13" s="3796">
        <v>6776</v>
      </c>
      <c r="P13" s="3796">
        <v>1108</v>
      </c>
      <c r="Q13" s="3796">
        <f t="shared" si="4"/>
        <v>7884</v>
      </c>
      <c r="R13" s="3796" t="e">
        <f>Q13-#REF!</f>
        <v>#REF!</v>
      </c>
      <c r="W13" s="3796"/>
    </row>
    <row r="14" spans="1:23" s="3012" customFormat="1" ht="23.1" customHeight="1">
      <c r="A14" s="3793" t="s">
        <v>279</v>
      </c>
      <c r="B14" s="3794" t="s">
        <v>66</v>
      </c>
      <c r="C14" s="3795">
        <v>396996</v>
      </c>
      <c r="D14" s="3795">
        <v>9800</v>
      </c>
      <c r="E14" s="3796"/>
      <c r="F14" s="3797">
        <v>439344</v>
      </c>
      <c r="G14" s="3798">
        <v>37066</v>
      </c>
      <c r="H14" s="3798">
        <f t="shared" si="2"/>
        <v>476410</v>
      </c>
      <c r="I14" s="3796">
        <f t="shared" si="0"/>
        <v>79414</v>
      </c>
      <c r="J14" s="3796"/>
      <c r="K14" s="3012">
        <v>8671</v>
      </c>
      <c r="L14" s="3012">
        <v>2774</v>
      </c>
      <c r="M14" s="3012">
        <f t="shared" si="3"/>
        <v>11445</v>
      </c>
      <c r="N14" s="3796">
        <f t="shared" si="1"/>
        <v>1645</v>
      </c>
      <c r="O14" s="3796">
        <v>10667</v>
      </c>
      <c r="P14" s="3796">
        <v>3291</v>
      </c>
      <c r="Q14" s="3796">
        <f t="shared" si="4"/>
        <v>13958</v>
      </c>
      <c r="R14" s="3796" t="e">
        <f>Q14-#REF!</f>
        <v>#REF!</v>
      </c>
      <c r="W14" s="3796"/>
    </row>
    <row r="15" spans="1:23" s="3012" customFormat="1" ht="23.1" customHeight="1">
      <c r="A15" s="3793" t="s">
        <v>280</v>
      </c>
      <c r="B15" s="3794" t="s">
        <v>68</v>
      </c>
      <c r="C15" s="3795">
        <v>460645</v>
      </c>
      <c r="D15" s="3795">
        <v>30260</v>
      </c>
      <c r="E15" s="3796"/>
      <c r="F15" s="3797">
        <v>489669</v>
      </c>
      <c r="G15" s="3798">
        <v>38451</v>
      </c>
      <c r="H15" s="3798">
        <f t="shared" si="2"/>
        <v>528120</v>
      </c>
      <c r="I15" s="3796">
        <f t="shared" si="0"/>
        <v>67475</v>
      </c>
      <c r="J15" s="3796"/>
      <c r="K15" s="3012">
        <v>23349</v>
      </c>
      <c r="L15" s="3012">
        <v>10080</v>
      </c>
      <c r="M15" s="3012">
        <f t="shared" si="3"/>
        <v>33429</v>
      </c>
      <c r="N15" s="3796">
        <f t="shared" si="1"/>
        <v>3169</v>
      </c>
      <c r="O15" s="3796">
        <v>26077</v>
      </c>
      <c r="P15" s="3796">
        <v>11184</v>
      </c>
      <c r="Q15" s="3796">
        <f t="shared" si="4"/>
        <v>37261</v>
      </c>
      <c r="R15" s="3796" t="e">
        <f>Q15-#REF!</f>
        <v>#REF!</v>
      </c>
      <c r="W15" s="3796"/>
    </row>
    <row r="16" spans="1:23" s="3012" customFormat="1" ht="23.1" customHeight="1">
      <c r="A16" s="3793" t="s">
        <v>281</v>
      </c>
      <c r="B16" s="3794" t="s">
        <v>70</v>
      </c>
      <c r="C16" s="3795">
        <v>495254</v>
      </c>
      <c r="D16" s="3795">
        <v>14207</v>
      </c>
      <c r="E16" s="3796"/>
      <c r="F16" s="3797">
        <v>489290</v>
      </c>
      <c r="G16" s="3798">
        <v>21710</v>
      </c>
      <c r="H16" s="3798">
        <f t="shared" si="2"/>
        <v>511000</v>
      </c>
      <c r="I16" s="3796">
        <f t="shared" si="0"/>
        <v>15746</v>
      </c>
      <c r="J16" s="3796"/>
      <c r="K16" s="3012">
        <v>13623</v>
      </c>
      <c r="L16" s="3012">
        <v>1642</v>
      </c>
      <c r="M16" s="3012">
        <f t="shared" si="3"/>
        <v>15265</v>
      </c>
      <c r="N16" s="3796">
        <f t="shared" si="1"/>
        <v>1058</v>
      </c>
      <c r="O16" s="3796">
        <v>15522</v>
      </c>
      <c r="P16" s="3796">
        <v>2097</v>
      </c>
      <c r="Q16" s="3796">
        <f t="shared" si="4"/>
        <v>17619</v>
      </c>
      <c r="R16" s="3796" t="e">
        <f>Q16-#REF!</f>
        <v>#REF!</v>
      </c>
      <c r="W16" s="3796"/>
    </row>
    <row r="17" spans="1:23" s="3012" customFormat="1" ht="23.1" customHeight="1">
      <c r="A17" s="3793" t="s">
        <v>282</v>
      </c>
      <c r="B17" s="3794" t="s">
        <v>72</v>
      </c>
      <c r="C17" s="3795">
        <v>137029</v>
      </c>
      <c r="D17" s="3795">
        <v>5394</v>
      </c>
      <c r="E17" s="3796"/>
      <c r="F17" s="3797">
        <v>178203</v>
      </c>
      <c r="G17" s="3798">
        <v>12856</v>
      </c>
      <c r="H17" s="3798">
        <f t="shared" si="2"/>
        <v>191059</v>
      </c>
      <c r="I17" s="3796">
        <f t="shared" si="0"/>
        <v>54030</v>
      </c>
      <c r="J17" s="3796"/>
      <c r="K17" s="3012">
        <v>5477</v>
      </c>
      <c r="L17" s="3012">
        <v>289</v>
      </c>
      <c r="M17" s="3012">
        <f t="shared" si="3"/>
        <v>5766</v>
      </c>
      <c r="N17" s="3796">
        <f t="shared" si="1"/>
        <v>372</v>
      </c>
      <c r="O17" s="3796">
        <v>7241</v>
      </c>
      <c r="P17" s="3796">
        <v>389</v>
      </c>
      <c r="Q17" s="3796">
        <f t="shared" si="4"/>
        <v>7630</v>
      </c>
      <c r="R17" s="3796" t="e">
        <f>Q17-#REF!</f>
        <v>#REF!</v>
      </c>
      <c r="W17" s="3796"/>
    </row>
    <row r="18" spans="1:23" s="3012" customFormat="1" ht="23.1" customHeight="1">
      <c r="A18" s="3793" t="s">
        <v>283</v>
      </c>
      <c r="B18" s="3794" t="s">
        <v>74</v>
      </c>
      <c r="C18" s="3795">
        <v>258058</v>
      </c>
      <c r="D18" s="3795">
        <v>4909</v>
      </c>
      <c r="E18" s="3796"/>
      <c r="F18" s="3797">
        <v>391072</v>
      </c>
      <c r="G18" s="3798">
        <v>17822</v>
      </c>
      <c r="H18" s="3798">
        <f t="shared" si="2"/>
        <v>408894</v>
      </c>
      <c r="I18" s="3796">
        <f t="shared" si="0"/>
        <v>150836</v>
      </c>
      <c r="J18" s="3796"/>
      <c r="K18" s="3012">
        <v>4434</v>
      </c>
      <c r="L18" s="3012">
        <v>313</v>
      </c>
      <c r="M18" s="3012">
        <f t="shared" si="3"/>
        <v>4747</v>
      </c>
      <c r="N18" s="3796">
        <f t="shared" si="1"/>
        <v>-162</v>
      </c>
      <c r="O18" s="3796">
        <v>5078</v>
      </c>
      <c r="P18" s="3796">
        <v>420</v>
      </c>
      <c r="Q18" s="3796">
        <f t="shared" si="4"/>
        <v>5498</v>
      </c>
      <c r="R18" s="3796" t="e">
        <f>Q18-#REF!</f>
        <v>#REF!</v>
      </c>
      <c r="W18" s="3796"/>
    </row>
    <row r="19" spans="1:23" s="3012" customFormat="1" ht="23.1" customHeight="1">
      <c r="A19" s="3793" t="s">
        <v>162</v>
      </c>
      <c r="B19" s="3794" t="s">
        <v>76</v>
      </c>
      <c r="C19" s="3799">
        <v>181833</v>
      </c>
      <c r="D19" s="3799">
        <v>1388</v>
      </c>
      <c r="E19" s="3796"/>
      <c r="F19" s="3797">
        <v>182482</v>
      </c>
      <c r="G19" s="3798">
        <v>10111</v>
      </c>
      <c r="H19" s="3798">
        <f t="shared" si="2"/>
        <v>192593</v>
      </c>
      <c r="I19" s="3796">
        <f t="shared" si="0"/>
        <v>10760</v>
      </c>
      <c r="J19" s="3796"/>
      <c r="K19" s="3012">
        <v>3245</v>
      </c>
      <c r="L19" s="3012">
        <v>717</v>
      </c>
      <c r="M19" s="3012">
        <f t="shared" si="3"/>
        <v>3962</v>
      </c>
      <c r="N19" s="3796">
        <f t="shared" si="1"/>
        <v>2574</v>
      </c>
      <c r="O19" s="3796">
        <v>1612</v>
      </c>
      <c r="P19" s="3796">
        <v>765</v>
      </c>
      <c r="Q19" s="3796">
        <f t="shared" si="4"/>
        <v>2377</v>
      </c>
      <c r="R19" s="3796" t="e">
        <f>Q19-#REF!</f>
        <v>#REF!</v>
      </c>
      <c r="W19" s="3796"/>
    </row>
    <row r="20" spans="1:23" s="3012" customFormat="1" ht="23.1" customHeight="1">
      <c r="A20" s="3793" t="s">
        <v>284</v>
      </c>
      <c r="B20" s="3794" t="s">
        <v>78</v>
      </c>
      <c r="C20" s="3799">
        <v>96745</v>
      </c>
      <c r="D20" s="3799">
        <v>1650</v>
      </c>
      <c r="E20" s="3796"/>
      <c r="F20" s="3797">
        <v>30304</v>
      </c>
      <c r="G20" s="3798">
        <v>1989</v>
      </c>
      <c r="H20" s="3798">
        <f t="shared" si="2"/>
        <v>32293</v>
      </c>
      <c r="I20" s="3796">
        <f t="shared" si="0"/>
        <v>-64452</v>
      </c>
      <c r="J20" s="3796"/>
      <c r="K20" s="3012">
        <v>380</v>
      </c>
      <c r="L20" s="3012">
        <v>22</v>
      </c>
      <c r="M20" s="3012">
        <f t="shared" si="3"/>
        <v>402</v>
      </c>
      <c r="N20" s="3796">
        <f t="shared" si="1"/>
        <v>-1248</v>
      </c>
      <c r="O20" s="3796">
        <v>440</v>
      </c>
      <c r="P20" s="3796">
        <v>35</v>
      </c>
      <c r="Q20" s="3796">
        <f t="shared" si="4"/>
        <v>475</v>
      </c>
      <c r="R20" s="3796" t="e">
        <f>Q20-#REF!</f>
        <v>#REF!</v>
      </c>
      <c r="W20" s="3796"/>
    </row>
    <row r="21" spans="1:23" s="3012" customFormat="1" ht="23.1" customHeight="1">
      <c r="A21" s="3793" t="s">
        <v>79</v>
      </c>
      <c r="B21" s="3794" t="s">
        <v>80</v>
      </c>
      <c r="C21" s="3795">
        <v>216247</v>
      </c>
      <c r="D21" s="3795">
        <v>3845</v>
      </c>
      <c r="E21" s="3796"/>
      <c r="F21" s="3797">
        <v>235990</v>
      </c>
      <c r="G21" s="3798">
        <v>14324</v>
      </c>
      <c r="H21" s="3798">
        <f t="shared" si="2"/>
        <v>250314</v>
      </c>
      <c r="I21" s="3796">
        <f t="shared" si="0"/>
        <v>34067</v>
      </c>
      <c r="J21" s="3796"/>
      <c r="K21" s="3012">
        <v>5269</v>
      </c>
      <c r="L21" s="3012">
        <v>655</v>
      </c>
      <c r="M21" s="3012">
        <f t="shared" si="3"/>
        <v>5924</v>
      </c>
      <c r="N21" s="3796">
        <f t="shared" si="1"/>
        <v>2079</v>
      </c>
      <c r="O21" s="3796">
        <v>5694</v>
      </c>
      <c r="P21" s="3796">
        <v>790</v>
      </c>
      <c r="Q21" s="3796">
        <f t="shared" si="4"/>
        <v>6484</v>
      </c>
      <c r="R21" s="3796" t="e">
        <f>Q21-#REF!</f>
        <v>#REF!</v>
      </c>
      <c r="W21" s="3796"/>
    </row>
    <row r="22" spans="1:23" s="3012" customFormat="1" ht="23.1" customHeight="1">
      <c r="A22" s="3793" t="s">
        <v>164</v>
      </c>
      <c r="B22" s="3794" t="s">
        <v>82</v>
      </c>
      <c r="C22" s="3795">
        <v>108208</v>
      </c>
      <c r="D22" s="3799">
        <v>2217</v>
      </c>
      <c r="E22" s="3796"/>
      <c r="F22" s="3797">
        <v>96308</v>
      </c>
      <c r="G22" s="3798">
        <v>7158</v>
      </c>
      <c r="H22" s="3798">
        <f t="shared" si="2"/>
        <v>103466</v>
      </c>
      <c r="I22" s="3796">
        <f t="shared" si="0"/>
        <v>-4742</v>
      </c>
      <c r="J22" s="3796"/>
      <c r="K22" s="3012">
        <v>173</v>
      </c>
      <c r="L22" s="3012">
        <v>56</v>
      </c>
      <c r="M22" s="3012">
        <f t="shared" si="3"/>
        <v>229</v>
      </c>
      <c r="N22" s="3796">
        <f t="shared" si="1"/>
        <v>-1988</v>
      </c>
      <c r="O22" s="3796">
        <v>206</v>
      </c>
      <c r="P22" s="3796">
        <v>59</v>
      </c>
      <c r="Q22" s="3796">
        <f t="shared" si="4"/>
        <v>265</v>
      </c>
      <c r="R22" s="3796" t="e">
        <f>Q22-#REF!</f>
        <v>#REF!</v>
      </c>
      <c r="W22" s="3796"/>
    </row>
    <row r="23" spans="1:23" s="3012" customFormat="1" ht="23.1" customHeight="1">
      <c r="A23" s="3793" t="s">
        <v>83</v>
      </c>
      <c r="B23" s="3794" t="s">
        <v>84</v>
      </c>
      <c r="C23" s="3795">
        <v>660091</v>
      </c>
      <c r="D23" s="3795">
        <v>11700</v>
      </c>
      <c r="E23" s="3796"/>
      <c r="F23" s="3797">
        <v>621070</v>
      </c>
      <c r="G23" s="3798">
        <v>45069</v>
      </c>
      <c r="H23" s="3798">
        <f t="shared" si="2"/>
        <v>666139</v>
      </c>
      <c r="I23" s="3796">
        <f t="shared" si="0"/>
        <v>6048</v>
      </c>
      <c r="J23" s="3796"/>
      <c r="K23" s="3012">
        <v>15312</v>
      </c>
      <c r="L23" s="3012">
        <v>1165</v>
      </c>
      <c r="M23" s="3012">
        <f t="shared" si="3"/>
        <v>16477</v>
      </c>
      <c r="N23" s="3796">
        <f t="shared" si="1"/>
        <v>4777</v>
      </c>
      <c r="O23" s="3796">
        <v>16800</v>
      </c>
      <c r="P23" s="3796">
        <v>1292</v>
      </c>
      <c r="Q23" s="3796">
        <f t="shared" si="4"/>
        <v>18092</v>
      </c>
      <c r="R23" s="3796" t="e">
        <f>Q23-#REF!</f>
        <v>#REF!</v>
      </c>
      <c r="W23" s="3796"/>
    </row>
    <row r="24" spans="1:23" s="3012" customFormat="1" ht="23.1" customHeight="1">
      <c r="A24" s="3793" t="s">
        <v>287</v>
      </c>
      <c r="B24" s="3794" t="s">
        <v>330</v>
      </c>
      <c r="C24" s="3795">
        <v>260793</v>
      </c>
      <c r="D24" s="3795">
        <v>4450</v>
      </c>
      <c r="E24" s="3796"/>
      <c r="F24" s="3797">
        <v>225274</v>
      </c>
      <c r="G24" s="3798">
        <v>33898</v>
      </c>
      <c r="H24" s="3798">
        <f t="shared" si="2"/>
        <v>259172</v>
      </c>
      <c r="I24" s="3796">
        <f t="shared" si="0"/>
        <v>-1621</v>
      </c>
      <c r="J24" s="3796"/>
      <c r="K24" s="3012">
        <v>5515</v>
      </c>
      <c r="L24" s="3012">
        <v>956</v>
      </c>
      <c r="M24" s="3012">
        <f t="shared" si="3"/>
        <v>6471</v>
      </c>
      <c r="N24" s="3796">
        <f t="shared" si="1"/>
        <v>2021</v>
      </c>
      <c r="O24" s="3796">
        <v>6377</v>
      </c>
      <c r="P24" s="3796">
        <v>1244</v>
      </c>
      <c r="Q24" s="3796">
        <f t="shared" si="4"/>
        <v>7621</v>
      </c>
      <c r="R24" s="3796" t="e">
        <f>Q24-#REF!</f>
        <v>#REF!</v>
      </c>
      <c r="W24" s="3796"/>
    </row>
    <row r="25" spans="1:23" s="3012" customFormat="1" ht="23.1" customHeight="1">
      <c r="A25" s="3793" t="s">
        <v>288</v>
      </c>
      <c r="B25" s="3794" t="s">
        <v>2352</v>
      </c>
      <c r="C25" s="3795">
        <v>277441</v>
      </c>
      <c r="D25" s="3795">
        <v>8859</v>
      </c>
      <c r="E25" s="3796"/>
      <c r="F25" s="3797">
        <v>220440</v>
      </c>
      <c r="G25" s="3798">
        <v>7733</v>
      </c>
      <c r="H25" s="3798">
        <f t="shared" si="2"/>
        <v>228173</v>
      </c>
      <c r="I25" s="3796">
        <f t="shared" si="0"/>
        <v>-49268</v>
      </c>
      <c r="J25" s="3796"/>
      <c r="K25" s="3012">
        <v>6362</v>
      </c>
      <c r="L25" s="3012">
        <v>2505</v>
      </c>
      <c r="M25" s="3012">
        <f t="shared" si="3"/>
        <v>8867</v>
      </c>
      <c r="N25" s="3796">
        <f t="shared" si="1"/>
        <v>8</v>
      </c>
      <c r="O25" s="3796">
        <v>7102</v>
      </c>
      <c r="P25" s="3796">
        <v>2938</v>
      </c>
      <c r="Q25" s="3796">
        <f t="shared" si="4"/>
        <v>10040</v>
      </c>
      <c r="R25" s="3796" t="e">
        <f>Q25-#REF!</f>
        <v>#REF!</v>
      </c>
      <c r="W25" s="3796"/>
    </row>
    <row r="26" spans="1:23" s="3125" customFormat="1" ht="23.1" customHeight="1">
      <c r="A26" s="2575" t="s">
        <v>289</v>
      </c>
      <c r="B26" s="3800" t="s">
        <v>90</v>
      </c>
      <c r="C26" s="3795">
        <v>66895</v>
      </c>
      <c r="D26" s="3795">
        <v>2977</v>
      </c>
      <c r="E26" s="3801"/>
      <c r="F26" s="3802">
        <v>51785</v>
      </c>
      <c r="G26" s="3802">
        <v>4747</v>
      </c>
      <c r="H26" s="3802">
        <f t="shared" si="2"/>
        <v>56532</v>
      </c>
      <c r="I26" s="3801">
        <f t="shared" si="0"/>
        <v>-10363</v>
      </c>
      <c r="J26" s="3801"/>
      <c r="K26" s="3125">
        <v>1248</v>
      </c>
      <c r="L26" s="3125">
        <v>217</v>
      </c>
      <c r="M26" s="3125">
        <f t="shared" si="3"/>
        <v>1465</v>
      </c>
      <c r="N26" s="3801">
        <f t="shared" si="1"/>
        <v>-1512</v>
      </c>
      <c r="O26" s="3801">
        <v>1374</v>
      </c>
      <c r="P26" s="3801">
        <v>268</v>
      </c>
      <c r="Q26" s="3801">
        <f t="shared" si="4"/>
        <v>1642</v>
      </c>
      <c r="R26" s="3801" t="e">
        <f>Q26-#REF!</f>
        <v>#REF!</v>
      </c>
      <c r="W26" s="3801"/>
    </row>
    <row r="27" spans="1:23" s="3012" customFormat="1" ht="23.1" customHeight="1">
      <c r="A27" s="3793" t="s">
        <v>290</v>
      </c>
      <c r="B27" s="3794" t="s">
        <v>92</v>
      </c>
      <c r="C27" s="3795">
        <v>27682</v>
      </c>
      <c r="D27" s="3795">
        <v>1007</v>
      </c>
      <c r="E27" s="3796"/>
      <c r="F27" s="3798">
        <v>30722</v>
      </c>
      <c r="G27" s="3798">
        <v>2111</v>
      </c>
      <c r="H27" s="3798">
        <f t="shared" si="2"/>
        <v>32833</v>
      </c>
      <c r="I27" s="3796">
        <f t="shared" si="0"/>
        <v>5151</v>
      </c>
      <c r="J27" s="3796"/>
      <c r="K27" s="3012">
        <v>249</v>
      </c>
      <c r="L27" s="3012">
        <v>27</v>
      </c>
      <c r="M27" s="3012">
        <f t="shared" si="3"/>
        <v>276</v>
      </c>
      <c r="N27" s="3796">
        <f t="shared" si="1"/>
        <v>-731</v>
      </c>
      <c r="O27" s="3796">
        <v>321</v>
      </c>
      <c r="P27" s="3796">
        <v>35</v>
      </c>
      <c r="Q27" s="3796">
        <f t="shared" si="4"/>
        <v>356</v>
      </c>
      <c r="R27" s="3796" t="e">
        <f>Q27-#REF!</f>
        <v>#REF!</v>
      </c>
      <c r="W27" s="3796"/>
    </row>
    <row r="28" spans="1:23" s="3012" customFormat="1" ht="23.1" customHeight="1" thickBot="1">
      <c r="A28" s="3803" t="s">
        <v>93</v>
      </c>
      <c r="B28" s="3804" t="s">
        <v>94</v>
      </c>
      <c r="C28" s="3805">
        <v>89984</v>
      </c>
      <c r="D28" s="3806">
        <v>1793</v>
      </c>
      <c r="E28" s="3796"/>
      <c r="F28" s="3798">
        <v>104536</v>
      </c>
      <c r="G28" s="3798">
        <v>7786</v>
      </c>
      <c r="H28" s="3798">
        <f t="shared" si="2"/>
        <v>112322</v>
      </c>
      <c r="I28" s="3796">
        <f t="shared" si="0"/>
        <v>22338</v>
      </c>
      <c r="J28" s="3796"/>
      <c r="K28" s="3012">
        <v>2542</v>
      </c>
      <c r="L28" s="3012">
        <v>185</v>
      </c>
      <c r="M28" s="3012">
        <f t="shared" si="3"/>
        <v>2727</v>
      </c>
      <c r="N28" s="3796">
        <f t="shared" si="1"/>
        <v>934</v>
      </c>
      <c r="O28" s="3796">
        <v>2868</v>
      </c>
      <c r="P28" s="3796">
        <v>255</v>
      </c>
      <c r="Q28" s="3796">
        <f t="shared" si="4"/>
        <v>3123</v>
      </c>
      <c r="R28" s="3796" t="e">
        <f>Q28-#REF!</f>
        <v>#REF!</v>
      </c>
      <c r="W28" s="3796"/>
    </row>
    <row r="29" spans="1:23" s="3012" customFormat="1" ht="23.1" customHeight="1" thickBot="1">
      <c r="A29" s="3807" t="s">
        <v>291</v>
      </c>
      <c r="B29" s="3808" t="s">
        <v>96</v>
      </c>
      <c r="C29" s="3809">
        <f>SUM(C9:C28)</f>
        <v>5659305</v>
      </c>
      <c r="D29" s="3809">
        <f>SUM(D9:D28)</f>
        <v>187247</v>
      </c>
      <c r="E29" s="3796"/>
      <c r="F29" s="3798">
        <f>SUM(F9:F28)</f>
        <v>5760072</v>
      </c>
      <c r="G29" s="3798">
        <f>SUM(G9:G28)</f>
        <v>495713</v>
      </c>
      <c r="H29" s="3798">
        <f>SUM(H9:H28)</f>
        <v>6255785</v>
      </c>
      <c r="I29" s="3796">
        <f t="shared" si="0"/>
        <v>596480</v>
      </c>
      <c r="J29" s="3796"/>
      <c r="K29" s="3012">
        <f>SUM(K9:K28)</f>
        <v>156317</v>
      </c>
      <c r="L29" s="3012">
        <f t="shared" ref="L29:R29" si="5">SUM(L9:L28)</f>
        <v>35896</v>
      </c>
      <c r="M29" s="3012">
        <f t="shared" si="5"/>
        <v>192213</v>
      </c>
      <c r="N29" s="3012">
        <f t="shared" si="5"/>
        <v>4966</v>
      </c>
      <c r="O29" s="3012">
        <f t="shared" si="5"/>
        <v>175364</v>
      </c>
      <c r="P29" s="3012">
        <f t="shared" si="5"/>
        <v>40163</v>
      </c>
      <c r="Q29" s="3012">
        <f t="shared" si="5"/>
        <v>215527</v>
      </c>
      <c r="R29" s="3012" t="e">
        <f t="shared" si="5"/>
        <v>#REF!</v>
      </c>
      <c r="W29" s="3796"/>
    </row>
    <row r="30" spans="1:23" ht="15.75">
      <c r="Q30" s="3012"/>
    </row>
    <row r="31" spans="1:23" ht="15.75">
      <c r="Q31" s="3012"/>
    </row>
    <row r="32" spans="1:23" ht="15.75">
      <c r="D32" s="1118"/>
      <c r="Q32" s="3012"/>
    </row>
    <row r="33" spans="1:17" ht="15.75">
      <c r="Q33" s="3012"/>
    </row>
    <row r="34" spans="1:17" ht="15.75">
      <c r="Q34" s="3012"/>
    </row>
    <row r="35" spans="1:17" ht="15.75">
      <c r="Q35" s="3012"/>
    </row>
    <row r="36" spans="1:17" ht="15.75">
      <c r="Q36" s="3012"/>
    </row>
    <row r="37" spans="1:17" ht="15.75">
      <c r="Q37" s="3012"/>
    </row>
    <row r="38" spans="1:17" ht="15.75">
      <c r="Q38" s="3012"/>
    </row>
    <row r="39" spans="1:17" ht="15.75">
      <c r="Q39" s="3012"/>
    </row>
    <row r="40" spans="1:17" ht="15.75">
      <c r="A40" s="3811"/>
      <c r="Q40" s="3012"/>
    </row>
    <row r="41" spans="1:17" ht="15.75">
      <c r="Q41" s="3012"/>
    </row>
  </sheetData>
  <mergeCells count="4">
    <mergeCell ref="A1:D1"/>
    <mergeCell ref="A2:D2"/>
    <mergeCell ref="A4:A8"/>
    <mergeCell ref="B4:B8"/>
  </mergeCells>
  <printOptions horizontalCentered="1" verticalCentered="1"/>
  <pageMargins left="0.6692913385826772" right="0.6692913385826772" top="0.98425196850393704" bottom="0.98425196850393704" header="0.51181102362204722" footer="0.51181102362204722"/>
  <pageSetup paperSize="9" scale="87" orientation="portrait" horizontalDpi="4294967292" verticalDpi="4294967292"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8533-2E6E-4FD0-A205-43BF12D639BC}">
  <dimension ref="A1:F39"/>
  <sheetViews>
    <sheetView showGridLines="0" zoomScaleNormal="100" workbookViewId="0">
      <selection activeCell="D20" sqref="D20"/>
    </sheetView>
  </sheetViews>
  <sheetFormatPr defaultColWidth="8.85546875" defaultRowHeight="20.100000000000001" customHeight="1"/>
  <cols>
    <col min="1" max="1" width="22.85546875" style="868" customWidth="1"/>
    <col min="2" max="2" width="21.5703125" style="868" customWidth="1"/>
    <col min="3" max="3" width="21.85546875" style="868" customWidth="1"/>
    <col min="4" max="4" width="25.85546875" style="868" customWidth="1"/>
    <col min="5" max="5" width="15.5703125" style="868" hidden="1" customWidth="1"/>
    <col min="6" max="6" width="18" style="868" hidden="1" customWidth="1"/>
    <col min="7" max="9" width="8.85546875" style="868"/>
    <col min="10" max="10" width="21.5703125" style="868" customWidth="1"/>
    <col min="11" max="256" width="8.85546875" style="868"/>
    <col min="257" max="257" width="22.85546875" style="868" customWidth="1"/>
    <col min="258" max="258" width="21.5703125" style="868" customWidth="1"/>
    <col min="259" max="259" width="21.85546875" style="868" customWidth="1"/>
    <col min="260" max="260" width="25.85546875" style="868" customWidth="1"/>
    <col min="261" max="262" width="0" style="868" hidden="1" customWidth="1"/>
    <col min="263" max="265" width="8.85546875" style="868"/>
    <col min="266" max="266" width="21.5703125" style="868" customWidth="1"/>
    <col min="267" max="512" width="8.85546875" style="868"/>
    <col min="513" max="513" width="22.85546875" style="868" customWidth="1"/>
    <col min="514" max="514" width="21.5703125" style="868" customWidth="1"/>
    <col min="515" max="515" width="21.85546875" style="868" customWidth="1"/>
    <col min="516" max="516" width="25.85546875" style="868" customWidth="1"/>
    <col min="517" max="518" width="0" style="868" hidden="1" customWidth="1"/>
    <col min="519" max="521" width="8.85546875" style="868"/>
    <col min="522" max="522" width="21.5703125" style="868" customWidth="1"/>
    <col min="523" max="768" width="8.85546875" style="868"/>
    <col min="769" max="769" width="22.85546875" style="868" customWidth="1"/>
    <col min="770" max="770" width="21.5703125" style="868" customWidth="1"/>
    <col min="771" max="771" width="21.85546875" style="868" customWidth="1"/>
    <col min="772" max="772" width="25.85546875" style="868" customWidth="1"/>
    <col min="773" max="774" width="0" style="868" hidden="1" customWidth="1"/>
    <col min="775" max="777" width="8.85546875" style="868"/>
    <col min="778" max="778" width="21.5703125" style="868" customWidth="1"/>
    <col min="779" max="1024" width="8.85546875" style="868"/>
    <col min="1025" max="1025" width="22.85546875" style="868" customWidth="1"/>
    <col min="1026" max="1026" width="21.5703125" style="868" customWidth="1"/>
    <col min="1027" max="1027" width="21.85546875" style="868" customWidth="1"/>
    <col min="1028" max="1028" width="25.85546875" style="868" customWidth="1"/>
    <col min="1029" max="1030" width="0" style="868" hidden="1" customWidth="1"/>
    <col min="1031" max="1033" width="8.85546875" style="868"/>
    <col min="1034" max="1034" width="21.5703125" style="868" customWidth="1"/>
    <col min="1035" max="1280" width="8.85546875" style="868"/>
    <col min="1281" max="1281" width="22.85546875" style="868" customWidth="1"/>
    <col min="1282" max="1282" width="21.5703125" style="868" customWidth="1"/>
    <col min="1283" max="1283" width="21.85546875" style="868" customWidth="1"/>
    <col min="1284" max="1284" width="25.85546875" style="868" customWidth="1"/>
    <col min="1285" max="1286" width="0" style="868" hidden="1" customWidth="1"/>
    <col min="1287" max="1289" width="8.85546875" style="868"/>
    <col min="1290" max="1290" width="21.5703125" style="868" customWidth="1"/>
    <col min="1291" max="1536" width="8.85546875" style="868"/>
    <col min="1537" max="1537" width="22.85546875" style="868" customWidth="1"/>
    <col min="1538" max="1538" width="21.5703125" style="868" customWidth="1"/>
    <col min="1539" max="1539" width="21.85546875" style="868" customWidth="1"/>
    <col min="1540" max="1540" width="25.85546875" style="868" customWidth="1"/>
    <col min="1541" max="1542" width="0" style="868" hidden="1" customWidth="1"/>
    <col min="1543" max="1545" width="8.85546875" style="868"/>
    <col min="1546" max="1546" width="21.5703125" style="868" customWidth="1"/>
    <col min="1547" max="1792" width="8.85546875" style="868"/>
    <col min="1793" max="1793" width="22.85546875" style="868" customWidth="1"/>
    <col min="1794" max="1794" width="21.5703125" style="868" customWidth="1"/>
    <col min="1795" max="1795" width="21.85546875" style="868" customWidth="1"/>
    <col min="1796" max="1796" width="25.85546875" style="868" customWidth="1"/>
    <col min="1797" max="1798" width="0" style="868" hidden="1" customWidth="1"/>
    <col min="1799" max="1801" width="8.85546875" style="868"/>
    <col min="1802" max="1802" width="21.5703125" style="868" customWidth="1"/>
    <col min="1803" max="2048" width="8.85546875" style="868"/>
    <col min="2049" max="2049" width="22.85546875" style="868" customWidth="1"/>
    <col min="2050" max="2050" width="21.5703125" style="868" customWidth="1"/>
    <col min="2051" max="2051" width="21.85546875" style="868" customWidth="1"/>
    <col min="2052" max="2052" width="25.85546875" style="868" customWidth="1"/>
    <col min="2053" max="2054" width="0" style="868" hidden="1" customWidth="1"/>
    <col min="2055" max="2057" width="8.85546875" style="868"/>
    <col min="2058" max="2058" width="21.5703125" style="868" customWidth="1"/>
    <col min="2059" max="2304" width="8.85546875" style="868"/>
    <col min="2305" max="2305" width="22.85546875" style="868" customWidth="1"/>
    <col min="2306" max="2306" width="21.5703125" style="868" customWidth="1"/>
    <col min="2307" max="2307" width="21.85546875" style="868" customWidth="1"/>
    <col min="2308" max="2308" width="25.85546875" style="868" customWidth="1"/>
    <col min="2309" max="2310" width="0" style="868" hidden="1" customWidth="1"/>
    <col min="2311" max="2313" width="8.85546875" style="868"/>
    <col min="2314" max="2314" width="21.5703125" style="868" customWidth="1"/>
    <col min="2315" max="2560" width="8.85546875" style="868"/>
    <col min="2561" max="2561" width="22.85546875" style="868" customWidth="1"/>
    <col min="2562" max="2562" width="21.5703125" style="868" customWidth="1"/>
    <col min="2563" max="2563" width="21.85546875" style="868" customWidth="1"/>
    <col min="2564" max="2564" width="25.85546875" style="868" customWidth="1"/>
    <col min="2565" max="2566" width="0" style="868" hidden="1" customWidth="1"/>
    <col min="2567" max="2569" width="8.85546875" style="868"/>
    <col min="2570" max="2570" width="21.5703125" style="868" customWidth="1"/>
    <col min="2571" max="2816" width="8.85546875" style="868"/>
    <col min="2817" max="2817" width="22.85546875" style="868" customWidth="1"/>
    <col min="2818" max="2818" width="21.5703125" style="868" customWidth="1"/>
    <col min="2819" max="2819" width="21.85546875" style="868" customWidth="1"/>
    <col min="2820" max="2820" width="25.85546875" style="868" customWidth="1"/>
    <col min="2821" max="2822" width="0" style="868" hidden="1" customWidth="1"/>
    <col min="2823" max="2825" width="8.85546875" style="868"/>
    <col min="2826" max="2826" width="21.5703125" style="868" customWidth="1"/>
    <col min="2827" max="3072" width="8.85546875" style="868"/>
    <col min="3073" max="3073" width="22.85546875" style="868" customWidth="1"/>
    <col min="3074" max="3074" width="21.5703125" style="868" customWidth="1"/>
    <col min="3075" max="3075" width="21.85546875" style="868" customWidth="1"/>
    <col min="3076" max="3076" width="25.85546875" style="868" customWidth="1"/>
    <col min="3077" max="3078" width="0" style="868" hidden="1" customWidth="1"/>
    <col min="3079" max="3081" width="8.85546875" style="868"/>
    <col min="3082" max="3082" width="21.5703125" style="868" customWidth="1"/>
    <col min="3083" max="3328" width="8.85546875" style="868"/>
    <col min="3329" max="3329" width="22.85546875" style="868" customWidth="1"/>
    <col min="3330" max="3330" width="21.5703125" style="868" customWidth="1"/>
    <col min="3331" max="3331" width="21.85546875" style="868" customWidth="1"/>
    <col min="3332" max="3332" width="25.85546875" style="868" customWidth="1"/>
    <col min="3333" max="3334" width="0" style="868" hidden="1" customWidth="1"/>
    <col min="3335" max="3337" width="8.85546875" style="868"/>
    <col min="3338" max="3338" width="21.5703125" style="868" customWidth="1"/>
    <col min="3339" max="3584" width="8.85546875" style="868"/>
    <col min="3585" max="3585" width="22.85546875" style="868" customWidth="1"/>
    <col min="3586" max="3586" width="21.5703125" style="868" customWidth="1"/>
    <col min="3587" max="3587" width="21.85546875" style="868" customWidth="1"/>
    <col min="3588" max="3588" width="25.85546875" style="868" customWidth="1"/>
    <col min="3589" max="3590" width="0" style="868" hidden="1" customWidth="1"/>
    <col min="3591" max="3593" width="8.85546875" style="868"/>
    <col min="3594" max="3594" width="21.5703125" style="868" customWidth="1"/>
    <col min="3595" max="3840" width="8.85546875" style="868"/>
    <col min="3841" max="3841" width="22.85546875" style="868" customWidth="1"/>
    <col min="3842" max="3842" width="21.5703125" style="868" customWidth="1"/>
    <col min="3843" max="3843" width="21.85546875" style="868" customWidth="1"/>
    <col min="3844" max="3844" width="25.85546875" style="868" customWidth="1"/>
    <col min="3845" max="3846" width="0" style="868" hidden="1" customWidth="1"/>
    <col min="3847" max="3849" width="8.85546875" style="868"/>
    <col min="3850" max="3850" width="21.5703125" style="868" customWidth="1"/>
    <col min="3851" max="4096" width="8.85546875" style="868"/>
    <col min="4097" max="4097" width="22.85546875" style="868" customWidth="1"/>
    <col min="4098" max="4098" width="21.5703125" style="868" customWidth="1"/>
    <col min="4099" max="4099" width="21.85546875" style="868" customWidth="1"/>
    <col min="4100" max="4100" width="25.85546875" style="868" customWidth="1"/>
    <col min="4101" max="4102" width="0" style="868" hidden="1" customWidth="1"/>
    <col min="4103" max="4105" width="8.85546875" style="868"/>
    <col min="4106" max="4106" width="21.5703125" style="868" customWidth="1"/>
    <col min="4107" max="4352" width="8.85546875" style="868"/>
    <col min="4353" max="4353" width="22.85546875" style="868" customWidth="1"/>
    <col min="4354" max="4354" width="21.5703125" style="868" customWidth="1"/>
    <col min="4355" max="4355" width="21.85546875" style="868" customWidth="1"/>
    <col min="4356" max="4356" width="25.85546875" style="868" customWidth="1"/>
    <col min="4357" max="4358" width="0" style="868" hidden="1" customWidth="1"/>
    <col min="4359" max="4361" width="8.85546875" style="868"/>
    <col min="4362" max="4362" width="21.5703125" style="868" customWidth="1"/>
    <col min="4363" max="4608" width="8.85546875" style="868"/>
    <col min="4609" max="4609" width="22.85546875" style="868" customWidth="1"/>
    <col min="4610" max="4610" width="21.5703125" style="868" customWidth="1"/>
    <col min="4611" max="4611" width="21.85546875" style="868" customWidth="1"/>
    <col min="4612" max="4612" width="25.85546875" style="868" customWidth="1"/>
    <col min="4613" max="4614" width="0" style="868" hidden="1" customWidth="1"/>
    <col min="4615" max="4617" width="8.85546875" style="868"/>
    <col min="4618" max="4618" width="21.5703125" style="868" customWidth="1"/>
    <col min="4619" max="4864" width="8.85546875" style="868"/>
    <col min="4865" max="4865" width="22.85546875" style="868" customWidth="1"/>
    <col min="4866" max="4866" width="21.5703125" style="868" customWidth="1"/>
    <col min="4867" max="4867" width="21.85546875" style="868" customWidth="1"/>
    <col min="4868" max="4868" width="25.85546875" style="868" customWidth="1"/>
    <col min="4869" max="4870" width="0" style="868" hidden="1" customWidth="1"/>
    <col min="4871" max="4873" width="8.85546875" style="868"/>
    <col min="4874" max="4874" width="21.5703125" style="868" customWidth="1"/>
    <col min="4875" max="5120" width="8.85546875" style="868"/>
    <col min="5121" max="5121" width="22.85546875" style="868" customWidth="1"/>
    <col min="5122" max="5122" width="21.5703125" style="868" customWidth="1"/>
    <col min="5123" max="5123" width="21.85546875" style="868" customWidth="1"/>
    <col min="5124" max="5124" width="25.85546875" style="868" customWidth="1"/>
    <col min="5125" max="5126" width="0" style="868" hidden="1" customWidth="1"/>
    <col min="5127" max="5129" width="8.85546875" style="868"/>
    <col min="5130" max="5130" width="21.5703125" style="868" customWidth="1"/>
    <col min="5131" max="5376" width="8.85546875" style="868"/>
    <col min="5377" max="5377" width="22.85546875" style="868" customWidth="1"/>
    <col min="5378" max="5378" width="21.5703125" style="868" customWidth="1"/>
    <col min="5379" max="5379" width="21.85546875" style="868" customWidth="1"/>
    <col min="5380" max="5380" width="25.85546875" style="868" customWidth="1"/>
    <col min="5381" max="5382" width="0" style="868" hidden="1" customWidth="1"/>
    <col min="5383" max="5385" width="8.85546875" style="868"/>
    <col min="5386" max="5386" width="21.5703125" style="868" customWidth="1"/>
    <col min="5387" max="5632" width="8.85546875" style="868"/>
    <col min="5633" max="5633" width="22.85546875" style="868" customWidth="1"/>
    <col min="5634" max="5634" width="21.5703125" style="868" customWidth="1"/>
    <col min="5635" max="5635" width="21.85546875" style="868" customWidth="1"/>
    <col min="5636" max="5636" width="25.85546875" style="868" customWidth="1"/>
    <col min="5637" max="5638" width="0" style="868" hidden="1" customWidth="1"/>
    <col min="5639" max="5641" width="8.85546875" style="868"/>
    <col min="5642" max="5642" width="21.5703125" style="868" customWidth="1"/>
    <col min="5643" max="5888" width="8.85546875" style="868"/>
    <col min="5889" max="5889" width="22.85546875" style="868" customWidth="1"/>
    <col min="5890" max="5890" width="21.5703125" style="868" customWidth="1"/>
    <col min="5891" max="5891" width="21.85546875" style="868" customWidth="1"/>
    <col min="5892" max="5892" width="25.85546875" style="868" customWidth="1"/>
    <col min="5893" max="5894" width="0" style="868" hidden="1" customWidth="1"/>
    <col min="5895" max="5897" width="8.85546875" style="868"/>
    <col min="5898" max="5898" width="21.5703125" style="868" customWidth="1"/>
    <col min="5899" max="6144" width="8.85546875" style="868"/>
    <col min="6145" max="6145" width="22.85546875" style="868" customWidth="1"/>
    <col min="6146" max="6146" width="21.5703125" style="868" customWidth="1"/>
    <col min="6147" max="6147" width="21.85546875" style="868" customWidth="1"/>
    <col min="6148" max="6148" width="25.85546875" style="868" customWidth="1"/>
    <col min="6149" max="6150" width="0" style="868" hidden="1" customWidth="1"/>
    <col min="6151" max="6153" width="8.85546875" style="868"/>
    <col min="6154" max="6154" width="21.5703125" style="868" customWidth="1"/>
    <col min="6155" max="6400" width="8.85546875" style="868"/>
    <col min="6401" max="6401" width="22.85546875" style="868" customWidth="1"/>
    <col min="6402" max="6402" width="21.5703125" style="868" customWidth="1"/>
    <col min="6403" max="6403" width="21.85546875" style="868" customWidth="1"/>
    <col min="6404" max="6404" width="25.85546875" style="868" customWidth="1"/>
    <col min="6405" max="6406" width="0" style="868" hidden="1" customWidth="1"/>
    <col min="6407" max="6409" width="8.85546875" style="868"/>
    <col min="6410" max="6410" width="21.5703125" style="868" customWidth="1"/>
    <col min="6411" max="6656" width="8.85546875" style="868"/>
    <col min="6657" max="6657" width="22.85546875" style="868" customWidth="1"/>
    <col min="6658" max="6658" width="21.5703125" style="868" customWidth="1"/>
    <col min="6659" max="6659" width="21.85546875" style="868" customWidth="1"/>
    <col min="6660" max="6660" width="25.85546875" style="868" customWidth="1"/>
    <col min="6661" max="6662" width="0" style="868" hidden="1" customWidth="1"/>
    <col min="6663" max="6665" width="8.85546875" style="868"/>
    <col min="6666" max="6666" width="21.5703125" style="868" customWidth="1"/>
    <col min="6667" max="6912" width="8.85546875" style="868"/>
    <col min="6913" max="6913" width="22.85546875" style="868" customWidth="1"/>
    <col min="6914" max="6914" width="21.5703125" style="868" customWidth="1"/>
    <col min="6915" max="6915" width="21.85546875" style="868" customWidth="1"/>
    <col min="6916" max="6916" width="25.85546875" style="868" customWidth="1"/>
    <col min="6917" max="6918" width="0" style="868" hidden="1" customWidth="1"/>
    <col min="6919" max="6921" width="8.85546875" style="868"/>
    <col min="6922" max="6922" width="21.5703125" style="868" customWidth="1"/>
    <col min="6923" max="7168" width="8.85546875" style="868"/>
    <col min="7169" max="7169" width="22.85546875" style="868" customWidth="1"/>
    <col min="7170" max="7170" width="21.5703125" style="868" customWidth="1"/>
    <col min="7171" max="7171" width="21.85546875" style="868" customWidth="1"/>
    <col min="7172" max="7172" width="25.85546875" style="868" customWidth="1"/>
    <col min="7173" max="7174" width="0" style="868" hidden="1" customWidth="1"/>
    <col min="7175" max="7177" width="8.85546875" style="868"/>
    <col min="7178" max="7178" width="21.5703125" style="868" customWidth="1"/>
    <col min="7179" max="7424" width="8.85546875" style="868"/>
    <col min="7425" max="7425" width="22.85546875" style="868" customWidth="1"/>
    <col min="7426" max="7426" width="21.5703125" style="868" customWidth="1"/>
    <col min="7427" max="7427" width="21.85546875" style="868" customWidth="1"/>
    <col min="7428" max="7428" width="25.85546875" style="868" customWidth="1"/>
    <col min="7429" max="7430" width="0" style="868" hidden="1" customWidth="1"/>
    <col min="7431" max="7433" width="8.85546875" style="868"/>
    <col min="7434" max="7434" width="21.5703125" style="868" customWidth="1"/>
    <col min="7435" max="7680" width="8.85546875" style="868"/>
    <col min="7681" max="7681" width="22.85546875" style="868" customWidth="1"/>
    <col min="7682" max="7682" width="21.5703125" style="868" customWidth="1"/>
    <col min="7683" max="7683" width="21.85546875" style="868" customWidth="1"/>
    <col min="7684" max="7684" width="25.85546875" style="868" customWidth="1"/>
    <col min="7685" max="7686" width="0" style="868" hidden="1" customWidth="1"/>
    <col min="7687" max="7689" width="8.85546875" style="868"/>
    <col min="7690" max="7690" width="21.5703125" style="868" customWidth="1"/>
    <col min="7691" max="7936" width="8.85546875" style="868"/>
    <col min="7937" max="7937" width="22.85546875" style="868" customWidth="1"/>
    <col min="7938" max="7938" width="21.5703125" style="868" customWidth="1"/>
    <col min="7939" max="7939" width="21.85546875" style="868" customWidth="1"/>
    <col min="7940" max="7940" width="25.85546875" style="868" customWidth="1"/>
    <col min="7941" max="7942" width="0" style="868" hidden="1" customWidth="1"/>
    <col min="7943" max="7945" width="8.85546875" style="868"/>
    <col min="7946" max="7946" width="21.5703125" style="868" customWidth="1"/>
    <col min="7947" max="8192" width="8.85546875" style="868"/>
    <col min="8193" max="8193" width="22.85546875" style="868" customWidth="1"/>
    <col min="8194" max="8194" width="21.5703125" style="868" customWidth="1"/>
    <col min="8195" max="8195" width="21.85546875" style="868" customWidth="1"/>
    <col min="8196" max="8196" width="25.85546875" style="868" customWidth="1"/>
    <col min="8197" max="8198" width="0" style="868" hidden="1" customWidth="1"/>
    <col min="8199" max="8201" width="8.85546875" style="868"/>
    <col min="8202" max="8202" width="21.5703125" style="868" customWidth="1"/>
    <col min="8203" max="8448" width="8.85546875" style="868"/>
    <col min="8449" max="8449" width="22.85546875" style="868" customWidth="1"/>
    <col min="8450" max="8450" width="21.5703125" style="868" customWidth="1"/>
    <col min="8451" max="8451" width="21.85546875" style="868" customWidth="1"/>
    <col min="8452" max="8452" width="25.85546875" style="868" customWidth="1"/>
    <col min="8453" max="8454" width="0" style="868" hidden="1" customWidth="1"/>
    <col min="8455" max="8457" width="8.85546875" style="868"/>
    <col min="8458" max="8458" width="21.5703125" style="868" customWidth="1"/>
    <col min="8459" max="8704" width="8.85546875" style="868"/>
    <col min="8705" max="8705" width="22.85546875" style="868" customWidth="1"/>
    <col min="8706" max="8706" width="21.5703125" style="868" customWidth="1"/>
    <col min="8707" max="8707" width="21.85546875" style="868" customWidth="1"/>
    <col min="8708" max="8708" width="25.85546875" style="868" customWidth="1"/>
    <col min="8709" max="8710" width="0" style="868" hidden="1" customWidth="1"/>
    <col min="8711" max="8713" width="8.85546875" style="868"/>
    <col min="8714" max="8714" width="21.5703125" style="868" customWidth="1"/>
    <col min="8715" max="8960" width="8.85546875" style="868"/>
    <col min="8961" max="8961" width="22.85546875" style="868" customWidth="1"/>
    <col min="8962" max="8962" width="21.5703125" style="868" customWidth="1"/>
    <col min="8963" max="8963" width="21.85546875" style="868" customWidth="1"/>
    <col min="8964" max="8964" width="25.85546875" style="868" customWidth="1"/>
    <col min="8965" max="8966" width="0" style="868" hidden="1" customWidth="1"/>
    <col min="8967" max="8969" width="8.85546875" style="868"/>
    <col min="8970" max="8970" width="21.5703125" style="868" customWidth="1"/>
    <col min="8971" max="9216" width="8.85546875" style="868"/>
    <col min="9217" max="9217" width="22.85546875" style="868" customWidth="1"/>
    <col min="9218" max="9218" width="21.5703125" style="868" customWidth="1"/>
    <col min="9219" max="9219" width="21.85546875" style="868" customWidth="1"/>
    <col min="9220" max="9220" width="25.85546875" style="868" customWidth="1"/>
    <col min="9221" max="9222" width="0" style="868" hidden="1" customWidth="1"/>
    <col min="9223" max="9225" width="8.85546875" style="868"/>
    <col min="9226" max="9226" width="21.5703125" style="868" customWidth="1"/>
    <col min="9227" max="9472" width="8.85546875" style="868"/>
    <col min="9473" max="9473" width="22.85546875" style="868" customWidth="1"/>
    <col min="9474" max="9474" width="21.5703125" style="868" customWidth="1"/>
    <col min="9475" max="9475" width="21.85546875" style="868" customWidth="1"/>
    <col min="9476" max="9476" width="25.85546875" style="868" customWidth="1"/>
    <col min="9477" max="9478" width="0" style="868" hidden="1" customWidth="1"/>
    <col min="9479" max="9481" width="8.85546875" style="868"/>
    <col min="9482" max="9482" width="21.5703125" style="868" customWidth="1"/>
    <col min="9483" max="9728" width="8.85546875" style="868"/>
    <col min="9729" max="9729" width="22.85546875" style="868" customWidth="1"/>
    <col min="9730" max="9730" width="21.5703125" style="868" customWidth="1"/>
    <col min="9731" max="9731" width="21.85546875" style="868" customWidth="1"/>
    <col min="9732" max="9732" width="25.85546875" style="868" customWidth="1"/>
    <col min="9733" max="9734" width="0" style="868" hidden="1" customWidth="1"/>
    <col min="9735" max="9737" width="8.85546875" style="868"/>
    <col min="9738" max="9738" width="21.5703125" style="868" customWidth="1"/>
    <col min="9739" max="9984" width="8.85546875" style="868"/>
    <col min="9985" max="9985" width="22.85546875" style="868" customWidth="1"/>
    <col min="9986" max="9986" width="21.5703125" style="868" customWidth="1"/>
    <col min="9987" max="9987" width="21.85546875" style="868" customWidth="1"/>
    <col min="9988" max="9988" width="25.85546875" style="868" customWidth="1"/>
    <col min="9989" max="9990" width="0" style="868" hidden="1" customWidth="1"/>
    <col min="9991" max="9993" width="8.85546875" style="868"/>
    <col min="9994" max="9994" width="21.5703125" style="868" customWidth="1"/>
    <col min="9995" max="10240" width="8.85546875" style="868"/>
    <col min="10241" max="10241" width="22.85546875" style="868" customWidth="1"/>
    <col min="10242" max="10242" width="21.5703125" style="868" customWidth="1"/>
    <col min="10243" max="10243" width="21.85546875" style="868" customWidth="1"/>
    <col min="10244" max="10244" width="25.85546875" style="868" customWidth="1"/>
    <col min="10245" max="10246" width="0" style="868" hidden="1" customWidth="1"/>
    <col min="10247" max="10249" width="8.85546875" style="868"/>
    <col min="10250" max="10250" width="21.5703125" style="868" customWidth="1"/>
    <col min="10251" max="10496" width="8.85546875" style="868"/>
    <col min="10497" max="10497" width="22.85546875" style="868" customWidth="1"/>
    <col min="10498" max="10498" width="21.5703125" style="868" customWidth="1"/>
    <col min="10499" max="10499" width="21.85546875" style="868" customWidth="1"/>
    <col min="10500" max="10500" width="25.85546875" style="868" customWidth="1"/>
    <col min="10501" max="10502" width="0" style="868" hidden="1" customWidth="1"/>
    <col min="10503" max="10505" width="8.85546875" style="868"/>
    <col min="10506" max="10506" width="21.5703125" style="868" customWidth="1"/>
    <col min="10507" max="10752" width="8.85546875" style="868"/>
    <col min="10753" max="10753" width="22.85546875" style="868" customWidth="1"/>
    <col min="10754" max="10754" width="21.5703125" style="868" customWidth="1"/>
    <col min="10755" max="10755" width="21.85546875" style="868" customWidth="1"/>
    <col min="10756" max="10756" width="25.85546875" style="868" customWidth="1"/>
    <col min="10757" max="10758" width="0" style="868" hidden="1" customWidth="1"/>
    <col min="10759" max="10761" width="8.85546875" style="868"/>
    <col min="10762" max="10762" width="21.5703125" style="868" customWidth="1"/>
    <col min="10763" max="11008" width="8.85546875" style="868"/>
    <col min="11009" max="11009" width="22.85546875" style="868" customWidth="1"/>
    <col min="11010" max="11010" width="21.5703125" style="868" customWidth="1"/>
    <col min="11011" max="11011" width="21.85546875" style="868" customWidth="1"/>
    <col min="11012" max="11012" width="25.85546875" style="868" customWidth="1"/>
    <col min="11013" max="11014" width="0" style="868" hidden="1" customWidth="1"/>
    <col min="11015" max="11017" width="8.85546875" style="868"/>
    <col min="11018" max="11018" width="21.5703125" style="868" customWidth="1"/>
    <col min="11019" max="11264" width="8.85546875" style="868"/>
    <col min="11265" max="11265" width="22.85546875" style="868" customWidth="1"/>
    <col min="11266" max="11266" width="21.5703125" style="868" customWidth="1"/>
    <col min="11267" max="11267" width="21.85546875" style="868" customWidth="1"/>
    <col min="11268" max="11268" width="25.85546875" style="868" customWidth="1"/>
    <col min="11269" max="11270" width="0" style="868" hidden="1" customWidth="1"/>
    <col min="11271" max="11273" width="8.85546875" style="868"/>
    <col min="11274" max="11274" width="21.5703125" style="868" customWidth="1"/>
    <col min="11275" max="11520" width="8.85546875" style="868"/>
    <col min="11521" max="11521" width="22.85546875" style="868" customWidth="1"/>
    <col min="11522" max="11522" width="21.5703125" style="868" customWidth="1"/>
    <col min="11523" max="11523" width="21.85546875" style="868" customWidth="1"/>
    <col min="11524" max="11524" width="25.85546875" style="868" customWidth="1"/>
    <col min="11525" max="11526" width="0" style="868" hidden="1" customWidth="1"/>
    <col min="11527" max="11529" width="8.85546875" style="868"/>
    <col min="11530" max="11530" width="21.5703125" style="868" customWidth="1"/>
    <col min="11531" max="11776" width="8.85546875" style="868"/>
    <col min="11777" max="11777" width="22.85546875" style="868" customWidth="1"/>
    <col min="11778" max="11778" width="21.5703125" style="868" customWidth="1"/>
    <col min="11779" max="11779" width="21.85546875" style="868" customWidth="1"/>
    <col min="11780" max="11780" width="25.85546875" style="868" customWidth="1"/>
    <col min="11781" max="11782" width="0" style="868" hidden="1" customWidth="1"/>
    <col min="11783" max="11785" width="8.85546875" style="868"/>
    <col min="11786" max="11786" width="21.5703125" style="868" customWidth="1"/>
    <col min="11787" max="12032" width="8.85546875" style="868"/>
    <col min="12033" max="12033" width="22.85546875" style="868" customWidth="1"/>
    <col min="12034" max="12034" width="21.5703125" style="868" customWidth="1"/>
    <col min="12035" max="12035" width="21.85546875" style="868" customWidth="1"/>
    <col min="12036" max="12036" width="25.85546875" style="868" customWidth="1"/>
    <col min="12037" max="12038" width="0" style="868" hidden="1" customWidth="1"/>
    <col min="12039" max="12041" width="8.85546875" style="868"/>
    <col min="12042" max="12042" width="21.5703125" style="868" customWidth="1"/>
    <col min="12043" max="12288" width="8.85546875" style="868"/>
    <col min="12289" max="12289" width="22.85546875" style="868" customWidth="1"/>
    <col min="12290" max="12290" width="21.5703125" style="868" customWidth="1"/>
    <col min="12291" max="12291" width="21.85546875" style="868" customWidth="1"/>
    <col min="12292" max="12292" width="25.85546875" style="868" customWidth="1"/>
    <col min="12293" max="12294" width="0" style="868" hidden="1" customWidth="1"/>
    <col min="12295" max="12297" width="8.85546875" style="868"/>
    <col min="12298" max="12298" width="21.5703125" style="868" customWidth="1"/>
    <col min="12299" max="12544" width="8.85546875" style="868"/>
    <col min="12545" max="12545" width="22.85546875" style="868" customWidth="1"/>
    <col min="12546" max="12546" width="21.5703125" style="868" customWidth="1"/>
    <col min="12547" max="12547" width="21.85546875" style="868" customWidth="1"/>
    <col min="12548" max="12548" width="25.85546875" style="868" customWidth="1"/>
    <col min="12549" max="12550" width="0" style="868" hidden="1" customWidth="1"/>
    <col min="12551" max="12553" width="8.85546875" style="868"/>
    <col min="12554" max="12554" width="21.5703125" style="868" customWidth="1"/>
    <col min="12555" max="12800" width="8.85546875" style="868"/>
    <col min="12801" max="12801" width="22.85546875" style="868" customWidth="1"/>
    <col min="12802" max="12802" width="21.5703125" style="868" customWidth="1"/>
    <col min="12803" max="12803" width="21.85546875" style="868" customWidth="1"/>
    <col min="12804" max="12804" width="25.85546875" style="868" customWidth="1"/>
    <col min="12805" max="12806" width="0" style="868" hidden="1" customWidth="1"/>
    <col min="12807" max="12809" width="8.85546875" style="868"/>
    <col min="12810" max="12810" width="21.5703125" style="868" customWidth="1"/>
    <col min="12811" max="13056" width="8.85546875" style="868"/>
    <col min="13057" max="13057" width="22.85546875" style="868" customWidth="1"/>
    <col min="13058" max="13058" width="21.5703125" style="868" customWidth="1"/>
    <col min="13059" max="13059" width="21.85546875" style="868" customWidth="1"/>
    <col min="13060" max="13060" width="25.85546875" style="868" customWidth="1"/>
    <col min="13061" max="13062" width="0" style="868" hidden="1" customWidth="1"/>
    <col min="13063" max="13065" width="8.85546875" style="868"/>
    <col min="13066" max="13066" width="21.5703125" style="868" customWidth="1"/>
    <col min="13067" max="13312" width="8.85546875" style="868"/>
    <col min="13313" max="13313" width="22.85546875" style="868" customWidth="1"/>
    <col min="13314" max="13314" width="21.5703125" style="868" customWidth="1"/>
    <col min="13315" max="13315" width="21.85546875" style="868" customWidth="1"/>
    <col min="13316" max="13316" width="25.85546875" style="868" customWidth="1"/>
    <col min="13317" max="13318" width="0" style="868" hidden="1" customWidth="1"/>
    <col min="13319" max="13321" width="8.85546875" style="868"/>
    <col min="13322" max="13322" width="21.5703125" style="868" customWidth="1"/>
    <col min="13323" max="13568" width="8.85546875" style="868"/>
    <col min="13569" max="13569" width="22.85546875" style="868" customWidth="1"/>
    <col min="13570" max="13570" width="21.5703125" style="868" customWidth="1"/>
    <col min="13571" max="13571" width="21.85546875" style="868" customWidth="1"/>
    <col min="13572" max="13572" width="25.85546875" style="868" customWidth="1"/>
    <col min="13573" max="13574" width="0" style="868" hidden="1" customWidth="1"/>
    <col min="13575" max="13577" width="8.85546875" style="868"/>
    <col min="13578" max="13578" width="21.5703125" style="868" customWidth="1"/>
    <col min="13579" max="13824" width="8.85546875" style="868"/>
    <col min="13825" max="13825" width="22.85546875" style="868" customWidth="1"/>
    <col min="13826" max="13826" width="21.5703125" style="868" customWidth="1"/>
    <col min="13827" max="13827" width="21.85546875" style="868" customWidth="1"/>
    <col min="13828" max="13828" width="25.85546875" style="868" customWidth="1"/>
    <col min="13829" max="13830" width="0" style="868" hidden="1" customWidth="1"/>
    <col min="13831" max="13833" width="8.85546875" style="868"/>
    <col min="13834" max="13834" width="21.5703125" style="868" customWidth="1"/>
    <col min="13835" max="14080" width="8.85546875" style="868"/>
    <col min="14081" max="14081" width="22.85546875" style="868" customWidth="1"/>
    <col min="14082" max="14082" width="21.5703125" style="868" customWidth="1"/>
    <col min="14083" max="14083" width="21.85546875" style="868" customWidth="1"/>
    <col min="14084" max="14084" width="25.85546875" style="868" customWidth="1"/>
    <col min="14085" max="14086" width="0" style="868" hidden="1" customWidth="1"/>
    <col min="14087" max="14089" width="8.85546875" style="868"/>
    <col min="14090" max="14090" width="21.5703125" style="868" customWidth="1"/>
    <col min="14091" max="14336" width="8.85546875" style="868"/>
    <col min="14337" max="14337" width="22.85546875" style="868" customWidth="1"/>
    <col min="14338" max="14338" width="21.5703125" style="868" customWidth="1"/>
    <col min="14339" max="14339" width="21.85546875" style="868" customWidth="1"/>
    <col min="14340" max="14340" width="25.85546875" style="868" customWidth="1"/>
    <col min="14341" max="14342" width="0" style="868" hidden="1" customWidth="1"/>
    <col min="14343" max="14345" width="8.85546875" style="868"/>
    <col min="14346" max="14346" width="21.5703125" style="868" customWidth="1"/>
    <col min="14347" max="14592" width="8.85546875" style="868"/>
    <col min="14593" max="14593" width="22.85546875" style="868" customWidth="1"/>
    <col min="14594" max="14594" width="21.5703125" style="868" customWidth="1"/>
    <col min="14595" max="14595" width="21.85546875" style="868" customWidth="1"/>
    <col min="14596" max="14596" width="25.85546875" style="868" customWidth="1"/>
    <col min="14597" max="14598" width="0" style="868" hidden="1" customWidth="1"/>
    <col min="14599" max="14601" width="8.85546875" style="868"/>
    <col min="14602" max="14602" width="21.5703125" style="868" customWidth="1"/>
    <col min="14603" max="14848" width="8.85546875" style="868"/>
    <col min="14849" max="14849" width="22.85546875" style="868" customWidth="1"/>
    <col min="14850" max="14850" width="21.5703125" style="868" customWidth="1"/>
    <col min="14851" max="14851" width="21.85546875" style="868" customWidth="1"/>
    <col min="14852" max="14852" width="25.85546875" style="868" customWidth="1"/>
    <col min="14853" max="14854" width="0" style="868" hidden="1" customWidth="1"/>
    <col min="14855" max="14857" width="8.85546875" style="868"/>
    <col min="14858" max="14858" width="21.5703125" style="868" customWidth="1"/>
    <col min="14859" max="15104" width="8.85546875" style="868"/>
    <col min="15105" max="15105" width="22.85546875" style="868" customWidth="1"/>
    <col min="15106" max="15106" width="21.5703125" style="868" customWidth="1"/>
    <col min="15107" max="15107" width="21.85546875" style="868" customWidth="1"/>
    <col min="15108" max="15108" width="25.85546875" style="868" customWidth="1"/>
    <col min="15109" max="15110" width="0" style="868" hidden="1" customWidth="1"/>
    <col min="15111" max="15113" width="8.85546875" style="868"/>
    <col min="15114" max="15114" width="21.5703125" style="868" customWidth="1"/>
    <col min="15115" max="15360" width="8.85546875" style="868"/>
    <col min="15361" max="15361" width="22.85546875" style="868" customWidth="1"/>
    <col min="15362" max="15362" width="21.5703125" style="868" customWidth="1"/>
    <col min="15363" max="15363" width="21.85546875" style="868" customWidth="1"/>
    <col min="15364" max="15364" width="25.85546875" style="868" customWidth="1"/>
    <col min="15365" max="15366" width="0" style="868" hidden="1" customWidth="1"/>
    <col min="15367" max="15369" width="8.85546875" style="868"/>
    <col min="15370" max="15370" width="21.5703125" style="868" customWidth="1"/>
    <col min="15371" max="15616" width="8.85546875" style="868"/>
    <col min="15617" max="15617" width="22.85546875" style="868" customWidth="1"/>
    <col min="15618" max="15618" width="21.5703125" style="868" customWidth="1"/>
    <col min="15619" max="15619" width="21.85546875" style="868" customWidth="1"/>
    <col min="15620" max="15620" width="25.85546875" style="868" customWidth="1"/>
    <col min="15621" max="15622" width="0" style="868" hidden="1" customWidth="1"/>
    <col min="15623" max="15625" width="8.85546875" style="868"/>
    <col min="15626" max="15626" width="21.5703125" style="868" customWidth="1"/>
    <col min="15627" max="15872" width="8.85546875" style="868"/>
    <col min="15873" max="15873" width="22.85546875" style="868" customWidth="1"/>
    <col min="15874" max="15874" width="21.5703125" style="868" customWidth="1"/>
    <col min="15875" max="15875" width="21.85546875" style="868" customWidth="1"/>
    <col min="15876" max="15876" width="25.85546875" style="868" customWidth="1"/>
    <col min="15877" max="15878" width="0" style="868" hidden="1" customWidth="1"/>
    <col min="15879" max="15881" width="8.85546875" style="868"/>
    <col min="15882" max="15882" width="21.5703125" style="868" customWidth="1"/>
    <col min="15883" max="16128" width="8.85546875" style="868"/>
    <col min="16129" max="16129" width="22.85546875" style="868" customWidth="1"/>
    <col min="16130" max="16130" width="21.5703125" style="868" customWidth="1"/>
    <col min="16131" max="16131" width="21.85546875" style="868" customWidth="1"/>
    <col min="16132" max="16132" width="25.85546875" style="868" customWidth="1"/>
    <col min="16133" max="16134" width="0" style="868" hidden="1" customWidth="1"/>
    <col min="16135" max="16137" width="8.85546875" style="868"/>
    <col min="16138" max="16138" width="21.5703125" style="868" customWidth="1"/>
    <col min="16139" max="16384" width="8.85546875" style="868"/>
  </cols>
  <sheetData>
    <row r="1" spans="1:6" s="1958" customFormat="1" ht="20.100000000000001" customHeight="1">
      <c r="A1" s="5386" t="s">
        <v>3187</v>
      </c>
      <c r="B1" s="5386"/>
      <c r="C1" s="5386"/>
      <c r="D1" s="5386"/>
      <c r="E1" s="5386"/>
      <c r="F1" s="5386"/>
    </row>
    <row r="2" spans="1:6" s="1958" customFormat="1" ht="20.100000000000001" customHeight="1">
      <c r="A2" s="1960"/>
      <c r="B2" s="1960"/>
      <c r="C2" s="3812"/>
      <c r="D2" s="1960"/>
      <c r="E2" s="1960"/>
      <c r="F2" s="1960"/>
    </row>
    <row r="3" spans="1:6" s="1958" customFormat="1" ht="20.100000000000001" customHeight="1">
      <c r="A3" s="5386" t="s">
        <v>3188</v>
      </c>
      <c r="B3" s="5386"/>
      <c r="C3" s="5386"/>
      <c r="D3" s="5386"/>
      <c r="E3" s="5386"/>
      <c r="F3" s="5386"/>
    </row>
    <row r="4" spans="1:6" s="1958" customFormat="1" ht="20.100000000000001" customHeight="1">
      <c r="A4" s="1962" t="s">
        <v>3189</v>
      </c>
      <c r="B4" s="1962"/>
      <c r="C4" s="3813"/>
      <c r="D4" s="1962" t="s">
        <v>3190</v>
      </c>
      <c r="E4" s="1962"/>
      <c r="F4" s="1962"/>
    </row>
    <row r="5" spans="1:6" s="1958" customFormat="1" ht="20.100000000000001" customHeight="1">
      <c r="A5" s="2544" t="s">
        <v>169</v>
      </c>
      <c r="B5" s="2545"/>
      <c r="C5" s="3814" t="s">
        <v>2945</v>
      </c>
      <c r="D5" s="3815" t="s">
        <v>3191</v>
      </c>
      <c r="E5" s="2544"/>
      <c r="F5" s="2545"/>
    </row>
    <row r="6" spans="1:6" s="1958" customFormat="1" ht="20.100000000000001" customHeight="1">
      <c r="A6" s="2547"/>
      <c r="B6" s="2557"/>
      <c r="C6" s="3816" t="s">
        <v>3192</v>
      </c>
      <c r="D6" s="3128" t="s">
        <v>3193</v>
      </c>
      <c r="E6" s="2547"/>
      <c r="F6" s="2557"/>
    </row>
    <row r="7" spans="1:6" s="1958" customFormat="1" ht="20.100000000000001" customHeight="1">
      <c r="A7" s="2552" t="s">
        <v>147</v>
      </c>
      <c r="B7" s="2553" t="s">
        <v>148</v>
      </c>
      <c r="C7" s="3816" t="s">
        <v>3194</v>
      </c>
      <c r="D7" s="2555" t="s">
        <v>459</v>
      </c>
      <c r="E7" s="2555" t="s">
        <v>3195</v>
      </c>
      <c r="F7" s="2555" t="s">
        <v>3196</v>
      </c>
    </row>
    <row r="8" spans="1:6" s="1958" customFormat="1" ht="20.100000000000001" customHeight="1">
      <c r="A8" s="2547"/>
      <c r="B8" s="2557"/>
      <c r="C8" s="3816" t="s">
        <v>3197</v>
      </c>
      <c r="D8" s="2559" t="s">
        <v>3198</v>
      </c>
      <c r="E8" s="2559" t="s">
        <v>3199</v>
      </c>
      <c r="F8" s="2559" t="s">
        <v>3200</v>
      </c>
    </row>
    <row r="9" spans="1:6" s="1958" customFormat="1" ht="20.100000000000001" customHeight="1">
      <c r="A9" s="3817"/>
      <c r="B9" s="3127"/>
      <c r="C9" s="3818" t="s">
        <v>169</v>
      </c>
      <c r="D9" s="3819" t="s">
        <v>3201</v>
      </c>
      <c r="E9" s="3819" t="s">
        <v>3202</v>
      </c>
      <c r="F9" s="3819" t="s">
        <v>3203</v>
      </c>
    </row>
    <row r="10" spans="1:6" s="1958" customFormat="1" ht="20.100000000000001" customHeight="1">
      <c r="A10" s="2671" t="s">
        <v>275</v>
      </c>
      <c r="B10" s="2672" t="s">
        <v>56</v>
      </c>
      <c r="C10" s="3820">
        <v>25163284</v>
      </c>
      <c r="D10" s="3821">
        <v>1041164</v>
      </c>
      <c r="E10" s="3822"/>
      <c r="F10" s="3823"/>
    </row>
    <row r="11" spans="1:6" s="1958" customFormat="1" ht="20.100000000000001" customHeight="1">
      <c r="A11" s="3544" t="s">
        <v>642</v>
      </c>
      <c r="B11" s="1969" t="s">
        <v>58</v>
      </c>
      <c r="C11" s="3824">
        <v>9352446</v>
      </c>
      <c r="D11" s="3825">
        <v>488376</v>
      </c>
      <c r="E11" s="2683"/>
      <c r="F11" s="3826"/>
    </row>
    <row r="12" spans="1:6" s="1958" customFormat="1" ht="20.100000000000001" customHeight="1">
      <c r="A12" s="3544" t="s">
        <v>276</v>
      </c>
      <c r="B12" s="1969" t="s">
        <v>60</v>
      </c>
      <c r="C12" s="3824">
        <v>12367572</v>
      </c>
      <c r="D12" s="3825">
        <v>440589</v>
      </c>
      <c r="E12" s="2683"/>
      <c r="F12" s="3826"/>
    </row>
    <row r="13" spans="1:6" s="1958" customFormat="1" ht="20.100000000000001" customHeight="1">
      <c r="A13" s="3544" t="s">
        <v>277</v>
      </c>
      <c r="B13" s="1969" t="s">
        <v>62</v>
      </c>
      <c r="C13" s="3824">
        <v>7236971</v>
      </c>
      <c r="D13" s="3825">
        <v>286404</v>
      </c>
      <c r="E13" s="2683"/>
      <c r="F13" s="3826"/>
    </row>
    <row r="14" spans="1:6" s="1958" customFormat="1" ht="20.100000000000001" customHeight="1">
      <c r="A14" s="3544" t="s">
        <v>278</v>
      </c>
      <c r="B14" s="1969" t="s">
        <v>64</v>
      </c>
      <c r="C14" s="3824">
        <v>18024044</v>
      </c>
      <c r="D14" s="3825">
        <v>658734</v>
      </c>
      <c r="E14" s="2683"/>
      <c r="F14" s="3826"/>
    </row>
    <row r="15" spans="1:6" s="1958" customFormat="1" ht="20.100000000000001" customHeight="1">
      <c r="A15" s="3544" t="s">
        <v>279</v>
      </c>
      <c r="B15" s="1969" t="s">
        <v>66</v>
      </c>
      <c r="C15" s="3824">
        <v>11541708</v>
      </c>
      <c r="D15" s="3825">
        <v>509332</v>
      </c>
      <c r="E15" s="2683"/>
      <c r="F15" s="3826"/>
    </row>
    <row r="16" spans="1:6" s="1958" customFormat="1" ht="20.100000000000001" customHeight="1">
      <c r="A16" s="3544" t="s">
        <v>280</v>
      </c>
      <c r="B16" s="1969" t="s">
        <v>68</v>
      </c>
      <c r="C16" s="3824">
        <v>13495645</v>
      </c>
      <c r="D16" s="3825">
        <v>456130</v>
      </c>
      <c r="E16" s="2683"/>
      <c r="F16" s="3826"/>
    </row>
    <row r="17" spans="1:6" s="1958" customFormat="1" ht="20.100000000000001" customHeight="1">
      <c r="A17" s="3544" t="s">
        <v>281</v>
      </c>
      <c r="B17" s="1969" t="s">
        <v>70</v>
      </c>
      <c r="C17" s="3824">
        <v>6835957</v>
      </c>
      <c r="D17" s="3825">
        <v>345150</v>
      </c>
      <c r="E17" s="2683"/>
      <c r="F17" s="3826"/>
    </row>
    <row r="18" spans="1:6" s="1958" customFormat="1" ht="20.100000000000001" customHeight="1">
      <c r="A18" s="3544" t="s">
        <v>282</v>
      </c>
      <c r="B18" s="1969" t="s">
        <v>72</v>
      </c>
      <c r="C18" s="3824">
        <v>2118580</v>
      </c>
      <c r="D18" s="3825">
        <v>117988</v>
      </c>
      <c r="E18" s="2683"/>
      <c r="F18" s="3826"/>
    </row>
    <row r="19" spans="1:6" s="1958" customFormat="1" ht="20.100000000000001" customHeight="1">
      <c r="A19" s="3544" t="s">
        <v>283</v>
      </c>
      <c r="B19" s="1969" t="s">
        <v>74</v>
      </c>
      <c r="C19" s="3824">
        <v>8663773</v>
      </c>
      <c r="D19" s="3825">
        <v>412569</v>
      </c>
      <c r="E19" s="2683"/>
      <c r="F19" s="3826"/>
    </row>
    <row r="20" spans="1:6" s="1958" customFormat="1" ht="20.100000000000001" customHeight="1">
      <c r="A20" s="3544" t="s">
        <v>162</v>
      </c>
      <c r="B20" s="1969" t="s">
        <v>76</v>
      </c>
      <c r="C20" s="3824">
        <v>2579489</v>
      </c>
      <c r="D20" s="3825">
        <v>100186</v>
      </c>
      <c r="E20" s="2683"/>
      <c r="F20" s="3826"/>
    </row>
    <row r="21" spans="1:6" s="1958" customFormat="1" ht="20.100000000000001" customHeight="1">
      <c r="A21" s="3544" t="s">
        <v>284</v>
      </c>
      <c r="B21" s="1969" t="s">
        <v>78</v>
      </c>
      <c r="C21" s="3824">
        <v>3047458</v>
      </c>
      <c r="D21" s="3825">
        <v>183383</v>
      </c>
      <c r="E21" s="2683"/>
      <c r="F21" s="3826"/>
    </row>
    <row r="22" spans="1:6" s="1958" customFormat="1" ht="20.100000000000001" customHeight="1">
      <c r="A22" s="3544" t="s">
        <v>79</v>
      </c>
      <c r="B22" s="1969" t="s">
        <v>80</v>
      </c>
      <c r="C22" s="3824">
        <v>3607575</v>
      </c>
      <c r="D22" s="3825">
        <v>196207</v>
      </c>
      <c r="E22" s="2683"/>
      <c r="F22" s="3826"/>
    </row>
    <row r="23" spans="1:6" s="1958" customFormat="1" ht="20.100000000000001" customHeight="1">
      <c r="A23" s="3544" t="s">
        <v>285</v>
      </c>
      <c r="B23" s="1969" t="s">
        <v>82</v>
      </c>
      <c r="C23" s="3824">
        <v>2708375</v>
      </c>
      <c r="D23" s="3825">
        <v>106342</v>
      </c>
      <c r="E23" s="2683"/>
      <c r="F23" s="3826"/>
    </row>
    <row r="24" spans="1:6" s="1958" customFormat="1" ht="20.100000000000001" customHeight="1">
      <c r="A24" s="3544" t="s">
        <v>83</v>
      </c>
      <c r="B24" s="1969" t="s">
        <v>84</v>
      </c>
      <c r="C24" s="3824">
        <v>9708104</v>
      </c>
      <c r="D24" s="3825">
        <v>389428</v>
      </c>
      <c r="E24" s="2683"/>
      <c r="F24" s="3826"/>
    </row>
    <row r="25" spans="1:6" s="1958" customFormat="1" ht="20.100000000000001" customHeight="1">
      <c r="A25" s="3544" t="s">
        <v>287</v>
      </c>
      <c r="B25" s="1969" t="s">
        <v>330</v>
      </c>
      <c r="C25" s="3824">
        <v>3163258</v>
      </c>
      <c r="D25" s="3825">
        <v>175717</v>
      </c>
      <c r="E25" s="2683"/>
      <c r="F25" s="3826"/>
    </row>
    <row r="26" spans="1:6" s="1958" customFormat="1" ht="20.100000000000001" customHeight="1">
      <c r="A26" s="3544" t="s">
        <v>288</v>
      </c>
      <c r="B26" s="1969" t="s">
        <v>2352</v>
      </c>
      <c r="C26" s="3824">
        <v>5341928</v>
      </c>
      <c r="D26" s="3825">
        <v>167899</v>
      </c>
      <c r="E26" s="2683"/>
      <c r="F26" s="3826"/>
    </row>
    <row r="27" spans="1:6" s="1958" customFormat="1" ht="20.100000000000001" customHeight="1">
      <c r="A27" s="3544" t="s">
        <v>289</v>
      </c>
      <c r="B27" s="1969" t="s">
        <v>90</v>
      </c>
      <c r="C27" s="3824">
        <v>2617097</v>
      </c>
      <c r="D27" s="3825">
        <v>135756</v>
      </c>
      <c r="E27" s="2683"/>
      <c r="F27" s="3826"/>
    </row>
    <row r="28" spans="1:6" s="1958" customFormat="1" ht="20.100000000000001" customHeight="1">
      <c r="A28" s="3544" t="s">
        <v>290</v>
      </c>
      <c r="B28" s="1969" t="s">
        <v>92</v>
      </c>
      <c r="C28" s="3824">
        <v>1506431</v>
      </c>
      <c r="D28" s="3825">
        <v>83771</v>
      </c>
      <c r="E28" s="2683"/>
      <c r="F28" s="3826"/>
    </row>
    <row r="29" spans="1:6" s="1958" customFormat="1" ht="20.100000000000001" customHeight="1">
      <c r="A29" s="3827" t="s">
        <v>93</v>
      </c>
      <c r="B29" s="3828" t="s">
        <v>94</v>
      </c>
      <c r="C29" s="3829">
        <v>1628205</v>
      </c>
      <c r="D29" s="3830">
        <v>48783</v>
      </c>
      <c r="E29" s="3831"/>
      <c r="F29" s="3832"/>
    </row>
    <row r="30" spans="1:6" s="1958" customFormat="1" ht="20.100000000000001" customHeight="1">
      <c r="A30" s="3833" t="s">
        <v>291</v>
      </c>
      <c r="B30" s="3834" t="s">
        <v>96</v>
      </c>
      <c r="C30" s="3835">
        <f>SUM(C10:C29)</f>
        <v>150707900</v>
      </c>
      <c r="D30" s="3835">
        <f>SUM(D10:D29)</f>
        <v>6343908</v>
      </c>
      <c r="E30" s="2794"/>
      <c r="F30" s="3836"/>
    </row>
    <row r="31" spans="1:6" ht="20.100000000000001" hidden="1" customHeight="1"/>
    <row r="32" spans="1:6" s="1958" customFormat="1" ht="20.100000000000001" hidden="1" customHeight="1">
      <c r="A32" s="2675" t="s">
        <v>275</v>
      </c>
      <c r="B32" s="2676" t="s">
        <v>56</v>
      </c>
      <c r="C32" s="3837"/>
      <c r="D32" s="3821">
        <v>848833</v>
      </c>
      <c r="E32" s="3822"/>
      <c r="F32" s="3823"/>
    </row>
    <row r="33" spans="1:6" s="1958" customFormat="1" ht="20.100000000000001" hidden="1" customHeight="1">
      <c r="A33" s="2675" t="s">
        <v>2271</v>
      </c>
      <c r="B33" s="2676"/>
      <c r="C33" s="3837"/>
      <c r="D33" s="3838">
        <v>158129</v>
      </c>
      <c r="E33" s="3143"/>
      <c r="F33" s="3839"/>
    </row>
    <row r="34" spans="1:6" ht="20.100000000000001" hidden="1" customHeight="1">
      <c r="A34" s="3148" t="s">
        <v>2272</v>
      </c>
      <c r="B34" s="3149"/>
      <c r="C34" s="3840">
        <v>484495</v>
      </c>
      <c r="D34" s="3841">
        <v>23439</v>
      </c>
      <c r="E34" s="3150"/>
      <c r="F34" s="3842"/>
    </row>
    <row r="35" spans="1:6" s="1958" customFormat="1" ht="20.100000000000001" hidden="1" customHeight="1">
      <c r="A35" s="2675" t="s">
        <v>642</v>
      </c>
      <c r="B35" s="2676" t="s">
        <v>58</v>
      </c>
      <c r="C35" s="3837">
        <v>8322944</v>
      </c>
      <c r="D35" s="3825">
        <v>470913</v>
      </c>
      <c r="E35" s="2683"/>
      <c r="F35" s="3826"/>
    </row>
    <row r="36" spans="1:6" s="1958" customFormat="1" ht="20.100000000000001" hidden="1" customHeight="1">
      <c r="A36" s="1958" t="s">
        <v>2273</v>
      </c>
      <c r="C36" s="3837">
        <v>1577117</v>
      </c>
      <c r="D36" s="3825">
        <v>45965</v>
      </c>
    </row>
    <row r="37" spans="1:6" ht="20.100000000000001" hidden="1" customHeight="1"/>
    <row r="38" spans="1:6" ht="20.100000000000001" hidden="1" customHeight="1"/>
    <row r="39" spans="1:6" ht="20.100000000000001" hidden="1" customHeight="1"/>
  </sheetData>
  <mergeCells count="2">
    <mergeCell ref="A1:F1"/>
    <mergeCell ref="A3:F3"/>
  </mergeCells>
  <printOptions horizontalCentered="1" verticalCentered="1"/>
  <pageMargins left="0.70866141732283472" right="0.70866141732283472" top="0.78740157480314965" bottom="0.78740157480314965" header="0.51181102362204722" footer="0.51181102362204722"/>
  <pageSetup paperSize="9" scale="96" orientation="portrait" horizontalDpi="4294967295" verticalDpi="4294967292"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17072-D6BC-4CF8-9AD3-CD5AC3EECD1B}">
  <sheetPr>
    <pageSetUpPr fitToPage="1"/>
  </sheetPr>
  <dimension ref="A1:S180"/>
  <sheetViews>
    <sheetView showGridLines="0" zoomScale="75" zoomScaleNormal="75" workbookViewId="0">
      <selection activeCell="M28" sqref="M28"/>
    </sheetView>
  </sheetViews>
  <sheetFormatPr defaultColWidth="8.85546875" defaultRowHeight="15"/>
  <cols>
    <col min="1" max="1" width="14.140625" customWidth="1"/>
    <col min="2" max="2" width="18.7109375" customWidth="1"/>
    <col min="3" max="9" width="11.7109375" customWidth="1"/>
    <col min="10" max="10" width="14.85546875" customWidth="1"/>
    <col min="11" max="14" width="11.7109375" customWidth="1"/>
    <col min="15" max="15" width="16" customWidth="1"/>
    <col min="16" max="18" width="11.7109375" customWidth="1"/>
    <col min="19" max="19" width="21" customWidth="1"/>
    <col min="20" max="20" width="11.7109375" customWidth="1"/>
    <col min="257" max="257" width="14.140625" customWidth="1"/>
    <col min="258" max="258" width="18.7109375" customWidth="1"/>
    <col min="259" max="265" width="11.7109375" customWidth="1"/>
    <col min="266" max="266" width="14.85546875" customWidth="1"/>
    <col min="267" max="270" width="11.7109375" customWidth="1"/>
    <col min="271" max="271" width="16" customWidth="1"/>
    <col min="272" max="274" width="11.7109375" customWidth="1"/>
    <col min="275" max="275" width="21" customWidth="1"/>
    <col min="276" max="276" width="11.7109375" customWidth="1"/>
    <col min="513" max="513" width="14.140625" customWidth="1"/>
    <col min="514" max="514" width="18.7109375" customWidth="1"/>
    <col min="515" max="521" width="11.7109375" customWidth="1"/>
    <col min="522" max="522" width="14.85546875" customWidth="1"/>
    <col min="523" max="526" width="11.7109375" customWidth="1"/>
    <col min="527" max="527" width="16" customWidth="1"/>
    <col min="528" max="530" width="11.7109375" customWidth="1"/>
    <col min="531" max="531" width="21" customWidth="1"/>
    <col min="532" max="532" width="11.7109375" customWidth="1"/>
    <col min="769" max="769" width="14.140625" customWidth="1"/>
    <col min="770" max="770" width="18.7109375" customWidth="1"/>
    <col min="771" max="777" width="11.7109375" customWidth="1"/>
    <col min="778" max="778" width="14.85546875" customWidth="1"/>
    <col min="779" max="782" width="11.7109375" customWidth="1"/>
    <col min="783" max="783" width="16" customWidth="1"/>
    <col min="784" max="786" width="11.7109375" customWidth="1"/>
    <col min="787" max="787" width="21" customWidth="1"/>
    <col min="788" max="788" width="11.7109375" customWidth="1"/>
    <col min="1025" max="1025" width="14.140625" customWidth="1"/>
    <col min="1026" max="1026" width="18.7109375" customWidth="1"/>
    <col min="1027" max="1033" width="11.7109375" customWidth="1"/>
    <col min="1034" max="1034" width="14.85546875" customWidth="1"/>
    <col min="1035" max="1038" width="11.7109375" customWidth="1"/>
    <col min="1039" max="1039" width="16" customWidth="1"/>
    <col min="1040" max="1042" width="11.7109375" customWidth="1"/>
    <col min="1043" max="1043" width="21" customWidth="1"/>
    <col min="1044" max="1044" width="11.7109375" customWidth="1"/>
    <col min="1281" max="1281" width="14.140625" customWidth="1"/>
    <col min="1282" max="1282" width="18.7109375" customWidth="1"/>
    <col min="1283" max="1289" width="11.7109375" customWidth="1"/>
    <col min="1290" max="1290" width="14.85546875" customWidth="1"/>
    <col min="1291" max="1294" width="11.7109375" customWidth="1"/>
    <col min="1295" max="1295" width="16" customWidth="1"/>
    <col min="1296" max="1298" width="11.7109375" customWidth="1"/>
    <col min="1299" max="1299" width="21" customWidth="1"/>
    <col min="1300" max="1300" width="11.7109375" customWidth="1"/>
    <col min="1537" max="1537" width="14.140625" customWidth="1"/>
    <col min="1538" max="1538" width="18.7109375" customWidth="1"/>
    <col min="1539" max="1545" width="11.7109375" customWidth="1"/>
    <col min="1546" max="1546" width="14.85546875" customWidth="1"/>
    <col min="1547" max="1550" width="11.7109375" customWidth="1"/>
    <col min="1551" max="1551" width="16" customWidth="1"/>
    <col min="1552" max="1554" width="11.7109375" customWidth="1"/>
    <col min="1555" max="1555" width="21" customWidth="1"/>
    <col min="1556" max="1556" width="11.7109375" customWidth="1"/>
    <col min="1793" max="1793" width="14.140625" customWidth="1"/>
    <col min="1794" max="1794" width="18.7109375" customWidth="1"/>
    <col min="1795" max="1801" width="11.7109375" customWidth="1"/>
    <col min="1802" max="1802" width="14.85546875" customWidth="1"/>
    <col min="1803" max="1806" width="11.7109375" customWidth="1"/>
    <col min="1807" max="1807" width="16" customWidth="1"/>
    <col min="1808" max="1810" width="11.7109375" customWidth="1"/>
    <col min="1811" max="1811" width="21" customWidth="1"/>
    <col min="1812" max="1812" width="11.7109375" customWidth="1"/>
    <col min="2049" max="2049" width="14.140625" customWidth="1"/>
    <col min="2050" max="2050" width="18.7109375" customWidth="1"/>
    <col min="2051" max="2057" width="11.7109375" customWidth="1"/>
    <col min="2058" max="2058" width="14.85546875" customWidth="1"/>
    <col min="2059" max="2062" width="11.7109375" customWidth="1"/>
    <col min="2063" max="2063" width="16" customWidth="1"/>
    <col min="2064" max="2066" width="11.7109375" customWidth="1"/>
    <col min="2067" max="2067" width="21" customWidth="1"/>
    <col min="2068" max="2068" width="11.7109375" customWidth="1"/>
    <col min="2305" max="2305" width="14.140625" customWidth="1"/>
    <col min="2306" max="2306" width="18.7109375" customWidth="1"/>
    <col min="2307" max="2313" width="11.7109375" customWidth="1"/>
    <col min="2314" max="2314" width="14.85546875" customWidth="1"/>
    <col min="2315" max="2318" width="11.7109375" customWidth="1"/>
    <col min="2319" max="2319" width="16" customWidth="1"/>
    <col min="2320" max="2322" width="11.7109375" customWidth="1"/>
    <col min="2323" max="2323" width="21" customWidth="1"/>
    <col min="2324" max="2324" width="11.7109375" customWidth="1"/>
    <col min="2561" max="2561" width="14.140625" customWidth="1"/>
    <col min="2562" max="2562" width="18.7109375" customWidth="1"/>
    <col min="2563" max="2569" width="11.7109375" customWidth="1"/>
    <col min="2570" max="2570" width="14.85546875" customWidth="1"/>
    <col min="2571" max="2574" width="11.7109375" customWidth="1"/>
    <col min="2575" max="2575" width="16" customWidth="1"/>
    <col min="2576" max="2578" width="11.7109375" customWidth="1"/>
    <col min="2579" max="2579" width="21" customWidth="1"/>
    <col min="2580" max="2580" width="11.7109375" customWidth="1"/>
    <col min="2817" max="2817" width="14.140625" customWidth="1"/>
    <col min="2818" max="2818" width="18.7109375" customWidth="1"/>
    <col min="2819" max="2825" width="11.7109375" customWidth="1"/>
    <col min="2826" max="2826" width="14.85546875" customWidth="1"/>
    <col min="2827" max="2830" width="11.7109375" customWidth="1"/>
    <col min="2831" max="2831" width="16" customWidth="1"/>
    <col min="2832" max="2834" width="11.7109375" customWidth="1"/>
    <col min="2835" max="2835" width="21" customWidth="1"/>
    <col min="2836" max="2836" width="11.7109375" customWidth="1"/>
    <col min="3073" max="3073" width="14.140625" customWidth="1"/>
    <col min="3074" max="3074" width="18.7109375" customWidth="1"/>
    <col min="3075" max="3081" width="11.7109375" customWidth="1"/>
    <col min="3082" max="3082" width="14.85546875" customWidth="1"/>
    <col min="3083" max="3086" width="11.7109375" customWidth="1"/>
    <col min="3087" max="3087" width="16" customWidth="1"/>
    <col min="3088" max="3090" width="11.7109375" customWidth="1"/>
    <col min="3091" max="3091" width="21" customWidth="1"/>
    <col min="3092" max="3092" width="11.7109375" customWidth="1"/>
    <col min="3329" max="3329" width="14.140625" customWidth="1"/>
    <col min="3330" max="3330" width="18.7109375" customWidth="1"/>
    <col min="3331" max="3337" width="11.7109375" customWidth="1"/>
    <col min="3338" max="3338" width="14.85546875" customWidth="1"/>
    <col min="3339" max="3342" width="11.7109375" customWidth="1"/>
    <col min="3343" max="3343" width="16" customWidth="1"/>
    <col min="3344" max="3346" width="11.7109375" customWidth="1"/>
    <col min="3347" max="3347" width="21" customWidth="1"/>
    <col min="3348" max="3348" width="11.7109375" customWidth="1"/>
    <col min="3585" max="3585" width="14.140625" customWidth="1"/>
    <col min="3586" max="3586" width="18.7109375" customWidth="1"/>
    <col min="3587" max="3593" width="11.7109375" customWidth="1"/>
    <col min="3594" max="3594" width="14.85546875" customWidth="1"/>
    <col min="3595" max="3598" width="11.7109375" customWidth="1"/>
    <col min="3599" max="3599" width="16" customWidth="1"/>
    <col min="3600" max="3602" width="11.7109375" customWidth="1"/>
    <col min="3603" max="3603" width="21" customWidth="1"/>
    <col min="3604" max="3604" width="11.7109375" customWidth="1"/>
    <col min="3841" max="3841" width="14.140625" customWidth="1"/>
    <col min="3842" max="3842" width="18.7109375" customWidth="1"/>
    <col min="3843" max="3849" width="11.7109375" customWidth="1"/>
    <col min="3850" max="3850" width="14.85546875" customWidth="1"/>
    <col min="3851" max="3854" width="11.7109375" customWidth="1"/>
    <col min="3855" max="3855" width="16" customWidth="1"/>
    <col min="3856" max="3858" width="11.7109375" customWidth="1"/>
    <col min="3859" max="3859" width="21" customWidth="1"/>
    <col min="3860" max="3860" width="11.7109375" customWidth="1"/>
    <col min="4097" max="4097" width="14.140625" customWidth="1"/>
    <col min="4098" max="4098" width="18.7109375" customWidth="1"/>
    <col min="4099" max="4105" width="11.7109375" customWidth="1"/>
    <col min="4106" max="4106" width="14.85546875" customWidth="1"/>
    <col min="4107" max="4110" width="11.7109375" customWidth="1"/>
    <col min="4111" max="4111" width="16" customWidth="1"/>
    <col min="4112" max="4114" width="11.7109375" customWidth="1"/>
    <col min="4115" max="4115" width="21" customWidth="1"/>
    <col min="4116" max="4116" width="11.7109375" customWidth="1"/>
    <col min="4353" max="4353" width="14.140625" customWidth="1"/>
    <col min="4354" max="4354" width="18.7109375" customWidth="1"/>
    <col min="4355" max="4361" width="11.7109375" customWidth="1"/>
    <col min="4362" max="4362" width="14.85546875" customWidth="1"/>
    <col min="4363" max="4366" width="11.7109375" customWidth="1"/>
    <col min="4367" max="4367" width="16" customWidth="1"/>
    <col min="4368" max="4370" width="11.7109375" customWidth="1"/>
    <col min="4371" max="4371" width="21" customWidth="1"/>
    <col min="4372" max="4372" width="11.7109375" customWidth="1"/>
    <col min="4609" max="4609" width="14.140625" customWidth="1"/>
    <col min="4610" max="4610" width="18.7109375" customWidth="1"/>
    <col min="4611" max="4617" width="11.7109375" customWidth="1"/>
    <col min="4618" max="4618" width="14.85546875" customWidth="1"/>
    <col min="4619" max="4622" width="11.7109375" customWidth="1"/>
    <col min="4623" max="4623" width="16" customWidth="1"/>
    <col min="4624" max="4626" width="11.7109375" customWidth="1"/>
    <col min="4627" max="4627" width="21" customWidth="1"/>
    <col min="4628" max="4628" width="11.7109375" customWidth="1"/>
    <col min="4865" max="4865" width="14.140625" customWidth="1"/>
    <col min="4866" max="4866" width="18.7109375" customWidth="1"/>
    <col min="4867" max="4873" width="11.7109375" customWidth="1"/>
    <col min="4874" max="4874" width="14.85546875" customWidth="1"/>
    <col min="4875" max="4878" width="11.7109375" customWidth="1"/>
    <col min="4879" max="4879" width="16" customWidth="1"/>
    <col min="4880" max="4882" width="11.7109375" customWidth="1"/>
    <col min="4883" max="4883" width="21" customWidth="1"/>
    <col min="4884" max="4884" width="11.7109375" customWidth="1"/>
    <col min="5121" max="5121" width="14.140625" customWidth="1"/>
    <col min="5122" max="5122" width="18.7109375" customWidth="1"/>
    <col min="5123" max="5129" width="11.7109375" customWidth="1"/>
    <col min="5130" max="5130" width="14.85546875" customWidth="1"/>
    <col min="5131" max="5134" width="11.7109375" customWidth="1"/>
    <col min="5135" max="5135" width="16" customWidth="1"/>
    <col min="5136" max="5138" width="11.7109375" customWidth="1"/>
    <col min="5139" max="5139" width="21" customWidth="1"/>
    <col min="5140" max="5140" width="11.7109375" customWidth="1"/>
    <col min="5377" max="5377" width="14.140625" customWidth="1"/>
    <col min="5378" max="5378" width="18.7109375" customWidth="1"/>
    <col min="5379" max="5385" width="11.7109375" customWidth="1"/>
    <col min="5386" max="5386" width="14.85546875" customWidth="1"/>
    <col min="5387" max="5390" width="11.7109375" customWidth="1"/>
    <col min="5391" max="5391" width="16" customWidth="1"/>
    <col min="5392" max="5394" width="11.7109375" customWidth="1"/>
    <col min="5395" max="5395" width="21" customWidth="1"/>
    <col min="5396" max="5396" width="11.7109375" customWidth="1"/>
    <col min="5633" max="5633" width="14.140625" customWidth="1"/>
    <col min="5634" max="5634" width="18.7109375" customWidth="1"/>
    <col min="5635" max="5641" width="11.7109375" customWidth="1"/>
    <col min="5642" max="5642" width="14.85546875" customWidth="1"/>
    <col min="5643" max="5646" width="11.7109375" customWidth="1"/>
    <col min="5647" max="5647" width="16" customWidth="1"/>
    <col min="5648" max="5650" width="11.7109375" customWidth="1"/>
    <col min="5651" max="5651" width="21" customWidth="1"/>
    <col min="5652" max="5652" width="11.7109375" customWidth="1"/>
    <col min="5889" max="5889" width="14.140625" customWidth="1"/>
    <col min="5890" max="5890" width="18.7109375" customWidth="1"/>
    <col min="5891" max="5897" width="11.7109375" customWidth="1"/>
    <col min="5898" max="5898" width="14.85546875" customWidth="1"/>
    <col min="5899" max="5902" width="11.7109375" customWidth="1"/>
    <col min="5903" max="5903" width="16" customWidth="1"/>
    <col min="5904" max="5906" width="11.7109375" customWidth="1"/>
    <col min="5907" max="5907" width="21" customWidth="1"/>
    <col min="5908" max="5908" width="11.7109375" customWidth="1"/>
    <col min="6145" max="6145" width="14.140625" customWidth="1"/>
    <col min="6146" max="6146" width="18.7109375" customWidth="1"/>
    <col min="6147" max="6153" width="11.7109375" customWidth="1"/>
    <col min="6154" max="6154" width="14.85546875" customWidth="1"/>
    <col min="6155" max="6158" width="11.7109375" customWidth="1"/>
    <col min="6159" max="6159" width="16" customWidth="1"/>
    <col min="6160" max="6162" width="11.7109375" customWidth="1"/>
    <col min="6163" max="6163" width="21" customWidth="1"/>
    <col min="6164" max="6164" width="11.7109375" customWidth="1"/>
    <col min="6401" max="6401" width="14.140625" customWidth="1"/>
    <col min="6402" max="6402" width="18.7109375" customWidth="1"/>
    <col min="6403" max="6409" width="11.7109375" customWidth="1"/>
    <col min="6410" max="6410" width="14.85546875" customWidth="1"/>
    <col min="6411" max="6414" width="11.7109375" customWidth="1"/>
    <col min="6415" max="6415" width="16" customWidth="1"/>
    <col min="6416" max="6418" width="11.7109375" customWidth="1"/>
    <col min="6419" max="6419" width="21" customWidth="1"/>
    <col min="6420" max="6420" width="11.7109375" customWidth="1"/>
    <col min="6657" max="6657" width="14.140625" customWidth="1"/>
    <col min="6658" max="6658" width="18.7109375" customWidth="1"/>
    <col min="6659" max="6665" width="11.7109375" customWidth="1"/>
    <col min="6666" max="6666" width="14.85546875" customWidth="1"/>
    <col min="6667" max="6670" width="11.7109375" customWidth="1"/>
    <col min="6671" max="6671" width="16" customWidth="1"/>
    <col min="6672" max="6674" width="11.7109375" customWidth="1"/>
    <col min="6675" max="6675" width="21" customWidth="1"/>
    <col min="6676" max="6676" width="11.7109375" customWidth="1"/>
    <col min="6913" max="6913" width="14.140625" customWidth="1"/>
    <col min="6914" max="6914" width="18.7109375" customWidth="1"/>
    <col min="6915" max="6921" width="11.7109375" customWidth="1"/>
    <col min="6922" max="6922" width="14.85546875" customWidth="1"/>
    <col min="6923" max="6926" width="11.7109375" customWidth="1"/>
    <col min="6927" max="6927" width="16" customWidth="1"/>
    <col min="6928" max="6930" width="11.7109375" customWidth="1"/>
    <col min="6931" max="6931" width="21" customWidth="1"/>
    <col min="6932" max="6932" width="11.7109375" customWidth="1"/>
    <col min="7169" max="7169" width="14.140625" customWidth="1"/>
    <col min="7170" max="7170" width="18.7109375" customWidth="1"/>
    <col min="7171" max="7177" width="11.7109375" customWidth="1"/>
    <col min="7178" max="7178" width="14.85546875" customWidth="1"/>
    <col min="7179" max="7182" width="11.7109375" customWidth="1"/>
    <col min="7183" max="7183" width="16" customWidth="1"/>
    <col min="7184" max="7186" width="11.7109375" customWidth="1"/>
    <col min="7187" max="7187" width="21" customWidth="1"/>
    <col min="7188" max="7188" width="11.7109375" customWidth="1"/>
    <col min="7425" max="7425" width="14.140625" customWidth="1"/>
    <col min="7426" max="7426" width="18.7109375" customWidth="1"/>
    <col min="7427" max="7433" width="11.7109375" customWidth="1"/>
    <col min="7434" max="7434" width="14.85546875" customWidth="1"/>
    <col min="7435" max="7438" width="11.7109375" customWidth="1"/>
    <col min="7439" max="7439" width="16" customWidth="1"/>
    <col min="7440" max="7442" width="11.7109375" customWidth="1"/>
    <col min="7443" max="7443" width="21" customWidth="1"/>
    <col min="7444" max="7444" width="11.7109375" customWidth="1"/>
    <col min="7681" max="7681" width="14.140625" customWidth="1"/>
    <col min="7682" max="7682" width="18.7109375" customWidth="1"/>
    <col min="7683" max="7689" width="11.7109375" customWidth="1"/>
    <col min="7690" max="7690" width="14.85546875" customWidth="1"/>
    <col min="7691" max="7694" width="11.7109375" customWidth="1"/>
    <col min="7695" max="7695" width="16" customWidth="1"/>
    <col min="7696" max="7698" width="11.7109375" customWidth="1"/>
    <col min="7699" max="7699" width="21" customWidth="1"/>
    <col min="7700" max="7700" width="11.7109375" customWidth="1"/>
    <col min="7937" max="7937" width="14.140625" customWidth="1"/>
    <col min="7938" max="7938" width="18.7109375" customWidth="1"/>
    <col min="7939" max="7945" width="11.7109375" customWidth="1"/>
    <col min="7946" max="7946" width="14.85546875" customWidth="1"/>
    <col min="7947" max="7950" width="11.7109375" customWidth="1"/>
    <col min="7951" max="7951" width="16" customWidth="1"/>
    <col min="7952" max="7954" width="11.7109375" customWidth="1"/>
    <col min="7955" max="7955" width="21" customWidth="1"/>
    <col min="7956" max="7956" width="11.7109375" customWidth="1"/>
    <col min="8193" max="8193" width="14.140625" customWidth="1"/>
    <col min="8194" max="8194" width="18.7109375" customWidth="1"/>
    <col min="8195" max="8201" width="11.7109375" customWidth="1"/>
    <col min="8202" max="8202" width="14.85546875" customWidth="1"/>
    <col min="8203" max="8206" width="11.7109375" customWidth="1"/>
    <col min="8207" max="8207" width="16" customWidth="1"/>
    <col min="8208" max="8210" width="11.7109375" customWidth="1"/>
    <col min="8211" max="8211" width="21" customWidth="1"/>
    <col min="8212" max="8212" width="11.7109375" customWidth="1"/>
    <col min="8449" max="8449" width="14.140625" customWidth="1"/>
    <col min="8450" max="8450" width="18.7109375" customWidth="1"/>
    <col min="8451" max="8457" width="11.7109375" customWidth="1"/>
    <col min="8458" max="8458" width="14.85546875" customWidth="1"/>
    <col min="8459" max="8462" width="11.7109375" customWidth="1"/>
    <col min="8463" max="8463" width="16" customWidth="1"/>
    <col min="8464" max="8466" width="11.7109375" customWidth="1"/>
    <col min="8467" max="8467" width="21" customWidth="1"/>
    <col min="8468" max="8468" width="11.7109375" customWidth="1"/>
    <col min="8705" max="8705" width="14.140625" customWidth="1"/>
    <col min="8706" max="8706" width="18.7109375" customWidth="1"/>
    <col min="8707" max="8713" width="11.7109375" customWidth="1"/>
    <col min="8714" max="8714" width="14.85546875" customWidth="1"/>
    <col min="8715" max="8718" width="11.7109375" customWidth="1"/>
    <col min="8719" max="8719" width="16" customWidth="1"/>
    <col min="8720" max="8722" width="11.7109375" customWidth="1"/>
    <col min="8723" max="8723" width="21" customWidth="1"/>
    <col min="8724" max="8724" width="11.7109375" customWidth="1"/>
    <col min="8961" max="8961" width="14.140625" customWidth="1"/>
    <col min="8962" max="8962" width="18.7109375" customWidth="1"/>
    <col min="8963" max="8969" width="11.7109375" customWidth="1"/>
    <col min="8970" max="8970" width="14.85546875" customWidth="1"/>
    <col min="8971" max="8974" width="11.7109375" customWidth="1"/>
    <col min="8975" max="8975" width="16" customWidth="1"/>
    <col min="8976" max="8978" width="11.7109375" customWidth="1"/>
    <col min="8979" max="8979" width="21" customWidth="1"/>
    <col min="8980" max="8980" width="11.7109375" customWidth="1"/>
    <col min="9217" max="9217" width="14.140625" customWidth="1"/>
    <col min="9218" max="9218" width="18.7109375" customWidth="1"/>
    <col min="9219" max="9225" width="11.7109375" customWidth="1"/>
    <col min="9226" max="9226" width="14.85546875" customWidth="1"/>
    <col min="9227" max="9230" width="11.7109375" customWidth="1"/>
    <col min="9231" max="9231" width="16" customWidth="1"/>
    <col min="9232" max="9234" width="11.7109375" customWidth="1"/>
    <col min="9235" max="9235" width="21" customWidth="1"/>
    <col min="9236" max="9236" width="11.7109375" customWidth="1"/>
    <col min="9473" max="9473" width="14.140625" customWidth="1"/>
    <col min="9474" max="9474" width="18.7109375" customWidth="1"/>
    <col min="9475" max="9481" width="11.7109375" customWidth="1"/>
    <col min="9482" max="9482" width="14.85546875" customWidth="1"/>
    <col min="9483" max="9486" width="11.7109375" customWidth="1"/>
    <col min="9487" max="9487" width="16" customWidth="1"/>
    <col min="9488" max="9490" width="11.7109375" customWidth="1"/>
    <col min="9491" max="9491" width="21" customWidth="1"/>
    <col min="9492" max="9492" width="11.7109375" customWidth="1"/>
    <col min="9729" max="9729" width="14.140625" customWidth="1"/>
    <col min="9730" max="9730" width="18.7109375" customWidth="1"/>
    <col min="9731" max="9737" width="11.7109375" customWidth="1"/>
    <col min="9738" max="9738" width="14.85546875" customWidth="1"/>
    <col min="9739" max="9742" width="11.7109375" customWidth="1"/>
    <col min="9743" max="9743" width="16" customWidth="1"/>
    <col min="9744" max="9746" width="11.7109375" customWidth="1"/>
    <col min="9747" max="9747" width="21" customWidth="1"/>
    <col min="9748" max="9748" width="11.7109375" customWidth="1"/>
    <col min="9985" max="9985" width="14.140625" customWidth="1"/>
    <col min="9986" max="9986" width="18.7109375" customWidth="1"/>
    <col min="9987" max="9993" width="11.7109375" customWidth="1"/>
    <col min="9994" max="9994" width="14.85546875" customWidth="1"/>
    <col min="9995" max="9998" width="11.7109375" customWidth="1"/>
    <col min="9999" max="9999" width="16" customWidth="1"/>
    <col min="10000" max="10002" width="11.7109375" customWidth="1"/>
    <col min="10003" max="10003" width="21" customWidth="1"/>
    <col min="10004" max="10004" width="11.7109375" customWidth="1"/>
    <col min="10241" max="10241" width="14.140625" customWidth="1"/>
    <col min="10242" max="10242" width="18.7109375" customWidth="1"/>
    <col min="10243" max="10249" width="11.7109375" customWidth="1"/>
    <col min="10250" max="10250" width="14.85546875" customWidth="1"/>
    <col min="10251" max="10254" width="11.7109375" customWidth="1"/>
    <col min="10255" max="10255" width="16" customWidth="1"/>
    <col min="10256" max="10258" width="11.7109375" customWidth="1"/>
    <col min="10259" max="10259" width="21" customWidth="1"/>
    <col min="10260" max="10260" width="11.7109375" customWidth="1"/>
    <col min="10497" max="10497" width="14.140625" customWidth="1"/>
    <col min="10498" max="10498" width="18.7109375" customWidth="1"/>
    <col min="10499" max="10505" width="11.7109375" customWidth="1"/>
    <col min="10506" max="10506" width="14.85546875" customWidth="1"/>
    <col min="10507" max="10510" width="11.7109375" customWidth="1"/>
    <col min="10511" max="10511" width="16" customWidth="1"/>
    <col min="10512" max="10514" width="11.7109375" customWidth="1"/>
    <col min="10515" max="10515" width="21" customWidth="1"/>
    <col min="10516" max="10516" width="11.7109375" customWidth="1"/>
    <col min="10753" max="10753" width="14.140625" customWidth="1"/>
    <col min="10754" max="10754" width="18.7109375" customWidth="1"/>
    <col min="10755" max="10761" width="11.7109375" customWidth="1"/>
    <col min="10762" max="10762" width="14.85546875" customWidth="1"/>
    <col min="10763" max="10766" width="11.7109375" customWidth="1"/>
    <col min="10767" max="10767" width="16" customWidth="1"/>
    <col min="10768" max="10770" width="11.7109375" customWidth="1"/>
    <col min="10771" max="10771" width="21" customWidth="1"/>
    <col min="10772" max="10772" width="11.7109375" customWidth="1"/>
    <col min="11009" max="11009" width="14.140625" customWidth="1"/>
    <col min="11010" max="11010" width="18.7109375" customWidth="1"/>
    <col min="11011" max="11017" width="11.7109375" customWidth="1"/>
    <col min="11018" max="11018" width="14.85546875" customWidth="1"/>
    <col min="11019" max="11022" width="11.7109375" customWidth="1"/>
    <col min="11023" max="11023" width="16" customWidth="1"/>
    <col min="11024" max="11026" width="11.7109375" customWidth="1"/>
    <col min="11027" max="11027" width="21" customWidth="1"/>
    <col min="11028" max="11028" width="11.7109375" customWidth="1"/>
    <col min="11265" max="11265" width="14.140625" customWidth="1"/>
    <col min="11266" max="11266" width="18.7109375" customWidth="1"/>
    <col min="11267" max="11273" width="11.7109375" customWidth="1"/>
    <col min="11274" max="11274" width="14.85546875" customWidth="1"/>
    <col min="11275" max="11278" width="11.7109375" customWidth="1"/>
    <col min="11279" max="11279" width="16" customWidth="1"/>
    <col min="11280" max="11282" width="11.7109375" customWidth="1"/>
    <col min="11283" max="11283" width="21" customWidth="1"/>
    <col min="11284" max="11284" width="11.7109375" customWidth="1"/>
    <col min="11521" max="11521" width="14.140625" customWidth="1"/>
    <col min="11522" max="11522" width="18.7109375" customWidth="1"/>
    <col min="11523" max="11529" width="11.7109375" customWidth="1"/>
    <col min="11530" max="11530" width="14.85546875" customWidth="1"/>
    <col min="11531" max="11534" width="11.7109375" customWidth="1"/>
    <col min="11535" max="11535" width="16" customWidth="1"/>
    <col min="11536" max="11538" width="11.7109375" customWidth="1"/>
    <col min="11539" max="11539" width="21" customWidth="1"/>
    <col min="11540" max="11540" width="11.7109375" customWidth="1"/>
    <col min="11777" max="11777" width="14.140625" customWidth="1"/>
    <col min="11778" max="11778" width="18.7109375" customWidth="1"/>
    <col min="11779" max="11785" width="11.7109375" customWidth="1"/>
    <col min="11786" max="11786" width="14.85546875" customWidth="1"/>
    <col min="11787" max="11790" width="11.7109375" customWidth="1"/>
    <col min="11791" max="11791" width="16" customWidth="1"/>
    <col min="11792" max="11794" width="11.7109375" customWidth="1"/>
    <col min="11795" max="11795" width="21" customWidth="1"/>
    <col min="11796" max="11796" width="11.7109375" customWidth="1"/>
    <col min="12033" max="12033" width="14.140625" customWidth="1"/>
    <col min="12034" max="12034" width="18.7109375" customWidth="1"/>
    <col min="12035" max="12041" width="11.7109375" customWidth="1"/>
    <col min="12042" max="12042" width="14.85546875" customWidth="1"/>
    <col min="12043" max="12046" width="11.7109375" customWidth="1"/>
    <col min="12047" max="12047" width="16" customWidth="1"/>
    <col min="12048" max="12050" width="11.7109375" customWidth="1"/>
    <col min="12051" max="12051" width="21" customWidth="1"/>
    <col min="12052" max="12052" width="11.7109375" customWidth="1"/>
    <col min="12289" max="12289" width="14.140625" customWidth="1"/>
    <col min="12290" max="12290" width="18.7109375" customWidth="1"/>
    <col min="12291" max="12297" width="11.7109375" customWidth="1"/>
    <col min="12298" max="12298" width="14.85546875" customWidth="1"/>
    <col min="12299" max="12302" width="11.7109375" customWidth="1"/>
    <col min="12303" max="12303" width="16" customWidth="1"/>
    <col min="12304" max="12306" width="11.7109375" customWidth="1"/>
    <col min="12307" max="12307" width="21" customWidth="1"/>
    <col min="12308" max="12308" width="11.7109375" customWidth="1"/>
    <col min="12545" max="12545" width="14.140625" customWidth="1"/>
    <col min="12546" max="12546" width="18.7109375" customWidth="1"/>
    <col min="12547" max="12553" width="11.7109375" customWidth="1"/>
    <col min="12554" max="12554" width="14.85546875" customWidth="1"/>
    <col min="12555" max="12558" width="11.7109375" customWidth="1"/>
    <col min="12559" max="12559" width="16" customWidth="1"/>
    <col min="12560" max="12562" width="11.7109375" customWidth="1"/>
    <col min="12563" max="12563" width="21" customWidth="1"/>
    <col min="12564" max="12564" width="11.7109375" customWidth="1"/>
    <col min="12801" max="12801" width="14.140625" customWidth="1"/>
    <col min="12802" max="12802" width="18.7109375" customWidth="1"/>
    <col min="12803" max="12809" width="11.7109375" customWidth="1"/>
    <col min="12810" max="12810" width="14.85546875" customWidth="1"/>
    <col min="12811" max="12814" width="11.7109375" customWidth="1"/>
    <col min="12815" max="12815" width="16" customWidth="1"/>
    <col min="12816" max="12818" width="11.7109375" customWidth="1"/>
    <col min="12819" max="12819" width="21" customWidth="1"/>
    <col min="12820" max="12820" width="11.7109375" customWidth="1"/>
    <col min="13057" max="13057" width="14.140625" customWidth="1"/>
    <col min="13058" max="13058" width="18.7109375" customWidth="1"/>
    <col min="13059" max="13065" width="11.7109375" customWidth="1"/>
    <col min="13066" max="13066" width="14.85546875" customWidth="1"/>
    <col min="13067" max="13070" width="11.7109375" customWidth="1"/>
    <col min="13071" max="13071" width="16" customWidth="1"/>
    <col min="13072" max="13074" width="11.7109375" customWidth="1"/>
    <col min="13075" max="13075" width="21" customWidth="1"/>
    <col min="13076" max="13076" width="11.7109375" customWidth="1"/>
    <col min="13313" max="13313" width="14.140625" customWidth="1"/>
    <col min="13314" max="13314" width="18.7109375" customWidth="1"/>
    <col min="13315" max="13321" width="11.7109375" customWidth="1"/>
    <col min="13322" max="13322" width="14.85546875" customWidth="1"/>
    <col min="13323" max="13326" width="11.7109375" customWidth="1"/>
    <col min="13327" max="13327" width="16" customWidth="1"/>
    <col min="13328" max="13330" width="11.7109375" customWidth="1"/>
    <col min="13331" max="13331" width="21" customWidth="1"/>
    <col min="13332" max="13332" width="11.7109375" customWidth="1"/>
    <col min="13569" max="13569" width="14.140625" customWidth="1"/>
    <col min="13570" max="13570" width="18.7109375" customWidth="1"/>
    <col min="13571" max="13577" width="11.7109375" customWidth="1"/>
    <col min="13578" max="13578" width="14.85546875" customWidth="1"/>
    <col min="13579" max="13582" width="11.7109375" customWidth="1"/>
    <col min="13583" max="13583" width="16" customWidth="1"/>
    <col min="13584" max="13586" width="11.7109375" customWidth="1"/>
    <col min="13587" max="13587" width="21" customWidth="1"/>
    <col min="13588" max="13588" width="11.7109375" customWidth="1"/>
    <col min="13825" max="13825" width="14.140625" customWidth="1"/>
    <col min="13826" max="13826" width="18.7109375" customWidth="1"/>
    <col min="13827" max="13833" width="11.7109375" customWidth="1"/>
    <col min="13834" max="13834" width="14.85546875" customWidth="1"/>
    <col min="13835" max="13838" width="11.7109375" customWidth="1"/>
    <col min="13839" max="13839" width="16" customWidth="1"/>
    <col min="13840" max="13842" width="11.7109375" customWidth="1"/>
    <col min="13843" max="13843" width="21" customWidth="1"/>
    <col min="13844" max="13844" width="11.7109375" customWidth="1"/>
    <col min="14081" max="14081" width="14.140625" customWidth="1"/>
    <col min="14082" max="14082" width="18.7109375" customWidth="1"/>
    <col min="14083" max="14089" width="11.7109375" customWidth="1"/>
    <col min="14090" max="14090" width="14.85546875" customWidth="1"/>
    <col min="14091" max="14094" width="11.7109375" customWidth="1"/>
    <col min="14095" max="14095" width="16" customWidth="1"/>
    <col min="14096" max="14098" width="11.7109375" customWidth="1"/>
    <col min="14099" max="14099" width="21" customWidth="1"/>
    <col min="14100" max="14100" width="11.7109375" customWidth="1"/>
    <col min="14337" max="14337" width="14.140625" customWidth="1"/>
    <col min="14338" max="14338" width="18.7109375" customWidth="1"/>
    <col min="14339" max="14345" width="11.7109375" customWidth="1"/>
    <col min="14346" max="14346" width="14.85546875" customWidth="1"/>
    <col min="14347" max="14350" width="11.7109375" customWidth="1"/>
    <col min="14351" max="14351" width="16" customWidth="1"/>
    <col min="14352" max="14354" width="11.7109375" customWidth="1"/>
    <col min="14355" max="14355" width="21" customWidth="1"/>
    <col min="14356" max="14356" width="11.7109375" customWidth="1"/>
    <col min="14593" max="14593" width="14.140625" customWidth="1"/>
    <col min="14594" max="14594" width="18.7109375" customWidth="1"/>
    <col min="14595" max="14601" width="11.7109375" customWidth="1"/>
    <col min="14602" max="14602" width="14.85546875" customWidth="1"/>
    <col min="14603" max="14606" width="11.7109375" customWidth="1"/>
    <col min="14607" max="14607" width="16" customWidth="1"/>
    <col min="14608" max="14610" width="11.7109375" customWidth="1"/>
    <col min="14611" max="14611" width="21" customWidth="1"/>
    <col min="14612" max="14612" width="11.7109375" customWidth="1"/>
    <col min="14849" max="14849" width="14.140625" customWidth="1"/>
    <col min="14850" max="14850" width="18.7109375" customWidth="1"/>
    <col min="14851" max="14857" width="11.7109375" customWidth="1"/>
    <col min="14858" max="14858" width="14.85546875" customWidth="1"/>
    <col min="14859" max="14862" width="11.7109375" customWidth="1"/>
    <col min="14863" max="14863" width="16" customWidth="1"/>
    <col min="14864" max="14866" width="11.7109375" customWidth="1"/>
    <col min="14867" max="14867" width="21" customWidth="1"/>
    <col min="14868" max="14868" width="11.7109375" customWidth="1"/>
    <col min="15105" max="15105" width="14.140625" customWidth="1"/>
    <col min="15106" max="15106" width="18.7109375" customWidth="1"/>
    <col min="15107" max="15113" width="11.7109375" customWidth="1"/>
    <col min="15114" max="15114" width="14.85546875" customWidth="1"/>
    <col min="15115" max="15118" width="11.7109375" customWidth="1"/>
    <col min="15119" max="15119" width="16" customWidth="1"/>
    <col min="15120" max="15122" width="11.7109375" customWidth="1"/>
    <col min="15123" max="15123" width="21" customWidth="1"/>
    <col min="15124" max="15124" width="11.7109375" customWidth="1"/>
    <col min="15361" max="15361" width="14.140625" customWidth="1"/>
    <col min="15362" max="15362" width="18.7109375" customWidth="1"/>
    <col min="15363" max="15369" width="11.7109375" customWidth="1"/>
    <col min="15370" max="15370" width="14.85546875" customWidth="1"/>
    <col min="15371" max="15374" width="11.7109375" customWidth="1"/>
    <col min="15375" max="15375" width="16" customWidth="1"/>
    <col min="15376" max="15378" width="11.7109375" customWidth="1"/>
    <col min="15379" max="15379" width="21" customWidth="1"/>
    <col min="15380" max="15380" width="11.7109375" customWidth="1"/>
    <col min="15617" max="15617" width="14.140625" customWidth="1"/>
    <col min="15618" max="15618" width="18.7109375" customWidth="1"/>
    <col min="15619" max="15625" width="11.7109375" customWidth="1"/>
    <col min="15626" max="15626" width="14.85546875" customWidth="1"/>
    <col min="15627" max="15630" width="11.7109375" customWidth="1"/>
    <col min="15631" max="15631" width="16" customWidth="1"/>
    <col min="15632" max="15634" width="11.7109375" customWidth="1"/>
    <col min="15635" max="15635" width="21" customWidth="1"/>
    <col min="15636" max="15636" width="11.7109375" customWidth="1"/>
    <col min="15873" max="15873" width="14.140625" customWidth="1"/>
    <col min="15874" max="15874" width="18.7109375" customWidth="1"/>
    <col min="15875" max="15881" width="11.7109375" customWidth="1"/>
    <col min="15882" max="15882" width="14.85546875" customWidth="1"/>
    <col min="15883" max="15886" width="11.7109375" customWidth="1"/>
    <col min="15887" max="15887" width="16" customWidth="1"/>
    <col min="15888" max="15890" width="11.7109375" customWidth="1"/>
    <col min="15891" max="15891" width="21" customWidth="1"/>
    <col min="15892" max="15892" width="11.7109375" customWidth="1"/>
    <col min="16129" max="16129" width="14.140625" customWidth="1"/>
    <col min="16130" max="16130" width="18.7109375" customWidth="1"/>
    <col min="16131" max="16137" width="11.7109375" customWidth="1"/>
    <col min="16138" max="16138" width="14.85546875" customWidth="1"/>
    <col min="16139" max="16142" width="11.7109375" customWidth="1"/>
    <col min="16143" max="16143" width="16" customWidth="1"/>
    <col min="16144" max="16146" width="11.7109375" customWidth="1"/>
    <col min="16147" max="16147" width="21" customWidth="1"/>
    <col min="16148" max="16148" width="11.7109375" customWidth="1"/>
  </cols>
  <sheetData>
    <row r="1" spans="1:19" s="3843" customFormat="1" ht="36" customHeight="1">
      <c r="A1" s="5435" t="s">
        <v>3204</v>
      </c>
      <c r="B1" s="5435"/>
      <c r="C1" s="5435"/>
      <c r="D1" s="5435"/>
      <c r="E1" s="5435"/>
      <c r="F1" s="5435"/>
      <c r="G1" s="5435"/>
      <c r="H1" s="5435"/>
      <c r="I1" s="5435"/>
      <c r="J1" s="5435"/>
      <c r="K1" s="5435"/>
      <c r="L1" s="5435"/>
      <c r="M1" s="5435"/>
      <c r="N1" s="5435"/>
      <c r="O1" s="5435"/>
      <c r="P1" s="5435"/>
      <c r="Q1" s="5435"/>
      <c r="R1" s="5435"/>
      <c r="S1" s="5435"/>
    </row>
    <row r="2" spans="1:19" s="3843" customFormat="1" ht="36" customHeight="1">
      <c r="A2" s="5435" t="s">
        <v>3205</v>
      </c>
      <c r="B2" s="5435"/>
      <c r="C2" s="5435"/>
      <c r="D2" s="5435"/>
      <c r="E2" s="5435"/>
      <c r="F2" s="5435"/>
      <c r="G2" s="5435"/>
      <c r="H2" s="5435"/>
      <c r="I2" s="5435"/>
      <c r="J2" s="5435"/>
      <c r="K2" s="5435"/>
      <c r="L2" s="5435"/>
      <c r="M2" s="5435"/>
      <c r="N2" s="5435"/>
      <c r="O2" s="5435"/>
      <c r="P2" s="5435"/>
      <c r="Q2" s="5435"/>
      <c r="R2" s="5435"/>
      <c r="S2" s="5435"/>
    </row>
    <row r="3" spans="1:19" s="3843" customFormat="1">
      <c r="A3" s="3844" t="s">
        <v>3206</v>
      </c>
      <c r="B3" s="3845" t="s">
        <v>169</v>
      </c>
      <c r="C3" s="3846"/>
      <c r="D3" s="3846"/>
      <c r="E3" s="3846"/>
      <c r="F3" s="3846"/>
      <c r="G3" s="3846"/>
      <c r="H3" s="3846"/>
      <c r="I3" s="3846"/>
      <c r="J3" s="3846"/>
      <c r="K3" s="3846"/>
      <c r="L3" s="3846"/>
      <c r="M3" s="3846"/>
      <c r="N3" s="3846"/>
      <c r="O3" s="3846"/>
      <c r="P3" s="3846"/>
      <c r="Q3" s="3846"/>
      <c r="R3" s="3846"/>
      <c r="S3" s="3846" t="s">
        <v>3207</v>
      </c>
    </row>
    <row r="4" spans="1:19" s="3843" customFormat="1">
      <c r="A4" s="3847"/>
      <c r="B4" s="3848"/>
      <c r="C4" s="5432" t="s">
        <v>3208</v>
      </c>
      <c r="D4" s="5436" t="s">
        <v>3209</v>
      </c>
      <c r="E4" s="5437" t="s">
        <v>3210</v>
      </c>
      <c r="F4" s="5432" t="s">
        <v>3211</v>
      </c>
      <c r="G4" s="5432" t="s">
        <v>3212</v>
      </c>
      <c r="H4" s="5432" t="s">
        <v>3213</v>
      </c>
      <c r="I4" s="5432" t="s">
        <v>3214</v>
      </c>
      <c r="J4" s="5432" t="s">
        <v>3215</v>
      </c>
      <c r="K4" s="5432" t="s">
        <v>3216</v>
      </c>
      <c r="L4" s="5432" t="s">
        <v>3217</v>
      </c>
      <c r="M4" s="5432" t="s">
        <v>3218</v>
      </c>
      <c r="N4" s="5432" t="s">
        <v>3219</v>
      </c>
      <c r="O4" s="5432" t="s">
        <v>3220</v>
      </c>
      <c r="P4" s="5432" t="s">
        <v>3221</v>
      </c>
      <c r="Q4" s="5432" t="s">
        <v>3222</v>
      </c>
      <c r="R4" s="5432" t="s">
        <v>3223</v>
      </c>
      <c r="S4" s="5432" t="s">
        <v>1126</v>
      </c>
    </row>
    <row r="5" spans="1:19" s="3843" customFormat="1">
      <c r="A5" s="3849"/>
      <c r="B5" s="3850"/>
      <c r="C5" s="5433"/>
      <c r="D5" s="5433"/>
      <c r="E5" s="5438"/>
      <c r="F5" s="5433"/>
      <c r="G5" s="5433"/>
      <c r="H5" s="5433"/>
      <c r="I5" s="5433"/>
      <c r="J5" s="5433"/>
      <c r="K5" s="5433"/>
      <c r="L5" s="5433"/>
      <c r="M5" s="5433"/>
      <c r="N5" s="5433"/>
      <c r="O5" s="5433"/>
      <c r="P5" s="5433"/>
      <c r="Q5" s="5433"/>
      <c r="R5" s="5433"/>
      <c r="S5" s="5433"/>
    </row>
    <row r="6" spans="1:19" s="3843" customFormat="1" ht="17.25" customHeight="1">
      <c r="A6" s="3851" t="s">
        <v>50</v>
      </c>
      <c r="B6" s="3852" t="s">
        <v>2364</v>
      </c>
      <c r="C6" s="5433"/>
      <c r="D6" s="5433"/>
      <c r="E6" s="5438"/>
      <c r="F6" s="5433"/>
      <c r="G6" s="5433"/>
      <c r="H6" s="5433"/>
      <c r="I6" s="5433"/>
      <c r="J6" s="5433"/>
      <c r="K6" s="5433"/>
      <c r="L6" s="5433"/>
      <c r="M6" s="5433"/>
      <c r="N6" s="5433"/>
      <c r="O6" s="5433"/>
      <c r="P6" s="5433"/>
      <c r="Q6" s="5433"/>
      <c r="R6" s="5433"/>
      <c r="S6" s="5433"/>
    </row>
    <row r="7" spans="1:19" s="3843" customFormat="1" ht="49.5" customHeight="1">
      <c r="A7" s="3849"/>
      <c r="B7" s="3853"/>
      <c r="C7" s="5434"/>
      <c r="D7" s="5434"/>
      <c r="E7" s="5439"/>
      <c r="F7" s="5434"/>
      <c r="G7" s="5434"/>
      <c r="H7" s="5434"/>
      <c r="I7" s="5434"/>
      <c r="J7" s="5434"/>
      <c r="K7" s="5434"/>
      <c r="L7" s="5434"/>
      <c r="M7" s="5434"/>
      <c r="N7" s="5434"/>
      <c r="O7" s="5434"/>
      <c r="P7" s="5434"/>
      <c r="Q7" s="5434"/>
      <c r="R7" s="5434"/>
      <c r="S7" s="5434"/>
    </row>
    <row r="8" spans="1:19" ht="20.100000000000001" customHeight="1">
      <c r="A8" s="3854" t="s">
        <v>275</v>
      </c>
      <c r="B8" s="3855" t="s">
        <v>56</v>
      </c>
      <c r="C8" s="3856">
        <v>119540</v>
      </c>
      <c r="D8" s="3856">
        <v>837999</v>
      </c>
      <c r="E8" s="3856">
        <v>515200</v>
      </c>
      <c r="F8" s="3856">
        <v>216971</v>
      </c>
      <c r="G8" s="3856">
        <v>767379</v>
      </c>
      <c r="H8" s="3856">
        <v>565190</v>
      </c>
      <c r="I8" s="3856">
        <v>1267213</v>
      </c>
      <c r="J8" s="3856">
        <v>14210279</v>
      </c>
      <c r="K8" s="3856">
        <v>285578</v>
      </c>
      <c r="L8" s="3856">
        <v>555993</v>
      </c>
      <c r="M8" s="3856">
        <v>6604</v>
      </c>
      <c r="N8" s="3856">
        <v>180461</v>
      </c>
      <c r="O8" s="3856">
        <v>5034530</v>
      </c>
      <c r="P8" s="3856">
        <v>68630</v>
      </c>
      <c r="Q8" s="3856">
        <v>13216</v>
      </c>
      <c r="R8" s="3856">
        <v>518501</v>
      </c>
      <c r="S8" s="3856">
        <f>SUM(C8:R8)</f>
        <v>25163284</v>
      </c>
    </row>
    <row r="9" spans="1:19" ht="20.100000000000001" customHeight="1">
      <c r="A9" s="3858" t="s">
        <v>642</v>
      </c>
      <c r="B9" s="3859" t="s">
        <v>58</v>
      </c>
      <c r="C9" s="3860">
        <v>261359</v>
      </c>
      <c r="D9" s="3860">
        <v>153521</v>
      </c>
      <c r="E9" s="3860">
        <v>108887</v>
      </c>
      <c r="F9" s="3860">
        <v>28112</v>
      </c>
      <c r="G9" s="3860">
        <v>92513</v>
      </c>
      <c r="H9" s="3860">
        <v>327110</v>
      </c>
      <c r="I9" s="3860">
        <v>984256</v>
      </c>
      <c r="J9" s="3860">
        <v>5275538</v>
      </c>
      <c r="K9" s="3860">
        <v>3257</v>
      </c>
      <c r="L9" s="3860">
        <v>310378</v>
      </c>
      <c r="M9" s="3860">
        <v>3704</v>
      </c>
      <c r="N9" s="3860">
        <v>26784</v>
      </c>
      <c r="O9" s="3860">
        <v>1704257</v>
      </c>
      <c r="P9" s="3860">
        <v>9220</v>
      </c>
      <c r="Q9" s="3860">
        <v>2836</v>
      </c>
      <c r="R9" s="3860">
        <v>60714</v>
      </c>
      <c r="S9" s="3860">
        <f>SUM(C9:R9)</f>
        <v>9352446</v>
      </c>
    </row>
    <row r="10" spans="1:19" ht="20.100000000000001" customHeight="1">
      <c r="A10" s="3858" t="s">
        <v>276</v>
      </c>
      <c r="B10" s="3859" t="s">
        <v>60</v>
      </c>
      <c r="C10" s="3860">
        <v>59515</v>
      </c>
      <c r="D10" s="3860">
        <v>225219</v>
      </c>
      <c r="E10" s="3860">
        <v>182662</v>
      </c>
      <c r="F10" s="3860">
        <v>262441</v>
      </c>
      <c r="G10" s="3860">
        <v>171915</v>
      </c>
      <c r="H10" s="3860">
        <v>140236</v>
      </c>
      <c r="I10" s="3860">
        <v>396927</v>
      </c>
      <c r="J10" s="3860">
        <v>6972889</v>
      </c>
      <c r="K10" s="3860">
        <v>228797</v>
      </c>
      <c r="L10" s="3860">
        <v>678345</v>
      </c>
      <c r="M10" s="3860">
        <v>8666</v>
      </c>
      <c r="N10" s="3860">
        <v>22467</v>
      </c>
      <c r="O10" s="3860">
        <v>2841785</v>
      </c>
      <c r="P10" s="3860">
        <v>24582</v>
      </c>
      <c r="Q10" s="3860">
        <v>3398</v>
      </c>
      <c r="R10" s="3860">
        <v>147728</v>
      </c>
      <c r="S10" s="3860">
        <f>SUM(C10:R10)</f>
        <v>12367572</v>
      </c>
    </row>
    <row r="11" spans="1:19" ht="20.100000000000001" customHeight="1">
      <c r="A11" s="3858" t="s">
        <v>277</v>
      </c>
      <c r="B11" s="3859" t="s">
        <v>62</v>
      </c>
      <c r="C11" s="3860">
        <v>3594</v>
      </c>
      <c r="D11" s="3860">
        <v>113443</v>
      </c>
      <c r="E11" s="3860">
        <v>25931</v>
      </c>
      <c r="F11" s="3860">
        <v>27856</v>
      </c>
      <c r="G11" s="3860">
        <v>322681</v>
      </c>
      <c r="H11" s="3860">
        <v>89643</v>
      </c>
      <c r="I11" s="3860">
        <v>487457</v>
      </c>
      <c r="J11" s="3860">
        <v>5098841</v>
      </c>
      <c r="K11" s="3860">
        <v>60756</v>
      </c>
      <c r="L11" s="3860">
        <v>203829</v>
      </c>
      <c r="M11" s="3860">
        <v>241</v>
      </c>
      <c r="N11" s="3860">
        <v>8649</v>
      </c>
      <c r="O11" s="3860">
        <v>783657</v>
      </c>
      <c r="P11" s="3860">
        <v>2773</v>
      </c>
      <c r="Q11" s="3860">
        <v>2934</v>
      </c>
      <c r="R11" s="3860">
        <v>4686</v>
      </c>
      <c r="S11" s="3860">
        <f>SUM(C11:R11)</f>
        <v>7236971</v>
      </c>
    </row>
    <row r="12" spans="1:19" ht="20.100000000000001" customHeight="1">
      <c r="A12" s="3858" t="s">
        <v>278</v>
      </c>
      <c r="B12" s="3859" t="s">
        <v>64</v>
      </c>
      <c r="C12" s="3860">
        <v>400580</v>
      </c>
      <c r="D12" s="3860">
        <v>53012</v>
      </c>
      <c r="E12" s="3860">
        <v>70555</v>
      </c>
      <c r="F12" s="3860">
        <v>107071</v>
      </c>
      <c r="G12" s="3860">
        <v>314028</v>
      </c>
      <c r="H12" s="3860">
        <v>416416</v>
      </c>
      <c r="I12" s="3860">
        <v>668089</v>
      </c>
      <c r="J12" s="3860">
        <v>9915096</v>
      </c>
      <c r="K12" s="3860">
        <v>5062</v>
      </c>
      <c r="L12" s="3860">
        <v>227160</v>
      </c>
      <c r="M12" s="3860">
        <v>44756</v>
      </c>
      <c r="N12" s="3860">
        <v>19472</v>
      </c>
      <c r="O12" s="3860">
        <v>5529533</v>
      </c>
      <c r="P12" s="3860">
        <v>151269</v>
      </c>
      <c r="Q12" s="3860">
        <v>6336</v>
      </c>
      <c r="R12" s="3860">
        <v>95609</v>
      </c>
      <c r="S12" s="3860">
        <f>SUM(C12:R12)</f>
        <v>18024044</v>
      </c>
    </row>
    <row r="13" spans="1:19" ht="20.100000000000001" customHeight="1">
      <c r="A13" s="3858" t="s">
        <v>279</v>
      </c>
      <c r="B13" s="3859" t="s">
        <v>66</v>
      </c>
      <c r="C13" s="3860">
        <v>52506</v>
      </c>
      <c r="D13" s="3860">
        <v>270707</v>
      </c>
      <c r="E13" s="3860">
        <v>184919</v>
      </c>
      <c r="F13" s="3860">
        <v>44646</v>
      </c>
      <c r="G13" s="3860">
        <v>275565</v>
      </c>
      <c r="H13" s="3860">
        <v>180321</v>
      </c>
      <c r="I13" s="3860">
        <v>257699</v>
      </c>
      <c r="J13" s="3860">
        <v>6521414</v>
      </c>
      <c r="K13" s="3860">
        <v>2722</v>
      </c>
      <c r="L13" s="3860">
        <v>309315</v>
      </c>
      <c r="M13" s="3860">
        <v>160</v>
      </c>
      <c r="N13" s="3860">
        <v>60345</v>
      </c>
      <c r="O13" s="3860">
        <v>3195870</v>
      </c>
      <c r="P13" s="3860">
        <v>1543</v>
      </c>
      <c r="Q13" s="3860">
        <v>9691</v>
      </c>
      <c r="R13" s="3860">
        <v>174285</v>
      </c>
      <c r="S13" s="3860">
        <f t="shared" ref="S13:S28" si="0">SUM(C13:R13)</f>
        <v>11541708</v>
      </c>
    </row>
    <row r="14" spans="1:19" ht="20.100000000000001" customHeight="1">
      <c r="A14" s="3858" t="s">
        <v>280</v>
      </c>
      <c r="B14" s="3859" t="s">
        <v>68</v>
      </c>
      <c r="C14" s="3860">
        <v>100492</v>
      </c>
      <c r="D14" s="3860">
        <v>539835</v>
      </c>
      <c r="E14" s="3860">
        <v>46678</v>
      </c>
      <c r="F14" s="3860">
        <v>64789</v>
      </c>
      <c r="G14" s="3860">
        <v>270957</v>
      </c>
      <c r="H14" s="3860">
        <v>602260</v>
      </c>
      <c r="I14" s="3860">
        <v>467961</v>
      </c>
      <c r="J14" s="3860">
        <v>8790942</v>
      </c>
      <c r="K14" s="3860">
        <v>138457</v>
      </c>
      <c r="L14" s="3860">
        <v>270251</v>
      </c>
      <c r="M14" s="3860">
        <v>3413</v>
      </c>
      <c r="N14" s="3860">
        <v>33001</v>
      </c>
      <c r="O14" s="3860">
        <v>1964852</v>
      </c>
      <c r="P14" s="3860">
        <v>11859</v>
      </c>
      <c r="Q14" s="3860">
        <v>8977</v>
      </c>
      <c r="R14" s="3860">
        <v>180921</v>
      </c>
      <c r="S14" s="3860">
        <f t="shared" si="0"/>
        <v>13495645</v>
      </c>
    </row>
    <row r="15" spans="1:19" ht="20.100000000000001" customHeight="1">
      <c r="A15" s="3858" t="s">
        <v>281</v>
      </c>
      <c r="B15" s="3859" t="s">
        <v>70</v>
      </c>
      <c r="C15" s="3860">
        <v>17312</v>
      </c>
      <c r="D15" s="3860">
        <v>245846</v>
      </c>
      <c r="E15" s="3860">
        <v>79014</v>
      </c>
      <c r="F15" s="3860">
        <v>6845</v>
      </c>
      <c r="G15" s="3860">
        <v>115902</v>
      </c>
      <c r="H15" s="3860">
        <v>75706</v>
      </c>
      <c r="I15" s="3860">
        <v>223820</v>
      </c>
      <c r="J15" s="3860">
        <v>5230584</v>
      </c>
      <c r="K15" s="3860">
        <v>32840</v>
      </c>
      <c r="L15" s="3860">
        <v>56629</v>
      </c>
      <c r="M15" s="3860">
        <v>358</v>
      </c>
      <c r="N15" s="3860">
        <v>8421</v>
      </c>
      <c r="O15" s="3860">
        <v>699222</v>
      </c>
      <c r="P15" s="3860">
        <v>23037</v>
      </c>
      <c r="Q15" s="3860">
        <v>2840</v>
      </c>
      <c r="R15" s="3860">
        <v>17581</v>
      </c>
      <c r="S15" s="3860">
        <f t="shared" si="0"/>
        <v>6835957</v>
      </c>
    </row>
    <row r="16" spans="1:19" ht="20.100000000000001" customHeight="1">
      <c r="A16" s="3148" t="s">
        <v>282</v>
      </c>
      <c r="B16" s="3149" t="s">
        <v>72</v>
      </c>
      <c r="C16" s="3860">
        <v>582</v>
      </c>
      <c r="D16" s="3860">
        <v>58585</v>
      </c>
      <c r="E16" s="3860">
        <v>4566</v>
      </c>
      <c r="F16" s="3860">
        <v>16298</v>
      </c>
      <c r="G16" s="3860">
        <v>51233</v>
      </c>
      <c r="H16" s="3860">
        <v>44745</v>
      </c>
      <c r="I16" s="3860">
        <v>75374</v>
      </c>
      <c r="J16" s="3860">
        <v>1488762</v>
      </c>
      <c r="K16" s="3860">
        <v>234</v>
      </c>
      <c r="L16" s="3860">
        <v>56587</v>
      </c>
      <c r="M16" s="3860">
        <v>59</v>
      </c>
      <c r="N16" s="3860">
        <v>2386</v>
      </c>
      <c r="O16" s="3860">
        <v>312998</v>
      </c>
      <c r="P16" s="3860">
        <v>195</v>
      </c>
      <c r="Q16" s="3860">
        <v>1108</v>
      </c>
      <c r="R16" s="3860">
        <v>4868</v>
      </c>
      <c r="S16" s="3860">
        <f t="shared" si="0"/>
        <v>2118580</v>
      </c>
    </row>
    <row r="17" spans="1:19" ht="20.100000000000001" customHeight="1">
      <c r="A17" s="3858" t="s">
        <v>283</v>
      </c>
      <c r="B17" s="3859" t="s">
        <v>74</v>
      </c>
      <c r="C17" s="3860">
        <v>16876</v>
      </c>
      <c r="D17" s="3860">
        <v>386637</v>
      </c>
      <c r="E17" s="3860">
        <v>65663</v>
      </c>
      <c r="F17" s="3860">
        <v>133634</v>
      </c>
      <c r="G17" s="3860">
        <v>332808</v>
      </c>
      <c r="H17" s="3860">
        <v>70654</v>
      </c>
      <c r="I17" s="3860">
        <v>339276</v>
      </c>
      <c r="J17" s="3860">
        <v>4742435</v>
      </c>
      <c r="K17" s="3860">
        <v>4015</v>
      </c>
      <c r="L17" s="3860">
        <v>193667</v>
      </c>
      <c r="M17" s="3860">
        <v>2287</v>
      </c>
      <c r="N17" s="3860">
        <v>91436</v>
      </c>
      <c r="O17" s="3860">
        <v>2236238</v>
      </c>
      <c r="P17" s="3860">
        <v>24909</v>
      </c>
      <c r="Q17" s="3860">
        <v>1869</v>
      </c>
      <c r="R17" s="3860">
        <v>21369</v>
      </c>
      <c r="S17" s="3860">
        <f t="shared" si="0"/>
        <v>8663773</v>
      </c>
    </row>
    <row r="18" spans="1:19" ht="20.100000000000001" customHeight="1">
      <c r="A18" s="3858" t="s">
        <v>162</v>
      </c>
      <c r="B18" s="3859" t="s">
        <v>76</v>
      </c>
      <c r="C18" s="3860">
        <v>0</v>
      </c>
      <c r="D18" s="3860">
        <v>51878</v>
      </c>
      <c r="E18" s="3860">
        <v>2292</v>
      </c>
      <c r="F18" s="3860">
        <v>42415</v>
      </c>
      <c r="G18" s="3860">
        <v>86751</v>
      </c>
      <c r="H18" s="3860">
        <v>64959</v>
      </c>
      <c r="I18" s="3860">
        <v>69421</v>
      </c>
      <c r="J18" s="3860">
        <v>1398658</v>
      </c>
      <c r="K18" s="3860">
        <v>6520</v>
      </c>
      <c r="L18" s="3860">
        <v>248760</v>
      </c>
      <c r="M18" s="3860">
        <v>0</v>
      </c>
      <c r="N18" s="3860">
        <v>2648</v>
      </c>
      <c r="O18" s="3860">
        <v>575654</v>
      </c>
      <c r="P18" s="3860">
        <v>129</v>
      </c>
      <c r="Q18" s="3860">
        <v>1451</v>
      </c>
      <c r="R18" s="3860">
        <v>27953</v>
      </c>
      <c r="S18" s="3860">
        <f t="shared" si="0"/>
        <v>2579489</v>
      </c>
    </row>
    <row r="19" spans="1:19" ht="20.100000000000001" customHeight="1">
      <c r="A19" s="3858" t="s">
        <v>284</v>
      </c>
      <c r="B19" s="3859" t="s">
        <v>78</v>
      </c>
      <c r="C19" s="3860">
        <v>11086</v>
      </c>
      <c r="D19" s="3860">
        <v>113861</v>
      </c>
      <c r="E19" s="3860">
        <v>65053</v>
      </c>
      <c r="F19" s="3860">
        <v>18418</v>
      </c>
      <c r="G19" s="3860">
        <v>84484</v>
      </c>
      <c r="H19" s="3860">
        <v>34719</v>
      </c>
      <c r="I19" s="3860">
        <v>48085</v>
      </c>
      <c r="J19" s="3860">
        <v>1471386</v>
      </c>
      <c r="K19" s="3860">
        <v>3011</v>
      </c>
      <c r="L19" s="3860">
        <v>48096</v>
      </c>
      <c r="M19" s="3860">
        <v>886</v>
      </c>
      <c r="N19" s="3860">
        <v>3183</v>
      </c>
      <c r="O19" s="3860">
        <v>1039298</v>
      </c>
      <c r="P19" s="3860">
        <v>20346</v>
      </c>
      <c r="Q19" s="3860">
        <v>49894</v>
      </c>
      <c r="R19" s="3860">
        <v>35652</v>
      </c>
      <c r="S19" s="3860">
        <f t="shared" si="0"/>
        <v>3047458</v>
      </c>
    </row>
    <row r="20" spans="1:19" ht="20.100000000000001" customHeight="1">
      <c r="A20" s="3858" t="s">
        <v>79</v>
      </c>
      <c r="B20" s="3859" t="s">
        <v>80</v>
      </c>
      <c r="C20" s="3860">
        <v>1200</v>
      </c>
      <c r="D20" s="3860">
        <v>94017</v>
      </c>
      <c r="E20" s="3860">
        <v>55418</v>
      </c>
      <c r="F20" s="3860">
        <v>16419</v>
      </c>
      <c r="G20" s="3860">
        <v>64664</v>
      </c>
      <c r="H20" s="3860">
        <v>121718</v>
      </c>
      <c r="I20" s="3860">
        <v>144218</v>
      </c>
      <c r="J20" s="3860">
        <v>2540117</v>
      </c>
      <c r="K20" s="3860">
        <v>11859</v>
      </c>
      <c r="L20" s="3860">
        <v>99808</v>
      </c>
      <c r="M20" s="3860">
        <v>409</v>
      </c>
      <c r="N20" s="3860">
        <v>9996</v>
      </c>
      <c r="O20" s="3860">
        <v>433886</v>
      </c>
      <c r="P20" s="3860">
        <v>1291</v>
      </c>
      <c r="Q20" s="3860">
        <v>337</v>
      </c>
      <c r="R20" s="3860">
        <v>12218</v>
      </c>
      <c r="S20" s="3860">
        <f t="shared" si="0"/>
        <v>3607575</v>
      </c>
    </row>
    <row r="21" spans="1:19" ht="20.100000000000001" customHeight="1">
      <c r="A21" s="3858" t="s">
        <v>285</v>
      </c>
      <c r="B21" s="3859" t="s">
        <v>82</v>
      </c>
      <c r="C21" s="3860">
        <v>10653</v>
      </c>
      <c r="D21" s="3860">
        <v>132045</v>
      </c>
      <c r="E21" s="3860">
        <v>29536</v>
      </c>
      <c r="F21" s="3860">
        <v>12442</v>
      </c>
      <c r="G21" s="3860">
        <v>67162</v>
      </c>
      <c r="H21" s="3860">
        <v>30177</v>
      </c>
      <c r="I21" s="3860">
        <v>157596</v>
      </c>
      <c r="J21" s="3860">
        <v>1837080</v>
      </c>
      <c r="K21" s="3860">
        <v>58573</v>
      </c>
      <c r="L21" s="3860">
        <v>95804</v>
      </c>
      <c r="M21" s="3860">
        <v>40</v>
      </c>
      <c r="N21" s="3860">
        <v>4733</v>
      </c>
      <c r="O21" s="3860">
        <v>261401</v>
      </c>
      <c r="P21" s="3860">
        <v>37</v>
      </c>
      <c r="Q21" s="3860">
        <v>886</v>
      </c>
      <c r="R21" s="3860">
        <v>10210</v>
      </c>
      <c r="S21" s="3860">
        <f t="shared" si="0"/>
        <v>2708375</v>
      </c>
    </row>
    <row r="22" spans="1:19" ht="20.100000000000001" customHeight="1">
      <c r="A22" s="3858" t="s">
        <v>83</v>
      </c>
      <c r="B22" s="3859" t="s">
        <v>84</v>
      </c>
      <c r="C22" s="3860">
        <v>187356</v>
      </c>
      <c r="D22" s="3860">
        <v>331857</v>
      </c>
      <c r="E22" s="3860">
        <v>137253</v>
      </c>
      <c r="F22" s="3860">
        <v>132549</v>
      </c>
      <c r="G22" s="3860">
        <v>363450</v>
      </c>
      <c r="H22" s="3860">
        <v>85427</v>
      </c>
      <c r="I22" s="3860">
        <v>273830</v>
      </c>
      <c r="J22" s="3860">
        <v>5030822</v>
      </c>
      <c r="K22" s="3860">
        <v>7880</v>
      </c>
      <c r="L22" s="3860">
        <v>133980</v>
      </c>
      <c r="M22" s="3860">
        <v>4888</v>
      </c>
      <c r="N22" s="3860">
        <v>7065</v>
      </c>
      <c r="O22" s="3860">
        <v>2639664</v>
      </c>
      <c r="P22" s="3860">
        <v>74402</v>
      </c>
      <c r="Q22" s="3860">
        <v>264614</v>
      </c>
      <c r="R22" s="3860">
        <v>33067</v>
      </c>
      <c r="S22" s="3860">
        <f t="shared" si="0"/>
        <v>9708104</v>
      </c>
    </row>
    <row r="23" spans="1:19" ht="20.100000000000001" customHeight="1">
      <c r="A23" s="3858" t="s">
        <v>287</v>
      </c>
      <c r="B23" s="3859" t="s">
        <v>330</v>
      </c>
      <c r="C23" s="3860">
        <v>8</v>
      </c>
      <c r="D23" s="3860">
        <v>31906</v>
      </c>
      <c r="E23" s="3860">
        <v>43601</v>
      </c>
      <c r="F23" s="3860">
        <v>10220</v>
      </c>
      <c r="G23" s="3860">
        <v>108043</v>
      </c>
      <c r="H23" s="3860">
        <v>48120</v>
      </c>
      <c r="I23" s="3860">
        <v>70973</v>
      </c>
      <c r="J23" s="3860">
        <v>2087077</v>
      </c>
      <c r="K23" s="3860">
        <v>2387</v>
      </c>
      <c r="L23" s="3860">
        <v>127104</v>
      </c>
      <c r="M23" s="3860">
        <v>841</v>
      </c>
      <c r="N23" s="3860">
        <v>7916</v>
      </c>
      <c r="O23" s="3860">
        <v>608715</v>
      </c>
      <c r="P23" s="3860">
        <v>6374</v>
      </c>
      <c r="Q23" s="3860">
        <v>1087</v>
      </c>
      <c r="R23" s="3860">
        <v>8886</v>
      </c>
      <c r="S23" s="3860">
        <f t="shared" si="0"/>
        <v>3163258</v>
      </c>
    </row>
    <row r="24" spans="1:19" ht="20.100000000000001" customHeight="1">
      <c r="A24" s="3858" t="s">
        <v>288</v>
      </c>
      <c r="B24" s="3859" t="s">
        <v>2352</v>
      </c>
      <c r="C24" s="3860">
        <v>15875</v>
      </c>
      <c r="D24" s="3860">
        <v>151629</v>
      </c>
      <c r="E24" s="3860">
        <v>29604</v>
      </c>
      <c r="F24" s="3860">
        <v>15577</v>
      </c>
      <c r="G24" s="3860">
        <v>149373</v>
      </c>
      <c r="H24" s="3860">
        <v>67998</v>
      </c>
      <c r="I24" s="3860">
        <v>82855</v>
      </c>
      <c r="J24" s="3860">
        <v>2675987</v>
      </c>
      <c r="K24" s="3860">
        <v>3221</v>
      </c>
      <c r="L24" s="3860">
        <v>94320</v>
      </c>
      <c r="M24" s="3860">
        <v>57</v>
      </c>
      <c r="N24" s="3860">
        <v>8586</v>
      </c>
      <c r="O24" s="3860">
        <v>2017098</v>
      </c>
      <c r="P24" s="3860">
        <v>0</v>
      </c>
      <c r="Q24" s="3860">
        <v>4290</v>
      </c>
      <c r="R24" s="3860">
        <v>25458</v>
      </c>
      <c r="S24" s="3860">
        <f t="shared" si="0"/>
        <v>5341928</v>
      </c>
    </row>
    <row r="25" spans="1:19" ht="20.100000000000001" customHeight="1">
      <c r="A25" s="3858" t="s">
        <v>289</v>
      </c>
      <c r="B25" s="3859" t="s">
        <v>90</v>
      </c>
      <c r="C25" s="3860">
        <v>1845</v>
      </c>
      <c r="D25" s="3860">
        <v>128062</v>
      </c>
      <c r="E25" s="3860">
        <v>18763</v>
      </c>
      <c r="F25" s="3860">
        <v>35525</v>
      </c>
      <c r="G25" s="3860">
        <v>124400</v>
      </c>
      <c r="H25" s="3860">
        <v>40084</v>
      </c>
      <c r="I25" s="3860">
        <v>68510</v>
      </c>
      <c r="J25" s="3860">
        <v>1737430</v>
      </c>
      <c r="K25" s="3860">
        <v>41973</v>
      </c>
      <c r="L25" s="3860">
        <v>62820</v>
      </c>
      <c r="M25" s="3860">
        <v>8</v>
      </c>
      <c r="N25" s="3860">
        <v>2321</v>
      </c>
      <c r="O25" s="3860">
        <v>343535</v>
      </c>
      <c r="P25" s="3860">
        <v>3912</v>
      </c>
      <c r="Q25" s="3860">
        <v>262</v>
      </c>
      <c r="R25" s="3860">
        <v>7647</v>
      </c>
      <c r="S25" s="3860">
        <f t="shared" si="0"/>
        <v>2617097</v>
      </c>
    </row>
    <row r="26" spans="1:19" ht="20.100000000000001" customHeight="1">
      <c r="A26" s="3858" t="s">
        <v>290</v>
      </c>
      <c r="B26" s="3859" t="s">
        <v>92</v>
      </c>
      <c r="C26" s="3860">
        <v>6586</v>
      </c>
      <c r="D26" s="3860">
        <v>32253</v>
      </c>
      <c r="E26" s="3860">
        <v>13655</v>
      </c>
      <c r="F26" s="3860">
        <v>11953</v>
      </c>
      <c r="G26" s="3860">
        <v>77161</v>
      </c>
      <c r="H26" s="3860">
        <v>14419</v>
      </c>
      <c r="I26" s="3860">
        <v>80770</v>
      </c>
      <c r="J26" s="3860">
        <v>662324</v>
      </c>
      <c r="K26" s="3860">
        <v>3555</v>
      </c>
      <c r="L26" s="3860">
        <v>33425</v>
      </c>
      <c r="M26" s="3860">
        <v>133</v>
      </c>
      <c r="N26" s="3860">
        <v>28908</v>
      </c>
      <c r="O26" s="3860">
        <v>519339</v>
      </c>
      <c r="P26" s="3860">
        <v>2726</v>
      </c>
      <c r="Q26" s="3860">
        <v>1075</v>
      </c>
      <c r="R26" s="3860">
        <v>18149</v>
      </c>
      <c r="S26" s="3860">
        <f t="shared" si="0"/>
        <v>1506431</v>
      </c>
    </row>
    <row r="27" spans="1:19" ht="20.100000000000001" customHeight="1" thickBot="1">
      <c r="A27" s="3858" t="s">
        <v>93</v>
      </c>
      <c r="B27" s="3859" t="s">
        <v>94</v>
      </c>
      <c r="C27" s="3861">
        <v>0</v>
      </c>
      <c r="D27" s="3861">
        <v>41292</v>
      </c>
      <c r="E27" s="3861">
        <v>33253</v>
      </c>
      <c r="F27" s="3861">
        <v>765</v>
      </c>
      <c r="G27" s="3861">
        <v>12207</v>
      </c>
      <c r="H27" s="3861">
        <v>8153</v>
      </c>
      <c r="I27" s="3861">
        <v>14663</v>
      </c>
      <c r="J27" s="3861">
        <v>859434</v>
      </c>
      <c r="K27" s="3861">
        <v>0</v>
      </c>
      <c r="L27" s="3861">
        <v>15949</v>
      </c>
      <c r="M27" s="3861">
        <v>0</v>
      </c>
      <c r="N27" s="3861">
        <v>304</v>
      </c>
      <c r="O27" s="3861">
        <v>641257</v>
      </c>
      <c r="P27" s="3861">
        <v>0</v>
      </c>
      <c r="Q27" s="3861">
        <v>28</v>
      </c>
      <c r="R27" s="3861">
        <v>900</v>
      </c>
      <c r="S27" s="3861">
        <f t="shared" si="0"/>
        <v>1628205</v>
      </c>
    </row>
    <row r="28" spans="1:19" ht="20.100000000000001" customHeight="1">
      <c r="A28" s="3862" t="s">
        <v>291</v>
      </c>
      <c r="B28" s="3863" t="s">
        <v>96</v>
      </c>
      <c r="C28" s="3864">
        <f>SUM(C8:C27)</f>
        <v>1266965</v>
      </c>
      <c r="D28" s="3864">
        <f t="shared" ref="D28:R28" si="1">SUM(D8:D27)</f>
        <v>3993604</v>
      </c>
      <c r="E28" s="3864">
        <f t="shared" si="1"/>
        <v>1712503</v>
      </c>
      <c r="F28" s="3864">
        <f t="shared" si="1"/>
        <v>1204946</v>
      </c>
      <c r="G28" s="3864">
        <f t="shared" si="1"/>
        <v>3852676</v>
      </c>
      <c r="H28" s="3864">
        <f t="shared" si="1"/>
        <v>3028055</v>
      </c>
      <c r="I28" s="3864">
        <f t="shared" si="1"/>
        <v>6178993</v>
      </c>
      <c r="J28" s="3864">
        <f t="shared" si="1"/>
        <v>88547095</v>
      </c>
      <c r="K28" s="3864">
        <f t="shared" si="1"/>
        <v>900697</v>
      </c>
      <c r="L28" s="3864">
        <f t="shared" si="1"/>
        <v>3822220</v>
      </c>
      <c r="M28" s="3864">
        <f t="shared" si="1"/>
        <v>77510</v>
      </c>
      <c r="N28" s="3864">
        <f t="shared" si="1"/>
        <v>529082</v>
      </c>
      <c r="O28" s="3864">
        <f t="shared" si="1"/>
        <v>33382789</v>
      </c>
      <c r="P28" s="3864">
        <f t="shared" si="1"/>
        <v>427234</v>
      </c>
      <c r="Q28" s="3864">
        <f t="shared" si="1"/>
        <v>377129</v>
      </c>
      <c r="R28" s="3864">
        <f t="shared" si="1"/>
        <v>1406402</v>
      </c>
      <c r="S28" s="3864">
        <f t="shared" si="0"/>
        <v>150707900</v>
      </c>
    </row>
    <row r="29" spans="1:19" ht="20.45" hidden="1" customHeight="1">
      <c r="A29" s="3857"/>
      <c r="B29" s="3857"/>
      <c r="C29" s="3857"/>
      <c r="D29" s="3857"/>
      <c r="E29" s="3857"/>
      <c r="F29" s="3857"/>
      <c r="G29" s="3857"/>
      <c r="H29" s="3857"/>
      <c r="I29" s="3857"/>
      <c r="J29" s="3857"/>
      <c r="K29" s="3857"/>
      <c r="L29" s="3857"/>
      <c r="M29" s="3857"/>
      <c r="N29" s="3857"/>
      <c r="O29" s="3857"/>
      <c r="P29" s="3857"/>
      <c r="Q29" s="3857"/>
      <c r="R29" s="3857"/>
      <c r="S29" s="3857"/>
    </row>
    <row r="30" spans="1:19" ht="15.75" hidden="1">
      <c r="A30" s="3857"/>
      <c r="B30" s="3857"/>
      <c r="C30" s="3857"/>
      <c r="D30" s="3857"/>
      <c r="E30" s="3857"/>
      <c r="F30" s="3857"/>
      <c r="G30" s="3857"/>
      <c r="H30" s="3857"/>
      <c r="I30" s="3857"/>
      <c r="J30" s="3857"/>
      <c r="K30" s="3857"/>
      <c r="L30" s="3857"/>
      <c r="M30" s="3857"/>
      <c r="N30" s="3857"/>
      <c r="O30" s="3857"/>
      <c r="P30" s="3857"/>
      <c r="Q30" s="3857"/>
      <c r="R30" s="3857"/>
      <c r="S30" s="3857"/>
    </row>
    <row r="31" spans="1:19" ht="15.75" hidden="1">
      <c r="A31" s="3857"/>
      <c r="B31" s="3857"/>
      <c r="C31" s="3857"/>
      <c r="D31" s="3857"/>
      <c r="E31" s="3857"/>
      <c r="F31" s="3857"/>
      <c r="G31" s="3857"/>
      <c r="H31" s="3857"/>
      <c r="I31" s="3857"/>
      <c r="J31" s="3857"/>
      <c r="K31" s="3857"/>
      <c r="L31" s="3857"/>
      <c r="M31" s="3857"/>
      <c r="N31" s="3857"/>
      <c r="O31" s="3857"/>
      <c r="P31" s="3857"/>
      <c r="Q31" s="3857"/>
      <c r="R31" s="3857"/>
      <c r="S31" s="3857"/>
    </row>
    <row r="32" spans="1:19" ht="15.75" hidden="1">
      <c r="A32" s="3857"/>
      <c r="B32" s="3857"/>
      <c r="C32" s="3857"/>
      <c r="D32" s="3857"/>
      <c r="E32" s="3857"/>
      <c r="F32" s="3857"/>
      <c r="G32" s="3857"/>
      <c r="H32" s="3857"/>
      <c r="I32" s="3857"/>
      <c r="J32" s="3857"/>
      <c r="K32" s="3857"/>
      <c r="L32" s="3857"/>
      <c r="M32" s="3857"/>
      <c r="N32" s="3857"/>
      <c r="O32" s="3857"/>
      <c r="P32" s="3857"/>
      <c r="Q32" s="3857"/>
      <c r="R32" s="3857"/>
      <c r="S32" s="3857"/>
    </row>
    <row r="33" spans="1:19" ht="15.75" hidden="1">
      <c r="A33" s="3857"/>
      <c r="B33" s="3857"/>
      <c r="C33" s="3857"/>
      <c r="D33" s="3857"/>
      <c r="E33" s="3857"/>
      <c r="F33" s="3857"/>
      <c r="G33" s="3857"/>
      <c r="H33" s="3857"/>
      <c r="I33" s="3857"/>
      <c r="J33" s="3857"/>
      <c r="K33" s="3857"/>
      <c r="L33" s="3857"/>
      <c r="M33" s="3857"/>
      <c r="N33" s="3857"/>
      <c r="O33" s="3857"/>
      <c r="P33" s="3857"/>
      <c r="Q33" s="3857"/>
      <c r="R33" s="3857"/>
      <c r="S33" s="3857"/>
    </row>
    <row r="34" spans="1:19" ht="33" hidden="1" customHeight="1">
      <c r="A34" s="3854" t="s">
        <v>275</v>
      </c>
      <c r="B34" s="3855" t="s">
        <v>56</v>
      </c>
      <c r="C34" s="3865">
        <v>6657</v>
      </c>
      <c r="D34" s="3865">
        <v>603108</v>
      </c>
      <c r="E34" s="3865">
        <v>244466</v>
      </c>
      <c r="F34" s="3865">
        <v>221212</v>
      </c>
      <c r="G34" s="3865">
        <v>456930</v>
      </c>
      <c r="H34" s="3865">
        <v>303846</v>
      </c>
      <c r="I34" s="3865">
        <v>347090</v>
      </c>
      <c r="J34" s="3865">
        <v>8329057</v>
      </c>
      <c r="K34" s="3865">
        <v>153093</v>
      </c>
      <c r="L34" s="3865">
        <v>474278</v>
      </c>
      <c r="M34" s="3865">
        <v>5253</v>
      </c>
      <c r="N34" s="3865">
        <v>59132</v>
      </c>
      <c r="O34" s="3865">
        <v>3574424</v>
      </c>
      <c r="P34" s="3865">
        <v>5947</v>
      </c>
      <c r="Q34" s="3865">
        <v>6950</v>
      </c>
      <c r="R34" s="3865">
        <v>395319</v>
      </c>
      <c r="S34" s="3864">
        <f t="shared" ref="S34:S39" si="2">SUM(C34:R34)</f>
        <v>15186762</v>
      </c>
    </row>
    <row r="35" spans="1:19" s="3843" customFormat="1" ht="33" hidden="1" customHeight="1">
      <c r="A35" s="3866" t="s">
        <v>3224</v>
      </c>
      <c r="B35" s="2903">
        <v>1435</v>
      </c>
      <c r="C35" s="3867">
        <v>14043</v>
      </c>
      <c r="D35" s="3867">
        <v>192668</v>
      </c>
      <c r="E35" s="3867">
        <v>224869</v>
      </c>
      <c r="F35" s="3867">
        <v>2499</v>
      </c>
      <c r="G35" s="3867">
        <v>210903</v>
      </c>
      <c r="H35" s="3867">
        <v>72619</v>
      </c>
      <c r="I35" s="3867">
        <v>666594</v>
      </c>
      <c r="J35" s="3867">
        <v>2525251</v>
      </c>
      <c r="K35" s="3867">
        <v>55259</v>
      </c>
      <c r="L35" s="3867"/>
      <c r="M35" s="3867">
        <v>602</v>
      </c>
      <c r="N35" s="3867">
        <v>67992</v>
      </c>
      <c r="O35" s="3867">
        <v>334979</v>
      </c>
      <c r="P35" s="3867">
        <v>21116</v>
      </c>
      <c r="Q35" s="3867">
        <v>12066</v>
      </c>
      <c r="R35" s="3867">
        <v>54837</v>
      </c>
      <c r="S35" s="3868">
        <f t="shared" si="2"/>
        <v>4456297</v>
      </c>
    </row>
    <row r="36" spans="1:19" ht="33" hidden="1" customHeight="1">
      <c r="A36" s="3858" t="s">
        <v>2271</v>
      </c>
      <c r="B36" s="3859"/>
      <c r="C36" s="3865">
        <v>149899</v>
      </c>
      <c r="D36" s="3865">
        <v>1410</v>
      </c>
      <c r="E36" s="3865"/>
      <c r="F36" s="3865">
        <v>5660</v>
      </c>
      <c r="G36" s="3865">
        <v>34101</v>
      </c>
      <c r="H36" s="3865">
        <v>50188</v>
      </c>
      <c r="I36" s="3865">
        <v>359250</v>
      </c>
      <c r="J36" s="3865">
        <v>3722195</v>
      </c>
      <c r="K36" s="3865">
        <v>24721</v>
      </c>
      <c r="L36" s="3865"/>
      <c r="M36" s="3865">
        <v>2500</v>
      </c>
      <c r="N36" s="3865">
        <v>42886</v>
      </c>
      <c r="O36" s="3865">
        <v>526119</v>
      </c>
      <c r="P36" s="3865">
        <v>54964</v>
      </c>
      <c r="Q36" s="3865">
        <v>4244</v>
      </c>
      <c r="R36" s="3865">
        <v>153718</v>
      </c>
      <c r="S36" s="3864">
        <f t="shared" si="2"/>
        <v>5131855</v>
      </c>
    </row>
    <row r="37" spans="1:19" ht="33" hidden="1" customHeight="1">
      <c r="A37" s="3858" t="s">
        <v>2272</v>
      </c>
      <c r="B37" s="3859"/>
      <c r="C37" s="3865">
        <v>0</v>
      </c>
      <c r="D37" s="3865">
        <v>0</v>
      </c>
      <c r="E37" s="3865">
        <v>0</v>
      </c>
      <c r="F37" s="3865">
        <v>4155</v>
      </c>
      <c r="G37" s="3865">
        <v>44270</v>
      </c>
      <c r="H37" s="3865">
        <v>156029</v>
      </c>
      <c r="I37" s="3865">
        <v>0</v>
      </c>
      <c r="J37" s="3865">
        <v>181986</v>
      </c>
      <c r="K37" s="3865">
        <v>0</v>
      </c>
      <c r="L37" s="3865">
        <v>3432</v>
      </c>
      <c r="M37" s="3865">
        <v>0</v>
      </c>
      <c r="N37" s="3865">
        <v>12276</v>
      </c>
      <c r="O37" s="3865">
        <v>82254</v>
      </c>
      <c r="P37" s="3865">
        <v>85</v>
      </c>
      <c r="Q37" s="3865">
        <v>8</v>
      </c>
      <c r="R37" s="3865">
        <v>0</v>
      </c>
      <c r="S37" s="3864">
        <f t="shared" si="2"/>
        <v>484495</v>
      </c>
    </row>
    <row r="38" spans="1:19" ht="33" hidden="1" customHeight="1">
      <c r="A38" s="3858" t="s">
        <v>642</v>
      </c>
      <c r="B38" s="3859" t="s">
        <v>58</v>
      </c>
      <c r="C38" s="3865">
        <v>305317</v>
      </c>
      <c r="D38" s="3865">
        <v>223346</v>
      </c>
      <c r="E38" s="3865">
        <v>96389</v>
      </c>
      <c r="F38" s="3865">
        <v>24919</v>
      </c>
      <c r="G38" s="3865">
        <v>83249</v>
      </c>
      <c r="H38" s="3865">
        <v>293635</v>
      </c>
      <c r="I38" s="3865">
        <v>893513</v>
      </c>
      <c r="J38" s="3865">
        <v>4555956</v>
      </c>
      <c r="K38" s="3865">
        <v>12</v>
      </c>
      <c r="L38" s="3865">
        <v>211967</v>
      </c>
      <c r="M38" s="3865">
        <v>1118</v>
      </c>
      <c r="N38" s="3865">
        <v>12422</v>
      </c>
      <c r="O38" s="3865">
        <v>1531572</v>
      </c>
      <c r="P38" s="3865">
        <v>6241</v>
      </c>
      <c r="Q38" s="3865">
        <v>2728</v>
      </c>
      <c r="R38" s="3865">
        <v>80560</v>
      </c>
      <c r="S38" s="3864">
        <f t="shared" si="2"/>
        <v>8322944</v>
      </c>
    </row>
    <row r="39" spans="1:19" ht="33" hidden="1" customHeight="1">
      <c r="A39" s="3858" t="s">
        <v>2273</v>
      </c>
      <c r="B39" s="3859"/>
      <c r="C39" s="3865">
        <v>6673</v>
      </c>
      <c r="D39" s="3865">
        <v>6017</v>
      </c>
      <c r="E39" s="3865">
        <v>40758</v>
      </c>
      <c r="F39" s="3865">
        <v>1568</v>
      </c>
      <c r="G39" s="3865">
        <v>8526</v>
      </c>
      <c r="H39" s="3865">
        <v>34777</v>
      </c>
      <c r="I39" s="3865">
        <v>31086</v>
      </c>
      <c r="J39" s="3865">
        <v>1251001</v>
      </c>
      <c r="K39" s="3865">
        <v>3718</v>
      </c>
      <c r="L39" s="3865">
        <v>7209</v>
      </c>
      <c r="M39" s="3865">
        <v>0</v>
      </c>
      <c r="N39" s="3865">
        <v>9388</v>
      </c>
      <c r="O39" s="3865">
        <v>174300</v>
      </c>
      <c r="P39" s="3865">
        <v>1145</v>
      </c>
      <c r="Q39" s="3865">
        <v>951</v>
      </c>
      <c r="R39" s="3865">
        <v>0</v>
      </c>
      <c r="S39" s="3864">
        <f t="shared" si="2"/>
        <v>1577117</v>
      </c>
    </row>
    <row r="40" spans="1:19" ht="15.75" hidden="1">
      <c r="A40" s="3857"/>
      <c r="B40" s="3857"/>
      <c r="C40" s="3857"/>
      <c r="D40" s="3857"/>
      <c r="E40" s="3857"/>
      <c r="F40" s="3857"/>
      <c r="G40" s="3857"/>
      <c r="H40" s="3857"/>
      <c r="I40" s="3857"/>
      <c r="J40" s="3857"/>
      <c r="K40" s="3857"/>
      <c r="L40" s="3857"/>
      <c r="M40" s="3857"/>
      <c r="N40" s="3857"/>
      <c r="O40" s="3857"/>
      <c r="P40" s="3857"/>
      <c r="Q40" s="3857"/>
      <c r="R40" s="3857"/>
      <c r="S40" s="3857"/>
    </row>
    <row r="41" spans="1:19" ht="15.75" hidden="1">
      <c r="A41" s="3857"/>
      <c r="B41" s="3857"/>
      <c r="C41" s="3857"/>
      <c r="D41" s="3857"/>
      <c r="E41" s="3857"/>
      <c r="F41" s="3857"/>
      <c r="G41" s="3857"/>
      <c r="H41" s="3857"/>
      <c r="I41" s="3857"/>
      <c r="J41" s="3857"/>
      <c r="K41" s="3857"/>
      <c r="L41" s="3857"/>
      <c r="M41" s="3857"/>
      <c r="N41" s="3857"/>
      <c r="O41" s="3857"/>
      <c r="P41" s="3857"/>
      <c r="Q41" s="3857"/>
      <c r="R41" s="3857"/>
      <c r="S41" s="3857"/>
    </row>
    <row r="42" spans="1:19" ht="15.75" hidden="1">
      <c r="A42" s="3857"/>
      <c r="B42" s="3857"/>
      <c r="C42" s="3857"/>
      <c r="D42" s="3857"/>
      <c r="E42" s="3857"/>
      <c r="F42" s="3857"/>
      <c r="G42" s="3857"/>
      <c r="H42" s="3857"/>
      <c r="I42" s="3857"/>
      <c r="J42" s="3857"/>
      <c r="K42" s="3857"/>
      <c r="L42" s="3857"/>
      <c r="M42" s="3857"/>
      <c r="N42" s="3857"/>
      <c r="O42" s="3857"/>
      <c r="P42" s="3857"/>
      <c r="Q42" s="3857"/>
      <c r="R42" s="3857"/>
      <c r="S42" s="3857"/>
    </row>
    <row r="43" spans="1:19" ht="15.75" hidden="1">
      <c r="A43" s="3857"/>
      <c r="B43" s="3857"/>
      <c r="C43" s="3857"/>
      <c r="D43" s="3857"/>
      <c r="E43" s="3857"/>
      <c r="F43" s="3857"/>
      <c r="G43" s="3857"/>
      <c r="H43" s="3857"/>
      <c r="I43" s="3857"/>
      <c r="J43" s="3857"/>
      <c r="K43" s="3857"/>
      <c r="L43" s="3857"/>
      <c r="M43" s="3857"/>
      <c r="N43" s="3857"/>
      <c r="O43" s="3857"/>
      <c r="P43" s="3857"/>
      <c r="Q43" s="3857"/>
      <c r="R43" s="3857"/>
      <c r="S43" s="3857"/>
    </row>
    <row r="44" spans="1:19" ht="15.75" hidden="1">
      <c r="A44" s="3857"/>
      <c r="B44" s="3857"/>
      <c r="C44" s="3857"/>
      <c r="D44" s="3857"/>
      <c r="E44" s="3857"/>
      <c r="F44" s="3857"/>
      <c r="G44" s="3857"/>
      <c r="H44" s="3857"/>
      <c r="I44" s="3857"/>
      <c r="J44" s="3857"/>
      <c r="K44" s="3857"/>
      <c r="L44" s="3857"/>
      <c r="M44" s="3857"/>
      <c r="N44" s="3857"/>
      <c r="O44" s="3857"/>
      <c r="P44" s="3857"/>
      <c r="Q44" s="3857"/>
      <c r="R44" s="3857"/>
      <c r="S44" s="3857"/>
    </row>
    <row r="45" spans="1:19" ht="15.75" hidden="1">
      <c r="A45" s="3857"/>
      <c r="B45" s="3857"/>
      <c r="C45" s="3857"/>
      <c r="D45" s="3857"/>
      <c r="E45" s="3857"/>
      <c r="F45" s="3857"/>
      <c r="G45" s="3857"/>
      <c r="H45" s="3857"/>
      <c r="I45" s="3857"/>
      <c r="J45" s="3857"/>
      <c r="K45" s="3857"/>
      <c r="L45" s="3857"/>
      <c r="M45" s="3857"/>
      <c r="N45" s="3857"/>
      <c r="O45" s="3857"/>
      <c r="P45" s="3857"/>
      <c r="Q45" s="3857"/>
      <c r="R45" s="3857"/>
      <c r="S45" s="3857"/>
    </row>
    <row r="46" spans="1:19" ht="15.75" hidden="1">
      <c r="A46" s="3857"/>
      <c r="B46" s="3857"/>
      <c r="C46" s="3857"/>
      <c r="D46" s="3857"/>
      <c r="E46" s="3857"/>
      <c r="F46" s="3857"/>
      <c r="G46" s="3857"/>
      <c r="H46" s="3857"/>
      <c r="I46" s="3857"/>
      <c r="J46" s="3857"/>
      <c r="K46" s="3857"/>
      <c r="L46" s="3857"/>
      <c r="M46" s="3857"/>
      <c r="N46" s="3857"/>
      <c r="O46" s="3857"/>
      <c r="P46" s="3857"/>
      <c r="Q46" s="3857"/>
      <c r="R46" s="3857"/>
      <c r="S46" s="3857"/>
    </row>
    <row r="47" spans="1:19" ht="15.75" hidden="1">
      <c r="A47" s="3857"/>
      <c r="B47" s="3857"/>
      <c r="C47" s="3857"/>
      <c r="D47" s="3857"/>
      <c r="E47" s="3857"/>
      <c r="F47" s="3857"/>
      <c r="G47" s="3857"/>
      <c r="H47" s="3857"/>
      <c r="I47" s="3857"/>
      <c r="J47" s="3857"/>
      <c r="K47" s="3857"/>
      <c r="L47" s="3857"/>
      <c r="M47" s="3857"/>
      <c r="N47" s="3857"/>
      <c r="O47" s="3857"/>
      <c r="P47" s="3857"/>
      <c r="Q47" s="3857"/>
      <c r="R47" s="3857"/>
      <c r="S47" s="3857"/>
    </row>
    <row r="48" spans="1:19" ht="15.75" hidden="1">
      <c r="A48" s="3857"/>
      <c r="B48" s="3857"/>
      <c r="C48" s="3857"/>
      <c r="D48" s="3857"/>
      <c r="E48" s="3857"/>
      <c r="F48" s="3857"/>
      <c r="G48" s="3857"/>
      <c r="H48" s="3857"/>
      <c r="I48" s="3857"/>
      <c r="J48" s="3857"/>
      <c r="K48" s="3857"/>
      <c r="L48" s="3857"/>
      <c r="M48" s="3857"/>
      <c r="N48" s="3857"/>
      <c r="O48" s="3857"/>
      <c r="P48" s="3857"/>
      <c r="Q48" s="3857"/>
      <c r="R48" s="3857"/>
      <c r="S48" s="3857"/>
    </row>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sheetData>
  <mergeCells count="19">
    <mergeCell ref="A1:S1"/>
    <mergeCell ref="A2:S2"/>
    <mergeCell ref="C4:C7"/>
    <mergeCell ref="D4:D7"/>
    <mergeCell ref="E4:E7"/>
    <mergeCell ref="F4:F7"/>
    <mergeCell ref="G4:G7"/>
    <mergeCell ref="H4:H7"/>
    <mergeCell ref="I4:I7"/>
    <mergeCell ref="J4:J7"/>
    <mergeCell ref="Q4:Q7"/>
    <mergeCell ref="R4:R7"/>
    <mergeCell ref="S4:S7"/>
    <mergeCell ref="K4:K7"/>
    <mergeCell ref="L4:L7"/>
    <mergeCell ref="M4:M7"/>
    <mergeCell ref="N4:N7"/>
    <mergeCell ref="O4:O7"/>
    <mergeCell ref="P4:P7"/>
  </mergeCells>
  <printOptions horizontalCentered="1" verticalCentered="1"/>
  <pageMargins left="0.11811023622047245" right="0.11811023622047245" top="0.51181102362204722" bottom="0.51181102362204722" header="0.51181102362204722" footer="0.51181102362204722"/>
  <pageSetup paperSize="9" scale="59" orientation="landscape" horizontalDpi="4294967292" verticalDpi="4294967292"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D115F-A1E1-4FE0-B705-7EDBE623F911}">
  <dimension ref="A1:J27"/>
  <sheetViews>
    <sheetView showGridLines="0" zoomScaleNormal="100" workbookViewId="0">
      <selection activeCell="H12" sqref="H12:H14"/>
    </sheetView>
  </sheetViews>
  <sheetFormatPr defaultColWidth="8.85546875" defaultRowHeight="15.75"/>
  <cols>
    <col min="1" max="1" width="15.42578125" style="1282" customWidth="1"/>
    <col min="2" max="2" width="18.5703125" style="1282" customWidth="1"/>
    <col min="3" max="3" width="21.5703125" style="1282" customWidth="1"/>
    <col min="4" max="4" width="14.7109375" style="1282" customWidth="1"/>
    <col min="5" max="5" width="15.85546875" style="1282" customWidth="1"/>
    <col min="6" max="6" width="16.140625" style="1282" customWidth="1"/>
    <col min="7" max="7" width="15.85546875" style="1282" customWidth="1"/>
    <col min="8" max="8" width="16.140625" style="1282" customWidth="1"/>
    <col min="9" max="10" width="8.85546875" style="1282"/>
    <col min="11" max="11" width="36.140625" style="1282" customWidth="1"/>
    <col min="12" max="256" width="8.85546875" style="1282"/>
    <col min="257" max="257" width="15.42578125" style="1282" customWidth="1"/>
    <col min="258" max="258" width="18.5703125" style="1282" customWidth="1"/>
    <col min="259" max="259" width="21.5703125" style="1282" customWidth="1"/>
    <col min="260" max="260" width="14.7109375" style="1282" customWidth="1"/>
    <col min="261" max="261" width="15.85546875" style="1282" customWidth="1"/>
    <col min="262" max="262" width="16.140625" style="1282" customWidth="1"/>
    <col min="263" max="263" width="15.85546875" style="1282" customWidth="1"/>
    <col min="264" max="264" width="16.140625" style="1282" customWidth="1"/>
    <col min="265" max="266" width="8.85546875" style="1282"/>
    <col min="267" max="267" width="36.140625" style="1282" customWidth="1"/>
    <col min="268" max="512" width="8.85546875" style="1282"/>
    <col min="513" max="513" width="15.42578125" style="1282" customWidth="1"/>
    <col min="514" max="514" width="18.5703125" style="1282" customWidth="1"/>
    <col min="515" max="515" width="21.5703125" style="1282" customWidth="1"/>
    <col min="516" max="516" width="14.7109375" style="1282" customWidth="1"/>
    <col min="517" max="517" width="15.85546875" style="1282" customWidth="1"/>
    <col min="518" max="518" width="16.140625" style="1282" customWidth="1"/>
    <col min="519" max="519" width="15.85546875" style="1282" customWidth="1"/>
    <col min="520" max="520" width="16.140625" style="1282" customWidth="1"/>
    <col min="521" max="522" width="8.85546875" style="1282"/>
    <col min="523" max="523" width="36.140625" style="1282" customWidth="1"/>
    <col min="524" max="768" width="8.85546875" style="1282"/>
    <col min="769" max="769" width="15.42578125" style="1282" customWidth="1"/>
    <col min="770" max="770" width="18.5703125" style="1282" customWidth="1"/>
    <col min="771" max="771" width="21.5703125" style="1282" customWidth="1"/>
    <col min="772" max="772" width="14.7109375" style="1282" customWidth="1"/>
    <col min="773" max="773" width="15.85546875" style="1282" customWidth="1"/>
    <col min="774" max="774" width="16.140625" style="1282" customWidth="1"/>
    <col min="775" max="775" width="15.85546875" style="1282" customWidth="1"/>
    <col min="776" max="776" width="16.140625" style="1282" customWidth="1"/>
    <col min="777" max="778" width="8.85546875" style="1282"/>
    <col min="779" max="779" width="36.140625" style="1282" customWidth="1"/>
    <col min="780" max="1024" width="8.85546875" style="1282"/>
    <col min="1025" max="1025" width="15.42578125" style="1282" customWidth="1"/>
    <col min="1026" max="1026" width="18.5703125" style="1282" customWidth="1"/>
    <col min="1027" max="1027" width="21.5703125" style="1282" customWidth="1"/>
    <col min="1028" max="1028" width="14.7109375" style="1282" customWidth="1"/>
    <col min="1029" max="1029" width="15.85546875" style="1282" customWidth="1"/>
    <col min="1030" max="1030" width="16.140625" style="1282" customWidth="1"/>
    <col min="1031" max="1031" width="15.85546875" style="1282" customWidth="1"/>
    <col min="1032" max="1032" width="16.140625" style="1282" customWidth="1"/>
    <col min="1033" max="1034" width="8.85546875" style="1282"/>
    <col min="1035" max="1035" width="36.140625" style="1282" customWidth="1"/>
    <col min="1036" max="1280" width="8.85546875" style="1282"/>
    <col min="1281" max="1281" width="15.42578125" style="1282" customWidth="1"/>
    <col min="1282" max="1282" width="18.5703125" style="1282" customWidth="1"/>
    <col min="1283" max="1283" width="21.5703125" style="1282" customWidth="1"/>
    <col min="1284" max="1284" width="14.7109375" style="1282" customWidth="1"/>
    <col min="1285" max="1285" width="15.85546875" style="1282" customWidth="1"/>
    <col min="1286" max="1286" width="16.140625" style="1282" customWidth="1"/>
    <col min="1287" max="1287" width="15.85546875" style="1282" customWidth="1"/>
    <col min="1288" max="1288" width="16.140625" style="1282" customWidth="1"/>
    <col min="1289" max="1290" width="8.85546875" style="1282"/>
    <col min="1291" max="1291" width="36.140625" style="1282" customWidth="1"/>
    <col min="1292" max="1536" width="8.85546875" style="1282"/>
    <col min="1537" max="1537" width="15.42578125" style="1282" customWidth="1"/>
    <col min="1538" max="1538" width="18.5703125" style="1282" customWidth="1"/>
    <col min="1539" max="1539" width="21.5703125" style="1282" customWidth="1"/>
    <col min="1540" max="1540" width="14.7109375" style="1282" customWidth="1"/>
    <col min="1541" max="1541" width="15.85546875" style="1282" customWidth="1"/>
    <col min="1542" max="1542" width="16.140625" style="1282" customWidth="1"/>
    <col min="1543" max="1543" width="15.85546875" style="1282" customWidth="1"/>
    <col min="1544" max="1544" width="16.140625" style="1282" customWidth="1"/>
    <col min="1545" max="1546" width="8.85546875" style="1282"/>
    <col min="1547" max="1547" width="36.140625" style="1282" customWidth="1"/>
    <col min="1548" max="1792" width="8.85546875" style="1282"/>
    <col min="1793" max="1793" width="15.42578125" style="1282" customWidth="1"/>
    <col min="1794" max="1794" width="18.5703125" style="1282" customWidth="1"/>
    <col min="1795" max="1795" width="21.5703125" style="1282" customWidth="1"/>
    <col min="1796" max="1796" width="14.7109375" style="1282" customWidth="1"/>
    <col min="1797" max="1797" width="15.85546875" style="1282" customWidth="1"/>
    <col min="1798" max="1798" width="16.140625" style="1282" customWidth="1"/>
    <col min="1799" max="1799" width="15.85546875" style="1282" customWidth="1"/>
    <col min="1800" max="1800" width="16.140625" style="1282" customWidth="1"/>
    <col min="1801" max="1802" width="8.85546875" style="1282"/>
    <col min="1803" max="1803" width="36.140625" style="1282" customWidth="1"/>
    <col min="1804" max="2048" width="8.85546875" style="1282"/>
    <col min="2049" max="2049" width="15.42578125" style="1282" customWidth="1"/>
    <col min="2050" max="2050" width="18.5703125" style="1282" customWidth="1"/>
    <col min="2051" max="2051" width="21.5703125" style="1282" customWidth="1"/>
    <col min="2052" max="2052" width="14.7109375" style="1282" customWidth="1"/>
    <col min="2053" max="2053" width="15.85546875" style="1282" customWidth="1"/>
    <col min="2054" max="2054" width="16.140625" style="1282" customWidth="1"/>
    <col min="2055" max="2055" width="15.85546875" style="1282" customWidth="1"/>
    <col min="2056" max="2056" width="16.140625" style="1282" customWidth="1"/>
    <col min="2057" max="2058" width="8.85546875" style="1282"/>
    <col min="2059" max="2059" width="36.140625" style="1282" customWidth="1"/>
    <col min="2060" max="2304" width="8.85546875" style="1282"/>
    <col min="2305" max="2305" width="15.42578125" style="1282" customWidth="1"/>
    <col min="2306" max="2306" width="18.5703125" style="1282" customWidth="1"/>
    <col min="2307" max="2307" width="21.5703125" style="1282" customWidth="1"/>
    <col min="2308" max="2308" width="14.7109375" style="1282" customWidth="1"/>
    <col min="2309" max="2309" width="15.85546875" style="1282" customWidth="1"/>
    <col min="2310" max="2310" width="16.140625" style="1282" customWidth="1"/>
    <col min="2311" max="2311" width="15.85546875" style="1282" customWidth="1"/>
    <col min="2312" max="2312" width="16.140625" style="1282" customWidth="1"/>
    <col min="2313" max="2314" width="8.85546875" style="1282"/>
    <col min="2315" max="2315" width="36.140625" style="1282" customWidth="1"/>
    <col min="2316" max="2560" width="8.85546875" style="1282"/>
    <col min="2561" max="2561" width="15.42578125" style="1282" customWidth="1"/>
    <col min="2562" max="2562" width="18.5703125" style="1282" customWidth="1"/>
    <col min="2563" max="2563" width="21.5703125" style="1282" customWidth="1"/>
    <col min="2564" max="2564" width="14.7109375" style="1282" customWidth="1"/>
    <col min="2565" max="2565" width="15.85546875" style="1282" customWidth="1"/>
    <col min="2566" max="2566" width="16.140625" style="1282" customWidth="1"/>
    <col min="2567" max="2567" width="15.85546875" style="1282" customWidth="1"/>
    <col min="2568" max="2568" width="16.140625" style="1282" customWidth="1"/>
    <col min="2569" max="2570" width="8.85546875" style="1282"/>
    <col min="2571" max="2571" width="36.140625" style="1282" customWidth="1"/>
    <col min="2572" max="2816" width="8.85546875" style="1282"/>
    <col min="2817" max="2817" width="15.42578125" style="1282" customWidth="1"/>
    <col min="2818" max="2818" width="18.5703125" style="1282" customWidth="1"/>
    <col min="2819" max="2819" width="21.5703125" style="1282" customWidth="1"/>
    <col min="2820" max="2820" width="14.7109375" style="1282" customWidth="1"/>
    <col min="2821" max="2821" width="15.85546875" style="1282" customWidth="1"/>
    <col min="2822" max="2822" width="16.140625" style="1282" customWidth="1"/>
    <col min="2823" max="2823" width="15.85546875" style="1282" customWidth="1"/>
    <col min="2824" max="2824" width="16.140625" style="1282" customWidth="1"/>
    <col min="2825" max="2826" width="8.85546875" style="1282"/>
    <col min="2827" max="2827" width="36.140625" style="1282" customWidth="1"/>
    <col min="2828" max="3072" width="8.85546875" style="1282"/>
    <col min="3073" max="3073" width="15.42578125" style="1282" customWidth="1"/>
    <col min="3074" max="3074" width="18.5703125" style="1282" customWidth="1"/>
    <col min="3075" max="3075" width="21.5703125" style="1282" customWidth="1"/>
    <col min="3076" max="3076" width="14.7109375" style="1282" customWidth="1"/>
    <col min="3077" max="3077" width="15.85546875" style="1282" customWidth="1"/>
    <col min="3078" max="3078" width="16.140625" style="1282" customWidth="1"/>
    <col min="3079" max="3079" width="15.85546875" style="1282" customWidth="1"/>
    <col min="3080" max="3080" width="16.140625" style="1282" customWidth="1"/>
    <col min="3081" max="3082" width="8.85546875" style="1282"/>
    <col min="3083" max="3083" width="36.140625" style="1282" customWidth="1"/>
    <col min="3084" max="3328" width="8.85546875" style="1282"/>
    <col min="3329" max="3329" width="15.42578125" style="1282" customWidth="1"/>
    <col min="3330" max="3330" width="18.5703125" style="1282" customWidth="1"/>
    <col min="3331" max="3331" width="21.5703125" style="1282" customWidth="1"/>
    <col min="3332" max="3332" width="14.7109375" style="1282" customWidth="1"/>
    <col min="3333" max="3333" width="15.85546875" style="1282" customWidth="1"/>
    <col min="3334" max="3334" width="16.140625" style="1282" customWidth="1"/>
    <col min="3335" max="3335" width="15.85546875" style="1282" customWidth="1"/>
    <col min="3336" max="3336" width="16.140625" style="1282" customWidth="1"/>
    <col min="3337" max="3338" width="8.85546875" style="1282"/>
    <col min="3339" max="3339" width="36.140625" style="1282" customWidth="1"/>
    <col min="3340" max="3584" width="8.85546875" style="1282"/>
    <col min="3585" max="3585" width="15.42578125" style="1282" customWidth="1"/>
    <col min="3586" max="3586" width="18.5703125" style="1282" customWidth="1"/>
    <col min="3587" max="3587" width="21.5703125" style="1282" customWidth="1"/>
    <col min="3588" max="3588" width="14.7109375" style="1282" customWidth="1"/>
    <col min="3589" max="3589" width="15.85546875" style="1282" customWidth="1"/>
    <col min="3590" max="3590" width="16.140625" style="1282" customWidth="1"/>
    <col min="3591" max="3591" width="15.85546875" style="1282" customWidth="1"/>
    <col min="3592" max="3592" width="16.140625" style="1282" customWidth="1"/>
    <col min="3593" max="3594" width="8.85546875" style="1282"/>
    <col min="3595" max="3595" width="36.140625" style="1282" customWidth="1"/>
    <col min="3596" max="3840" width="8.85546875" style="1282"/>
    <col min="3841" max="3841" width="15.42578125" style="1282" customWidth="1"/>
    <col min="3842" max="3842" width="18.5703125" style="1282" customWidth="1"/>
    <col min="3843" max="3843" width="21.5703125" style="1282" customWidth="1"/>
    <col min="3844" max="3844" width="14.7109375" style="1282" customWidth="1"/>
    <col min="3845" max="3845" width="15.85546875" style="1282" customWidth="1"/>
    <col min="3846" max="3846" width="16.140625" style="1282" customWidth="1"/>
    <col min="3847" max="3847" width="15.85546875" style="1282" customWidth="1"/>
    <col min="3848" max="3848" width="16.140625" style="1282" customWidth="1"/>
    <col min="3849" max="3850" width="8.85546875" style="1282"/>
    <col min="3851" max="3851" width="36.140625" style="1282" customWidth="1"/>
    <col min="3852" max="4096" width="8.85546875" style="1282"/>
    <col min="4097" max="4097" width="15.42578125" style="1282" customWidth="1"/>
    <col min="4098" max="4098" width="18.5703125" style="1282" customWidth="1"/>
    <col min="4099" max="4099" width="21.5703125" style="1282" customWidth="1"/>
    <col min="4100" max="4100" width="14.7109375" style="1282" customWidth="1"/>
    <col min="4101" max="4101" width="15.85546875" style="1282" customWidth="1"/>
    <col min="4102" max="4102" width="16.140625" style="1282" customWidth="1"/>
    <col min="4103" max="4103" width="15.85546875" style="1282" customWidth="1"/>
    <col min="4104" max="4104" width="16.140625" style="1282" customWidth="1"/>
    <col min="4105" max="4106" width="8.85546875" style="1282"/>
    <col min="4107" max="4107" width="36.140625" style="1282" customWidth="1"/>
    <col min="4108" max="4352" width="8.85546875" style="1282"/>
    <col min="4353" max="4353" width="15.42578125" style="1282" customWidth="1"/>
    <col min="4354" max="4354" width="18.5703125" style="1282" customWidth="1"/>
    <col min="4355" max="4355" width="21.5703125" style="1282" customWidth="1"/>
    <col min="4356" max="4356" width="14.7109375" style="1282" customWidth="1"/>
    <col min="4357" max="4357" width="15.85546875" style="1282" customWidth="1"/>
    <col min="4358" max="4358" width="16.140625" style="1282" customWidth="1"/>
    <col min="4359" max="4359" width="15.85546875" style="1282" customWidth="1"/>
    <col min="4360" max="4360" width="16.140625" style="1282" customWidth="1"/>
    <col min="4361" max="4362" width="8.85546875" style="1282"/>
    <col min="4363" max="4363" width="36.140625" style="1282" customWidth="1"/>
    <col min="4364" max="4608" width="8.85546875" style="1282"/>
    <col min="4609" max="4609" width="15.42578125" style="1282" customWidth="1"/>
    <col min="4610" max="4610" width="18.5703125" style="1282" customWidth="1"/>
    <col min="4611" max="4611" width="21.5703125" style="1282" customWidth="1"/>
    <col min="4612" max="4612" width="14.7109375" style="1282" customWidth="1"/>
    <col min="4613" max="4613" width="15.85546875" style="1282" customWidth="1"/>
    <col min="4614" max="4614" width="16.140625" style="1282" customWidth="1"/>
    <col min="4615" max="4615" width="15.85546875" style="1282" customWidth="1"/>
    <col min="4616" max="4616" width="16.140625" style="1282" customWidth="1"/>
    <col min="4617" max="4618" width="8.85546875" style="1282"/>
    <col min="4619" max="4619" width="36.140625" style="1282" customWidth="1"/>
    <col min="4620" max="4864" width="8.85546875" style="1282"/>
    <col min="4865" max="4865" width="15.42578125" style="1282" customWidth="1"/>
    <col min="4866" max="4866" width="18.5703125" style="1282" customWidth="1"/>
    <col min="4867" max="4867" width="21.5703125" style="1282" customWidth="1"/>
    <col min="4868" max="4868" width="14.7109375" style="1282" customWidth="1"/>
    <col min="4869" max="4869" width="15.85546875" style="1282" customWidth="1"/>
    <col min="4870" max="4870" width="16.140625" style="1282" customWidth="1"/>
    <col min="4871" max="4871" width="15.85546875" style="1282" customWidth="1"/>
    <col min="4872" max="4872" width="16.140625" style="1282" customWidth="1"/>
    <col min="4873" max="4874" width="8.85546875" style="1282"/>
    <col min="4875" max="4875" width="36.140625" style="1282" customWidth="1"/>
    <col min="4876" max="5120" width="8.85546875" style="1282"/>
    <col min="5121" max="5121" width="15.42578125" style="1282" customWidth="1"/>
    <col min="5122" max="5122" width="18.5703125" style="1282" customWidth="1"/>
    <col min="5123" max="5123" width="21.5703125" style="1282" customWidth="1"/>
    <col min="5124" max="5124" width="14.7109375" style="1282" customWidth="1"/>
    <col min="5125" max="5125" width="15.85546875" style="1282" customWidth="1"/>
    <col min="5126" max="5126" width="16.140625" style="1282" customWidth="1"/>
    <col min="5127" max="5127" width="15.85546875" style="1282" customWidth="1"/>
    <col min="5128" max="5128" width="16.140625" style="1282" customWidth="1"/>
    <col min="5129" max="5130" width="8.85546875" style="1282"/>
    <col min="5131" max="5131" width="36.140625" style="1282" customWidth="1"/>
    <col min="5132" max="5376" width="8.85546875" style="1282"/>
    <col min="5377" max="5377" width="15.42578125" style="1282" customWidth="1"/>
    <col min="5378" max="5378" width="18.5703125" style="1282" customWidth="1"/>
    <col min="5379" max="5379" width="21.5703125" style="1282" customWidth="1"/>
    <col min="5380" max="5380" width="14.7109375" style="1282" customWidth="1"/>
    <col min="5381" max="5381" width="15.85546875" style="1282" customWidth="1"/>
    <col min="5382" max="5382" width="16.140625" style="1282" customWidth="1"/>
    <col min="5383" max="5383" width="15.85546875" style="1282" customWidth="1"/>
    <col min="5384" max="5384" width="16.140625" style="1282" customWidth="1"/>
    <col min="5385" max="5386" width="8.85546875" style="1282"/>
    <col min="5387" max="5387" width="36.140625" style="1282" customWidth="1"/>
    <col min="5388" max="5632" width="8.85546875" style="1282"/>
    <col min="5633" max="5633" width="15.42578125" style="1282" customWidth="1"/>
    <col min="5634" max="5634" width="18.5703125" style="1282" customWidth="1"/>
    <col min="5635" max="5635" width="21.5703125" style="1282" customWidth="1"/>
    <col min="5636" max="5636" width="14.7109375" style="1282" customWidth="1"/>
    <col min="5637" max="5637" width="15.85546875" style="1282" customWidth="1"/>
    <col min="5638" max="5638" width="16.140625" style="1282" customWidth="1"/>
    <col min="5639" max="5639" width="15.85546875" style="1282" customWidth="1"/>
    <col min="5640" max="5640" width="16.140625" style="1282" customWidth="1"/>
    <col min="5641" max="5642" width="8.85546875" style="1282"/>
    <col min="5643" max="5643" width="36.140625" style="1282" customWidth="1"/>
    <col min="5644" max="5888" width="8.85546875" style="1282"/>
    <col min="5889" max="5889" width="15.42578125" style="1282" customWidth="1"/>
    <col min="5890" max="5890" width="18.5703125" style="1282" customWidth="1"/>
    <col min="5891" max="5891" width="21.5703125" style="1282" customWidth="1"/>
    <col min="5892" max="5892" width="14.7109375" style="1282" customWidth="1"/>
    <col min="5893" max="5893" width="15.85546875" style="1282" customWidth="1"/>
    <col min="5894" max="5894" width="16.140625" style="1282" customWidth="1"/>
    <col min="5895" max="5895" width="15.85546875" style="1282" customWidth="1"/>
    <col min="5896" max="5896" width="16.140625" style="1282" customWidth="1"/>
    <col min="5897" max="5898" width="8.85546875" style="1282"/>
    <col min="5899" max="5899" width="36.140625" style="1282" customWidth="1"/>
    <col min="5900" max="6144" width="8.85546875" style="1282"/>
    <col min="6145" max="6145" width="15.42578125" style="1282" customWidth="1"/>
    <col min="6146" max="6146" width="18.5703125" style="1282" customWidth="1"/>
    <col min="6147" max="6147" width="21.5703125" style="1282" customWidth="1"/>
    <col min="6148" max="6148" width="14.7109375" style="1282" customWidth="1"/>
    <col min="6149" max="6149" width="15.85546875" style="1282" customWidth="1"/>
    <col min="6150" max="6150" width="16.140625" style="1282" customWidth="1"/>
    <col min="6151" max="6151" width="15.85546875" style="1282" customWidth="1"/>
    <col min="6152" max="6152" width="16.140625" style="1282" customWidth="1"/>
    <col min="6153" max="6154" width="8.85546875" style="1282"/>
    <col min="6155" max="6155" width="36.140625" style="1282" customWidth="1"/>
    <col min="6156" max="6400" width="8.85546875" style="1282"/>
    <col min="6401" max="6401" width="15.42578125" style="1282" customWidth="1"/>
    <col min="6402" max="6402" width="18.5703125" style="1282" customWidth="1"/>
    <col min="6403" max="6403" width="21.5703125" style="1282" customWidth="1"/>
    <col min="6404" max="6404" width="14.7109375" style="1282" customWidth="1"/>
    <col min="6405" max="6405" width="15.85546875" style="1282" customWidth="1"/>
    <col min="6406" max="6406" width="16.140625" style="1282" customWidth="1"/>
    <col min="6407" max="6407" width="15.85546875" style="1282" customWidth="1"/>
    <col min="6408" max="6408" width="16.140625" style="1282" customWidth="1"/>
    <col min="6409" max="6410" width="8.85546875" style="1282"/>
    <col min="6411" max="6411" width="36.140625" style="1282" customWidth="1"/>
    <col min="6412" max="6656" width="8.85546875" style="1282"/>
    <col min="6657" max="6657" width="15.42578125" style="1282" customWidth="1"/>
    <col min="6658" max="6658" width="18.5703125" style="1282" customWidth="1"/>
    <col min="6659" max="6659" width="21.5703125" style="1282" customWidth="1"/>
    <col min="6660" max="6660" width="14.7109375" style="1282" customWidth="1"/>
    <col min="6661" max="6661" width="15.85546875" style="1282" customWidth="1"/>
    <col min="6662" max="6662" width="16.140625" style="1282" customWidth="1"/>
    <col min="6663" max="6663" width="15.85546875" style="1282" customWidth="1"/>
    <col min="6664" max="6664" width="16.140625" style="1282" customWidth="1"/>
    <col min="6665" max="6666" width="8.85546875" style="1282"/>
    <col min="6667" max="6667" width="36.140625" style="1282" customWidth="1"/>
    <col min="6668" max="6912" width="8.85546875" style="1282"/>
    <col min="6913" max="6913" width="15.42578125" style="1282" customWidth="1"/>
    <col min="6914" max="6914" width="18.5703125" style="1282" customWidth="1"/>
    <col min="6915" max="6915" width="21.5703125" style="1282" customWidth="1"/>
    <col min="6916" max="6916" width="14.7109375" style="1282" customWidth="1"/>
    <col min="6917" max="6917" width="15.85546875" style="1282" customWidth="1"/>
    <col min="6918" max="6918" width="16.140625" style="1282" customWidth="1"/>
    <col min="6919" max="6919" width="15.85546875" style="1282" customWidth="1"/>
    <col min="6920" max="6920" width="16.140625" style="1282" customWidth="1"/>
    <col min="6921" max="6922" width="8.85546875" style="1282"/>
    <col min="6923" max="6923" width="36.140625" style="1282" customWidth="1"/>
    <col min="6924" max="7168" width="8.85546875" style="1282"/>
    <col min="7169" max="7169" width="15.42578125" style="1282" customWidth="1"/>
    <col min="7170" max="7170" width="18.5703125" style="1282" customWidth="1"/>
    <col min="7171" max="7171" width="21.5703125" style="1282" customWidth="1"/>
    <col min="7172" max="7172" width="14.7109375" style="1282" customWidth="1"/>
    <col min="7173" max="7173" width="15.85546875" style="1282" customWidth="1"/>
    <col min="7174" max="7174" width="16.140625" style="1282" customWidth="1"/>
    <col min="7175" max="7175" width="15.85546875" style="1282" customWidth="1"/>
    <col min="7176" max="7176" width="16.140625" style="1282" customWidth="1"/>
    <col min="7177" max="7178" width="8.85546875" style="1282"/>
    <col min="7179" max="7179" width="36.140625" style="1282" customWidth="1"/>
    <col min="7180" max="7424" width="8.85546875" style="1282"/>
    <col min="7425" max="7425" width="15.42578125" style="1282" customWidth="1"/>
    <col min="7426" max="7426" width="18.5703125" style="1282" customWidth="1"/>
    <col min="7427" max="7427" width="21.5703125" style="1282" customWidth="1"/>
    <col min="7428" max="7428" width="14.7109375" style="1282" customWidth="1"/>
    <col min="7429" max="7429" width="15.85546875" style="1282" customWidth="1"/>
    <col min="7430" max="7430" width="16.140625" style="1282" customWidth="1"/>
    <col min="7431" max="7431" width="15.85546875" style="1282" customWidth="1"/>
    <col min="7432" max="7432" width="16.140625" style="1282" customWidth="1"/>
    <col min="7433" max="7434" width="8.85546875" style="1282"/>
    <col min="7435" max="7435" width="36.140625" style="1282" customWidth="1"/>
    <col min="7436" max="7680" width="8.85546875" style="1282"/>
    <col min="7681" max="7681" width="15.42578125" style="1282" customWidth="1"/>
    <col min="7682" max="7682" width="18.5703125" style="1282" customWidth="1"/>
    <col min="7683" max="7683" width="21.5703125" style="1282" customWidth="1"/>
    <col min="7684" max="7684" width="14.7109375" style="1282" customWidth="1"/>
    <col min="7685" max="7685" width="15.85546875" style="1282" customWidth="1"/>
    <col min="7686" max="7686" width="16.140625" style="1282" customWidth="1"/>
    <col min="7687" max="7687" width="15.85546875" style="1282" customWidth="1"/>
    <col min="7688" max="7688" width="16.140625" style="1282" customWidth="1"/>
    <col min="7689" max="7690" width="8.85546875" style="1282"/>
    <col min="7691" max="7691" width="36.140625" style="1282" customWidth="1"/>
    <col min="7692" max="7936" width="8.85546875" style="1282"/>
    <col min="7937" max="7937" width="15.42578125" style="1282" customWidth="1"/>
    <col min="7938" max="7938" width="18.5703125" style="1282" customWidth="1"/>
    <col min="7939" max="7939" width="21.5703125" style="1282" customWidth="1"/>
    <col min="7940" max="7940" width="14.7109375" style="1282" customWidth="1"/>
    <col min="7941" max="7941" width="15.85546875" style="1282" customWidth="1"/>
    <col min="7942" max="7942" width="16.140625" style="1282" customWidth="1"/>
    <col min="7943" max="7943" width="15.85546875" style="1282" customWidth="1"/>
    <col min="7944" max="7944" width="16.140625" style="1282" customWidth="1"/>
    <col min="7945" max="7946" width="8.85546875" style="1282"/>
    <col min="7947" max="7947" width="36.140625" style="1282" customWidth="1"/>
    <col min="7948" max="8192" width="8.85546875" style="1282"/>
    <col min="8193" max="8193" width="15.42578125" style="1282" customWidth="1"/>
    <col min="8194" max="8194" width="18.5703125" style="1282" customWidth="1"/>
    <col min="8195" max="8195" width="21.5703125" style="1282" customWidth="1"/>
    <col min="8196" max="8196" width="14.7109375" style="1282" customWidth="1"/>
    <col min="8197" max="8197" width="15.85546875" style="1282" customWidth="1"/>
    <col min="8198" max="8198" width="16.140625" style="1282" customWidth="1"/>
    <col min="8199" max="8199" width="15.85546875" style="1282" customWidth="1"/>
    <col min="8200" max="8200" width="16.140625" style="1282" customWidth="1"/>
    <col min="8201" max="8202" width="8.85546875" style="1282"/>
    <col min="8203" max="8203" width="36.140625" style="1282" customWidth="1"/>
    <col min="8204" max="8448" width="8.85546875" style="1282"/>
    <col min="8449" max="8449" width="15.42578125" style="1282" customWidth="1"/>
    <col min="8450" max="8450" width="18.5703125" style="1282" customWidth="1"/>
    <col min="8451" max="8451" width="21.5703125" style="1282" customWidth="1"/>
    <col min="8452" max="8452" width="14.7109375" style="1282" customWidth="1"/>
    <col min="8453" max="8453" width="15.85546875" style="1282" customWidth="1"/>
    <col min="8454" max="8454" width="16.140625" style="1282" customWidth="1"/>
    <col min="8455" max="8455" width="15.85546875" style="1282" customWidth="1"/>
    <col min="8456" max="8456" width="16.140625" style="1282" customWidth="1"/>
    <col min="8457" max="8458" width="8.85546875" style="1282"/>
    <col min="8459" max="8459" width="36.140625" style="1282" customWidth="1"/>
    <col min="8460" max="8704" width="8.85546875" style="1282"/>
    <col min="8705" max="8705" width="15.42578125" style="1282" customWidth="1"/>
    <col min="8706" max="8706" width="18.5703125" style="1282" customWidth="1"/>
    <col min="8707" max="8707" width="21.5703125" style="1282" customWidth="1"/>
    <col min="8708" max="8708" width="14.7109375" style="1282" customWidth="1"/>
    <col min="8709" max="8709" width="15.85546875" style="1282" customWidth="1"/>
    <col min="8710" max="8710" width="16.140625" style="1282" customWidth="1"/>
    <col min="8711" max="8711" width="15.85546875" style="1282" customWidth="1"/>
    <col min="8712" max="8712" width="16.140625" style="1282" customWidth="1"/>
    <col min="8713" max="8714" width="8.85546875" style="1282"/>
    <col min="8715" max="8715" width="36.140625" style="1282" customWidth="1"/>
    <col min="8716" max="8960" width="8.85546875" style="1282"/>
    <col min="8961" max="8961" width="15.42578125" style="1282" customWidth="1"/>
    <col min="8962" max="8962" width="18.5703125" style="1282" customWidth="1"/>
    <col min="8963" max="8963" width="21.5703125" style="1282" customWidth="1"/>
    <col min="8964" max="8964" width="14.7109375" style="1282" customWidth="1"/>
    <col min="8965" max="8965" width="15.85546875" style="1282" customWidth="1"/>
    <col min="8966" max="8966" width="16.140625" style="1282" customWidth="1"/>
    <col min="8967" max="8967" width="15.85546875" style="1282" customWidth="1"/>
    <col min="8968" max="8968" width="16.140625" style="1282" customWidth="1"/>
    <col min="8969" max="8970" width="8.85546875" style="1282"/>
    <col min="8971" max="8971" width="36.140625" style="1282" customWidth="1"/>
    <col min="8972" max="9216" width="8.85546875" style="1282"/>
    <col min="9217" max="9217" width="15.42578125" style="1282" customWidth="1"/>
    <col min="9218" max="9218" width="18.5703125" style="1282" customWidth="1"/>
    <col min="9219" max="9219" width="21.5703125" style="1282" customWidth="1"/>
    <col min="9220" max="9220" width="14.7109375" style="1282" customWidth="1"/>
    <col min="9221" max="9221" width="15.85546875" style="1282" customWidth="1"/>
    <col min="9222" max="9222" width="16.140625" style="1282" customWidth="1"/>
    <col min="9223" max="9223" width="15.85546875" style="1282" customWidth="1"/>
    <col min="9224" max="9224" width="16.140625" style="1282" customWidth="1"/>
    <col min="9225" max="9226" width="8.85546875" style="1282"/>
    <col min="9227" max="9227" width="36.140625" style="1282" customWidth="1"/>
    <col min="9228" max="9472" width="8.85546875" style="1282"/>
    <col min="9473" max="9473" width="15.42578125" style="1282" customWidth="1"/>
    <col min="9474" max="9474" width="18.5703125" style="1282" customWidth="1"/>
    <col min="9475" max="9475" width="21.5703125" style="1282" customWidth="1"/>
    <col min="9476" max="9476" width="14.7109375" style="1282" customWidth="1"/>
    <col min="9477" max="9477" width="15.85546875" style="1282" customWidth="1"/>
    <col min="9478" max="9478" width="16.140625" style="1282" customWidth="1"/>
    <col min="9479" max="9479" width="15.85546875" style="1282" customWidth="1"/>
    <col min="9480" max="9480" width="16.140625" style="1282" customWidth="1"/>
    <col min="9481" max="9482" width="8.85546875" style="1282"/>
    <col min="9483" max="9483" width="36.140625" style="1282" customWidth="1"/>
    <col min="9484" max="9728" width="8.85546875" style="1282"/>
    <col min="9729" max="9729" width="15.42578125" style="1282" customWidth="1"/>
    <col min="9730" max="9730" width="18.5703125" style="1282" customWidth="1"/>
    <col min="9731" max="9731" width="21.5703125" style="1282" customWidth="1"/>
    <col min="9732" max="9732" width="14.7109375" style="1282" customWidth="1"/>
    <col min="9733" max="9733" width="15.85546875" style="1282" customWidth="1"/>
    <col min="9734" max="9734" width="16.140625" style="1282" customWidth="1"/>
    <col min="9735" max="9735" width="15.85546875" style="1282" customWidth="1"/>
    <col min="9736" max="9736" width="16.140625" style="1282" customWidth="1"/>
    <col min="9737" max="9738" width="8.85546875" style="1282"/>
    <col min="9739" max="9739" width="36.140625" style="1282" customWidth="1"/>
    <col min="9740" max="9984" width="8.85546875" style="1282"/>
    <col min="9985" max="9985" width="15.42578125" style="1282" customWidth="1"/>
    <col min="9986" max="9986" width="18.5703125" style="1282" customWidth="1"/>
    <col min="9987" max="9987" width="21.5703125" style="1282" customWidth="1"/>
    <col min="9988" max="9988" width="14.7109375" style="1282" customWidth="1"/>
    <col min="9989" max="9989" width="15.85546875" style="1282" customWidth="1"/>
    <col min="9990" max="9990" width="16.140625" style="1282" customWidth="1"/>
    <col min="9991" max="9991" width="15.85546875" style="1282" customWidth="1"/>
    <col min="9992" max="9992" width="16.140625" style="1282" customWidth="1"/>
    <col min="9993" max="9994" width="8.85546875" style="1282"/>
    <col min="9995" max="9995" width="36.140625" style="1282" customWidth="1"/>
    <col min="9996" max="10240" width="8.85546875" style="1282"/>
    <col min="10241" max="10241" width="15.42578125" style="1282" customWidth="1"/>
    <col min="10242" max="10242" width="18.5703125" style="1282" customWidth="1"/>
    <col min="10243" max="10243" width="21.5703125" style="1282" customWidth="1"/>
    <col min="10244" max="10244" width="14.7109375" style="1282" customWidth="1"/>
    <col min="10245" max="10245" width="15.85546875" style="1282" customWidth="1"/>
    <col min="10246" max="10246" width="16.140625" style="1282" customWidth="1"/>
    <col min="10247" max="10247" width="15.85546875" style="1282" customWidth="1"/>
    <col min="10248" max="10248" width="16.140625" style="1282" customWidth="1"/>
    <col min="10249" max="10250" width="8.85546875" style="1282"/>
    <col min="10251" max="10251" width="36.140625" style="1282" customWidth="1"/>
    <col min="10252" max="10496" width="8.85546875" style="1282"/>
    <col min="10497" max="10497" width="15.42578125" style="1282" customWidth="1"/>
    <col min="10498" max="10498" width="18.5703125" style="1282" customWidth="1"/>
    <col min="10499" max="10499" width="21.5703125" style="1282" customWidth="1"/>
    <col min="10500" max="10500" width="14.7109375" style="1282" customWidth="1"/>
    <col min="10501" max="10501" width="15.85546875" style="1282" customWidth="1"/>
    <col min="10502" max="10502" width="16.140625" style="1282" customWidth="1"/>
    <col min="10503" max="10503" width="15.85546875" style="1282" customWidth="1"/>
    <col min="10504" max="10504" width="16.140625" style="1282" customWidth="1"/>
    <col min="10505" max="10506" width="8.85546875" style="1282"/>
    <col min="10507" max="10507" width="36.140625" style="1282" customWidth="1"/>
    <col min="10508" max="10752" width="8.85546875" style="1282"/>
    <col min="10753" max="10753" width="15.42578125" style="1282" customWidth="1"/>
    <col min="10754" max="10754" width="18.5703125" style="1282" customWidth="1"/>
    <col min="10755" max="10755" width="21.5703125" style="1282" customWidth="1"/>
    <col min="10756" max="10756" width="14.7109375" style="1282" customWidth="1"/>
    <col min="10757" max="10757" width="15.85546875" style="1282" customWidth="1"/>
    <col min="10758" max="10758" width="16.140625" style="1282" customWidth="1"/>
    <col min="10759" max="10759" width="15.85546875" style="1282" customWidth="1"/>
    <col min="10760" max="10760" width="16.140625" style="1282" customWidth="1"/>
    <col min="10761" max="10762" width="8.85546875" style="1282"/>
    <col min="10763" max="10763" width="36.140625" style="1282" customWidth="1"/>
    <col min="10764" max="11008" width="8.85546875" style="1282"/>
    <col min="11009" max="11009" width="15.42578125" style="1282" customWidth="1"/>
    <col min="11010" max="11010" width="18.5703125" style="1282" customWidth="1"/>
    <col min="11011" max="11011" width="21.5703125" style="1282" customWidth="1"/>
    <col min="11012" max="11012" width="14.7109375" style="1282" customWidth="1"/>
    <col min="11013" max="11013" width="15.85546875" style="1282" customWidth="1"/>
    <col min="11014" max="11014" width="16.140625" style="1282" customWidth="1"/>
    <col min="11015" max="11015" width="15.85546875" style="1282" customWidth="1"/>
    <col min="11016" max="11016" width="16.140625" style="1282" customWidth="1"/>
    <col min="11017" max="11018" width="8.85546875" style="1282"/>
    <col min="11019" max="11019" width="36.140625" style="1282" customWidth="1"/>
    <col min="11020" max="11264" width="8.85546875" style="1282"/>
    <col min="11265" max="11265" width="15.42578125" style="1282" customWidth="1"/>
    <col min="11266" max="11266" width="18.5703125" style="1282" customWidth="1"/>
    <col min="11267" max="11267" width="21.5703125" style="1282" customWidth="1"/>
    <col min="11268" max="11268" width="14.7109375" style="1282" customWidth="1"/>
    <col min="11269" max="11269" width="15.85546875" style="1282" customWidth="1"/>
    <col min="11270" max="11270" width="16.140625" style="1282" customWidth="1"/>
    <col min="11271" max="11271" width="15.85546875" style="1282" customWidth="1"/>
    <col min="11272" max="11272" width="16.140625" style="1282" customWidth="1"/>
    <col min="11273" max="11274" width="8.85546875" style="1282"/>
    <col min="11275" max="11275" width="36.140625" style="1282" customWidth="1"/>
    <col min="11276" max="11520" width="8.85546875" style="1282"/>
    <col min="11521" max="11521" width="15.42578125" style="1282" customWidth="1"/>
    <col min="11522" max="11522" width="18.5703125" style="1282" customWidth="1"/>
    <col min="11523" max="11523" width="21.5703125" style="1282" customWidth="1"/>
    <col min="11524" max="11524" width="14.7109375" style="1282" customWidth="1"/>
    <col min="11525" max="11525" width="15.85546875" style="1282" customWidth="1"/>
    <col min="11526" max="11526" width="16.140625" style="1282" customWidth="1"/>
    <col min="11527" max="11527" width="15.85546875" style="1282" customWidth="1"/>
    <col min="11528" max="11528" width="16.140625" style="1282" customWidth="1"/>
    <col min="11529" max="11530" width="8.85546875" style="1282"/>
    <col min="11531" max="11531" width="36.140625" style="1282" customWidth="1"/>
    <col min="11532" max="11776" width="8.85546875" style="1282"/>
    <col min="11777" max="11777" width="15.42578125" style="1282" customWidth="1"/>
    <col min="11778" max="11778" width="18.5703125" style="1282" customWidth="1"/>
    <col min="11779" max="11779" width="21.5703125" style="1282" customWidth="1"/>
    <col min="11780" max="11780" width="14.7109375" style="1282" customWidth="1"/>
    <col min="11781" max="11781" width="15.85546875" style="1282" customWidth="1"/>
    <col min="11782" max="11782" width="16.140625" style="1282" customWidth="1"/>
    <col min="11783" max="11783" width="15.85546875" style="1282" customWidth="1"/>
    <col min="11784" max="11784" width="16.140625" style="1282" customWidth="1"/>
    <col min="11785" max="11786" width="8.85546875" style="1282"/>
    <col min="11787" max="11787" width="36.140625" style="1282" customWidth="1"/>
    <col min="11788" max="12032" width="8.85546875" style="1282"/>
    <col min="12033" max="12033" width="15.42578125" style="1282" customWidth="1"/>
    <col min="12034" max="12034" width="18.5703125" style="1282" customWidth="1"/>
    <col min="12035" max="12035" width="21.5703125" style="1282" customWidth="1"/>
    <col min="12036" max="12036" width="14.7109375" style="1282" customWidth="1"/>
    <col min="12037" max="12037" width="15.85546875" style="1282" customWidth="1"/>
    <col min="12038" max="12038" width="16.140625" style="1282" customWidth="1"/>
    <col min="12039" max="12039" width="15.85546875" style="1282" customWidth="1"/>
    <col min="12040" max="12040" width="16.140625" style="1282" customWidth="1"/>
    <col min="12041" max="12042" width="8.85546875" style="1282"/>
    <col min="12043" max="12043" width="36.140625" style="1282" customWidth="1"/>
    <col min="12044" max="12288" width="8.85546875" style="1282"/>
    <col min="12289" max="12289" width="15.42578125" style="1282" customWidth="1"/>
    <col min="12290" max="12290" width="18.5703125" style="1282" customWidth="1"/>
    <col min="12291" max="12291" width="21.5703125" style="1282" customWidth="1"/>
    <col min="12292" max="12292" width="14.7109375" style="1282" customWidth="1"/>
    <col min="12293" max="12293" width="15.85546875" style="1282" customWidth="1"/>
    <col min="12294" max="12294" width="16.140625" style="1282" customWidth="1"/>
    <col min="12295" max="12295" width="15.85546875" style="1282" customWidth="1"/>
    <col min="12296" max="12296" width="16.140625" style="1282" customWidth="1"/>
    <col min="12297" max="12298" width="8.85546875" style="1282"/>
    <col min="12299" max="12299" width="36.140625" style="1282" customWidth="1"/>
    <col min="12300" max="12544" width="8.85546875" style="1282"/>
    <col min="12545" max="12545" width="15.42578125" style="1282" customWidth="1"/>
    <col min="12546" max="12546" width="18.5703125" style="1282" customWidth="1"/>
    <col min="12547" max="12547" width="21.5703125" style="1282" customWidth="1"/>
    <col min="12548" max="12548" width="14.7109375" style="1282" customWidth="1"/>
    <col min="12549" max="12549" width="15.85546875" style="1282" customWidth="1"/>
    <col min="12550" max="12550" width="16.140625" style="1282" customWidth="1"/>
    <col min="12551" max="12551" width="15.85546875" style="1282" customWidth="1"/>
    <col min="12552" max="12552" width="16.140625" style="1282" customWidth="1"/>
    <col min="12553" max="12554" width="8.85546875" style="1282"/>
    <col min="12555" max="12555" width="36.140625" style="1282" customWidth="1"/>
    <col min="12556" max="12800" width="8.85546875" style="1282"/>
    <col min="12801" max="12801" width="15.42578125" style="1282" customWidth="1"/>
    <col min="12802" max="12802" width="18.5703125" style="1282" customWidth="1"/>
    <col min="12803" max="12803" width="21.5703125" style="1282" customWidth="1"/>
    <col min="12804" max="12804" width="14.7109375" style="1282" customWidth="1"/>
    <col min="12805" max="12805" width="15.85546875" style="1282" customWidth="1"/>
    <col min="12806" max="12806" width="16.140625" style="1282" customWidth="1"/>
    <col min="12807" max="12807" width="15.85546875" style="1282" customWidth="1"/>
    <col min="12808" max="12808" width="16.140625" style="1282" customWidth="1"/>
    <col min="12809" max="12810" width="8.85546875" style="1282"/>
    <col min="12811" max="12811" width="36.140625" style="1282" customWidth="1"/>
    <col min="12812" max="13056" width="8.85546875" style="1282"/>
    <col min="13057" max="13057" width="15.42578125" style="1282" customWidth="1"/>
    <col min="13058" max="13058" width="18.5703125" style="1282" customWidth="1"/>
    <col min="13059" max="13059" width="21.5703125" style="1282" customWidth="1"/>
    <col min="13060" max="13060" width="14.7109375" style="1282" customWidth="1"/>
    <col min="13061" max="13061" width="15.85546875" style="1282" customWidth="1"/>
    <col min="13062" max="13062" width="16.140625" style="1282" customWidth="1"/>
    <col min="13063" max="13063" width="15.85546875" style="1282" customWidth="1"/>
    <col min="13064" max="13064" width="16.140625" style="1282" customWidth="1"/>
    <col min="13065" max="13066" width="8.85546875" style="1282"/>
    <col min="13067" max="13067" width="36.140625" style="1282" customWidth="1"/>
    <col min="13068" max="13312" width="8.85546875" style="1282"/>
    <col min="13313" max="13313" width="15.42578125" style="1282" customWidth="1"/>
    <col min="13314" max="13314" width="18.5703125" style="1282" customWidth="1"/>
    <col min="13315" max="13315" width="21.5703125" style="1282" customWidth="1"/>
    <col min="13316" max="13316" width="14.7109375" style="1282" customWidth="1"/>
    <col min="13317" max="13317" width="15.85546875" style="1282" customWidth="1"/>
    <col min="13318" max="13318" width="16.140625" style="1282" customWidth="1"/>
    <col min="13319" max="13319" width="15.85546875" style="1282" customWidth="1"/>
    <col min="13320" max="13320" width="16.140625" style="1282" customWidth="1"/>
    <col min="13321" max="13322" width="8.85546875" style="1282"/>
    <col min="13323" max="13323" width="36.140625" style="1282" customWidth="1"/>
    <col min="13324" max="13568" width="8.85546875" style="1282"/>
    <col min="13569" max="13569" width="15.42578125" style="1282" customWidth="1"/>
    <col min="13570" max="13570" width="18.5703125" style="1282" customWidth="1"/>
    <col min="13571" max="13571" width="21.5703125" style="1282" customWidth="1"/>
    <col min="13572" max="13572" width="14.7109375" style="1282" customWidth="1"/>
    <col min="13573" max="13573" width="15.85546875" style="1282" customWidth="1"/>
    <col min="13574" max="13574" width="16.140625" style="1282" customWidth="1"/>
    <col min="13575" max="13575" width="15.85546875" style="1282" customWidth="1"/>
    <col min="13576" max="13576" width="16.140625" style="1282" customWidth="1"/>
    <col min="13577" max="13578" width="8.85546875" style="1282"/>
    <col min="13579" max="13579" width="36.140625" style="1282" customWidth="1"/>
    <col min="13580" max="13824" width="8.85546875" style="1282"/>
    <col min="13825" max="13825" width="15.42578125" style="1282" customWidth="1"/>
    <col min="13826" max="13826" width="18.5703125" style="1282" customWidth="1"/>
    <col min="13827" max="13827" width="21.5703125" style="1282" customWidth="1"/>
    <col min="13828" max="13828" width="14.7109375" style="1282" customWidth="1"/>
    <col min="13829" max="13829" width="15.85546875" style="1282" customWidth="1"/>
    <col min="13830" max="13830" width="16.140625" style="1282" customWidth="1"/>
    <col min="13831" max="13831" width="15.85546875" style="1282" customWidth="1"/>
    <col min="13832" max="13832" width="16.140625" style="1282" customWidth="1"/>
    <col min="13833" max="13834" width="8.85546875" style="1282"/>
    <col min="13835" max="13835" width="36.140625" style="1282" customWidth="1"/>
    <col min="13836" max="14080" width="8.85546875" style="1282"/>
    <col min="14081" max="14081" width="15.42578125" style="1282" customWidth="1"/>
    <col min="14082" max="14082" width="18.5703125" style="1282" customWidth="1"/>
    <col min="14083" max="14083" width="21.5703125" style="1282" customWidth="1"/>
    <col min="14084" max="14084" width="14.7109375" style="1282" customWidth="1"/>
    <col min="14085" max="14085" width="15.85546875" style="1282" customWidth="1"/>
    <col min="14086" max="14086" width="16.140625" style="1282" customWidth="1"/>
    <col min="14087" max="14087" width="15.85546875" style="1282" customWidth="1"/>
    <col min="14088" max="14088" width="16.140625" style="1282" customWidth="1"/>
    <col min="14089" max="14090" width="8.85546875" style="1282"/>
    <col min="14091" max="14091" width="36.140625" style="1282" customWidth="1"/>
    <col min="14092" max="14336" width="8.85546875" style="1282"/>
    <col min="14337" max="14337" width="15.42578125" style="1282" customWidth="1"/>
    <col min="14338" max="14338" width="18.5703125" style="1282" customWidth="1"/>
    <col min="14339" max="14339" width="21.5703125" style="1282" customWidth="1"/>
    <col min="14340" max="14340" width="14.7109375" style="1282" customWidth="1"/>
    <col min="14341" max="14341" width="15.85546875" style="1282" customWidth="1"/>
    <col min="14342" max="14342" width="16.140625" style="1282" customWidth="1"/>
    <col min="14343" max="14343" width="15.85546875" style="1282" customWidth="1"/>
    <col min="14344" max="14344" width="16.140625" style="1282" customWidth="1"/>
    <col min="14345" max="14346" width="8.85546875" style="1282"/>
    <col min="14347" max="14347" width="36.140625" style="1282" customWidth="1"/>
    <col min="14348" max="14592" width="8.85546875" style="1282"/>
    <col min="14593" max="14593" width="15.42578125" style="1282" customWidth="1"/>
    <col min="14594" max="14594" width="18.5703125" style="1282" customWidth="1"/>
    <col min="14595" max="14595" width="21.5703125" style="1282" customWidth="1"/>
    <col min="14596" max="14596" width="14.7109375" style="1282" customWidth="1"/>
    <col min="14597" max="14597" width="15.85546875" style="1282" customWidth="1"/>
    <col min="14598" max="14598" width="16.140625" style="1282" customWidth="1"/>
    <col min="14599" max="14599" width="15.85546875" style="1282" customWidth="1"/>
    <col min="14600" max="14600" width="16.140625" style="1282" customWidth="1"/>
    <col min="14601" max="14602" width="8.85546875" style="1282"/>
    <col min="14603" max="14603" width="36.140625" style="1282" customWidth="1"/>
    <col min="14604" max="14848" width="8.85546875" style="1282"/>
    <col min="14849" max="14849" width="15.42578125" style="1282" customWidth="1"/>
    <col min="14850" max="14850" width="18.5703125" style="1282" customWidth="1"/>
    <col min="14851" max="14851" width="21.5703125" style="1282" customWidth="1"/>
    <col min="14852" max="14852" width="14.7109375" style="1282" customWidth="1"/>
    <col min="14853" max="14853" width="15.85546875" style="1282" customWidth="1"/>
    <col min="14854" max="14854" width="16.140625" style="1282" customWidth="1"/>
    <col min="14855" max="14855" width="15.85546875" style="1282" customWidth="1"/>
    <col min="14856" max="14856" width="16.140625" style="1282" customWidth="1"/>
    <col min="14857" max="14858" width="8.85546875" style="1282"/>
    <col min="14859" max="14859" width="36.140625" style="1282" customWidth="1"/>
    <col min="14860" max="15104" width="8.85546875" style="1282"/>
    <col min="15105" max="15105" width="15.42578125" style="1282" customWidth="1"/>
    <col min="15106" max="15106" width="18.5703125" style="1282" customWidth="1"/>
    <col min="15107" max="15107" width="21.5703125" style="1282" customWidth="1"/>
    <col min="15108" max="15108" width="14.7109375" style="1282" customWidth="1"/>
    <col min="15109" max="15109" width="15.85546875" style="1282" customWidth="1"/>
    <col min="15110" max="15110" width="16.140625" style="1282" customWidth="1"/>
    <col min="15111" max="15111" width="15.85546875" style="1282" customWidth="1"/>
    <col min="15112" max="15112" width="16.140625" style="1282" customWidth="1"/>
    <col min="15113" max="15114" width="8.85546875" style="1282"/>
    <col min="15115" max="15115" width="36.140625" style="1282" customWidth="1"/>
    <col min="15116" max="15360" width="8.85546875" style="1282"/>
    <col min="15361" max="15361" width="15.42578125" style="1282" customWidth="1"/>
    <col min="15362" max="15362" width="18.5703125" style="1282" customWidth="1"/>
    <col min="15363" max="15363" width="21.5703125" style="1282" customWidth="1"/>
    <col min="15364" max="15364" width="14.7109375" style="1282" customWidth="1"/>
    <col min="15365" max="15365" width="15.85546875" style="1282" customWidth="1"/>
    <col min="15366" max="15366" width="16.140625" style="1282" customWidth="1"/>
    <col min="15367" max="15367" width="15.85546875" style="1282" customWidth="1"/>
    <col min="15368" max="15368" width="16.140625" style="1282" customWidth="1"/>
    <col min="15369" max="15370" width="8.85546875" style="1282"/>
    <col min="15371" max="15371" width="36.140625" style="1282" customWidth="1"/>
    <col min="15372" max="15616" width="8.85546875" style="1282"/>
    <col min="15617" max="15617" width="15.42578125" style="1282" customWidth="1"/>
    <col min="15618" max="15618" width="18.5703125" style="1282" customWidth="1"/>
    <col min="15619" max="15619" width="21.5703125" style="1282" customWidth="1"/>
    <col min="15620" max="15620" width="14.7109375" style="1282" customWidth="1"/>
    <col min="15621" max="15621" width="15.85546875" style="1282" customWidth="1"/>
    <col min="15622" max="15622" width="16.140625" style="1282" customWidth="1"/>
    <col min="15623" max="15623" width="15.85546875" style="1282" customWidth="1"/>
    <col min="15624" max="15624" width="16.140625" style="1282" customWidth="1"/>
    <col min="15625" max="15626" width="8.85546875" style="1282"/>
    <col min="15627" max="15627" width="36.140625" style="1282" customWidth="1"/>
    <col min="15628" max="15872" width="8.85546875" style="1282"/>
    <col min="15873" max="15873" width="15.42578125" style="1282" customWidth="1"/>
    <col min="15874" max="15874" width="18.5703125" style="1282" customWidth="1"/>
    <col min="15875" max="15875" width="21.5703125" style="1282" customWidth="1"/>
    <col min="15876" max="15876" width="14.7109375" style="1282" customWidth="1"/>
    <col min="15877" max="15877" width="15.85546875" style="1282" customWidth="1"/>
    <col min="15878" max="15878" width="16.140625" style="1282" customWidth="1"/>
    <col min="15879" max="15879" width="15.85546875" style="1282" customWidth="1"/>
    <col min="15880" max="15880" width="16.140625" style="1282" customWidth="1"/>
    <col min="15881" max="15882" width="8.85546875" style="1282"/>
    <col min="15883" max="15883" width="36.140625" style="1282" customWidth="1"/>
    <col min="15884" max="16128" width="8.85546875" style="1282"/>
    <col min="16129" max="16129" width="15.42578125" style="1282" customWidth="1"/>
    <col min="16130" max="16130" width="18.5703125" style="1282" customWidth="1"/>
    <col min="16131" max="16131" width="21.5703125" style="1282" customWidth="1"/>
    <col min="16132" max="16132" width="14.7109375" style="1282" customWidth="1"/>
    <col min="16133" max="16133" width="15.85546875" style="1282" customWidth="1"/>
    <col min="16134" max="16134" width="16.140625" style="1282" customWidth="1"/>
    <col min="16135" max="16135" width="15.85546875" style="1282" customWidth="1"/>
    <col min="16136" max="16136" width="16.140625" style="1282" customWidth="1"/>
    <col min="16137" max="16138" width="8.85546875" style="1282"/>
    <col min="16139" max="16139" width="36.140625" style="1282" customWidth="1"/>
    <col min="16140" max="16384" width="8.85546875" style="1282"/>
  </cols>
  <sheetData>
    <row r="1" spans="1:10" s="1369" customFormat="1" ht="27.75" customHeight="1">
      <c r="A1" s="3755" t="s">
        <v>3225</v>
      </c>
      <c r="B1" s="3429"/>
      <c r="C1" s="3429"/>
      <c r="D1" s="3429"/>
      <c r="E1" s="3429"/>
      <c r="F1" s="3429"/>
      <c r="G1" s="3429"/>
      <c r="H1" s="3429"/>
    </row>
    <row r="2" spans="1:10" s="1369" customFormat="1" ht="29.25" customHeight="1">
      <c r="A2" s="3429" t="s">
        <v>3226</v>
      </c>
      <c r="B2" s="3429"/>
      <c r="C2" s="3429"/>
      <c r="D2" s="3429"/>
      <c r="E2" s="3429"/>
      <c r="F2" s="3429"/>
      <c r="G2" s="3429"/>
      <c r="H2" s="3429"/>
    </row>
    <row r="3" spans="1:10" s="1369" customFormat="1">
      <c r="A3" s="2887" t="s">
        <v>3227</v>
      </c>
      <c r="B3" s="2887"/>
      <c r="C3" s="2887"/>
      <c r="D3" s="2887"/>
      <c r="E3" s="2887"/>
      <c r="F3" s="3429"/>
      <c r="G3" s="3429"/>
      <c r="H3" s="3756" t="s">
        <v>3228</v>
      </c>
    </row>
    <row r="4" spans="1:10" s="1369" customFormat="1" ht="30" customHeight="1">
      <c r="A4" s="2544" t="s">
        <v>3229</v>
      </c>
      <c r="B4" s="2546"/>
      <c r="C4" s="2545"/>
      <c r="D4" s="3869" t="s">
        <v>542</v>
      </c>
      <c r="E4" s="3869"/>
      <c r="F4" s="3869"/>
      <c r="G4" s="3869"/>
      <c r="H4" s="3549" t="s">
        <v>543</v>
      </c>
    </row>
    <row r="5" spans="1:10" s="1369" customFormat="1" ht="30" customHeight="1">
      <c r="A5" s="3870" t="s">
        <v>3230</v>
      </c>
      <c r="B5" s="3871"/>
      <c r="C5" s="3127"/>
      <c r="D5" s="3872">
        <v>1431</v>
      </c>
      <c r="E5" s="3872">
        <v>1432</v>
      </c>
      <c r="F5" s="3872">
        <v>1433</v>
      </c>
      <c r="G5" s="3872">
        <v>1434</v>
      </c>
      <c r="H5" s="3872">
        <v>1435</v>
      </c>
    </row>
    <row r="6" spans="1:10" ht="51.95" customHeight="1">
      <c r="A6" s="5446" t="s">
        <v>3231</v>
      </c>
      <c r="B6" s="3873" t="s">
        <v>3232</v>
      </c>
      <c r="C6" s="3874" t="s">
        <v>3233</v>
      </c>
      <c r="D6" s="3875">
        <v>7054701</v>
      </c>
      <c r="E6" s="3875">
        <v>6858944</v>
      </c>
      <c r="F6" s="3875">
        <v>6255785</v>
      </c>
      <c r="G6" s="3875">
        <v>6018761</v>
      </c>
      <c r="H6" s="3875">
        <v>5659305</v>
      </c>
    </row>
    <row r="7" spans="1:10" ht="51.95" customHeight="1">
      <c r="A7" s="5447"/>
      <c r="B7" s="3876" t="s">
        <v>3234</v>
      </c>
      <c r="C7" s="3874" t="s">
        <v>3235</v>
      </c>
      <c r="D7" s="3877">
        <v>135525064</v>
      </c>
      <c r="E7" s="3877">
        <v>137872431</v>
      </c>
      <c r="F7" s="3877">
        <v>149404465</v>
      </c>
      <c r="G7" s="3877">
        <v>152011489</v>
      </c>
      <c r="H7" s="3877">
        <v>150707977</v>
      </c>
    </row>
    <row r="8" spans="1:10" ht="60" customHeight="1">
      <c r="A8" s="5448" t="s">
        <v>3191</v>
      </c>
      <c r="B8" s="5449"/>
      <c r="C8" s="3878" t="s">
        <v>3236</v>
      </c>
      <c r="D8" s="3879">
        <v>5614961</v>
      </c>
      <c r="E8" s="3879">
        <v>6098880</v>
      </c>
      <c r="F8" s="3879">
        <v>6381802</v>
      </c>
      <c r="G8" s="3879">
        <v>6723491</v>
      </c>
      <c r="H8" s="3879">
        <v>6343911</v>
      </c>
    </row>
    <row r="9" spans="1:10" ht="39.950000000000003" hidden="1" customHeight="1">
      <c r="A9" s="3880" t="s">
        <v>962</v>
      </c>
      <c r="B9" s="3881" t="s">
        <v>3237</v>
      </c>
      <c r="C9" s="3874" t="s">
        <v>3238</v>
      </c>
      <c r="D9" s="3875">
        <v>7554191</v>
      </c>
      <c r="E9" s="3875"/>
      <c r="F9" s="3875"/>
      <c r="G9" s="3875"/>
      <c r="H9" s="3882"/>
    </row>
    <row r="10" spans="1:10" ht="39.950000000000003" hidden="1" customHeight="1">
      <c r="A10" s="3880"/>
      <c r="B10" s="3883"/>
      <c r="C10" s="3874"/>
      <c r="D10" s="3875"/>
      <c r="E10" s="3875"/>
      <c r="F10" s="3875"/>
      <c r="G10" s="3875"/>
      <c r="H10" s="3882"/>
    </row>
    <row r="11" spans="1:10" ht="39.950000000000003" hidden="1" customHeight="1">
      <c r="A11" s="2559"/>
      <c r="B11" s="3884"/>
      <c r="C11" s="3874"/>
      <c r="D11" s="3875"/>
      <c r="E11" s="3875"/>
      <c r="F11" s="3875"/>
      <c r="G11" s="3875"/>
      <c r="H11" s="3882"/>
    </row>
    <row r="12" spans="1:10" ht="39.950000000000003" customHeight="1">
      <c r="A12" s="5450" t="s">
        <v>3239</v>
      </c>
      <c r="B12" s="5451"/>
      <c r="C12" s="5452" t="s">
        <v>3240</v>
      </c>
      <c r="D12" s="5440">
        <v>811414</v>
      </c>
      <c r="E12" s="5440">
        <v>750405</v>
      </c>
      <c r="F12" s="5440">
        <v>757777</v>
      </c>
      <c r="G12" s="5440">
        <v>762655</v>
      </c>
      <c r="H12" s="5440">
        <v>692970</v>
      </c>
    </row>
    <row r="13" spans="1:10" ht="13.5" customHeight="1">
      <c r="A13" s="5450"/>
      <c r="B13" s="5451"/>
      <c r="C13" s="5453"/>
      <c r="D13" s="5441"/>
      <c r="E13" s="5441"/>
      <c r="F13" s="5441"/>
      <c r="G13" s="5441"/>
      <c r="H13" s="5441"/>
      <c r="J13" s="3885"/>
    </row>
    <row r="14" spans="1:10" ht="39.75" customHeight="1">
      <c r="A14" s="5409" t="s">
        <v>3241</v>
      </c>
      <c r="B14" s="5443"/>
      <c r="C14" s="5454"/>
      <c r="D14" s="5442"/>
      <c r="E14" s="5442"/>
      <c r="F14" s="5442"/>
      <c r="G14" s="5442"/>
      <c r="H14" s="5442"/>
    </row>
    <row r="15" spans="1:10">
      <c r="A15" s="5444" t="s">
        <v>3242</v>
      </c>
      <c r="B15" s="5445"/>
      <c r="C15" s="5445"/>
      <c r="D15" s="5445"/>
      <c r="E15" s="5445"/>
    </row>
    <row r="16" spans="1:10">
      <c r="A16" s="3074"/>
      <c r="C16" s="1282" t="s">
        <v>169</v>
      </c>
      <c r="D16" s="3885"/>
      <c r="E16" s="3885"/>
      <c r="F16" s="3885"/>
      <c r="G16" s="3885"/>
    </row>
    <row r="18" spans="3:8">
      <c r="D18" s="792"/>
      <c r="E18" s="792"/>
      <c r="F18" s="792"/>
      <c r="G18" s="792"/>
      <c r="H18" s="792"/>
    </row>
    <row r="19" spans="3:8">
      <c r="D19" s="792"/>
      <c r="E19" s="792"/>
      <c r="F19" s="792"/>
      <c r="G19" s="792"/>
      <c r="H19" s="792"/>
    </row>
    <row r="20" spans="3:8">
      <c r="C20" s="792"/>
      <c r="D20" s="792"/>
      <c r="E20" s="792"/>
      <c r="F20" s="792"/>
      <c r="G20" s="792"/>
      <c r="H20" s="794"/>
    </row>
    <row r="21" spans="3:8">
      <c r="C21" s="792"/>
      <c r="D21" s="792"/>
      <c r="E21" s="792"/>
      <c r="F21" s="792"/>
      <c r="G21" s="792"/>
      <c r="H21" s="792"/>
    </row>
    <row r="22" spans="3:8">
      <c r="D22" s="792"/>
      <c r="E22" s="792"/>
      <c r="F22" s="792"/>
      <c r="G22" s="792"/>
      <c r="H22" s="792"/>
    </row>
    <row r="23" spans="3:8">
      <c r="D23" s="792"/>
      <c r="E23" s="792"/>
      <c r="F23" s="792"/>
      <c r="G23" s="792"/>
      <c r="H23" s="792"/>
    </row>
    <row r="24" spans="3:8">
      <c r="D24" s="792"/>
      <c r="E24" s="792"/>
      <c r="F24" s="792"/>
      <c r="G24" s="792"/>
      <c r="H24" s="792"/>
    </row>
    <row r="25" spans="3:8">
      <c r="D25" s="792"/>
      <c r="E25" s="792"/>
      <c r="F25" s="792"/>
      <c r="G25" s="792"/>
      <c r="H25" s="792"/>
    </row>
    <row r="26" spans="3:8">
      <c r="D26" s="792"/>
      <c r="E26" s="792"/>
      <c r="F26" s="792"/>
      <c r="G26" s="792"/>
      <c r="H26" s="792"/>
    </row>
    <row r="27" spans="3:8">
      <c r="D27" s="792"/>
      <c r="E27" s="792"/>
      <c r="F27" s="792"/>
      <c r="G27" s="792"/>
      <c r="H27" s="792"/>
    </row>
  </sheetData>
  <mergeCells count="11">
    <mergeCell ref="A6:A7"/>
    <mergeCell ref="A8:B8"/>
    <mergeCell ref="A12:B13"/>
    <mergeCell ref="C12:C14"/>
    <mergeCell ref="D12:D14"/>
    <mergeCell ref="F12:F14"/>
    <mergeCell ref="G12:G14"/>
    <mergeCell ref="H12:H14"/>
    <mergeCell ref="A14:B14"/>
    <mergeCell ref="A15:E15"/>
    <mergeCell ref="E12:E14"/>
  </mergeCells>
  <printOptions horizontalCentered="1" verticalCentered="1"/>
  <pageMargins left="0.7" right="0.7" top="1" bottom="1" header="0.5" footer="0.5"/>
  <pageSetup paperSize="9" scale="99" orientation="landscape" horizontalDpi="4294967295" verticalDpi="4294967292"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40CC-7E74-4B40-A7CE-B33DEF8FDBB3}">
  <dimension ref="A1:E51"/>
  <sheetViews>
    <sheetView showGridLines="0" zoomScale="75" zoomScaleNormal="75" workbookViewId="0">
      <selection activeCell="B15" sqref="B15:B16"/>
    </sheetView>
  </sheetViews>
  <sheetFormatPr defaultRowHeight="15.75"/>
  <cols>
    <col min="1" max="1" width="43.7109375" style="868" customWidth="1"/>
    <col min="2" max="2" width="20" style="868" customWidth="1"/>
    <col min="3" max="3" width="24.42578125" style="868" customWidth="1"/>
    <col min="4" max="256" width="9.140625" style="868"/>
    <col min="257" max="257" width="43.7109375" style="868" customWidth="1"/>
    <col min="258" max="258" width="20" style="868" customWidth="1"/>
    <col min="259" max="259" width="24.42578125" style="868" customWidth="1"/>
    <col min="260" max="512" width="9.140625" style="868"/>
    <col min="513" max="513" width="43.7109375" style="868" customWidth="1"/>
    <col min="514" max="514" width="20" style="868" customWidth="1"/>
    <col min="515" max="515" width="24.42578125" style="868" customWidth="1"/>
    <col min="516" max="768" width="9.140625" style="868"/>
    <col min="769" max="769" width="43.7109375" style="868" customWidth="1"/>
    <col min="770" max="770" width="20" style="868" customWidth="1"/>
    <col min="771" max="771" width="24.42578125" style="868" customWidth="1"/>
    <col min="772" max="1024" width="9.140625" style="868"/>
    <col min="1025" max="1025" width="43.7109375" style="868" customWidth="1"/>
    <col min="1026" max="1026" width="20" style="868" customWidth="1"/>
    <col min="1027" max="1027" width="24.42578125" style="868" customWidth="1"/>
    <col min="1028" max="1280" width="9.140625" style="868"/>
    <col min="1281" max="1281" width="43.7109375" style="868" customWidth="1"/>
    <col min="1282" max="1282" width="20" style="868" customWidth="1"/>
    <col min="1283" max="1283" width="24.42578125" style="868" customWidth="1"/>
    <col min="1284" max="1536" width="9.140625" style="868"/>
    <col min="1537" max="1537" width="43.7109375" style="868" customWidth="1"/>
    <col min="1538" max="1538" width="20" style="868" customWidth="1"/>
    <col min="1539" max="1539" width="24.42578125" style="868" customWidth="1"/>
    <col min="1540" max="1792" width="9.140625" style="868"/>
    <col min="1793" max="1793" width="43.7109375" style="868" customWidth="1"/>
    <col min="1794" max="1794" width="20" style="868" customWidth="1"/>
    <col min="1795" max="1795" width="24.42578125" style="868" customWidth="1"/>
    <col min="1796" max="2048" width="9.140625" style="868"/>
    <col min="2049" max="2049" width="43.7109375" style="868" customWidth="1"/>
    <col min="2050" max="2050" width="20" style="868" customWidth="1"/>
    <col min="2051" max="2051" width="24.42578125" style="868" customWidth="1"/>
    <col min="2052" max="2304" width="9.140625" style="868"/>
    <col min="2305" max="2305" width="43.7109375" style="868" customWidth="1"/>
    <col min="2306" max="2306" width="20" style="868" customWidth="1"/>
    <col min="2307" max="2307" width="24.42578125" style="868" customWidth="1"/>
    <col min="2308" max="2560" width="9.140625" style="868"/>
    <col min="2561" max="2561" width="43.7109375" style="868" customWidth="1"/>
    <col min="2562" max="2562" width="20" style="868" customWidth="1"/>
    <col min="2563" max="2563" width="24.42578125" style="868" customWidth="1"/>
    <col min="2564" max="2816" width="9.140625" style="868"/>
    <col min="2817" max="2817" width="43.7109375" style="868" customWidth="1"/>
    <col min="2818" max="2818" width="20" style="868" customWidth="1"/>
    <col min="2819" max="2819" width="24.42578125" style="868" customWidth="1"/>
    <col min="2820" max="3072" width="9.140625" style="868"/>
    <col min="3073" max="3073" width="43.7109375" style="868" customWidth="1"/>
    <col min="3074" max="3074" width="20" style="868" customWidth="1"/>
    <col min="3075" max="3075" width="24.42578125" style="868" customWidth="1"/>
    <col min="3076" max="3328" width="9.140625" style="868"/>
    <col min="3329" max="3329" width="43.7109375" style="868" customWidth="1"/>
    <col min="3330" max="3330" width="20" style="868" customWidth="1"/>
    <col min="3331" max="3331" width="24.42578125" style="868" customWidth="1"/>
    <col min="3332" max="3584" width="9.140625" style="868"/>
    <col min="3585" max="3585" width="43.7109375" style="868" customWidth="1"/>
    <col min="3586" max="3586" width="20" style="868" customWidth="1"/>
    <col min="3587" max="3587" width="24.42578125" style="868" customWidth="1"/>
    <col min="3588" max="3840" width="9.140625" style="868"/>
    <col min="3841" max="3841" width="43.7109375" style="868" customWidth="1"/>
    <col min="3842" max="3842" width="20" style="868" customWidth="1"/>
    <col min="3843" max="3843" width="24.42578125" style="868" customWidth="1"/>
    <col min="3844" max="4096" width="9.140625" style="868"/>
    <col min="4097" max="4097" width="43.7109375" style="868" customWidth="1"/>
    <col min="4098" max="4098" width="20" style="868" customWidth="1"/>
    <col min="4099" max="4099" width="24.42578125" style="868" customWidth="1"/>
    <col min="4100" max="4352" width="9.140625" style="868"/>
    <col min="4353" max="4353" width="43.7109375" style="868" customWidth="1"/>
    <col min="4354" max="4354" width="20" style="868" customWidth="1"/>
    <col min="4355" max="4355" width="24.42578125" style="868" customWidth="1"/>
    <col min="4356" max="4608" width="9.140625" style="868"/>
    <col min="4609" max="4609" width="43.7109375" style="868" customWidth="1"/>
    <col min="4610" max="4610" width="20" style="868" customWidth="1"/>
    <col min="4611" max="4611" width="24.42578125" style="868" customWidth="1"/>
    <col min="4612" max="4864" width="9.140625" style="868"/>
    <col min="4865" max="4865" width="43.7109375" style="868" customWidth="1"/>
    <col min="4866" max="4866" width="20" style="868" customWidth="1"/>
    <col min="4867" max="4867" width="24.42578125" style="868" customWidth="1"/>
    <col min="4868" max="5120" width="9.140625" style="868"/>
    <col min="5121" max="5121" width="43.7109375" style="868" customWidth="1"/>
    <col min="5122" max="5122" width="20" style="868" customWidth="1"/>
    <col min="5123" max="5123" width="24.42578125" style="868" customWidth="1"/>
    <col min="5124" max="5376" width="9.140625" style="868"/>
    <col min="5377" max="5377" width="43.7109375" style="868" customWidth="1"/>
    <col min="5378" max="5378" width="20" style="868" customWidth="1"/>
    <col min="5379" max="5379" width="24.42578125" style="868" customWidth="1"/>
    <col min="5380" max="5632" width="9.140625" style="868"/>
    <col min="5633" max="5633" width="43.7109375" style="868" customWidth="1"/>
    <col min="5634" max="5634" width="20" style="868" customWidth="1"/>
    <col min="5635" max="5635" width="24.42578125" style="868" customWidth="1"/>
    <col min="5636" max="5888" width="9.140625" style="868"/>
    <col min="5889" max="5889" width="43.7109375" style="868" customWidth="1"/>
    <col min="5890" max="5890" width="20" style="868" customWidth="1"/>
    <col min="5891" max="5891" width="24.42578125" style="868" customWidth="1"/>
    <col min="5892" max="6144" width="9.140625" style="868"/>
    <col min="6145" max="6145" width="43.7109375" style="868" customWidth="1"/>
    <col min="6146" max="6146" width="20" style="868" customWidth="1"/>
    <col min="6147" max="6147" width="24.42578125" style="868" customWidth="1"/>
    <col min="6148" max="6400" width="9.140625" style="868"/>
    <col min="6401" max="6401" width="43.7109375" style="868" customWidth="1"/>
    <col min="6402" max="6402" width="20" style="868" customWidth="1"/>
    <col min="6403" max="6403" width="24.42578125" style="868" customWidth="1"/>
    <col min="6404" max="6656" width="9.140625" style="868"/>
    <col min="6657" max="6657" width="43.7109375" style="868" customWidth="1"/>
    <col min="6658" max="6658" width="20" style="868" customWidth="1"/>
    <col min="6659" max="6659" width="24.42578125" style="868" customWidth="1"/>
    <col min="6660" max="6912" width="9.140625" style="868"/>
    <col min="6913" max="6913" width="43.7109375" style="868" customWidth="1"/>
    <col min="6914" max="6914" width="20" style="868" customWidth="1"/>
    <col min="6915" max="6915" width="24.42578125" style="868" customWidth="1"/>
    <col min="6916" max="7168" width="9.140625" style="868"/>
    <col min="7169" max="7169" width="43.7109375" style="868" customWidth="1"/>
    <col min="7170" max="7170" width="20" style="868" customWidth="1"/>
    <col min="7171" max="7171" width="24.42578125" style="868" customWidth="1"/>
    <col min="7172" max="7424" width="9.140625" style="868"/>
    <col min="7425" max="7425" width="43.7109375" style="868" customWidth="1"/>
    <col min="7426" max="7426" width="20" style="868" customWidth="1"/>
    <col min="7427" max="7427" width="24.42578125" style="868" customWidth="1"/>
    <col min="7428" max="7680" width="9.140625" style="868"/>
    <col min="7681" max="7681" width="43.7109375" style="868" customWidth="1"/>
    <col min="7682" max="7682" width="20" style="868" customWidth="1"/>
    <col min="7683" max="7683" width="24.42578125" style="868" customWidth="1"/>
    <col min="7684" max="7936" width="9.140625" style="868"/>
    <col min="7937" max="7937" width="43.7109375" style="868" customWidth="1"/>
    <col min="7938" max="7938" width="20" style="868" customWidth="1"/>
    <col min="7939" max="7939" width="24.42578125" style="868" customWidth="1"/>
    <col min="7940" max="8192" width="9.140625" style="868"/>
    <col min="8193" max="8193" width="43.7109375" style="868" customWidth="1"/>
    <col min="8194" max="8194" width="20" style="868" customWidth="1"/>
    <col min="8195" max="8195" width="24.42578125" style="868" customWidth="1"/>
    <col min="8196" max="8448" width="9.140625" style="868"/>
    <col min="8449" max="8449" width="43.7109375" style="868" customWidth="1"/>
    <col min="8450" max="8450" width="20" style="868" customWidth="1"/>
    <col min="8451" max="8451" width="24.42578125" style="868" customWidth="1"/>
    <col min="8452" max="8704" width="9.140625" style="868"/>
    <col min="8705" max="8705" width="43.7109375" style="868" customWidth="1"/>
    <col min="8706" max="8706" width="20" style="868" customWidth="1"/>
    <col min="8707" max="8707" width="24.42578125" style="868" customWidth="1"/>
    <col min="8708" max="8960" width="9.140625" style="868"/>
    <col min="8961" max="8961" width="43.7109375" style="868" customWidth="1"/>
    <col min="8962" max="8962" width="20" style="868" customWidth="1"/>
    <col min="8963" max="8963" width="24.42578125" style="868" customWidth="1"/>
    <col min="8964" max="9216" width="9.140625" style="868"/>
    <col min="9217" max="9217" width="43.7109375" style="868" customWidth="1"/>
    <col min="9218" max="9218" width="20" style="868" customWidth="1"/>
    <col min="9219" max="9219" width="24.42578125" style="868" customWidth="1"/>
    <col min="9220" max="9472" width="9.140625" style="868"/>
    <col min="9473" max="9473" width="43.7109375" style="868" customWidth="1"/>
    <col min="9474" max="9474" width="20" style="868" customWidth="1"/>
    <col min="9475" max="9475" width="24.42578125" style="868" customWidth="1"/>
    <col min="9476" max="9728" width="9.140625" style="868"/>
    <col min="9729" max="9729" width="43.7109375" style="868" customWidth="1"/>
    <col min="9730" max="9730" width="20" style="868" customWidth="1"/>
    <col min="9731" max="9731" width="24.42578125" style="868" customWidth="1"/>
    <col min="9732" max="9984" width="9.140625" style="868"/>
    <col min="9985" max="9985" width="43.7109375" style="868" customWidth="1"/>
    <col min="9986" max="9986" width="20" style="868" customWidth="1"/>
    <col min="9987" max="9987" width="24.42578125" style="868" customWidth="1"/>
    <col min="9988" max="10240" width="9.140625" style="868"/>
    <col min="10241" max="10241" width="43.7109375" style="868" customWidth="1"/>
    <col min="10242" max="10242" width="20" style="868" customWidth="1"/>
    <col min="10243" max="10243" width="24.42578125" style="868" customWidth="1"/>
    <col min="10244" max="10496" width="9.140625" style="868"/>
    <col min="10497" max="10497" width="43.7109375" style="868" customWidth="1"/>
    <col min="10498" max="10498" width="20" style="868" customWidth="1"/>
    <col min="10499" max="10499" width="24.42578125" style="868" customWidth="1"/>
    <col min="10500" max="10752" width="9.140625" style="868"/>
    <col min="10753" max="10753" width="43.7109375" style="868" customWidth="1"/>
    <col min="10754" max="10754" width="20" style="868" customWidth="1"/>
    <col min="10755" max="10755" width="24.42578125" style="868" customWidth="1"/>
    <col min="10756" max="11008" width="9.140625" style="868"/>
    <col min="11009" max="11009" width="43.7109375" style="868" customWidth="1"/>
    <col min="11010" max="11010" width="20" style="868" customWidth="1"/>
    <col min="11011" max="11011" width="24.42578125" style="868" customWidth="1"/>
    <col min="11012" max="11264" width="9.140625" style="868"/>
    <col min="11265" max="11265" width="43.7109375" style="868" customWidth="1"/>
    <col min="11266" max="11266" width="20" style="868" customWidth="1"/>
    <col min="11267" max="11267" width="24.42578125" style="868" customWidth="1"/>
    <col min="11268" max="11520" width="9.140625" style="868"/>
    <col min="11521" max="11521" width="43.7109375" style="868" customWidth="1"/>
    <col min="11522" max="11522" width="20" style="868" customWidth="1"/>
    <col min="11523" max="11523" width="24.42578125" style="868" customWidth="1"/>
    <col min="11524" max="11776" width="9.140625" style="868"/>
    <col min="11777" max="11777" width="43.7109375" style="868" customWidth="1"/>
    <col min="11778" max="11778" width="20" style="868" customWidth="1"/>
    <col min="11779" max="11779" width="24.42578125" style="868" customWidth="1"/>
    <col min="11780" max="12032" width="9.140625" style="868"/>
    <col min="12033" max="12033" width="43.7109375" style="868" customWidth="1"/>
    <col min="12034" max="12034" width="20" style="868" customWidth="1"/>
    <col min="12035" max="12035" width="24.42578125" style="868" customWidth="1"/>
    <col min="12036" max="12288" width="9.140625" style="868"/>
    <col min="12289" max="12289" width="43.7109375" style="868" customWidth="1"/>
    <col min="12290" max="12290" width="20" style="868" customWidth="1"/>
    <col min="12291" max="12291" width="24.42578125" style="868" customWidth="1"/>
    <col min="12292" max="12544" width="9.140625" style="868"/>
    <col min="12545" max="12545" width="43.7109375" style="868" customWidth="1"/>
    <col min="12546" max="12546" width="20" style="868" customWidth="1"/>
    <col min="12547" max="12547" width="24.42578125" style="868" customWidth="1"/>
    <col min="12548" max="12800" width="9.140625" style="868"/>
    <col min="12801" max="12801" width="43.7109375" style="868" customWidth="1"/>
    <col min="12802" max="12802" width="20" style="868" customWidth="1"/>
    <col min="12803" max="12803" width="24.42578125" style="868" customWidth="1"/>
    <col min="12804" max="13056" width="9.140625" style="868"/>
    <col min="13057" max="13057" width="43.7109375" style="868" customWidth="1"/>
    <col min="13058" max="13058" width="20" style="868" customWidth="1"/>
    <col min="13059" max="13059" width="24.42578125" style="868" customWidth="1"/>
    <col min="13060" max="13312" width="9.140625" style="868"/>
    <col min="13313" max="13313" width="43.7109375" style="868" customWidth="1"/>
    <col min="13314" max="13314" width="20" style="868" customWidth="1"/>
    <col min="13315" max="13315" width="24.42578125" style="868" customWidth="1"/>
    <col min="13316" max="13568" width="9.140625" style="868"/>
    <col min="13569" max="13569" width="43.7109375" style="868" customWidth="1"/>
    <col min="13570" max="13570" width="20" style="868" customWidth="1"/>
    <col min="13571" max="13571" width="24.42578125" style="868" customWidth="1"/>
    <col min="13572" max="13824" width="9.140625" style="868"/>
    <col min="13825" max="13825" width="43.7109375" style="868" customWidth="1"/>
    <col min="13826" max="13826" width="20" style="868" customWidth="1"/>
    <col min="13827" max="13827" width="24.42578125" style="868" customWidth="1"/>
    <col min="13828" max="14080" width="9.140625" style="868"/>
    <col min="14081" max="14081" width="43.7109375" style="868" customWidth="1"/>
    <col min="14082" max="14082" width="20" style="868" customWidth="1"/>
    <col min="14083" max="14083" width="24.42578125" style="868" customWidth="1"/>
    <col min="14084" max="14336" width="9.140625" style="868"/>
    <col min="14337" max="14337" width="43.7109375" style="868" customWidth="1"/>
    <col min="14338" max="14338" width="20" style="868" customWidth="1"/>
    <col min="14339" max="14339" width="24.42578125" style="868" customWidth="1"/>
    <col min="14340" max="14592" width="9.140625" style="868"/>
    <col min="14593" max="14593" width="43.7109375" style="868" customWidth="1"/>
    <col min="14594" max="14594" width="20" style="868" customWidth="1"/>
    <col min="14595" max="14595" width="24.42578125" style="868" customWidth="1"/>
    <col min="14596" max="14848" width="9.140625" style="868"/>
    <col min="14849" max="14849" width="43.7109375" style="868" customWidth="1"/>
    <col min="14850" max="14850" width="20" style="868" customWidth="1"/>
    <col min="14851" max="14851" width="24.42578125" style="868" customWidth="1"/>
    <col min="14852" max="15104" width="9.140625" style="868"/>
    <col min="15105" max="15105" width="43.7109375" style="868" customWidth="1"/>
    <col min="15106" max="15106" width="20" style="868" customWidth="1"/>
    <col min="15107" max="15107" width="24.42578125" style="868" customWidth="1"/>
    <col min="15108" max="15360" width="9.140625" style="868"/>
    <col min="15361" max="15361" width="43.7109375" style="868" customWidth="1"/>
    <col min="15362" max="15362" width="20" style="868" customWidth="1"/>
    <col min="15363" max="15363" width="24.42578125" style="868" customWidth="1"/>
    <col min="15364" max="15616" width="9.140625" style="868"/>
    <col min="15617" max="15617" width="43.7109375" style="868" customWidth="1"/>
    <col min="15618" max="15618" width="20" style="868" customWidth="1"/>
    <col min="15619" max="15619" width="24.42578125" style="868" customWidth="1"/>
    <col min="15620" max="15872" width="9.140625" style="868"/>
    <col min="15873" max="15873" width="43.7109375" style="868" customWidth="1"/>
    <col min="15874" max="15874" width="20" style="868" customWidth="1"/>
    <col min="15875" max="15875" width="24.42578125" style="868" customWidth="1"/>
    <col min="15876" max="16128" width="9.140625" style="868"/>
    <col min="16129" max="16129" width="43.7109375" style="868" customWidth="1"/>
    <col min="16130" max="16130" width="20" style="868" customWidth="1"/>
    <col min="16131" max="16131" width="24.42578125" style="868" customWidth="1"/>
    <col min="16132" max="16384" width="9.140625" style="868"/>
  </cols>
  <sheetData>
    <row r="1" spans="1:3" ht="18.75">
      <c r="A1" s="3886" t="s">
        <v>3243</v>
      </c>
      <c r="B1" s="3332"/>
      <c r="C1" s="3332"/>
    </row>
    <row r="2" spans="1:3">
      <c r="A2" s="3332" t="s">
        <v>3244</v>
      </c>
      <c r="B2" s="3332"/>
      <c r="C2" s="3332"/>
    </row>
    <row r="3" spans="1:3">
      <c r="A3" s="1979" t="s">
        <v>3245</v>
      </c>
      <c r="B3" s="1979"/>
      <c r="C3" s="3333" t="s">
        <v>3246</v>
      </c>
    </row>
    <row r="4" spans="1:3" ht="18" customHeight="1">
      <c r="A4" s="3887"/>
      <c r="B4" s="3334" t="s">
        <v>2945</v>
      </c>
      <c r="C4" s="3888" t="s">
        <v>3176</v>
      </c>
    </row>
    <row r="5" spans="1:3" ht="18" customHeight="1">
      <c r="A5" s="3265" t="s">
        <v>905</v>
      </c>
      <c r="B5" s="3341" t="s">
        <v>3247</v>
      </c>
      <c r="C5" s="3334" t="s">
        <v>3178</v>
      </c>
    </row>
    <row r="6" spans="1:3" ht="18" customHeight="1">
      <c r="A6" s="3265"/>
      <c r="B6" s="3341" t="s">
        <v>964</v>
      </c>
      <c r="C6" s="3341" t="s">
        <v>169</v>
      </c>
    </row>
    <row r="7" spans="1:3" ht="18" customHeight="1">
      <c r="A7" s="3265" t="s">
        <v>906</v>
      </c>
      <c r="B7" s="3889" t="s">
        <v>3248</v>
      </c>
      <c r="C7" s="1675" t="s">
        <v>527</v>
      </c>
    </row>
    <row r="8" spans="1:3" ht="18" customHeight="1">
      <c r="A8" s="3890"/>
      <c r="B8" s="3891"/>
      <c r="C8" s="3891" t="s">
        <v>3249</v>
      </c>
    </row>
    <row r="9" spans="1:3" ht="20.100000000000001" customHeight="1">
      <c r="A9" s="3892" t="s">
        <v>2872</v>
      </c>
      <c r="B9" s="5377">
        <v>1041320</v>
      </c>
      <c r="C9" s="5377">
        <v>14172</v>
      </c>
    </row>
    <row r="10" spans="1:3" ht="12.95" customHeight="1">
      <c r="A10" s="3893" t="s">
        <v>1317</v>
      </c>
      <c r="B10" s="5335"/>
      <c r="C10" s="5335"/>
    </row>
    <row r="11" spans="1:3" ht="20.100000000000001" customHeight="1">
      <c r="A11" s="3894" t="s">
        <v>2873</v>
      </c>
      <c r="B11" s="5377">
        <v>5564779</v>
      </c>
      <c r="C11" s="5377">
        <v>124346</v>
      </c>
    </row>
    <row r="12" spans="1:3" ht="12.95" customHeight="1">
      <c r="A12" s="3893" t="s">
        <v>1319</v>
      </c>
      <c r="B12" s="5335"/>
      <c r="C12" s="5335"/>
    </row>
    <row r="13" spans="1:3" ht="20.100000000000001" customHeight="1">
      <c r="A13" s="3895" t="s">
        <v>1320</v>
      </c>
      <c r="B13" s="5382">
        <v>6530619</v>
      </c>
      <c r="C13" s="5382">
        <v>93506</v>
      </c>
    </row>
    <row r="14" spans="1:3" ht="12.95" customHeight="1">
      <c r="A14" s="3896" t="s">
        <v>1321</v>
      </c>
      <c r="B14" s="5361"/>
      <c r="C14" s="5361"/>
    </row>
    <row r="15" spans="1:3" ht="20.100000000000001" customHeight="1">
      <c r="A15" s="3894" t="s">
        <v>2807</v>
      </c>
      <c r="B15" s="5377">
        <v>2036068</v>
      </c>
      <c r="C15" s="5377">
        <v>69279</v>
      </c>
    </row>
    <row r="16" spans="1:3" ht="12.95" customHeight="1">
      <c r="A16" s="3893" t="s">
        <v>1323</v>
      </c>
      <c r="B16" s="5335"/>
      <c r="C16" s="5335"/>
    </row>
    <row r="17" spans="1:3" ht="20.100000000000001" customHeight="1">
      <c r="A17" s="3895" t="s">
        <v>1360</v>
      </c>
      <c r="B17" s="5382">
        <v>36777820</v>
      </c>
      <c r="C17" s="5382">
        <v>1527976</v>
      </c>
    </row>
    <row r="18" spans="1:3" ht="12.95" customHeight="1">
      <c r="A18" s="3896" t="s">
        <v>1364</v>
      </c>
      <c r="B18" s="5361"/>
      <c r="C18" s="5361"/>
    </row>
    <row r="19" spans="1:3" ht="20.100000000000001" customHeight="1">
      <c r="A19" s="3894" t="s">
        <v>1361</v>
      </c>
      <c r="B19" s="5377">
        <v>33426651</v>
      </c>
      <c r="C19" s="5377">
        <v>504420</v>
      </c>
    </row>
    <row r="20" spans="1:3" ht="12.95" customHeight="1">
      <c r="A20" s="3893" t="s">
        <v>1365</v>
      </c>
      <c r="B20" s="5335"/>
      <c r="C20" s="5335"/>
    </row>
    <row r="21" spans="1:3" ht="20.100000000000001" customHeight="1">
      <c r="A21" s="3894" t="s">
        <v>1362</v>
      </c>
      <c r="B21" s="5377">
        <v>6007405</v>
      </c>
      <c r="C21" s="5377">
        <v>318209</v>
      </c>
    </row>
    <row r="22" spans="1:3" ht="12.95" customHeight="1">
      <c r="A22" s="3893" t="s">
        <v>1366</v>
      </c>
      <c r="B22" s="5335"/>
      <c r="C22" s="5335"/>
    </row>
    <row r="23" spans="1:3" ht="20.100000000000001" customHeight="1">
      <c r="A23" s="3894" t="s">
        <v>1330</v>
      </c>
      <c r="B23" s="5377" t="s">
        <v>246</v>
      </c>
      <c r="C23" s="5377">
        <v>254506</v>
      </c>
    </row>
    <row r="24" spans="1:3" ht="12.95" customHeight="1">
      <c r="A24" s="3893" t="s">
        <v>1331</v>
      </c>
      <c r="B24" s="5335"/>
      <c r="C24" s="5335"/>
    </row>
    <row r="25" spans="1:3" ht="20.100000000000001" customHeight="1">
      <c r="A25" s="3894" t="s">
        <v>1332</v>
      </c>
      <c r="B25" s="5377">
        <v>3275600</v>
      </c>
      <c r="C25" s="5377">
        <v>79821</v>
      </c>
    </row>
    <row r="26" spans="1:3" ht="12.95" customHeight="1">
      <c r="A26" s="3893" t="s">
        <v>1333</v>
      </c>
      <c r="B26" s="5335"/>
      <c r="C26" s="5335"/>
    </row>
    <row r="27" spans="1:3" ht="20.100000000000001" customHeight="1">
      <c r="A27" s="3894" t="s">
        <v>3250</v>
      </c>
      <c r="B27" s="5377">
        <v>1326770</v>
      </c>
      <c r="C27" s="5377">
        <v>62821</v>
      </c>
    </row>
    <row r="28" spans="1:3" ht="12.95" customHeight="1">
      <c r="A28" s="3893" t="s">
        <v>2743</v>
      </c>
      <c r="B28" s="5335"/>
      <c r="C28" s="5335"/>
    </row>
    <row r="29" spans="1:3" ht="20.100000000000001" customHeight="1">
      <c r="A29" s="3894" t="s">
        <v>1336</v>
      </c>
      <c r="B29" s="5377">
        <v>3227056</v>
      </c>
      <c r="C29" s="5377">
        <v>102155</v>
      </c>
    </row>
    <row r="30" spans="1:3" ht="12.95" customHeight="1">
      <c r="A30" s="3893" t="s">
        <v>2745</v>
      </c>
      <c r="B30" s="5335"/>
      <c r="C30" s="5335"/>
    </row>
    <row r="31" spans="1:3" ht="20.100000000000001" customHeight="1">
      <c r="A31" s="3894" t="s">
        <v>3251</v>
      </c>
      <c r="B31" s="5377">
        <v>1452</v>
      </c>
      <c r="C31" s="5377">
        <v>866</v>
      </c>
    </row>
    <row r="32" spans="1:3" ht="12.95" customHeight="1">
      <c r="A32" s="3893" t="s">
        <v>1374</v>
      </c>
      <c r="B32" s="5335"/>
      <c r="C32" s="5335"/>
    </row>
    <row r="33" spans="1:3" ht="20.100000000000001" customHeight="1">
      <c r="A33" s="3894" t="s">
        <v>2447</v>
      </c>
      <c r="B33" s="5377">
        <v>104890</v>
      </c>
      <c r="C33" s="5377">
        <v>8721</v>
      </c>
    </row>
    <row r="34" spans="1:3" ht="12.95" customHeight="1">
      <c r="A34" s="3893" t="s">
        <v>1379</v>
      </c>
      <c r="B34" s="5335"/>
      <c r="C34" s="5335"/>
    </row>
    <row r="35" spans="1:3" ht="20.100000000000001" customHeight="1">
      <c r="A35" s="3894" t="s">
        <v>3252</v>
      </c>
      <c r="B35" s="5377">
        <v>86121</v>
      </c>
      <c r="C35" s="5377">
        <v>5233</v>
      </c>
    </row>
    <row r="36" spans="1:3" ht="12.95" customHeight="1">
      <c r="A36" s="3425" t="s">
        <v>1414</v>
      </c>
      <c r="B36" s="5335"/>
      <c r="C36" s="5335"/>
    </row>
    <row r="37" spans="1:3" ht="20.100000000000001" customHeight="1">
      <c r="A37" s="3894" t="s">
        <v>2451</v>
      </c>
      <c r="B37" s="5377">
        <v>22763</v>
      </c>
      <c r="C37" s="5377" t="s">
        <v>246</v>
      </c>
    </row>
    <row r="38" spans="1:3" ht="12.75" customHeight="1">
      <c r="A38" s="3893" t="s">
        <v>2452</v>
      </c>
      <c r="B38" s="5335"/>
      <c r="C38" s="5335"/>
    </row>
    <row r="39" spans="1:3" ht="20.100000000000001" customHeight="1">
      <c r="A39" s="3895" t="s">
        <v>3253</v>
      </c>
      <c r="B39" s="5382">
        <v>55404</v>
      </c>
      <c r="C39" s="5382" t="s">
        <v>641</v>
      </c>
    </row>
    <row r="40" spans="1:3" ht="12.95" customHeight="1">
      <c r="A40" s="3424" t="s">
        <v>1387</v>
      </c>
      <c r="B40" s="5361"/>
      <c r="C40" s="5361"/>
    </row>
    <row r="41" spans="1:3" ht="18" customHeight="1">
      <c r="A41" s="3897" t="s">
        <v>2454</v>
      </c>
      <c r="B41" s="5339">
        <v>4606</v>
      </c>
      <c r="C41" s="5339" t="s">
        <v>641</v>
      </c>
    </row>
    <row r="42" spans="1:3" ht="15" customHeight="1">
      <c r="A42" s="3898" t="s">
        <v>2455</v>
      </c>
      <c r="B42" s="5361"/>
      <c r="C42" s="5361"/>
    </row>
    <row r="43" spans="1:3" ht="20.100000000000001" customHeight="1">
      <c r="A43" s="3895" t="s">
        <v>2456</v>
      </c>
      <c r="B43" s="5382">
        <v>132080</v>
      </c>
      <c r="C43" s="5382">
        <v>6339</v>
      </c>
    </row>
    <row r="44" spans="1:3" ht="12.95" customHeight="1">
      <c r="A44" s="3424" t="s">
        <v>1388</v>
      </c>
      <c r="B44" s="5361"/>
      <c r="C44" s="5361"/>
    </row>
    <row r="45" spans="1:3" ht="20.100000000000001" customHeight="1">
      <c r="A45" s="3894" t="s">
        <v>2449</v>
      </c>
      <c r="B45" s="5377">
        <v>9839</v>
      </c>
      <c r="C45" s="5377">
        <v>6212</v>
      </c>
    </row>
    <row r="46" spans="1:3" ht="12.95" customHeight="1">
      <c r="A46" s="3425" t="s">
        <v>3254</v>
      </c>
      <c r="B46" s="5335"/>
      <c r="C46" s="5335"/>
    </row>
    <row r="47" spans="1:3" ht="20.100000000000001" customHeight="1">
      <c r="A47" s="3265" t="s">
        <v>3255</v>
      </c>
      <c r="B47" s="5382">
        <v>318163</v>
      </c>
      <c r="C47" s="5382">
        <v>901</v>
      </c>
    </row>
    <row r="48" spans="1:3" ht="15.75" customHeight="1" thickBot="1">
      <c r="A48" s="3265" t="s">
        <v>3256</v>
      </c>
      <c r="B48" s="5361"/>
      <c r="C48" s="5361"/>
    </row>
    <row r="49" spans="1:5" ht="24.95" customHeight="1">
      <c r="A49" s="1677" t="s">
        <v>3257</v>
      </c>
      <c r="B49" s="3498">
        <f>SUM(B9:B48)</f>
        <v>99949406</v>
      </c>
      <c r="C49" s="3498">
        <f>SUM(C9:C48)</f>
        <v>3179483</v>
      </c>
    </row>
    <row r="50" spans="1:5" ht="18.75" customHeight="1">
      <c r="A50" s="3752" t="s">
        <v>1339</v>
      </c>
      <c r="B50" s="2966"/>
      <c r="C50" s="2966"/>
      <c r="D50" s="2966"/>
      <c r="E50" s="2966"/>
    </row>
    <row r="51" spans="1:5">
      <c r="A51" s="3754" t="s">
        <v>3258</v>
      </c>
      <c r="B51" s="2966"/>
      <c r="C51" s="2966"/>
      <c r="D51" s="2966"/>
      <c r="E51" s="2966"/>
    </row>
  </sheetData>
  <mergeCells count="40">
    <mergeCell ref="B9:B10"/>
    <mergeCell ref="C9:C10"/>
    <mergeCell ref="B11:B12"/>
    <mergeCell ref="C11:C12"/>
    <mergeCell ref="B13:B14"/>
    <mergeCell ref="C13:C14"/>
    <mergeCell ref="B15:B16"/>
    <mergeCell ref="C15:C16"/>
    <mergeCell ref="B17:B18"/>
    <mergeCell ref="C17:C18"/>
    <mergeCell ref="B19:B20"/>
    <mergeCell ref="C19:C20"/>
    <mergeCell ref="B21:B22"/>
    <mergeCell ref="C21:C22"/>
    <mergeCell ref="B23:B24"/>
    <mergeCell ref="C23:C24"/>
    <mergeCell ref="B25:B26"/>
    <mergeCell ref="C25:C26"/>
    <mergeCell ref="B27:B28"/>
    <mergeCell ref="C27:C28"/>
    <mergeCell ref="B29:B30"/>
    <mergeCell ref="C29:C30"/>
    <mergeCell ref="B31:B32"/>
    <mergeCell ref="C31:C32"/>
    <mergeCell ref="B33:B34"/>
    <mergeCell ref="C33:C34"/>
    <mergeCell ref="B35:B36"/>
    <mergeCell ref="C35:C36"/>
    <mergeCell ref="B37:B38"/>
    <mergeCell ref="C37:C38"/>
    <mergeCell ref="B45:B46"/>
    <mergeCell ref="C45:C46"/>
    <mergeCell ref="B47:B48"/>
    <mergeCell ref="C47:C48"/>
    <mergeCell ref="B39:B40"/>
    <mergeCell ref="C39:C40"/>
    <mergeCell ref="B41:B42"/>
    <mergeCell ref="C41:C42"/>
    <mergeCell ref="B43:B44"/>
    <mergeCell ref="C43:C44"/>
  </mergeCells>
  <printOptions horizontalCentered="1" verticalCentered="1"/>
  <pageMargins left="0.70866141732283472" right="0.70866141732283472" top="0.39370078740157483" bottom="0.39370078740157483" header="0.51181102362204722" footer="0.51181102362204722"/>
  <pageSetup paperSize="9" scale="64" orientation="portrait" horizontalDpi="4294967295" verticalDpi="4294967292"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9F40B-EB62-48A6-B783-EFFB6D9A0DFB}">
  <dimension ref="A1:K32"/>
  <sheetViews>
    <sheetView showGridLines="0" zoomScaleNormal="100" workbookViewId="0">
      <selection activeCell="J20" sqref="J20"/>
    </sheetView>
  </sheetViews>
  <sheetFormatPr defaultColWidth="8.85546875" defaultRowHeight="12.75"/>
  <cols>
    <col min="1" max="1" width="17" style="869" customWidth="1"/>
    <col min="2" max="2" width="17.28515625" style="869" customWidth="1"/>
    <col min="3" max="3" width="19.28515625" style="3076" customWidth="1"/>
    <col min="4" max="4" width="21.28515625" style="3076" customWidth="1"/>
    <col min="5" max="7" width="9.140625" style="869" customWidth="1"/>
    <col min="8" max="9" width="11" style="869" customWidth="1"/>
    <col min="10" max="10" width="11.85546875" style="869" customWidth="1"/>
    <col min="11" max="11" width="10.42578125" style="869" bestFit="1" customWidth="1"/>
    <col min="12" max="256" width="8.85546875" style="869"/>
    <col min="257" max="257" width="17" style="869" customWidth="1"/>
    <col min="258" max="258" width="17.28515625" style="869" customWidth="1"/>
    <col min="259" max="259" width="19.28515625" style="869" customWidth="1"/>
    <col min="260" max="260" width="21.28515625" style="869" customWidth="1"/>
    <col min="261" max="263" width="9.140625" style="869" customWidth="1"/>
    <col min="264" max="265" width="11" style="869" customWidth="1"/>
    <col min="266" max="266" width="11.85546875" style="869" customWidth="1"/>
    <col min="267" max="267" width="10.42578125" style="869" bestFit="1" customWidth="1"/>
    <col min="268" max="512" width="8.85546875" style="869"/>
    <col min="513" max="513" width="17" style="869" customWidth="1"/>
    <col min="514" max="514" width="17.28515625" style="869" customWidth="1"/>
    <col min="515" max="515" width="19.28515625" style="869" customWidth="1"/>
    <col min="516" max="516" width="21.28515625" style="869" customWidth="1"/>
    <col min="517" max="519" width="9.140625" style="869" customWidth="1"/>
    <col min="520" max="521" width="11" style="869" customWidth="1"/>
    <col min="522" max="522" width="11.85546875" style="869" customWidth="1"/>
    <col min="523" max="523" width="10.42578125" style="869" bestFit="1" customWidth="1"/>
    <col min="524" max="768" width="8.85546875" style="869"/>
    <col min="769" max="769" width="17" style="869" customWidth="1"/>
    <col min="770" max="770" width="17.28515625" style="869" customWidth="1"/>
    <col min="771" max="771" width="19.28515625" style="869" customWidth="1"/>
    <col min="772" max="772" width="21.28515625" style="869" customWidth="1"/>
    <col min="773" max="775" width="9.140625" style="869" customWidth="1"/>
    <col min="776" max="777" width="11" style="869" customWidth="1"/>
    <col min="778" max="778" width="11.85546875" style="869" customWidth="1"/>
    <col min="779" max="779" width="10.42578125" style="869" bestFit="1" customWidth="1"/>
    <col min="780" max="1024" width="8.85546875" style="869"/>
    <col min="1025" max="1025" width="17" style="869" customWidth="1"/>
    <col min="1026" max="1026" width="17.28515625" style="869" customWidth="1"/>
    <col min="1027" max="1027" width="19.28515625" style="869" customWidth="1"/>
    <col min="1028" max="1028" width="21.28515625" style="869" customWidth="1"/>
    <col min="1029" max="1031" width="9.140625" style="869" customWidth="1"/>
    <col min="1032" max="1033" width="11" style="869" customWidth="1"/>
    <col min="1034" max="1034" width="11.85546875" style="869" customWidth="1"/>
    <col min="1035" max="1035" width="10.42578125" style="869" bestFit="1" customWidth="1"/>
    <col min="1036" max="1280" width="8.85546875" style="869"/>
    <col min="1281" max="1281" width="17" style="869" customWidth="1"/>
    <col min="1282" max="1282" width="17.28515625" style="869" customWidth="1"/>
    <col min="1283" max="1283" width="19.28515625" style="869" customWidth="1"/>
    <col min="1284" max="1284" width="21.28515625" style="869" customWidth="1"/>
    <col min="1285" max="1287" width="9.140625" style="869" customWidth="1"/>
    <col min="1288" max="1289" width="11" style="869" customWidth="1"/>
    <col min="1290" max="1290" width="11.85546875" style="869" customWidth="1"/>
    <col min="1291" max="1291" width="10.42578125" style="869" bestFit="1" customWidth="1"/>
    <col min="1292" max="1536" width="8.85546875" style="869"/>
    <col min="1537" max="1537" width="17" style="869" customWidth="1"/>
    <col min="1538" max="1538" width="17.28515625" style="869" customWidth="1"/>
    <col min="1539" max="1539" width="19.28515625" style="869" customWidth="1"/>
    <col min="1540" max="1540" width="21.28515625" style="869" customWidth="1"/>
    <col min="1541" max="1543" width="9.140625" style="869" customWidth="1"/>
    <col min="1544" max="1545" width="11" style="869" customWidth="1"/>
    <col min="1546" max="1546" width="11.85546875" style="869" customWidth="1"/>
    <col min="1547" max="1547" width="10.42578125" style="869" bestFit="1" customWidth="1"/>
    <col min="1548" max="1792" width="8.85546875" style="869"/>
    <col min="1793" max="1793" width="17" style="869" customWidth="1"/>
    <col min="1794" max="1794" width="17.28515625" style="869" customWidth="1"/>
    <col min="1795" max="1795" width="19.28515625" style="869" customWidth="1"/>
    <col min="1796" max="1796" width="21.28515625" style="869" customWidth="1"/>
    <col min="1797" max="1799" width="9.140625" style="869" customWidth="1"/>
    <col min="1800" max="1801" width="11" style="869" customWidth="1"/>
    <col min="1802" max="1802" width="11.85546875" style="869" customWidth="1"/>
    <col min="1803" max="1803" width="10.42578125" style="869" bestFit="1" customWidth="1"/>
    <col min="1804" max="2048" width="8.85546875" style="869"/>
    <col min="2049" max="2049" width="17" style="869" customWidth="1"/>
    <col min="2050" max="2050" width="17.28515625" style="869" customWidth="1"/>
    <col min="2051" max="2051" width="19.28515625" style="869" customWidth="1"/>
    <col min="2052" max="2052" width="21.28515625" style="869" customWidth="1"/>
    <col min="2053" max="2055" width="9.140625" style="869" customWidth="1"/>
    <col min="2056" max="2057" width="11" style="869" customWidth="1"/>
    <col min="2058" max="2058" width="11.85546875" style="869" customWidth="1"/>
    <col min="2059" max="2059" width="10.42578125" style="869" bestFit="1" customWidth="1"/>
    <col min="2060" max="2304" width="8.85546875" style="869"/>
    <col min="2305" max="2305" width="17" style="869" customWidth="1"/>
    <col min="2306" max="2306" width="17.28515625" style="869" customWidth="1"/>
    <col min="2307" max="2307" width="19.28515625" style="869" customWidth="1"/>
    <col min="2308" max="2308" width="21.28515625" style="869" customWidth="1"/>
    <col min="2309" max="2311" width="9.140625" style="869" customWidth="1"/>
    <col min="2312" max="2313" width="11" style="869" customWidth="1"/>
    <col min="2314" max="2314" width="11.85546875" style="869" customWidth="1"/>
    <col min="2315" max="2315" width="10.42578125" style="869" bestFit="1" customWidth="1"/>
    <col min="2316" max="2560" width="8.85546875" style="869"/>
    <col min="2561" max="2561" width="17" style="869" customWidth="1"/>
    <col min="2562" max="2562" width="17.28515625" style="869" customWidth="1"/>
    <col min="2563" max="2563" width="19.28515625" style="869" customWidth="1"/>
    <col min="2564" max="2564" width="21.28515625" style="869" customWidth="1"/>
    <col min="2565" max="2567" width="9.140625" style="869" customWidth="1"/>
    <col min="2568" max="2569" width="11" style="869" customWidth="1"/>
    <col min="2570" max="2570" width="11.85546875" style="869" customWidth="1"/>
    <col min="2571" max="2571" width="10.42578125" style="869" bestFit="1" customWidth="1"/>
    <col min="2572" max="2816" width="8.85546875" style="869"/>
    <col min="2817" max="2817" width="17" style="869" customWidth="1"/>
    <col min="2818" max="2818" width="17.28515625" style="869" customWidth="1"/>
    <col min="2819" max="2819" width="19.28515625" style="869" customWidth="1"/>
    <col min="2820" max="2820" width="21.28515625" style="869" customWidth="1"/>
    <col min="2821" max="2823" width="9.140625" style="869" customWidth="1"/>
    <col min="2824" max="2825" width="11" style="869" customWidth="1"/>
    <col min="2826" max="2826" width="11.85546875" style="869" customWidth="1"/>
    <col min="2827" max="2827" width="10.42578125" style="869" bestFit="1" customWidth="1"/>
    <col min="2828" max="3072" width="8.85546875" style="869"/>
    <col min="3073" max="3073" width="17" style="869" customWidth="1"/>
    <col min="3074" max="3074" width="17.28515625" style="869" customWidth="1"/>
    <col min="3075" max="3075" width="19.28515625" style="869" customWidth="1"/>
    <col min="3076" max="3076" width="21.28515625" style="869" customWidth="1"/>
    <col min="3077" max="3079" width="9.140625" style="869" customWidth="1"/>
    <col min="3080" max="3081" width="11" style="869" customWidth="1"/>
    <col min="3082" max="3082" width="11.85546875" style="869" customWidth="1"/>
    <col min="3083" max="3083" width="10.42578125" style="869" bestFit="1" customWidth="1"/>
    <col min="3084" max="3328" width="8.85546875" style="869"/>
    <col min="3329" max="3329" width="17" style="869" customWidth="1"/>
    <col min="3330" max="3330" width="17.28515625" style="869" customWidth="1"/>
    <col min="3331" max="3331" width="19.28515625" style="869" customWidth="1"/>
    <col min="3332" max="3332" width="21.28515625" style="869" customWidth="1"/>
    <col min="3333" max="3335" width="9.140625" style="869" customWidth="1"/>
    <col min="3336" max="3337" width="11" style="869" customWidth="1"/>
    <col min="3338" max="3338" width="11.85546875" style="869" customWidth="1"/>
    <col min="3339" max="3339" width="10.42578125" style="869" bestFit="1" customWidth="1"/>
    <col min="3340" max="3584" width="8.85546875" style="869"/>
    <col min="3585" max="3585" width="17" style="869" customWidth="1"/>
    <col min="3586" max="3586" width="17.28515625" style="869" customWidth="1"/>
    <col min="3587" max="3587" width="19.28515625" style="869" customWidth="1"/>
    <col min="3588" max="3588" width="21.28515625" style="869" customWidth="1"/>
    <col min="3589" max="3591" width="9.140625" style="869" customWidth="1"/>
    <col min="3592" max="3593" width="11" style="869" customWidth="1"/>
    <col min="3594" max="3594" width="11.85546875" style="869" customWidth="1"/>
    <col min="3595" max="3595" width="10.42578125" style="869" bestFit="1" customWidth="1"/>
    <col min="3596" max="3840" width="8.85546875" style="869"/>
    <col min="3841" max="3841" width="17" style="869" customWidth="1"/>
    <col min="3842" max="3842" width="17.28515625" style="869" customWidth="1"/>
    <col min="3843" max="3843" width="19.28515625" style="869" customWidth="1"/>
    <col min="3844" max="3844" width="21.28515625" style="869" customWidth="1"/>
    <col min="3845" max="3847" width="9.140625" style="869" customWidth="1"/>
    <col min="3848" max="3849" width="11" style="869" customWidth="1"/>
    <col min="3850" max="3850" width="11.85546875" style="869" customWidth="1"/>
    <col min="3851" max="3851" width="10.42578125" style="869" bestFit="1" customWidth="1"/>
    <col min="3852" max="4096" width="8.85546875" style="869"/>
    <col min="4097" max="4097" width="17" style="869" customWidth="1"/>
    <col min="4098" max="4098" width="17.28515625" style="869" customWidth="1"/>
    <col min="4099" max="4099" width="19.28515625" style="869" customWidth="1"/>
    <col min="4100" max="4100" width="21.28515625" style="869" customWidth="1"/>
    <col min="4101" max="4103" width="9.140625" style="869" customWidth="1"/>
    <col min="4104" max="4105" width="11" style="869" customWidth="1"/>
    <col min="4106" max="4106" width="11.85546875" style="869" customWidth="1"/>
    <col min="4107" max="4107" width="10.42578125" style="869" bestFit="1" customWidth="1"/>
    <col min="4108" max="4352" width="8.85546875" style="869"/>
    <col min="4353" max="4353" width="17" style="869" customWidth="1"/>
    <col min="4354" max="4354" width="17.28515625" style="869" customWidth="1"/>
    <col min="4355" max="4355" width="19.28515625" style="869" customWidth="1"/>
    <col min="4356" max="4356" width="21.28515625" style="869" customWidth="1"/>
    <col min="4357" max="4359" width="9.140625" style="869" customWidth="1"/>
    <col min="4360" max="4361" width="11" style="869" customWidth="1"/>
    <col min="4362" max="4362" width="11.85546875" style="869" customWidth="1"/>
    <col min="4363" max="4363" width="10.42578125" style="869" bestFit="1" customWidth="1"/>
    <col min="4364" max="4608" width="8.85546875" style="869"/>
    <col min="4609" max="4609" width="17" style="869" customWidth="1"/>
    <col min="4610" max="4610" width="17.28515625" style="869" customWidth="1"/>
    <col min="4611" max="4611" width="19.28515625" style="869" customWidth="1"/>
    <col min="4612" max="4612" width="21.28515625" style="869" customWidth="1"/>
    <col min="4613" max="4615" width="9.140625" style="869" customWidth="1"/>
    <col min="4616" max="4617" width="11" style="869" customWidth="1"/>
    <col min="4618" max="4618" width="11.85546875" style="869" customWidth="1"/>
    <col min="4619" max="4619" width="10.42578125" style="869" bestFit="1" customWidth="1"/>
    <col min="4620" max="4864" width="8.85546875" style="869"/>
    <col min="4865" max="4865" width="17" style="869" customWidth="1"/>
    <col min="4866" max="4866" width="17.28515625" style="869" customWidth="1"/>
    <col min="4867" max="4867" width="19.28515625" style="869" customWidth="1"/>
    <col min="4868" max="4868" width="21.28515625" style="869" customWidth="1"/>
    <col min="4869" max="4871" width="9.140625" style="869" customWidth="1"/>
    <col min="4872" max="4873" width="11" style="869" customWidth="1"/>
    <col min="4874" max="4874" width="11.85546875" style="869" customWidth="1"/>
    <col min="4875" max="4875" width="10.42578125" style="869" bestFit="1" customWidth="1"/>
    <col min="4876" max="5120" width="8.85546875" style="869"/>
    <col min="5121" max="5121" width="17" style="869" customWidth="1"/>
    <col min="5122" max="5122" width="17.28515625" style="869" customWidth="1"/>
    <col min="5123" max="5123" width="19.28515625" style="869" customWidth="1"/>
    <col min="5124" max="5124" width="21.28515625" style="869" customWidth="1"/>
    <col min="5125" max="5127" width="9.140625" style="869" customWidth="1"/>
    <col min="5128" max="5129" width="11" style="869" customWidth="1"/>
    <col min="5130" max="5130" width="11.85546875" style="869" customWidth="1"/>
    <col min="5131" max="5131" width="10.42578125" style="869" bestFit="1" customWidth="1"/>
    <col min="5132" max="5376" width="8.85546875" style="869"/>
    <col min="5377" max="5377" width="17" style="869" customWidth="1"/>
    <col min="5378" max="5378" width="17.28515625" style="869" customWidth="1"/>
    <col min="5379" max="5379" width="19.28515625" style="869" customWidth="1"/>
    <col min="5380" max="5380" width="21.28515625" style="869" customWidth="1"/>
    <col min="5381" max="5383" width="9.140625" style="869" customWidth="1"/>
    <col min="5384" max="5385" width="11" style="869" customWidth="1"/>
    <col min="5386" max="5386" width="11.85546875" style="869" customWidth="1"/>
    <col min="5387" max="5387" width="10.42578125" style="869" bestFit="1" customWidth="1"/>
    <col min="5388" max="5632" width="8.85546875" style="869"/>
    <col min="5633" max="5633" width="17" style="869" customWidth="1"/>
    <col min="5634" max="5634" width="17.28515625" style="869" customWidth="1"/>
    <col min="5635" max="5635" width="19.28515625" style="869" customWidth="1"/>
    <col min="5636" max="5636" width="21.28515625" style="869" customWidth="1"/>
    <col min="5637" max="5639" width="9.140625" style="869" customWidth="1"/>
    <col min="5640" max="5641" width="11" style="869" customWidth="1"/>
    <col min="5642" max="5642" width="11.85546875" style="869" customWidth="1"/>
    <col min="5643" max="5643" width="10.42578125" style="869" bestFit="1" customWidth="1"/>
    <col min="5644" max="5888" width="8.85546875" style="869"/>
    <col min="5889" max="5889" width="17" style="869" customWidth="1"/>
    <col min="5890" max="5890" width="17.28515625" style="869" customWidth="1"/>
    <col min="5891" max="5891" width="19.28515625" style="869" customWidth="1"/>
    <col min="5892" max="5892" width="21.28515625" style="869" customWidth="1"/>
    <col min="5893" max="5895" width="9.140625" style="869" customWidth="1"/>
    <col min="5896" max="5897" width="11" style="869" customWidth="1"/>
    <col min="5898" max="5898" width="11.85546875" style="869" customWidth="1"/>
    <col min="5899" max="5899" width="10.42578125" style="869" bestFit="1" customWidth="1"/>
    <col min="5900" max="6144" width="8.85546875" style="869"/>
    <col min="6145" max="6145" width="17" style="869" customWidth="1"/>
    <col min="6146" max="6146" width="17.28515625" style="869" customWidth="1"/>
    <col min="6147" max="6147" width="19.28515625" style="869" customWidth="1"/>
    <col min="6148" max="6148" width="21.28515625" style="869" customWidth="1"/>
    <col min="6149" max="6151" width="9.140625" style="869" customWidth="1"/>
    <col min="6152" max="6153" width="11" style="869" customWidth="1"/>
    <col min="6154" max="6154" width="11.85546875" style="869" customWidth="1"/>
    <col min="6155" max="6155" width="10.42578125" style="869" bestFit="1" customWidth="1"/>
    <col min="6156" max="6400" width="8.85546875" style="869"/>
    <col min="6401" max="6401" width="17" style="869" customWidth="1"/>
    <col min="6402" max="6402" width="17.28515625" style="869" customWidth="1"/>
    <col min="6403" max="6403" width="19.28515625" style="869" customWidth="1"/>
    <col min="6404" max="6404" width="21.28515625" style="869" customWidth="1"/>
    <col min="6405" max="6407" width="9.140625" style="869" customWidth="1"/>
    <col min="6408" max="6409" width="11" style="869" customWidth="1"/>
    <col min="6410" max="6410" width="11.85546875" style="869" customWidth="1"/>
    <col min="6411" max="6411" width="10.42578125" style="869" bestFit="1" customWidth="1"/>
    <col min="6412" max="6656" width="8.85546875" style="869"/>
    <col min="6657" max="6657" width="17" style="869" customWidth="1"/>
    <col min="6658" max="6658" width="17.28515625" style="869" customWidth="1"/>
    <col min="6659" max="6659" width="19.28515625" style="869" customWidth="1"/>
    <col min="6660" max="6660" width="21.28515625" style="869" customWidth="1"/>
    <col min="6661" max="6663" width="9.140625" style="869" customWidth="1"/>
    <col min="6664" max="6665" width="11" style="869" customWidth="1"/>
    <col min="6666" max="6666" width="11.85546875" style="869" customWidth="1"/>
    <col min="6667" max="6667" width="10.42578125" style="869" bestFit="1" customWidth="1"/>
    <col min="6668" max="6912" width="8.85546875" style="869"/>
    <col min="6913" max="6913" width="17" style="869" customWidth="1"/>
    <col min="6914" max="6914" width="17.28515625" style="869" customWidth="1"/>
    <col min="6915" max="6915" width="19.28515625" style="869" customWidth="1"/>
    <col min="6916" max="6916" width="21.28515625" style="869" customWidth="1"/>
    <col min="6917" max="6919" width="9.140625" style="869" customWidth="1"/>
    <col min="6920" max="6921" width="11" style="869" customWidth="1"/>
    <col min="6922" max="6922" width="11.85546875" style="869" customWidth="1"/>
    <col min="6923" max="6923" width="10.42578125" style="869" bestFit="1" customWidth="1"/>
    <col min="6924" max="7168" width="8.85546875" style="869"/>
    <col min="7169" max="7169" width="17" style="869" customWidth="1"/>
    <col min="7170" max="7170" width="17.28515625" style="869" customWidth="1"/>
    <col min="7171" max="7171" width="19.28515625" style="869" customWidth="1"/>
    <col min="7172" max="7172" width="21.28515625" style="869" customWidth="1"/>
    <col min="7173" max="7175" width="9.140625" style="869" customWidth="1"/>
    <col min="7176" max="7177" width="11" style="869" customWidth="1"/>
    <col min="7178" max="7178" width="11.85546875" style="869" customWidth="1"/>
    <col min="7179" max="7179" width="10.42578125" style="869" bestFit="1" customWidth="1"/>
    <col min="7180" max="7424" width="8.85546875" style="869"/>
    <col min="7425" max="7425" width="17" style="869" customWidth="1"/>
    <col min="7426" max="7426" width="17.28515625" style="869" customWidth="1"/>
    <col min="7427" max="7427" width="19.28515625" style="869" customWidth="1"/>
    <col min="7428" max="7428" width="21.28515625" style="869" customWidth="1"/>
    <col min="7429" max="7431" width="9.140625" style="869" customWidth="1"/>
    <col min="7432" max="7433" width="11" style="869" customWidth="1"/>
    <col min="7434" max="7434" width="11.85546875" style="869" customWidth="1"/>
    <col min="7435" max="7435" width="10.42578125" style="869" bestFit="1" customWidth="1"/>
    <col min="7436" max="7680" width="8.85546875" style="869"/>
    <col min="7681" max="7681" width="17" style="869" customWidth="1"/>
    <col min="7682" max="7682" width="17.28515625" style="869" customWidth="1"/>
    <col min="7683" max="7683" width="19.28515625" style="869" customWidth="1"/>
    <col min="7684" max="7684" width="21.28515625" style="869" customWidth="1"/>
    <col min="7685" max="7687" width="9.140625" style="869" customWidth="1"/>
    <col min="7688" max="7689" width="11" style="869" customWidth="1"/>
    <col min="7690" max="7690" width="11.85546875" style="869" customWidth="1"/>
    <col min="7691" max="7691" width="10.42578125" style="869" bestFit="1" customWidth="1"/>
    <col min="7692" max="7936" width="8.85546875" style="869"/>
    <col min="7937" max="7937" width="17" style="869" customWidth="1"/>
    <col min="7938" max="7938" width="17.28515625" style="869" customWidth="1"/>
    <col min="7939" max="7939" width="19.28515625" style="869" customWidth="1"/>
    <col min="7940" max="7940" width="21.28515625" style="869" customWidth="1"/>
    <col min="7941" max="7943" width="9.140625" style="869" customWidth="1"/>
    <col min="7944" max="7945" width="11" style="869" customWidth="1"/>
    <col min="7946" max="7946" width="11.85546875" style="869" customWidth="1"/>
    <col min="7947" max="7947" width="10.42578125" style="869" bestFit="1" customWidth="1"/>
    <col min="7948" max="8192" width="8.85546875" style="869"/>
    <col min="8193" max="8193" width="17" style="869" customWidth="1"/>
    <col min="8194" max="8194" width="17.28515625" style="869" customWidth="1"/>
    <col min="8195" max="8195" width="19.28515625" style="869" customWidth="1"/>
    <col min="8196" max="8196" width="21.28515625" style="869" customWidth="1"/>
    <col min="8197" max="8199" width="9.140625" style="869" customWidth="1"/>
    <col min="8200" max="8201" width="11" style="869" customWidth="1"/>
    <col min="8202" max="8202" width="11.85546875" style="869" customWidth="1"/>
    <col min="8203" max="8203" width="10.42578125" style="869" bestFit="1" customWidth="1"/>
    <col min="8204" max="8448" width="8.85546875" style="869"/>
    <col min="8449" max="8449" width="17" style="869" customWidth="1"/>
    <col min="8450" max="8450" width="17.28515625" style="869" customWidth="1"/>
    <col min="8451" max="8451" width="19.28515625" style="869" customWidth="1"/>
    <col min="8452" max="8452" width="21.28515625" style="869" customWidth="1"/>
    <col min="8453" max="8455" width="9.140625" style="869" customWidth="1"/>
    <col min="8456" max="8457" width="11" style="869" customWidth="1"/>
    <col min="8458" max="8458" width="11.85546875" style="869" customWidth="1"/>
    <col min="8459" max="8459" width="10.42578125" style="869" bestFit="1" customWidth="1"/>
    <col min="8460" max="8704" width="8.85546875" style="869"/>
    <col min="8705" max="8705" width="17" style="869" customWidth="1"/>
    <col min="8706" max="8706" width="17.28515625" style="869" customWidth="1"/>
    <col min="8707" max="8707" width="19.28515625" style="869" customWidth="1"/>
    <col min="8708" max="8708" width="21.28515625" style="869" customWidth="1"/>
    <col min="8709" max="8711" width="9.140625" style="869" customWidth="1"/>
    <col min="8712" max="8713" width="11" style="869" customWidth="1"/>
    <col min="8714" max="8714" width="11.85546875" style="869" customWidth="1"/>
    <col min="8715" max="8715" width="10.42578125" style="869" bestFit="1" customWidth="1"/>
    <col min="8716" max="8960" width="8.85546875" style="869"/>
    <col min="8961" max="8961" width="17" style="869" customWidth="1"/>
    <col min="8962" max="8962" width="17.28515625" style="869" customWidth="1"/>
    <col min="8963" max="8963" width="19.28515625" style="869" customWidth="1"/>
    <col min="8964" max="8964" width="21.28515625" style="869" customWidth="1"/>
    <col min="8965" max="8967" width="9.140625" style="869" customWidth="1"/>
    <col min="8968" max="8969" width="11" style="869" customWidth="1"/>
    <col min="8970" max="8970" width="11.85546875" style="869" customWidth="1"/>
    <col min="8971" max="8971" width="10.42578125" style="869" bestFit="1" customWidth="1"/>
    <col min="8972" max="9216" width="8.85546875" style="869"/>
    <col min="9217" max="9217" width="17" style="869" customWidth="1"/>
    <col min="9218" max="9218" width="17.28515625" style="869" customWidth="1"/>
    <col min="9219" max="9219" width="19.28515625" style="869" customWidth="1"/>
    <col min="9220" max="9220" width="21.28515625" style="869" customWidth="1"/>
    <col min="9221" max="9223" width="9.140625" style="869" customWidth="1"/>
    <col min="9224" max="9225" width="11" style="869" customWidth="1"/>
    <col min="9226" max="9226" width="11.85546875" style="869" customWidth="1"/>
    <col min="9227" max="9227" width="10.42578125" style="869" bestFit="1" customWidth="1"/>
    <col min="9228" max="9472" width="8.85546875" style="869"/>
    <col min="9473" max="9473" width="17" style="869" customWidth="1"/>
    <col min="9474" max="9474" width="17.28515625" style="869" customWidth="1"/>
    <col min="9475" max="9475" width="19.28515625" style="869" customWidth="1"/>
    <col min="9476" max="9476" width="21.28515625" style="869" customWidth="1"/>
    <col min="9477" max="9479" width="9.140625" style="869" customWidth="1"/>
    <col min="9480" max="9481" width="11" style="869" customWidth="1"/>
    <col min="9482" max="9482" width="11.85546875" style="869" customWidth="1"/>
    <col min="9483" max="9483" width="10.42578125" style="869" bestFit="1" customWidth="1"/>
    <col min="9484" max="9728" width="8.85546875" style="869"/>
    <col min="9729" max="9729" width="17" style="869" customWidth="1"/>
    <col min="9730" max="9730" width="17.28515625" style="869" customWidth="1"/>
    <col min="9731" max="9731" width="19.28515625" style="869" customWidth="1"/>
    <col min="9732" max="9732" width="21.28515625" style="869" customWidth="1"/>
    <col min="9733" max="9735" width="9.140625" style="869" customWidth="1"/>
    <col min="9736" max="9737" width="11" style="869" customWidth="1"/>
    <col min="9738" max="9738" width="11.85546875" style="869" customWidth="1"/>
    <col min="9739" max="9739" width="10.42578125" style="869" bestFit="1" customWidth="1"/>
    <col min="9740" max="9984" width="8.85546875" style="869"/>
    <col min="9985" max="9985" width="17" style="869" customWidth="1"/>
    <col min="9986" max="9986" width="17.28515625" style="869" customWidth="1"/>
    <col min="9987" max="9987" width="19.28515625" style="869" customWidth="1"/>
    <col min="9988" max="9988" width="21.28515625" style="869" customWidth="1"/>
    <col min="9989" max="9991" width="9.140625" style="869" customWidth="1"/>
    <col min="9992" max="9993" width="11" style="869" customWidth="1"/>
    <col min="9994" max="9994" width="11.85546875" style="869" customWidth="1"/>
    <col min="9995" max="9995" width="10.42578125" style="869" bestFit="1" customWidth="1"/>
    <col min="9996" max="10240" width="8.85546875" style="869"/>
    <col min="10241" max="10241" width="17" style="869" customWidth="1"/>
    <col min="10242" max="10242" width="17.28515625" style="869" customWidth="1"/>
    <col min="10243" max="10243" width="19.28515625" style="869" customWidth="1"/>
    <col min="10244" max="10244" width="21.28515625" style="869" customWidth="1"/>
    <col min="10245" max="10247" width="9.140625" style="869" customWidth="1"/>
    <col min="10248" max="10249" width="11" style="869" customWidth="1"/>
    <col min="10250" max="10250" width="11.85546875" style="869" customWidth="1"/>
    <col min="10251" max="10251" width="10.42578125" style="869" bestFit="1" customWidth="1"/>
    <col min="10252" max="10496" width="8.85546875" style="869"/>
    <col min="10497" max="10497" width="17" style="869" customWidth="1"/>
    <col min="10498" max="10498" width="17.28515625" style="869" customWidth="1"/>
    <col min="10499" max="10499" width="19.28515625" style="869" customWidth="1"/>
    <col min="10500" max="10500" width="21.28515625" style="869" customWidth="1"/>
    <col min="10501" max="10503" width="9.140625" style="869" customWidth="1"/>
    <col min="10504" max="10505" width="11" style="869" customWidth="1"/>
    <col min="10506" max="10506" width="11.85546875" style="869" customWidth="1"/>
    <col min="10507" max="10507" width="10.42578125" style="869" bestFit="1" customWidth="1"/>
    <col min="10508" max="10752" width="8.85546875" style="869"/>
    <col min="10753" max="10753" width="17" style="869" customWidth="1"/>
    <col min="10754" max="10754" width="17.28515625" style="869" customWidth="1"/>
    <col min="10755" max="10755" width="19.28515625" style="869" customWidth="1"/>
    <col min="10756" max="10756" width="21.28515625" style="869" customWidth="1"/>
    <col min="10757" max="10759" width="9.140625" style="869" customWidth="1"/>
    <col min="10760" max="10761" width="11" style="869" customWidth="1"/>
    <col min="10762" max="10762" width="11.85546875" style="869" customWidth="1"/>
    <col min="10763" max="10763" width="10.42578125" style="869" bestFit="1" customWidth="1"/>
    <col min="10764" max="11008" width="8.85546875" style="869"/>
    <col min="11009" max="11009" width="17" style="869" customWidth="1"/>
    <col min="11010" max="11010" width="17.28515625" style="869" customWidth="1"/>
    <col min="11011" max="11011" width="19.28515625" style="869" customWidth="1"/>
    <col min="11012" max="11012" width="21.28515625" style="869" customWidth="1"/>
    <col min="11013" max="11015" width="9.140625" style="869" customWidth="1"/>
    <col min="11016" max="11017" width="11" style="869" customWidth="1"/>
    <col min="11018" max="11018" width="11.85546875" style="869" customWidth="1"/>
    <col min="11019" max="11019" width="10.42578125" style="869" bestFit="1" customWidth="1"/>
    <col min="11020" max="11264" width="8.85546875" style="869"/>
    <col min="11265" max="11265" width="17" style="869" customWidth="1"/>
    <col min="11266" max="11266" width="17.28515625" style="869" customWidth="1"/>
    <col min="11267" max="11267" width="19.28515625" style="869" customWidth="1"/>
    <col min="11268" max="11268" width="21.28515625" style="869" customWidth="1"/>
    <col min="11269" max="11271" width="9.140625" style="869" customWidth="1"/>
    <col min="11272" max="11273" width="11" style="869" customWidth="1"/>
    <col min="11274" max="11274" width="11.85546875" style="869" customWidth="1"/>
    <col min="11275" max="11275" width="10.42578125" style="869" bestFit="1" customWidth="1"/>
    <col min="11276" max="11520" width="8.85546875" style="869"/>
    <col min="11521" max="11521" width="17" style="869" customWidth="1"/>
    <col min="11522" max="11522" width="17.28515625" style="869" customWidth="1"/>
    <col min="11523" max="11523" width="19.28515625" style="869" customWidth="1"/>
    <col min="11524" max="11524" width="21.28515625" style="869" customWidth="1"/>
    <col min="11525" max="11527" width="9.140625" style="869" customWidth="1"/>
    <col min="11528" max="11529" width="11" style="869" customWidth="1"/>
    <col min="11530" max="11530" width="11.85546875" style="869" customWidth="1"/>
    <col min="11531" max="11531" width="10.42578125" style="869" bestFit="1" customWidth="1"/>
    <col min="11532" max="11776" width="8.85546875" style="869"/>
    <col min="11777" max="11777" width="17" style="869" customWidth="1"/>
    <col min="11778" max="11778" width="17.28515625" style="869" customWidth="1"/>
    <col min="11779" max="11779" width="19.28515625" style="869" customWidth="1"/>
    <col min="11780" max="11780" width="21.28515625" style="869" customWidth="1"/>
    <col min="11781" max="11783" width="9.140625" style="869" customWidth="1"/>
    <col min="11784" max="11785" width="11" style="869" customWidth="1"/>
    <col min="11786" max="11786" width="11.85546875" style="869" customWidth="1"/>
    <col min="11787" max="11787" width="10.42578125" style="869" bestFit="1" customWidth="1"/>
    <col min="11788" max="12032" width="8.85546875" style="869"/>
    <col min="12033" max="12033" width="17" style="869" customWidth="1"/>
    <col min="12034" max="12034" width="17.28515625" style="869" customWidth="1"/>
    <col min="12035" max="12035" width="19.28515625" style="869" customWidth="1"/>
    <col min="12036" max="12036" width="21.28515625" style="869" customWidth="1"/>
    <col min="12037" max="12039" width="9.140625" style="869" customWidth="1"/>
    <col min="12040" max="12041" width="11" style="869" customWidth="1"/>
    <col min="12042" max="12042" width="11.85546875" style="869" customWidth="1"/>
    <col min="12043" max="12043" width="10.42578125" style="869" bestFit="1" customWidth="1"/>
    <col min="12044" max="12288" width="8.85546875" style="869"/>
    <col min="12289" max="12289" width="17" style="869" customWidth="1"/>
    <col min="12290" max="12290" width="17.28515625" style="869" customWidth="1"/>
    <col min="12291" max="12291" width="19.28515625" style="869" customWidth="1"/>
    <col min="12292" max="12292" width="21.28515625" style="869" customWidth="1"/>
    <col min="12293" max="12295" width="9.140625" style="869" customWidth="1"/>
    <col min="12296" max="12297" width="11" style="869" customWidth="1"/>
    <col min="12298" max="12298" width="11.85546875" style="869" customWidth="1"/>
    <col min="12299" max="12299" width="10.42578125" style="869" bestFit="1" customWidth="1"/>
    <col min="12300" max="12544" width="8.85546875" style="869"/>
    <col min="12545" max="12545" width="17" style="869" customWidth="1"/>
    <col min="12546" max="12546" width="17.28515625" style="869" customWidth="1"/>
    <col min="12547" max="12547" width="19.28515625" style="869" customWidth="1"/>
    <col min="12548" max="12548" width="21.28515625" style="869" customWidth="1"/>
    <col min="12549" max="12551" width="9.140625" style="869" customWidth="1"/>
    <col min="12552" max="12553" width="11" style="869" customWidth="1"/>
    <col min="12554" max="12554" width="11.85546875" style="869" customWidth="1"/>
    <col min="12555" max="12555" width="10.42578125" style="869" bestFit="1" customWidth="1"/>
    <col min="12556" max="12800" width="8.85546875" style="869"/>
    <col min="12801" max="12801" width="17" style="869" customWidth="1"/>
    <col min="12802" max="12802" width="17.28515625" style="869" customWidth="1"/>
    <col min="12803" max="12803" width="19.28515625" style="869" customWidth="1"/>
    <col min="12804" max="12804" width="21.28515625" style="869" customWidth="1"/>
    <col min="12805" max="12807" width="9.140625" style="869" customWidth="1"/>
    <col min="12808" max="12809" width="11" style="869" customWidth="1"/>
    <col min="12810" max="12810" width="11.85546875" style="869" customWidth="1"/>
    <col min="12811" max="12811" width="10.42578125" style="869" bestFit="1" customWidth="1"/>
    <col min="12812" max="13056" width="8.85546875" style="869"/>
    <col min="13057" max="13057" width="17" style="869" customWidth="1"/>
    <col min="13058" max="13058" width="17.28515625" style="869" customWidth="1"/>
    <col min="13059" max="13059" width="19.28515625" style="869" customWidth="1"/>
    <col min="13060" max="13060" width="21.28515625" style="869" customWidth="1"/>
    <col min="13061" max="13063" width="9.140625" style="869" customWidth="1"/>
    <col min="13064" max="13065" width="11" style="869" customWidth="1"/>
    <col min="13066" max="13066" width="11.85546875" style="869" customWidth="1"/>
    <col min="13067" max="13067" width="10.42578125" style="869" bestFit="1" customWidth="1"/>
    <col min="13068" max="13312" width="8.85546875" style="869"/>
    <col min="13313" max="13313" width="17" style="869" customWidth="1"/>
    <col min="13314" max="13314" width="17.28515625" style="869" customWidth="1"/>
    <col min="13315" max="13315" width="19.28515625" style="869" customWidth="1"/>
    <col min="13316" max="13316" width="21.28515625" style="869" customWidth="1"/>
    <col min="13317" max="13319" width="9.140625" style="869" customWidth="1"/>
    <col min="13320" max="13321" width="11" style="869" customWidth="1"/>
    <col min="13322" max="13322" width="11.85546875" style="869" customWidth="1"/>
    <col min="13323" max="13323" width="10.42578125" style="869" bestFit="1" customWidth="1"/>
    <col min="13324" max="13568" width="8.85546875" style="869"/>
    <col min="13569" max="13569" width="17" style="869" customWidth="1"/>
    <col min="13570" max="13570" width="17.28515625" style="869" customWidth="1"/>
    <col min="13571" max="13571" width="19.28515625" style="869" customWidth="1"/>
    <col min="13572" max="13572" width="21.28515625" style="869" customWidth="1"/>
    <col min="13573" max="13575" width="9.140625" style="869" customWidth="1"/>
    <col min="13576" max="13577" width="11" style="869" customWidth="1"/>
    <col min="13578" max="13578" width="11.85546875" style="869" customWidth="1"/>
    <col min="13579" max="13579" width="10.42578125" style="869" bestFit="1" customWidth="1"/>
    <col min="13580" max="13824" width="8.85546875" style="869"/>
    <col min="13825" max="13825" width="17" style="869" customWidth="1"/>
    <col min="13826" max="13826" width="17.28515625" style="869" customWidth="1"/>
    <col min="13827" max="13827" width="19.28515625" style="869" customWidth="1"/>
    <col min="13828" max="13828" width="21.28515625" style="869" customWidth="1"/>
    <col min="13829" max="13831" width="9.140625" style="869" customWidth="1"/>
    <col min="13832" max="13833" width="11" style="869" customWidth="1"/>
    <col min="13834" max="13834" width="11.85546875" style="869" customWidth="1"/>
    <col min="13835" max="13835" width="10.42578125" style="869" bestFit="1" customWidth="1"/>
    <col min="13836" max="14080" width="8.85546875" style="869"/>
    <col min="14081" max="14081" width="17" style="869" customWidth="1"/>
    <col min="14082" max="14082" width="17.28515625" style="869" customWidth="1"/>
    <col min="14083" max="14083" width="19.28515625" style="869" customWidth="1"/>
    <col min="14084" max="14084" width="21.28515625" style="869" customWidth="1"/>
    <col min="14085" max="14087" width="9.140625" style="869" customWidth="1"/>
    <col min="14088" max="14089" width="11" style="869" customWidth="1"/>
    <col min="14090" max="14090" width="11.85546875" style="869" customWidth="1"/>
    <col min="14091" max="14091" width="10.42578125" style="869" bestFit="1" customWidth="1"/>
    <col min="14092" max="14336" width="8.85546875" style="869"/>
    <col min="14337" max="14337" width="17" style="869" customWidth="1"/>
    <col min="14338" max="14338" width="17.28515625" style="869" customWidth="1"/>
    <col min="14339" max="14339" width="19.28515625" style="869" customWidth="1"/>
    <col min="14340" max="14340" width="21.28515625" style="869" customWidth="1"/>
    <col min="14341" max="14343" width="9.140625" style="869" customWidth="1"/>
    <col min="14344" max="14345" width="11" style="869" customWidth="1"/>
    <col min="14346" max="14346" width="11.85546875" style="869" customWidth="1"/>
    <col min="14347" max="14347" width="10.42578125" style="869" bestFit="1" customWidth="1"/>
    <col min="14348" max="14592" width="8.85546875" style="869"/>
    <col min="14593" max="14593" width="17" style="869" customWidth="1"/>
    <col min="14594" max="14594" width="17.28515625" style="869" customWidth="1"/>
    <col min="14595" max="14595" width="19.28515625" style="869" customWidth="1"/>
    <col min="14596" max="14596" width="21.28515625" style="869" customWidth="1"/>
    <col min="14597" max="14599" width="9.140625" style="869" customWidth="1"/>
    <col min="14600" max="14601" width="11" style="869" customWidth="1"/>
    <col min="14602" max="14602" width="11.85546875" style="869" customWidth="1"/>
    <col min="14603" max="14603" width="10.42578125" style="869" bestFit="1" customWidth="1"/>
    <col min="14604" max="14848" width="8.85546875" style="869"/>
    <col min="14849" max="14849" width="17" style="869" customWidth="1"/>
    <col min="14850" max="14850" width="17.28515625" style="869" customWidth="1"/>
    <col min="14851" max="14851" width="19.28515625" style="869" customWidth="1"/>
    <col min="14852" max="14852" width="21.28515625" style="869" customWidth="1"/>
    <col min="14853" max="14855" width="9.140625" style="869" customWidth="1"/>
    <col min="14856" max="14857" width="11" style="869" customWidth="1"/>
    <col min="14858" max="14858" width="11.85546875" style="869" customWidth="1"/>
    <col min="14859" max="14859" width="10.42578125" style="869" bestFit="1" customWidth="1"/>
    <col min="14860" max="15104" width="8.85546875" style="869"/>
    <col min="15105" max="15105" width="17" style="869" customWidth="1"/>
    <col min="15106" max="15106" width="17.28515625" style="869" customWidth="1"/>
    <col min="15107" max="15107" width="19.28515625" style="869" customWidth="1"/>
    <col min="15108" max="15108" width="21.28515625" style="869" customWidth="1"/>
    <col min="15109" max="15111" width="9.140625" style="869" customWidth="1"/>
    <col min="15112" max="15113" width="11" style="869" customWidth="1"/>
    <col min="15114" max="15114" width="11.85546875" style="869" customWidth="1"/>
    <col min="15115" max="15115" width="10.42578125" style="869" bestFit="1" customWidth="1"/>
    <col min="15116" max="15360" width="8.85546875" style="869"/>
    <col min="15361" max="15361" width="17" style="869" customWidth="1"/>
    <col min="15362" max="15362" width="17.28515625" style="869" customWidth="1"/>
    <col min="15363" max="15363" width="19.28515625" style="869" customWidth="1"/>
    <col min="15364" max="15364" width="21.28515625" style="869" customWidth="1"/>
    <col min="15365" max="15367" width="9.140625" style="869" customWidth="1"/>
    <col min="15368" max="15369" width="11" style="869" customWidth="1"/>
    <col min="15370" max="15370" width="11.85546875" style="869" customWidth="1"/>
    <col min="15371" max="15371" width="10.42578125" style="869" bestFit="1" customWidth="1"/>
    <col min="15372" max="15616" width="8.85546875" style="869"/>
    <col min="15617" max="15617" width="17" style="869" customWidth="1"/>
    <col min="15618" max="15618" width="17.28515625" style="869" customWidth="1"/>
    <col min="15619" max="15619" width="19.28515625" style="869" customWidth="1"/>
    <col min="15620" max="15620" width="21.28515625" style="869" customWidth="1"/>
    <col min="15621" max="15623" width="9.140625" style="869" customWidth="1"/>
    <col min="15624" max="15625" width="11" style="869" customWidth="1"/>
    <col min="15626" max="15626" width="11.85546875" style="869" customWidth="1"/>
    <col min="15627" max="15627" width="10.42578125" style="869" bestFit="1" customWidth="1"/>
    <col min="15628" max="15872" width="8.85546875" style="869"/>
    <col min="15873" max="15873" width="17" style="869" customWidth="1"/>
    <col min="15874" max="15874" width="17.28515625" style="869" customWidth="1"/>
    <col min="15875" max="15875" width="19.28515625" style="869" customWidth="1"/>
    <col min="15876" max="15876" width="21.28515625" style="869" customWidth="1"/>
    <col min="15877" max="15879" width="9.140625" style="869" customWidth="1"/>
    <col min="15880" max="15881" width="11" style="869" customWidth="1"/>
    <col min="15882" max="15882" width="11.85546875" style="869" customWidth="1"/>
    <col min="15883" max="15883" width="10.42578125" style="869" bestFit="1" customWidth="1"/>
    <col min="15884" max="16128" width="8.85546875" style="869"/>
    <col min="16129" max="16129" width="17" style="869" customWidth="1"/>
    <col min="16130" max="16130" width="17.28515625" style="869" customWidth="1"/>
    <col min="16131" max="16131" width="19.28515625" style="869" customWidth="1"/>
    <col min="16132" max="16132" width="21.28515625" style="869" customWidth="1"/>
    <col min="16133" max="16135" width="9.140625" style="869" customWidth="1"/>
    <col min="16136" max="16137" width="11" style="869" customWidth="1"/>
    <col min="16138" max="16138" width="11.85546875" style="869" customWidth="1"/>
    <col min="16139" max="16139" width="10.42578125" style="869" bestFit="1" customWidth="1"/>
    <col min="16140" max="16384" width="8.85546875" style="869"/>
  </cols>
  <sheetData>
    <row r="1" spans="1:11" s="1958" customFormat="1" ht="22.5" customHeight="1">
      <c r="A1" s="5455" t="s">
        <v>3259</v>
      </c>
      <c r="B1" s="5455"/>
      <c r="C1" s="5455"/>
      <c r="D1" s="5455"/>
    </row>
    <row r="2" spans="1:11" s="1958" customFormat="1" ht="32.25" customHeight="1">
      <c r="A2" s="5456" t="s">
        <v>3260</v>
      </c>
      <c r="B2" s="5455"/>
      <c r="C2" s="5455"/>
      <c r="D2" s="5455"/>
      <c r="E2" s="3899"/>
    </row>
    <row r="3" spans="1:11" s="1958" customFormat="1" ht="15.75">
      <c r="A3" s="3900" t="s">
        <v>3261</v>
      </c>
      <c r="B3" s="3900"/>
      <c r="C3" s="3901"/>
      <c r="D3" s="3902" t="s">
        <v>3262</v>
      </c>
    </row>
    <row r="4" spans="1:11" s="2534" customFormat="1" ht="24" customHeight="1">
      <c r="A4" s="3903"/>
      <c r="B4" s="3904"/>
      <c r="C4" s="3905" t="s">
        <v>169</v>
      </c>
      <c r="D4" s="3906" t="s">
        <v>3176</v>
      </c>
    </row>
    <row r="5" spans="1:11" s="2534" customFormat="1" ht="37.5" customHeight="1">
      <c r="A5" s="3907"/>
      <c r="B5" s="3908"/>
      <c r="C5" s="3909" t="s">
        <v>3177</v>
      </c>
      <c r="D5" s="3905" t="s">
        <v>3178</v>
      </c>
    </row>
    <row r="6" spans="1:11" s="2534" customFormat="1" ht="14.25">
      <c r="A6" s="3910" t="s">
        <v>147</v>
      </c>
      <c r="B6" s="3911" t="s">
        <v>148</v>
      </c>
      <c r="C6" s="3909" t="s">
        <v>169</v>
      </c>
      <c r="D6" s="3912" t="s">
        <v>169</v>
      </c>
    </row>
    <row r="7" spans="1:11" s="2534" customFormat="1" ht="31.5" customHeight="1">
      <c r="A7" s="3907"/>
      <c r="B7" s="3908"/>
      <c r="C7" s="3913" t="s">
        <v>3179</v>
      </c>
      <c r="D7" s="3912" t="s">
        <v>527</v>
      </c>
    </row>
    <row r="8" spans="1:11" s="2534" customFormat="1" ht="14.25">
      <c r="A8" s="3914"/>
      <c r="B8" s="3915"/>
      <c r="C8" s="3916"/>
      <c r="D8" s="3917" t="s">
        <v>3249</v>
      </c>
    </row>
    <row r="9" spans="1:11" ht="23.1" customHeight="1">
      <c r="A9" s="3918" t="s">
        <v>275</v>
      </c>
      <c r="B9" s="3919" t="s">
        <v>56</v>
      </c>
      <c r="C9" s="3920">
        <v>8295339</v>
      </c>
      <c r="D9" s="3920">
        <v>2907768</v>
      </c>
    </row>
    <row r="10" spans="1:11" ht="23.1" customHeight="1">
      <c r="A10" s="3918" t="s">
        <v>642</v>
      </c>
      <c r="B10" s="3919" t="s">
        <v>58</v>
      </c>
      <c r="C10" s="3920">
        <v>1256979</v>
      </c>
      <c r="D10" s="3920">
        <v>386337</v>
      </c>
    </row>
    <row r="11" spans="1:11" s="2534" customFormat="1" ht="23.1" customHeight="1">
      <c r="A11" s="3921" t="s">
        <v>276</v>
      </c>
      <c r="B11" s="3922" t="s">
        <v>60</v>
      </c>
      <c r="C11" s="3923">
        <v>5035968</v>
      </c>
      <c r="D11" s="3923">
        <v>1112763</v>
      </c>
    </row>
    <row r="12" spans="1:11" s="2534" customFormat="1" ht="23.1" customHeight="1">
      <c r="A12" s="3921" t="s">
        <v>277</v>
      </c>
      <c r="B12" s="3922" t="s">
        <v>62</v>
      </c>
      <c r="C12" s="3923">
        <v>961997</v>
      </c>
      <c r="D12" s="3923">
        <v>220218</v>
      </c>
    </row>
    <row r="13" spans="1:11" s="2534" customFormat="1" ht="23.1" customHeight="1">
      <c r="A13" s="3921" t="s">
        <v>278</v>
      </c>
      <c r="B13" s="3922" t="s">
        <v>64</v>
      </c>
      <c r="C13" s="3923">
        <v>6794981</v>
      </c>
      <c r="D13" s="3923">
        <v>600353</v>
      </c>
    </row>
    <row r="14" spans="1:11" ht="23.1" customHeight="1">
      <c r="A14" s="3918" t="s">
        <v>279</v>
      </c>
      <c r="B14" s="3919" t="s">
        <v>66</v>
      </c>
      <c r="C14" s="3920">
        <v>7884127</v>
      </c>
      <c r="D14" s="3920">
        <v>538659</v>
      </c>
    </row>
    <row r="15" spans="1:11" s="2534" customFormat="1" ht="23.1" customHeight="1">
      <c r="A15" s="3921" t="s">
        <v>280</v>
      </c>
      <c r="B15" s="3922" t="s">
        <v>68</v>
      </c>
      <c r="C15" s="3923">
        <v>7788930</v>
      </c>
      <c r="D15" s="3923">
        <v>1214313</v>
      </c>
    </row>
    <row r="16" spans="1:11" s="2534" customFormat="1" ht="23.1" customHeight="1">
      <c r="A16" s="3921" t="s">
        <v>281</v>
      </c>
      <c r="B16" s="3922" t="s">
        <v>70</v>
      </c>
      <c r="C16" s="3923">
        <v>1534851</v>
      </c>
      <c r="D16" s="3923">
        <v>319213</v>
      </c>
      <c r="I16" s="1958"/>
      <c r="J16" s="1958"/>
      <c r="K16" s="1958"/>
    </row>
    <row r="17" spans="1:11" s="2534" customFormat="1" ht="23.1" customHeight="1">
      <c r="A17" s="3921" t="s">
        <v>282</v>
      </c>
      <c r="B17" s="3922" t="s">
        <v>72</v>
      </c>
      <c r="C17" s="3923">
        <v>309926</v>
      </c>
      <c r="D17" s="3923">
        <v>53527</v>
      </c>
      <c r="I17" s="1958"/>
      <c r="J17" s="1958"/>
      <c r="K17" s="1958"/>
    </row>
    <row r="18" spans="1:11" ht="23.1" customHeight="1">
      <c r="A18" s="3918" t="s">
        <v>283</v>
      </c>
      <c r="B18" s="3919" t="s">
        <v>74</v>
      </c>
      <c r="C18" s="3920">
        <v>407387</v>
      </c>
      <c r="D18" s="3920">
        <v>85736</v>
      </c>
      <c r="I18" s="868"/>
      <c r="J18" s="868"/>
      <c r="K18" s="868"/>
    </row>
    <row r="19" spans="1:11" s="2534" customFormat="1" ht="23.1" customHeight="1">
      <c r="A19" s="3921" t="s">
        <v>162</v>
      </c>
      <c r="B19" s="3922" t="s">
        <v>76</v>
      </c>
      <c r="C19" s="3923">
        <v>156751</v>
      </c>
      <c r="D19" s="3923">
        <v>29294</v>
      </c>
    </row>
    <row r="20" spans="1:11" s="2534" customFormat="1" ht="23.1" customHeight="1">
      <c r="A20" s="3921" t="s">
        <v>284</v>
      </c>
      <c r="B20" s="3922" t="s">
        <v>78</v>
      </c>
      <c r="C20" s="3923">
        <v>612832</v>
      </c>
      <c r="D20" s="3923">
        <v>187225</v>
      </c>
    </row>
    <row r="21" spans="1:11" s="2534" customFormat="1" ht="23.1" customHeight="1">
      <c r="A21" s="3921" t="s">
        <v>79</v>
      </c>
      <c r="B21" s="3922" t="s">
        <v>80</v>
      </c>
      <c r="C21" s="3923">
        <v>495948</v>
      </c>
      <c r="D21" s="3923">
        <v>131309</v>
      </c>
    </row>
    <row r="22" spans="1:11" s="2534" customFormat="1" ht="23.1" customHeight="1">
      <c r="A22" s="3921" t="s">
        <v>285</v>
      </c>
      <c r="B22" s="3922" t="s">
        <v>82</v>
      </c>
      <c r="C22" s="3923">
        <v>197123</v>
      </c>
      <c r="D22" s="3923">
        <v>25732</v>
      </c>
    </row>
    <row r="23" spans="1:11" s="2534" customFormat="1" ht="23.1" customHeight="1">
      <c r="A23" s="3921" t="s">
        <v>286</v>
      </c>
      <c r="B23" s="3922" t="s">
        <v>84</v>
      </c>
      <c r="C23" s="3923">
        <v>574633</v>
      </c>
      <c r="D23" s="3923">
        <v>168554</v>
      </c>
    </row>
    <row r="24" spans="1:11" s="2534" customFormat="1" ht="23.1" customHeight="1">
      <c r="A24" s="3921" t="s">
        <v>287</v>
      </c>
      <c r="B24" s="3922" t="s">
        <v>330</v>
      </c>
      <c r="C24" s="3923">
        <v>572588</v>
      </c>
      <c r="D24" s="3923">
        <v>121770</v>
      </c>
    </row>
    <row r="25" spans="1:11" s="2534" customFormat="1" ht="23.1" customHeight="1">
      <c r="A25" s="3921" t="s">
        <v>288</v>
      </c>
      <c r="B25" s="3922" t="s">
        <v>2352</v>
      </c>
      <c r="C25" s="3923">
        <v>264438</v>
      </c>
      <c r="D25" s="3923">
        <v>53048</v>
      </c>
    </row>
    <row r="26" spans="1:11" s="2534" customFormat="1" ht="23.1" customHeight="1">
      <c r="A26" s="3921" t="s">
        <v>289</v>
      </c>
      <c r="B26" s="3922" t="s">
        <v>90</v>
      </c>
      <c r="C26" s="3923">
        <v>154413</v>
      </c>
      <c r="D26" s="3923">
        <v>39756</v>
      </c>
    </row>
    <row r="27" spans="1:11" s="2534" customFormat="1" ht="23.1" customHeight="1">
      <c r="A27" s="3924" t="s">
        <v>290</v>
      </c>
      <c r="B27" s="3925" t="s">
        <v>92</v>
      </c>
      <c r="C27" s="3923">
        <v>953058</v>
      </c>
      <c r="D27" s="3923">
        <v>10213</v>
      </c>
    </row>
    <row r="28" spans="1:11" s="2534" customFormat="1" ht="23.1" customHeight="1">
      <c r="A28" s="3926" t="s">
        <v>93</v>
      </c>
      <c r="B28" s="3927" t="s">
        <v>94</v>
      </c>
      <c r="C28" s="3928">
        <v>156763</v>
      </c>
      <c r="D28" s="3928">
        <v>17326</v>
      </c>
    </row>
    <row r="29" spans="1:11" s="2534" customFormat="1" ht="23.1" customHeight="1">
      <c r="A29" s="3929" t="s">
        <v>291</v>
      </c>
      <c r="B29" s="3930" t="s">
        <v>96</v>
      </c>
      <c r="C29" s="3931">
        <f>SUM(C9:C28)</f>
        <v>44409032</v>
      </c>
      <c r="D29" s="3931">
        <f>SUM(D9:D28)</f>
        <v>8223114</v>
      </c>
    </row>
    <row r="30" spans="1:11">
      <c r="A30" s="3932" t="s">
        <v>2471</v>
      </c>
    </row>
    <row r="31" spans="1:11">
      <c r="A31" s="869" t="s">
        <v>2478</v>
      </c>
    </row>
    <row r="32" spans="1:11">
      <c r="A32" s="869" t="s">
        <v>2886</v>
      </c>
    </row>
  </sheetData>
  <dataConsolidate>
    <dataRefs count="2">
      <dataRef ref="C9:E28" sheet="مستشفى" r:id="rId1"/>
      <dataRef ref="C9:E28" sheet="مستوصف" r:id="rId2"/>
    </dataRefs>
  </dataConsolidate>
  <mergeCells count="2">
    <mergeCell ref="A1:D1"/>
    <mergeCell ref="A2:D2"/>
  </mergeCells>
  <printOptions horizontalCentered="1" verticalCentered="1"/>
  <pageMargins left="0.6692913385826772" right="0.6692913385826772" top="0.98425196850393704" bottom="0.98425196850393704" header="0.51181102362204722" footer="0.51181102362204722"/>
  <pageSetup paperSize="9" scale="98" orientation="portrait" horizontalDpi="4294967292" verticalDpi="4294967292" r:id="rId3"/>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B9577-A25E-45F0-A053-E0CDB43F598D}">
  <dimension ref="A1:G15"/>
  <sheetViews>
    <sheetView showGridLines="0" workbookViewId="0">
      <selection activeCell="F10" sqref="F10"/>
    </sheetView>
  </sheetViews>
  <sheetFormatPr defaultRowHeight="15"/>
  <cols>
    <col min="2" max="2" width="11.5703125" bestFit="1" customWidth="1"/>
    <col min="4" max="4" width="11.5703125" bestFit="1" customWidth="1"/>
    <col min="5" max="5" width="12.42578125" bestFit="1" customWidth="1"/>
    <col min="6" max="6" width="19.7109375" bestFit="1" customWidth="1"/>
    <col min="7" max="7" width="17.85546875" bestFit="1" customWidth="1"/>
  </cols>
  <sheetData>
    <row r="1" spans="1:7" ht="21">
      <c r="A1" s="5457" t="s">
        <v>3263</v>
      </c>
      <c r="B1" s="5457"/>
      <c r="C1" s="5457"/>
      <c r="D1" s="5457"/>
      <c r="E1" s="5457"/>
      <c r="F1" s="5457"/>
      <c r="G1" s="5457"/>
    </row>
    <row r="2" spans="1:7" ht="20.25">
      <c r="A2" s="5458" t="s">
        <v>3264</v>
      </c>
      <c r="B2" s="5458"/>
      <c r="C2" s="5458"/>
      <c r="D2" s="5458"/>
      <c r="E2" s="5458"/>
      <c r="F2" s="5458"/>
      <c r="G2" s="5458"/>
    </row>
    <row r="3" spans="1:7" ht="20.25">
      <c r="A3" s="3933" t="s">
        <v>3265</v>
      </c>
      <c r="B3" s="3934"/>
      <c r="C3" s="3935"/>
      <c r="D3" s="3935"/>
      <c r="E3" s="3935"/>
      <c r="F3" s="3935"/>
      <c r="G3" s="3936" t="s">
        <v>3266</v>
      </c>
    </row>
    <row r="4" spans="1:7" ht="60.75">
      <c r="A4" s="3937"/>
      <c r="B4" s="3938"/>
      <c r="C4" s="3522" t="s">
        <v>2395</v>
      </c>
      <c r="D4" s="3939" t="s">
        <v>3267</v>
      </c>
      <c r="E4" s="3939" t="s">
        <v>3268</v>
      </c>
      <c r="F4" s="3522" t="s">
        <v>3269</v>
      </c>
      <c r="G4" s="3522" t="s">
        <v>3270</v>
      </c>
    </row>
    <row r="5" spans="1:7" ht="101.25">
      <c r="A5" s="3940" t="s">
        <v>147</v>
      </c>
      <c r="B5" s="3941" t="s">
        <v>148</v>
      </c>
      <c r="C5" s="3942" t="s">
        <v>3271</v>
      </c>
      <c r="D5" s="3943" t="s">
        <v>3272</v>
      </c>
      <c r="E5" s="3943" t="s">
        <v>3273</v>
      </c>
      <c r="F5" s="3943" t="s">
        <v>3274</v>
      </c>
      <c r="G5" s="3942" t="s">
        <v>3275</v>
      </c>
    </row>
    <row r="6" spans="1:7" ht="20.25">
      <c r="A6" s="3524" t="s">
        <v>275</v>
      </c>
      <c r="B6" s="3525" t="s">
        <v>56</v>
      </c>
      <c r="C6" s="3530">
        <v>1</v>
      </c>
      <c r="D6" s="3530">
        <v>10318</v>
      </c>
      <c r="E6" s="3530">
        <v>22230</v>
      </c>
      <c r="F6" s="3530">
        <f>D6+E6</f>
        <v>32548</v>
      </c>
      <c r="G6" s="3530">
        <v>111223</v>
      </c>
    </row>
    <row r="7" spans="1:7" ht="20.25">
      <c r="A7" s="3528" t="s">
        <v>642</v>
      </c>
      <c r="B7" s="3529" t="s">
        <v>58</v>
      </c>
      <c r="C7" s="3530">
        <v>1</v>
      </c>
      <c r="D7" s="3530">
        <v>57974</v>
      </c>
      <c r="E7" s="3530">
        <v>25787</v>
      </c>
      <c r="F7" s="3530">
        <f t="shared" ref="F7:F14" si="0">D7+E7</f>
        <v>83761</v>
      </c>
      <c r="G7" s="3530">
        <v>523402</v>
      </c>
    </row>
    <row r="8" spans="1:7" ht="20.25">
      <c r="A8" s="3528" t="s">
        <v>276</v>
      </c>
      <c r="B8" s="3529" t="s">
        <v>60</v>
      </c>
      <c r="C8" s="3530">
        <v>1</v>
      </c>
      <c r="D8" s="3530">
        <v>9646</v>
      </c>
      <c r="E8" s="3530">
        <v>7678</v>
      </c>
      <c r="F8" s="3530">
        <f t="shared" si="0"/>
        <v>17324</v>
      </c>
      <c r="G8" s="3530">
        <v>99599</v>
      </c>
    </row>
    <row r="9" spans="1:7" ht="20.25">
      <c r="A9" s="3528" t="s">
        <v>278</v>
      </c>
      <c r="B9" s="3529" t="s">
        <v>64</v>
      </c>
      <c r="C9" s="3530">
        <v>1</v>
      </c>
      <c r="D9" s="3530">
        <v>20122</v>
      </c>
      <c r="E9" s="3530">
        <v>6132</v>
      </c>
      <c r="F9" s="3530">
        <f t="shared" si="0"/>
        <v>26254</v>
      </c>
      <c r="G9" s="3530">
        <v>226097</v>
      </c>
    </row>
    <row r="10" spans="1:7" ht="20.25">
      <c r="A10" s="3528" t="s">
        <v>279</v>
      </c>
      <c r="B10" s="3529" t="s">
        <v>66</v>
      </c>
      <c r="C10" s="3530">
        <v>1</v>
      </c>
      <c r="D10" s="3530">
        <v>19389</v>
      </c>
      <c r="E10" s="3530">
        <v>6732</v>
      </c>
      <c r="F10" s="3530">
        <f t="shared" si="0"/>
        <v>26121</v>
      </c>
      <c r="G10" s="3530">
        <v>95631</v>
      </c>
    </row>
    <row r="11" spans="1:7" ht="20.25">
      <c r="A11" s="3528" t="s">
        <v>280</v>
      </c>
      <c r="B11" s="3529" t="s">
        <v>68</v>
      </c>
      <c r="C11" s="3530">
        <v>1</v>
      </c>
      <c r="D11" s="3530">
        <v>40641</v>
      </c>
      <c r="E11" s="3530">
        <v>15843</v>
      </c>
      <c r="F11" s="3530">
        <f t="shared" si="0"/>
        <v>56484</v>
      </c>
      <c r="G11" s="3530">
        <v>156981</v>
      </c>
    </row>
    <row r="12" spans="1:7" ht="20.25">
      <c r="A12" s="3528" t="s">
        <v>283</v>
      </c>
      <c r="B12" s="3529" t="s">
        <v>74</v>
      </c>
      <c r="C12" s="3530">
        <v>1</v>
      </c>
      <c r="D12" s="3530">
        <v>15836</v>
      </c>
      <c r="E12" s="3530">
        <v>9137</v>
      </c>
      <c r="F12" s="3530">
        <f t="shared" si="0"/>
        <v>24973</v>
      </c>
      <c r="G12" s="3530">
        <v>57331</v>
      </c>
    </row>
    <row r="13" spans="1:7" ht="20.25">
      <c r="A13" s="3528" t="s">
        <v>284</v>
      </c>
      <c r="B13" s="3529" t="s">
        <v>78</v>
      </c>
      <c r="C13" s="3530">
        <v>1</v>
      </c>
      <c r="D13" s="3530">
        <v>6191</v>
      </c>
      <c r="E13" s="3530">
        <v>3952</v>
      </c>
      <c r="F13" s="3530">
        <f t="shared" si="0"/>
        <v>10143</v>
      </c>
      <c r="G13" s="3530">
        <v>74573</v>
      </c>
    </row>
    <row r="14" spans="1:7" ht="20.25">
      <c r="A14" s="3528" t="s">
        <v>83</v>
      </c>
      <c r="B14" s="3529" t="s">
        <v>84</v>
      </c>
      <c r="C14" s="3530">
        <v>1</v>
      </c>
      <c r="D14" s="3530">
        <v>10217</v>
      </c>
      <c r="E14" s="3530">
        <v>8850</v>
      </c>
      <c r="F14" s="3530">
        <f t="shared" si="0"/>
        <v>19067</v>
      </c>
      <c r="G14" s="3530">
        <v>31215</v>
      </c>
    </row>
    <row r="15" spans="1:7" ht="20.25">
      <c r="A15" s="3536" t="s">
        <v>291</v>
      </c>
      <c r="B15" s="3537" t="s">
        <v>96</v>
      </c>
      <c r="C15" s="3530">
        <f>SUM(C6:C14)</f>
        <v>9</v>
      </c>
      <c r="D15" s="3530">
        <f>SUM(D6:D14)</f>
        <v>190334</v>
      </c>
      <c r="E15" s="3530">
        <f>SUM(E6:E14)</f>
        <v>106341</v>
      </c>
      <c r="F15" s="3530">
        <f>SUM(F6:F14)</f>
        <v>296675</v>
      </c>
      <c r="G15" s="3530">
        <f>SUM(G6:G14)</f>
        <v>1376052</v>
      </c>
    </row>
  </sheetData>
  <mergeCells count="2">
    <mergeCell ref="A1:G1"/>
    <mergeCell ref="A2:G2"/>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247F9-8314-4780-95FD-D6B48653A5A9}">
  <dimension ref="A1:L47"/>
  <sheetViews>
    <sheetView showGridLines="0" zoomScaleNormal="100" workbookViewId="0">
      <selection activeCell="F17" sqref="F17"/>
    </sheetView>
  </sheetViews>
  <sheetFormatPr defaultColWidth="8.85546875" defaultRowHeight="12.75"/>
  <cols>
    <col min="1" max="1" width="16.85546875" style="869" bestFit="1" customWidth="1"/>
    <col min="2" max="2" width="13.85546875" style="2885" bestFit="1" customWidth="1"/>
    <col min="3" max="3" width="14.5703125" style="3962" bestFit="1" customWidth="1"/>
    <col min="4" max="4" width="13.7109375" style="3962" bestFit="1" customWidth="1"/>
    <col min="5" max="5" width="14" style="3962" bestFit="1" customWidth="1"/>
    <col min="6" max="6" width="10.85546875" style="3962" bestFit="1" customWidth="1"/>
    <col min="7" max="7" width="11.140625" style="3962" bestFit="1" customWidth="1"/>
    <col min="8" max="8" width="9.42578125" style="869" bestFit="1" customWidth="1"/>
    <col min="9" max="256" width="8.85546875" style="869"/>
    <col min="257" max="257" width="16.85546875" style="869" bestFit="1" customWidth="1"/>
    <col min="258" max="258" width="13.85546875" style="869" bestFit="1" customWidth="1"/>
    <col min="259" max="259" width="14.5703125" style="869" bestFit="1" customWidth="1"/>
    <col min="260" max="260" width="13.7109375" style="869" bestFit="1" customWidth="1"/>
    <col min="261" max="261" width="14" style="869" bestFit="1" customWidth="1"/>
    <col min="262" max="262" width="10.85546875" style="869" bestFit="1" customWidth="1"/>
    <col min="263" max="263" width="11.140625" style="869" bestFit="1" customWidth="1"/>
    <col min="264" max="264" width="9.42578125" style="869" bestFit="1" customWidth="1"/>
    <col min="265" max="512" width="8.85546875" style="869"/>
    <col min="513" max="513" width="16.85546875" style="869" bestFit="1" customWidth="1"/>
    <col min="514" max="514" width="13.85546875" style="869" bestFit="1" customWidth="1"/>
    <col min="515" max="515" width="14.5703125" style="869" bestFit="1" customWidth="1"/>
    <col min="516" max="516" width="13.7109375" style="869" bestFit="1" customWidth="1"/>
    <col min="517" max="517" width="14" style="869" bestFit="1" customWidth="1"/>
    <col min="518" max="518" width="10.85546875" style="869" bestFit="1" customWidth="1"/>
    <col min="519" max="519" width="11.140625" style="869" bestFit="1" customWidth="1"/>
    <col min="520" max="520" width="9.42578125" style="869" bestFit="1" customWidth="1"/>
    <col min="521" max="768" width="8.85546875" style="869"/>
    <col min="769" max="769" width="16.85546875" style="869" bestFit="1" customWidth="1"/>
    <col min="770" max="770" width="13.85546875" style="869" bestFit="1" customWidth="1"/>
    <col min="771" max="771" width="14.5703125" style="869" bestFit="1" customWidth="1"/>
    <col min="772" max="772" width="13.7109375" style="869" bestFit="1" customWidth="1"/>
    <col min="773" max="773" width="14" style="869" bestFit="1" customWidth="1"/>
    <col min="774" max="774" width="10.85546875" style="869" bestFit="1" customWidth="1"/>
    <col min="775" max="775" width="11.140625" style="869" bestFit="1" customWidth="1"/>
    <col min="776" max="776" width="9.42578125" style="869" bestFit="1" customWidth="1"/>
    <col min="777" max="1024" width="8.85546875" style="869"/>
    <col min="1025" max="1025" width="16.85546875" style="869" bestFit="1" customWidth="1"/>
    <col min="1026" max="1026" width="13.85546875" style="869" bestFit="1" customWidth="1"/>
    <col min="1027" max="1027" width="14.5703125" style="869" bestFit="1" customWidth="1"/>
    <col min="1028" max="1028" width="13.7109375" style="869" bestFit="1" customWidth="1"/>
    <col min="1029" max="1029" width="14" style="869" bestFit="1" customWidth="1"/>
    <col min="1030" max="1030" width="10.85546875" style="869" bestFit="1" customWidth="1"/>
    <col min="1031" max="1031" width="11.140625" style="869" bestFit="1" customWidth="1"/>
    <col min="1032" max="1032" width="9.42578125" style="869" bestFit="1" customWidth="1"/>
    <col min="1033" max="1280" width="8.85546875" style="869"/>
    <col min="1281" max="1281" width="16.85546875" style="869" bestFit="1" customWidth="1"/>
    <col min="1282" max="1282" width="13.85546875" style="869" bestFit="1" customWidth="1"/>
    <col min="1283" max="1283" width="14.5703125" style="869" bestFit="1" customWidth="1"/>
    <col min="1284" max="1284" width="13.7109375" style="869" bestFit="1" customWidth="1"/>
    <col min="1285" max="1285" width="14" style="869" bestFit="1" customWidth="1"/>
    <col min="1286" max="1286" width="10.85546875" style="869" bestFit="1" customWidth="1"/>
    <col min="1287" max="1287" width="11.140625" style="869" bestFit="1" customWidth="1"/>
    <col min="1288" max="1288" width="9.42578125" style="869" bestFit="1" customWidth="1"/>
    <col min="1289" max="1536" width="8.85546875" style="869"/>
    <col min="1537" max="1537" width="16.85546875" style="869" bestFit="1" customWidth="1"/>
    <col min="1538" max="1538" width="13.85546875" style="869" bestFit="1" customWidth="1"/>
    <col min="1539" max="1539" width="14.5703125" style="869" bestFit="1" customWidth="1"/>
    <col min="1540" max="1540" width="13.7109375" style="869" bestFit="1" customWidth="1"/>
    <col min="1541" max="1541" width="14" style="869" bestFit="1" customWidth="1"/>
    <col min="1542" max="1542" width="10.85546875" style="869" bestFit="1" customWidth="1"/>
    <col min="1543" max="1543" width="11.140625" style="869" bestFit="1" customWidth="1"/>
    <col min="1544" max="1544" width="9.42578125" style="869" bestFit="1" customWidth="1"/>
    <col min="1545" max="1792" width="8.85546875" style="869"/>
    <col min="1793" max="1793" width="16.85546875" style="869" bestFit="1" customWidth="1"/>
    <col min="1794" max="1794" width="13.85546875" style="869" bestFit="1" customWidth="1"/>
    <col min="1795" max="1795" width="14.5703125" style="869" bestFit="1" customWidth="1"/>
    <col min="1796" max="1796" width="13.7109375" style="869" bestFit="1" customWidth="1"/>
    <col min="1797" max="1797" width="14" style="869" bestFit="1" customWidth="1"/>
    <col min="1798" max="1798" width="10.85546875" style="869" bestFit="1" customWidth="1"/>
    <col min="1799" max="1799" width="11.140625" style="869" bestFit="1" customWidth="1"/>
    <col min="1800" max="1800" width="9.42578125" style="869" bestFit="1" customWidth="1"/>
    <col min="1801" max="2048" width="8.85546875" style="869"/>
    <col min="2049" max="2049" width="16.85546875" style="869" bestFit="1" customWidth="1"/>
    <col min="2050" max="2050" width="13.85546875" style="869" bestFit="1" customWidth="1"/>
    <col min="2051" max="2051" width="14.5703125" style="869" bestFit="1" customWidth="1"/>
    <col min="2052" max="2052" width="13.7109375" style="869" bestFit="1" customWidth="1"/>
    <col min="2053" max="2053" width="14" style="869" bestFit="1" customWidth="1"/>
    <col min="2054" max="2054" width="10.85546875" style="869" bestFit="1" customWidth="1"/>
    <col min="2055" max="2055" width="11.140625" style="869" bestFit="1" customWidth="1"/>
    <col min="2056" max="2056" width="9.42578125" style="869" bestFit="1" customWidth="1"/>
    <col min="2057" max="2304" width="8.85546875" style="869"/>
    <col min="2305" max="2305" width="16.85546875" style="869" bestFit="1" customWidth="1"/>
    <col min="2306" max="2306" width="13.85546875" style="869" bestFit="1" customWidth="1"/>
    <col min="2307" max="2307" width="14.5703125" style="869" bestFit="1" customWidth="1"/>
    <col min="2308" max="2308" width="13.7109375" style="869" bestFit="1" customWidth="1"/>
    <col min="2309" max="2309" width="14" style="869" bestFit="1" customWidth="1"/>
    <col min="2310" max="2310" width="10.85546875" style="869" bestFit="1" customWidth="1"/>
    <col min="2311" max="2311" width="11.140625" style="869" bestFit="1" customWidth="1"/>
    <col min="2312" max="2312" width="9.42578125" style="869" bestFit="1" customWidth="1"/>
    <col min="2313" max="2560" width="8.85546875" style="869"/>
    <col min="2561" max="2561" width="16.85546875" style="869" bestFit="1" customWidth="1"/>
    <col min="2562" max="2562" width="13.85546875" style="869" bestFit="1" customWidth="1"/>
    <col min="2563" max="2563" width="14.5703125" style="869" bestFit="1" customWidth="1"/>
    <col min="2564" max="2564" width="13.7109375" style="869" bestFit="1" customWidth="1"/>
    <col min="2565" max="2565" width="14" style="869" bestFit="1" customWidth="1"/>
    <col min="2566" max="2566" width="10.85546875" style="869" bestFit="1" customWidth="1"/>
    <col min="2567" max="2567" width="11.140625" style="869" bestFit="1" customWidth="1"/>
    <col min="2568" max="2568" width="9.42578125" style="869" bestFit="1" customWidth="1"/>
    <col min="2569" max="2816" width="8.85546875" style="869"/>
    <col min="2817" max="2817" width="16.85546875" style="869" bestFit="1" customWidth="1"/>
    <col min="2818" max="2818" width="13.85546875" style="869" bestFit="1" customWidth="1"/>
    <col min="2819" max="2819" width="14.5703125" style="869" bestFit="1" customWidth="1"/>
    <col min="2820" max="2820" width="13.7109375" style="869" bestFit="1" customWidth="1"/>
    <col min="2821" max="2821" width="14" style="869" bestFit="1" customWidth="1"/>
    <col min="2822" max="2822" width="10.85546875" style="869" bestFit="1" customWidth="1"/>
    <col min="2823" max="2823" width="11.140625" style="869" bestFit="1" customWidth="1"/>
    <col min="2824" max="2824" width="9.42578125" style="869" bestFit="1" customWidth="1"/>
    <col min="2825" max="3072" width="8.85546875" style="869"/>
    <col min="3073" max="3073" width="16.85546875" style="869" bestFit="1" customWidth="1"/>
    <col min="3074" max="3074" width="13.85546875" style="869" bestFit="1" customWidth="1"/>
    <col min="3075" max="3075" width="14.5703125" style="869" bestFit="1" customWidth="1"/>
    <col min="3076" max="3076" width="13.7109375" style="869" bestFit="1" customWidth="1"/>
    <col min="3077" max="3077" width="14" style="869" bestFit="1" customWidth="1"/>
    <col min="3078" max="3078" width="10.85546875" style="869" bestFit="1" customWidth="1"/>
    <col min="3079" max="3079" width="11.140625" style="869" bestFit="1" customWidth="1"/>
    <col min="3080" max="3080" width="9.42578125" style="869" bestFit="1" customWidth="1"/>
    <col min="3081" max="3328" width="8.85546875" style="869"/>
    <col min="3329" max="3329" width="16.85546875" style="869" bestFit="1" customWidth="1"/>
    <col min="3330" max="3330" width="13.85546875" style="869" bestFit="1" customWidth="1"/>
    <col min="3331" max="3331" width="14.5703125" style="869" bestFit="1" customWidth="1"/>
    <col min="3332" max="3332" width="13.7109375" style="869" bestFit="1" customWidth="1"/>
    <col min="3333" max="3333" width="14" style="869" bestFit="1" customWidth="1"/>
    <col min="3334" max="3334" width="10.85546875" style="869" bestFit="1" customWidth="1"/>
    <col min="3335" max="3335" width="11.140625" style="869" bestFit="1" customWidth="1"/>
    <col min="3336" max="3336" width="9.42578125" style="869" bestFit="1" customWidth="1"/>
    <col min="3337" max="3584" width="8.85546875" style="869"/>
    <col min="3585" max="3585" width="16.85546875" style="869" bestFit="1" customWidth="1"/>
    <col min="3586" max="3586" width="13.85546875" style="869" bestFit="1" customWidth="1"/>
    <col min="3587" max="3587" width="14.5703125" style="869" bestFit="1" customWidth="1"/>
    <col min="3588" max="3588" width="13.7109375" style="869" bestFit="1" customWidth="1"/>
    <col min="3589" max="3589" width="14" style="869" bestFit="1" customWidth="1"/>
    <col min="3590" max="3590" width="10.85546875" style="869" bestFit="1" customWidth="1"/>
    <col min="3591" max="3591" width="11.140625" style="869" bestFit="1" customWidth="1"/>
    <col min="3592" max="3592" width="9.42578125" style="869" bestFit="1" customWidth="1"/>
    <col min="3593" max="3840" width="8.85546875" style="869"/>
    <col min="3841" max="3841" width="16.85546875" style="869" bestFit="1" customWidth="1"/>
    <col min="3842" max="3842" width="13.85546875" style="869" bestFit="1" customWidth="1"/>
    <col min="3843" max="3843" width="14.5703125" style="869" bestFit="1" customWidth="1"/>
    <col min="3844" max="3844" width="13.7109375" style="869" bestFit="1" customWidth="1"/>
    <col min="3845" max="3845" width="14" style="869" bestFit="1" customWidth="1"/>
    <col min="3846" max="3846" width="10.85546875" style="869" bestFit="1" customWidth="1"/>
    <col min="3847" max="3847" width="11.140625" style="869" bestFit="1" customWidth="1"/>
    <col min="3848" max="3848" width="9.42578125" style="869" bestFit="1" customWidth="1"/>
    <col min="3849" max="4096" width="8.85546875" style="869"/>
    <col min="4097" max="4097" width="16.85546875" style="869" bestFit="1" customWidth="1"/>
    <col min="4098" max="4098" width="13.85546875" style="869" bestFit="1" customWidth="1"/>
    <col min="4099" max="4099" width="14.5703125" style="869" bestFit="1" customWidth="1"/>
    <col min="4100" max="4100" width="13.7109375" style="869" bestFit="1" customWidth="1"/>
    <col min="4101" max="4101" width="14" style="869" bestFit="1" customWidth="1"/>
    <col min="4102" max="4102" width="10.85546875" style="869" bestFit="1" customWidth="1"/>
    <col min="4103" max="4103" width="11.140625" style="869" bestFit="1" customWidth="1"/>
    <col min="4104" max="4104" width="9.42578125" style="869" bestFit="1" customWidth="1"/>
    <col min="4105" max="4352" width="8.85546875" style="869"/>
    <col min="4353" max="4353" width="16.85546875" style="869" bestFit="1" customWidth="1"/>
    <col min="4354" max="4354" width="13.85546875" style="869" bestFit="1" customWidth="1"/>
    <col min="4355" max="4355" width="14.5703125" style="869" bestFit="1" customWidth="1"/>
    <col min="4356" max="4356" width="13.7109375" style="869" bestFit="1" customWidth="1"/>
    <col min="4357" max="4357" width="14" style="869" bestFit="1" customWidth="1"/>
    <col min="4358" max="4358" width="10.85546875" style="869" bestFit="1" customWidth="1"/>
    <col min="4359" max="4359" width="11.140625" style="869" bestFit="1" customWidth="1"/>
    <col min="4360" max="4360" width="9.42578125" style="869" bestFit="1" customWidth="1"/>
    <col min="4361" max="4608" width="8.85546875" style="869"/>
    <col min="4609" max="4609" width="16.85546875" style="869" bestFit="1" customWidth="1"/>
    <col min="4610" max="4610" width="13.85546875" style="869" bestFit="1" customWidth="1"/>
    <col min="4611" max="4611" width="14.5703125" style="869" bestFit="1" customWidth="1"/>
    <col min="4612" max="4612" width="13.7109375" style="869" bestFit="1" customWidth="1"/>
    <col min="4613" max="4613" width="14" style="869" bestFit="1" customWidth="1"/>
    <col min="4614" max="4614" width="10.85546875" style="869" bestFit="1" customWidth="1"/>
    <col min="4615" max="4615" width="11.140625" style="869" bestFit="1" customWidth="1"/>
    <col min="4616" max="4616" width="9.42578125" style="869" bestFit="1" customWidth="1"/>
    <col min="4617" max="4864" width="8.85546875" style="869"/>
    <col min="4865" max="4865" width="16.85546875" style="869" bestFit="1" customWidth="1"/>
    <col min="4866" max="4866" width="13.85546875" style="869" bestFit="1" customWidth="1"/>
    <col min="4867" max="4867" width="14.5703125" style="869" bestFit="1" customWidth="1"/>
    <col min="4868" max="4868" width="13.7109375" style="869" bestFit="1" customWidth="1"/>
    <col min="4869" max="4869" width="14" style="869" bestFit="1" customWidth="1"/>
    <col min="4870" max="4870" width="10.85546875" style="869" bestFit="1" customWidth="1"/>
    <col min="4871" max="4871" width="11.140625" style="869" bestFit="1" customWidth="1"/>
    <col min="4872" max="4872" width="9.42578125" style="869" bestFit="1" customWidth="1"/>
    <col min="4873" max="5120" width="8.85546875" style="869"/>
    <col min="5121" max="5121" width="16.85546875" style="869" bestFit="1" customWidth="1"/>
    <col min="5122" max="5122" width="13.85546875" style="869" bestFit="1" customWidth="1"/>
    <col min="5123" max="5123" width="14.5703125" style="869" bestFit="1" customWidth="1"/>
    <col min="5124" max="5124" width="13.7109375" style="869" bestFit="1" customWidth="1"/>
    <col min="5125" max="5125" width="14" style="869" bestFit="1" customWidth="1"/>
    <col min="5126" max="5126" width="10.85546875" style="869" bestFit="1" customWidth="1"/>
    <col min="5127" max="5127" width="11.140625" style="869" bestFit="1" customWidth="1"/>
    <col min="5128" max="5128" width="9.42578125" style="869" bestFit="1" customWidth="1"/>
    <col min="5129" max="5376" width="8.85546875" style="869"/>
    <col min="5377" max="5377" width="16.85546875" style="869" bestFit="1" customWidth="1"/>
    <col min="5378" max="5378" width="13.85546875" style="869" bestFit="1" customWidth="1"/>
    <col min="5379" max="5379" width="14.5703125" style="869" bestFit="1" customWidth="1"/>
    <col min="5380" max="5380" width="13.7109375" style="869" bestFit="1" customWidth="1"/>
    <col min="5381" max="5381" width="14" style="869" bestFit="1" customWidth="1"/>
    <col min="5382" max="5382" width="10.85546875" style="869" bestFit="1" customWidth="1"/>
    <col min="5383" max="5383" width="11.140625" style="869" bestFit="1" customWidth="1"/>
    <col min="5384" max="5384" width="9.42578125" style="869" bestFit="1" customWidth="1"/>
    <col min="5385" max="5632" width="8.85546875" style="869"/>
    <col min="5633" max="5633" width="16.85546875" style="869" bestFit="1" customWidth="1"/>
    <col min="5634" max="5634" width="13.85546875" style="869" bestFit="1" customWidth="1"/>
    <col min="5635" max="5635" width="14.5703125" style="869" bestFit="1" customWidth="1"/>
    <col min="5636" max="5636" width="13.7109375" style="869" bestFit="1" customWidth="1"/>
    <col min="5637" max="5637" width="14" style="869" bestFit="1" customWidth="1"/>
    <col min="5638" max="5638" width="10.85546875" style="869" bestFit="1" customWidth="1"/>
    <col min="5639" max="5639" width="11.140625" style="869" bestFit="1" customWidth="1"/>
    <col min="5640" max="5640" width="9.42578125" style="869" bestFit="1" customWidth="1"/>
    <col min="5641" max="5888" width="8.85546875" style="869"/>
    <col min="5889" max="5889" width="16.85546875" style="869" bestFit="1" customWidth="1"/>
    <col min="5890" max="5890" width="13.85546875" style="869" bestFit="1" customWidth="1"/>
    <col min="5891" max="5891" width="14.5703125" style="869" bestFit="1" customWidth="1"/>
    <col min="5892" max="5892" width="13.7109375" style="869" bestFit="1" customWidth="1"/>
    <col min="5893" max="5893" width="14" style="869" bestFit="1" customWidth="1"/>
    <col min="5894" max="5894" width="10.85546875" style="869" bestFit="1" customWidth="1"/>
    <col min="5895" max="5895" width="11.140625" style="869" bestFit="1" customWidth="1"/>
    <col min="5896" max="5896" width="9.42578125" style="869" bestFit="1" customWidth="1"/>
    <col min="5897" max="6144" width="8.85546875" style="869"/>
    <col min="6145" max="6145" width="16.85546875" style="869" bestFit="1" customWidth="1"/>
    <col min="6146" max="6146" width="13.85546875" style="869" bestFit="1" customWidth="1"/>
    <col min="6147" max="6147" width="14.5703125" style="869" bestFit="1" customWidth="1"/>
    <col min="6148" max="6148" width="13.7109375" style="869" bestFit="1" customWidth="1"/>
    <col min="6149" max="6149" width="14" style="869" bestFit="1" customWidth="1"/>
    <col min="6150" max="6150" width="10.85546875" style="869" bestFit="1" customWidth="1"/>
    <col min="6151" max="6151" width="11.140625" style="869" bestFit="1" customWidth="1"/>
    <col min="6152" max="6152" width="9.42578125" style="869" bestFit="1" customWidth="1"/>
    <col min="6153" max="6400" width="8.85546875" style="869"/>
    <col min="6401" max="6401" width="16.85546875" style="869" bestFit="1" customWidth="1"/>
    <col min="6402" max="6402" width="13.85546875" style="869" bestFit="1" customWidth="1"/>
    <col min="6403" max="6403" width="14.5703125" style="869" bestFit="1" customWidth="1"/>
    <col min="6404" max="6404" width="13.7109375" style="869" bestFit="1" customWidth="1"/>
    <col min="6405" max="6405" width="14" style="869" bestFit="1" customWidth="1"/>
    <col min="6406" max="6406" width="10.85546875" style="869" bestFit="1" customWidth="1"/>
    <col min="6407" max="6407" width="11.140625" style="869" bestFit="1" customWidth="1"/>
    <col min="6408" max="6408" width="9.42578125" style="869" bestFit="1" customWidth="1"/>
    <col min="6409" max="6656" width="8.85546875" style="869"/>
    <col min="6657" max="6657" width="16.85546875" style="869" bestFit="1" customWidth="1"/>
    <col min="6658" max="6658" width="13.85546875" style="869" bestFit="1" customWidth="1"/>
    <col min="6659" max="6659" width="14.5703125" style="869" bestFit="1" customWidth="1"/>
    <col min="6660" max="6660" width="13.7109375" style="869" bestFit="1" customWidth="1"/>
    <col min="6661" max="6661" width="14" style="869" bestFit="1" customWidth="1"/>
    <col min="6662" max="6662" width="10.85546875" style="869" bestFit="1" customWidth="1"/>
    <col min="6663" max="6663" width="11.140625" style="869" bestFit="1" customWidth="1"/>
    <col min="6664" max="6664" width="9.42578125" style="869" bestFit="1" customWidth="1"/>
    <col min="6665" max="6912" width="8.85546875" style="869"/>
    <col min="6913" max="6913" width="16.85546875" style="869" bestFit="1" customWidth="1"/>
    <col min="6914" max="6914" width="13.85546875" style="869" bestFit="1" customWidth="1"/>
    <col min="6915" max="6915" width="14.5703125" style="869" bestFit="1" customWidth="1"/>
    <col min="6916" max="6916" width="13.7109375" style="869" bestFit="1" customWidth="1"/>
    <col min="6917" max="6917" width="14" style="869" bestFit="1" customWidth="1"/>
    <col min="6918" max="6918" width="10.85546875" style="869" bestFit="1" customWidth="1"/>
    <col min="6919" max="6919" width="11.140625" style="869" bestFit="1" customWidth="1"/>
    <col min="6920" max="6920" width="9.42578125" style="869" bestFit="1" customWidth="1"/>
    <col min="6921" max="7168" width="8.85546875" style="869"/>
    <col min="7169" max="7169" width="16.85546875" style="869" bestFit="1" customWidth="1"/>
    <col min="7170" max="7170" width="13.85546875" style="869" bestFit="1" customWidth="1"/>
    <col min="7171" max="7171" width="14.5703125" style="869" bestFit="1" customWidth="1"/>
    <col min="7172" max="7172" width="13.7109375" style="869" bestFit="1" customWidth="1"/>
    <col min="7173" max="7173" width="14" style="869" bestFit="1" customWidth="1"/>
    <col min="7174" max="7174" width="10.85546875" style="869" bestFit="1" customWidth="1"/>
    <col min="7175" max="7175" width="11.140625" style="869" bestFit="1" customWidth="1"/>
    <col min="7176" max="7176" width="9.42578125" style="869" bestFit="1" customWidth="1"/>
    <col min="7177" max="7424" width="8.85546875" style="869"/>
    <col min="7425" max="7425" width="16.85546875" style="869" bestFit="1" customWidth="1"/>
    <col min="7426" max="7426" width="13.85546875" style="869" bestFit="1" customWidth="1"/>
    <col min="7427" max="7427" width="14.5703125" style="869" bestFit="1" customWidth="1"/>
    <col min="7428" max="7428" width="13.7109375" style="869" bestFit="1" customWidth="1"/>
    <col min="7429" max="7429" width="14" style="869" bestFit="1" customWidth="1"/>
    <col min="7430" max="7430" width="10.85546875" style="869" bestFit="1" customWidth="1"/>
    <col min="7431" max="7431" width="11.140625" style="869" bestFit="1" customWidth="1"/>
    <col min="7432" max="7432" width="9.42578125" style="869" bestFit="1" customWidth="1"/>
    <col min="7433" max="7680" width="8.85546875" style="869"/>
    <col min="7681" max="7681" width="16.85546875" style="869" bestFit="1" customWidth="1"/>
    <col min="7682" max="7682" width="13.85546875" style="869" bestFit="1" customWidth="1"/>
    <col min="7683" max="7683" width="14.5703125" style="869" bestFit="1" customWidth="1"/>
    <col min="7684" max="7684" width="13.7109375" style="869" bestFit="1" customWidth="1"/>
    <col min="7685" max="7685" width="14" style="869" bestFit="1" customWidth="1"/>
    <col min="7686" max="7686" width="10.85546875" style="869" bestFit="1" customWidth="1"/>
    <col min="7687" max="7687" width="11.140625" style="869" bestFit="1" customWidth="1"/>
    <col min="7688" max="7688" width="9.42578125" style="869" bestFit="1" customWidth="1"/>
    <col min="7689" max="7936" width="8.85546875" style="869"/>
    <col min="7937" max="7937" width="16.85546875" style="869" bestFit="1" customWidth="1"/>
    <col min="7938" max="7938" width="13.85546875" style="869" bestFit="1" customWidth="1"/>
    <col min="7939" max="7939" width="14.5703125" style="869" bestFit="1" customWidth="1"/>
    <col min="7940" max="7940" width="13.7109375" style="869" bestFit="1" customWidth="1"/>
    <col min="7941" max="7941" width="14" style="869" bestFit="1" customWidth="1"/>
    <col min="7942" max="7942" width="10.85546875" style="869" bestFit="1" customWidth="1"/>
    <col min="7943" max="7943" width="11.140625" style="869" bestFit="1" customWidth="1"/>
    <col min="7944" max="7944" width="9.42578125" style="869" bestFit="1" customWidth="1"/>
    <col min="7945" max="8192" width="8.85546875" style="869"/>
    <col min="8193" max="8193" width="16.85546875" style="869" bestFit="1" customWidth="1"/>
    <col min="8194" max="8194" width="13.85546875" style="869" bestFit="1" customWidth="1"/>
    <col min="8195" max="8195" width="14.5703125" style="869" bestFit="1" customWidth="1"/>
    <col min="8196" max="8196" width="13.7109375" style="869" bestFit="1" customWidth="1"/>
    <col min="8197" max="8197" width="14" style="869" bestFit="1" customWidth="1"/>
    <col min="8198" max="8198" width="10.85546875" style="869" bestFit="1" customWidth="1"/>
    <col min="8199" max="8199" width="11.140625" style="869" bestFit="1" customWidth="1"/>
    <col min="8200" max="8200" width="9.42578125" style="869" bestFit="1" customWidth="1"/>
    <col min="8201" max="8448" width="8.85546875" style="869"/>
    <col min="8449" max="8449" width="16.85546875" style="869" bestFit="1" customWidth="1"/>
    <col min="8450" max="8450" width="13.85546875" style="869" bestFit="1" customWidth="1"/>
    <col min="8451" max="8451" width="14.5703125" style="869" bestFit="1" customWidth="1"/>
    <col min="8452" max="8452" width="13.7109375" style="869" bestFit="1" customWidth="1"/>
    <col min="8453" max="8453" width="14" style="869" bestFit="1" customWidth="1"/>
    <col min="8454" max="8454" width="10.85546875" style="869" bestFit="1" customWidth="1"/>
    <col min="8455" max="8455" width="11.140625" style="869" bestFit="1" customWidth="1"/>
    <col min="8456" max="8456" width="9.42578125" style="869" bestFit="1" customWidth="1"/>
    <col min="8457" max="8704" width="8.85546875" style="869"/>
    <col min="8705" max="8705" width="16.85546875" style="869" bestFit="1" customWidth="1"/>
    <col min="8706" max="8706" width="13.85546875" style="869" bestFit="1" customWidth="1"/>
    <col min="8707" max="8707" width="14.5703125" style="869" bestFit="1" customWidth="1"/>
    <col min="8708" max="8708" width="13.7109375" style="869" bestFit="1" customWidth="1"/>
    <col min="8709" max="8709" width="14" style="869" bestFit="1" customWidth="1"/>
    <col min="8710" max="8710" width="10.85546875" style="869" bestFit="1" customWidth="1"/>
    <col min="8711" max="8711" width="11.140625" style="869" bestFit="1" customWidth="1"/>
    <col min="8712" max="8712" width="9.42578125" style="869" bestFit="1" customWidth="1"/>
    <col min="8713" max="8960" width="8.85546875" style="869"/>
    <col min="8961" max="8961" width="16.85546875" style="869" bestFit="1" customWidth="1"/>
    <col min="8962" max="8962" width="13.85546875" style="869" bestFit="1" customWidth="1"/>
    <col min="8963" max="8963" width="14.5703125" style="869" bestFit="1" customWidth="1"/>
    <col min="8964" max="8964" width="13.7109375" style="869" bestFit="1" customWidth="1"/>
    <col min="8965" max="8965" width="14" style="869" bestFit="1" customWidth="1"/>
    <col min="8966" max="8966" width="10.85546875" style="869" bestFit="1" customWidth="1"/>
    <col min="8967" max="8967" width="11.140625" style="869" bestFit="1" customWidth="1"/>
    <col min="8968" max="8968" width="9.42578125" style="869" bestFit="1" customWidth="1"/>
    <col min="8969" max="9216" width="8.85546875" style="869"/>
    <col min="9217" max="9217" width="16.85546875" style="869" bestFit="1" customWidth="1"/>
    <col min="9218" max="9218" width="13.85546875" style="869" bestFit="1" customWidth="1"/>
    <col min="9219" max="9219" width="14.5703125" style="869" bestFit="1" customWidth="1"/>
    <col min="9220" max="9220" width="13.7109375" style="869" bestFit="1" customWidth="1"/>
    <col min="9221" max="9221" width="14" style="869" bestFit="1" customWidth="1"/>
    <col min="9222" max="9222" width="10.85546875" style="869" bestFit="1" customWidth="1"/>
    <col min="9223" max="9223" width="11.140625" style="869" bestFit="1" customWidth="1"/>
    <col min="9224" max="9224" width="9.42578125" style="869" bestFit="1" customWidth="1"/>
    <col min="9225" max="9472" width="8.85546875" style="869"/>
    <col min="9473" max="9473" width="16.85546875" style="869" bestFit="1" customWidth="1"/>
    <col min="9474" max="9474" width="13.85546875" style="869" bestFit="1" customWidth="1"/>
    <col min="9475" max="9475" width="14.5703125" style="869" bestFit="1" customWidth="1"/>
    <col min="9476" max="9476" width="13.7109375" style="869" bestFit="1" customWidth="1"/>
    <col min="9477" max="9477" width="14" style="869" bestFit="1" customWidth="1"/>
    <col min="9478" max="9478" width="10.85546875" style="869" bestFit="1" customWidth="1"/>
    <col min="9479" max="9479" width="11.140625" style="869" bestFit="1" customWidth="1"/>
    <col min="9480" max="9480" width="9.42578125" style="869" bestFit="1" customWidth="1"/>
    <col min="9481" max="9728" width="8.85546875" style="869"/>
    <col min="9729" max="9729" width="16.85546875" style="869" bestFit="1" customWidth="1"/>
    <col min="9730" max="9730" width="13.85546875" style="869" bestFit="1" customWidth="1"/>
    <col min="9731" max="9731" width="14.5703125" style="869" bestFit="1" customWidth="1"/>
    <col min="9732" max="9732" width="13.7109375" style="869" bestFit="1" customWidth="1"/>
    <col min="9733" max="9733" width="14" style="869" bestFit="1" customWidth="1"/>
    <col min="9734" max="9734" width="10.85546875" style="869" bestFit="1" customWidth="1"/>
    <col min="9735" max="9735" width="11.140625" style="869" bestFit="1" customWidth="1"/>
    <col min="9736" max="9736" width="9.42578125" style="869" bestFit="1" customWidth="1"/>
    <col min="9737" max="9984" width="8.85546875" style="869"/>
    <col min="9985" max="9985" width="16.85546875" style="869" bestFit="1" customWidth="1"/>
    <col min="9986" max="9986" width="13.85546875" style="869" bestFit="1" customWidth="1"/>
    <col min="9987" max="9987" width="14.5703125" style="869" bestFit="1" customWidth="1"/>
    <col min="9988" max="9988" width="13.7109375" style="869" bestFit="1" customWidth="1"/>
    <col min="9989" max="9989" width="14" style="869" bestFit="1" customWidth="1"/>
    <col min="9990" max="9990" width="10.85546875" style="869" bestFit="1" customWidth="1"/>
    <col min="9991" max="9991" width="11.140625" style="869" bestFit="1" customWidth="1"/>
    <col min="9992" max="9992" width="9.42578125" style="869" bestFit="1" customWidth="1"/>
    <col min="9993" max="10240" width="8.85546875" style="869"/>
    <col min="10241" max="10241" width="16.85546875" style="869" bestFit="1" customWidth="1"/>
    <col min="10242" max="10242" width="13.85546875" style="869" bestFit="1" customWidth="1"/>
    <col min="10243" max="10243" width="14.5703125" style="869" bestFit="1" customWidth="1"/>
    <col min="10244" max="10244" width="13.7109375" style="869" bestFit="1" customWidth="1"/>
    <col min="10245" max="10245" width="14" style="869" bestFit="1" customWidth="1"/>
    <col min="10246" max="10246" width="10.85546875" style="869" bestFit="1" customWidth="1"/>
    <col min="10247" max="10247" width="11.140625" style="869" bestFit="1" customWidth="1"/>
    <col min="10248" max="10248" width="9.42578125" style="869" bestFit="1" customWidth="1"/>
    <col min="10249" max="10496" width="8.85546875" style="869"/>
    <col min="10497" max="10497" width="16.85546875" style="869" bestFit="1" customWidth="1"/>
    <col min="10498" max="10498" width="13.85546875" style="869" bestFit="1" customWidth="1"/>
    <col min="10499" max="10499" width="14.5703125" style="869" bestFit="1" customWidth="1"/>
    <col min="10500" max="10500" width="13.7109375" style="869" bestFit="1" customWidth="1"/>
    <col min="10501" max="10501" width="14" style="869" bestFit="1" customWidth="1"/>
    <col min="10502" max="10502" width="10.85546875" style="869" bestFit="1" customWidth="1"/>
    <col min="10503" max="10503" width="11.140625" style="869" bestFit="1" customWidth="1"/>
    <col min="10504" max="10504" width="9.42578125" style="869" bestFit="1" customWidth="1"/>
    <col min="10505" max="10752" width="8.85546875" style="869"/>
    <col min="10753" max="10753" width="16.85546875" style="869" bestFit="1" customWidth="1"/>
    <col min="10754" max="10754" width="13.85546875" style="869" bestFit="1" customWidth="1"/>
    <col min="10755" max="10755" width="14.5703125" style="869" bestFit="1" customWidth="1"/>
    <col min="10756" max="10756" width="13.7109375" style="869" bestFit="1" customWidth="1"/>
    <col min="10757" max="10757" width="14" style="869" bestFit="1" customWidth="1"/>
    <col min="10758" max="10758" width="10.85546875" style="869" bestFit="1" customWidth="1"/>
    <col min="10759" max="10759" width="11.140625" style="869" bestFit="1" customWidth="1"/>
    <col min="10760" max="10760" width="9.42578125" style="869" bestFit="1" customWidth="1"/>
    <col min="10761" max="11008" width="8.85546875" style="869"/>
    <col min="11009" max="11009" width="16.85546875" style="869" bestFit="1" customWidth="1"/>
    <col min="11010" max="11010" width="13.85546875" style="869" bestFit="1" customWidth="1"/>
    <col min="11011" max="11011" width="14.5703125" style="869" bestFit="1" customWidth="1"/>
    <col min="11012" max="11012" width="13.7109375" style="869" bestFit="1" customWidth="1"/>
    <col min="11013" max="11013" width="14" style="869" bestFit="1" customWidth="1"/>
    <col min="11014" max="11014" width="10.85546875" style="869" bestFit="1" customWidth="1"/>
    <col min="11015" max="11015" width="11.140625" style="869" bestFit="1" customWidth="1"/>
    <col min="11016" max="11016" width="9.42578125" style="869" bestFit="1" customWidth="1"/>
    <col min="11017" max="11264" width="8.85546875" style="869"/>
    <col min="11265" max="11265" width="16.85546875" style="869" bestFit="1" customWidth="1"/>
    <col min="11266" max="11266" width="13.85546875" style="869" bestFit="1" customWidth="1"/>
    <col min="11267" max="11267" width="14.5703125" style="869" bestFit="1" customWidth="1"/>
    <col min="11268" max="11268" width="13.7109375" style="869" bestFit="1" customWidth="1"/>
    <col min="11269" max="11269" width="14" style="869" bestFit="1" customWidth="1"/>
    <col min="11270" max="11270" width="10.85546875" style="869" bestFit="1" customWidth="1"/>
    <col min="11271" max="11271" width="11.140625" style="869" bestFit="1" customWidth="1"/>
    <col min="11272" max="11272" width="9.42578125" style="869" bestFit="1" customWidth="1"/>
    <col min="11273" max="11520" width="8.85546875" style="869"/>
    <col min="11521" max="11521" width="16.85546875" style="869" bestFit="1" customWidth="1"/>
    <col min="11522" max="11522" width="13.85546875" style="869" bestFit="1" customWidth="1"/>
    <col min="11523" max="11523" width="14.5703125" style="869" bestFit="1" customWidth="1"/>
    <col min="11524" max="11524" width="13.7109375" style="869" bestFit="1" customWidth="1"/>
    <col min="11525" max="11525" width="14" style="869" bestFit="1" customWidth="1"/>
    <col min="11526" max="11526" width="10.85546875" style="869" bestFit="1" customWidth="1"/>
    <col min="11527" max="11527" width="11.140625" style="869" bestFit="1" customWidth="1"/>
    <col min="11528" max="11528" width="9.42578125" style="869" bestFit="1" customWidth="1"/>
    <col min="11529" max="11776" width="8.85546875" style="869"/>
    <col min="11777" max="11777" width="16.85546875" style="869" bestFit="1" customWidth="1"/>
    <col min="11778" max="11778" width="13.85546875" style="869" bestFit="1" customWidth="1"/>
    <col min="11779" max="11779" width="14.5703125" style="869" bestFit="1" customWidth="1"/>
    <col min="11780" max="11780" width="13.7109375" style="869" bestFit="1" customWidth="1"/>
    <col min="11781" max="11781" width="14" style="869" bestFit="1" customWidth="1"/>
    <col min="11782" max="11782" width="10.85546875" style="869" bestFit="1" customWidth="1"/>
    <col min="11783" max="11783" width="11.140625" style="869" bestFit="1" customWidth="1"/>
    <col min="11784" max="11784" width="9.42578125" style="869" bestFit="1" customWidth="1"/>
    <col min="11785" max="12032" width="8.85546875" style="869"/>
    <col min="12033" max="12033" width="16.85546875" style="869" bestFit="1" customWidth="1"/>
    <col min="12034" max="12034" width="13.85546875" style="869" bestFit="1" customWidth="1"/>
    <col min="12035" max="12035" width="14.5703125" style="869" bestFit="1" customWidth="1"/>
    <col min="12036" max="12036" width="13.7109375" style="869" bestFit="1" customWidth="1"/>
    <col min="12037" max="12037" width="14" style="869" bestFit="1" customWidth="1"/>
    <col min="12038" max="12038" width="10.85546875" style="869" bestFit="1" customWidth="1"/>
    <col min="12039" max="12039" width="11.140625" style="869" bestFit="1" customWidth="1"/>
    <col min="12040" max="12040" width="9.42578125" style="869" bestFit="1" customWidth="1"/>
    <col min="12041" max="12288" width="8.85546875" style="869"/>
    <col min="12289" max="12289" width="16.85546875" style="869" bestFit="1" customWidth="1"/>
    <col min="12290" max="12290" width="13.85546875" style="869" bestFit="1" customWidth="1"/>
    <col min="12291" max="12291" width="14.5703125" style="869" bestFit="1" customWidth="1"/>
    <col min="12292" max="12292" width="13.7109375" style="869" bestFit="1" customWidth="1"/>
    <col min="12293" max="12293" width="14" style="869" bestFit="1" customWidth="1"/>
    <col min="12294" max="12294" width="10.85546875" style="869" bestFit="1" customWidth="1"/>
    <col min="12295" max="12295" width="11.140625" style="869" bestFit="1" customWidth="1"/>
    <col min="12296" max="12296" width="9.42578125" style="869" bestFit="1" customWidth="1"/>
    <col min="12297" max="12544" width="8.85546875" style="869"/>
    <col min="12545" max="12545" width="16.85546875" style="869" bestFit="1" customWidth="1"/>
    <col min="12546" max="12546" width="13.85546875" style="869" bestFit="1" customWidth="1"/>
    <col min="12547" max="12547" width="14.5703125" style="869" bestFit="1" customWidth="1"/>
    <col min="12548" max="12548" width="13.7109375" style="869" bestFit="1" customWidth="1"/>
    <col min="12549" max="12549" width="14" style="869" bestFit="1" customWidth="1"/>
    <col min="12550" max="12550" width="10.85546875" style="869" bestFit="1" customWidth="1"/>
    <col min="12551" max="12551" width="11.140625" style="869" bestFit="1" customWidth="1"/>
    <col min="12552" max="12552" width="9.42578125" style="869" bestFit="1" customWidth="1"/>
    <col min="12553" max="12800" width="8.85546875" style="869"/>
    <col min="12801" max="12801" width="16.85546875" style="869" bestFit="1" customWidth="1"/>
    <col min="12802" max="12802" width="13.85546875" style="869" bestFit="1" customWidth="1"/>
    <col min="12803" max="12803" width="14.5703125" style="869" bestFit="1" customWidth="1"/>
    <col min="12804" max="12804" width="13.7109375" style="869" bestFit="1" customWidth="1"/>
    <col min="12805" max="12805" width="14" style="869" bestFit="1" customWidth="1"/>
    <col min="12806" max="12806" width="10.85546875" style="869" bestFit="1" customWidth="1"/>
    <col min="12807" max="12807" width="11.140625" style="869" bestFit="1" customWidth="1"/>
    <col min="12808" max="12808" width="9.42578125" style="869" bestFit="1" customWidth="1"/>
    <col min="12809" max="13056" width="8.85546875" style="869"/>
    <col min="13057" max="13057" width="16.85546875" style="869" bestFit="1" customWidth="1"/>
    <col min="13058" max="13058" width="13.85546875" style="869" bestFit="1" customWidth="1"/>
    <col min="13059" max="13059" width="14.5703125" style="869" bestFit="1" customWidth="1"/>
    <col min="13060" max="13060" width="13.7109375" style="869" bestFit="1" customWidth="1"/>
    <col min="13061" max="13061" width="14" style="869" bestFit="1" customWidth="1"/>
    <col min="13062" max="13062" width="10.85546875" style="869" bestFit="1" customWidth="1"/>
    <col min="13063" max="13063" width="11.140625" style="869" bestFit="1" customWidth="1"/>
    <col min="13064" max="13064" width="9.42578125" style="869" bestFit="1" customWidth="1"/>
    <col min="13065" max="13312" width="8.85546875" style="869"/>
    <col min="13313" max="13313" width="16.85546875" style="869" bestFit="1" customWidth="1"/>
    <col min="13314" max="13314" width="13.85546875" style="869" bestFit="1" customWidth="1"/>
    <col min="13315" max="13315" width="14.5703125" style="869" bestFit="1" customWidth="1"/>
    <col min="13316" max="13316" width="13.7109375" style="869" bestFit="1" customWidth="1"/>
    <col min="13317" max="13317" width="14" style="869" bestFit="1" customWidth="1"/>
    <col min="13318" max="13318" width="10.85546875" style="869" bestFit="1" customWidth="1"/>
    <col min="13319" max="13319" width="11.140625" style="869" bestFit="1" customWidth="1"/>
    <col min="13320" max="13320" width="9.42578125" style="869" bestFit="1" customWidth="1"/>
    <col min="13321" max="13568" width="8.85546875" style="869"/>
    <col min="13569" max="13569" width="16.85546875" style="869" bestFit="1" customWidth="1"/>
    <col min="13570" max="13570" width="13.85546875" style="869" bestFit="1" customWidth="1"/>
    <col min="13571" max="13571" width="14.5703125" style="869" bestFit="1" customWidth="1"/>
    <col min="13572" max="13572" width="13.7109375" style="869" bestFit="1" customWidth="1"/>
    <col min="13573" max="13573" width="14" style="869" bestFit="1" customWidth="1"/>
    <col min="13574" max="13574" width="10.85546875" style="869" bestFit="1" customWidth="1"/>
    <col min="13575" max="13575" width="11.140625" style="869" bestFit="1" customWidth="1"/>
    <col min="13576" max="13576" width="9.42578125" style="869" bestFit="1" customWidth="1"/>
    <col min="13577" max="13824" width="8.85546875" style="869"/>
    <col min="13825" max="13825" width="16.85546875" style="869" bestFit="1" customWidth="1"/>
    <col min="13826" max="13826" width="13.85546875" style="869" bestFit="1" customWidth="1"/>
    <col min="13827" max="13827" width="14.5703125" style="869" bestFit="1" customWidth="1"/>
    <col min="13828" max="13828" width="13.7109375" style="869" bestFit="1" customWidth="1"/>
    <col min="13829" max="13829" width="14" style="869" bestFit="1" customWidth="1"/>
    <col min="13830" max="13830" width="10.85546875" style="869" bestFit="1" customWidth="1"/>
    <col min="13831" max="13831" width="11.140625" style="869" bestFit="1" customWidth="1"/>
    <col min="13832" max="13832" width="9.42578125" style="869" bestFit="1" customWidth="1"/>
    <col min="13833" max="14080" width="8.85546875" style="869"/>
    <col min="14081" max="14081" width="16.85546875" style="869" bestFit="1" customWidth="1"/>
    <col min="14082" max="14082" width="13.85546875" style="869" bestFit="1" customWidth="1"/>
    <col min="14083" max="14083" width="14.5703125" style="869" bestFit="1" customWidth="1"/>
    <col min="14084" max="14084" width="13.7109375" style="869" bestFit="1" customWidth="1"/>
    <col min="14085" max="14085" width="14" style="869" bestFit="1" customWidth="1"/>
    <col min="14086" max="14086" width="10.85546875" style="869" bestFit="1" customWidth="1"/>
    <col min="14087" max="14087" width="11.140625" style="869" bestFit="1" customWidth="1"/>
    <col min="14088" max="14088" width="9.42578125" style="869" bestFit="1" customWidth="1"/>
    <col min="14089" max="14336" width="8.85546875" style="869"/>
    <col min="14337" max="14337" width="16.85546875" style="869" bestFit="1" customWidth="1"/>
    <col min="14338" max="14338" width="13.85546875" style="869" bestFit="1" customWidth="1"/>
    <col min="14339" max="14339" width="14.5703125" style="869" bestFit="1" customWidth="1"/>
    <col min="14340" max="14340" width="13.7109375" style="869" bestFit="1" customWidth="1"/>
    <col min="14341" max="14341" width="14" style="869" bestFit="1" customWidth="1"/>
    <col min="14342" max="14342" width="10.85546875" style="869" bestFit="1" customWidth="1"/>
    <col min="14343" max="14343" width="11.140625" style="869" bestFit="1" customWidth="1"/>
    <col min="14344" max="14344" width="9.42578125" style="869" bestFit="1" customWidth="1"/>
    <col min="14345" max="14592" width="8.85546875" style="869"/>
    <col min="14593" max="14593" width="16.85546875" style="869" bestFit="1" customWidth="1"/>
    <col min="14594" max="14594" width="13.85546875" style="869" bestFit="1" customWidth="1"/>
    <col min="14595" max="14595" width="14.5703125" style="869" bestFit="1" customWidth="1"/>
    <col min="14596" max="14596" width="13.7109375" style="869" bestFit="1" customWidth="1"/>
    <col min="14597" max="14597" width="14" style="869" bestFit="1" customWidth="1"/>
    <col min="14598" max="14598" width="10.85546875" style="869" bestFit="1" customWidth="1"/>
    <col min="14599" max="14599" width="11.140625" style="869" bestFit="1" customWidth="1"/>
    <col min="14600" max="14600" width="9.42578125" style="869" bestFit="1" customWidth="1"/>
    <col min="14601" max="14848" width="8.85546875" style="869"/>
    <col min="14849" max="14849" width="16.85546875" style="869" bestFit="1" customWidth="1"/>
    <col min="14850" max="14850" width="13.85546875" style="869" bestFit="1" customWidth="1"/>
    <col min="14851" max="14851" width="14.5703125" style="869" bestFit="1" customWidth="1"/>
    <col min="14852" max="14852" width="13.7109375" style="869" bestFit="1" customWidth="1"/>
    <col min="14853" max="14853" width="14" style="869" bestFit="1" customWidth="1"/>
    <col min="14854" max="14854" width="10.85546875" style="869" bestFit="1" customWidth="1"/>
    <col min="14855" max="14855" width="11.140625" style="869" bestFit="1" customWidth="1"/>
    <col min="14856" max="14856" width="9.42578125" style="869" bestFit="1" customWidth="1"/>
    <col min="14857" max="15104" width="8.85546875" style="869"/>
    <col min="15105" max="15105" width="16.85546875" style="869" bestFit="1" customWidth="1"/>
    <col min="15106" max="15106" width="13.85546875" style="869" bestFit="1" customWidth="1"/>
    <col min="15107" max="15107" width="14.5703125" style="869" bestFit="1" customWidth="1"/>
    <col min="15108" max="15108" width="13.7109375" style="869" bestFit="1" customWidth="1"/>
    <col min="15109" max="15109" width="14" style="869" bestFit="1" customWidth="1"/>
    <col min="15110" max="15110" width="10.85546875" style="869" bestFit="1" customWidth="1"/>
    <col min="15111" max="15111" width="11.140625" style="869" bestFit="1" customWidth="1"/>
    <col min="15112" max="15112" width="9.42578125" style="869" bestFit="1" customWidth="1"/>
    <col min="15113" max="15360" width="8.85546875" style="869"/>
    <col min="15361" max="15361" width="16.85546875" style="869" bestFit="1" customWidth="1"/>
    <col min="15362" max="15362" width="13.85546875" style="869" bestFit="1" customWidth="1"/>
    <col min="15363" max="15363" width="14.5703125" style="869" bestFit="1" customWidth="1"/>
    <col min="15364" max="15364" width="13.7109375" style="869" bestFit="1" customWidth="1"/>
    <col min="15365" max="15365" width="14" style="869" bestFit="1" customWidth="1"/>
    <col min="15366" max="15366" width="10.85546875" style="869" bestFit="1" customWidth="1"/>
    <col min="15367" max="15367" width="11.140625" style="869" bestFit="1" customWidth="1"/>
    <col min="15368" max="15368" width="9.42578125" style="869" bestFit="1" customWidth="1"/>
    <col min="15369" max="15616" width="8.85546875" style="869"/>
    <col min="15617" max="15617" width="16.85546875" style="869" bestFit="1" customWidth="1"/>
    <col min="15618" max="15618" width="13.85546875" style="869" bestFit="1" customWidth="1"/>
    <col min="15619" max="15619" width="14.5703125" style="869" bestFit="1" customWidth="1"/>
    <col min="15620" max="15620" width="13.7109375" style="869" bestFit="1" customWidth="1"/>
    <col min="15621" max="15621" width="14" style="869" bestFit="1" customWidth="1"/>
    <col min="15622" max="15622" width="10.85546875" style="869" bestFit="1" customWidth="1"/>
    <col min="15623" max="15623" width="11.140625" style="869" bestFit="1" customWidth="1"/>
    <col min="15624" max="15624" width="9.42578125" style="869" bestFit="1" customWidth="1"/>
    <col min="15625" max="15872" width="8.85546875" style="869"/>
    <col min="15873" max="15873" width="16.85546875" style="869" bestFit="1" customWidth="1"/>
    <col min="15874" max="15874" width="13.85546875" style="869" bestFit="1" customWidth="1"/>
    <col min="15875" max="15875" width="14.5703125" style="869" bestFit="1" customWidth="1"/>
    <col min="15876" max="15876" width="13.7109375" style="869" bestFit="1" customWidth="1"/>
    <col min="15877" max="15877" width="14" style="869" bestFit="1" customWidth="1"/>
    <col min="15878" max="15878" width="10.85546875" style="869" bestFit="1" customWidth="1"/>
    <col min="15879" max="15879" width="11.140625" style="869" bestFit="1" customWidth="1"/>
    <col min="15880" max="15880" width="9.42578125" style="869" bestFit="1" customWidth="1"/>
    <col min="15881" max="16128" width="8.85546875" style="869"/>
    <col min="16129" max="16129" width="16.85546875" style="869" bestFit="1" customWidth="1"/>
    <col min="16130" max="16130" width="13.85546875" style="869" bestFit="1" customWidth="1"/>
    <col min="16131" max="16131" width="14.5703125" style="869" bestFit="1" customWidth="1"/>
    <col min="16132" max="16132" width="13.7109375" style="869" bestFit="1" customWidth="1"/>
    <col min="16133" max="16133" width="14" style="869" bestFit="1" customWidth="1"/>
    <col min="16134" max="16134" width="10.85546875" style="869" bestFit="1" customWidth="1"/>
    <col min="16135" max="16135" width="11.140625" style="869" bestFit="1" customWidth="1"/>
    <col min="16136" max="16136" width="9.42578125" style="869" bestFit="1" customWidth="1"/>
    <col min="16137" max="16384" width="8.85546875" style="869"/>
  </cols>
  <sheetData>
    <row r="1" spans="1:12" s="2534" customFormat="1" ht="24" customHeight="1">
      <c r="A1" s="5459" t="s">
        <v>3276</v>
      </c>
      <c r="B1" s="5459"/>
      <c r="C1" s="5459"/>
      <c r="D1" s="5459"/>
      <c r="E1" s="5459"/>
      <c r="F1" s="5459"/>
      <c r="G1" s="5459"/>
    </row>
    <row r="2" spans="1:12" s="1958" customFormat="1" ht="22.5" customHeight="1">
      <c r="A2" s="5459" t="s">
        <v>3277</v>
      </c>
      <c r="B2" s="5459"/>
      <c r="C2" s="5459"/>
      <c r="D2" s="5459"/>
      <c r="E2" s="5459"/>
      <c r="F2" s="5459"/>
      <c r="G2" s="5459"/>
    </row>
    <row r="3" spans="1:12" s="1958" customFormat="1" ht="15.75">
      <c r="A3" s="2537" t="s">
        <v>3278</v>
      </c>
      <c r="B3" s="1962"/>
      <c r="C3" s="3944"/>
      <c r="D3" s="3944"/>
      <c r="E3" s="3944"/>
      <c r="F3" s="3944"/>
      <c r="G3" s="2785" t="s">
        <v>3279</v>
      </c>
    </row>
    <row r="4" spans="1:12" s="1958" customFormat="1" ht="20.100000000000001" customHeight="1">
      <c r="A4" s="3431"/>
      <c r="B4" s="2889"/>
      <c r="C4" s="1320" t="s">
        <v>3280</v>
      </c>
      <c r="D4" s="1320" t="s">
        <v>3281</v>
      </c>
      <c r="E4" s="1320"/>
      <c r="F4" s="1320" t="s">
        <v>3282</v>
      </c>
      <c r="G4" s="1320" t="s">
        <v>3282</v>
      </c>
    </row>
    <row r="5" spans="1:12" s="1958" customFormat="1" ht="20.100000000000001" customHeight="1">
      <c r="A5" s="2895"/>
      <c r="B5" s="2896"/>
      <c r="C5" s="1379" t="s">
        <v>3283</v>
      </c>
      <c r="D5" s="1379" t="s">
        <v>3284</v>
      </c>
      <c r="E5" s="1379" t="s">
        <v>3285</v>
      </c>
      <c r="F5" s="1379" t="s">
        <v>3286</v>
      </c>
      <c r="G5" s="1379" t="s">
        <v>3287</v>
      </c>
    </row>
    <row r="6" spans="1:12" s="1958" customFormat="1" ht="20.100000000000001" customHeight="1">
      <c r="A6" s="2895"/>
      <c r="B6" s="2896"/>
      <c r="C6" s="1379" t="s">
        <v>527</v>
      </c>
      <c r="D6" s="1379" t="s">
        <v>527</v>
      </c>
      <c r="E6" s="1379" t="s">
        <v>2945</v>
      </c>
      <c r="F6" s="1379" t="s">
        <v>3288</v>
      </c>
      <c r="G6" s="1379" t="s">
        <v>3289</v>
      </c>
    </row>
    <row r="7" spans="1:12" s="2534" customFormat="1" ht="20.100000000000001" customHeight="1">
      <c r="A7" s="3945" t="s">
        <v>147</v>
      </c>
      <c r="B7" s="3946" t="s">
        <v>148</v>
      </c>
      <c r="C7" s="1379" t="s">
        <v>3290</v>
      </c>
      <c r="D7" s="3947" t="s">
        <v>3291</v>
      </c>
      <c r="E7" s="1379" t="s">
        <v>96</v>
      </c>
      <c r="F7" s="3948" t="s">
        <v>527</v>
      </c>
      <c r="G7" s="3948" t="s">
        <v>527</v>
      </c>
    </row>
    <row r="8" spans="1:12" s="2534" customFormat="1" ht="24.95" customHeight="1">
      <c r="A8" s="3949"/>
      <c r="B8" s="3950"/>
      <c r="C8" s="1379" t="s">
        <v>3292</v>
      </c>
      <c r="D8" s="1379" t="s">
        <v>3293</v>
      </c>
      <c r="E8" s="3948" t="s">
        <v>3294</v>
      </c>
      <c r="F8" s="1379" t="s">
        <v>3295</v>
      </c>
      <c r="G8" s="1379" t="s">
        <v>3296</v>
      </c>
    </row>
    <row r="9" spans="1:12" s="2534" customFormat="1" ht="18" customHeight="1">
      <c r="A9" s="3951"/>
      <c r="B9" s="3952"/>
      <c r="C9" s="1316"/>
      <c r="D9" s="1316" t="s">
        <v>3297</v>
      </c>
      <c r="E9" s="1316"/>
      <c r="F9" s="1316" t="s">
        <v>3298</v>
      </c>
      <c r="G9" s="1316" t="s">
        <v>3298</v>
      </c>
    </row>
    <row r="10" spans="1:12" ht="24.95" customHeight="1">
      <c r="A10" s="3854" t="s">
        <v>275</v>
      </c>
      <c r="B10" s="3855" t="s">
        <v>56</v>
      </c>
      <c r="C10" s="3318">
        <v>622491</v>
      </c>
      <c r="D10" s="3318">
        <v>409610</v>
      </c>
      <c r="E10" s="3318">
        <f>SUM(C10:D10)</f>
        <v>1032101</v>
      </c>
      <c r="F10" s="3318">
        <v>38078</v>
      </c>
      <c r="G10" s="3318">
        <v>63358</v>
      </c>
    </row>
    <row r="11" spans="1:12" ht="24.95" customHeight="1">
      <c r="A11" s="3953" t="s">
        <v>642</v>
      </c>
      <c r="B11" s="3954" t="s">
        <v>58</v>
      </c>
      <c r="C11" s="3321">
        <v>235631</v>
      </c>
      <c r="D11" s="3321">
        <v>23339</v>
      </c>
      <c r="E11" s="3321">
        <f t="shared" ref="E11:E30" si="0">SUM(C11:D11)</f>
        <v>258970</v>
      </c>
      <c r="F11" s="3321">
        <v>11941</v>
      </c>
      <c r="G11" s="3321">
        <v>45260</v>
      </c>
      <c r="H11" s="3955"/>
      <c r="I11" s="3955"/>
      <c r="J11" s="2588"/>
      <c r="K11" s="2588"/>
      <c r="L11" s="2588"/>
    </row>
    <row r="12" spans="1:12" ht="24.95" customHeight="1">
      <c r="A12" s="3953" t="s">
        <v>276</v>
      </c>
      <c r="B12" s="3954" t="s">
        <v>60</v>
      </c>
      <c r="C12" s="3321">
        <v>344971</v>
      </c>
      <c r="D12" s="3321">
        <v>99098</v>
      </c>
      <c r="E12" s="3321">
        <f t="shared" si="0"/>
        <v>444069</v>
      </c>
      <c r="F12" s="3321">
        <v>29701</v>
      </c>
      <c r="G12" s="3321">
        <v>35605</v>
      </c>
    </row>
    <row r="13" spans="1:12" ht="24.95" customHeight="1">
      <c r="A13" s="3953" t="s">
        <v>277</v>
      </c>
      <c r="B13" s="3954" t="s">
        <v>62</v>
      </c>
      <c r="C13" s="3321">
        <v>94611</v>
      </c>
      <c r="D13" s="3321">
        <v>27831</v>
      </c>
      <c r="E13" s="3321">
        <f t="shared" si="0"/>
        <v>122442</v>
      </c>
      <c r="F13" s="3321">
        <v>15580</v>
      </c>
      <c r="G13" s="3321">
        <v>13375</v>
      </c>
    </row>
    <row r="14" spans="1:12" ht="24.95" customHeight="1">
      <c r="A14" s="3953" t="s">
        <v>278</v>
      </c>
      <c r="B14" s="3954" t="s">
        <v>64</v>
      </c>
      <c r="C14" s="3321">
        <v>393812</v>
      </c>
      <c r="D14" s="3321">
        <v>23513</v>
      </c>
      <c r="E14" s="3321">
        <f t="shared" si="0"/>
        <v>417325</v>
      </c>
      <c r="F14" s="3321">
        <v>11574</v>
      </c>
      <c r="G14" s="3321">
        <v>13992</v>
      </c>
    </row>
    <row r="15" spans="1:12" ht="24.95" customHeight="1">
      <c r="A15" s="3953" t="s">
        <v>279</v>
      </c>
      <c r="B15" s="3954" t="s">
        <v>66</v>
      </c>
      <c r="C15" s="3321">
        <v>343784</v>
      </c>
      <c r="D15" s="3321">
        <v>181653</v>
      </c>
      <c r="E15" s="3321">
        <f t="shared" si="0"/>
        <v>525437</v>
      </c>
      <c r="F15" s="3321">
        <v>16210</v>
      </c>
      <c r="G15" s="3321">
        <v>17243</v>
      </c>
    </row>
    <row r="16" spans="1:12" ht="24.95" customHeight="1">
      <c r="A16" s="3953" t="s">
        <v>280</v>
      </c>
      <c r="B16" s="3954" t="s">
        <v>68</v>
      </c>
      <c r="C16" s="3321">
        <v>488898</v>
      </c>
      <c r="D16" s="3321">
        <v>62794</v>
      </c>
      <c r="E16" s="3321">
        <f t="shared" si="0"/>
        <v>551692</v>
      </c>
      <c r="F16" s="3321">
        <v>42445</v>
      </c>
      <c r="G16" s="3321">
        <v>55742</v>
      </c>
    </row>
    <row r="17" spans="1:7" ht="24.95" customHeight="1">
      <c r="A17" s="3953" t="s">
        <v>281</v>
      </c>
      <c r="B17" s="3954" t="s">
        <v>70</v>
      </c>
      <c r="C17" s="3321">
        <v>364263</v>
      </c>
      <c r="D17" s="3321">
        <v>80431</v>
      </c>
      <c r="E17" s="3321">
        <f t="shared" si="0"/>
        <v>444694</v>
      </c>
      <c r="F17" s="3321">
        <v>25986</v>
      </c>
      <c r="G17" s="3321">
        <v>18042</v>
      </c>
    </row>
    <row r="18" spans="1:7" ht="24.95" customHeight="1">
      <c r="A18" s="3953" t="s">
        <v>282</v>
      </c>
      <c r="B18" s="3954" t="s">
        <v>72</v>
      </c>
      <c r="C18" s="3321">
        <v>88022</v>
      </c>
      <c r="D18" s="3321">
        <v>6719</v>
      </c>
      <c r="E18" s="3321">
        <f t="shared" si="0"/>
        <v>94741</v>
      </c>
      <c r="F18" s="3321">
        <v>3141</v>
      </c>
      <c r="G18" s="3321">
        <v>2466</v>
      </c>
    </row>
    <row r="19" spans="1:7" ht="24.95" customHeight="1">
      <c r="A19" s="3953" t="s">
        <v>283</v>
      </c>
      <c r="B19" s="3954" t="s">
        <v>74</v>
      </c>
      <c r="C19" s="3321">
        <v>295301</v>
      </c>
      <c r="D19" s="3321">
        <v>96194</v>
      </c>
      <c r="E19" s="3321">
        <f t="shared" si="0"/>
        <v>391495</v>
      </c>
      <c r="F19" s="3321">
        <v>61667</v>
      </c>
      <c r="G19" s="3321">
        <v>51971</v>
      </c>
    </row>
    <row r="20" spans="1:7" ht="24.95" customHeight="1">
      <c r="A20" s="3953" t="s">
        <v>162</v>
      </c>
      <c r="B20" s="3954" t="s">
        <v>76</v>
      </c>
      <c r="C20" s="3321">
        <v>182114</v>
      </c>
      <c r="D20" s="3321">
        <v>2281</v>
      </c>
      <c r="E20" s="3321">
        <f t="shared" si="0"/>
        <v>184395</v>
      </c>
      <c r="F20" s="3321">
        <v>5921</v>
      </c>
      <c r="G20" s="3321">
        <v>8192</v>
      </c>
    </row>
    <row r="21" spans="1:7" ht="24.95" customHeight="1">
      <c r="A21" s="3953" t="s">
        <v>284</v>
      </c>
      <c r="B21" s="3954" t="s">
        <v>78</v>
      </c>
      <c r="C21" s="3321">
        <v>325073</v>
      </c>
      <c r="D21" s="3321">
        <v>85222</v>
      </c>
      <c r="E21" s="3321">
        <f t="shared" si="0"/>
        <v>410295</v>
      </c>
      <c r="F21" s="3321">
        <v>8290</v>
      </c>
      <c r="G21" s="3321">
        <v>5934</v>
      </c>
    </row>
    <row r="22" spans="1:7" ht="24.95" customHeight="1">
      <c r="A22" s="3953" t="s">
        <v>79</v>
      </c>
      <c r="B22" s="3954" t="s">
        <v>329</v>
      </c>
      <c r="C22" s="3321">
        <v>98402</v>
      </c>
      <c r="D22" s="3321">
        <v>35545</v>
      </c>
      <c r="E22" s="3321">
        <f t="shared" si="0"/>
        <v>133947</v>
      </c>
      <c r="F22" s="3321">
        <v>11962</v>
      </c>
      <c r="G22" s="3321">
        <v>9119</v>
      </c>
    </row>
    <row r="23" spans="1:7" ht="24.95" customHeight="1">
      <c r="A23" s="3953" t="s">
        <v>285</v>
      </c>
      <c r="B23" s="3954" t="s">
        <v>82</v>
      </c>
      <c r="C23" s="3321">
        <v>73164</v>
      </c>
      <c r="D23" s="3321">
        <v>23808</v>
      </c>
      <c r="E23" s="3321">
        <f t="shared" si="0"/>
        <v>96972</v>
      </c>
      <c r="F23" s="3321">
        <v>5824</v>
      </c>
      <c r="G23" s="3321">
        <v>6510</v>
      </c>
    </row>
    <row r="24" spans="1:7" ht="24.95" customHeight="1">
      <c r="A24" s="3953" t="s">
        <v>83</v>
      </c>
      <c r="B24" s="3954" t="s">
        <v>84</v>
      </c>
      <c r="C24" s="3321">
        <v>242522</v>
      </c>
      <c r="D24" s="3321">
        <v>149761</v>
      </c>
      <c r="E24" s="3321">
        <f t="shared" si="0"/>
        <v>392283</v>
      </c>
      <c r="F24" s="3321">
        <v>29888</v>
      </c>
      <c r="G24" s="3321">
        <v>29337</v>
      </c>
    </row>
    <row r="25" spans="1:7" ht="24.95" customHeight="1">
      <c r="A25" s="3953" t="s">
        <v>287</v>
      </c>
      <c r="B25" s="3954" t="s">
        <v>330</v>
      </c>
      <c r="C25" s="3321">
        <v>159140</v>
      </c>
      <c r="D25" s="3321">
        <v>55078</v>
      </c>
      <c r="E25" s="3321">
        <f t="shared" si="0"/>
        <v>214218</v>
      </c>
      <c r="F25" s="3321">
        <v>6628</v>
      </c>
      <c r="G25" s="3321">
        <v>6113</v>
      </c>
    </row>
    <row r="26" spans="1:7" ht="24.95" customHeight="1">
      <c r="A26" s="3953" t="s">
        <v>288</v>
      </c>
      <c r="B26" s="3954" t="s">
        <v>88</v>
      </c>
      <c r="C26" s="3321">
        <v>129861</v>
      </c>
      <c r="D26" s="3321">
        <v>27285</v>
      </c>
      <c r="E26" s="3321">
        <f t="shared" si="0"/>
        <v>157146</v>
      </c>
      <c r="F26" s="3321">
        <v>8178</v>
      </c>
      <c r="G26" s="3321">
        <v>12613</v>
      </c>
    </row>
    <row r="27" spans="1:7" ht="24.95" customHeight="1">
      <c r="A27" s="3953" t="s">
        <v>289</v>
      </c>
      <c r="B27" s="3954" t="s">
        <v>90</v>
      </c>
      <c r="C27" s="3321">
        <v>77288</v>
      </c>
      <c r="D27" s="3321">
        <v>28717</v>
      </c>
      <c r="E27" s="3321">
        <f t="shared" si="0"/>
        <v>106005</v>
      </c>
      <c r="F27" s="3321">
        <v>5951</v>
      </c>
      <c r="G27" s="3321">
        <v>5167</v>
      </c>
    </row>
    <row r="28" spans="1:7" ht="24.95" customHeight="1">
      <c r="A28" s="3953" t="s">
        <v>290</v>
      </c>
      <c r="B28" s="3954" t="s">
        <v>92</v>
      </c>
      <c r="C28" s="3321">
        <v>18969</v>
      </c>
      <c r="D28" s="3321">
        <v>16900</v>
      </c>
      <c r="E28" s="3321">
        <f t="shared" si="0"/>
        <v>35869</v>
      </c>
      <c r="F28" s="3321">
        <v>2458</v>
      </c>
      <c r="G28" s="3321">
        <v>1976</v>
      </c>
    </row>
    <row r="29" spans="1:7" ht="24.95" customHeight="1">
      <c r="A29" s="3956" t="s">
        <v>93</v>
      </c>
      <c r="B29" s="3957" t="s">
        <v>94</v>
      </c>
      <c r="C29" s="3958">
        <v>113672</v>
      </c>
      <c r="D29" s="3958">
        <v>47839</v>
      </c>
      <c r="E29" s="3958">
        <f t="shared" si="0"/>
        <v>161511</v>
      </c>
      <c r="F29" s="3958">
        <v>3657</v>
      </c>
      <c r="G29" s="3958">
        <v>4012</v>
      </c>
    </row>
    <row r="30" spans="1:7" ht="24.95" customHeight="1">
      <c r="A30" s="3195" t="s">
        <v>291</v>
      </c>
      <c r="B30" s="3197" t="s">
        <v>96</v>
      </c>
      <c r="C30" s="3959">
        <f>SUM(C10:C29)</f>
        <v>4691989</v>
      </c>
      <c r="D30" s="3959">
        <f>SUM(D10:D29)</f>
        <v>1483618</v>
      </c>
      <c r="E30" s="3959">
        <f t="shared" si="0"/>
        <v>6175607</v>
      </c>
      <c r="F30" s="3959">
        <f>SUM(F10:F29)</f>
        <v>345080</v>
      </c>
      <c r="G30" s="3959">
        <f>SUM(G10:G29)</f>
        <v>406027</v>
      </c>
    </row>
    <row r="31" spans="1:7" s="3960" customFormat="1" ht="23.25" hidden="1" customHeight="1">
      <c r="A31" s="3074"/>
      <c r="C31" s="3961"/>
      <c r="D31" s="3961"/>
      <c r="E31" s="3961"/>
      <c r="F31" s="3961"/>
      <c r="G31" s="3961"/>
    </row>
    <row r="32" spans="1:7" ht="15" hidden="1">
      <c r="A32" s="3857"/>
    </row>
    <row r="33" spans="1:12" ht="15" hidden="1">
      <c r="A33" s="3857"/>
    </row>
    <row r="34" spans="1:12" ht="15" hidden="1">
      <c r="A34" s="3857"/>
    </row>
    <row r="35" spans="1:12" hidden="1"/>
    <row r="36" spans="1:12" hidden="1"/>
    <row r="37" spans="1:12" hidden="1"/>
    <row r="38" spans="1:12" hidden="1"/>
    <row r="39" spans="1:12" hidden="1"/>
    <row r="40" spans="1:12" ht="24.95" hidden="1" customHeight="1">
      <c r="A40" s="3854" t="s">
        <v>275</v>
      </c>
      <c r="B40" s="3197" t="s">
        <v>56</v>
      </c>
      <c r="C40" s="3959">
        <v>484326</v>
      </c>
      <c r="D40" s="3959">
        <v>296402</v>
      </c>
      <c r="E40" s="3959">
        <f>SUM(C40:D40)</f>
        <v>780728</v>
      </c>
      <c r="F40" s="3959">
        <v>21538</v>
      </c>
      <c r="G40" s="3963">
        <v>22221</v>
      </c>
    </row>
    <row r="41" spans="1:12" s="2534" customFormat="1" ht="24.95" hidden="1" customHeight="1">
      <c r="A41" s="3866" t="s">
        <v>3224</v>
      </c>
      <c r="B41" s="3964"/>
      <c r="C41" s="3965">
        <v>477194</v>
      </c>
      <c r="D41" s="3965">
        <v>224869</v>
      </c>
      <c r="E41" s="3965">
        <f>SUM(C41:D41)</f>
        <v>702063</v>
      </c>
      <c r="F41" s="3965">
        <v>25260</v>
      </c>
      <c r="G41" s="3966">
        <v>38664</v>
      </c>
    </row>
    <row r="42" spans="1:12" ht="24.95" hidden="1" customHeight="1">
      <c r="A42" s="3858" t="s">
        <v>2271</v>
      </c>
      <c r="B42" s="3197"/>
      <c r="C42" s="3959">
        <v>72076</v>
      </c>
      <c r="D42" s="3959">
        <v>129151</v>
      </c>
      <c r="E42" s="3959">
        <f>SUM(C42:D42)</f>
        <v>201227</v>
      </c>
      <c r="F42" s="3959">
        <v>11764</v>
      </c>
      <c r="G42" s="3963">
        <v>29408</v>
      </c>
    </row>
    <row r="43" spans="1:12" ht="24.95" hidden="1" customHeight="1">
      <c r="A43" s="3858" t="s">
        <v>2272</v>
      </c>
      <c r="B43" s="3197"/>
      <c r="C43" s="3959"/>
      <c r="D43" s="3959"/>
      <c r="E43" s="3959"/>
      <c r="F43" s="3959"/>
      <c r="G43" s="3963"/>
    </row>
    <row r="44" spans="1:12" ht="24.95" hidden="1" customHeight="1">
      <c r="A44" s="3858" t="s">
        <v>642</v>
      </c>
      <c r="B44" s="3197" t="s">
        <v>58</v>
      </c>
      <c r="C44" s="3959">
        <v>278287</v>
      </c>
      <c r="D44" s="3959">
        <v>80737</v>
      </c>
      <c r="E44" s="3959">
        <f>SUM(C44:D44)</f>
        <v>359024</v>
      </c>
      <c r="F44" s="3959">
        <v>13586</v>
      </c>
      <c r="G44" s="3963">
        <v>39479</v>
      </c>
      <c r="H44" s="3955"/>
      <c r="I44" s="3955"/>
      <c r="J44" s="2588"/>
      <c r="K44" s="2588"/>
      <c r="L44" s="2588"/>
    </row>
    <row r="45" spans="1:12" ht="24.95" hidden="1" customHeight="1">
      <c r="A45" s="3858" t="s">
        <v>2273</v>
      </c>
      <c r="B45" s="3197"/>
      <c r="C45" s="3959">
        <v>83365</v>
      </c>
      <c r="D45" s="3959">
        <v>40758</v>
      </c>
      <c r="E45" s="3959">
        <f>SUM(C45:D45)</f>
        <v>124123</v>
      </c>
      <c r="F45" s="3959">
        <v>6793</v>
      </c>
      <c r="G45" s="3963">
        <v>14557</v>
      </c>
      <c r="H45" s="3955"/>
      <c r="I45" s="3955"/>
      <c r="J45" s="2588"/>
      <c r="K45" s="2588"/>
      <c r="L45" s="2588"/>
    </row>
    <row r="46" spans="1:12" hidden="1"/>
    <row r="47" spans="1:12" hidden="1"/>
  </sheetData>
  <mergeCells count="2">
    <mergeCell ref="A1:G1"/>
    <mergeCell ref="A2:G2"/>
  </mergeCells>
  <printOptions horizontalCentered="1" verticalCentered="1"/>
  <pageMargins left="0.7" right="0.7" top="1" bottom="1" header="0.5" footer="0.5"/>
  <pageSetup paperSize="9" scale="65" orientation="landscape" horizontalDpi="4294967295" verticalDpi="4294967292" r:id="rId1"/>
  <headerFooter alignWithMargins="0"/>
  <rowBreaks count="1" manualBreakCount="1">
    <brk id="30" max="6" man="1"/>
  </row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A481-D4EA-4D3D-B62A-6F813F07A353}">
  <dimension ref="A1:F8"/>
  <sheetViews>
    <sheetView showGridLines="0" zoomScale="75" zoomScaleNormal="75" workbookViewId="0">
      <selection activeCell="A3" sqref="A3"/>
    </sheetView>
  </sheetViews>
  <sheetFormatPr defaultColWidth="8.85546875" defaultRowHeight="15.75"/>
  <cols>
    <col min="1" max="1" width="38.140625" style="1369" customWidth="1"/>
    <col min="2" max="2" width="13.42578125" style="1369" customWidth="1"/>
    <col min="3" max="4" width="12.5703125" style="1369" customWidth="1"/>
    <col min="5" max="5" width="12.85546875" style="1369" customWidth="1"/>
    <col min="6" max="6" width="13.42578125" style="1369" customWidth="1"/>
    <col min="7" max="256" width="8.85546875" style="1369"/>
    <col min="257" max="257" width="38.140625" style="1369" customWidth="1"/>
    <col min="258" max="258" width="13.42578125" style="1369" customWidth="1"/>
    <col min="259" max="260" width="12.5703125" style="1369" customWidth="1"/>
    <col min="261" max="261" width="12.85546875" style="1369" customWidth="1"/>
    <col min="262" max="262" width="13.42578125" style="1369" customWidth="1"/>
    <col min="263" max="512" width="8.85546875" style="1369"/>
    <col min="513" max="513" width="38.140625" style="1369" customWidth="1"/>
    <col min="514" max="514" width="13.42578125" style="1369" customWidth="1"/>
    <col min="515" max="516" width="12.5703125" style="1369" customWidth="1"/>
    <col min="517" max="517" width="12.85546875" style="1369" customWidth="1"/>
    <col min="518" max="518" width="13.42578125" style="1369" customWidth="1"/>
    <col min="519" max="768" width="8.85546875" style="1369"/>
    <col min="769" max="769" width="38.140625" style="1369" customWidth="1"/>
    <col min="770" max="770" width="13.42578125" style="1369" customWidth="1"/>
    <col min="771" max="772" width="12.5703125" style="1369" customWidth="1"/>
    <col min="773" max="773" width="12.85546875" style="1369" customWidth="1"/>
    <col min="774" max="774" width="13.42578125" style="1369" customWidth="1"/>
    <col min="775" max="1024" width="8.85546875" style="1369"/>
    <col min="1025" max="1025" width="38.140625" style="1369" customWidth="1"/>
    <col min="1026" max="1026" width="13.42578125" style="1369" customWidth="1"/>
    <col min="1027" max="1028" width="12.5703125" style="1369" customWidth="1"/>
    <col min="1029" max="1029" width="12.85546875" style="1369" customWidth="1"/>
    <col min="1030" max="1030" width="13.42578125" style="1369" customWidth="1"/>
    <col min="1031" max="1280" width="8.85546875" style="1369"/>
    <col min="1281" max="1281" width="38.140625" style="1369" customWidth="1"/>
    <col min="1282" max="1282" width="13.42578125" style="1369" customWidth="1"/>
    <col min="1283" max="1284" width="12.5703125" style="1369" customWidth="1"/>
    <col min="1285" max="1285" width="12.85546875" style="1369" customWidth="1"/>
    <col min="1286" max="1286" width="13.42578125" style="1369" customWidth="1"/>
    <col min="1287" max="1536" width="8.85546875" style="1369"/>
    <col min="1537" max="1537" width="38.140625" style="1369" customWidth="1"/>
    <col min="1538" max="1538" width="13.42578125" style="1369" customWidth="1"/>
    <col min="1539" max="1540" width="12.5703125" style="1369" customWidth="1"/>
    <col min="1541" max="1541" width="12.85546875" style="1369" customWidth="1"/>
    <col min="1542" max="1542" width="13.42578125" style="1369" customWidth="1"/>
    <col min="1543" max="1792" width="8.85546875" style="1369"/>
    <col min="1793" max="1793" width="38.140625" style="1369" customWidth="1"/>
    <col min="1794" max="1794" width="13.42578125" style="1369" customWidth="1"/>
    <col min="1795" max="1796" width="12.5703125" style="1369" customWidth="1"/>
    <col min="1797" max="1797" width="12.85546875" style="1369" customWidth="1"/>
    <col min="1798" max="1798" width="13.42578125" style="1369" customWidth="1"/>
    <col min="1799" max="2048" width="8.85546875" style="1369"/>
    <col min="2049" max="2049" width="38.140625" style="1369" customWidth="1"/>
    <col min="2050" max="2050" width="13.42578125" style="1369" customWidth="1"/>
    <col min="2051" max="2052" width="12.5703125" style="1369" customWidth="1"/>
    <col min="2053" max="2053" width="12.85546875" style="1369" customWidth="1"/>
    <col min="2054" max="2054" width="13.42578125" style="1369" customWidth="1"/>
    <col min="2055" max="2304" width="8.85546875" style="1369"/>
    <col min="2305" max="2305" width="38.140625" style="1369" customWidth="1"/>
    <col min="2306" max="2306" width="13.42578125" style="1369" customWidth="1"/>
    <col min="2307" max="2308" width="12.5703125" style="1369" customWidth="1"/>
    <col min="2309" max="2309" width="12.85546875" style="1369" customWidth="1"/>
    <col min="2310" max="2310" width="13.42578125" style="1369" customWidth="1"/>
    <col min="2311" max="2560" width="8.85546875" style="1369"/>
    <col min="2561" max="2561" width="38.140625" style="1369" customWidth="1"/>
    <col min="2562" max="2562" width="13.42578125" style="1369" customWidth="1"/>
    <col min="2563" max="2564" width="12.5703125" style="1369" customWidth="1"/>
    <col min="2565" max="2565" width="12.85546875" style="1369" customWidth="1"/>
    <col min="2566" max="2566" width="13.42578125" style="1369" customWidth="1"/>
    <col min="2567" max="2816" width="8.85546875" style="1369"/>
    <col min="2817" max="2817" width="38.140625" style="1369" customWidth="1"/>
    <col min="2818" max="2818" width="13.42578125" style="1369" customWidth="1"/>
    <col min="2819" max="2820" width="12.5703125" style="1369" customWidth="1"/>
    <col min="2821" max="2821" width="12.85546875" style="1369" customWidth="1"/>
    <col min="2822" max="2822" width="13.42578125" style="1369" customWidth="1"/>
    <col min="2823" max="3072" width="8.85546875" style="1369"/>
    <col min="3073" max="3073" width="38.140625" style="1369" customWidth="1"/>
    <col min="3074" max="3074" width="13.42578125" style="1369" customWidth="1"/>
    <col min="3075" max="3076" width="12.5703125" style="1369" customWidth="1"/>
    <col min="3077" max="3077" width="12.85546875" style="1369" customWidth="1"/>
    <col min="3078" max="3078" width="13.42578125" style="1369" customWidth="1"/>
    <col min="3079" max="3328" width="8.85546875" style="1369"/>
    <col min="3329" max="3329" width="38.140625" style="1369" customWidth="1"/>
    <col min="3330" max="3330" width="13.42578125" style="1369" customWidth="1"/>
    <col min="3331" max="3332" width="12.5703125" style="1369" customWidth="1"/>
    <col min="3333" max="3333" width="12.85546875" style="1369" customWidth="1"/>
    <col min="3334" max="3334" width="13.42578125" style="1369" customWidth="1"/>
    <col min="3335" max="3584" width="8.85546875" style="1369"/>
    <col min="3585" max="3585" width="38.140625" style="1369" customWidth="1"/>
    <col min="3586" max="3586" width="13.42578125" style="1369" customWidth="1"/>
    <col min="3587" max="3588" width="12.5703125" style="1369" customWidth="1"/>
    <col min="3589" max="3589" width="12.85546875" style="1369" customWidth="1"/>
    <col min="3590" max="3590" width="13.42578125" style="1369" customWidth="1"/>
    <col min="3591" max="3840" width="8.85546875" style="1369"/>
    <col min="3841" max="3841" width="38.140625" style="1369" customWidth="1"/>
    <col min="3842" max="3842" width="13.42578125" style="1369" customWidth="1"/>
    <col min="3843" max="3844" width="12.5703125" style="1369" customWidth="1"/>
    <col min="3845" max="3845" width="12.85546875" style="1369" customWidth="1"/>
    <col min="3846" max="3846" width="13.42578125" style="1369" customWidth="1"/>
    <col min="3847" max="4096" width="8.85546875" style="1369"/>
    <col min="4097" max="4097" width="38.140625" style="1369" customWidth="1"/>
    <col min="4098" max="4098" width="13.42578125" style="1369" customWidth="1"/>
    <col min="4099" max="4100" width="12.5703125" style="1369" customWidth="1"/>
    <col min="4101" max="4101" width="12.85546875" style="1369" customWidth="1"/>
    <col min="4102" max="4102" width="13.42578125" style="1369" customWidth="1"/>
    <col min="4103" max="4352" width="8.85546875" style="1369"/>
    <col min="4353" max="4353" width="38.140625" style="1369" customWidth="1"/>
    <col min="4354" max="4354" width="13.42578125" style="1369" customWidth="1"/>
    <col min="4355" max="4356" width="12.5703125" style="1369" customWidth="1"/>
    <col min="4357" max="4357" width="12.85546875" style="1369" customWidth="1"/>
    <col min="4358" max="4358" width="13.42578125" style="1369" customWidth="1"/>
    <col min="4359" max="4608" width="8.85546875" style="1369"/>
    <col min="4609" max="4609" width="38.140625" style="1369" customWidth="1"/>
    <col min="4610" max="4610" width="13.42578125" style="1369" customWidth="1"/>
    <col min="4611" max="4612" width="12.5703125" style="1369" customWidth="1"/>
    <col min="4613" max="4613" width="12.85546875" style="1369" customWidth="1"/>
    <col min="4614" max="4614" width="13.42578125" style="1369" customWidth="1"/>
    <col min="4615" max="4864" width="8.85546875" style="1369"/>
    <col min="4865" max="4865" width="38.140625" style="1369" customWidth="1"/>
    <col min="4866" max="4866" width="13.42578125" style="1369" customWidth="1"/>
    <col min="4867" max="4868" width="12.5703125" style="1369" customWidth="1"/>
    <col min="4869" max="4869" width="12.85546875" style="1369" customWidth="1"/>
    <col min="4870" max="4870" width="13.42578125" style="1369" customWidth="1"/>
    <col min="4871" max="5120" width="8.85546875" style="1369"/>
    <col min="5121" max="5121" width="38.140625" style="1369" customWidth="1"/>
    <col min="5122" max="5122" width="13.42578125" style="1369" customWidth="1"/>
    <col min="5123" max="5124" width="12.5703125" style="1369" customWidth="1"/>
    <col min="5125" max="5125" width="12.85546875" style="1369" customWidth="1"/>
    <col min="5126" max="5126" width="13.42578125" style="1369" customWidth="1"/>
    <col min="5127" max="5376" width="8.85546875" style="1369"/>
    <col min="5377" max="5377" width="38.140625" style="1369" customWidth="1"/>
    <col min="5378" max="5378" width="13.42578125" style="1369" customWidth="1"/>
    <col min="5379" max="5380" width="12.5703125" style="1369" customWidth="1"/>
    <col min="5381" max="5381" width="12.85546875" style="1369" customWidth="1"/>
    <col min="5382" max="5382" width="13.42578125" style="1369" customWidth="1"/>
    <col min="5383" max="5632" width="8.85546875" style="1369"/>
    <col min="5633" max="5633" width="38.140625" style="1369" customWidth="1"/>
    <col min="5634" max="5634" width="13.42578125" style="1369" customWidth="1"/>
    <col min="5635" max="5636" width="12.5703125" style="1369" customWidth="1"/>
    <col min="5637" max="5637" width="12.85546875" style="1369" customWidth="1"/>
    <col min="5638" max="5638" width="13.42578125" style="1369" customWidth="1"/>
    <col min="5639" max="5888" width="8.85546875" style="1369"/>
    <col min="5889" max="5889" width="38.140625" style="1369" customWidth="1"/>
    <col min="5890" max="5890" width="13.42578125" style="1369" customWidth="1"/>
    <col min="5891" max="5892" width="12.5703125" style="1369" customWidth="1"/>
    <col min="5893" max="5893" width="12.85546875" style="1369" customWidth="1"/>
    <col min="5894" max="5894" width="13.42578125" style="1369" customWidth="1"/>
    <col min="5895" max="6144" width="8.85546875" style="1369"/>
    <col min="6145" max="6145" width="38.140625" style="1369" customWidth="1"/>
    <col min="6146" max="6146" width="13.42578125" style="1369" customWidth="1"/>
    <col min="6147" max="6148" width="12.5703125" style="1369" customWidth="1"/>
    <col min="6149" max="6149" width="12.85546875" style="1369" customWidth="1"/>
    <col min="6150" max="6150" width="13.42578125" style="1369" customWidth="1"/>
    <col min="6151" max="6400" width="8.85546875" style="1369"/>
    <col min="6401" max="6401" width="38.140625" style="1369" customWidth="1"/>
    <col min="6402" max="6402" width="13.42578125" style="1369" customWidth="1"/>
    <col min="6403" max="6404" width="12.5703125" style="1369" customWidth="1"/>
    <col min="6405" max="6405" width="12.85546875" style="1369" customWidth="1"/>
    <col min="6406" max="6406" width="13.42578125" style="1369" customWidth="1"/>
    <col min="6407" max="6656" width="8.85546875" style="1369"/>
    <col min="6657" max="6657" width="38.140625" style="1369" customWidth="1"/>
    <col min="6658" max="6658" width="13.42578125" style="1369" customWidth="1"/>
    <col min="6659" max="6660" width="12.5703125" style="1369" customWidth="1"/>
    <col min="6661" max="6661" width="12.85546875" style="1369" customWidth="1"/>
    <col min="6662" max="6662" width="13.42578125" style="1369" customWidth="1"/>
    <col min="6663" max="6912" width="8.85546875" style="1369"/>
    <col min="6913" max="6913" width="38.140625" style="1369" customWidth="1"/>
    <col min="6914" max="6914" width="13.42578125" style="1369" customWidth="1"/>
    <col min="6915" max="6916" width="12.5703125" style="1369" customWidth="1"/>
    <col min="6917" max="6917" width="12.85546875" style="1369" customWidth="1"/>
    <col min="6918" max="6918" width="13.42578125" style="1369" customWidth="1"/>
    <col min="6919" max="7168" width="8.85546875" style="1369"/>
    <col min="7169" max="7169" width="38.140625" style="1369" customWidth="1"/>
    <col min="7170" max="7170" width="13.42578125" style="1369" customWidth="1"/>
    <col min="7171" max="7172" width="12.5703125" style="1369" customWidth="1"/>
    <col min="7173" max="7173" width="12.85546875" style="1369" customWidth="1"/>
    <col min="7174" max="7174" width="13.42578125" style="1369" customWidth="1"/>
    <col min="7175" max="7424" width="8.85546875" style="1369"/>
    <col min="7425" max="7425" width="38.140625" style="1369" customWidth="1"/>
    <col min="7426" max="7426" width="13.42578125" style="1369" customWidth="1"/>
    <col min="7427" max="7428" width="12.5703125" style="1369" customWidth="1"/>
    <col min="7429" max="7429" width="12.85546875" style="1369" customWidth="1"/>
    <col min="7430" max="7430" width="13.42578125" style="1369" customWidth="1"/>
    <col min="7431" max="7680" width="8.85546875" style="1369"/>
    <col min="7681" max="7681" width="38.140625" style="1369" customWidth="1"/>
    <col min="7682" max="7682" width="13.42578125" style="1369" customWidth="1"/>
    <col min="7683" max="7684" width="12.5703125" style="1369" customWidth="1"/>
    <col min="7685" max="7685" width="12.85546875" style="1369" customWidth="1"/>
    <col min="7686" max="7686" width="13.42578125" style="1369" customWidth="1"/>
    <col min="7687" max="7936" width="8.85546875" style="1369"/>
    <col min="7937" max="7937" width="38.140625" style="1369" customWidth="1"/>
    <col min="7938" max="7938" width="13.42578125" style="1369" customWidth="1"/>
    <col min="7939" max="7940" width="12.5703125" style="1369" customWidth="1"/>
    <col min="7941" max="7941" width="12.85546875" style="1369" customWidth="1"/>
    <col min="7942" max="7942" width="13.42578125" style="1369" customWidth="1"/>
    <col min="7943" max="8192" width="8.85546875" style="1369"/>
    <col min="8193" max="8193" width="38.140625" style="1369" customWidth="1"/>
    <col min="8194" max="8194" width="13.42578125" style="1369" customWidth="1"/>
    <col min="8195" max="8196" width="12.5703125" style="1369" customWidth="1"/>
    <col min="8197" max="8197" width="12.85546875" style="1369" customWidth="1"/>
    <col min="8198" max="8198" width="13.42578125" style="1369" customWidth="1"/>
    <col min="8199" max="8448" width="8.85546875" style="1369"/>
    <col min="8449" max="8449" width="38.140625" style="1369" customWidth="1"/>
    <col min="8450" max="8450" width="13.42578125" style="1369" customWidth="1"/>
    <col min="8451" max="8452" width="12.5703125" style="1369" customWidth="1"/>
    <col min="8453" max="8453" width="12.85546875" style="1369" customWidth="1"/>
    <col min="8454" max="8454" width="13.42578125" style="1369" customWidth="1"/>
    <col min="8455" max="8704" width="8.85546875" style="1369"/>
    <col min="8705" max="8705" width="38.140625" style="1369" customWidth="1"/>
    <col min="8706" max="8706" width="13.42578125" style="1369" customWidth="1"/>
    <col min="8707" max="8708" width="12.5703125" style="1369" customWidth="1"/>
    <col min="8709" max="8709" width="12.85546875" style="1369" customWidth="1"/>
    <col min="8710" max="8710" width="13.42578125" style="1369" customWidth="1"/>
    <col min="8711" max="8960" width="8.85546875" style="1369"/>
    <col min="8961" max="8961" width="38.140625" style="1369" customWidth="1"/>
    <col min="8962" max="8962" width="13.42578125" style="1369" customWidth="1"/>
    <col min="8963" max="8964" width="12.5703125" style="1369" customWidth="1"/>
    <col min="8965" max="8965" width="12.85546875" style="1369" customWidth="1"/>
    <col min="8966" max="8966" width="13.42578125" style="1369" customWidth="1"/>
    <col min="8967" max="9216" width="8.85546875" style="1369"/>
    <col min="9217" max="9217" width="38.140625" style="1369" customWidth="1"/>
    <col min="9218" max="9218" width="13.42578125" style="1369" customWidth="1"/>
    <col min="9219" max="9220" width="12.5703125" style="1369" customWidth="1"/>
    <col min="9221" max="9221" width="12.85546875" style="1369" customWidth="1"/>
    <col min="9222" max="9222" width="13.42578125" style="1369" customWidth="1"/>
    <col min="9223" max="9472" width="8.85546875" style="1369"/>
    <col min="9473" max="9473" width="38.140625" style="1369" customWidth="1"/>
    <col min="9474" max="9474" width="13.42578125" style="1369" customWidth="1"/>
    <col min="9475" max="9476" width="12.5703125" style="1369" customWidth="1"/>
    <col min="9477" max="9477" width="12.85546875" style="1369" customWidth="1"/>
    <col min="9478" max="9478" width="13.42578125" style="1369" customWidth="1"/>
    <col min="9479" max="9728" width="8.85546875" style="1369"/>
    <col min="9729" max="9729" width="38.140625" style="1369" customWidth="1"/>
    <col min="9730" max="9730" width="13.42578125" style="1369" customWidth="1"/>
    <col min="9731" max="9732" width="12.5703125" style="1369" customWidth="1"/>
    <col min="9733" max="9733" width="12.85546875" style="1369" customWidth="1"/>
    <col min="9734" max="9734" width="13.42578125" style="1369" customWidth="1"/>
    <col min="9735" max="9984" width="8.85546875" style="1369"/>
    <col min="9985" max="9985" width="38.140625" style="1369" customWidth="1"/>
    <col min="9986" max="9986" width="13.42578125" style="1369" customWidth="1"/>
    <col min="9987" max="9988" width="12.5703125" style="1369" customWidth="1"/>
    <col min="9989" max="9989" width="12.85546875" style="1369" customWidth="1"/>
    <col min="9990" max="9990" width="13.42578125" style="1369" customWidth="1"/>
    <col min="9991" max="10240" width="8.85546875" style="1369"/>
    <col min="10241" max="10241" width="38.140625" style="1369" customWidth="1"/>
    <col min="10242" max="10242" width="13.42578125" style="1369" customWidth="1"/>
    <col min="10243" max="10244" width="12.5703125" style="1369" customWidth="1"/>
    <col min="10245" max="10245" width="12.85546875" style="1369" customWidth="1"/>
    <col min="10246" max="10246" width="13.42578125" style="1369" customWidth="1"/>
    <col min="10247" max="10496" width="8.85546875" style="1369"/>
    <col min="10497" max="10497" width="38.140625" style="1369" customWidth="1"/>
    <col min="10498" max="10498" width="13.42578125" style="1369" customWidth="1"/>
    <col min="10499" max="10500" width="12.5703125" style="1369" customWidth="1"/>
    <col min="10501" max="10501" width="12.85546875" style="1369" customWidth="1"/>
    <col min="10502" max="10502" width="13.42578125" style="1369" customWidth="1"/>
    <col min="10503" max="10752" width="8.85546875" style="1369"/>
    <col min="10753" max="10753" width="38.140625" style="1369" customWidth="1"/>
    <col min="10754" max="10754" width="13.42578125" style="1369" customWidth="1"/>
    <col min="10755" max="10756" width="12.5703125" style="1369" customWidth="1"/>
    <col min="10757" max="10757" width="12.85546875" style="1369" customWidth="1"/>
    <col min="10758" max="10758" width="13.42578125" style="1369" customWidth="1"/>
    <col min="10759" max="11008" width="8.85546875" style="1369"/>
    <col min="11009" max="11009" width="38.140625" style="1369" customWidth="1"/>
    <col min="11010" max="11010" width="13.42578125" style="1369" customWidth="1"/>
    <col min="11011" max="11012" width="12.5703125" style="1369" customWidth="1"/>
    <col min="11013" max="11013" width="12.85546875" style="1369" customWidth="1"/>
    <col min="11014" max="11014" width="13.42578125" style="1369" customWidth="1"/>
    <col min="11015" max="11264" width="8.85546875" style="1369"/>
    <col min="11265" max="11265" width="38.140625" style="1369" customWidth="1"/>
    <col min="11266" max="11266" width="13.42578125" style="1369" customWidth="1"/>
    <col min="11267" max="11268" width="12.5703125" style="1369" customWidth="1"/>
    <col min="11269" max="11269" width="12.85546875" style="1369" customWidth="1"/>
    <col min="11270" max="11270" width="13.42578125" style="1369" customWidth="1"/>
    <col min="11271" max="11520" width="8.85546875" style="1369"/>
    <col min="11521" max="11521" width="38.140625" style="1369" customWidth="1"/>
    <col min="11522" max="11522" width="13.42578125" style="1369" customWidth="1"/>
    <col min="11523" max="11524" width="12.5703125" style="1369" customWidth="1"/>
    <col min="11525" max="11525" width="12.85546875" style="1369" customWidth="1"/>
    <col min="11526" max="11526" width="13.42578125" style="1369" customWidth="1"/>
    <col min="11527" max="11776" width="8.85546875" style="1369"/>
    <col min="11777" max="11777" width="38.140625" style="1369" customWidth="1"/>
    <col min="11778" max="11778" width="13.42578125" style="1369" customWidth="1"/>
    <col min="11779" max="11780" width="12.5703125" style="1369" customWidth="1"/>
    <col min="11781" max="11781" width="12.85546875" style="1369" customWidth="1"/>
    <col min="11782" max="11782" width="13.42578125" style="1369" customWidth="1"/>
    <col min="11783" max="12032" width="8.85546875" style="1369"/>
    <col min="12033" max="12033" width="38.140625" style="1369" customWidth="1"/>
    <col min="12034" max="12034" width="13.42578125" style="1369" customWidth="1"/>
    <col min="12035" max="12036" width="12.5703125" style="1369" customWidth="1"/>
    <col min="12037" max="12037" width="12.85546875" style="1369" customWidth="1"/>
    <col min="12038" max="12038" width="13.42578125" style="1369" customWidth="1"/>
    <col min="12039" max="12288" width="8.85546875" style="1369"/>
    <col min="12289" max="12289" width="38.140625" style="1369" customWidth="1"/>
    <col min="12290" max="12290" width="13.42578125" style="1369" customWidth="1"/>
    <col min="12291" max="12292" width="12.5703125" style="1369" customWidth="1"/>
    <col min="12293" max="12293" width="12.85546875" style="1369" customWidth="1"/>
    <col min="12294" max="12294" width="13.42578125" style="1369" customWidth="1"/>
    <col min="12295" max="12544" width="8.85546875" style="1369"/>
    <col min="12545" max="12545" width="38.140625" style="1369" customWidth="1"/>
    <col min="12546" max="12546" width="13.42578125" style="1369" customWidth="1"/>
    <col min="12547" max="12548" width="12.5703125" style="1369" customWidth="1"/>
    <col min="12549" max="12549" width="12.85546875" style="1369" customWidth="1"/>
    <col min="12550" max="12550" width="13.42578125" style="1369" customWidth="1"/>
    <col min="12551" max="12800" width="8.85546875" style="1369"/>
    <col min="12801" max="12801" width="38.140625" style="1369" customWidth="1"/>
    <col min="12802" max="12802" width="13.42578125" style="1369" customWidth="1"/>
    <col min="12803" max="12804" width="12.5703125" style="1369" customWidth="1"/>
    <col min="12805" max="12805" width="12.85546875" style="1369" customWidth="1"/>
    <col min="12806" max="12806" width="13.42578125" style="1369" customWidth="1"/>
    <col min="12807" max="13056" width="8.85546875" style="1369"/>
    <col min="13057" max="13057" width="38.140625" style="1369" customWidth="1"/>
    <col min="13058" max="13058" width="13.42578125" style="1369" customWidth="1"/>
    <col min="13059" max="13060" width="12.5703125" style="1369" customWidth="1"/>
    <col min="13061" max="13061" width="12.85546875" style="1369" customWidth="1"/>
    <col min="13062" max="13062" width="13.42578125" style="1369" customWidth="1"/>
    <col min="13063" max="13312" width="8.85546875" style="1369"/>
    <col min="13313" max="13313" width="38.140625" style="1369" customWidth="1"/>
    <col min="13314" max="13314" width="13.42578125" style="1369" customWidth="1"/>
    <col min="13315" max="13316" width="12.5703125" style="1369" customWidth="1"/>
    <col min="13317" max="13317" width="12.85546875" style="1369" customWidth="1"/>
    <col min="13318" max="13318" width="13.42578125" style="1369" customWidth="1"/>
    <col min="13319" max="13568" width="8.85546875" style="1369"/>
    <col min="13569" max="13569" width="38.140625" style="1369" customWidth="1"/>
    <col min="13570" max="13570" width="13.42578125" style="1369" customWidth="1"/>
    <col min="13571" max="13572" width="12.5703125" style="1369" customWidth="1"/>
    <col min="13573" max="13573" width="12.85546875" style="1369" customWidth="1"/>
    <col min="13574" max="13574" width="13.42578125" style="1369" customWidth="1"/>
    <col min="13575" max="13824" width="8.85546875" style="1369"/>
    <col min="13825" max="13825" width="38.140625" style="1369" customWidth="1"/>
    <col min="13826" max="13826" width="13.42578125" style="1369" customWidth="1"/>
    <col min="13827" max="13828" width="12.5703125" style="1369" customWidth="1"/>
    <col min="13829" max="13829" width="12.85546875" style="1369" customWidth="1"/>
    <col min="13830" max="13830" width="13.42578125" style="1369" customWidth="1"/>
    <col min="13831" max="14080" width="8.85546875" style="1369"/>
    <col min="14081" max="14081" width="38.140625" style="1369" customWidth="1"/>
    <col min="14082" max="14082" width="13.42578125" style="1369" customWidth="1"/>
    <col min="14083" max="14084" width="12.5703125" style="1369" customWidth="1"/>
    <col min="14085" max="14085" width="12.85546875" style="1369" customWidth="1"/>
    <col min="14086" max="14086" width="13.42578125" style="1369" customWidth="1"/>
    <col min="14087" max="14336" width="8.85546875" style="1369"/>
    <col min="14337" max="14337" width="38.140625" style="1369" customWidth="1"/>
    <col min="14338" max="14338" width="13.42578125" style="1369" customWidth="1"/>
    <col min="14339" max="14340" width="12.5703125" style="1369" customWidth="1"/>
    <col min="14341" max="14341" width="12.85546875" style="1369" customWidth="1"/>
    <col min="14342" max="14342" width="13.42578125" style="1369" customWidth="1"/>
    <col min="14343" max="14592" width="8.85546875" style="1369"/>
    <col min="14593" max="14593" width="38.140625" style="1369" customWidth="1"/>
    <col min="14594" max="14594" width="13.42578125" style="1369" customWidth="1"/>
    <col min="14595" max="14596" width="12.5703125" style="1369" customWidth="1"/>
    <col min="14597" max="14597" width="12.85546875" style="1369" customWidth="1"/>
    <col min="14598" max="14598" width="13.42578125" style="1369" customWidth="1"/>
    <col min="14599" max="14848" width="8.85546875" style="1369"/>
    <col min="14849" max="14849" width="38.140625" style="1369" customWidth="1"/>
    <col min="14850" max="14850" width="13.42578125" style="1369" customWidth="1"/>
    <col min="14851" max="14852" width="12.5703125" style="1369" customWidth="1"/>
    <col min="14853" max="14853" width="12.85546875" style="1369" customWidth="1"/>
    <col min="14854" max="14854" width="13.42578125" style="1369" customWidth="1"/>
    <col min="14855" max="15104" width="8.85546875" style="1369"/>
    <col min="15105" max="15105" width="38.140625" style="1369" customWidth="1"/>
    <col min="15106" max="15106" width="13.42578125" style="1369" customWidth="1"/>
    <col min="15107" max="15108" width="12.5703125" style="1369" customWidth="1"/>
    <col min="15109" max="15109" width="12.85546875" style="1369" customWidth="1"/>
    <col min="15110" max="15110" width="13.42578125" style="1369" customWidth="1"/>
    <col min="15111" max="15360" width="8.85546875" style="1369"/>
    <col min="15361" max="15361" width="38.140625" style="1369" customWidth="1"/>
    <col min="15362" max="15362" width="13.42578125" style="1369" customWidth="1"/>
    <col min="15363" max="15364" width="12.5703125" style="1369" customWidth="1"/>
    <col min="15365" max="15365" width="12.85546875" style="1369" customWidth="1"/>
    <col min="15366" max="15366" width="13.42578125" style="1369" customWidth="1"/>
    <col min="15367" max="15616" width="8.85546875" style="1369"/>
    <col min="15617" max="15617" width="38.140625" style="1369" customWidth="1"/>
    <col min="15618" max="15618" width="13.42578125" style="1369" customWidth="1"/>
    <col min="15619" max="15620" width="12.5703125" style="1369" customWidth="1"/>
    <col min="15621" max="15621" width="12.85546875" style="1369" customWidth="1"/>
    <col min="15622" max="15622" width="13.42578125" style="1369" customWidth="1"/>
    <col min="15623" max="15872" width="8.85546875" style="1369"/>
    <col min="15873" max="15873" width="38.140625" style="1369" customWidth="1"/>
    <col min="15874" max="15874" width="13.42578125" style="1369" customWidth="1"/>
    <col min="15875" max="15876" width="12.5703125" style="1369" customWidth="1"/>
    <col min="15877" max="15877" width="12.85546875" style="1369" customWidth="1"/>
    <col min="15878" max="15878" width="13.42578125" style="1369" customWidth="1"/>
    <col min="15879" max="16128" width="8.85546875" style="1369"/>
    <col min="16129" max="16129" width="38.140625" style="1369" customWidth="1"/>
    <col min="16130" max="16130" width="13.42578125" style="1369" customWidth="1"/>
    <col min="16131" max="16132" width="12.5703125" style="1369" customWidth="1"/>
    <col min="16133" max="16133" width="12.85546875" style="1369" customWidth="1"/>
    <col min="16134" max="16134" width="13.42578125" style="1369" customWidth="1"/>
    <col min="16135" max="16384" width="8.85546875" style="1369"/>
  </cols>
  <sheetData>
    <row r="1" spans="1:6" ht="20.25">
      <c r="A1" s="4667" t="s">
        <v>3299</v>
      </c>
      <c r="B1" s="4667"/>
      <c r="C1" s="4667"/>
      <c r="D1" s="4667"/>
      <c r="E1" s="4667"/>
      <c r="F1" s="4667"/>
    </row>
    <row r="2" spans="1:6">
      <c r="A2" s="4695" t="s">
        <v>3300</v>
      </c>
      <c r="B2" s="4695"/>
      <c r="C2" s="4695"/>
      <c r="D2" s="4695"/>
      <c r="E2" s="4695"/>
      <c r="F2" s="4695"/>
    </row>
    <row r="3" spans="1:6">
      <c r="A3" s="1369" t="s">
        <v>3301</v>
      </c>
      <c r="F3" s="3032" t="s">
        <v>3302</v>
      </c>
    </row>
    <row r="4" spans="1:6" ht="54.95" customHeight="1">
      <c r="A4" s="2555" t="s">
        <v>3229</v>
      </c>
      <c r="B4" s="3869" t="s">
        <v>3303</v>
      </c>
      <c r="C4" s="3869"/>
      <c r="D4" s="3869"/>
      <c r="E4" s="3869"/>
      <c r="F4" s="3549" t="s">
        <v>543</v>
      </c>
    </row>
    <row r="5" spans="1:6" ht="54.95" customHeight="1">
      <c r="A5" s="2668" t="s">
        <v>648</v>
      </c>
      <c r="B5" s="3967">
        <v>1431</v>
      </c>
      <c r="C5" s="3967">
        <v>1432</v>
      </c>
      <c r="D5" s="3967">
        <v>1433</v>
      </c>
      <c r="E5" s="3967">
        <v>1434</v>
      </c>
      <c r="F5" s="3967">
        <v>1435</v>
      </c>
    </row>
    <row r="6" spans="1:6" ht="50.1" customHeight="1">
      <c r="A6" s="3968" t="s">
        <v>3304</v>
      </c>
      <c r="B6" s="3969">
        <v>5930840</v>
      </c>
      <c r="C6" s="3969">
        <v>6467696</v>
      </c>
      <c r="D6" s="3969">
        <v>5782777</v>
      </c>
      <c r="E6" s="3969">
        <v>6482062</v>
      </c>
      <c r="F6" s="3969">
        <v>6175607</v>
      </c>
    </row>
    <row r="7" spans="1:6" ht="50.1" customHeight="1">
      <c r="A7" s="3970" t="s">
        <v>3305</v>
      </c>
      <c r="B7" s="3969">
        <v>316227</v>
      </c>
      <c r="C7" s="3969">
        <v>318859</v>
      </c>
      <c r="D7" s="3969">
        <v>341688</v>
      </c>
      <c r="E7" s="3969">
        <v>337996</v>
      </c>
      <c r="F7" s="3969">
        <v>345080</v>
      </c>
    </row>
    <row r="8" spans="1:6" ht="50.1" customHeight="1">
      <c r="A8" s="3971" t="s">
        <v>3306</v>
      </c>
      <c r="B8" s="3972">
        <v>385540</v>
      </c>
      <c r="C8" s="3972">
        <v>444621</v>
      </c>
      <c r="D8" s="3972">
        <v>349671</v>
      </c>
      <c r="E8" s="3972">
        <v>423829</v>
      </c>
      <c r="F8" s="3972">
        <v>406027</v>
      </c>
    </row>
  </sheetData>
  <mergeCells count="2">
    <mergeCell ref="A1:F1"/>
    <mergeCell ref="A2:F2"/>
  </mergeCells>
  <printOptions horizontalCentered="1" verticalCentered="1"/>
  <pageMargins left="0.59055118110236227" right="0.59055118110236227" top="0.98425196850393704" bottom="0.98425196850393704" header="0.51181102362204722" footer="0.51181102362204722"/>
  <pageSetup paperSize="9" scale="89" orientation="portrait" horizontalDpi="240" verticalDpi="144"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D3E97-CAA4-4DF6-9C91-098255DF13F1}">
  <dimension ref="A1:E30"/>
  <sheetViews>
    <sheetView showGridLines="0" zoomScale="75" zoomScaleNormal="75" workbookViewId="0">
      <selection activeCell="E29" sqref="E29"/>
    </sheetView>
  </sheetViews>
  <sheetFormatPr defaultRowHeight="12.75"/>
  <cols>
    <col min="1" max="1" width="41.42578125" style="3287" customWidth="1"/>
    <col min="2" max="2" width="12.28515625" style="3287" customWidth="1"/>
    <col min="3" max="3" width="11.7109375" style="3287" customWidth="1"/>
    <col min="4" max="4" width="12.85546875" style="3287" customWidth="1"/>
    <col min="5" max="5" width="16.42578125" style="3287" customWidth="1"/>
    <col min="6" max="256" width="9.140625" style="3287"/>
    <col min="257" max="257" width="41.42578125" style="3287" customWidth="1"/>
    <col min="258" max="258" width="12.28515625" style="3287" customWidth="1"/>
    <col min="259" max="259" width="11.7109375" style="3287" customWidth="1"/>
    <col min="260" max="260" width="12.85546875" style="3287" customWidth="1"/>
    <col min="261" max="261" width="16.42578125" style="3287" customWidth="1"/>
    <col min="262" max="512" width="9.140625" style="3287"/>
    <col min="513" max="513" width="41.42578125" style="3287" customWidth="1"/>
    <col min="514" max="514" width="12.28515625" style="3287" customWidth="1"/>
    <col min="515" max="515" width="11.7109375" style="3287" customWidth="1"/>
    <col min="516" max="516" width="12.85546875" style="3287" customWidth="1"/>
    <col min="517" max="517" width="16.42578125" style="3287" customWidth="1"/>
    <col min="518" max="768" width="9.140625" style="3287"/>
    <col min="769" max="769" width="41.42578125" style="3287" customWidth="1"/>
    <col min="770" max="770" width="12.28515625" style="3287" customWidth="1"/>
    <col min="771" max="771" width="11.7109375" style="3287" customWidth="1"/>
    <col min="772" max="772" width="12.85546875" style="3287" customWidth="1"/>
    <col min="773" max="773" width="16.42578125" style="3287" customWidth="1"/>
    <col min="774" max="1024" width="9.140625" style="3287"/>
    <col min="1025" max="1025" width="41.42578125" style="3287" customWidth="1"/>
    <col min="1026" max="1026" width="12.28515625" style="3287" customWidth="1"/>
    <col min="1027" max="1027" width="11.7109375" style="3287" customWidth="1"/>
    <col min="1028" max="1028" width="12.85546875" style="3287" customWidth="1"/>
    <col min="1029" max="1029" width="16.42578125" style="3287" customWidth="1"/>
    <col min="1030" max="1280" width="9.140625" style="3287"/>
    <col min="1281" max="1281" width="41.42578125" style="3287" customWidth="1"/>
    <col min="1282" max="1282" width="12.28515625" style="3287" customWidth="1"/>
    <col min="1283" max="1283" width="11.7109375" style="3287" customWidth="1"/>
    <col min="1284" max="1284" width="12.85546875" style="3287" customWidth="1"/>
    <col min="1285" max="1285" width="16.42578125" style="3287" customWidth="1"/>
    <col min="1286" max="1536" width="9.140625" style="3287"/>
    <col min="1537" max="1537" width="41.42578125" style="3287" customWidth="1"/>
    <col min="1538" max="1538" width="12.28515625" style="3287" customWidth="1"/>
    <col min="1539" max="1539" width="11.7109375" style="3287" customWidth="1"/>
    <col min="1540" max="1540" width="12.85546875" style="3287" customWidth="1"/>
    <col min="1541" max="1541" width="16.42578125" style="3287" customWidth="1"/>
    <col min="1542" max="1792" width="9.140625" style="3287"/>
    <col min="1793" max="1793" width="41.42578125" style="3287" customWidth="1"/>
    <col min="1794" max="1794" width="12.28515625" style="3287" customWidth="1"/>
    <col min="1795" max="1795" width="11.7109375" style="3287" customWidth="1"/>
    <col min="1796" max="1796" width="12.85546875" style="3287" customWidth="1"/>
    <col min="1797" max="1797" width="16.42578125" style="3287" customWidth="1"/>
    <col min="1798" max="2048" width="9.140625" style="3287"/>
    <col min="2049" max="2049" width="41.42578125" style="3287" customWidth="1"/>
    <col min="2050" max="2050" width="12.28515625" style="3287" customWidth="1"/>
    <col min="2051" max="2051" width="11.7109375" style="3287" customWidth="1"/>
    <col min="2052" max="2052" width="12.85546875" style="3287" customWidth="1"/>
    <col min="2053" max="2053" width="16.42578125" style="3287" customWidth="1"/>
    <col min="2054" max="2304" width="9.140625" style="3287"/>
    <col min="2305" max="2305" width="41.42578125" style="3287" customWidth="1"/>
    <col min="2306" max="2306" width="12.28515625" style="3287" customWidth="1"/>
    <col min="2307" max="2307" width="11.7109375" style="3287" customWidth="1"/>
    <col min="2308" max="2308" width="12.85546875" style="3287" customWidth="1"/>
    <col min="2309" max="2309" width="16.42578125" style="3287" customWidth="1"/>
    <col min="2310" max="2560" width="9.140625" style="3287"/>
    <col min="2561" max="2561" width="41.42578125" style="3287" customWidth="1"/>
    <col min="2562" max="2562" width="12.28515625" style="3287" customWidth="1"/>
    <col min="2563" max="2563" width="11.7109375" style="3287" customWidth="1"/>
    <col min="2564" max="2564" width="12.85546875" style="3287" customWidth="1"/>
    <col min="2565" max="2565" width="16.42578125" style="3287" customWidth="1"/>
    <col min="2566" max="2816" width="9.140625" style="3287"/>
    <col min="2817" max="2817" width="41.42578125" style="3287" customWidth="1"/>
    <col min="2818" max="2818" width="12.28515625" style="3287" customWidth="1"/>
    <col min="2819" max="2819" width="11.7109375" style="3287" customWidth="1"/>
    <col min="2820" max="2820" width="12.85546875" style="3287" customWidth="1"/>
    <col min="2821" max="2821" width="16.42578125" style="3287" customWidth="1"/>
    <col min="2822" max="3072" width="9.140625" style="3287"/>
    <col min="3073" max="3073" width="41.42578125" style="3287" customWidth="1"/>
    <col min="3074" max="3074" width="12.28515625" style="3287" customWidth="1"/>
    <col min="3075" max="3075" width="11.7109375" style="3287" customWidth="1"/>
    <col min="3076" max="3076" width="12.85546875" style="3287" customWidth="1"/>
    <col min="3077" max="3077" width="16.42578125" style="3287" customWidth="1"/>
    <col min="3078" max="3328" width="9.140625" style="3287"/>
    <col min="3329" max="3329" width="41.42578125" style="3287" customWidth="1"/>
    <col min="3330" max="3330" width="12.28515625" style="3287" customWidth="1"/>
    <col min="3331" max="3331" width="11.7109375" style="3287" customWidth="1"/>
    <col min="3332" max="3332" width="12.85546875" style="3287" customWidth="1"/>
    <col min="3333" max="3333" width="16.42578125" style="3287" customWidth="1"/>
    <col min="3334" max="3584" width="9.140625" style="3287"/>
    <col min="3585" max="3585" width="41.42578125" style="3287" customWidth="1"/>
    <col min="3586" max="3586" width="12.28515625" style="3287" customWidth="1"/>
    <col min="3587" max="3587" width="11.7109375" style="3287" customWidth="1"/>
    <col min="3588" max="3588" width="12.85546875" style="3287" customWidth="1"/>
    <col min="3589" max="3589" width="16.42578125" style="3287" customWidth="1"/>
    <col min="3590" max="3840" width="9.140625" style="3287"/>
    <col min="3841" max="3841" width="41.42578125" style="3287" customWidth="1"/>
    <col min="3842" max="3842" width="12.28515625" style="3287" customWidth="1"/>
    <col min="3843" max="3843" width="11.7109375" style="3287" customWidth="1"/>
    <col min="3844" max="3844" width="12.85546875" style="3287" customWidth="1"/>
    <col min="3845" max="3845" width="16.42578125" style="3287" customWidth="1"/>
    <col min="3846" max="4096" width="9.140625" style="3287"/>
    <col min="4097" max="4097" width="41.42578125" style="3287" customWidth="1"/>
    <col min="4098" max="4098" width="12.28515625" style="3287" customWidth="1"/>
    <col min="4099" max="4099" width="11.7109375" style="3287" customWidth="1"/>
    <col min="4100" max="4100" width="12.85546875" style="3287" customWidth="1"/>
    <col min="4101" max="4101" width="16.42578125" style="3287" customWidth="1"/>
    <col min="4102" max="4352" width="9.140625" style="3287"/>
    <col min="4353" max="4353" width="41.42578125" style="3287" customWidth="1"/>
    <col min="4354" max="4354" width="12.28515625" style="3287" customWidth="1"/>
    <col min="4355" max="4355" width="11.7109375" style="3287" customWidth="1"/>
    <col min="4356" max="4356" width="12.85546875" style="3287" customWidth="1"/>
    <col min="4357" max="4357" width="16.42578125" style="3287" customWidth="1"/>
    <col min="4358" max="4608" width="9.140625" style="3287"/>
    <col min="4609" max="4609" width="41.42578125" style="3287" customWidth="1"/>
    <col min="4610" max="4610" width="12.28515625" style="3287" customWidth="1"/>
    <col min="4611" max="4611" width="11.7109375" style="3287" customWidth="1"/>
    <col min="4612" max="4612" width="12.85546875" style="3287" customWidth="1"/>
    <col min="4613" max="4613" width="16.42578125" style="3287" customWidth="1"/>
    <col min="4614" max="4864" width="9.140625" style="3287"/>
    <col min="4865" max="4865" width="41.42578125" style="3287" customWidth="1"/>
    <col min="4866" max="4866" width="12.28515625" style="3287" customWidth="1"/>
    <col min="4867" max="4867" width="11.7109375" style="3287" customWidth="1"/>
    <col min="4868" max="4868" width="12.85546875" style="3287" customWidth="1"/>
    <col min="4869" max="4869" width="16.42578125" style="3287" customWidth="1"/>
    <col min="4870" max="5120" width="9.140625" style="3287"/>
    <col min="5121" max="5121" width="41.42578125" style="3287" customWidth="1"/>
    <col min="5122" max="5122" width="12.28515625" style="3287" customWidth="1"/>
    <col min="5123" max="5123" width="11.7109375" style="3287" customWidth="1"/>
    <col min="5124" max="5124" width="12.85546875" style="3287" customWidth="1"/>
    <col min="5125" max="5125" width="16.42578125" style="3287" customWidth="1"/>
    <col min="5126" max="5376" width="9.140625" style="3287"/>
    <col min="5377" max="5377" width="41.42578125" style="3287" customWidth="1"/>
    <col min="5378" max="5378" width="12.28515625" style="3287" customWidth="1"/>
    <col min="5379" max="5379" width="11.7109375" style="3287" customWidth="1"/>
    <col min="5380" max="5380" width="12.85546875" style="3287" customWidth="1"/>
    <col min="5381" max="5381" width="16.42578125" style="3287" customWidth="1"/>
    <col min="5382" max="5632" width="9.140625" style="3287"/>
    <col min="5633" max="5633" width="41.42578125" style="3287" customWidth="1"/>
    <col min="5634" max="5634" width="12.28515625" style="3287" customWidth="1"/>
    <col min="5635" max="5635" width="11.7109375" style="3287" customWidth="1"/>
    <col min="5636" max="5636" width="12.85546875" style="3287" customWidth="1"/>
    <col min="5637" max="5637" width="16.42578125" style="3287" customWidth="1"/>
    <col min="5638" max="5888" width="9.140625" style="3287"/>
    <col min="5889" max="5889" width="41.42578125" style="3287" customWidth="1"/>
    <col min="5890" max="5890" width="12.28515625" style="3287" customWidth="1"/>
    <col min="5891" max="5891" width="11.7109375" style="3287" customWidth="1"/>
    <col min="5892" max="5892" width="12.85546875" style="3287" customWidth="1"/>
    <col min="5893" max="5893" width="16.42578125" style="3287" customWidth="1"/>
    <col min="5894" max="6144" width="9.140625" style="3287"/>
    <col min="6145" max="6145" width="41.42578125" style="3287" customWidth="1"/>
    <col min="6146" max="6146" width="12.28515625" style="3287" customWidth="1"/>
    <col min="6147" max="6147" width="11.7109375" style="3287" customWidth="1"/>
    <col min="6148" max="6148" width="12.85546875" style="3287" customWidth="1"/>
    <col min="6149" max="6149" width="16.42578125" style="3287" customWidth="1"/>
    <col min="6150" max="6400" width="9.140625" style="3287"/>
    <col min="6401" max="6401" width="41.42578125" style="3287" customWidth="1"/>
    <col min="6402" max="6402" width="12.28515625" style="3287" customWidth="1"/>
    <col min="6403" max="6403" width="11.7109375" style="3287" customWidth="1"/>
    <col min="6404" max="6404" width="12.85546875" style="3287" customWidth="1"/>
    <col min="6405" max="6405" width="16.42578125" style="3287" customWidth="1"/>
    <col min="6406" max="6656" width="9.140625" style="3287"/>
    <col min="6657" max="6657" width="41.42578125" style="3287" customWidth="1"/>
    <col min="6658" max="6658" width="12.28515625" style="3287" customWidth="1"/>
    <col min="6659" max="6659" width="11.7109375" style="3287" customWidth="1"/>
    <col min="6660" max="6660" width="12.85546875" style="3287" customWidth="1"/>
    <col min="6661" max="6661" width="16.42578125" style="3287" customWidth="1"/>
    <col min="6662" max="6912" width="9.140625" style="3287"/>
    <col min="6913" max="6913" width="41.42578125" style="3287" customWidth="1"/>
    <col min="6914" max="6914" width="12.28515625" style="3287" customWidth="1"/>
    <col min="6915" max="6915" width="11.7109375" style="3287" customWidth="1"/>
    <col min="6916" max="6916" width="12.85546875" style="3287" customWidth="1"/>
    <col min="6917" max="6917" width="16.42578125" style="3287" customWidth="1"/>
    <col min="6918" max="7168" width="9.140625" style="3287"/>
    <col min="7169" max="7169" width="41.42578125" style="3287" customWidth="1"/>
    <col min="7170" max="7170" width="12.28515625" style="3287" customWidth="1"/>
    <col min="7171" max="7171" width="11.7109375" style="3287" customWidth="1"/>
    <col min="7172" max="7172" width="12.85546875" style="3287" customWidth="1"/>
    <col min="7173" max="7173" width="16.42578125" style="3287" customWidth="1"/>
    <col min="7174" max="7424" width="9.140625" style="3287"/>
    <col min="7425" max="7425" width="41.42578125" style="3287" customWidth="1"/>
    <col min="7426" max="7426" width="12.28515625" style="3287" customWidth="1"/>
    <col min="7427" max="7427" width="11.7109375" style="3287" customWidth="1"/>
    <col min="7428" max="7428" width="12.85546875" style="3287" customWidth="1"/>
    <col min="7429" max="7429" width="16.42578125" style="3287" customWidth="1"/>
    <col min="7430" max="7680" width="9.140625" style="3287"/>
    <col min="7681" max="7681" width="41.42578125" style="3287" customWidth="1"/>
    <col min="7682" max="7682" width="12.28515625" style="3287" customWidth="1"/>
    <col min="7683" max="7683" width="11.7109375" style="3287" customWidth="1"/>
    <col min="7684" max="7684" width="12.85546875" style="3287" customWidth="1"/>
    <col min="7685" max="7685" width="16.42578125" style="3287" customWidth="1"/>
    <col min="7686" max="7936" width="9.140625" style="3287"/>
    <col min="7937" max="7937" width="41.42578125" style="3287" customWidth="1"/>
    <col min="7938" max="7938" width="12.28515625" style="3287" customWidth="1"/>
    <col min="7939" max="7939" width="11.7109375" style="3287" customWidth="1"/>
    <col min="7940" max="7940" width="12.85546875" style="3287" customWidth="1"/>
    <col min="7941" max="7941" width="16.42578125" style="3287" customWidth="1"/>
    <col min="7942" max="8192" width="9.140625" style="3287"/>
    <col min="8193" max="8193" width="41.42578125" style="3287" customWidth="1"/>
    <col min="8194" max="8194" width="12.28515625" style="3287" customWidth="1"/>
    <col min="8195" max="8195" width="11.7109375" style="3287" customWidth="1"/>
    <col min="8196" max="8196" width="12.85546875" style="3287" customWidth="1"/>
    <col min="8197" max="8197" width="16.42578125" style="3287" customWidth="1"/>
    <col min="8198" max="8448" width="9.140625" style="3287"/>
    <col min="8449" max="8449" width="41.42578125" style="3287" customWidth="1"/>
    <col min="8450" max="8450" width="12.28515625" style="3287" customWidth="1"/>
    <col min="8451" max="8451" width="11.7109375" style="3287" customWidth="1"/>
    <col min="8452" max="8452" width="12.85546875" style="3287" customWidth="1"/>
    <col min="8453" max="8453" width="16.42578125" style="3287" customWidth="1"/>
    <col min="8454" max="8704" width="9.140625" style="3287"/>
    <col min="8705" max="8705" width="41.42578125" style="3287" customWidth="1"/>
    <col min="8706" max="8706" width="12.28515625" style="3287" customWidth="1"/>
    <col min="8707" max="8707" width="11.7109375" style="3287" customWidth="1"/>
    <col min="8708" max="8708" width="12.85546875" style="3287" customWidth="1"/>
    <col min="8709" max="8709" width="16.42578125" style="3287" customWidth="1"/>
    <col min="8710" max="8960" width="9.140625" style="3287"/>
    <col min="8961" max="8961" width="41.42578125" style="3287" customWidth="1"/>
    <col min="8962" max="8962" width="12.28515625" style="3287" customWidth="1"/>
    <col min="8963" max="8963" width="11.7109375" style="3287" customWidth="1"/>
    <col min="8964" max="8964" width="12.85546875" style="3287" customWidth="1"/>
    <col min="8965" max="8965" width="16.42578125" style="3287" customWidth="1"/>
    <col min="8966" max="9216" width="9.140625" style="3287"/>
    <col min="9217" max="9217" width="41.42578125" style="3287" customWidth="1"/>
    <col min="9218" max="9218" width="12.28515625" style="3287" customWidth="1"/>
    <col min="9219" max="9219" width="11.7109375" style="3287" customWidth="1"/>
    <col min="9220" max="9220" width="12.85546875" style="3287" customWidth="1"/>
    <col min="9221" max="9221" width="16.42578125" style="3287" customWidth="1"/>
    <col min="9222" max="9472" width="9.140625" style="3287"/>
    <col min="9473" max="9473" width="41.42578125" style="3287" customWidth="1"/>
    <col min="9474" max="9474" width="12.28515625" style="3287" customWidth="1"/>
    <col min="9475" max="9475" width="11.7109375" style="3287" customWidth="1"/>
    <col min="9476" max="9476" width="12.85546875" style="3287" customWidth="1"/>
    <col min="9477" max="9477" width="16.42578125" style="3287" customWidth="1"/>
    <col min="9478" max="9728" width="9.140625" style="3287"/>
    <col min="9729" max="9729" width="41.42578125" style="3287" customWidth="1"/>
    <col min="9730" max="9730" width="12.28515625" style="3287" customWidth="1"/>
    <col min="9731" max="9731" width="11.7109375" style="3287" customWidth="1"/>
    <col min="9732" max="9732" width="12.85546875" style="3287" customWidth="1"/>
    <col min="9733" max="9733" width="16.42578125" style="3287" customWidth="1"/>
    <col min="9734" max="9984" width="9.140625" style="3287"/>
    <col min="9985" max="9985" width="41.42578125" style="3287" customWidth="1"/>
    <col min="9986" max="9986" width="12.28515625" style="3287" customWidth="1"/>
    <col min="9987" max="9987" width="11.7109375" style="3287" customWidth="1"/>
    <col min="9988" max="9988" width="12.85546875" style="3287" customWidth="1"/>
    <col min="9989" max="9989" width="16.42578125" style="3287" customWidth="1"/>
    <col min="9990" max="10240" width="9.140625" style="3287"/>
    <col min="10241" max="10241" width="41.42578125" style="3287" customWidth="1"/>
    <col min="10242" max="10242" width="12.28515625" style="3287" customWidth="1"/>
    <col min="10243" max="10243" width="11.7109375" style="3287" customWidth="1"/>
    <col min="10244" max="10244" width="12.85546875" style="3287" customWidth="1"/>
    <col min="10245" max="10245" width="16.42578125" style="3287" customWidth="1"/>
    <col min="10246" max="10496" width="9.140625" style="3287"/>
    <col min="10497" max="10497" width="41.42578125" style="3287" customWidth="1"/>
    <col min="10498" max="10498" width="12.28515625" style="3287" customWidth="1"/>
    <col min="10499" max="10499" width="11.7109375" style="3287" customWidth="1"/>
    <col min="10500" max="10500" width="12.85546875" style="3287" customWidth="1"/>
    <col min="10501" max="10501" width="16.42578125" style="3287" customWidth="1"/>
    <col min="10502" max="10752" width="9.140625" style="3287"/>
    <col min="10753" max="10753" width="41.42578125" style="3287" customWidth="1"/>
    <col min="10754" max="10754" width="12.28515625" style="3287" customWidth="1"/>
    <col min="10755" max="10755" width="11.7109375" style="3287" customWidth="1"/>
    <col min="10756" max="10756" width="12.85546875" style="3287" customWidth="1"/>
    <col min="10757" max="10757" width="16.42578125" style="3287" customWidth="1"/>
    <col min="10758" max="11008" width="9.140625" style="3287"/>
    <col min="11009" max="11009" width="41.42578125" style="3287" customWidth="1"/>
    <col min="11010" max="11010" width="12.28515625" style="3287" customWidth="1"/>
    <col min="11011" max="11011" width="11.7109375" style="3287" customWidth="1"/>
    <col min="11012" max="11012" width="12.85546875" style="3287" customWidth="1"/>
    <col min="11013" max="11013" width="16.42578125" style="3287" customWidth="1"/>
    <col min="11014" max="11264" width="9.140625" style="3287"/>
    <col min="11265" max="11265" width="41.42578125" style="3287" customWidth="1"/>
    <col min="11266" max="11266" width="12.28515625" style="3287" customWidth="1"/>
    <col min="11267" max="11267" width="11.7109375" style="3287" customWidth="1"/>
    <col min="11268" max="11268" width="12.85546875" style="3287" customWidth="1"/>
    <col min="11269" max="11269" width="16.42578125" style="3287" customWidth="1"/>
    <col min="11270" max="11520" width="9.140625" style="3287"/>
    <col min="11521" max="11521" width="41.42578125" style="3287" customWidth="1"/>
    <col min="11522" max="11522" width="12.28515625" style="3287" customWidth="1"/>
    <col min="11523" max="11523" width="11.7109375" style="3287" customWidth="1"/>
    <col min="11524" max="11524" width="12.85546875" style="3287" customWidth="1"/>
    <col min="11525" max="11525" width="16.42578125" style="3287" customWidth="1"/>
    <col min="11526" max="11776" width="9.140625" style="3287"/>
    <col min="11777" max="11777" width="41.42578125" style="3287" customWidth="1"/>
    <col min="11778" max="11778" width="12.28515625" style="3287" customWidth="1"/>
    <col min="11779" max="11779" width="11.7109375" style="3287" customWidth="1"/>
    <col min="11780" max="11780" width="12.85546875" style="3287" customWidth="1"/>
    <col min="11781" max="11781" width="16.42578125" style="3287" customWidth="1"/>
    <col min="11782" max="12032" width="9.140625" style="3287"/>
    <col min="12033" max="12033" width="41.42578125" style="3287" customWidth="1"/>
    <col min="12034" max="12034" width="12.28515625" style="3287" customWidth="1"/>
    <col min="12035" max="12035" width="11.7109375" style="3287" customWidth="1"/>
    <col min="12036" max="12036" width="12.85546875" style="3287" customWidth="1"/>
    <col min="12037" max="12037" width="16.42578125" style="3287" customWidth="1"/>
    <col min="12038" max="12288" width="9.140625" style="3287"/>
    <col min="12289" max="12289" width="41.42578125" style="3287" customWidth="1"/>
    <col min="12290" max="12290" width="12.28515625" style="3287" customWidth="1"/>
    <col min="12291" max="12291" width="11.7109375" style="3287" customWidth="1"/>
    <col min="12292" max="12292" width="12.85546875" style="3287" customWidth="1"/>
    <col min="12293" max="12293" width="16.42578125" style="3287" customWidth="1"/>
    <col min="12294" max="12544" width="9.140625" style="3287"/>
    <col min="12545" max="12545" width="41.42578125" style="3287" customWidth="1"/>
    <col min="12546" max="12546" width="12.28515625" style="3287" customWidth="1"/>
    <col min="12547" max="12547" width="11.7109375" style="3287" customWidth="1"/>
    <col min="12548" max="12548" width="12.85546875" style="3287" customWidth="1"/>
    <col min="12549" max="12549" width="16.42578125" style="3287" customWidth="1"/>
    <col min="12550" max="12800" width="9.140625" style="3287"/>
    <col min="12801" max="12801" width="41.42578125" style="3287" customWidth="1"/>
    <col min="12802" max="12802" width="12.28515625" style="3287" customWidth="1"/>
    <col min="12803" max="12803" width="11.7109375" style="3287" customWidth="1"/>
    <col min="12804" max="12804" width="12.85546875" style="3287" customWidth="1"/>
    <col min="12805" max="12805" width="16.42578125" style="3287" customWidth="1"/>
    <col min="12806" max="13056" width="9.140625" style="3287"/>
    <col min="13057" max="13057" width="41.42578125" style="3287" customWidth="1"/>
    <col min="13058" max="13058" width="12.28515625" style="3287" customWidth="1"/>
    <col min="13059" max="13059" width="11.7109375" style="3287" customWidth="1"/>
    <col min="13060" max="13060" width="12.85546875" style="3287" customWidth="1"/>
    <col min="13061" max="13061" width="16.42578125" style="3287" customWidth="1"/>
    <col min="13062" max="13312" width="9.140625" style="3287"/>
    <col min="13313" max="13313" width="41.42578125" style="3287" customWidth="1"/>
    <col min="13314" max="13314" width="12.28515625" style="3287" customWidth="1"/>
    <col min="13315" max="13315" width="11.7109375" style="3287" customWidth="1"/>
    <col min="13316" max="13316" width="12.85546875" style="3287" customWidth="1"/>
    <col min="13317" max="13317" width="16.42578125" style="3287" customWidth="1"/>
    <col min="13318" max="13568" width="9.140625" style="3287"/>
    <col min="13569" max="13569" width="41.42578125" style="3287" customWidth="1"/>
    <col min="13570" max="13570" width="12.28515625" style="3287" customWidth="1"/>
    <col min="13571" max="13571" width="11.7109375" style="3287" customWidth="1"/>
    <col min="13572" max="13572" width="12.85546875" style="3287" customWidth="1"/>
    <col min="13573" max="13573" width="16.42578125" style="3287" customWidth="1"/>
    <col min="13574" max="13824" width="9.140625" style="3287"/>
    <col min="13825" max="13825" width="41.42578125" style="3287" customWidth="1"/>
    <col min="13826" max="13826" width="12.28515625" style="3287" customWidth="1"/>
    <col min="13827" max="13827" width="11.7109375" style="3287" customWidth="1"/>
    <col min="13828" max="13828" width="12.85546875" style="3287" customWidth="1"/>
    <col min="13829" max="13829" width="16.42578125" style="3287" customWidth="1"/>
    <col min="13830" max="14080" width="9.140625" style="3287"/>
    <col min="14081" max="14081" width="41.42578125" style="3287" customWidth="1"/>
    <col min="14082" max="14082" width="12.28515625" style="3287" customWidth="1"/>
    <col min="14083" max="14083" width="11.7109375" style="3287" customWidth="1"/>
    <col min="14084" max="14084" width="12.85546875" style="3287" customWidth="1"/>
    <col min="14085" max="14085" width="16.42578125" style="3287" customWidth="1"/>
    <col min="14086" max="14336" width="9.140625" style="3287"/>
    <col min="14337" max="14337" width="41.42578125" style="3287" customWidth="1"/>
    <col min="14338" max="14338" width="12.28515625" style="3287" customWidth="1"/>
    <col min="14339" max="14339" width="11.7109375" style="3287" customWidth="1"/>
    <col min="14340" max="14340" width="12.85546875" style="3287" customWidth="1"/>
    <col min="14341" max="14341" width="16.42578125" style="3287" customWidth="1"/>
    <col min="14342" max="14592" width="9.140625" style="3287"/>
    <col min="14593" max="14593" width="41.42578125" style="3287" customWidth="1"/>
    <col min="14594" max="14594" width="12.28515625" style="3287" customWidth="1"/>
    <col min="14595" max="14595" width="11.7109375" style="3287" customWidth="1"/>
    <col min="14596" max="14596" width="12.85546875" style="3287" customWidth="1"/>
    <col min="14597" max="14597" width="16.42578125" style="3287" customWidth="1"/>
    <col min="14598" max="14848" width="9.140625" style="3287"/>
    <col min="14849" max="14849" width="41.42578125" style="3287" customWidth="1"/>
    <col min="14850" max="14850" width="12.28515625" style="3287" customWidth="1"/>
    <col min="14851" max="14851" width="11.7109375" style="3287" customWidth="1"/>
    <col min="14852" max="14852" width="12.85546875" style="3287" customWidth="1"/>
    <col min="14853" max="14853" width="16.42578125" style="3287" customWidth="1"/>
    <col min="14854" max="15104" width="9.140625" style="3287"/>
    <col min="15105" max="15105" width="41.42578125" style="3287" customWidth="1"/>
    <col min="15106" max="15106" width="12.28515625" style="3287" customWidth="1"/>
    <col min="15107" max="15107" width="11.7109375" style="3287" customWidth="1"/>
    <col min="15108" max="15108" width="12.85546875" style="3287" customWidth="1"/>
    <col min="15109" max="15109" width="16.42578125" style="3287" customWidth="1"/>
    <col min="15110" max="15360" width="9.140625" style="3287"/>
    <col min="15361" max="15361" width="41.42578125" style="3287" customWidth="1"/>
    <col min="15362" max="15362" width="12.28515625" style="3287" customWidth="1"/>
    <col min="15363" max="15363" width="11.7109375" style="3287" customWidth="1"/>
    <col min="15364" max="15364" width="12.85546875" style="3287" customWidth="1"/>
    <col min="15365" max="15365" width="16.42578125" style="3287" customWidth="1"/>
    <col min="15366" max="15616" width="9.140625" style="3287"/>
    <col min="15617" max="15617" width="41.42578125" style="3287" customWidth="1"/>
    <col min="15618" max="15618" width="12.28515625" style="3287" customWidth="1"/>
    <col min="15619" max="15619" width="11.7109375" style="3287" customWidth="1"/>
    <col min="15620" max="15620" width="12.85546875" style="3287" customWidth="1"/>
    <col min="15621" max="15621" width="16.42578125" style="3287" customWidth="1"/>
    <col min="15622" max="15872" width="9.140625" style="3287"/>
    <col min="15873" max="15873" width="41.42578125" style="3287" customWidth="1"/>
    <col min="15874" max="15874" width="12.28515625" style="3287" customWidth="1"/>
    <col min="15875" max="15875" width="11.7109375" style="3287" customWidth="1"/>
    <col min="15876" max="15876" width="12.85546875" style="3287" customWidth="1"/>
    <col min="15877" max="15877" width="16.42578125" style="3287" customWidth="1"/>
    <col min="15878" max="16128" width="9.140625" style="3287"/>
    <col min="16129" max="16129" width="41.42578125" style="3287" customWidth="1"/>
    <col min="16130" max="16130" width="12.28515625" style="3287" customWidth="1"/>
    <col min="16131" max="16131" width="11.7109375" style="3287" customWidth="1"/>
    <col min="16132" max="16132" width="12.85546875" style="3287" customWidth="1"/>
    <col min="16133" max="16133" width="16.42578125" style="3287" customWidth="1"/>
    <col min="16134" max="16384" width="9.140625" style="3287"/>
  </cols>
  <sheetData>
    <row r="1" spans="1:5" ht="18.75">
      <c r="A1" s="3308" t="s">
        <v>3307</v>
      </c>
      <c r="B1" s="3308"/>
      <c r="C1" s="3307"/>
      <c r="D1" s="3307"/>
      <c r="E1" s="3307"/>
    </row>
    <row r="2" spans="1:5" s="3012" customFormat="1" ht="15.75">
      <c r="A2" s="3368" t="s">
        <v>3308</v>
      </c>
      <c r="B2" s="3368"/>
      <c r="C2" s="3368"/>
      <c r="D2" s="3368"/>
      <c r="E2" s="3368"/>
    </row>
    <row r="3" spans="1:5" s="3012" customFormat="1" ht="15.75">
      <c r="A3" s="3973" t="s">
        <v>3309</v>
      </c>
      <c r="B3" s="3973"/>
      <c r="E3" s="3370" t="s">
        <v>3310</v>
      </c>
    </row>
    <row r="4" spans="1:5" s="3012" customFormat="1" ht="39.950000000000003" customHeight="1">
      <c r="A4" s="3974" t="s">
        <v>905</v>
      </c>
      <c r="B4" s="3974" t="s">
        <v>3311</v>
      </c>
      <c r="C4" s="3975" t="s">
        <v>3312</v>
      </c>
      <c r="D4" s="3975" t="s">
        <v>3313</v>
      </c>
      <c r="E4" s="3975" t="s">
        <v>3314</v>
      </c>
    </row>
    <row r="5" spans="1:5" ht="15" customHeight="1">
      <c r="A5" s="1860" t="s">
        <v>169</v>
      </c>
      <c r="B5" s="1860" t="s">
        <v>3315</v>
      </c>
      <c r="C5" s="3203" t="s">
        <v>527</v>
      </c>
      <c r="D5" s="3203" t="s">
        <v>3316</v>
      </c>
      <c r="E5" s="3203" t="s">
        <v>3317</v>
      </c>
    </row>
    <row r="6" spans="1:5" ht="39.950000000000003" customHeight="1">
      <c r="A6" s="3976" t="s">
        <v>906</v>
      </c>
      <c r="B6" s="3976" t="s">
        <v>3318</v>
      </c>
      <c r="C6" s="3977" t="s">
        <v>3248</v>
      </c>
      <c r="D6" s="3978" t="s">
        <v>3319</v>
      </c>
      <c r="E6" s="3978" t="s">
        <v>3320</v>
      </c>
    </row>
    <row r="7" spans="1:5" ht="20.100000000000001" customHeight="1">
      <c r="A7" s="3974" t="s">
        <v>3321</v>
      </c>
      <c r="B7" s="5462">
        <v>1</v>
      </c>
      <c r="C7" s="5462">
        <v>149</v>
      </c>
      <c r="D7" s="5462">
        <v>174</v>
      </c>
      <c r="E7" s="5462">
        <v>24</v>
      </c>
    </row>
    <row r="8" spans="1:5" ht="15" customHeight="1">
      <c r="A8" s="3747" t="s">
        <v>1317</v>
      </c>
      <c r="B8" s="5461"/>
      <c r="C8" s="5461"/>
      <c r="D8" s="5461"/>
      <c r="E8" s="5461"/>
    </row>
    <row r="9" spans="1:5" ht="20.100000000000001" customHeight="1">
      <c r="A9" s="3979" t="s">
        <v>1318</v>
      </c>
      <c r="B9" s="5460">
        <v>1</v>
      </c>
      <c r="C9" s="5460">
        <v>135817</v>
      </c>
      <c r="D9" s="5460">
        <v>12347</v>
      </c>
      <c r="E9" s="5460">
        <v>20896</v>
      </c>
    </row>
    <row r="10" spans="1:5" ht="15" customHeight="1">
      <c r="A10" s="3748" t="s">
        <v>1319</v>
      </c>
      <c r="B10" s="5460"/>
      <c r="C10" s="5460"/>
      <c r="D10" s="5460"/>
      <c r="E10" s="5460"/>
    </row>
    <row r="11" spans="1:5" ht="15" customHeight="1">
      <c r="A11" s="3980" t="s">
        <v>3322</v>
      </c>
      <c r="B11" s="5461">
        <v>1</v>
      </c>
      <c r="C11" s="5461">
        <v>206050</v>
      </c>
      <c r="D11" s="5461">
        <v>11621</v>
      </c>
      <c r="E11" s="5461">
        <v>22740</v>
      </c>
    </row>
    <row r="12" spans="1:5" ht="15" customHeight="1">
      <c r="A12" s="3980" t="s">
        <v>1321</v>
      </c>
      <c r="B12" s="5461"/>
      <c r="C12" s="5461"/>
      <c r="D12" s="5461"/>
      <c r="E12" s="5461"/>
    </row>
    <row r="13" spans="1:5" ht="20.100000000000001" customHeight="1">
      <c r="A13" s="3981" t="s">
        <v>1322</v>
      </c>
      <c r="B13" s="5460">
        <v>1</v>
      </c>
      <c r="C13" s="5460">
        <v>102160</v>
      </c>
      <c r="D13" s="5460">
        <v>4466</v>
      </c>
      <c r="E13" s="5460">
        <v>8457</v>
      </c>
    </row>
    <row r="14" spans="1:5" ht="15" customHeight="1">
      <c r="A14" s="3748" t="s">
        <v>1323</v>
      </c>
      <c r="B14" s="5460"/>
      <c r="C14" s="5460"/>
      <c r="D14" s="5460"/>
      <c r="E14" s="5460"/>
    </row>
    <row r="15" spans="1:5" ht="20.100000000000001" customHeight="1">
      <c r="A15" s="1860" t="s">
        <v>1324</v>
      </c>
      <c r="B15" s="5461">
        <v>20</v>
      </c>
      <c r="C15" s="5461">
        <v>133607</v>
      </c>
      <c r="D15" s="5461">
        <v>74741</v>
      </c>
      <c r="E15" s="5461">
        <v>63014</v>
      </c>
    </row>
    <row r="16" spans="1:5" ht="15" customHeight="1">
      <c r="A16" s="3747" t="s">
        <v>2738</v>
      </c>
      <c r="B16" s="5461"/>
      <c r="C16" s="5461"/>
      <c r="D16" s="5461"/>
      <c r="E16" s="5461"/>
    </row>
    <row r="17" spans="1:5" ht="20.100000000000001" customHeight="1">
      <c r="A17" s="3979" t="s">
        <v>1326</v>
      </c>
      <c r="B17" s="5460">
        <v>5</v>
      </c>
      <c r="C17" s="5460">
        <v>636271</v>
      </c>
      <c r="D17" s="5460">
        <v>46166</v>
      </c>
      <c r="E17" s="5460">
        <v>120620</v>
      </c>
    </row>
    <row r="18" spans="1:5" ht="15" customHeight="1">
      <c r="A18" s="3748" t="s">
        <v>2739</v>
      </c>
      <c r="B18" s="5460"/>
      <c r="C18" s="5460"/>
      <c r="D18" s="5460"/>
      <c r="E18" s="5460"/>
    </row>
    <row r="19" spans="1:5" ht="20.100000000000001" customHeight="1">
      <c r="A19" s="3979" t="s">
        <v>2740</v>
      </c>
      <c r="B19" s="5460">
        <v>3</v>
      </c>
      <c r="C19" s="5460">
        <v>190847</v>
      </c>
      <c r="D19" s="5460">
        <v>6451</v>
      </c>
      <c r="E19" s="5460">
        <v>12452</v>
      </c>
    </row>
    <row r="20" spans="1:5" ht="15" customHeight="1">
      <c r="A20" s="3748" t="s">
        <v>2741</v>
      </c>
      <c r="B20" s="5460"/>
      <c r="C20" s="5460"/>
      <c r="D20" s="5460"/>
      <c r="E20" s="5460"/>
    </row>
    <row r="21" spans="1:5" ht="20.100000000000001" customHeight="1">
      <c r="A21" s="3979" t="s">
        <v>1330</v>
      </c>
      <c r="B21" s="5460">
        <v>1</v>
      </c>
      <c r="C21" s="5460">
        <v>307100</v>
      </c>
      <c r="D21" s="5460">
        <v>30492</v>
      </c>
      <c r="E21" s="5460">
        <v>76350</v>
      </c>
    </row>
    <row r="22" spans="1:5" ht="15" customHeight="1">
      <c r="A22" s="3748" t="s">
        <v>1331</v>
      </c>
      <c r="B22" s="5460"/>
      <c r="C22" s="5460"/>
      <c r="D22" s="5460"/>
      <c r="E22" s="5460"/>
    </row>
    <row r="23" spans="1:5" ht="20.100000000000001" customHeight="1">
      <c r="A23" s="3979" t="s">
        <v>1332</v>
      </c>
      <c r="B23" s="5460">
        <v>1</v>
      </c>
      <c r="C23" s="5460">
        <v>129075</v>
      </c>
      <c r="D23" s="5460">
        <v>9729</v>
      </c>
      <c r="E23" s="5460">
        <v>6979</v>
      </c>
    </row>
    <row r="24" spans="1:5" ht="15" customHeight="1">
      <c r="A24" s="3748" t="s">
        <v>1333</v>
      </c>
      <c r="B24" s="5460"/>
      <c r="C24" s="5460"/>
      <c r="D24" s="5460"/>
      <c r="E24" s="5460"/>
    </row>
    <row r="25" spans="1:5" ht="20.100000000000001" customHeight="1">
      <c r="A25" s="3979" t="s">
        <v>2445</v>
      </c>
      <c r="B25" s="5460">
        <v>2</v>
      </c>
      <c r="C25" s="5460">
        <v>75186</v>
      </c>
      <c r="D25" s="5460">
        <v>3239</v>
      </c>
      <c r="E25" s="5460">
        <v>5954</v>
      </c>
    </row>
    <row r="26" spans="1:5" ht="15" customHeight="1">
      <c r="A26" s="3748" t="s">
        <v>2743</v>
      </c>
      <c r="B26" s="5460"/>
      <c r="C26" s="5460"/>
      <c r="D26" s="5460"/>
      <c r="E26" s="5460"/>
    </row>
    <row r="27" spans="1:5" ht="15" customHeight="1">
      <c r="A27" s="3979" t="s">
        <v>2744</v>
      </c>
      <c r="B27" s="5460">
        <v>1</v>
      </c>
      <c r="C27" s="5460">
        <v>297442</v>
      </c>
      <c r="D27" s="5460">
        <v>5411</v>
      </c>
      <c r="E27" s="5460">
        <v>5081</v>
      </c>
    </row>
    <row r="28" spans="1:5" ht="15" customHeight="1" thickBot="1">
      <c r="A28" s="3748" t="s">
        <v>2745</v>
      </c>
      <c r="B28" s="5460"/>
      <c r="C28" s="5460"/>
      <c r="D28" s="5460"/>
      <c r="E28" s="5460"/>
    </row>
    <row r="29" spans="1:5" ht="35.1" customHeight="1">
      <c r="A29" s="3982" t="s">
        <v>54</v>
      </c>
      <c r="B29" s="3386">
        <f>SUM(B7:B28)</f>
        <v>37</v>
      </c>
      <c r="C29" s="3386">
        <f>SUM(C7:C28)</f>
        <v>2213704</v>
      </c>
      <c r="D29" s="3386">
        <f>SUM(D7:D28)</f>
        <v>204837</v>
      </c>
      <c r="E29" s="3386">
        <f>SUM(E7:E28)</f>
        <v>342567</v>
      </c>
    </row>
    <row r="30" spans="1:5" ht="19.5" customHeight="1">
      <c r="A30" s="5333" t="s">
        <v>1339</v>
      </c>
      <c r="B30" s="5333"/>
      <c r="C30" s="5333"/>
      <c r="D30" s="5333"/>
      <c r="E30" s="5333"/>
    </row>
  </sheetData>
  <mergeCells count="45">
    <mergeCell ref="B7:B8"/>
    <mergeCell ref="C7:C8"/>
    <mergeCell ref="D7:D8"/>
    <mergeCell ref="E7:E8"/>
    <mergeCell ref="B9:B10"/>
    <mergeCell ref="C9:C10"/>
    <mergeCell ref="D9:D10"/>
    <mergeCell ref="E9:E10"/>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19:B20"/>
    <mergeCell ref="C19:C20"/>
    <mergeCell ref="D19:D20"/>
    <mergeCell ref="E19:E20"/>
    <mergeCell ref="B21:B22"/>
    <mergeCell ref="C21:C22"/>
    <mergeCell ref="D21:D22"/>
    <mergeCell ref="E21:E22"/>
    <mergeCell ref="B23:B24"/>
    <mergeCell ref="C23:C24"/>
    <mergeCell ref="D23:D24"/>
    <mergeCell ref="E23:E24"/>
    <mergeCell ref="B25:B26"/>
    <mergeCell ref="C25:C26"/>
    <mergeCell ref="D25:D26"/>
    <mergeCell ref="E25:E26"/>
    <mergeCell ref="B27:B28"/>
    <mergeCell ref="C27:C28"/>
    <mergeCell ref="D27:D28"/>
    <mergeCell ref="E27:E28"/>
    <mergeCell ref="A30:E30"/>
  </mergeCells>
  <printOptions horizontalCentered="1" verticalCentered="1"/>
  <pageMargins left="0.47244094488188981" right="0.47244094488188981" top="0.98425196850393704" bottom="0.98425196850393704" header="0.51181102362204722" footer="0.51181102362204722"/>
  <pageSetup paperSize="9" scale="81"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2F946-6839-4305-8413-148793A736D3}">
  <sheetPr>
    <pageSetUpPr autoPageBreaks="0"/>
  </sheetPr>
  <dimension ref="A1:H11"/>
  <sheetViews>
    <sheetView showGridLines="0" showRuler="0" zoomScaleNormal="100" workbookViewId="0">
      <selection activeCell="F9" sqref="F9"/>
    </sheetView>
  </sheetViews>
  <sheetFormatPr defaultRowHeight="33" customHeight="1"/>
  <cols>
    <col min="1" max="2" width="15.140625" style="833" customWidth="1"/>
    <col min="3" max="3" width="16.7109375" style="833" customWidth="1"/>
    <col min="4" max="4" width="15.5703125" style="833" customWidth="1"/>
    <col min="5" max="5" width="16.7109375" style="833" customWidth="1"/>
    <col min="6" max="6" width="17.28515625" style="833" customWidth="1"/>
    <col min="7" max="7" width="14.5703125" style="833" customWidth="1"/>
    <col min="8" max="8" width="16.7109375" style="833" customWidth="1"/>
    <col min="9" max="256" width="9.140625" style="833"/>
    <col min="257" max="258" width="15.140625" style="833" customWidth="1"/>
    <col min="259" max="259" width="16.7109375" style="833" customWidth="1"/>
    <col min="260" max="260" width="15.5703125" style="833" customWidth="1"/>
    <col min="261" max="261" width="16.7109375" style="833" customWidth="1"/>
    <col min="262" max="262" width="17.28515625" style="833" customWidth="1"/>
    <col min="263" max="263" width="14.5703125" style="833" customWidth="1"/>
    <col min="264" max="264" width="16.7109375" style="833" customWidth="1"/>
    <col min="265" max="512" width="9.140625" style="833"/>
    <col min="513" max="514" width="15.140625" style="833" customWidth="1"/>
    <col min="515" max="515" width="16.7109375" style="833" customWidth="1"/>
    <col min="516" max="516" width="15.5703125" style="833" customWidth="1"/>
    <col min="517" max="517" width="16.7109375" style="833" customWidth="1"/>
    <col min="518" max="518" width="17.28515625" style="833" customWidth="1"/>
    <col min="519" max="519" width="14.5703125" style="833" customWidth="1"/>
    <col min="520" max="520" width="16.7109375" style="833" customWidth="1"/>
    <col min="521" max="768" width="9.140625" style="833"/>
    <col min="769" max="770" width="15.140625" style="833" customWidth="1"/>
    <col min="771" max="771" width="16.7109375" style="833" customWidth="1"/>
    <col min="772" max="772" width="15.5703125" style="833" customWidth="1"/>
    <col min="773" max="773" width="16.7109375" style="833" customWidth="1"/>
    <col min="774" max="774" width="17.28515625" style="833" customWidth="1"/>
    <col min="775" max="775" width="14.5703125" style="833" customWidth="1"/>
    <col min="776" max="776" width="16.7109375" style="833" customWidth="1"/>
    <col min="777" max="1024" width="9.140625" style="833"/>
    <col min="1025" max="1026" width="15.140625" style="833" customWidth="1"/>
    <col min="1027" max="1027" width="16.7109375" style="833" customWidth="1"/>
    <col min="1028" max="1028" width="15.5703125" style="833" customWidth="1"/>
    <col min="1029" max="1029" width="16.7109375" style="833" customWidth="1"/>
    <col min="1030" max="1030" width="17.28515625" style="833" customWidth="1"/>
    <col min="1031" max="1031" width="14.5703125" style="833" customWidth="1"/>
    <col min="1032" max="1032" width="16.7109375" style="833" customWidth="1"/>
    <col min="1033" max="1280" width="9.140625" style="833"/>
    <col min="1281" max="1282" width="15.140625" style="833" customWidth="1"/>
    <col min="1283" max="1283" width="16.7109375" style="833" customWidth="1"/>
    <col min="1284" max="1284" width="15.5703125" style="833" customWidth="1"/>
    <col min="1285" max="1285" width="16.7109375" style="833" customWidth="1"/>
    <col min="1286" max="1286" width="17.28515625" style="833" customWidth="1"/>
    <col min="1287" max="1287" width="14.5703125" style="833" customWidth="1"/>
    <col min="1288" max="1288" width="16.7109375" style="833" customWidth="1"/>
    <col min="1289" max="1536" width="9.140625" style="833"/>
    <col min="1537" max="1538" width="15.140625" style="833" customWidth="1"/>
    <col min="1539" max="1539" width="16.7109375" style="833" customWidth="1"/>
    <col min="1540" max="1540" width="15.5703125" style="833" customWidth="1"/>
    <col min="1541" max="1541" width="16.7109375" style="833" customWidth="1"/>
    <col min="1542" max="1542" width="17.28515625" style="833" customWidth="1"/>
    <col min="1543" max="1543" width="14.5703125" style="833" customWidth="1"/>
    <col min="1544" max="1544" width="16.7109375" style="833" customWidth="1"/>
    <col min="1545" max="1792" width="9.140625" style="833"/>
    <col min="1793" max="1794" width="15.140625" style="833" customWidth="1"/>
    <col min="1795" max="1795" width="16.7109375" style="833" customWidth="1"/>
    <col min="1796" max="1796" width="15.5703125" style="833" customWidth="1"/>
    <col min="1797" max="1797" width="16.7109375" style="833" customWidth="1"/>
    <col min="1798" max="1798" width="17.28515625" style="833" customWidth="1"/>
    <col min="1799" max="1799" width="14.5703125" style="833" customWidth="1"/>
    <col min="1800" max="1800" width="16.7109375" style="833" customWidth="1"/>
    <col min="1801" max="2048" width="9.140625" style="833"/>
    <col min="2049" max="2050" width="15.140625" style="833" customWidth="1"/>
    <col min="2051" max="2051" width="16.7109375" style="833" customWidth="1"/>
    <col min="2052" max="2052" width="15.5703125" style="833" customWidth="1"/>
    <col min="2053" max="2053" width="16.7109375" style="833" customWidth="1"/>
    <col min="2054" max="2054" width="17.28515625" style="833" customWidth="1"/>
    <col min="2055" max="2055" width="14.5703125" style="833" customWidth="1"/>
    <col min="2056" max="2056" width="16.7109375" style="833" customWidth="1"/>
    <col min="2057" max="2304" width="9.140625" style="833"/>
    <col min="2305" max="2306" width="15.140625" style="833" customWidth="1"/>
    <col min="2307" max="2307" width="16.7109375" style="833" customWidth="1"/>
    <col min="2308" max="2308" width="15.5703125" style="833" customWidth="1"/>
    <col min="2309" max="2309" width="16.7109375" style="833" customWidth="1"/>
    <col min="2310" max="2310" width="17.28515625" style="833" customWidth="1"/>
    <col min="2311" max="2311" width="14.5703125" style="833" customWidth="1"/>
    <col min="2312" max="2312" width="16.7109375" style="833" customWidth="1"/>
    <col min="2313" max="2560" width="9.140625" style="833"/>
    <col min="2561" max="2562" width="15.140625" style="833" customWidth="1"/>
    <col min="2563" max="2563" width="16.7109375" style="833" customWidth="1"/>
    <col min="2564" max="2564" width="15.5703125" style="833" customWidth="1"/>
    <col min="2565" max="2565" width="16.7109375" style="833" customWidth="1"/>
    <col min="2566" max="2566" width="17.28515625" style="833" customWidth="1"/>
    <col min="2567" max="2567" width="14.5703125" style="833" customWidth="1"/>
    <col min="2568" max="2568" width="16.7109375" style="833" customWidth="1"/>
    <col min="2569" max="2816" width="9.140625" style="833"/>
    <col min="2817" max="2818" width="15.140625" style="833" customWidth="1"/>
    <col min="2819" max="2819" width="16.7109375" style="833" customWidth="1"/>
    <col min="2820" max="2820" width="15.5703125" style="833" customWidth="1"/>
    <col min="2821" max="2821" width="16.7109375" style="833" customWidth="1"/>
    <col min="2822" max="2822" width="17.28515625" style="833" customWidth="1"/>
    <col min="2823" max="2823" width="14.5703125" style="833" customWidth="1"/>
    <col min="2824" max="2824" width="16.7109375" style="833" customWidth="1"/>
    <col min="2825" max="3072" width="9.140625" style="833"/>
    <col min="3073" max="3074" width="15.140625" style="833" customWidth="1"/>
    <col min="3075" max="3075" width="16.7109375" style="833" customWidth="1"/>
    <col min="3076" max="3076" width="15.5703125" style="833" customWidth="1"/>
    <col min="3077" max="3077" width="16.7109375" style="833" customWidth="1"/>
    <col min="3078" max="3078" width="17.28515625" style="833" customWidth="1"/>
    <col min="3079" max="3079" width="14.5703125" style="833" customWidth="1"/>
    <col min="3080" max="3080" width="16.7109375" style="833" customWidth="1"/>
    <col min="3081" max="3328" width="9.140625" style="833"/>
    <col min="3329" max="3330" width="15.140625" style="833" customWidth="1"/>
    <col min="3331" max="3331" width="16.7109375" style="833" customWidth="1"/>
    <col min="3332" max="3332" width="15.5703125" style="833" customWidth="1"/>
    <col min="3333" max="3333" width="16.7109375" style="833" customWidth="1"/>
    <col min="3334" max="3334" width="17.28515625" style="833" customWidth="1"/>
    <col min="3335" max="3335" width="14.5703125" style="833" customWidth="1"/>
    <col min="3336" max="3336" width="16.7109375" style="833" customWidth="1"/>
    <col min="3337" max="3584" width="9.140625" style="833"/>
    <col min="3585" max="3586" width="15.140625" style="833" customWidth="1"/>
    <col min="3587" max="3587" width="16.7109375" style="833" customWidth="1"/>
    <col min="3588" max="3588" width="15.5703125" style="833" customWidth="1"/>
    <col min="3589" max="3589" width="16.7109375" style="833" customWidth="1"/>
    <col min="3590" max="3590" width="17.28515625" style="833" customWidth="1"/>
    <col min="3591" max="3591" width="14.5703125" style="833" customWidth="1"/>
    <col min="3592" max="3592" width="16.7109375" style="833" customWidth="1"/>
    <col min="3593" max="3840" width="9.140625" style="833"/>
    <col min="3841" max="3842" width="15.140625" style="833" customWidth="1"/>
    <col min="3843" max="3843" width="16.7109375" style="833" customWidth="1"/>
    <col min="3844" max="3844" width="15.5703125" style="833" customWidth="1"/>
    <col min="3845" max="3845" width="16.7109375" style="833" customWidth="1"/>
    <col min="3846" max="3846" width="17.28515625" style="833" customWidth="1"/>
    <col min="3847" max="3847" width="14.5703125" style="833" customWidth="1"/>
    <col min="3848" max="3848" width="16.7109375" style="833" customWidth="1"/>
    <col min="3849" max="4096" width="9.140625" style="833"/>
    <col min="4097" max="4098" width="15.140625" style="833" customWidth="1"/>
    <col min="4099" max="4099" width="16.7109375" style="833" customWidth="1"/>
    <col min="4100" max="4100" width="15.5703125" style="833" customWidth="1"/>
    <col min="4101" max="4101" width="16.7109375" style="833" customWidth="1"/>
    <col min="4102" max="4102" width="17.28515625" style="833" customWidth="1"/>
    <col min="4103" max="4103" width="14.5703125" style="833" customWidth="1"/>
    <col min="4104" max="4104" width="16.7109375" style="833" customWidth="1"/>
    <col min="4105" max="4352" width="9.140625" style="833"/>
    <col min="4353" max="4354" width="15.140625" style="833" customWidth="1"/>
    <col min="4355" max="4355" width="16.7109375" style="833" customWidth="1"/>
    <col min="4356" max="4356" width="15.5703125" style="833" customWidth="1"/>
    <col min="4357" max="4357" width="16.7109375" style="833" customWidth="1"/>
    <col min="4358" max="4358" width="17.28515625" style="833" customWidth="1"/>
    <col min="4359" max="4359" width="14.5703125" style="833" customWidth="1"/>
    <col min="4360" max="4360" width="16.7109375" style="833" customWidth="1"/>
    <col min="4361" max="4608" width="9.140625" style="833"/>
    <col min="4609" max="4610" width="15.140625" style="833" customWidth="1"/>
    <col min="4611" max="4611" width="16.7109375" style="833" customWidth="1"/>
    <col min="4612" max="4612" width="15.5703125" style="833" customWidth="1"/>
    <col min="4613" max="4613" width="16.7109375" style="833" customWidth="1"/>
    <col min="4614" max="4614" width="17.28515625" style="833" customWidth="1"/>
    <col min="4615" max="4615" width="14.5703125" style="833" customWidth="1"/>
    <col min="4616" max="4616" width="16.7109375" style="833" customWidth="1"/>
    <col min="4617" max="4864" width="9.140625" style="833"/>
    <col min="4865" max="4866" width="15.140625" style="833" customWidth="1"/>
    <col min="4867" max="4867" width="16.7109375" style="833" customWidth="1"/>
    <col min="4868" max="4868" width="15.5703125" style="833" customWidth="1"/>
    <col min="4869" max="4869" width="16.7109375" style="833" customWidth="1"/>
    <col min="4870" max="4870" width="17.28515625" style="833" customWidth="1"/>
    <col min="4871" max="4871" width="14.5703125" style="833" customWidth="1"/>
    <col min="4872" max="4872" width="16.7109375" style="833" customWidth="1"/>
    <col min="4873" max="5120" width="9.140625" style="833"/>
    <col min="5121" max="5122" width="15.140625" style="833" customWidth="1"/>
    <col min="5123" max="5123" width="16.7109375" style="833" customWidth="1"/>
    <col min="5124" max="5124" width="15.5703125" style="833" customWidth="1"/>
    <col min="5125" max="5125" width="16.7109375" style="833" customWidth="1"/>
    <col min="5126" max="5126" width="17.28515625" style="833" customWidth="1"/>
    <col min="5127" max="5127" width="14.5703125" style="833" customWidth="1"/>
    <col min="5128" max="5128" width="16.7109375" style="833" customWidth="1"/>
    <col min="5129" max="5376" width="9.140625" style="833"/>
    <col min="5377" max="5378" width="15.140625" style="833" customWidth="1"/>
    <col min="5379" max="5379" width="16.7109375" style="833" customWidth="1"/>
    <col min="5380" max="5380" width="15.5703125" style="833" customWidth="1"/>
    <col min="5381" max="5381" width="16.7109375" style="833" customWidth="1"/>
    <col min="5382" max="5382" width="17.28515625" style="833" customWidth="1"/>
    <col min="5383" max="5383" width="14.5703125" style="833" customWidth="1"/>
    <col min="5384" max="5384" width="16.7109375" style="833" customWidth="1"/>
    <col min="5385" max="5632" width="9.140625" style="833"/>
    <col min="5633" max="5634" width="15.140625" style="833" customWidth="1"/>
    <col min="5635" max="5635" width="16.7109375" style="833" customWidth="1"/>
    <col min="5636" max="5636" width="15.5703125" style="833" customWidth="1"/>
    <col min="5637" max="5637" width="16.7109375" style="833" customWidth="1"/>
    <col min="5638" max="5638" width="17.28515625" style="833" customWidth="1"/>
    <col min="5639" max="5639" width="14.5703125" style="833" customWidth="1"/>
    <col min="5640" max="5640" width="16.7109375" style="833" customWidth="1"/>
    <col min="5641" max="5888" width="9.140625" style="833"/>
    <col min="5889" max="5890" width="15.140625" style="833" customWidth="1"/>
    <col min="5891" max="5891" width="16.7109375" style="833" customWidth="1"/>
    <col min="5892" max="5892" width="15.5703125" style="833" customWidth="1"/>
    <col min="5893" max="5893" width="16.7109375" style="833" customWidth="1"/>
    <col min="5894" max="5894" width="17.28515625" style="833" customWidth="1"/>
    <col min="5895" max="5895" width="14.5703125" style="833" customWidth="1"/>
    <col min="5896" max="5896" width="16.7109375" style="833" customWidth="1"/>
    <col min="5897" max="6144" width="9.140625" style="833"/>
    <col min="6145" max="6146" width="15.140625" style="833" customWidth="1"/>
    <col min="6147" max="6147" width="16.7109375" style="833" customWidth="1"/>
    <col min="6148" max="6148" width="15.5703125" style="833" customWidth="1"/>
    <col min="6149" max="6149" width="16.7109375" style="833" customWidth="1"/>
    <col min="6150" max="6150" width="17.28515625" style="833" customWidth="1"/>
    <col min="6151" max="6151" width="14.5703125" style="833" customWidth="1"/>
    <col min="6152" max="6152" width="16.7109375" style="833" customWidth="1"/>
    <col min="6153" max="6400" width="9.140625" style="833"/>
    <col min="6401" max="6402" width="15.140625" style="833" customWidth="1"/>
    <col min="6403" max="6403" width="16.7109375" style="833" customWidth="1"/>
    <col min="6404" max="6404" width="15.5703125" style="833" customWidth="1"/>
    <col min="6405" max="6405" width="16.7109375" style="833" customWidth="1"/>
    <col min="6406" max="6406" width="17.28515625" style="833" customWidth="1"/>
    <col min="6407" max="6407" width="14.5703125" style="833" customWidth="1"/>
    <col min="6408" max="6408" width="16.7109375" style="833" customWidth="1"/>
    <col min="6409" max="6656" width="9.140625" style="833"/>
    <col min="6657" max="6658" width="15.140625" style="833" customWidth="1"/>
    <col min="6659" max="6659" width="16.7109375" style="833" customWidth="1"/>
    <col min="6660" max="6660" width="15.5703125" style="833" customWidth="1"/>
    <col min="6661" max="6661" width="16.7109375" style="833" customWidth="1"/>
    <col min="6662" max="6662" width="17.28515625" style="833" customWidth="1"/>
    <col min="6663" max="6663" width="14.5703125" style="833" customWidth="1"/>
    <col min="6664" max="6664" width="16.7109375" style="833" customWidth="1"/>
    <col min="6665" max="6912" width="9.140625" style="833"/>
    <col min="6913" max="6914" width="15.140625" style="833" customWidth="1"/>
    <col min="6915" max="6915" width="16.7109375" style="833" customWidth="1"/>
    <col min="6916" max="6916" width="15.5703125" style="833" customWidth="1"/>
    <col min="6917" max="6917" width="16.7109375" style="833" customWidth="1"/>
    <col min="6918" max="6918" width="17.28515625" style="833" customWidth="1"/>
    <col min="6919" max="6919" width="14.5703125" style="833" customWidth="1"/>
    <col min="6920" max="6920" width="16.7109375" style="833" customWidth="1"/>
    <col min="6921" max="7168" width="9.140625" style="833"/>
    <col min="7169" max="7170" width="15.140625" style="833" customWidth="1"/>
    <col min="7171" max="7171" width="16.7109375" style="833" customWidth="1"/>
    <col min="7172" max="7172" width="15.5703125" style="833" customWidth="1"/>
    <col min="7173" max="7173" width="16.7109375" style="833" customWidth="1"/>
    <col min="7174" max="7174" width="17.28515625" style="833" customWidth="1"/>
    <col min="7175" max="7175" width="14.5703125" style="833" customWidth="1"/>
    <col min="7176" max="7176" width="16.7109375" style="833" customWidth="1"/>
    <col min="7177" max="7424" width="9.140625" style="833"/>
    <col min="7425" max="7426" width="15.140625" style="833" customWidth="1"/>
    <col min="7427" max="7427" width="16.7109375" style="833" customWidth="1"/>
    <col min="7428" max="7428" width="15.5703125" style="833" customWidth="1"/>
    <col min="7429" max="7429" width="16.7109375" style="833" customWidth="1"/>
    <col min="7430" max="7430" width="17.28515625" style="833" customWidth="1"/>
    <col min="7431" max="7431" width="14.5703125" style="833" customWidth="1"/>
    <col min="7432" max="7432" width="16.7109375" style="833" customWidth="1"/>
    <col min="7433" max="7680" width="9.140625" style="833"/>
    <col min="7681" max="7682" width="15.140625" style="833" customWidth="1"/>
    <col min="7683" max="7683" width="16.7109375" style="833" customWidth="1"/>
    <col min="7684" max="7684" width="15.5703125" style="833" customWidth="1"/>
    <col min="7685" max="7685" width="16.7109375" style="833" customWidth="1"/>
    <col min="7686" max="7686" width="17.28515625" style="833" customWidth="1"/>
    <col min="7687" max="7687" width="14.5703125" style="833" customWidth="1"/>
    <col min="7688" max="7688" width="16.7109375" style="833" customWidth="1"/>
    <col min="7689" max="7936" width="9.140625" style="833"/>
    <col min="7937" max="7938" width="15.140625" style="833" customWidth="1"/>
    <col min="7939" max="7939" width="16.7109375" style="833" customWidth="1"/>
    <col min="7940" max="7940" width="15.5703125" style="833" customWidth="1"/>
    <col min="7941" max="7941" width="16.7109375" style="833" customWidth="1"/>
    <col min="7942" max="7942" width="17.28515625" style="833" customWidth="1"/>
    <col min="7943" max="7943" width="14.5703125" style="833" customWidth="1"/>
    <col min="7944" max="7944" width="16.7109375" style="833" customWidth="1"/>
    <col min="7945" max="8192" width="9.140625" style="833"/>
    <col min="8193" max="8194" width="15.140625" style="833" customWidth="1"/>
    <col min="8195" max="8195" width="16.7109375" style="833" customWidth="1"/>
    <col min="8196" max="8196" width="15.5703125" style="833" customWidth="1"/>
    <col min="8197" max="8197" width="16.7109375" style="833" customWidth="1"/>
    <col min="8198" max="8198" width="17.28515625" style="833" customWidth="1"/>
    <col min="8199" max="8199" width="14.5703125" style="833" customWidth="1"/>
    <col min="8200" max="8200" width="16.7109375" style="833" customWidth="1"/>
    <col min="8201" max="8448" width="9.140625" style="833"/>
    <col min="8449" max="8450" width="15.140625" style="833" customWidth="1"/>
    <col min="8451" max="8451" width="16.7109375" style="833" customWidth="1"/>
    <col min="8452" max="8452" width="15.5703125" style="833" customWidth="1"/>
    <col min="8453" max="8453" width="16.7109375" style="833" customWidth="1"/>
    <col min="8454" max="8454" width="17.28515625" style="833" customWidth="1"/>
    <col min="8455" max="8455" width="14.5703125" style="833" customWidth="1"/>
    <col min="8456" max="8456" width="16.7109375" style="833" customWidth="1"/>
    <col min="8457" max="8704" width="9.140625" style="833"/>
    <col min="8705" max="8706" width="15.140625" style="833" customWidth="1"/>
    <col min="8707" max="8707" width="16.7109375" style="833" customWidth="1"/>
    <col min="8708" max="8708" width="15.5703125" style="833" customWidth="1"/>
    <col min="8709" max="8709" width="16.7109375" style="833" customWidth="1"/>
    <col min="8710" max="8710" width="17.28515625" style="833" customWidth="1"/>
    <col min="8711" max="8711" width="14.5703125" style="833" customWidth="1"/>
    <col min="8712" max="8712" width="16.7109375" style="833" customWidth="1"/>
    <col min="8713" max="8960" width="9.140625" style="833"/>
    <col min="8961" max="8962" width="15.140625" style="833" customWidth="1"/>
    <col min="8963" max="8963" width="16.7109375" style="833" customWidth="1"/>
    <col min="8964" max="8964" width="15.5703125" style="833" customWidth="1"/>
    <col min="8965" max="8965" width="16.7109375" style="833" customWidth="1"/>
    <col min="8966" max="8966" width="17.28515625" style="833" customWidth="1"/>
    <col min="8967" max="8967" width="14.5703125" style="833" customWidth="1"/>
    <col min="8968" max="8968" width="16.7109375" style="833" customWidth="1"/>
    <col min="8969" max="9216" width="9.140625" style="833"/>
    <col min="9217" max="9218" width="15.140625" style="833" customWidth="1"/>
    <col min="9219" max="9219" width="16.7109375" style="833" customWidth="1"/>
    <col min="9220" max="9220" width="15.5703125" style="833" customWidth="1"/>
    <col min="9221" max="9221" width="16.7109375" style="833" customWidth="1"/>
    <col min="9222" max="9222" width="17.28515625" style="833" customWidth="1"/>
    <col min="9223" max="9223" width="14.5703125" style="833" customWidth="1"/>
    <col min="9224" max="9224" width="16.7109375" style="833" customWidth="1"/>
    <col min="9225" max="9472" width="9.140625" style="833"/>
    <col min="9473" max="9474" width="15.140625" style="833" customWidth="1"/>
    <col min="9475" max="9475" width="16.7109375" style="833" customWidth="1"/>
    <col min="9476" max="9476" width="15.5703125" style="833" customWidth="1"/>
    <col min="9477" max="9477" width="16.7109375" style="833" customWidth="1"/>
    <col min="9478" max="9478" width="17.28515625" style="833" customWidth="1"/>
    <col min="9479" max="9479" width="14.5703125" style="833" customWidth="1"/>
    <col min="9480" max="9480" width="16.7109375" style="833" customWidth="1"/>
    <col min="9481" max="9728" width="9.140625" style="833"/>
    <col min="9729" max="9730" width="15.140625" style="833" customWidth="1"/>
    <col min="9731" max="9731" width="16.7109375" style="833" customWidth="1"/>
    <col min="9732" max="9732" width="15.5703125" style="833" customWidth="1"/>
    <col min="9733" max="9733" width="16.7109375" style="833" customWidth="1"/>
    <col min="9734" max="9734" width="17.28515625" style="833" customWidth="1"/>
    <col min="9735" max="9735" width="14.5703125" style="833" customWidth="1"/>
    <col min="9736" max="9736" width="16.7109375" style="833" customWidth="1"/>
    <col min="9737" max="9984" width="9.140625" style="833"/>
    <col min="9985" max="9986" width="15.140625" style="833" customWidth="1"/>
    <col min="9987" max="9987" width="16.7109375" style="833" customWidth="1"/>
    <col min="9988" max="9988" width="15.5703125" style="833" customWidth="1"/>
    <col min="9989" max="9989" width="16.7109375" style="833" customWidth="1"/>
    <col min="9990" max="9990" width="17.28515625" style="833" customWidth="1"/>
    <col min="9991" max="9991" width="14.5703125" style="833" customWidth="1"/>
    <col min="9992" max="9992" width="16.7109375" style="833" customWidth="1"/>
    <col min="9993" max="10240" width="9.140625" style="833"/>
    <col min="10241" max="10242" width="15.140625" style="833" customWidth="1"/>
    <col min="10243" max="10243" width="16.7109375" style="833" customWidth="1"/>
    <col min="10244" max="10244" width="15.5703125" style="833" customWidth="1"/>
    <col min="10245" max="10245" width="16.7109375" style="833" customWidth="1"/>
    <col min="10246" max="10246" width="17.28515625" style="833" customWidth="1"/>
    <col min="10247" max="10247" width="14.5703125" style="833" customWidth="1"/>
    <col min="10248" max="10248" width="16.7109375" style="833" customWidth="1"/>
    <col min="10249" max="10496" width="9.140625" style="833"/>
    <col min="10497" max="10498" width="15.140625" style="833" customWidth="1"/>
    <col min="10499" max="10499" width="16.7109375" style="833" customWidth="1"/>
    <col min="10500" max="10500" width="15.5703125" style="833" customWidth="1"/>
    <col min="10501" max="10501" width="16.7109375" style="833" customWidth="1"/>
    <col min="10502" max="10502" width="17.28515625" style="833" customWidth="1"/>
    <col min="10503" max="10503" width="14.5703125" style="833" customWidth="1"/>
    <col min="10504" max="10504" width="16.7109375" style="833" customWidth="1"/>
    <col min="10505" max="10752" width="9.140625" style="833"/>
    <col min="10753" max="10754" width="15.140625" style="833" customWidth="1"/>
    <col min="10755" max="10755" width="16.7109375" style="833" customWidth="1"/>
    <col min="10756" max="10756" width="15.5703125" style="833" customWidth="1"/>
    <col min="10757" max="10757" width="16.7109375" style="833" customWidth="1"/>
    <col min="10758" max="10758" width="17.28515625" style="833" customWidth="1"/>
    <col min="10759" max="10759" width="14.5703125" style="833" customWidth="1"/>
    <col min="10760" max="10760" width="16.7109375" style="833" customWidth="1"/>
    <col min="10761" max="11008" width="9.140625" style="833"/>
    <col min="11009" max="11010" width="15.140625" style="833" customWidth="1"/>
    <col min="11011" max="11011" width="16.7109375" style="833" customWidth="1"/>
    <col min="11012" max="11012" width="15.5703125" style="833" customWidth="1"/>
    <col min="11013" max="11013" width="16.7109375" style="833" customWidth="1"/>
    <col min="11014" max="11014" width="17.28515625" style="833" customWidth="1"/>
    <col min="11015" max="11015" width="14.5703125" style="833" customWidth="1"/>
    <col min="11016" max="11016" width="16.7109375" style="833" customWidth="1"/>
    <col min="11017" max="11264" width="9.140625" style="833"/>
    <col min="11265" max="11266" width="15.140625" style="833" customWidth="1"/>
    <col min="11267" max="11267" width="16.7109375" style="833" customWidth="1"/>
    <col min="11268" max="11268" width="15.5703125" style="833" customWidth="1"/>
    <col min="11269" max="11269" width="16.7109375" style="833" customWidth="1"/>
    <col min="11270" max="11270" width="17.28515625" style="833" customWidth="1"/>
    <col min="11271" max="11271" width="14.5703125" style="833" customWidth="1"/>
    <col min="11272" max="11272" width="16.7109375" style="833" customWidth="1"/>
    <col min="11273" max="11520" width="9.140625" style="833"/>
    <col min="11521" max="11522" width="15.140625" style="833" customWidth="1"/>
    <col min="11523" max="11523" width="16.7109375" style="833" customWidth="1"/>
    <col min="11524" max="11524" width="15.5703125" style="833" customWidth="1"/>
    <col min="11525" max="11525" width="16.7109375" style="833" customWidth="1"/>
    <col min="11526" max="11526" width="17.28515625" style="833" customWidth="1"/>
    <col min="11527" max="11527" width="14.5703125" style="833" customWidth="1"/>
    <col min="11528" max="11528" width="16.7109375" style="833" customWidth="1"/>
    <col min="11529" max="11776" width="9.140625" style="833"/>
    <col min="11777" max="11778" width="15.140625" style="833" customWidth="1"/>
    <col min="11779" max="11779" width="16.7109375" style="833" customWidth="1"/>
    <col min="11780" max="11780" width="15.5703125" style="833" customWidth="1"/>
    <col min="11781" max="11781" width="16.7109375" style="833" customWidth="1"/>
    <col min="11782" max="11782" width="17.28515625" style="833" customWidth="1"/>
    <col min="11783" max="11783" width="14.5703125" style="833" customWidth="1"/>
    <col min="11784" max="11784" width="16.7109375" style="833" customWidth="1"/>
    <col min="11785" max="12032" width="9.140625" style="833"/>
    <col min="12033" max="12034" width="15.140625" style="833" customWidth="1"/>
    <col min="12035" max="12035" width="16.7109375" style="833" customWidth="1"/>
    <col min="12036" max="12036" width="15.5703125" style="833" customWidth="1"/>
    <col min="12037" max="12037" width="16.7109375" style="833" customWidth="1"/>
    <col min="12038" max="12038" width="17.28515625" style="833" customWidth="1"/>
    <col min="12039" max="12039" width="14.5703125" style="833" customWidth="1"/>
    <col min="12040" max="12040" width="16.7109375" style="833" customWidth="1"/>
    <col min="12041" max="12288" width="9.140625" style="833"/>
    <col min="12289" max="12290" width="15.140625" style="833" customWidth="1"/>
    <col min="12291" max="12291" width="16.7109375" style="833" customWidth="1"/>
    <col min="12292" max="12292" width="15.5703125" style="833" customWidth="1"/>
    <col min="12293" max="12293" width="16.7109375" style="833" customWidth="1"/>
    <col min="12294" max="12294" width="17.28515625" style="833" customWidth="1"/>
    <col min="12295" max="12295" width="14.5703125" style="833" customWidth="1"/>
    <col min="12296" max="12296" width="16.7109375" style="833" customWidth="1"/>
    <col min="12297" max="12544" width="9.140625" style="833"/>
    <col min="12545" max="12546" width="15.140625" style="833" customWidth="1"/>
    <col min="12547" max="12547" width="16.7109375" style="833" customWidth="1"/>
    <col min="12548" max="12548" width="15.5703125" style="833" customWidth="1"/>
    <col min="12549" max="12549" width="16.7109375" style="833" customWidth="1"/>
    <col min="12550" max="12550" width="17.28515625" style="833" customWidth="1"/>
    <col min="12551" max="12551" width="14.5703125" style="833" customWidth="1"/>
    <col min="12552" max="12552" width="16.7109375" style="833" customWidth="1"/>
    <col min="12553" max="12800" width="9.140625" style="833"/>
    <col min="12801" max="12802" width="15.140625" style="833" customWidth="1"/>
    <col min="12803" max="12803" width="16.7109375" style="833" customWidth="1"/>
    <col min="12804" max="12804" width="15.5703125" style="833" customWidth="1"/>
    <col min="12805" max="12805" width="16.7109375" style="833" customWidth="1"/>
    <col min="12806" max="12806" width="17.28515625" style="833" customWidth="1"/>
    <col min="12807" max="12807" width="14.5703125" style="833" customWidth="1"/>
    <col min="12808" max="12808" width="16.7109375" style="833" customWidth="1"/>
    <col min="12809" max="13056" width="9.140625" style="833"/>
    <col min="13057" max="13058" width="15.140625" style="833" customWidth="1"/>
    <col min="13059" max="13059" width="16.7109375" style="833" customWidth="1"/>
    <col min="13060" max="13060" width="15.5703125" style="833" customWidth="1"/>
    <col min="13061" max="13061" width="16.7109375" style="833" customWidth="1"/>
    <col min="13062" max="13062" width="17.28515625" style="833" customWidth="1"/>
    <col min="13063" max="13063" width="14.5703125" style="833" customWidth="1"/>
    <col min="13064" max="13064" width="16.7109375" style="833" customWidth="1"/>
    <col min="13065" max="13312" width="9.140625" style="833"/>
    <col min="13313" max="13314" width="15.140625" style="833" customWidth="1"/>
    <col min="13315" max="13315" width="16.7109375" style="833" customWidth="1"/>
    <col min="13316" max="13316" width="15.5703125" style="833" customWidth="1"/>
    <col min="13317" max="13317" width="16.7109375" style="833" customWidth="1"/>
    <col min="13318" max="13318" width="17.28515625" style="833" customWidth="1"/>
    <col min="13319" max="13319" width="14.5703125" style="833" customWidth="1"/>
    <col min="13320" max="13320" width="16.7109375" style="833" customWidth="1"/>
    <col min="13321" max="13568" width="9.140625" style="833"/>
    <col min="13569" max="13570" width="15.140625" style="833" customWidth="1"/>
    <col min="13571" max="13571" width="16.7109375" style="833" customWidth="1"/>
    <col min="13572" max="13572" width="15.5703125" style="833" customWidth="1"/>
    <col min="13573" max="13573" width="16.7109375" style="833" customWidth="1"/>
    <col min="13574" max="13574" width="17.28515625" style="833" customWidth="1"/>
    <col min="13575" max="13575" width="14.5703125" style="833" customWidth="1"/>
    <col min="13576" max="13576" width="16.7109375" style="833" customWidth="1"/>
    <col min="13577" max="13824" width="9.140625" style="833"/>
    <col min="13825" max="13826" width="15.140625" style="833" customWidth="1"/>
    <col min="13827" max="13827" width="16.7109375" style="833" customWidth="1"/>
    <col min="13828" max="13828" width="15.5703125" style="833" customWidth="1"/>
    <col min="13829" max="13829" width="16.7109375" style="833" customWidth="1"/>
    <col min="13830" max="13830" width="17.28515625" style="833" customWidth="1"/>
    <col min="13831" max="13831" width="14.5703125" style="833" customWidth="1"/>
    <col min="13832" max="13832" width="16.7109375" style="833" customWidth="1"/>
    <col min="13833" max="14080" width="9.140625" style="833"/>
    <col min="14081" max="14082" width="15.140625" style="833" customWidth="1"/>
    <col min="14083" max="14083" width="16.7109375" style="833" customWidth="1"/>
    <col min="14084" max="14084" width="15.5703125" style="833" customWidth="1"/>
    <col min="14085" max="14085" width="16.7109375" style="833" customWidth="1"/>
    <col min="14086" max="14086" width="17.28515625" style="833" customWidth="1"/>
    <col min="14087" max="14087" width="14.5703125" style="833" customWidth="1"/>
    <col min="14088" max="14088" width="16.7109375" style="833" customWidth="1"/>
    <col min="14089" max="14336" width="9.140625" style="833"/>
    <col min="14337" max="14338" width="15.140625" style="833" customWidth="1"/>
    <col min="14339" max="14339" width="16.7109375" style="833" customWidth="1"/>
    <col min="14340" max="14340" width="15.5703125" style="833" customWidth="1"/>
    <col min="14341" max="14341" width="16.7109375" style="833" customWidth="1"/>
    <col min="14342" max="14342" width="17.28515625" style="833" customWidth="1"/>
    <col min="14343" max="14343" width="14.5703125" style="833" customWidth="1"/>
    <col min="14344" max="14344" width="16.7109375" style="833" customWidth="1"/>
    <col min="14345" max="14592" width="9.140625" style="833"/>
    <col min="14593" max="14594" width="15.140625" style="833" customWidth="1"/>
    <col min="14595" max="14595" width="16.7109375" style="833" customWidth="1"/>
    <col min="14596" max="14596" width="15.5703125" style="833" customWidth="1"/>
    <col min="14597" max="14597" width="16.7109375" style="833" customWidth="1"/>
    <col min="14598" max="14598" width="17.28515625" style="833" customWidth="1"/>
    <col min="14599" max="14599" width="14.5703125" style="833" customWidth="1"/>
    <col min="14600" max="14600" width="16.7109375" style="833" customWidth="1"/>
    <col min="14601" max="14848" width="9.140625" style="833"/>
    <col min="14849" max="14850" width="15.140625" style="833" customWidth="1"/>
    <col min="14851" max="14851" width="16.7109375" style="833" customWidth="1"/>
    <col min="14852" max="14852" width="15.5703125" style="833" customWidth="1"/>
    <col min="14853" max="14853" width="16.7109375" style="833" customWidth="1"/>
    <col min="14854" max="14854" width="17.28515625" style="833" customWidth="1"/>
    <col min="14855" max="14855" width="14.5703125" style="833" customWidth="1"/>
    <col min="14856" max="14856" width="16.7109375" style="833" customWidth="1"/>
    <col min="14857" max="15104" width="9.140625" style="833"/>
    <col min="15105" max="15106" width="15.140625" style="833" customWidth="1"/>
    <col min="15107" max="15107" width="16.7109375" style="833" customWidth="1"/>
    <col min="15108" max="15108" width="15.5703125" style="833" customWidth="1"/>
    <col min="15109" max="15109" width="16.7109375" style="833" customWidth="1"/>
    <col min="15110" max="15110" width="17.28515625" style="833" customWidth="1"/>
    <col min="15111" max="15111" width="14.5703125" style="833" customWidth="1"/>
    <col min="15112" max="15112" width="16.7109375" style="833" customWidth="1"/>
    <col min="15113" max="15360" width="9.140625" style="833"/>
    <col min="15361" max="15362" width="15.140625" style="833" customWidth="1"/>
    <col min="15363" max="15363" width="16.7109375" style="833" customWidth="1"/>
    <col min="15364" max="15364" width="15.5703125" style="833" customWidth="1"/>
    <col min="15365" max="15365" width="16.7109375" style="833" customWidth="1"/>
    <col min="15366" max="15366" width="17.28515625" style="833" customWidth="1"/>
    <col min="15367" max="15367" width="14.5703125" style="833" customWidth="1"/>
    <col min="15368" max="15368" width="16.7109375" style="833" customWidth="1"/>
    <col min="15369" max="15616" width="9.140625" style="833"/>
    <col min="15617" max="15618" width="15.140625" style="833" customWidth="1"/>
    <col min="15619" max="15619" width="16.7109375" style="833" customWidth="1"/>
    <col min="15620" max="15620" width="15.5703125" style="833" customWidth="1"/>
    <col min="15621" max="15621" width="16.7109375" style="833" customWidth="1"/>
    <col min="15622" max="15622" width="17.28515625" style="833" customWidth="1"/>
    <col min="15623" max="15623" width="14.5703125" style="833" customWidth="1"/>
    <col min="15624" max="15624" width="16.7109375" style="833" customWidth="1"/>
    <col min="15625" max="15872" width="9.140625" style="833"/>
    <col min="15873" max="15874" width="15.140625" style="833" customWidth="1"/>
    <col min="15875" max="15875" width="16.7109375" style="833" customWidth="1"/>
    <col min="15876" max="15876" width="15.5703125" style="833" customWidth="1"/>
    <col min="15877" max="15877" width="16.7109375" style="833" customWidth="1"/>
    <col min="15878" max="15878" width="17.28515625" style="833" customWidth="1"/>
    <col min="15879" max="15879" width="14.5703125" style="833" customWidth="1"/>
    <col min="15880" max="15880" width="16.7109375" style="833" customWidth="1"/>
    <col min="15881" max="16128" width="9.140625" style="833"/>
    <col min="16129" max="16130" width="15.140625" style="833" customWidth="1"/>
    <col min="16131" max="16131" width="16.7109375" style="833" customWidth="1"/>
    <col min="16132" max="16132" width="15.5703125" style="833" customWidth="1"/>
    <col min="16133" max="16133" width="16.7109375" style="833" customWidth="1"/>
    <col min="16134" max="16134" width="17.28515625" style="833" customWidth="1"/>
    <col min="16135" max="16135" width="14.5703125" style="833" customWidth="1"/>
    <col min="16136" max="16136" width="16.7109375" style="833" customWidth="1"/>
    <col min="16137" max="16384" width="9.140625" style="833"/>
  </cols>
  <sheetData>
    <row r="1" spans="1:8" ht="24.95" customHeight="1">
      <c r="A1" s="4547" t="s">
        <v>860</v>
      </c>
      <c r="B1" s="4547"/>
      <c r="C1" s="4547"/>
      <c r="D1" s="4547"/>
      <c r="E1" s="4547"/>
      <c r="F1" s="4547"/>
      <c r="G1" s="4547"/>
      <c r="H1" s="4547"/>
    </row>
    <row r="2" spans="1:8" s="834" customFormat="1" ht="24.95" customHeight="1">
      <c r="A2" s="4548" t="s">
        <v>861</v>
      </c>
      <c r="B2" s="4548"/>
      <c r="C2" s="4548"/>
      <c r="D2" s="4548"/>
      <c r="E2" s="4548"/>
      <c r="F2" s="4548"/>
      <c r="G2" s="4548"/>
      <c r="H2" s="4548"/>
    </row>
    <row r="3" spans="1:8" s="834" customFormat="1" ht="22.5" customHeight="1">
      <c r="A3" s="835" t="s">
        <v>862</v>
      </c>
      <c r="B3" s="835"/>
      <c r="H3" s="836" t="s">
        <v>863</v>
      </c>
    </row>
    <row r="4" spans="1:8" s="834" customFormat="1" ht="33" customHeight="1">
      <c r="A4" s="837" t="s">
        <v>864</v>
      </c>
      <c r="B4" s="837" t="s">
        <v>853</v>
      </c>
      <c r="C4" s="837" t="s">
        <v>865</v>
      </c>
      <c r="D4" s="837" t="s">
        <v>866</v>
      </c>
      <c r="E4" s="837" t="s">
        <v>867</v>
      </c>
      <c r="F4" s="837" t="s">
        <v>868</v>
      </c>
      <c r="G4" s="837" t="s">
        <v>869</v>
      </c>
      <c r="H4" s="837" t="s">
        <v>95</v>
      </c>
    </row>
    <row r="5" spans="1:8" s="834" customFormat="1" ht="49.5" customHeight="1">
      <c r="A5" s="838" t="s">
        <v>870</v>
      </c>
      <c r="B5" s="838" t="s">
        <v>849</v>
      </c>
      <c r="C5" s="839" t="s">
        <v>871</v>
      </c>
      <c r="D5" s="839" t="s">
        <v>872</v>
      </c>
      <c r="E5" s="839" t="s">
        <v>873</v>
      </c>
      <c r="F5" s="839" t="s">
        <v>874</v>
      </c>
      <c r="G5" s="839" t="s">
        <v>875</v>
      </c>
      <c r="H5" s="839" t="s">
        <v>96</v>
      </c>
    </row>
    <row r="6" spans="1:8" s="834" customFormat="1" ht="33" customHeight="1">
      <c r="A6" s="840" t="s">
        <v>835</v>
      </c>
      <c r="B6" s="840">
        <v>2010</v>
      </c>
      <c r="C6" s="840">
        <v>43881</v>
      </c>
      <c r="D6" s="840">
        <v>139099</v>
      </c>
      <c r="E6" s="840">
        <v>1</v>
      </c>
      <c r="F6" s="840">
        <v>2</v>
      </c>
      <c r="G6" s="840">
        <v>3086</v>
      </c>
      <c r="H6" s="840">
        <f>SUM(C6:G6)</f>
        <v>186069</v>
      </c>
    </row>
    <row r="7" spans="1:8" s="834" customFormat="1" ht="33" customHeight="1">
      <c r="A7" s="840" t="s">
        <v>834</v>
      </c>
      <c r="B7" s="840">
        <v>2011</v>
      </c>
      <c r="C7" s="840">
        <v>45731</v>
      </c>
      <c r="D7" s="840">
        <v>148851</v>
      </c>
      <c r="E7" s="840">
        <v>1</v>
      </c>
      <c r="F7" s="840">
        <v>2</v>
      </c>
      <c r="G7" s="840">
        <v>3087</v>
      </c>
      <c r="H7" s="840">
        <f>SUM(C7:G7)</f>
        <v>197672</v>
      </c>
    </row>
    <row r="8" spans="1:8" s="834" customFormat="1" ht="33" customHeight="1">
      <c r="A8" s="840" t="s">
        <v>833</v>
      </c>
      <c r="B8" s="840">
        <v>2012</v>
      </c>
      <c r="C8" s="840">
        <v>47917</v>
      </c>
      <c r="D8" s="840">
        <v>157431</v>
      </c>
      <c r="E8" s="840">
        <v>1</v>
      </c>
      <c r="F8" s="840">
        <v>2</v>
      </c>
      <c r="G8" s="840">
        <v>3087</v>
      </c>
      <c r="H8" s="840">
        <f>SUM(C8:G8)</f>
        <v>208438</v>
      </c>
    </row>
    <row r="9" spans="1:8" s="834" customFormat="1" ht="33" customHeight="1">
      <c r="A9" s="840" t="s">
        <v>832</v>
      </c>
      <c r="B9" s="840">
        <v>2013</v>
      </c>
      <c r="C9" s="840">
        <v>52916</v>
      </c>
      <c r="D9" s="840">
        <v>161644</v>
      </c>
      <c r="E9" s="840">
        <v>1</v>
      </c>
      <c r="F9" s="840">
        <v>2</v>
      </c>
      <c r="G9" s="840">
        <v>1559</v>
      </c>
      <c r="H9" s="840">
        <f>SUM(C9:G9)</f>
        <v>216122</v>
      </c>
    </row>
    <row r="10" spans="1:8" s="834" customFormat="1" ht="33" customHeight="1">
      <c r="A10" s="840" t="s">
        <v>831</v>
      </c>
      <c r="B10" s="840">
        <v>2014</v>
      </c>
      <c r="C10" s="840">
        <v>53283</v>
      </c>
      <c r="D10" s="840">
        <v>164635</v>
      </c>
      <c r="E10" s="840">
        <v>1</v>
      </c>
      <c r="F10" s="840">
        <v>2</v>
      </c>
      <c r="G10" s="840">
        <v>1627</v>
      </c>
      <c r="H10" s="840">
        <f>SUM(C10:G10)</f>
        <v>219548</v>
      </c>
    </row>
    <row r="11" spans="1:8" ht="33" customHeight="1">
      <c r="A11" s="841" t="s">
        <v>876</v>
      </c>
    </row>
  </sheetData>
  <mergeCells count="2">
    <mergeCell ref="A1:H1"/>
    <mergeCell ref="A2:H2"/>
  </mergeCells>
  <printOptions horizontalCentered="1" verticalCentered="1"/>
  <pageMargins left="0.74803149606299213" right="0.74803149606299213" top="0.98425196850393704" bottom="0.98425196850393704" header="0.51181102362204722" footer="0.51181102362204722"/>
  <pageSetup paperSize="9" orientation="landscape" horizontalDpi="300"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4DCF1-41E5-455F-9450-36E975D30690}">
  <dimension ref="A1:J29"/>
  <sheetViews>
    <sheetView showGridLines="0" zoomScaleNormal="100" zoomScaleSheetLayoutView="75" workbookViewId="0">
      <selection activeCell="G18" sqref="G18"/>
    </sheetView>
  </sheetViews>
  <sheetFormatPr defaultColWidth="8.85546875" defaultRowHeight="25.15" customHeight="1"/>
  <cols>
    <col min="1" max="1" width="14.7109375" style="3983" bestFit="1" customWidth="1"/>
    <col min="2" max="2" width="16.28515625" style="3983" bestFit="1" customWidth="1"/>
    <col min="3" max="8" width="15.7109375" style="3985" customWidth="1"/>
    <col min="9" max="9" width="9.42578125" style="3983" bestFit="1" customWidth="1"/>
    <col min="10" max="256" width="8.85546875" style="3983"/>
    <col min="257" max="257" width="14.7109375" style="3983" bestFit="1" customWidth="1"/>
    <col min="258" max="258" width="16.28515625" style="3983" bestFit="1" customWidth="1"/>
    <col min="259" max="264" width="15.7109375" style="3983" customWidth="1"/>
    <col min="265" max="265" width="9.42578125" style="3983" bestFit="1" customWidth="1"/>
    <col min="266" max="512" width="8.85546875" style="3983"/>
    <col min="513" max="513" width="14.7109375" style="3983" bestFit="1" customWidth="1"/>
    <col min="514" max="514" width="16.28515625" style="3983" bestFit="1" customWidth="1"/>
    <col min="515" max="520" width="15.7109375" style="3983" customWidth="1"/>
    <col min="521" max="521" width="9.42578125" style="3983" bestFit="1" customWidth="1"/>
    <col min="522" max="768" width="8.85546875" style="3983"/>
    <col min="769" max="769" width="14.7109375" style="3983" bestFit="1" customWidth="1"/>
    <col min="770" max="770" width="16.28515625" style="3983" bestFit="1" customWidth="1"/>
    <col min="771" max="776" width="15.7109375" style="3983" customWidth="1"/>
    <col min="777" max="777" width="9.42578125" style="3983" bestFit="1" customWidth="1"/>
    <col min="778" max="1024" width="8.85546875" style="3983"/>
    <col min="1025" max="1025" width="14.7109375" style="3983" bestFit="1" customWidth="1"/>
    <col min="1026" max="1026" width="16.28515625" style="3983" bestFit="1" customWidth="1"/>
    <col min="1027" max="1032" width="15.7109375" style="3983" customWidth="1"/>
    <col min="1033" max="1033" width="9.42578125" style="3983" bestFit="1" customWidth="1"/>
    <col min="1034" max="1280" width="8.85546875" style="3983"/>
    <col min="1281" max="1281" width="14.7109375" style="3983" bestFit="1" customWidth="1"/>
    <col min="1282" max="1282" width="16.28515625" style="3983" bestFit="1" customWidth="1"/>
    <col min="1283" max="1288" width="15.7109375" style="3983" customWidth="1"/>
    <col min="1289" max="1289" width="9.42578125" style="3983" bestFit="1" customWidth="1"/>
    <col min="1290" max="1536" width="8.85546875" style="3983"/>
    <col min="1537" max="1537" width="14.7109375" style="3983" bestFit="1" customWidth="1"/>
    <col min="1538" max="1538" width="16.28515625" style="3983" bestFit="1" customWidth="1"/>
    <col min="1539" max="1544" width="15.7109375" style="3983" customWidth="1"/>
    <col min="1545" max="1545" width="9.42578125" style="3983" bestFit="1" customWidth="1"/>
    <col min="1546" max="1792" width="8.85546875" style="3983"/>
    <col min="1793" max="1793" width="14.7109375" style="3983" bestFit="1" customWidth="1"/>
    <col min="1794" max="1794" width="16.28515625" style="3983" bestFit="1" customWidth="1"/>
    <col min="1795" max="1800" width="15.7109375" style="3983" customWidth="1"/>
    <col min="1801" max="1801" width="9.42578125" style="3983" bestFit="1" customWidth="1"/>
    <col min="1802" max="2048" width="8.85546875" style="3983"/>
    <col min="2049" max="2049" width="14.7109375" style="3983" bestFit="1" customWidth="1"/>
    <col min="2050" max="2050" width="16.28515625" style="3983" bestFit="1" customWidth="1"/>
    <col min="2051" max="2056" width="15.7109375" style="3983" customWidth="1"/>
    <col min="2057" max="2057" width="9.42578125" style="3983" bestFit="1" customWidth="1"/>
    <col min="2058" max="2304" width="8.85546875" style="3983"/>
    <col min="2305" max="2305" width="14.7109375" style="3983" bestFit="1" customWidth="1"/>
    <col min="2306" max="2306" width="16.28515625" style="3983" bestFit="1" customWidth="1"/>
    <col min="2307" max="2312" width="15.7109375" style="3983" customWidth="1"/>
    <col min="2313" max="2313" width="9.42578125" style="3983" bestFit="1" customWidth="1"/>
    <col min="2314" max="2560" width="8.85546875" style="3983"/>
    <col min="2561" max="2561" width="14.7109375" style="3983" bestFit="1" customWidth="1"/>
    <col min="2562" max="2562" width="16.28515625" style="3983" bestFit="1" customWidth="1"/>
    <col min="2563" max="2568" width="15.7109375" style="3983" customWidth="1"/>
    <col min="2569" max="2569" width="9.42578125" style="3983" bestFit="1" customWidth="1"/>
    <col min="2570" max="2816" width="8.85546875" style="3983"/>
    <col min="2817" max="2817" width="14.7109375" style="3983" bestFit="1" customWidth="1"/>
    <col min="2818" max="2818" width="16.28515625" style="3983" bestFit="1" customWidth="1"/>
    <col min="2819" max="2824" width="15.7109375" style="3983" customWidth="1"/>
    <col min="2825" max="2825" width="9.42578125" style="3983" bestFit="1" customWidth="1"/>
    <col min="2826" max="3072" width="8.85546875" style="3983"/>
    <col min="3073" max="3073" width="14.7109375" style="3983" bestFit="1" customWidth="1"/>
    <col min="3074" max="3074" width="16.28515625" style="3983" bestFit="1" customWidth="1"/>
    <col min="3075" max="3080" width="15.7109375" style="3983" customWidth="1"/>
    <col min="3081" max="3081" width="9.42578125" style="3983" bestFit="1" customWidth="1"/>
    <col min="3082" max="3328" width="8.85546875" style="3983"/>
    <col min="3329" max="3329" width="14.7109375" style="3983" bestFit="1" customWidth="1"/>
    <col min="3330" max="3330" width="16.28515625" style="3983" bestFit="1" customWidth="1"/>
    <col min="3331" max="3336" width="15.7109375" style="3983" customWidth="1"/>
    <col min="3337" max="3337" width="9.42578125" style="3983" bestFit="1" customWidth="1"/>
    <col min="3338" max="3584" width="8.85546875" style="3983"/>
    <col min="3585" max="3585" width="14.7109375" style="3983" bestFit="1" customWidth="1"/>
    <col min="3586" max="3586" width="16.28515625" style="3983" bestFit="1" customWidth="1"/>
    <col min="3587" max="3592" width="15.7109375" style="3983" customWidth="1"/>
    <col min="3593" max="3593" width="9.42578125" style="3983" bestFit="1" customWidth="1"/>
    <col min="3594" max="3840" width="8.85546875" style="3983"/>
    <col min="3841" max="3841" width="14.7109375" style="3983" bestFit="1" customWidth="1"/>
    <col min="3842" max="3842" width="16.28515625" style="3983" bestFit="1" customWidth="1"/>
    <col min="3843" max="3848" width="15.7109375" style="3983" customWidth="1"/>
    <col min="3849" max="3849" width="9.42578125" style="3983" bestFit="1" customWidth="1"/>
    <col min="3850" max="4096" width="8.85546875" style="3983"/>
    <col min="4097" max="4097" width="14.7109375" style="3983" bestFit="1" customWidth="1"/>
    <col min="4098" max="4098" width="16.28515625" style="3983" bestFit="1" customWidth="1"/>
    <col min="4099" max="4104" width="15.7109375" style="3983" customWidth="1"/>
    <col min="4105" max="4105" width="9.42578125" style="3983" bestFit="1" customWidth="1"/>
    <col min="4106" max="4352" width="8.85546875" style="3983"/>
    <col min="4353" max="4353" width="14.7109375" style="3983" bestFit="1" customWidth="1"/>
    <col min="4354" max="4354" width="16.28515625" style="3983" bestFit="1" customWidth="1"/>
    <col min="4355" max="4360" width="15.7109375" style="3983" customWidth="1"/>
    <col min="4361" max="4361" width="9.42578125" style="3983" bestFit="1" customWidth="1"/>
    <col min="4362" max="4608" width="8.85546875" style="3983"/>
    <col min="4609" max="4609" width="14.7109375" style="3983" bestFit="1" customWidth="1"/>
    <col min="4610" max="4610" width="16.28515625" style="3983" bestFit="1" customWidth="1"/>
    <col min="4611" max="4616" width="15.7109375" style="3983" customWidth="1"/>
    <col min="4617" max="4617" width="9.42578125" style="3983" bestFit="1" customWidth="1"/>
    <col min="4618" max="4864" width="8.85546875" style="3983"/>
    <col min="4865" max="4865" width="14.7109375" style="3983" bestFit="1" customWidth="1"/>
    <col min="4866" max="4866" width="16.28515625" style="3983" bestFit="1" customWidth="1"/>
    <col min="4867" max="4872" width="15.7109375" style="3983" customWidth="1"/>
    <col min="4873" max="4873" width="9.42578125" style="3983" bestFit="1" customWidth="1"/>
    <col min="4874" max="5120" width="8.85546875" style="3983"/>
    <col min="5121" max="5121" width="14.7109375" style="3983" bestFit="1" customWidth="1"/>
    <col min="5122" max="5122" width="16.28515625" style="3983" bestFit="1" customWidth="1"/>
    <col min="5123" max="5128" width="15.7109375" style="3983" customWidth="1"/>
    <col min="5129" max="5129" width="9.42578125" style="3983" bestFit="1" customWidth="1"/>
    <col min="5130" max="5376" width="8.85546875" style="3983"/>
    <col min="5377" max="5377" width="14.7109375" style="3983" bestFit="1" customWidth="1"/>
    <col min="5378" max="5378" width="16.28515625" style="3983" bestFit="1" customWidth="1"/>
    <col min="5379" max="5384" width="15.7109375" style="3983" customWidth="1"/>
    <col min="5385" max="5385" width="9.42578125" style="3983" bestFit="1" customWidth="1"/>
    <col min="5386" max="5632" width="8.85546875" style="3983"/>
    <col min="5633" max="5633" width="14.7109375" style="3983" bestFit="1" customWidth="1"/>
    <col min="5634" max="5634" width="16.28515625" style="3983" bestFit="1" customWidth="1"/>
    <col min="5635" max="5640" width="15.7109375" style="3983" customWidth="1"/>
    <col min="5641" max="5641" width="9.42578125" style="3983" bestFit="1" customWidth="1"/>
    <col min="5642" max="5888" width="8.85546875" style="3983"/>
    <col min="5889" max="5889" width="14.7109375" style="3983" bestFit="1" customWidth="1"/>
    <col min="5890" max="5890" width="16.28515625" style="3983" bestFit="1" customWidth="1"/>
    <col min="5891" max="5896" width="15.7109375" style="3983" customWidth="1"/>
    <col min="5897" max="5897" width="9.42578125" style="3983" bestFit="1" customWidth="1"/>
    <col min="5898" max="6144" width="8.85546875" style="3983"/>
    <col min="6145" max="6145" width="14.7109375" style="3983" bestFit="1" customWidth="1"/>
    <col min="6146" max="6146" width="16.28515625" style="3983" bestFit="1" customWidth="1"/>
    <col min="6147" max="6152" width="15.7109375" style="3983" customWidth="1"/>
    <col min="6153" max="6153" width="9.42578125" style="3983" bestFit="1" customWidth="1"/>
    <col min="6154" max="6400" width="8.85546875" style="3983"/>
    <col min="6401" max="6401" width="14.7109375" style="3983" bestFit="1" customWidth="1"/>
    <col min="6402" max="6402" width="16.28515625" style="3983" bestFit="1" customWidth="1"/>
    <col min="6403" max="6408" width="15.7109375" style="3983" customWidth="1"/>
    <col min="6409" max="6409" width="9.42578125" style="3983" bestFit="1" customWidth="1"/>
    <col min="6410" max="6656" width="8.85546875" style="3983"/>
    <col min="6657" max="6657" width="14.7109375" style="3983" bestFit="1" customWidth="1"/>
    <col min="6658" max="6658" width="16.28515625" style="3983" bestFit="1" customWidth="1"/>
    <col min="6659" max="6664" width="15.7109375" style="3983" customWidth="1"/>
    <col min="6665" max="6665" width="9.42578125" style="3983" bestFit="1" customWidth="1"/>
    <col min="6666" max="6912" width="8.85546875" style="3983"/>
    <col min="6913" max="6913" width="14.7109375" style="3983" bestFit="1" customWidth="1"/>
    <col min="6914" max="6914" width="16.28515625" style="3983" bestFit="1" customWidth="1"/>
    <col min="6915" max="6920" width="15.7109375" style="3983" customWidth="1"/>
    <col min="6921" max="6921" width="9.42578125" style="3983" bestFit="1" customWidth="1"/>
    <col min="6922" max="7168" width="8.85546875" style="3983"/>
    <col min="7169" max="7169" width="14.7109375" style="3983" bestFit="1" customWidth="1"/>
    <col min="7170" max="7170" width="16.28515625" style="3983" bestFit="1" customWidth="1"/>
    <col min="7171" max="7176" width="15.7109375" style="3983" customWidth="1"/>
    <col min="7177" max="7177" width="9.42578125" style="3983" bestFit="1" customWidth="1"/>
    <col min="7178" max="7424" width="8.85546875" style="3983"/>
    <col min="7425" max="7425" width="14.7109375" style="3983" bestFit="1" customWidth="1"/>
    <col min="7426" max="7426" width="16.28515625" style="3983" bestFit="1" customWidth="1"/>
    <col min="7427" max="7432" width="15.7109375" style="3983" customWidth="1"/>
    <col min="7433" max="7433" width="9.42578125" style="3983" bestFit="1" customWidth="1"/>
    <col min="7434" max="7680" width="8.85546875" style="3983"/>
    <col min="7681" max="7681" width="14.7109375" style="3983" bestFit="1" customWidth="1"/>
    <col min="7682" max="7682" width="16.28515625" style="3983" bestFit="1" customWidth="1"/>
    <col min="7683" max="7688" width="15.7109375" style="3983" customWidth="1"/>
    <col min="7689" max="7689" width="9.42578125" style="3983" bestFit="1" customWidth="1"/>
    <col min="7690" max="7936" width="8.85546875" style="3983"/>
    <col min="7937" max="7937" width="14.7109375" style="3983" bestFit="1" customWidth="1"/>
    <col min="7938" max="7938" width="16.28515625" style="3983" bestFit="1" customWidth="1"/>
    <col min="7939" max="7944" width="15.7109375" style="3983" customWidth="1"/>
    <col min="7945" max="7945" width="9.42578125" style="3983" bestFit="1" customWidth="1"/>
    <col min="7946" max="8192" width="8.85546875" style="3983"/>
    <col min="8193" max="8193" width="14.7109375" style="3983" bestFit="1" customWidth="1"/>
    <col min="8194" max="8194" width="16.28515625" style="3983" bestFit="1" customWidth="1"/>
    <col min="8195" max="8200" width="15.7109375" style="3983" customWidth="1"/>
    <col min="8201" max="8201" width="9.42578125" style="3983" bestFit="1" customWidth="1"/>
    <col min="8202" max="8448" width="8.85546875" style="3983"/>
    <col min="8449" max="8449" width="14.7109375" style="3983" bestFit="1" customWidth="1"/>
    <col min="8450" max="8450" width="16.28515625" style="3983" bestFit="1" customWidth="1"/>
    <col min="8451" max="8456" width="15.7109375" style="3983" customWidth="1"/>
    <col min="8457" max="8457" width="9.42578125" style="3983" bestFit="1" customWidth="1"/>
    <col min="8458" max="8704" width="8.85546875" style="3983"/>
    <col min="8705" max="8705" width="14.7109375" style="3983" bestFit="1" customWidth="1"/>
    <col min="8706" max="8706" width="16.28515625" style="3983" bestFit="1" customWidth="1"/>
    <col min="8707" max="8712" width="15.7109375" style="3983" customWidth="1"/>
    <col min="8713" max="8713" width="9.42578125" style="3983" bestFit="1" customWidth="1"/>
    <col min="8714" max="8960" width="8.85546875" style="3983"/>
    <col min="8961" max="8961" width="14.7109375" style="3983" bestFit="1" customWidth="1"/>
    <col min="8962" max="8962" width="16.28515625" style="3983" bestFit="1" customWidth="1"/>
    <col min="8963" max="8968" width="15.7109375" style="3983" customWidth="1"/>
    <col min="8969" max="8969" width="9.42578125" style="3983" bestFit="1" customWidth="1"/>
    <col min="8970" max="9216" width="8.85546875" style="3983"/>
    <col min="9217" max="9217" width="14.7109375" style="3983" bestFit="1" customWidth="1"/>
    <col min="9218" max="9218" width="16.28515625" style="3983" bestFit="1" customWidth="1"/>
    <col min="9219" max="9224" width="15.7109375" style="3983" customWidth="1"/>
    <col min="9225" max="9225" width="9.42578125" style="3983" bestFit="1" customWidth="1"/>
    <col min="9226" max="9472" width="8.85546875" style="3983"/>
    <col min="9473" max="9473" width="14.7109375" style="3983" bestFit="1" customWidth="1"/>
    <col min="9474" max="9474" width="16.28515625" style="3983" bestFit="1" customWidth="1"/>
    <col min="9475" max="9480" width="15.7109375" style="3983" customWidth="1"/>
    <col min="9481" max="9481" width="9.42578125" style="3983" bestFit="1" customWidth="1"/>
    <col min="9482" max="9728" width="8.85546875" style="3983"/>
    <col min="9729" max="9729" width="14.7109375" style="3983" bestFit="1" customWidth="1"/>
    <col min="9730" max="9730" width="16.28515625" style="3983" bestFit="1" customWidth="1"/>
    <col min="9731" max="9736" width="15.7109375" style="3983" customWidth="1"/>
    <col min="9737" max="9737" width="9.42578125" style="3983" bestFit="1" customWidth="1"/>
    <col min="9738" max="9984" width="8.85546875" style="3983"/>
    <col min="9985" max="9985" width="14.7109375" style="3983" bestFit="1" customWidth="1"/>
    <col min="9986" max="9986" width="16.28515625" style="3983" bestFit="1" customWidth="1"/>
    <col min="9987" max="9992" width="15.7109375" style="3983" customWidth="1"/>
    <col min="9993" max="9993" width="9.42578125" style="3983" bestFit="1" customWidth="1"/>
    <col min="9994" max="10240" width="8.85546875" style="3983"/>
    <col min="10241" max="10241" width="14.7109375" style="3983" bestFit="1" customWidth="1"/>
    <col min="10242" max="10242" width="16.28515625" style="3983" bestFit="1" customWidth="1"/>
    <col min="10243" max="10248" width="15.7109375" style="3983" customWidth="1"/>
    <col min="10249" max="10249" width="9.42578125" style="3983" bestFit="1" customWidth="1"/>
    <col min="10250" max="10496" width="8.85546875" style="3983"/>
    <col min="10497" max="10497" width="14.7109375" style="3983" bestFit="1" customWidth="1"/>
    <col min="10498" max="10498" width="16.28515625" style="3983" bestFit="1" customWidth="1"/>
    <col min="10499" max="10504" width="15.7109375" style="3983" customWidth="1"/>
    <col min="10505" max="10505" width="9.42578125" style="3983" bestFit="1" customWidth="1"/>
    <col min="10506" max="10752" width="8.85546875" style="3983"/>
    <col min="10753" max="10753" width="14.7109375" style="3983" bestFit="1" customWidth="1"/>
    <col min="10754" max="10754" width="16.28515625" style="3983" bestFit="1" customWidth="1"/>
    <col min="10755" max="10760" width="15.7109375" style="3983" customWidth="1"/>
    <col min="10761" max="10761" width="9.42578125" style="3983" bestFit="1" customWidth="1"/>
    <col min="10762" max="11008" width="8.85546875" style="3983"/>
    <col min="11009" max="11009" width="14.7109375" style="3983" bestFit="1" customWidth="1"/>
    <col min="11010" max="11010" width="16.28515625" style="3983" bestFit="1" customWidth="1"/>
    <col min="11011" max="11016" width="15.7109375" style="3983" customWidth="1"/>
    <col min="11017" max="11017" width="9.42578125" style="3983" bestFit="1" customWidth="1"/>
    <col min="11018" max="11264" width="8.85546875" style="3983"/>
    <col min="11265" max="11265" width="14.7109375" style="3983" bestFit="1" customWidth="1"/>
    <col min="11266" max="11266" width="16.28515625" style="3983" bestFit="1" customWidth="1"/>
    <col min="11267" max="11272" width="15.7109375" style="3983" customWidth="1"/>
    <col min="11273" max="11273" width="9.42578125" style="3983" bestFit="1" customWidth="1"/>
    <col min="11274" max="11520" width="8.85546875" style="3983"/>
    <col min="11521" max="11521" width="14.7109375" style="3983" bestFit="1" customWidth="1"/>
    <col min="11522" max="11522" width="16.28515625" style="3983" bestFit="1" customWidth="1"/>
    <col min="11523" max="11528" width="15.7109375" style="3983" customWidth="1"/>
    <col min="11529" max="11529" width="9.42578125" style="3983" bestFit="1" customWidth="1"/>
    <col min="11530" max="11776" width="8.85546875" style="3983"/>
    <col min="11777" max="11777" width="14.7109375" style="3983" bestFit="1" customWidth="1"/>
    <col min="11778" max="11778" width="16.28515625" style="3983" bestFit="1" customWidth="1"/>
    <col min="11779" max="11784" width="15.7109375" style="3983" customWidth="1"/>
    <col min="11785" max="11785" width="9.42578125" style="3983" bestFit="1" customWidth="1"/>
    <col min="11786" max="12032" width="8.85546875" style="3983"/>
    <col min="12033" max="12033" width="14.7109375" style="3983" bestFit="1" customWidth="1"/>
    <col min="12034" max="12034" width="16.28515625" style="3983" bestFit="1" customWidth="1"/>
    <col min="12035" max="12040" width="15.7109375" style="3983" customWidth="1"/>
    <col min="12041" max="12041" width="9.42578125" style="3983" bestFit="1" customWidth="1"/>
    <col min="12042" max="12288" width="8.85546875" style="3983"/>
    <col min="12289" max="12289" width="14.7109375" style="3983" bestFit="1" customWidth="1"/>
    <col min="12290" max="12290" width="16.28515625" style="3983" bestFit="1" customWidth="1"/>
    <col min="12291" max="12296" width="15.7109375" style="3983" customWidth="1"/>
    <col min="12297" max="12297" width="9.42578125" style="3983" bestFit="1" customWidth="1"/>
    <col min="12298" max="12544" width="8.85546875" style="3983"/>
    <col min="12545" max="12545" width="14.7109375" style="3983" bestFit="1" customWidth="1"/>
    <col min="12546" max="12546" width="16.28515625" style="3983" bestFit="1" customWidth="1"/>
    <col min="12547" max="12552" width="15.7109375" style="3983" customWidth="1"/>
    <col min="12553" max="12553" width="9.42578125" style="3983" bestFit="1" customWidth="1"/>
    <col min="12554" max="12800" width="8.85546875" style="3983"/>
    <col min="12801" max="12801" width="14.7109375" style="3983" bestFit="1" customWidth="1"/>
    <col min="12802" max="12802" width="16.28515625" style="3983" bestFit="1" customWidth="1"/>
    <col min="12803" max="12808" width="15.7109375" style="3983" customWidth="1"/>
    <col min="12809" max="12809" width="9.42578125" style="3983" bestFit="1" customWidth="1"/>
    <col min="12810" max="13056" width="8.85546875" style="3983"/>
    <col min="13057" max="13057" width="14.7109375" style="3983" bestFit="1" customWidth="1"/>
    <col min="13058" max="13058" width="16.28515625" style="3983" bestFit="1" customWidth="1"/>
    <col min="13059" max="13064" width="15.7109375" style="3983" customWidth="1"/>
    <col min="13065" max="13065" width="9.42578125" style="3983" bestFit="1" customWidth="1"/>
    <col min="13066" max="13312" width="8.85546875" style="3983"/>
    <col min="13313" max="13313" width="14.7109375" style="3983" bestFit="1" customWidth="1"/>
    <col min="13314" max="13314" width="16.28515625" style="3983" bestFit="1" customWidth="1"/>
    <col min="13315" max="13320" width="15.7109375" style="3983" customWidth="1"/>
    <col min="13321" max="13321" width="9.42578125" style="3983" bestFit="1" customWidth="1"/>
    <col min="13322" max="13568" width="8.85546875" style="3983"/>
    <col min="13569" max="13569" width="14.7109375" style="3983" bestFit="1" customWidth="1"/>
    <col min="13570" max="13570" width="16.28515625" style="3983" bestFit="1" customWidth="1"/>
    <col min="13571" max="13576" width="15.7109375" style="3983" customWidth="1"/>
    <col min="13577" max="13577" width="9.42578125" style="3983" bestFit="1" customWidth="1"/>
    <col min="13578" max="13824" width="8.85546875" style="3983"/>
    <col min="13825" max="13825" width="14.7109375" style="3983" bestFit="1" customWidth="1"/>
    <col min="13826" max="13826" width="16.28515625" style="3983" bestFit="1" customWidth="1"/>
    <col min="13827" max="13832" width="15.7109375" style="3983" customWidth="1"/>
    <col min="13833" max="13833" width="9.42578125" style="3983" bestFit="1" customWidth="1"/>
    <col min="13834" max="14080" width="8.85546875" style="3983"/>
    <col min="14081" max="14081" width="14.7109375" style="3983" bestFit="1" customWidth="1"/>
    <col min="14082" max="14082" width="16.28515625" style="3983" bestFit="1" customWidth="1"/>
    <col min="14083" max="14088" width="15.7109375" style="3983" customWidth="1"/>
    <col min="14089" max="14089" width="9.42578125" style="3983" bestFit="1" customWidth="1"/>
    <col min="14090" max="14336" width="8.85546875" style="3983"/>
    <col min="14337" max="14337" width="14.7109375" style="3983" bestFit="1" customWidth="1"/>
    <col min="14338" max="14338" width="16.28515625" style="3983" bestFit="1" customWidth="1"/>
    <col min="14339" max="14344" width="15.7109375" style="3983" customWidth="1"/>
    <col min="14345" max="14345" width="9.42578125" style="3983" bestFit="1" customWidth="1"/>
    <col min="14346" max="14592" width="8.85546875" style="3983"/>
    <col min="14593" max="14593" width="14.7109375" style="3983" bestFit="1" customWidth="1"/>
    <col min="14594" max="14594" width="16.28515625" style="3983" bestFit="1" customWidth="1"/>
    <col min="14595" max="14600" width="15.7109375" style="3983" customWidth="1"/>
    <col min="14601" max="14601" width="9.42578125" style="3983" bestFit="1" customWidth="1"/>
    <col min="14602" max="14848" width="8.85546875" style="3983"/>
    <col min="14849" max="14849" width="14.7109375" style="3983" bestFit="1" customWidth="1"/>
    <col min="14850" max="14850" width="16.28515625" style="3983" bestFit="1" customWidth="1"/>
    <col min="14851" max="14856" width="15.7109375" style="3983" customWidth="1"/>
    <col min="14857" max="14857" width="9.42578125" style="3983" bestFit="1" customWidth="1"/>
    <col min="14858" max="15104" width="8.85546875" style="3983"/>
    <col min="15105" max="15105" width="14.7109375" style="3983" bestFit="1" customWidth="1"/>
    <col min="15106" max="15106" width="16.28515625" style="3983" bestFit="1" customWidth="1"/>
    <col min="15107" max="15112" width="15.7109375" style="3983" customWidth="1"/>
    <col min="15113" max="15113" width="9.42578125" style="3983" bestFit="1" customWidth="1"/>
    <col min="15114" max="15360" width="8.85546875" style="3983"/>
    <col min="15361" max="15361" width="14.7109375" style="3983" bestFit="1" customWidth="1"/>
    <col min="15362" max="15362" width="16.28515625" style="3983" bestFit="1" customWidth="1"/>
    <col min="15363" max="15368" width="15.7109375" style="3983" customWidth="1"/>
    <col min="15369" max="15369" width="9.42578125" style="3983" bestFit="1" customWidth="1"/>
    <col min="15370" max="15616" width="8.85546875" style="3983"/>
    <col min="15617" max="15617" width="14.7109375" style="3983" bestFit="1" customWidth="1"/>
    <col min="15618" max="15618" width="16.28515625" style="3983" bestFit="1" customWidth="1"/>
    <col min="15619" max="15624" width="15.7109375" style="3983" customWidth="1"/>
    <col min="15625" max="15625" width="9.42578125" style="3983" bestFit="1" customWidth="1"/>
    <col min="15626" max="15872" width="8.85546875" style="3983"/>
    <col min="15873" max="15873" width="14.7109375" style="3983" bestFit="1" customWidth="1"/>
    <col min="15874" max="15874" width="16.28515625" style="3983" bestFit="1" customWidth="1"/>
    <col min="15875" max="15880" width="15.7109375" style="3983" customWidth="1"/>
    <col min="15881" max="15881" width="9.42578125" style="3983" bestFit="1" customWidth="1"/>
    <col min="15882" max="16128" width="8.85546875" style="3983"/>
    <col min="16129" max="16129" width="14.7109375" style="3983" bestFit="1" customWidth="1"/>
    <col min="16130" max="16130" width="16.28515625" style="3983" bestFit="1" customWidth="1"/>
    <col min="16131" max="16136" width="15.7109375" style="3983" customWidth="1"/>
    <col min="16137" max="16137" width="9.42578125" style="3983" bestFit="1" customWidth="1"/>
    <col min="16138" max="16384" width="8.85546875" style="3983"/>
  </cols>
  <sheetData>
    <row r="1" spans="1:10" ht="25.15" customHeight="1">
      <c r="A1" s="5463" t="s">
        <v>3323</v>
      </c>
      <c r="B1" s="5463"/>
      <c r="C1" s="5463"/>
      <c r="D1" s="5463"/>
      <c r="E1" s="5463"/>
      <c r="F1" s="5463"/>
      <c r="G1" s="5463"/>
      <c r="H1" s="5463"/>
    </row>
    <row r="2" spans="1:10" ht="25.15" customHeight="1">
      <c r="A2" s="5463" t="s">
        <v>3324</v>
      </c>
      <c r="B2" s="5463"/>
      <c r="C2" s="5463"/>
      <c r="D2" s="5463"/>
      <c r="E2" s="5463"/>
      <c r="F2" s="5463"/>
      <c r="G2" s="5463"/>
      <c r="H2" s="5463"/>
    </row>
    <row r="3" spans="1:10" ht="25.15" customHeight="1">
      <c r="A3" s="3984" t="s">
        <v>3325</v>
      </c>
      <c r="H3" s="3986" t="s">
        <v>3326</v>
      </c>
    </row>
    <row r="4" spans="1:10" ht="43.5" customHeight="1">
      <c r="A4" s="3987"/>
      <c r="B4" s="3988"/>
      <c r="C4" s="3989" t="s">
        <v>3327</v>
      </c>
      <c r="D4" s="3990"/>
      <c r="E4" s="3991" t="s">
        <v>3328</v>
      </c>
      <c r="F4" s="3992" t="s">
        <v>3329</v>
      </c>
      <c r="G4" s="3993" t="s">
        <v>3330</v>
      </c>
      <c r="H4" s="3993" t="s">
        <v>1244</v>
      </c>
    </row>
    <row r="5" spans="1:10" ht="25.15" customHeight="1">
      <c r="A5" s="3994" t="s">
        <v>147</v>
      </c>
      <c r="B5" s="3995" t="s">
        <v>148</v>
      </c>
      <c r="C5" s="3996" t="s">
        <v>3331</v>
      </c>
      <c r="D5" s="3996" t="s">
        <v>3332</v>
      </c>
      <c r="E5" s="3997" t="s">
        <v>95</v>
      </c>
      <c r="F5" s="3997"/>
      <c r="G5" s="3997"/>
      <c r="H5" s="3997"/>
    </row>
    <row r="6" spans="1:10" ht="36.75" customHeight="1">
      <c r="A6" s="3998"/>
      <c r="B6" s="3999"/>
      <c r="C6" s="4000" t="s">
        <v>3333</v>
      </c>
      <c r="D6" s="4000" t="s">
        <v>3334</v>
      </c>
      <c r="E6" s="3997" t="s">
        <v>96</v>
      </c>
      <c r="F6" s="3997" t="s">
        <v>3335</v>
      </c>
      <c r="G6" s="4000" t="s">
        <v>3336</v>
      </c>
      <c r="H6" s="4000" t="s">
        <v>3337</v>
      </c>
    </row>
    <row r="7" spans="1:10" ht="25.15" customHeight="1">
      <c r="A7" s="4001" t="s">
        <v>275</v>
      </c>
      <c r="B7" s="4002" t="s">
        <v>56</v>
      </c>
      <c r="C7" s="4003">
        <v>111</v>
      </c>
      <c r="D7" s="4003">
        <v>399</v>
      </c>
      <c r="E7" s="4003">
        <f>SUM(C7:D7)</f>
        <v>510</v>
      </c>
      <c r="F7" s="4003">
        <v>358</v>
      </c>
      <c r="G7" s="4003">
        <v>4</v>
      </c>
      <c r="H7" s="4003">
        <f>E7+F7+G7</f>
        <v>872</v>
      </c>
    </row>
    <row r="8" spans="1:10" ht="25.15" customHeight="1">
      <c r="A8" s="4004" t="s">
        <v>642</v>
      </c>
      <c r="B8" s="4005" t="s">
        <v>58</v>
      </c>
      <c r="C8" s="4006">
        <v>106</v>
      </c>
      <c r="D8" s="4006">
        <v>107</v>
      </c>
      <c r="E8" s="4006">
        <f t="shared" ref="E8:E27" si="0">SUM(C8:D8)</f>
        <v>213</v>
      </c>
      <c r="F8" s="4006">
        <v>158</v>
      </c>
      <c r="G8" s="4006">
        <v>1</v>
      </c>
      <c r="H8" s="4006">
        <f t="shared" ref="H8:H27" si="1">E8+F8+G8</f>
        <v>372</v>
      </c>
      <c r="I8" s="3984"/>
      <c r="J8" s="3984"/>
    </row>
    <row r="9" spans="1:10" ht="25.15" customHeight="1">
      <c r="A9" s="4004" t="s">
        <v>276</v>
      </c>
      <c r="B9" s="4005" t="s">
        <v>60</v>
      </c>
      <c r="C9" s="4006">
        <v>171</v>
      </c>
      <c r="D9" s="4006">
        <v>166</v>
      </c>
      <c r="E9" s="4006">
        <f t="shared" si="0"/>
        <v>337</v>
      </c>
      <c r="F9" s="4006">
        <v>427</v>
      </c>
      <c r="G9" s="4006">
        <v>8</v>
      </c>
      <c r="H9" s="4006">
        <f t="shared" si="1"/>
        <v>772</v>
      </c>
    </row>
    <row r="10" spans="1:10" ht="25.15" customHeight="1">
      <c r="A10" s="4004" t="s">
        <v>277</v>
      </c>
      <c r="B10" s="4005" t="s">
        <v>62</v>
      </c>
      <c r="C10" s="4006">
        <v>59</v>
      </c>
      <c r="D10" s="4006">
        <v>27</v>
      </c>
      <c r="E10" s="4006">
        <f t="shared" si="0"/>
        <v>86</v>
      </c>
      <c r="F10" s="4006">
        <v>41</v>
      </c>
      <c r="G10" s="4006">
        <v>0</v>
      </c>
      <c r="H10" s="4006">
        <f t="shared" si="1"/>
        <v>127</v>
      </c>
    </row>
    <row r="11" spans="1:10" ht="25.15" customHeight="1">
      <c r="A11" s="4004" t="s">
        <v>278</v>
      </c>
      <c r="B11" s="4005" t="s">
        <v>64</v>
      </c>
      <c r="C11" s="4006">
        <v>269</v>
      </c>
      <c r="D11" s="4006">
        <v>92</v>
      </c>
      <c r="E11" s="4006">
        <f t="shared" si="0"/>
        <v>361</v>
      </c>
      <c r="F11" s="4006">
        <v>172</v>
      </c>
      <c r="G11" s="4006">
        <v>34</v>
      </c>
      <c r="H11" s="4006">
        <f t="shared" si="1"/>
        <v>567</v>
      </c>
    </row>
    <row r="12" spans="1:10" ht="25.15" customHeight="1">
      <c r="A12" s="4004" t="s">
        <v>279</v>
      </c>
      <c r="B12" s="4005" t="s">
        <v>66</v>
      </c>
      <c r="C12" s="4006">
        <v>128</v>
      </c>
      <c r="D12" s="4006">
        <v>29</v>
      </c>
      <c r="E12" s="4006">
        <f t="shared" si="0"/>
        <v>157</v>
      </c>
      <c r="F12" s="4006">
        <v>7</v>
      </c>
      <c r="G12" s="4006">
        <v>0</v>
      </c>
      <c r="H12" s="4006">
        <f t="shared" si="1"/>
        <v>164</v>
      </c>
    </row>
    <row r="13" spans="1:10" ht="25.15" customHeight="1">
      <c r="A13" s="4004" t="s">
        <v>280</v>
      </c>
      <c r="B13" s="4005" t="s">
        <v>68</v>
      </c>
      <c r="C13" s="4006">
        <v>111</v>
      </c>
      <c r="D13" s="4006">
        <v>122</v>
      </c>
      <c r="E13" s="4006">
        <f t="shared" si="0"/>
        <v>233</v>
      </c>
      <c r="F13" s="4006">
        <v>187</v>
      </c>
      <c r="G13" s="4006">
        <v>0</v>
      </c>
      <c r="H13" s="4006">
        <f t="shared" si="1"/>
        <v>420</v>
      </c>
    </row>
    <row r="14" spans="1:10" ht="25.15" customHeight="1">
      <c r="A14" s="4004" t="s">
        <v>281</v>
      </c>
      <c r="B14" s="4005" t="s">
        <v>70</v>
      </c>
      <c r="C14" s="4006">
        <v>88</v>
      </c>
      <c r="D14" s="4006">
        <v>25</v>
      </c>
      <c r="E14" s="4006">
        <f t="shared" si="0"/>
        <v>113</v>
      </c>
      <c r="F14" s="4006">
        <v>30</v>
      </c>
      <c r="G14" s="4006">
        <v>0</v>
      </c>
      <c r="H14" s="4006">
        <f t="shared" si="1"/>
        <v>143</v>
      </c>
    </row>
    <row r="15" spans="1:10" ht="25.15" customHeight="1">
      <c r="A15" s="4004" t="s">
        <v>282</v>
      </c>
      <c r="B15" s="4005" t="s">
        <v>72</v>
      </c>
      <c r="C15" s="4006">
        <v>10</v>
      </c>
      <c r="D15" s="4006">
        <v>12</v>
      </c>
      <c r="E15" s="4006">
        <f t="shared" si="0"/>
        <v>22</v>
      </c>
      <c r="F15" s="4006">
        <v>1</v>
      </c>
      <c r="G15" s="4006">
        <v>0</v>
      </c>
      <c r="H15" s="4006">
        <f t="shared" si="1"/>
        <v>23</v>
      </c>
    </row>
    <row r="16" spans="1:10" ht="25.15" customHeight="1">
      <c r="A16" s="4004" t="s">
        <v>283</v>
      </c>
      <c r="B16" s="4005" t="s">
        <v>74</v>
      </c>
      <c r="C16" s="4006">
        <v>266</v>
      </c>
      <c r="D16" s="4006">
        <v>77</v>
      </c>
      <c r="E16" s="4006">
        <f t="shared" si="0"/>
        <v>343</v>
      </c>
      <c r="F16" s="4006">
        <v>116</v>
      </c>
      <c r="G16" s="4006">
        <v>13</v>
      </c>
      <c r="H16" s="4006">
        <f t="shared" si="1"/>
        <v>472</v>
      </c>
    </row>
    <row r="17" spans="1:8" ht="25.15" hidden="1" customHeight="1">
      <c r="A17" s="4004" t="s">
        <v>162</v>
      </c>
      <c r="B17" s="4005" t="s">
        <v>76</v>
      </c>
      <c r="C17" s="4006"/>
      <c r="D17" s="4006"/>
      <c r="E17" s="4006">
        <f t="shared" si="0"/>
        <v>0</v>
      </c>
      <c r="F17" s="4006"/>
      <c r="G17" s="4006"/>
      <c r="H17" s="4006">
        <f t="shared" si="1"/>
        <v>0</v>
      </c>
    </row>
    <row r="18" spans="1:8" ht="25.15" customHeight="1">
      <c r="A18" s="4004" t="s">
        <v>162</v>
      </c>
      <c r="B18" s="4005" t="s">
        <v>76</v>
      </c>
      <c r="C18" s="4006">
        <v>5</v>
      </c>
      <c r="D18" s="4006">
        <v>5</v>
      </c>
      <c r="E18" s="4006">
        <f t="shared" si="0"/>
        <v>10</v>
      </c>
      <c r="F18" s="4006">
        <v>0</v>
      </c>
      <c r="G18" s="4006">
        <v>3</v>
      </c>
      <c r="H18" s="4006">
        <f t="shared" si="1"/>
        <v>13</v>
      </c>
    </row>
    <row r="19" spans="1:8" ht="25.15" customHeight="1">
      <c r="A19" s="4004" t="s">
        <v>284</v>
      </c>
      <c r="B19" s="4005" t="s">
        <v>78</v>
      </c>
      <c r="C19" s="4006">
        <v>67</v>
      </c>
      <c r="D19" s="4006">
        <v>26</v>
      </c>
      <c r="E19" s="4006">
        <f t="shared" si="0"/>
        <v>93</v>
      </c>
      <c r="F19" s="4006">
        <v>46</v>
      </c>
      <c r="G19" s="4006">
        <v>2</v>
      </c>
      <c r="H19" s="4006">
        <f t="shared" si="1"/>
        <v>141</v>
      </c>
    </row>
    <row r="20" spans="1:8" ht="25.15" customHeight="1">
      <c r="A20" s="4004" t="s">
        <v>79</v>
      </c>
      <c r="B20" s="4005" t="s">
        <v>329</v>
      </c>
      <c r="C20" s="4006">
        <v>87</v>
      </c>
      <c r="D20" s="4006">
        <v>16</v>
      </c>
      <c r="E20" s="4006">
        <f t="shared" si="0"/>
        <v>103</v>
      </c>
      <c r="F20" s="4006">
        <v>14</v>
      </c>
      <c r="G20" s="4006">
        <v>0</v>
      </c>
      <c r="H20" s="4006">
        <f t="shared" si="1"/>
        <v>117</v>
      </c>
    </row>
    <row r="21" spans="1:8" ht="25.15" customHeight="1">
      <c r="A21" s="4004" t="s">
        <v>285</v>
      </c>
      <c r="B21" s="4005" t="s">
        <v>82</v>
      </c>
      <c r="C21" s="4006">
        <v>41</v>
      </c>
      <c r="D21" s="4006">
        <v>15</v>
      </c>
      <c r="E21" s="4006">
        <f t="shared" si="0"/>
        <v>56</v>
      </c>
      <c r="F21" s="4006">
        <v>12</v>
      </c>
      <c r="G21" s="4006">
        <v>2</v>
      </c>
      <c r="H21" s="4006">
        <f t="shared" si="1"/>
        <v>70</v>
      </c>
    </row>
    <row r="22" spans="1:8" ht="25.15" customHeight="1">
      <c r="A22" s="4004" t="s">
        <v>83</v>
      </c>
      <c r="B22" s="4005" t="s">
        <v>84</v>
      </c>
      <c r="C22" s="4006">
        <v>18</v>
      </c>
      <c r="D22" s="4006">
        <v>88</v>
      </c>
      <c r="E22" s="4006">
        <f t="shared" si="0"/>
        <v>106</v>
      </c>
      <c r="F22" s="4006">
        <v>16</v>
      </c>
      <c r="G22" s="4006">
        <v>0</v>
      </c>
      <c r="H22" s="4006">
        <f t="shared" si="1"/>
        <v>122</v>
      </c>
    </row>
    <row r="23" spans="1:8" ht="25.15" customHeight="1">
      <c r="A23" s="4004" t="s">
        <v>287</v>
      </c>
      <c r="B23" s="4005" t="s">
        <v>330</v>
      </c>
      <c r="C23" s="4006">
        <v>35</v>
      </c>
      <c r="D23" s="4006">
        <v>15</v>
      </c>
      <c r="E23" s="4006">
        <f t="shared" si="0"/>
        <v>50</v>
      </c>
      <c r="F23" s="4006">
        <v>9</v>
      </c>
      <c r="G23" s="4006">
        <v>0</v>
      </c>
      <c r="H23" s="4006">
        <f t="shared" si="1"/>
        <v>59</v>
      </c>
    </row>
    <row r="24" spans="1:8" ht="25.15" customHeight="1">
      <c r="A24" s="4004" t="s">
        <v>288</v>
      </c>
      <c r="B24" s="4005" t="s">
        <v>88</v>
      </c>
      <c r="C24" s="4006">
        <v>63</v>
      </c>
      <c r="D24" s="4006">
        <v>6</v>
      </c>
      <c r="E24" s="4006">
        <f t="shared" si="0"/>
        <v>69</v>
      </c>
      <c r="F24" s="4006">
        <v>8</v>
      </c>
      <c r="G24" s="4006">
        <v>16</v>
      </c>
      <c r="H24" s="4006">
        <f t="shared" si="1"/>
        <v>93</v>
      </c>
    </row>
    <row r="25" spans="1:8" ht="25.15" customHeight="1">
      <c r="A25" s="4004" t="s">
        <v>289</v>
      </c>
      <c r="B25" s="4005" t="s">
        <v>90</v>
      </c>
      <c r="C25" s="4006">
        <v>39</v>
      </c>
      <c r="D25" s="4006">
        <v>18</v>
      </c>
      <c r="E25" s="4006">
        <f t="shared" si="0"/>
        <v>57</v>
      </c>
      <c r="F25" s="4006">
        <v>10</v>
      </c>
      <c r="G25" s="4006">
        <v>0</v>
      </c>
      <c r="H25" s="4006">
        <f t="shared" si="1"/>
        <v>67</v>
      </c>
    </row>
    <row r="26" spans="1:8" ht="25.15" customHeight="1">
      <c r="A26" s="4004" t="s">
        <v>290</v>
      </c>
      <c r="B26" s="4005" t="s">
        <v>92</v>
      </c>
      <c r="C26" s="4006">
        <v>42</v>
      </c>
      <c r="D26" s="4006">
        <v>6</v>
      </c>
      <c r="E26" s="4006">
        <f t="shared" si="0"/>
        <v>48</v>
      </c>
      <c r="F26" s="4006">
        <v>0</v>
      </c>
      <c r="G26" s="4006">
        <v>0</v>
      </c>
      <c r="H26" s="4006">
        <f t="shared" si="1"/>
        <v>48</v>
      </c>
    </row>
    <row r="27" spans="1:8" ht="25.15" customHeight="1">
      <c r="A27" s="4007" t="s">
        <v>93</v>
      </c>
      <c r="B27" s="4008" t="s">
        <v>94</v>
      </c>
      <c r="C27" s="4009">
        <v>39</v>
      </c>
      <c r="D27" s="4009">
        <v>4</v>
      </c>
      <c r="E27" s="4009">
        <f t="shared" si="0"/>
        <v>43</v>
      </c>
      <c r="F27" s="4009">
        <v>24</v>
      </c>
      <c r="G27" s="4009">
        <v>1</v>
      </c>
      <c r="H27" s="4009">
        <f t="shared" si="1"/>
        <v>68</v>
      </c>
    </row>
    <row r="28" spans="1:8" ht="25.15" customHeight="1">
      <c r="A28" s="4010" t="s">
        <v>291</v>
      </c>
      <c r="B28" s="4011" t="s">
        <v>96</v>
      </c>
      <c r="C28" s="4012">
        <f t="shared" ref="C28:H28" si="2">SUM(C7:C27)</f>
        <v>1755</v>
      </c>
      <c r="D28" s="4012">
        <f t="shared" si="2"/>
        <v>1255</v>
      </c>
      <c r="E28" s="4012">
        <f t="shared" si="2"/>
        <v>3010</v>
      </c>
      <c r="F28" s="4012">
        <f t="shared" si="2"/>
        <v>1636</v>
      </c>
      <c r="G28" s="4012">
        <f t="shared" si="2"/>
        <v>84</v>
      </c>
      <c r="H28" s="4012">
        <f t="shared" si="2"/>
        <v>4730</v>
      </c>
    </row>
    <row r="29" spans="1:8" s="3984" customFormat="1" ht="25.15" customHeight="1">
      <c r="A29" s="4013"/>
    </row>
  </sheetData>
  <mergeCells count="2">
    <mergeCell ref="A1:H1"/>
    <mergeCell ref="A2:H2"/>
  </mergeCells>
  <printOptions horizontalCentered="1" verticalCentered="1"/>
  <pageMargins left="0.7" right="0.7" top="1" bottom="1" header="0.5" footer="0.5"/>
  <pageSetup paperSize="9" scale="45" orientation="landscape" horizontalDpi="4294967295" verticalDpi="4294967292"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4EE1C-2421-4235-9AD2-2A3C02C933BF}">
  <dimension ref="A1:H19"/>
  <sheetViews>
    <sheetView showGridLines="0" zoomScaleNormal="100" workbookViewId="0">
      <selection activeCell="C19" sqref="C19"/>
    </sheetView>
  </sheetViews>
  <sheetFormatPr defaultColWidth="8.85546875" defaultRowHeight="39" customHeight="1"/>
  <cols>
    <col min="1" max="1" width="24.140625" style="2534" customWidth="1"/>
    <col min="2" max="2" width="21" style="4030" customWidth="1"/>
    <col min="3" max="3" width="41.42578125" style="4031" customWidth="1"/>
    <col min="4" max="4" width="9.42578125" style="2534" bestFit="1" customWidth="1"/>
    <col min="5" max="256" width="8.85546875" style="2534"/>
    <col min="257" max="257" width="24.140625" style="2534" customWidth="1"/>
    <col min="258" max="258" width="21" style="2534" customWidth="1"/>
    <col min="259" max="259" width="41.42578125" style="2534" customWidth="1"/>
    <col min="260" max="260" width="9.42578125" style="2534" bestFit="1" customWidth="1"/>
    <col min="261" max="512" width="8.85546875" style="2534"/>
    <col min="513" max="513" width="24.140625" style="2534" customWidth="1"/>
    <col min="514" max="514" width="21" style="2534" customWidth="1"/>
    <col min="515" max="515" width="41.42578125" style="2534" customWidth="1"/>
    <col min="516" max="516" width="9.42578125" style="2534" bestFit="1" customWidth="1"/>
    <col min="517" max="768" width="8.85546875" style="2534"/>
    <col min="769" max="769" width="24.140625" style="2534" customWidth="1"/>
    <col min="770" max="770" width="21" style="2534" customWidth="1"/>
    <col min="771" max="771" width="41.42578125" style="2534" customWidth="1"/>
    <col min="772" max="772" width="9.42578125" style="2534" bestFit="1" customWidth="1"/>
    <col min="773" max="1024" width="8.85546875" style="2534"/>
    <col min="1025" max="1025" width="24.140625" style="2534" customWidth="1"/>
    <col min="1026" max="1026" width="21" style="2534" customWidth="1"/>
    <col min="1027" max="1027" width="41.42578125" style="2534" customWidth="1"/>
    <col min="1028" max="1028" width="9.42578125" style="2534" bestFit="1" customWidth="1"/>
    <col min="1029" max="1280" width="8.85546875" style="2534"/>
    <col min="1281" max="1281" width="24.140625" style="2534" customWidth="1"/>
    <col min="1282" max="1282" width="21" style="2534" customWidth="1"/>
    <col min="1283" max="1283" width="41.42578125" style="2534" customWidth="1"/>
    <col min="1284" max="1284" width="9.42578125" style="2534" bestFit="1" customWidth="1"/>
    <col min="1285" max="1536" width="8.85546875" style="2534"/>
    <col min="1537" max="1537" width="24.140625" style="2534" customWidth="1"/>
    <col min="1538" max="1538" width="21" style="2534" customWidth="1"/>
    <col min="1539" max="1539" width="41.42578125" style="2534" customWidth="1"/>
    <col min="1540" max="1540" width="9.42578125" style="2534" bestFit="1" customWidth="1"/>
    <col min="1541" max="1792" width="8.85546875" style="2534"/>
    <col min="1793" max="1793" width="24.140625" style="2534" customWidth="1"/>
    <col min="1794" max="1794" width="21" style="2534" customWidth="1"/>
    <col min="1795" max="1795" width="41.42578125" style="2534" customWidth="1"/>
    <col min="1796" max="1796" width="9.42578125" style="2534" bestFit="1" customWidth="1"/>
    <col min="1797" max="2048" width="8.85546875" style="2534"/>
    <col min="2049" max="2049" width="24.140625" style="2534" customWidth="1"/>
    <col min="2050" max="2050" width="21" style="2534" customWidth="1"/>
    <col min="2051" max="2051" width="41.42578125" style="2534" customWidth="1"/>
    <col min="2052" max="2052" width="9.42578125" style="2534" bestFit="1" customWidth="1"/>
    <col min="2053" max="2304" width="8.85546875" style="2534"/>
    <col min="2305" max="2305" width="24.140625" style="2534" customWidth="1"/>
    <col min="2306" max="2306" width="21" style="2534" customWidth="1"/>
    <col min="2307" max="2307" width="41.42578125" style="2534" customWidth="1"/>
    <col min="2308" max="2308" width="9.42578125" style="2534" bestFit="1" customWidth="1"/>
    <col min="2309" max="2560" width="8.85546875" style="2534"/>
    <col min="2561" max="2561" width="24.140625" style="2534" customWidth="1"/>
    <col min="2562" max="2562" width="21" style="2534" customWidth="1"/>
    <col min="2563" max="2563" width="41.42578125" style="2534" customWidth="1"/>
    <col min="2564" max="2564" width="9.42578125" style="2534" bestFit="1" customWidth="1"/>
    <col min="2565" max="2816" width="8.85546875" style="2534"/>
    <col min="2817" max="2817" width="24.140625" style="2534" customWidth="1"/>
    <col min="2818" max="2818" width="21" style="2534" customWidth="1"/>
    <col min="2819" max="2819" width="41.42578125" style="2534" customWidth="1"/>
    <col min="2820" max="2820" width="9.42578125" style="2534" bestFit="1" customWidth="1"/>
    <col min="2821" max="3072" width="8.85546875" style="2534"/>
    <col min="3073" max="3073" width="24.140625" style="2534" customWidth="1"/>
    <col min="3074" max="3074" width="21" style="2534" customWidth="1"/>
    <col min="3075" max="3075" width="41.42578125" style="2534" customWidth="1"/>
    <col min="3076" max="3076" width="9.42578125" style="2534" bestFit="1" customWidth="1"/>
    <col min="3077" max="3328" width="8.85546875" style="2534"/>
    <col min="3329" max="3329" width="24.140625" style="2534" customWidth="1"/>
    <col min="3330" max="3330" width="21" style="2534" customWidth="1"/>
    <col min="3331" max="3331" width="41.42578125" style="2534" customWidth="1"/>
    <col min="3332" max="3332" width="9.42578125" style="2534" bestFit="1" customWidth="1"/>
    <col min="3333" max="3584" width="8.85546875" style="2534"/>
    <col min="3585" max="3585" width="24.140625" style="2534" customWidth="1"/>
    <col min="3586" max="3586" width="21" style="2534" customWidth="1"/>
    <col min="3587" max="3587" width="41.42578125" style="2534" customWidth="1"/>
    <col min="3588" max="3588" width="9.42578125" style="2534" bestFit="1" customWidth="1"/>
    <col min="3589" max="3840" width="8.85546875" style="2534"/>
    <col min="3841" max="3841" width="24.140625" style="2534" customWidth="1"/>
    <col min="3842" max="3842" width="21" style="2534" customWidth="1"/>
    <col min="3843" max="3843" width="41.42578125" style="2534" customWidth="1"/>
    <col min="3844" max="3844" width="9.42578125" style="2534" bestFit="1" customWidth="1"/>
    <col min="3845" max="4096" width="8.85546875" style="2534"/>
    <col min="4097" max="4097" width="24.140625" style="2534" customWidth="1"/>
    <col min="4098" max="4098" width="21" style="2534" customWidth="1"/>
    <col min="4099" max="4099" width="41.42578125" style="2534" customWidth="1"/>
    <col min="4100" max="4100" width="9.42578125" style="2534" bestFit="1" customWidth="1"/>
    <col min="4101" max="4352" width="8.85546875" style="2534"/>
    <col min="4353" max="4353" width="24.140625" style="2534" customWidth="1"/>
    <col min="4354" max="4354" width="21" style="2534" customWidth="1"/>
    <col min="4355" max="4355" width="41.42578125" style="2534" customWidth="1"/>
    <col min="4356" max="4356" width="9.42578125" style="2534" bestFit="1" customWidth="1"/>
    <col min="4357" max="4608" width="8.85546875" style="2534"/>
    <col min="4609" max="4609" width="24.140625" style="2534" customWidth="1"/>
    <col min="4610" max="4610" width="21" style="2534" customWidth="1"/>
    <col min="4611" max="4611" width="41.42578125" style="2534" customWidth="1"/>
    <col min="4612" max="4612" width="9.42578125" style="2534" bestFit="1" customWidth="1"/>
    <col min="4613" max="4864" width="8.85546875" style="2534"/>
    <col min="4865" max="4865" width="24.140625" style="2534" customWidth="1"/>
    <col min="4866" max="4866" width="21" style="2534" customWidth="1"/>
    <col min="4867" max="4867" width="41.42578125" style="2534" customWidth="1"/>
    <col min="4868" max="4868" width="9.42578125" style="2534" bestFit="1" customWidth="1"/>
    <col min="4869" max="5120" width="8.85546875" style="2534"/>
    <col min="5121" max="5121" width="24.140625" style="2534" customWidth="1"/>
    <col min="5122" max="5122" width="21" style="2534" customWidth="1"/>
    <col min="5123" max="5123" width="41.42578125" style="2534" customWidth="1"/>
    <col min="5124" max="5124" width="9.42578125" style="2534" bestFit="1" customWidth="1"/>
    <col min="5125" max="5376" width="8.85546875" style="2534"/>
    <col min="5377" max="5377" width="24.140625" style="2534" customWidth="1"/>
    <col min="5378" max="5378" width="21" style="2534" customWidth="1"/>
    <col min="5379" max="5379" width="41.42578125" style="2534" customWidth="1"/>
    <col min="5380" max="5380" width="9.42578125" style="2534" bestFit="1" customWidth="1"/>
    <col min="5381" max="5632" width="8.85546875" style="2534"/>
    <col min="5633" max="5633" width="24.140625" style="2534" customWidth="1"/>
    <col min="5634" max="5634" width="21" style="2534" customWidth="1"/>
    <col min="5635" max="5635" width="41.42578125" style="2534" customWidth="1"/>
    <col min="5636" max="5636" width="9.42578125" style="2534" bestFit="1" customWidth="1"/>
    <col min="5637" max="5888" width="8.85546875" style="2534"/>
    <col min="5889" max="5889" width="24.140625" style="2534" customWidth="1"/>
    <col min="5890" max="5890" width="21" style="2534" customWidth="1"/>
    <col min="5891" max="5891" width="41.42578125" style="2534" customWidth="1"/>
    <col min="5892" max="5892" width="9.42578125" style="2534" bestFit="1" customWidth="1"/>
    <col min="5893" max="6144" width="8.85546875" style="2534"/>
    <col min="6145" max="6145" width="24.140625" style="2534" customWidth="1"/>
    <col min="6146" max="6146" width="21" style="2534" customWidth="1"/>
    <col min="6147" max="6147" width="41.42578125" style="2534" customWidth="1"/>
    <col min="6148" max="6148" width="9.42578125" style="2534" bestFit="1" customWidth="1"/>
    <col min="6149" max="6400" width="8.85546875" style="2534"/>
    <col min="6401" max="6401" width="24.140625" style="2534" customWidth="1"/>
    <col min="6402" max="6402" width="21" style="2534" customWidth="1"/>
    <col min="6403" max="6403" width="41.42578125" style="2534" customWidth="1"/>
    <col min="6404" max="6404" width="9.42578125" style="2534" bestFit="1" customWidth="1"/>
    <col min="6405" max="6656" width="8.85546875" style="2534"/>
    <col min="6657" max="6657" width="24.140625" style="2534" customWidth="1"/>
    <col min="6658" max="6658" width="21" style="2534" customWidth="1"/>
    <col min="6659" max="6659" width="41.42578125" style="2534" customWidth="1"/>
    <col min="6660" max="6660" width="9.42578125" style="2534" bestFit="1" customWidth="1"/>
    <col min="6661" max="6912" width="8.85546875" style="2534"/>
    <col min="6913" max="6913" width="24.140625" style="2534" customWidth="1"/>
    <col min="6914" max="6914" width="21" style="2534" customWidth="1"/>
    <col min="6915" max="6915" width="41.42578125" style="2534" customWidth="1"/>
    <col min="6916" max="6916" width="9.42578125" style="2534" bestFit="1" customWidth="1"/>
    <col min="6917" max="7168" width="8.85546875" style="2534"/>
    <col min="7169" max="7169" width="24.140625" style="2534" customWidth="1"/>
    <col min="7170" max="7170" width="21" style="2534" customWidth="1"/>
    <col min="7171" max="7171" width="41.42578125" style="2534" customWidth="1"/>
    <col min="7172" max="7172" width="9.42578125" style="2534" bestFit="1" customWidth="1"/>
    <col min="7173" max="7424" width="8.85546875" style="2534"/>
    <col min="7425" max="7425" width="24.140625" style="2534" customWidth="1"/>
    <col min="7426" max="7426" width="21" style="2534" customWidth="1"/>
    <col min="7427" max="7427" width="41.42578125" style="2534" customWidth="1"/>
    <col min="7428" max="7428" width="9.42578125" style="2534" bestFit="1" customWidth="1"/>
    <col min="7429" max="7680" width="8.85546875" style="2534"/>
    <col min="7681" max="7681" width="24.140625" style="2534" customWidth="1"/>
    <col min="7682" max="7682" width="21" style="2534" customWidth="1"/>
    <col min="7683" max="7683" width="41.42578125" style="2534" customWidth="1"/>
    <col min="7684" max="7684" width="9.42578125" style="2534" bestFit="1" customWidth="1"/>
    <col min="7685" max="7936" width="8.85546875" style="2534"/>
    <col min="7937" max="7937" width="24.140625" style="2534" customWidth="1"/>
    <col min="7938" max="7938" width="21" style="2534" customWidth="1"/>
    <col min="7939" max="7939" width="41.42578125" style="2534" customWidth="1"/>
    <col min="7940" max="7940" width="9.42578125" style="2534" bestFit="1" customWidth="1"/>
    <col min="7941" max="8192" width="8.85546875" style="2534"/>
    <col min="8193" max="8193" width="24.140625" style="2534" customWidth="1"/>
    <col min="8194" max="8194" width="21" style="2534" customWidth="1"/>
    <col min="8195" max="8195" width="41.42578125" style="2534" customWidth="1"/>
    <col min="8196" max="8196" width="9.42578125" style="2534" bestFit="1" customWidth="1"/>
    <col min="8197" max="8448" width="8.85546875" style="2534"/>
    <col min="8449" max="8449" width="24.140625" style="2534" customWidth="1"/>
    <col min="8450" max="8450" width="21" style="2534" customWidth="1"/>
    <col min="8451" max="8451" width="41.42578125" style="2534" customWidth="1"/>
    <col min="8452" max="8452" width="9.42578125" style="2534" bestFit="1" customWidth="1"/>
    <col min="8453" max="8704" width="8.85546875" style="2534"/>
    <col min="8705" max="8705" width="24.140625" style="2534" customWidth="1"/>
    <col min="8706" max="8706" width="21" style="2534" customWidth="1"/>
    <col min="8707" max="8707" width="41.42578125" style="2534" customWidth="1"/>
    <col min="8708" max="8708" width="9.42578125" style="2534" bestFit="1" customWidth="1"/>
    <col min="8709" max="8960" width="8.85546875" style="2534"/>
    <col min="8961" max="8961" width="24.140625" style="2534" customWidth="1"/>
    <col min="8962" max="8962" width="21" style="2534" customWidth="1"/>
    <col min="8963" max="8963" width="41.42578125" style="2534" customWidth="1"/>
    <col min="8964" max="8964" width="9.42578125" style="2534" bestFit="1" customWidth="1"/>
    <col min="8965" max="9216" width="8.85546875" style="2534"/>
    <col min="9217" max="9217" width="24.140625" style="2534" customWidth="1"/>
    <col min="9218" max="9218" width="21" style="2534" customWidth="1"/>
    <col min="9219" max="9219" width="41.42578125" style="2534" customWidth="1"/>
    <col min="9220" max="9220" width="9.42578125" style="2534" bestFit="1" customWidth="1"/>
    <col min="9221" max="9472" width="8.85546875" style="2534"/>
    <col min="9473" max="9473" width="24.140625" style="2534" customWidth="1"/>
    <col min="9474" max="9474" width="21" style="2534" customWidth="1"/>
    <col min="9475" max="9475" width="41.42578125" style="2534" customWidth="1"/>
    <col min="9476" max="9476" width="9.42578125" style="2534" bestFit="1" customWidth="1"/>
    <col min="9477" max="9728" width="8.85546875" style="2534"/>
    <col min="9729" max="9729" width="24.140625" style="2534" customWidth="1"/>
    <col min="9730" max="9730" width="21" style="2534" customWidth="1"/>
    <col min="9731" max="9731" width="41.42578125" style="2534" customWidth="1"/>
    <col min="9732" max="9732" width="9.42578125" style="2534" bestFit="1" customWidth="1"/>
    <col min="9733" max="9984" width="8.85546875" style="2534"/>
    <col min="9985" max="9985" width="24.140625" style="2534" customWidth="1"/>
    <col min="9986" max="9986" width="21" style="2534" customWidth="1"/>
    <col min="9987" max="9987" width="41.42578125" style="2534" customWidth="1"/>
    <col min="9988" max="9988" width="9.42578125" style="2534" bestFit="1" customWidth="1"/>
    <col min="9989" max="10240" width="8.85546875" style="2534"/>
    <col min="10241" max="10241" width="24.140625" style="2534" customWidth="1"/>
    <col min="10242" max="10242" width="21" style="2534" customWidth="1"/>
    <col min="10243" max="10243" width="41.42578125" style="2534" customWidth="1"/>
    <col min="10244" max="10244" width="9.42578125" style="2534" bestFit="1" customWidth="1"/>
    <col min="10245" max="10496" width="8.85546875" style="2534"/>
    <col min="10497" max="10497" width="24.140625" style="2534" customWidth="1"/>
    <col min="10498" max="10498" width="21" style="2534" customWidth="1"/>
    <col min="10499" max="10499" width="41.42578125" style="2534" customWidth="1"/>
    <col min="10500" max="10500" width="9.42578125" style="2534" bestFit="1" customWidth="1"/>
    <col min="10501" max="10752" width="8.85546875" style="2534"/>
    <col min="10753" max="10753" width="24.140625" style="2534" customWidth="1"/>
    <col min="10754" max="10754" width="21" style="2534" customWidth="1"/>
    <col min="10755" max="10755" width="41.42578125" style="2534" customWidth="1"/>
    <col min="10756" max="10756" width="9.42578125" style="2534" bestFit="1" customWidth="1"/>
    <col min="10757" max="11008" width="8.85546875" style="2534"/>
    <col min="11009" max="11009" width="24.140625" style="2534" customWidth="1"/>
    <col min="11010" max="11010" width="21" style="2534" customWidth="1"/>
    <col min="11011" max="11011" width="41.42578125" style="2534" customWidth="1"/>
    <col min="11012" max="11012" width="9.42578125" style="2534" bestFit="1" customWidth="1"/>
    <col min="11013" max="11264" width="8.85546875" style="2534"/>
    <col min="11265" max="11265" width="24.140625" style="2534" customWidth="1"/>
    <col min="11266" max="11266" width="21" style="2534" customWidth="1"/>
    <col min="11267" max="11267" width="41.42578125" style="2534" customWidth="1"/>
    <col min="11268" max="11268" width="9.42578125" style="2534" bestFit="1" customWidth="1"/>
    <col min="11269" max="11520" width="8.85546875" style="2534"/>
    <col min="11521" max="11521" width="24.140625" style="2534" customWidth="1"/>
    <col min="11522" max="11522" width="21" style="2534" customWidth="1"/>
    <col min="11523" max="11523" width="41.42578125" style="2534" customWidth="1"/>
    <col min="11524" max="11524" width="9.42578125" style="2534" bestFit="1" customWidth="1"/>
    <col min="11525" max="11776" width="8.85546875" style="2534"/>
    <col min="11777" max="11777" width="24.140625" style="2534" customWidth="1"/>
    <col min="11778" max="11778" width="21" style="2534" customWidth="1"/>
    <col min="11779" max="11779" width="41.42578125" style="2534" customWidth="1"/>
    <col min="11780" max="11780" width="9.42578125" style="2534" bestFit="1" customWidth="1"/>
    <col min="11781" max="12032" width="8.85546875" style="2534"/>
    <col min="12033" max="12033" width="24.140625" style="2534" customWidth="1"/>
    <col min="12034" max="12034" width="21" style="2534" customWidth="1"/>
    <col min="12035" max="12035" width="41.42578125" style="2534" customWidth="1"/>
    <col min="12036" max="12036" width="9.42578125" style="2534" bestFit="1" customWidth="1"/>
    <col min="12037" max="12288" width="8.85546875" style="2534"/>
    <col min="12289" max="12289" width="24.140625" style="2534" customWidth="1"/>
    <col min="12290" max="12290" width="21" style="2534" customWidth="1"/>
    <col min="12291" max="12291" width="41.42578125" style="2534" customWidth="1"/>
    <col min="12292" max="12292" width="9.42578125" style="2534" bestFit="1" customWidth="1"/>
    <col min="12293" max="12544" width="8.85546875" style="2534"/>
    <col min="12545" max="12545" width="24.140625" style="2534" customWidth="1"/>
    <col min="12546" max="12546" width="21" style="2534" customWidth="1"/>
    <col min="12547" max="12547" width="41.42578125" style="2534" customWidth="1"/>
    <col min="12548" max="12548" width="9.42578125" style="2534" bestFit="1" customWidth="1"/>
    <col min="12549" max="12800" width="8.85546875" style="2534"/>
    <col min="12801" max="12801" width="24.140625" style="2534" customWidth="1"/>
    <col min="12802" max="12802" width="21" style="2534" customWidth="1"/>
    <col min="12803" max="12803" width="41.42578125" style="2534" customWidth="1"/>
    <col min="12804" max="12804" width="9.42578125" style="2534" bestFit="1" customWidth="1"/>
    <col min="12805" max="13056" width="8.85546875" style="2534"/>
    <col min="13057" max="13057" width="24.140625" style="2534" customWidth="1"/>
    <col min="13058" max="13058" width="21" style="2534" customWidth="1"/>
    <col min="13059" max="13059" width="41.42578125" style="2534" customWidth="1"/>
    <col min="13060" max="13060" width="9.42578125" style="2534" bestFit="1" customWidth="1"/>
    <col min="13061" max="13312" width="8.85546875" style="2534"/>
    <col min="13313" max="13313" width="24.140625" style="2534" customWidth="1"/>
    <col min="13314" max="13314" width="21" style="2534" customWidth="1"/>
    <col min="13315" max="13315" width="41.42578125" style="2534" customWidth="1"/>
    <col min="13316" max="13316" width="9.42578125" style="2534" bestFit="1" customWidth="1"/>
    <col min="13317" max="13568" width="8.85546875" style="2534"/>
    <col min="13569" max="13569" width="24.140625" style="2534" customWidth="1"/>
    <col min="13570" max="13570" width="21" style="2534" customWidth="1"/>
    <col min="13571" max="13571" width="41.42578125" style="2534" customWidth="1"/>
    <col min="13572" max="13572" width="9.42578125" style="2534" bestFit="1" customWidth="1"/>
    <col min="13573" max="13824" width="8.85546875" style="2534"/>
    <col min="13825" max="13825" width="24.140625" style="2534" customWidth="1"/>
    <col min="13826" max="13826" width="21" style="2534" customWidth="1"/>
    <col min="13827" max="13827" width="41.42578125" style="2534" customWidth="1"/>
    <col min="13828" max="13828" width="9.42578125" style="2534" bestFit="1" customWidth="1"/>
    <col min="13829" max="14080" width="8.85546875" style="2534"/>
    <col min="14081" max="14081" width="24.140625" style="2534" customWidth="1"/>
    <col min="14082" max="14082" width="21" style="2534" customWidth="1"/>
    <col min="14083" max="14083" width="41.42578125" style="2534" customWidth="1"/>
    <col min="14084" max="14084" width="9.42578125" style="2534" bestFit="1" customWidth="1"/>
    <col min="14085" max="14336" width="8.85546875" style="2534"/>
    <col min="14337" max="14337" width="24.140625" style="2534" customWidth="1"/>
    <col min="14338" max="14338" width="21" style="2534" customWidth="1"/>
    <col min="14339" max="14339" width="41.42578125" style="2534" customWidth="1"/>
    <col min="14340" max="14340" width="9.42578125" style="2534" bestFit="1" customWidth="1"/>
    <col min="14341" max="14592" width="8.85546875" style="2534"/>
    <col min="14593" max="14593" width="24.140625" style="2534" customWidth="1"/>
    <col min="14594" max="14594" width="21" style="2534" customWidth="1"/>
    <col min="14595" max="14595" width="41.42578125" style="2534" customWidth="1"/>
    <col min="14596" max="14596" width="9.42578125" style="2534" bestFit="1" customWidth="1"/>
    <col min="14597" max="14848" width="8.85546875" style="2534"/>
    <col min="14849" max="14849" width="24.140625" style="2534" customWidth="1"/>
    <col min="14850" max="14850" width="21" style="2534" customWidth="1"/>
    <col min="14851" max="14851" width="41.42578125" style="2534" customWidth="1"/>
    <col min="14852" max="14852" width="9.42578125" style="2534" bestFit="1" customWidth="1"/>
    <col min="14853" max="15104" width="8.85546875" style="2534"/>
    <col min="15105" max="15105" width="24.140625" style="2534" customWidth="1"/>
    <col min="15106" max="15106" width="21" style="2534" customWidth="1"/>
    <col min="15107" max="15107" width="41.42578125" style="2534" customWidth="1"/>
    <col min="15108" max="15108" width="9.42578125" style="2534" bestFit="1" customWidth="1"/>
    <col min="15109" max="15360" width="8.85546875" style="2534"/>
    <col min="15361" max="15361" width="24.140625" style="2534" customWidth="1"/>
    <col min="15362" max="15362" width="21" style="2534" customWidth="1"/>
    <col min="15363" max="15363" width="41.42578125" style="2534" customWidth="1"/>
    <col min="15364" max="15364" width="9.42578125" style="2534" bestFit="1" customWidth="1"/>
    <col min="15365" max="15616" width="8.85546875" style="2534"/>
    <col min="15617" max="15617" width="24.140625" style="2534" customWidth="1"/>
    <col min="15618" max="15618" width="21" style="2534" customWidth="1"/>
    <col min="15619" max="15619" width="41.42578125" style="2534" customWidth="1"/>
    <col min="15620" max="15620" width="9.42578125" style="2534" bestFit="1" customWidth="1"/>
    <col min="15621" max="15872" width="8.85546875" style="2534"/>
    <col min="15873" max="15873" width="24.140625" style="2534" customWidth="1"/>
    <col min="15874" max="15874" width="21" style="2534" customWidth="1"/>
    <col min="15875" max="15875" width="41.42578125" style="2534" customWidth="1"/>
    <col min="15876" max="15876" width="9.42578125" style="2534" bestFit="1" customWidth="1"/>
    <col min="15877" max="16128" width="8.85546875" style="2534"/>
    <col min="16129" max="16129" width="24.140625" style="2534" customWidth="1"/>
    <col min="16130" max="16130" width="21" style="2534" customWidth="1"/>
    <col min="16131" max="16131" width="41.42578125" style="2534" customWidth="1"/>
    <col min="16132" max="16132" width="9.42578125" style="2534" bestFit="1" customWidth="1"/>
    <col min="16133" max="16384" width="8.85546875" style="2534"/>
  </cols>
  <sheetData>
    <row r="1" spans="1:8" ht="24.95" customHeight="1">
      <c r="A1" s="5464" t="s">
        <v>3338</v>
      </c>
      <c r="B1" s="5464"/>
      <c r="C1" s="5464"/>
    </row>
    <row r="2" spans="1:8" s="1958" customFormat="1" ht="24.95" customHeight="1">
      <c r="A2" s="5464" t="s">
        <v>3339</v>
      </c>
      <c r="B2" s="5464"/>
      <c r="C2" s="5464"/>
    </row>
    <row r="3" spans="1:8" s="1958" customFormat="1" ht="24.95" customHeight="1">
      <c r="A3" s="4014" t="s">
        <v>3340</v>
      </c>
      <c r="B3" s="4015"/>
      <c r="C3" s="4016" t="s">
        <v>3341</v>
      </c>
    </row>
    <row r="4" spans="1:8" s="1958" customFormat="1" ht="24.95" customHeight="1">
      <c r="A4" s="5465" t="s">
        <v>147</v>
      </c>
      <c r="B4" s="5467" t="s">
        <v>148</v>
      </c>
      <c r="C4" s="5469" t="s">
        <v>3342</v>
      </c>
    </row>
    <row r="5" spans="1:8" ht="24.95" customHeight="1">
      <c r="A5" s="5466"/>
      <c r="B5" s="5468"/>
      <c r="C5" s="5470"/>
    </row>
    <row r="6" spans="1:8" ht="24.95" customHeight="1">
      <c r="A6" s="4017" t="s">
        <v>275</v>
      </c>
      <c r="B6" s="4018" t="s">
        <v>56</v>
      </c>
      <c r="C6" s="4019">
        <v>5</v>
      </c>
    </row>
    <row r="7" spans="1:8" ht="24.95" customHeight="1">
      <c r="A7" s="4020" t="s">
        <v>642</v>
      </c>
      <c r="B7" s="4021" t="s">
        <v>58</v>
      </c>
      <c r="C7" s="4022">
        <v>1</v>
      </c>
      <c r="D7" s="4023"/>
      <c r="E7" s="4023"/>
      <c r="F7" s="2556"/>
      <c r="G7" s="2556"/>
      <c r="H7" s="2556"/>
    </row>
    <row r="8" spans="1:8" ht="24.95" customHeight="1">
      <c r="A8" s="4020" t="s">
        <v>276</v>
      </c>
      <c r="B8" s="4021" t="s">
        <v>60</v>
      </c>
      <c r="C8" s="4022">
        <v>2</v>
      </c>
    </row>
    <row r="9" spans="1:8" ht="24.95" customHeight="1">
      <c r="A9" s="4020" t="s">
        <v>277</v>
      </c>
      <c r="B9" s="4021" t="s">
        <v>62</v>
      </c>
      <c r="C9" s="4022">
        <v>1</v>
      </c>
    </row>
    <row r="10" spans="1:8" ht="24.95" customHeight="1">
      <c r="A10" s="4020" t="s">
        <v>278</v>
      </c>
      <c r="B10" s="4021" t="s">
        <v>64</v>
      </c>
      <c r="C10" s="4022">
        <v>2</v>
      </c>
    </row>
    <row r="11" spans="1:8" ht="24.95" customHeight="1">
      <c r="A11" s="4020" t="s">
        <v>279</v>
      </c>
      <c r="B11" s="4021" t="s">
        <v>66</v>
      </c>
      <c r="C11" s="4022">
        <v>2</v>
      </c>
    </row>
    <row r="12" spans="1:8" ht="24.95" customHeight="1">
      <c r="A12" s="4020" t="s">
        <v>280</v>
      </c>
      <c r="B12" s="4021" t="s">
        <v>68</v>
      </c>
      <c r="C12" s="4022">
        <v>2</v>
      </c>
    </row>
    <row r="13" spans="1:8" ht="24.95" customHeight="1">
      <c r="A13" s="4020" t="s">
        <v>281</v>
      </c>
      <c r="B13" s="4021" t="s">
        <v>70</v>
      </c>
      <c r="C13" s="4022">
        <v>1</v>
      </c>
    </row>
    <row r="14" spans="1:8" ht="24.95" customHeight="1">
      <c r="A14" s="4020" t="s">
        <v>283</v>
      </c>
      <c r="B14" s="4021" t="s">
        <v>74</v>
      </c>
      <c r="C14" s="4022">
        <v>2</v>
      </c>
    </row>
    <row r="15" spans="1:8" ht="24.95" customHeight="1">
      <c r="A15" s="4024" t="s">
        <v>284</v>
      </c>
      <c r="B15" s="4025" t="s">
        <v>78</v>
      </c>
      <c r="C15" s="4022">
        <v>1</v>
      </c>
    </row>
    <row r="16" spans="1:8" ht="24.95" customHeight="1">
      <c r="A16" s="4004" t="s">
        <v>83</v>
      </c>
      <c r="B16" s="4005" t="s">
        <v>84</v>
      </c>
      <c r="C16" s="4022">
        <v>1</v>
      </c>
    </row>
    <row r="17" spans="1:3" ht="24.95" customHeight="1">
      <c r="A17" s="4004" t="s">
        <v>287</v>
      </c>
      <c r="B17" s="4005" t="s">
        <v>330</v>
      </c>
      <c r="C17" s="4022">
        <v>1</v>
      </c>
    </row>
    <row r="18" spans="1:3" ht="24.95" customHeight="1">
      <c r="A18" s="4004" t="s">
        <v>288</v>
      </c>
      <c r="B18" s="4005" t="s">
        <v>88</v>
      </c>
      <c r="C18" s="4026">
        <v>1</v>
      </c>
    </row>
    <row r="19" spans="1:3" ht="24.95" customHeight="1">
      <c r="A19" s="4027" t="s">
        <v>291</v>
      </c>
      <c r="B19" s="4028" t="s">
        <v>96</v>
      </c>
      <c r="C19" s="4029">
        <f>SUM(C6:C18)</f>
        <v>22</v>
      </c>
    </row>
  </sheetData>
  <mergeCells count="5">
    <mergeCell ref="A1:C1"/>
    <mergeCell ref="A2:C2"/>
    <mergeCell ref="A4:A5"/>
    <mergeCell ref="B4:B5"/>
    <mergeCell ref="C4:C5"/>
  </mergeCells>
  <printOptions horizontalCentered="1" verticalCentered="1"/>
  <pageMargins left="0.7" right="0.7" top="1" bottom="1" header="0.5" footer="0.5"/>
  <pageSetup paperSize="9" scale="45" orientation="landscape" horizontalDpi="4294967295" verticalDpi="4294967292"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4392-140D-46D5-BBA7-D2F39C1E712A}">
  <dimension ref="A1:M36"/>
  <sheetViews>
    <sheetView showGridLines="0" zoomScale="80" zoomScaleNormal="80" workbookViewId="0">
      <selection activeCell="A30" sqref="A30"/>
    </sheetView>
  </sheetViews>
  <sheetFormatPr defaultColWidth="8.85546875" defaultRowHeight="12.75"/>
  <cols>
    <col min="1" max="1" width="15.85546875" style="869" customWidth="1"/>
    <col min="2" max="2" width="16.28515625" style="2885" customWidth="1"/>
    <col min="3" max="5" width="13.7109375" style="3962" customWidth="1"/>
    <col min="6" max="6" width="19.7109375" style="3962" customWidth="1"/>
    <col min="7" max="7" width="15.140625" style="3962" customWidth="1"/>
    <col min="8" max="8" width="19.7109375" style="3962" customWidth="1"/>
    <col min="9" max="9" width="9.42578125" style="869" bestFit="1" customWidth="1"/>
    <col min="10" max="256" width="8.85546875" style="869"/>
    <col min="257" max="257" width="15.85546875" style="869" customWidth="1"/>
    <col min="258" max="258" width="16.28515625" style="869" customWidth="1"/>
    <col min="259" max="261" width="13.7109375" style="869" customWidth="1"/>
    <col min="262" max="262" width="19.7109375" style="869" customWidth="1"/>
    <col min="263" max="263" width="15.140625" style="869" customWidth="1"/>
    <col min="264" max="264" width="19.7109375" style="869" customWidth="1"/>
    <col min="265" max="265" width="9.42578125" style="869" bestFit="1" customWidth="1"/>
    <col min="266" max="512" width="8.85546875" style="869"/>
    <col min="513" max="513" width="15.85546875" style="869" customWidth="1"/>
    <col min="514" max="514" width="16.28515625" style="869" customWidth="1"/>
    <col min="515" max="517" width="13.7109375" style="869" customWidth="1"/>
    <col min="518" max="518" width="19.7109375" style="869" customWidth="1"/>
    <col min="519" max="519" width="15.140625" style="869" customWidth="1"/>
    <col min="520" max="520" width="19.7109375" style="869" customWidth="1"/>
    <col min="521" max="521" width="9.42578125" style="869" bestFit="1" customWidth="1"/>
    <col min="522" max="768" width="8.85546875" style="869"/>
    <col min="769" max="769" width="15.85546875" style="869" customWidth="1"/>
    <col min="770" max="770" width="16.28515625" style="869" customWidth="1"/>
    <col min="771" max="773" width="13.7109375" style="869" customWidth="1"/>
    <col min="774" max="774" width="19.7109375" style="869" customWidth="1"/>
    <col min="775" max="775" width="15.140625" style="869" customWidth="1"/>
    <col min="776" max="776" width="19.7109375" style="869" customWidth="1"/>
    <col min="777" max="777" width="9.42578125" style="869" bestFit="1" customWidth="1"/>
    <col min="778" max="1024" width="8.85546875" style="869"/>
    <col min="1025" max="1025" width="15.85546875" style="869" customWidth="1"/>
    <col min="1026" max="1026" width="16.28515625" style="869" customWidth="1"/>
    <col min="1027" max="1029" width="13.7109375" style="869" customWidth="1"/>
    <col min="1030" max="1030" width="19.7109375" style="869" customWidth="1"/>
    <col min="1031" max="1031" width="15.140625" style="869" customWidth="1"/>
    <col min="1032" max="1032" width="19.7109375" style="869" customWidth="1"/>
    <col min="1033" max="1033" width="9.42578125" style="869" bestFit="1" customWidth="1"/>
    <col min="1034" max="1280" width="8.85546875" style="869"/>
    <col min="1281" max="1281" width="15.85546875" style="869" customWidth="1"/>
    <col min="1282" max="1282" width="16.28515625" style="869" customWidth="1"/>
    <col min="1283" max="1285" width="13.7109375" style="869" customWidth="1"/>
    <col min="1286" max="1286" width="19.7109375" style="869" customWidth="1"/>
    <col min="1287" max="1287" width="15.140625" style="869" customWidth="1"/>
    <col min="1288" max="1288" width="19.7109375" style="869" customWidth="1"/>
    <col min="1289" max="1289" width="9.42578125" style="869" bestFit="1" customWidth="1"/>
    <col min="1290" max="1536" width="8.85546875" style="869"/>
    <col min="1537" max="1537" width="15.85546875" style="869" customWidth="1"/>
    <col min="1538" max="1538" width="16.28515625" style="869" customWidth="1"/>
    <col min="1539" max="1541" width="13.7109375" style="869" customWidth="1"/>
    <col min="1542" max="1542" width="19.7109375" style="869" customWidth="1"/>
    <col min="1543" max="1543" width="15.140625" style="869" customWidth="1"/>
    <col min="1544" max="1544" width="19.7109375" style="869" customWidth="1"/>
    <col min="1545" max="1545" width="9.42578125" style="869" bestFit="1" customWidth="1"/>
    <col min="1546" max="1792" width="8.85546875" style="869"/>
    <col min="1793" max="1793" width="15.85546875" style="869" customWidth="1"/>
    <col min="1794" max="1794" width="16.28515625" style="869" customWidth="1"/>
    <col min="1795" max="1797" width="13.7109375" style="869" customWidth="1"/>
    <col min="1798" max="1798" width="19.7109375" style="869" customWidth="1"/>
    <col min="1799" max="1799" width="15.140625" style="869" customWidth="1"/>
    <col min="1800" max="1800" width="19.7109375" style="869" customWidth="1"/>
    <col min="1801" max="1801" width="9.42578125" style="869" bestFit="1" customWidth="1"/>
    <col min="1802" max="2048" width="8.85546875" style="869"/>
    <col min="2049" max="2049" width="15.85546875" style="869" customWidth="1"/>
    <col min="2050" max="2050" width="16.28515625" style="869" customWidth="1"/>
    <col min="2051" max="2053" width="13.7109375" style="869" customWidth="1"/>
    <col min="2054" max="2054" width="19.7109375" style="869" customWidth="1"/>
    <col min="2055" max="2055" width="15.140625" style="869" customWidth="1"/>
    <col min="2056" max="2056" width="19.7109375" style="869" customWidth="1"/>
    <col min="2057" max="2057" width="9.42578125" style="869" bestFit="1" customWidth="1"/>
    <col min="2058" max="2304" width="8.85546875" style="869"/>
    <col min="2305" max="2305" width="15.85546875" style="869" customWidth="1"/>
    <col min="2306" max="2306" width="16.28515625" style="869" customWidth="1"/>
    <col min="2307" max="2309" width="13.7109375" style="869" customWidth="1"/>
    <col min="2310" max="2310" width="19.7109375" style="869" customWidth="1"/>
    <col min="2311" max="2311" width="15.140625" style="869" customWidth="1"/>
    <col min="2312" max="2312" width="19.7109375" style="869" customWidth="1"/>
    <col min="2313" max="2313" width="9.42578125" style="869" bestFit="1" customWidth="1"/>
    <col min="2314" max="2560" width="8.85546875" style="869"/>
    <col min="2561" max="2561" width="15.85546875" style="869" customWidth="1"/>
    <col min="2562" max="2562" width="16.28515625" style="869" customWidth="1"/>
    <col min="2563" max="2565" width="13.7109375" style="869" customWidth="1"/>
    <col min="2566" max="2566" width="19.7109375" style="869" customWidth="1"/>
    <col min="2567" max="2567" width="15.140625" style="869" customWidth="1"/>
    <col min="2568" max="2568" width="19.7109375" style="869" customWidth="1"/>
    <col min="2569" max="2569" width="9.42578125" style="869" bestFit="1" customWidth="1"/>
    <col min="2570" max="2816" width="8.85546875" style="869"/>
    <col min="2817" max="2817" width="15.85546875" style="869" customWidth="1"/>
    <col min="2818" max="2818" width="16.28515625" style="869" customWidth="1"/>
    <col min="2819" max="2821" width="13.7109375" style="869" customWidth="1"/>
    <col min="2822" max="2822" width="19.7109375" style="869" customWidth="1"/>
    <col min="2823" max="2823" width="15.140625" style="869" customWidth="1"/>
    <col min="2824" max="2824" width="19.7109375" style="869" customWidth="1"/>
    <col min="2825" max="2825" width="9.42578125" style="869" bestFit="1" customWidth="1"/>
    <col min="2826" max="3072" width="8.85546875" style="869"/>
    <col min="3073" max="3073" width="15.85546875" style="869" customWidth="1"/>
    <col min="3074" max="3074" width="16.28515625" style="869" customWidth="1"/>
    <col min="3075" max="3077" width="13.7109375" style="869" customWidth="1"/>
    <col min="3078" max="3078" width="19.7109375" style="869" customWidth="1"/>
    <col min="3079" max="3079" width="15.140625" style="869" customWidth="1"/>
    <col min="3080" max="3080" width="19.7109375" style="869" customWidth="1"/>
    <col min="3081" max="3081" width="9.42578125" style="869" bestFit="1" customWidth="1"/>
    <col min="3082" max="3328" width="8.85546875" style="869"/>
    <col min="3329" max="3329" width="15.85546875" style="869" customWidth="1"/>
    <col min="3330" max="3330" width="16.28515625" style="869" customWidth="1"/>
    <col min="3331" max="3333" width="13.7109375" style="869" customWidth="1"/>
    <col min="3334" max="3334" width="19.7109375" style="869" customWidth="1"/>
    <col min="3335" max="3335" width="15.140625" style="869" customWidth="1"/>
    <col min="3336" max="3336" width="19.7109375" style="869" customWidth="1"/>
    <col min="3337" max="3337" width="9.42578125" style="869" bestFit="1" customWidth="1"/>
    <col min="3338" max="3584" width="8.85546875" style="869"/>
    <col min="3585" max="3585" width="15.85546875" style="869" customWidth="1"/>
    <col min="3586" max="3586" width="16.28515625" style="869" customWidth="1"/>
    <col min="3587" max="3589" width="13.7109375" style="869" customWidth="1"/>
    <col min="3590" max="3590" width="19.7109375" style="869" customWidth="1"/>
    <col min="3591" max="3591" width="15.140625" style="869" customWidth="1"/>
    <col min="3592" max="3592" width="19.7109375" style="869" customWidth="1"/>
    <col min="3593" max="3593" width="9.42578125" style="869" bestFit="1" customWidth="1"/>
    <col min="3594" max="3840" width="8.85546875" style="869"/>
    <col min="3841" max="3841" width="15.85546875" style="869" customWidth="1"/>
    <col min="3842" max="3842" width="16.28515625" style="869" customWidth="1"/>
    <col min="3843" max="3845" width="13.7109375" style="869" customWidth="1"/>
    <col min="3846" max="3846" width="19.7109375" style="869" customWidth="1"/>
    <col min="3847" max="3847" width="15.140625" style="869" customWidth="1"/>
    <col min="3848" max="3848" width="19.7109375" style="869" customWidth="1"/>
    <col min="3849" max="3849" width="9.42578125" style="869" bestFit="1" customWidth="1"/>
    <col min="3850" max="4096" width="8.85546875" style="869"/>
    <col min="4097" max="4097" width="15.85546875" style="869" customWidth="1"/>
    <col min="4098" max="4098" width="16.28515625" style="869" customWidth="1"/>
    <col min="4099" max="4101" width="13.7109375" style="869" customWidth="1"/>
    <col min="4102" max="4102" width="19.7109375" style="869" customWidth="1"/>
    <col min="4103" max="4103" width="15.140625" style="869" customWidth="1"/>
    <col min="4104" max="4104" width="19.7109375" style="869" customWidth="1"/>
    <col min="4105" max="4105" width="9.42578125" style="869" bestFit="1" customWidth="1"/>
    <col min="4106" max="4352" width="8.85546875" style="869"/>
    <col min="4353" max="4353" width="15.85546875" style="869" customWidth="1"/>
    <col min="4354" max="4354" width="16.28515625" style="869" customWidth="1"/>
    <col min="4355" max="4357" width="13.7109375" style="869" customWidth="1"/>
    <col min="4358" max="4358" width="19.7109375" style="869" customWidth="1"/>
    <col min="4359" max="4359" width="15.140625" style="869" customWidth="1"/>
    <col min="4360" max="4360" width="19.7109375" style="869" customWidth="1"/>
    <col min="4361" max="4361" width="9.42578125" style="869" bestFit="1" customWidth="1"/>
    <col min="4362" max="4608" width="8.85546875" style="869"/>
    <col min="4609" max="4609" width="15.85546875" style="869" customWidth="1"/>
    <col min="4610" max="4610" width="16.28515625" style="869" customWidth="1"/>
    <col min="4611" max="4613" width="13.7109375" style="869" customWidth="1"/>
    <col min="4614" max="4614" width="19.7109375" style="869" customWidth="1"/>
    <col min="4615" max="4615" width="15.140625" style="869" customWidth="1"/>
    <col min="4616" max="4616" width="19.7109375" style="869" customWidth="1"/>
    <col min="4617" max="4617" width="9.42578125" style="869" bestFit="1" customWidth="1"/>
    <col min="4618" max="4864" width="8.85546875" style="869"/>
    <col min="4865" max="4865" width="15.85546875" style="869" customWidth="1"/>
    <col min="4866" max="4866" width="16.28515625" style="869" customWidth="1"/>
    <col min="4867" max="4869" width="13.7109375" style="869" customWidth="1"/>
    <col min="4870" max="4870" width="19.7109375" style="869" customWidth="1"/>
    <col min="4871" max="4871" width="15.140625" style="869" customWidth="1"/>
    <col min="4872" max="4872" width="19.7109375" style="869" customWidth="1"/>
    <col min="4873" max="4873" width="9.42578125" style="869" bestFit="1" customWidth="1"/>
    <col min="4874" max="5120" width="8.85546875" style="869"/>
    <col min="5121" max="5121" width="15.85546875" style="869" customWidth="1"/>
    <col min="5122" max="5122" width="16.28515625" style="869" customWidth="1"/>
    <col min="5123" max="5125" width="13.7109375" style="869" customWidth="1"/>
    <col min="5126" max="5126" width="19.7109375" style="869" customWidth="1"/>
    <col min="5127" max="5127" width="15.140625" style="869" customWidth="1"/>
    <col min="5128" max="5128" width="19.7109375" style="869" customWidth="1"/>
    <col min="5129" max="5129" width="9.42578125" style="869" bestFit="1" customWidth="1"/>
    <col min="5130" max="5376" width="8.85546875" style="869"/>
    <col min="5377" max="5377" width="15.85546875" style="869" customWidth="1"/>
    <col min="5378" max="5378" width="16.28515625" style="869" customWidth="1"/>
    <col min="5379" max="5381" width="13.7109375" style="869" customWidth="1"/>
    <col min="5382" max="5382" width="19.7109375" style="869" customWidth="1"/>
    <col min="5383" max="5383" width="15.140625" style="869" customWidth="1"/>
    <col min="5384" max="5384" width="19.7109375" style="869" customWidth="1"/>
    <col min="5385" max="5385" width="9.42578125" style="869" bestFit="1" customWidth="1"/>
    <col min="5386" max="5632" width="8.85546875" style="869"/>
    <col min="5633" max="5633" width="15.85546875" style="869" customWidth="1"/>
    <col min="5634" max="5634" width="16.28515625" style="869" customWidth="1"/>
    <col min="5635" max="5637" width="13.7109375" style="869" customWidth="1"/>
    <col min="5638" max="5638" width="19.7109375" style="869" customWidth="1"/>
    <col min="5639" max="5639" width="15.140625" style="869" customWidth="1"/>
    <col min="5640" max="5640" width="19.7109375" style="869" customWidth="1"/>
    <col min="5641" max="5641" width="9.42578125" style="869" bestFit="1" customWidth="1"/>
    <col min="5642" max="5888" width="8.85546875" style="869"/>
    <col min="5889" max="5889" width="15.85546875" style="869" customWidth="1"/>
    <col min="5890" max="5890" width="16.28515625" style="869" customWidth="1"/>
    <col min="5891" max="5893" width="13.7109375" style="869" customWidth="1"/>
    <col min="5894" max="5894" width="19.7109375" style="869" customWidth="1"/>
    <col min="5895" max="5895" width="15.140625" style="869" customWidth="1"/>
    <col min="5896" max="5896" width="19.7109375" style="869" customWidth="1"/>
    <col min="5897" max="5897" width="9.42578125" style="869" bestFit="1" customWidth="1"/>
    <col min="5898" max="6144" width="8.85546875" style="869"/>
    <col min="6145" max="6145" width="15.85546875" style="869" customWidth="1"/>
    <col min="6146" max="6146" width="16.28515625" style="869" customWidth="1"/>
    <col min="6147" max="6149" width="13.7109375" style="869" customWidth="1"/>
    <col min="6150" max="6150" width="19.7109375" style="869" customWidth="1"/>
    <col min="6151" max="6151" width="15.140625" style="869" customWidth="1"/>
    <col min="6152" max="6152" width="19.7109375" style="869" customWidth="1"/>
    <col min="6153" max="6153" width="9.42578125" style="869" bestFit="1" customWidth="1"/>
    <col min="6154" max="6400" width="8.85546875" style="869"/>
    <col min="6401" max="6401" width="15.85546875" style="869" customWidth="1"/>
    <col min="6402" max="6402" width="16.28515625" style="869" customWidth="1"/>
    <col min="6403" max="6405" width="13.7109375" style="869" customWidth="1"/>
    <col min="6406" max="6406" width="19.7109375" style="869" customWidth="1"/>
    <col min="6407" max="6407" width="15.140625" style="869" customWidth="1"/>
    <col min="6408" max="6408" width="19.7109375" style="869" customWidth="1"/>
    <col min="6409" max="6409" width="9.42578125" style="869" bestFit="1" customWidth="1"/>
    <col min="6410" max="6656" width="8.85546875" style="869"/>
    <col min="6657" max="6657" width="15.85546875" style="869" customWidth="1"/>
    <col min="6658" max="6658" width="16.28515625" style="869" customWidth="1"/>
    <col min="6659" max="6661" width="13.7109375" style="869" customWidth="1"/>
    <col min="6662" max="6662" width="19.7109375" style="869" customWidth="1"/>
    <col min="6663" max="6663" width="15.140625" style="869" customWidth="1"/>
    <col min="6664" max="6664" width="19.7109375" style="869" customWidth="1"/>
    <col min="6665" max="6665" width="9.42578125" style="869" bestFit="1" customWidth="1"/>
    <col min="6666" max="6912" width="8.85546875" style="869"/>
    <col min="6913" max="6913" width="15.85546875" style="869" customWidth="1"/>
    <col min="6914" max="6914" width="16.28515625" style="869" customWidth="1"/>
    <col min="6915" max="6917" width="13.7109375" style="869" customWidth="1"/>
    <col min="6918" max="6918" width="19.7109375" style="869" customWidth="1"/>
    <col min="6919" max="6919" width="15.140625" style="869" customWidth="1"/>
    <col min="6920" max="6920" width="19.7109375" style="869" customWidth="1"/>
    <col min="6921" max="6921" width="9.42578125" style="869" bestFit="1" customWidth="1"/>
    <col min="6922" max="7168" width="8.85546875" style="869"/>
    <col min="7169" max="7169" width="15.85546875" style="869" customWidth="1"/>
    <col min="7170" max="7170" width="16.28515625" style="869" customWidth="1"/>
    <col min="7171" max="7173" width="13.7109375" style="869" customWidth="1"/>
    <col min="7174" max="7174" width="19.7109375" style="869" customWidth="1"/>
    <col min="7175" max="7175" width="15.140625" style="869" customWidth="1"/>
    <col min="7176" max="7176" width="19.7109375" style="869" customWidth="1"/>
    <col min="7177" max="7177" width="9.42578125" style="869" bestFit="1" customWidth="1"/>
    <col min="7178" max="7424" width="8.85546875" style="869"/>
    <col min="7425" max="7425" width="15.85546875" style="869" customWidth="1"/>
    <col min="7426" max="7426" width="16.28515625" style="869" customWidth="1"/>
    <col min="7427" max="7429" width="13.7109375" style="869" customWidth="1"/>
    <col min="7430" max="7430" width="19.7109375" style="869" customWidth="1"/>
    <col min="7431" max="7431" width="15.140625" style="869" customWidth="1"/>
    <col min="7432" max="7432" width="19.7109375" style="869" customWidth="1"/>
    <col min="7433" max="7433" width="9.42578125" style="869" bestFit="1" customWidth="1"/>
    <col min="7434" max="7680" width="8.85546875" style="869"/>
    <col min="7681" max="7681" width="15.85546875" style="869" customWidth="1"/>
    <col min="7682" max="7682" width="16.28515625" style="869" customWidth="1"/>
    <col min="7683" max="7685" width="13.7109375" style="869" customWidth="1"/>
    <col min="7686" max="7686" width="19.7109375" style="869" customWidth="1"/>
    <col min="7687" max="7687" width="15.140625" style="869" customWidth="1"/>
    <col min="7688" max="7688" width="19.7109375" style="869" customWidth="1"/>
    <col min="7689" max="7689" width="9.42578125" style="869" bestFit="1" customWidth="1"/>
    <col min="7690" max="7936" width="8.85546875" style="869"/>
    <col min="7937" max="7937" width="15.85546875" style="869" customWidth="1"/>
    <col min="7938" max="7938" width="16.28515625" style="869" customWidth="1"/>
    <col min="7939" max="7941" width="13.7109375" style="869" customWidth="1"/>
    <col min="7942" max="7942" width="19.7109375" style="869" customWidth="1"/>
    <col min="7943" max="7943" width="15.140625" style="869" customWidth="1"/>
    <col min="7944" max="7944" width="19.7109375" style="869" customWidth="1"/>
    <col min="7945" max="7945" width="9.42578125" style="869" bestFit="1" customWidth="1"/>
    <col min="7946" max="8192" width="8.85546875" style="869"/>
    <col min="8193" max="8193" width="15.85546875" style="869" customWidth="1"/>
    <col min="8194" max="8194" width="16.28515625" style="869" customWidth="1"/>
    <col min="8195" max="8197" width="13.7109375" style="869" customWidth="1"/>
    <col min="8198" max="8198" width="19.7109375" style="869" customWidth="1"/>
    <col min="8199" max="8199" width="15.140625" style="869" customWidth="1"/>
    <col min="8200" max="8200" width="19.7109375" style="869" customWidth="1"/>
    <col min="8201" max="8201" width="9.42578125" style="869" bestFit="1" customWidth="1"/>
    <col min="8202" max="8448" width="8.85546875" style="869"/>
    <col min="8449" max="8449" width="15.85546875" style="869" customWidth="1"/>
    <col min="8450" max="8450" width="16.28515625" style="869" customWidth="1"/>
    <col min="8451" max="8453" width="13.7109375" style="869" customWidth="1"/>
    <col min="8454" max="8454" width="19.7109375" style="869" customWidth="1"/>
    <col min="8455" max="8455" width="15.140625" style="869" customWidth="1"/>
    <col min="8456" max="8456" width="19.7109375" style="869" customWidth="1"/>
    <col min="8457" max="8457" width="9.42578125" style="869" bestFit="1" customWidth="1"/>
    <col min="8458" max="8704" width="8.85546875" style="869"/>
    <col min="8705" max="8705" width="15.85546875" style="869" customWidth="1"/>
    <col min="8706" max="8706" width="16.28515625" style="869" customWidth="1"/>
    <col min="8707" max="8709" width="13.7109375" style="869" customWidth="1"/>
    <col min="8710" max="8710" width="19.7109375" style="869" customWidth="1"/>
    <col min="8711" max="8711" width="15.140625" style="869" customWidth="1"/>
    <col min="8712" max="8712" width="19.7109375" style="869" customWidth="1"/>
    <col min="8713" max="8713" width="9.42578125" style="869" bestFit="1" customWidth="1"/>
    <col min="8714" max="8960" width="8.85546875" style="869"/>
    <col min="8961" max="8961" width="15.85546875" style="869" customWidth="1"/>
    <col min="8962" max="8962" width="16.28515625" style="869" customWidth="1"/>
    <col min="8963" max="8965" width="13.7109375" style="869" customWidth="1"/>
    <col min="8966" max="8966" width="19.7109375" style="869" customWidth="1"/>
    <col min="8967" max="8967" width="15.140625" style="869" customWidth="1"/>
    <col min="8968" max="8968" width="19.7109375" style="869" customWidth="1"/>
    <col min="8969" max="8969" width="9.42578125" style="869" bestFit="1" customWidth="1"/>
    <col min="8970" max="9216" width="8.85546875" style="869"/>
    <col min="9217" max="9217" width="15.85546875" style="869" customWidth="1"/>
    <col min="9218" max="9218" width="16.28515625" style="869" customWidth="1"/>
    <col min="9219" max="9221" width="13.7109375" style="869" customWidth="1"/>
    <col min="9222" max="9222" width="19.7109375" style="869" customWidth="1"/>
    <col min="9223" max="9223" width="15.140625" style="869" customWidth="1"/>
    <col min="9224" max="9224" width="19.7109375" style="869" customWidth="1"/>
    <col min="9225" max="9225" width="9.42578125" style="869" bestFit="1" customWidth="1"/>
    <col min="9226" max="9472" width="8.85546875" style="869"/>
    <col min="9473" max="9473" width="15.85546875" style="869" customWidth="1"/>
    <col min="9474" max="9474" width="16.28515625" style="869" customWidth="1"/>
    <col min="9475" max="9477" width="13.7109375" style="869" customWidth="1"/>
    <col min="9478" max="9478" width="19.7109375" style="869" customWidth="1"/>
    <col min="9479" max="9479" width="15.140625" style="869" customWidth="1"/>
    <col min="9480" max="9480" width="19.7109375" style="869" customWidth="1"/>
    <col min="9481" max="9481" width="9.42578125" style="869" bestFit="1" customWidth="1"/>
    <col min="9482" max="9728" width="8.85546875" style="869"/>
    <col min="9729" max="9729" width="15.85546875" style="869" customWidth="1"/>
    <col min="9730" max="9730" width="16.28515625" style="869" customWidth="1"/>
    <col min="9731" max="9733" width="13.7109375" style="869" customWidth="1"/>
    <col min="9734" max="9734" width="19.7109375" style="869" customWidth="1"/>
    <col min="9735" max="9735" width="15.140625" style="869" customWidth="1"/>
    <col min="9736" max="9736" width="19.7109375" style="869" customWidth="1"/>
    <col min="9737" max="9737" width="9.42578125" style="869" bestFit="1" customWidth="1"/>
    <col min="9738" max="9984" width="8.85546875" style="869"/>
    <col min="9985" max="9985" width="15.85546875" style="869" customWidth="1"/>
    <col min="9986" max="9986" width="16.28515625" style="869" customWidth="1"/>
    <col min="9987" max="9989" width="13.7109375" style="869" customWidth="1"/>
    <col min="9990" max="9990" width="19.7109375" style="869" customWidth="1"/>
    <col min="9991" max="9991" width="15.140625" style="869" customWidth="1"/>
    <col min="9992" max="9992" width="19.7109375" style="869" customWidth="1"/>
    <col min="9993" max="9993" width="9.42578125" style="869" bestFit="1" customWidth="1"/>
    <col min="9994" max="10240" width="8.85546875" style="869"/>
    <col min="10241" max="10241" width="15.85546875" style="869" customWidth="1"/>
    <col min="10242" max="10242" width="16.28515625" style="869" customWidth="1"/>
    <col min="10243" max="10245" width="13.7109375" style="869" customWidth="1"/>
    <col min="10246" max="10246" width="19.7109375" style="869" customWidth="1"/>
    <col min="10247" max="10247" width="15.140625" style="869" customWidth="1"/>
    <col min="10248" max="10248" width="19.7109375" style="869" customWidth="1"/>
    <col min="10249" max="10249" width="9.42578125" style="869" bestFit="1" customWidth="1"/>
    <col min="10250" max="10496" width="8.85546875" style="869"/>
    <col min="10497" max="10497" width="15.85546875" style="869" customWidth="1"/>
    <col min="10498" max="10498" width="16.28515625" style="869" customWidth="1"/>
    <col min="10499" max="10501" width="13.7109375" style="869" customWidth="1"/>
    <col min="10502" max="10502" width="19.7109375" style="869" customWidth="1"/>
    <col min="10503" max="10503" width="15.140625" style="869" customWidth="1"/>
    <col min="10504" max="10504" width="19.7109375" style="869" customWidth="1"/>
    <col min="10505" max="10505" width="9.42578125" style="869" bestFit="1" customWidth="1"/>
    <col min="10506" max="10752" width="8.85546875" style="869"/>
    <col min="10753" max="10753" width="15.85546875" style="869" customWidth="1"/>
    <col min="10754" max="10754" width="16.28515625" style="869" customWidth="1"/>
    <col min="10755" max="10757" width="13.7109375" style="869" customWidth="1"/>
    <col min="10758" max="10758" width="19.7109375" style="869" customWidth="1"/>
    <col min="10759" max="10759" width="15.140625" style="869" customWidth="1"/>
    <col min="10760" max="10760" width="19.7109375" style="869" customWidth="1"/>
    <col min="10761" max="10761" width="9.42578125" style="869" bestFit="1" customWidth="1"/>
    <col min="10762" max="11008" width="8.85546875" style="869"/>
    <col min="11009" max="11009" width="15.85546875" style="869" customWidth="1"/>
    <col min="11010" max="11010" width="16.28515625" style="869" customWidth="1"/>
    <col min="11011" max="11013" width="13.7109375" style="869" customWidth="1"/>
    <col min="11014" max="11014" width="19.7109375" style="869" customWidth="1"/>
    <col min="11015" max="11015" width="15.140625" style="869" customWidth="1"/>
    <col min="11016" max="11016" width="19.7109375" style="869" customWidth="1"/>
    <col min="11017" max="11017" width="9.42578125" style="869" bestFit="1" customWidth="1"/>
    <col min="11018" max="11264" width="8.85546875" style="869"/>
    <col min="11265" max="11265" width="15.85546875" style="869" customWidth="1"/>
    <col min="11266" max="11266" width="16.28515625" style="869" customWidth="1"/>
    <col min="11267" max="11269" width="13.7109375" style="869" customWidth="1"/>
    <col min="11270" max="11270" width="19.7109375" style="869" customWidth="1"/>
    <col min="11271" max="11271" width="15.140625" style="869" customWidth="1"/>
    <col min="11272" max="11272" width="19.7109375" style="869" customWidth="1"/>
    <col min="11273" max="11273" width="9.42578125" style="869" bestFit="1" customWidth="1"/>
    <col min="11274" max="11520" width="8.85546875" style="869"/>
    <col min="11521" max="11521" width="15.85546875" style="869" customWidth="1"/>
    <col min="11522" max="11522" width="16.28515625" style="869" customWidth="1"/>
    <col min="11523" max="11525" width="13.7109375" style="869" customWidth="1"/>
    <col min="11526" max="11526" width="19.7109375" style="869" customWidth="1"/>
    <col min="11527" max="11527" width="15.140625" style="869" customWidth="1"/>
    <col min="11528" max="11528" width="19.7109375" style="869" customWidth="1"/>
    <col min="11529" max="11529" width="9.42578125" style="869" bestFit="1" customWidth="1"/>
    <col min="11530" max="11776" width="8.85546875" style="869"/>
    <col min="11777" max="11777" width="15.85546875" style="869" customWidth="1"/>
    <col min="11778" max="11778" width="16.28515625" style="869" customWidth="1"/>
    <col min="11779" max="11781" width="13.7109375" style="869" customWidth="1"/>
    <col min="11782" max="11782" width="19.7109375" style="869" customWidth="1"/>
    <col min="11783" max="11783" width="15.140625" style="869" customWidth="1"/>
    <col min="11784" max="11784" width="19.7109375" style="869" customWidth="1"/>
    <col min="11785" max="11785" width="9.42578125" style="869" bestFit="1" customWidth="1"/>
    <col min="11786" max="12032" width="8.85546875" style="869"/>
    <col min="12033" max="12033" width="15.85546875" style="869" customWidth="1"/>
    <col min="12034" max="12034" width="16.28515625" style="869" customWidth="1"/>
    <col min="12035" max="12037" width="13.7109375" style="869" customWidth="1"/>
    <col min="12038" max="12038" width="19.7109375" style="869" customWidth="1"/>
    <col min="12039" max="12039" width="15.140625" style="869" customWidth="1"/>
    <col min="12040" max="12040" width="19.7109375" style="869" customWidth="1"/>
    <col min="12041" max="12041" width="9.42578125" style="869" bestFit="1" customWidth="1"/>
    <col min="12042" max="12288" width="8.85546875" style="869"/>
    <col min="12289" max="12289" width="15.85546875" style="869" customWidth="1"/>
    <col min="12290" max="12290" width="16.28515625" style="869" customWidth="1"/>
    <col min="12291" max="12293" width="13.7109375" style="869" customWidth="1"/>
    <col min="12294" max="12294" width="19.7109375" style="869" customWidth="1"/>
    <col min="12295" max="12295" width="15.140625" style="869" customWidth="1"/>
    <col min="12296" max="12296" width="19.7109375" style="869" customWidth="1"/>
    <col min="12297" max="12297" width="9.42578125" style="869" bestFit="1" customWidth="1"/>
    <col min="12298" max="12544" width="8.85546875" style="869"/>
    <col min="12545" max="12545" width="15.85546875" style="869" customWidth="1"/>
    <col min="12546" max="12546" width="16.28515625" style="869" customWidth="1"/>
    <col min="12547" max="12549" width="13.7109375" style="869" customWidth="1"/>
    <col min="12550" max="12550" width="19.7109375" style="869" customWidth="1"/>
    <col min="12551" max="12551" width="15.140625" style="869" customWidth="1"/>
    <col min="12552" max="12552" width="19.7109375" style="869" customWidth="1"/>
    <col min="12553" max="12553" width="9.42578125" style="869" bestFit="1" customWidth="1"/>
    <col min="12554" max="12800" width="8.85546875" style="869"/>
    <col min="12801" max="12801" width="15.85546875" style="869" customWidth="1"/>
    <col min="12802" max="12802" width="16.28515625" style="869" customWidth="1"/>
    <col min="12803" max="12805" width="13.7109375" style="869" customWidth="1"/>
    <col min="12806" max="12806" width="19.7109375" style="869" customWidth="1"/>
    <col min="12807" max="12807" width="15.140625" style="869" customWidth="1"/>
    <col min="12808" max="12808" width="19.7109375" style="869" customWidth="1"/>
    <col min="12809" max="12809" width="9.42578125" style="869" bestFit="1" customWidth="1"/>
    <col min="12810" max="13056" width="8.85546875" style="869"/>
    <col min="13057" max="13057" width="15.85546875" style="869" customWidth="1"/>
    <col min="13058" max="13058" width="16.28515625" style="869" customWidth="1"/>
    <col min="13059" max="13061" width="13.7109375" style="869" customWidth="1"/>
    <col min="13062" max="13062" width="19.7109375" style="869" customWidth="1"/>
    <col min="13063" max="13063" width="15.140625" style="869" customWidth="1"/>
    <col min="13064" max="13064" width="19.7109375" style="869" customWidth="1"/>
    <col min="13065" max="13065" width="9.42578125" style="869" bestFit="1" customWidth="1"/>
    <col min="13066" max="13312" width="8.85546875" style="869"/>
    <col min="13313" max="13313" width="15.85546875" style="869" customWidth="1"/>
    <col min="13314" max="13314" width="16.28515625" style="869" customWidth="1"/>
    <col min="13315" max="13317" width="13.7109375" style="869" customWidth="1"/>
    <col min="13318" max="13318" width="19.7109375" style="869" customWidth="1"/>
    <col min="13319" max="13319" width="15.140625" style="869" customWidth="1"/>
    <col min="13320" max="13320" width="19.7109375" style="869" customWidth="1"/>
    <col min="13321" max="13321" width="9.42578125" style="869" bestFit="1" customWidth="1"/>
    <col min="13322" max="13568" width="8.85546875" style="869"/>
    <col min="13569" max="13569" width="15.85546875" style="869" customWidth="1"/>
    <col min="13570" max="13570" width="16.28515625" style="869" customWidth="1"/>
    <col min="13571" max="13573" width="13.7109375" style="869" customWidth="1"/>
    <col min="13574" max="13574" width="19.7109375" style="869" customWidth="1"/>
    <col min="13575" max="13575" width="15.140625" style="869" customWidth="1"/>
    <col min="13576" max="13576" width="19.7109375" style="869" customWidth="1"/>
    <col min="13577" max="13577" width="9.42578125" style="869" bestFit="1" customWidth="1"/>
    <col min="13578" max="13824" width="8.85546875" style="869"/>
    <col min="13825" max="13825" width="15.85546875" style="869" customWidth="1"/>
    <col min="13826" max="13826" width="16.28515625" style="869" customWidth="1"/>
    <col min="13827" max="13829" width="13.7109375" style="869" customWidth="1"/>
    <col min="13830" max="13830" width="19.7109375" style="869" customWidth="1"/>
    <col min="13831" max="13831" width="15.140625" style="869" customWidth="1"/>
    <col min="13832" max="13832" width="19.7109375" style="869" customWidth="1"/>
    <col min="13833" max="13833" width="9.42578125" style="869" bestFit="1" customWidth="1"/>
    <col min="13834" max="14080" width="8.85546875" style="869"/>
    <col min="14081" max="14081" width="15.85546875" style="869" customWidth="1"/>
    <col min="14082" max="14082" width="16.28515625" style="869" customWidth="1"/>
    <col min="14083" max="14085" width="13.7109375" style="869" customWidth="1"/>
    <col min="14086" max="14086" width="19.7109375" style="869" customWidth="1"/>
    <col min="14087" max="14087" width="15.140625" style="869" customWidth="1"/>
    <col min="14088" max="14088" width="19.7109375" style="869" customWidth="1"/>
    <col min="14089" max="14089" width="9.42578125" style="869" bestFit="1" customWidth="1"/>
    <col min="14090" max="14336" width="8.85546875" style="869"/>
    <col min="14337" max="14337" width="15.85546875" style="869" customWidth="1"/>
    <col min="14338" max="14338" width="16.28515625" style="869" customWidth="1"/>
    <col min="14339" max="14341" width="13.7109375" style="869" customWidth="1"/>
    <col min="14342" max="14342" width="19.7109375" style="869" customWidth="1"/>
    <col min="14343" max="14343" width="15.140625" style="869" customWidth="1"/>
    <col min="14344" max="14344" width="19.7109375" style="869" customWidth="1"/>
    <col min="14345" max="14345" width="9.42578125" style="869" bestFit="1" customWidth="1"/>
    <col min="14346" max="14592" width="8.85546875" style="869"/>
    <col min="14593" max="14593" width="15.85546875" style="869" customWidth="1"/>
    <col min="14594" max="14594" width="16.28515625" style="869" customWidth="1"/>
    <col min="14595" max="14597" width="13.7109375" style="869" customWidth="1"/>
    <col min="14598" max="14598" width="19.7109375" style="869" customWidth="1"/>
    <col min="14599" max="14599" width="15.140625" style="869" customWidth="1"/>
    <col min="14600" max="14600" width="19.7109375" style="869" customWidth="1"/>
    <col min="14601" max="14601" width="9.42578125" style="869" bestFit="1" customWidth="1"/>
    <col min="14602" max="14848" width="8.85546875" style="869"/>
    <col min="14849" max="14849" width="15.85546875" style="869" customWidth="1"/>
    <col min="14850" max="14850" width="16.28515625" style="869" customWidth="1"/>
    <col min="14851" max="14853" width="13.7109375" style="869" customWidth="1"/>
    <col min="14854" max="14854" width="19.7109375" style="869" customWidth="1"/>
    <col min="14855" max="14855" width="15.140625" style="869" customWidth="1"/>
    <col min="14856" max="14856" width="19.7109375" style="869" customWidth="1"/>
    <col min="14857" max="14857" width="9.42578125" style="869" bestFit="1" customWidth="1"/>
    <col min="14858" max="15104" width="8.85546875" style="869"/>
    <col min="15105" max="15105" width="15.85546875" style="869" customWidth="1"/>
    <col min="15106" max="15106" width="16.28515625" style="869" customWidth="1"/>
    <col min="15107" max="15109" width="13.7109375" style="869" customWidth="1"/>
    <col min="15110" max="15110" width="19.7109375" style="869" customWidth="1"/>
    <col min="15111" max="15111" width="15.140625" style="869" customWidth="1"/>
    <col min="15112" max="15112" width="19.7109375" style="869" customWidth="1"/>
    <col min="15113" max="15113" width="9.42578125" style="869" bestFit="1" customWidth="1"/>
    <col min="15114" max="15360" width="8.85546875" style="869"/>
    <col min="15361" max="15361" width="15.85546875" style="869" customWidth="1"/>
    <col min="15362" max="15362" width="16.28515625" style="869" customWidth="1"/>
    <col min="15363" max="15365" width="13.7109375" style="869" customWidth="1"/>
    <col min="15366" max="15366" width="19.7109375" style="869" customWidth="1"/>
    <col min="15367" max="15367" width="15.140625" style="869" customWidth="1"/>
    <col min="15368" max="15368" width="19.7109375" style="869" customWidth="1"/>
    <col min="15369" max="15369" width="9.42578125" style="869" bestFit="1" customWidth="1"/>
    <col min="15370" max="15616" width="8.85546875" style="869"/>
    <col min="15617" max="15617" width="15.85546875" style="869" customWidth="1"/>
    <col min="15618" max="15618" width="16.28515625" style="869" customWidth="1"/>
    <col min="15619" max="15621" width="13.7109375" style="869" customWidth="1"/>
    <col min="15622" max="15622" width="19.7109375" style="869" customWidth="1"/>
    <col min="15623" max="15623" width="15.140625" style="869" customWidth="1"/>
    <col min="15624" max="15624" width="19.7109375" style="869" customWidth="1"/>
    <col min="15625" max="15625" width="9.42578125" style="869" bestFit="1" customWidth="1"/>
    <col min="15626" max="15872" width="8.85546875" style="869"/>
    <col min="15873" max="15873" width="15.85546875" style="869" customWidth="1"/>
    <col min="15874" max="15874" width="16.28515625" style="869" customWidth="1"/>
    <col min="15875" max="15877" width="13.7109375" style="869" customWidth="1"/>
    <col min="15878" max="15878" width="19.7109375" style="869" customWidth="1"/>
    <col min="15879" max="15879" width="15.140625" style="869" customWidth="1"/>
    <col min="15880" max="15880" width="19.7109375" style="869" customWidth="1"/>
    <col min="15881" max="15881" width="9.42578125" style="869" bestFit="1" customWidth="1"/>
    <col min="15882" max="16128" width="8.85546875" style="869"/>
    <col min="16129" max="16129" width="15.85546875" style="869" customWidth="1"/>
    <col min="16130" max="16130" width="16.28515625" style="869" customWidth="1"/>
    <col min="16131" max="16133" width="13.7109375" style="869" customWidth="1"/>
    <col min="16134" max="16134" width="19.7109375" style="869" customWidth="1"/>
    <col min="16135" max="16135" width="15.140625" style="869" customWidth="1"/>
    <col min="16136" max="16136" width="19.7109375" style="869" customWidth="1"/>
    <col min="16137" max="16137" width="9.42578125" style="869" bestFit="1" customWidth="1"/>
    <col min="16138" max="16384" width="8.85546875" style="869"/>
  </cols>
  <sheetData>
    <row r="1" spans="1:13" s="2534" customFormat="1" ht="24" customHeight="1">
      <c r="A1" s="5459" t="s">
        <v>3343</v>
      </c>
      <c r="B1" s="5459"/>
      <c r="C1" s="5459"/>
      <c r="D1" s="5459"/>
      <c r="E1" s="5459"/>
      <c r="F1" s="5459"/>
      <c r="G1" s="5459"/>
      <c r="H1" s="5459"/>
    </row>
    <row r="2" spans="1:13" s="1958" customFormat="1" ht="22.5" customHeight="1">
      <c r="A2" s="5459" t="s">
        <v>3344</v>
      </c>
      <c r="B2" s="5459"/>
      <c r="C2" s="5459"/>
      <c r="D2" s="5459"/>
      <c r="E2" s="5459"/>
      <c r="F2" s="5459"/>
      <c r="G2" s="5459"/>
      <c r="H2" s="5459"/>
    </row>
    <row r="3" spans="1:13" s="1958" customFormat="1" ht="15.75">
      <c r="A3" s="2537" t="s">
        <v>3345</v>
      </c>
      <c r="B3" s="1962"/>
      <c r="C3" s="3944"/>
      <c r="D3" s="3944"/>
      <c r="E3" s="3944"/>
      <c r="F3" s="3944"/>
      <c r="G3" s="3944"/>
      <c r="H3" s="2785" t="s">
        <v>3346</v>
      </c>
    </row>
    <row r="4" spans="1:13" s="1958" customFormat="1" ht="30" customHeight="1">
      <c r="A4" s="3431"/>
      <c r="B4" s="4032"/>
      <c r="C4" s="4033" t="s">
        <v>3347</v>
      </c>
      <c r="D4" s="1373"/>
      <c r="E4" s="1374" t="s">
        <v>3348</v>
      </c>
      <c r="F4" s="4034" t="s">
        <v>3349</v>
      </c>
      <c r="G4" s="1320" t="s">
        <v>3350</v>
      </c>
      <c r="H4" s="1320" t="s">
        <v>3351</v>
      </c>
    </row>
    <row r="5" spans="1:13" s="2534" customFormat="1" ht="24.95" customHeight="1">
      <c r="A5" s="3945" t="s">
        <v>147</v>
      </c>
      <c r="B5" s="3946" t="s">
        <v>148</v>
      </c>
      <c r="C5" s="1379" t="s">
        <v>3352</v>
      </c>
      <c r="D5" s="3947" t="s">
        <v>3353</v>
      </c>
      <c r="E5" s="3948" t="s">
        <v>95</v>
      </c>
      <c r="F5" s="3948"/>
      <c r="G5" s="3948"/>
      <c r="H5" s="3948"/>
    </row>
    <row r="6" spans="1:13" s="2534" customFormat="1" ht="24.95" customHeight="1">
      <c r="A6" s="3951"/>
      <c r="B6" s="3950"/>
      <c r="C6" s="4035" t="s">
        <v>3354</v>
      </c>
      <c r="D6" s="1316" t="s">
        <v>3355</v>
      </c>
      <c r="E6" s="3948" t="s">
        <v>96</v>
      </c>
      <c r="F6" s="3948" t="s">
        <v>3356</v>
      </c>
      <c r="G6" s="3948" t="s">
        <v>3357</v>
      </c>
      <c r="H6" s="4035" t="s">
        <v>3358</v>
      </c>
    </row>
    <row r="7" spans="1:13" s="2534" customFormat="1" ht="24.95" customHeight="1">
      <c r="A7" s="4036" t="s">
        <v>275</v>
      </c>
      <c r="B7" s="2901" t="s">
        <v>56</v>
      </c>
      <c r="C7" s="4037">
        <v>260</v>
      </c>
      <c r="D7" s="4037">
        <v>214</v>
      </c>
      <c r="E7" s="4037">
        <f>SUM(C7:D7)</f>
        <v>474</v>
      </c>
      <c r="F7" s="4037">
        <v>185</v>
      </c>
      <c r="G7" s="4037">
        <v>1094</v>
      </c>
      <c r="H7" s="4038">
        <f>G7/F7</f>
        <v>5.9135135135135135</v>
      </c>
    </row>
    <row r="8" spans="1:13" s="2534" customFormat="1" ht="24.95" customHeight="1">
      <c r="A8" s="4039" t="s">
        <v>642</v>
      </c>
      <c r="B8" s="2908" t="s">
        <v>58</v>
      </c>
      <c r="C8" s="4040">
        <v>26</v>
      </c>
      <c r="D8" s="4040">
        <v>79</v>
      </c>
      <c r="E8" s="4040">
        <f t="shared" ref="E8:E29" si="0">SUM(C8:D8)</f>
        <v>105</v>
      </c>
      <c r="F8" s="4040">
        <v>50</v>
      </c>
      <c r="G8" s="4040">
        <v>142</v>
      </c>
      <c r="H8" s="4041">
        <f t="shared" ref="H8:H30" si="1">G8/F8</f>
        <v>2.84</v>
      </c>
      <c r="I8" s="4023"/>
      <c r="J8" s="4023"/>
      <c r="K8" s="2556"/>
      <c r="L8" s="2556"/>
      <c r="M8" s="2556"/>
    </row>
    <row r="9" spans="1:13" s="2534" customFormat="1" ht="24.95" customHeight="1">
      <c r="A9" s="4039" t="s">
        <v>276</v>
      </c>
      <c r="B9" s="2908" t="s">
        <v>60</v>
      </c>
      <c r="C9" s="4040">
        <v>124</v>
      </c>
      <c r="D9" s="4040">
        <v>144</v>
      </c>
      <c r="E9" s="4040">
        <f t="shared" si="0"/>
        <v>268</v>
      </c>
      <c r="F9" s="4040">
        <v>130</v>
      </c>
      <c r="G9" s="4040">
        <v>241</v>
      </c>
      <c r="H9" s="4041">
        <f t="shared" si="1"/>
        <v>1.8538461538461539</v>
      </c>
    </row>
    <row r="10" spans="1:13" s="2534" customFormat="1" ht="24.95" customHeight="1">
      <c r="A10" s="4039" t="s">
        <v>277</v>
      </c>
      <c r="B10" s="2908" t="s">
        <v>62</v>
      </c>
      <c r="C10" s="4040">
        <v>177</v>
      </c>
      <c r="D10" s="4040">
        <v>68</v>
      </c>
      <c r="E10" s="4040">
        <f t="shared" si="0"/>
        <v>245</v>
      </c>
      <c r="F10" s="4040">
        <v>32</v>
      </c>
      <c r="G10" s="4040">
        <v>214</v>
      </c>
      <c r="H10" s="4041">
        <f t="shared" si="1"/>
        <v>6.6875</v>
      </c>
    </row>
    <row r="11" spans="1:13" s="2534" customFormat="1" ht="24.95" customHeight="1">
      <c r="A11" s="4039" t="s">
        <v>278</v>
      </c>
      <c r="B11" s="2908" t="s">
        <v>64</v>
      </c>
      <c r="C11" s="4040">
        <v>127</v>
      </c>
      <c r="D11" s="4040">
        <v>86</v>
      </c>
      <c r="E11" s="4040">
        <f t="shared" si="0"/>
        <v>213</v>
      </c>
      <c r="F11" s="4040">
        <v>72</v>
      </c>
      <c r="G11" s="4040">
        <v>298</v>
      </c>
      <c r="H11" s="4041">
        <f t="shared" si="1"/>
        <v>4.1388888888888893</v>
      </c>
    </row>
    <row r="12" spans="1:13" s="2534" customFormat="1" ht="24.95" customHeight="1">
      <c r="A12" s="4039" t="s">
        <v>279</v>
      </c>
      <c r="B12" s="2908" t="s">
        <v>66</v>
      </c>
      <c r="C12" s="4040">
        <v>177</v>
      </c>
      <c r="D12" s="4040">
        <v>93</v>
      </c>
      <c r="E12" s="4040">
        <f t="shared" si="0"/>
        <v>270</v>
      </c>
      <c r="F12" s="4040">
        <v>69</v>
      </c>
      <c r="G12" s="4040">
        <v>328</v>
      </c>
      <c r="H12" s="4041">
        <f t="shared" si="1"/>
        <v>4.7536231884057969</v>
      </c>
    </row>
    <row r="13" spans="1:13" s="2534" customFormat="1" ht="24.95" customHeight="1">
      <c r="A13" s="4039" t="s">
        <v>280</v>
      </c>
      <c r="B13" s="2908" t="s">
        <v>68</v>
      </c>
      <c r="C13" s="4040">
        <v>377</v>
      </c>
      <c r="D13" s="4040">
        <v>167</v>
      </c>
      <c r="E13" s="4040">
        <f t="shared" si="0"/>
        <v>544</v>
      </c>
      <c r="F13" s="4040">
        <v>165</v>
      </c>
      <c r="G13" s="4040">
        <v>288</v>
      </c>
      <c r="H13" s="4041">
        <f t="shared" si="1"/>
        <v>1.7454545454545454</v>
      </c>
    </row>
    <row r="14" spans="1:13" s="2534" customFormat="1" ht="24.95" customHeight="1">
      <c r="A14" s="4039" t="s">
        <v>281</v>
      </c>
      <c r="B14" s="2908" t="s">
        <v>70</v>
      </c>
      <c r="C14" s="4040">
        <v>50</v>
      </c>
      <c r="D14" s="4040">
        <v>27</v>
      </c>
      <c r="E14" s="4040">
        <f t="shared" si="0"/>
        <v>77</v>
      </c>
      <c r="F14" s="4040">
        <v>32</v>
      </c>
      <c r="G14" s="4040">
        <v>189</v>
      </c>
      <c r="H14" s="4041">
        <f t="shared" si="1"/>
        <v>5.90625</v>
      </c>
    </row>
    <row r="15" spans="1:13" ht="24.95" hidden="1" customHeight="1">
      <c r="A15" s="3953" t="s">
        <v>282</v>
      </c>
      <c r="B15" s="3954" t="s">
        <v>72</v>
      </c>
      <c r="C15" s="3321"/>
      <c r="D15" s="3321"/>
      <c r="E15" s="3321">
        <f t="shared" si="0"/>
        <v>0</v>
      </c>
      <c r="F15" s="3321"/>
      <c r="G15" s="3321"/>
      <c r="H15" s="4042" t="e">
        <f t="shared" si="1"/>
        <v>#DIV/0!</v>
      </c>
    </row>
    <row r="16" spans="1:13" s="2534" customFormat="1" ht="24.95" customHeight="1">
      <c r="A16" s="4039" t="s">
        <v>283</v>
      </c>
      <c r="B16" s="2908" t="s">
        <v>74</v>
      </c>
      <c r="C16" s="4040">
        <v>214</v>
      </c>
      <c r="D16" s="4040">
        <v>120</v>
      </c>
      <c r="E16" s="4040">
        <f t="shared" si="0"/>
        <v>334</v>
      </c>
      <c r="F16" s="4040">
        <v>71</v>
      </c>
      <c r="G16" s="4040">
        <v>272</v>
      </c>
      <c r="H16" s="4041">
        <f t="shared" si="1"/>
        <v>3.8309859154929575</v>
      </c>
    </row>
    <row r="17" spans="1:8" ht="24.95" hidden="1" customHeight="1">
      <c r="A17" s="3953" t="s">
        <v>162</v>
      </c>
      <c r="B17" s="3954" t="s">
        <v>76</v>
      </c>
      <c r="C17" s="3321"/>
      <c r="D17" s="3321"/>
      <c r="E17" s="3321">
        <f t="shared" si="0"/>
        <v>0</v>
      </c>
      <c r="F17" s="3321"/>
      <c r="G17" s="3321"/>
      <c r="H17" s="4042" t="e">
        <f t="shared" si="1"/>
        <v>#DIV/0!</v>
      </c>
    </row>
    <row r="18" spans="1:8" s="2534" customFormat="1" ht="24.95" customHeight="1">
      <c r="A18" s="4039" t="s">
        <v>284</v>
      </c>
      <c r="B18" s="2908" t="s">
        <v>78</v>
      </c>
      <c r="C18" s="4040">
        <v>29</v>
      </c>
      <c r="D18" s="4040">
        <v>58</v>
      </c>
      <c r="E18" s="4040">
        <f t="shared" si="0"/>
        <v>87</v>
      </c>
      <c r="F18" s="4040">
        <v>47</v>
      </c>
      <c r="G18" s="4040">
        <v>226</v>
      </c>
      <c r="H18" s="4041">
        <f t="shared" si="1"/>
        <v>4.8085106382978724</v>
      </c>
    </row>
    <row r="19" spans="1:8" ht="24.95" hidden="1" customHeight="1">
      <c r="A19" s="3953" t="s">
        <v>79</v>
      </c>
      <c r="B19" s="3954" t="s">
        <v>329</v>
      </c>
      <c r="C19" s="3321"/>
      <c r="D19" s="3321"/>
      <c r="E19" s="4040">
        <f t="shared" si="0"/>
        <v>0</v>
      </c>
      <c r="F19" s="3321"/>
      <c r="G19" s="3321"/>
      <c r="H19" s="4041" t="e">
        <f t="shared" si="1"/>
        <v>#DIV/0!</v>
      </c>
    </row>
    <row r="20" spans="1:8" ht="24.95" hidden="1" customHeight="1">
      <c r="A20" s="3953" t="s">
        <v>285</v>
      </c>
      <c r="B20" s="3954" t="s">
        <v>82</v>
      </c>
      <c r="C20" s="3321"/>
      <c r="D20" s="3321"/>
      <c r="E20" s="4040">
        <f t="shared" si="0"/>
        <v>0</v>
      </c>
      <c r="F20" s="3321"/>
      <c r="G20" s="3321"/>
      <c r="H20" s="4041" t="e">
        <f t="shared" si="1"/>
        <v>#DIV/0!</v>
      </c>
    </row>
    <row r="21" spans="1:8" ht="24.95" hidden="1" customHeight="1">
      <c r="A21" s="3953" t="s">
        <v>83</v>
      </c>
      <c r="B21" s="3954" t="s">
        <v>84</v>
      </c>
      <c r="C21" s="3321"/>
      <c r="D21" s="3321"/>
      <c r="E21" s="4040">
        <f t="shared" si="0"/>
        <v>0</v>
      </c>
      <c r="F21" s="3321"/>
      <c r="G21" s="3321"/>
      <c r="H21" s="4041" t="e">
        <f t="shared" si="1"/>
        <v>#DIV/0!</v>
      </c>
    </row>
    <row r="22" spans="1:8" ht="24.95" hidden="1" customHeight="1">
      <c r="A22" s="3953" t="s">
        <v>287</v>
      </c>
      <c r="B22" s="3954" t="s">
        <v>330</v>
      </c>
      <c r="C22" s="3321"/>
      <c r="D22" s="3321"/>
      <c r="E22" s="4040">
        <f t="shared" si="0"/>
        <v>0</v>
      </c>
      <c r="F22" s="3321"/>
      <c r="G22" s="3321"/>
      <c r="H22" s="4041" t="e">
        <f t="shared" si="1"/>
        <v>#DIV/0!</v>
      </c>
    </row>
    <row r="23" spans="1:8" ht="24.95" hidden="1" customHeight="1">
      <c r="A23" s="3953" t="s">
        <v>288</v>
      </c>
      <c r="B23" s="3954" t="s">
        <v>88</v>
      </c>
      <c r="C23" s="3321"/>
      <c r="D23" s="3321"/>
      <c r="E23" s="4040">
        <f t="shared" si="0"/>
        <v>0</v>
      </c>
      <c r="F23" s="3321"/>
      <c r="G23" s="3321"/>
      <c r="H23" s="4041" t="e">
        <f t="shared" si="1"/>
        <v>#DIV/0!</v>
      </c>
    </row>
    <row r="24" spans="1:8" ht="24.95" hidden="1" customHeight="1">
      <c r="A24" s="3953" t="s">
        <v>289</v>
      </c>
      <c r="B24" s="3954" t="s">
        <v>90</v>
      </c>
      <c r="C24" s="3321"/>
      <c r="D24" s="3321"/>
      <c r="E24" s="4040">
        <f t="shared" si="0"/>
        <v>0</v>
      </c>
      <c r="F24" s="3321"/>
      <c r="G24" s="3321"/>
      <c r="H24" s="4041" t="e">
        <f t="shared" si="1"/>
        <v>#DIV/0!</v>
      </c>
    </row>
    <row r="25" spans="1:8" ht="24.95" hidden="1" customHeight="1">
      <c r="A25" s="3953" t="s">
        <v>290</v>
      </c>
      <c r="B25" s="3954" t="s">
        <v>92</v>
      </c>
      <c r="C25" s="3321"/>
      <c r="D25" s="3321"/>
      <c r="E25" s="4040">
        <f t="shared" si="0"/>
        <v>0</v>
      </c>
      <c r="F25" s="3321"/>
      <c r="G25" s="3321"/>
      <c r="H25" s="4041" t="e">
        <f t="shared" si="1"/>
        <v>#DIV/0!</v>
      </c>
    </row>
    <row r="26" spans="1:8" ht="24.95" hidden="1" customHeight="1">
      <c r="A26" s="3953" t="s">
        <v>93</v>
      </c>
      <c r="B26" s="3954" t="s">
        <v>94</v>
      </c>
      <c r="C26" s="3321"/>
      <c r="D26" s="3321"/>
      <c r="E26" s="4040">
        <f t="shared" si="0"/>
        <v>0</v>
      </c>
      <c r="F26" s="3321"/>
      <c r="G26" s="3321"/>
      <c r="H26" s="4041" t="e">
        <f t="shared" si="1"/>
        <v>#DIV/0!</v>
      </c>
    </row>
    <row r="27" spans="1:8" ht="24.95" customHeight="1">
      <c r="A27" s="4043" t="s">
        <v>83</v>
      </c>
      <c r="B27" s="4044" t="s">
        <v>84</v>
      </c>
      <c r="C27" s="4045">
        <v>0</v>
      </c>
      <c r="D27" s="4045">
        <v>29</v>
      </c>
      <c r="E27" s="4040">
        <f t="shared" si="0"/>
        <v>29</v>
      </c>
      <c r="F27" s="4045">
        <v>7</v>
      </c>
      <c r="G27" s="4045">
        <v>33</v>
      </c>
      <c r="H27" s="4041">
        <f t="shared" si="1"/>
        <v>4.7142857142857144</v>
      </c>
    </row>
    <row r="28" spans="1:8" ht="24.95" customHeight="1">
      <c r="A28" s="4043" t="s">
        <v>287</v>
      </c>
      <c r="B28" s="4044" t="s">
        <v>330</v>
      </c>
      <c r="C28" s="4045">
        <v>57</v>
      </c>
      <c r="D28" s="4045">
        <v>14</v>
      </c>
      <c r="E28" s="4040">
        <f t="shared" si="0"/>
        <v>71</v>
      </c>
      <c r="F28" s="4045">
        <v>7</v>
      </c>
      <c r="G28" s="4045">
        <v>69</v>
      </c>
      <c r="H28" s="4041">
        <f t="shared" si="1"/>
        <v>9.8571428571428577</v>
      </c>
    </row>
    <row r="29" spans="1:8" ht="24.95" customHeight="1">
      <c r="A29" s="4043" t="s">
        <v>288</v>
      </c>
      <c r="B29" s="4044" t="s">
        <v>88</v>
      </c>
      <c r="C29" s="4045">
        <v>39</v>
      </c>
      <c r="D29" s="4045">
        <v>22</v>
      </c>
      <c r="E29" s="4040">
        <f t="shared" si="0"/>
        <v>61</v>
      </c>
      <c r="F29" s="4045">
        <v>22</v>
      </c>
      <c r="G29" s="4045">
        <v>61</v>
      </c>
      <c r="H29" s="4041">
        <f t="shared" si="1"/>
        <v>2.7727272727272729</v>
      </c>
    </row>
    <row r="30" spans="1:8" s="2534" customFormat="1" ht="24.95" customHeight="1">
      <c r="A30" s="4046" t="s">
        <v>291</v>
      </c>
      <c r="B30" s="4047" t="s">
        <v>96</v>
      </c>
      <c r="C30" s="4048">
        <f>SUM(C7:C29)</f>
        <v>1657</v>
      </c>
      <c r="D30" s="4048">
        <f>SUM(D7:D29)</f>
        <v>1121</v>
      </c>
      <c r="E30" s="4049">
        <f>SUM(E7:E29)</f>
        <v>2778</v>
      </c>
      <c r="F30" s="4048">
        <f>SUM(F7:F29)</f>
        <v>889</v>
      </c>
      <c r="G30" s="4049">
        <f>SUM(G7:G29)</f>
        <v>3455</v>
      </c>
      <c r="H30" s="4050">
        <f t="shared" si="1"/>
        <v>3.8863892013498313</v>
      </c>
    </row>
    <row r="31" spans="1:8" s="3960" customFormat="1" ht="23.25" hidden="1" customHeight="1" thickTop="1">
      <c r="A31" s="3074"/>
      <c r="C31" s="3961"/>
      <c r="D31" s="3961"/>
      <c r="E31" s="3961"/>
      <c r="F31" s="3961"/>
      <c r="G31" s="3961"/>
      <c r="H31" s="3961"/>
    </row>
    <row r="32" spans="1:8" ht="15" hidden="1">
      <c r="A32" s="3857" t="s">
        <v>3359</v>
      </c>
      <c r="C32" s="3962">
        <v>237840</v>
      </c>
      <c r="D32" s="3962">
        <v>237818</v>
      </c>
      <c r="E32" s="3962">
        <f>SUM(C32:D32)</f>
        <v>475658</v>
      </c>
      <c r="G32" s="3962">
        <v>26867</v>
      </c>
      <c r="H32" s="3962">
        <v>56548</v>
      </c>
    </row>
    <row r="33" spans="1:8" ht="15" hidden="1">
      <c r="A33" s="3857" t="s">
        <v>1176</v>
      </c>
      <c r="C33" s="3962">
        <v>110426</v>
      </c>
      <c r="G33" s="3962">
        <v>11656</v>
      </c>
      <c r="H33" s="3962">
        <v>28754</v>
      </c>
    </row>
    <row r="34" spans="1:8" ht="15" hidden="1">
      <c r="A34" s="3857" t="s">
        <v>3360</v>
      </c>
    </row>
    <row r="35" spans="1:8" hidden="1">
      <c r="C35" s="3962">
        <v>431911</v>
      </c>
      <c r="D35" s="3962">
        <v>209929</v>
      </c>
      <c r="E35" s="3962">
        <v>641840</v>
      </c>
      <c r="G35" s="3962">
        <v>19604</v>
      </c>
      <c r="H35" s="3962">
        <v>24931</v>
      </c>
    </row>
    <row r="36" spans="1:8" hidden="1">
      <c r="C36" s="3962">
        <f>C32+C33+C35</f>
        <v>780177</v>
      </c>
      <c r="D36" s="3962">
        <f>D32+D33+D35</f>
        <v>447747</v>
      </c>
      <c r="E36" s="3962">
        <f>E32+E33+E35</f>
        <v>1117498</v>
      </c>
      <c r="G36" s="3962">
        <f>G32+G33+G35</f>
        <v>58127</v>
      </c>
      <c r="H36" s="3962">
        <f>H32+H33+H35</f>
        <v>110233</v>
      </c>
    </row>
  </sheetData>
  <mergeCells count="2">
    <mergeCell ref="A1:H1"/>
    <mergeCell ref="A2:H2"/>
  </mergeCells>
  <printOptions horizontalCentered="1" verticalCentered="1"/>
  <pageMargins left="0.70866141732283472" right="0.70866141732283472" top="0.98425196850393704" bottom="0.98425196850393704" header="0.51181102362204722" footer="0.51181102362204722"/>
  <pageSetup paperSize="9" scale="86"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7D64-E6D4-4762-AFFD-ECBD5671E8BD}">
  <dimension ref="A1:L21"/>
  <sheetViews>
    <sheetView showGridLines="0" zoomScaleNormal="100" zoomScaleSheetLayoutView="75" workbookViewId="0">
      <selection activeCell="F12" sqref="F12"/>
    </sheetView>
  </sheetViews>
  <sheetFormatPr defaultColWidth="8.85546875" defaultRowHeight="39" customHeight="1"/>
  <cols>
    <col min="1" max="1" width="15.28515625" style="4051" customWidth="1"/>
    <col min="2" max="2" width="15.140625" style="4051" customWidth="1"/>
    <col min="3" max="3" width="25.7109375" style="4031" customWidth="1"/>
    <col min="4" max="4" width="25.28515625" style="4031" customWidth="1"/>
    <col min="5" max="5" width="24" style="4031" customWidth="1"/>
    <col min="6" max="7" width="25.7109375" style="4031" customWidth="1"/>
    <col min="8" max="8" width="9.42578125" style="4051" bestFit="1" customWidth="1"/>
    <col min="9" max="256" width="8.85546875" style="4051"/>
    <col min="257" max="257" width="15.28515625" style="4051" customWidth="1"/>
    <col min="258" max="258" width="15.140625" style="4051" customWidth="1"/>
    <col min="259" max="259" width="25.7109375" style="4051" customWidth="1"/>
    <col min="260" max="260" width="25.28515625" style="4051" customWidth="1"/>
    <col min="261" max="261" width="24" style="4051" customWidth="1"/>
    <col min="262" max="263" width="25.7109375" style="4051" customWidth="1"/>
    <col min="264" max="264" width="9.42578125" style="4051" bestFit="1" customWidth="1"/>
    <col min="265" max="512" width="8.85546875" style="4051"/>
    <col min="513" max="513" width="15.28515625" style="4051" customWidth="1"/>
    <col min="514" max="514" width="15.140625" style="4051" customWidth="1"/>
    <col min="515" max="515" width="25.7109375" style="4051" customWidth="1"/>
    <col min="516" max="516" width="25.28515625" style="4051" customWidth="1"/>
    <col min="517" max="517" width="24" style="4051" customWidth="1"/>
    <col min="518" max="519" width="25.7109375" style="4051" customWidth="1"/>
    <col min="520" max="520" width="9.42578125" style="4051" bestFit="1" customWidth="1"/>
    <col min="521" max="768" width="8.85546875" style="4051"/>
    <col min="769" max="769" width="15.28515625" style="4051" customWidth="1"/>
    <col min="770" max="770" width="15.140625" style="4051" customWidth="1"/>
    <col min="771" max="771" width="25.7109375" style="4051" customWidth="1"/>
    <col min="772" max="772" width="25.28515625" style="4051" customWidth="1"/>
    <col min="773" max="773" width="24" style="4051" customWidth="1"/>
    <col min="774" max="775" width="25.7109375" style="4051" customWidth="1"/>
    <col min="776" max="776" width="9.42578125" style="4051" bestFit="1" customWidth="1"/>
    <col min="777" max="1024" width="8.85546875" style="4051"/>
    <col min="1025" max="1025" width="15.28515625" style="4051" customWidth="1"/>
    <col min="1026" max="1026" width="15.140625" style="4051" customWidth="1"/>
    <col min="1027" max="1027" width="25.7109375" style="4051" customWidth="1"/>
    <col min="1028" max="1028" width="25.28515625" style="4051" customWidth="1"/>
    <col min="1029" max="1029" width="24" style="4051" customWidth="1"/>
    <col min="1030" max="1031" width="25.7109375" style="4051" customWidth="1"/>
    <col min="1032" max="1032" width="9.42578125" style="4051" bestFit="1" customWidth="1"/>
    <col min="1033" max="1280" width="8.85546875" style="4051"/>
    <col min="1281" max="1281" width="15.28515625" style="4051" customWidth="1"/>
    <col min="1282" max="1282" width="15.140625" style="4051" customWidth="1"/>
    <col min="1283" max="1283" width="25.7109375" style="4051" customWidth="1"/>
    <col min="1284" max="1284" width="25.28515625" style="4051" customWidth="1"/>
    <col min="1285" max="1285" width="24" style="4051" customWidth="1"/>
    <col min="1286" max="1287" width="25.7109375" style="4051" customWidth="1"/>
    <col min="1288" max="1288" width="9.42578125" style="4051" bestFit="1" customWidth="1"/>
    <col min="1289" max="1536" width="8.85546875" style="4051"/>
    <col min="1537" max="1537" width="15.28515625" style="4051" customWidth="1"/>
    <col min="1538" max="1538" width="15.140625" style="4051" customWidth="1"/>
    <col min="1539" max="1539" width="25.7109375" style="4051" customWidth="1"/>
    <col min="1540" max="1540" width="25.28515625" style="4051" customWidth="1"/>
    <col min="1541" max="1541" width="24" style="4051" customWidth="1"/>
    <col min="1542" max="1543" width="25.7109375" style="4051" customWidth="1"/>
    <col min="1544" max="1544" width="9.42578125" style="4051" bestFit="1" customWidth="1"/>
    <col min="1545" max="1792" width="8.85546875" style="4051"/>
    <col min="1793" max="1793" width="15.28515625" style="4051" customWidth="1"/>
    <col min="1794" max="1794" width="15.140625" style="4051" customWidth="1"/>
    <col min="1795" max="1795" width="25.7109375" style="4051" customWidth="1"/>
    <col min="1796" max="1796" width="25.28515625" style="4051" customWidth="1"/>
    <col min="1797" max="1797" width="24" style="4051" customWidth="1"/>
    <col min="1798" max="1799" width="25.7109375" style="4051" customWidth="1"/>
    <col min="1800" max="1800" width="9.42578125" style="4051" bestFit="1" customWidth="1"/>
    <col min="1801" max="2048" width="8.85546875" style="4051"/>
    <col min="2049" max="2049" width="15.28515625" style="4051" customWidth="1"/>
    <col min="2050" max="2050" width="15.140625" style="4051" customWidth="1"/>
    <col min="2051" max="2051" width="25.7109375" style="4051" customWidth="1"/>
    <col min="2052" max="2052" width="25.28515625" style="4051" customWidth="1"/>
    <col min="2053" max="2053" width="24" style="4051" customWidth="1"/>
    <col min="2054" max="2055" width="25.7109375" style="4051" customWidth="1"/>
    <col min="2056" max="2056" width="9.42578125" style="4051" bestFit="1" customWidth="1"/>
    <col min="2057" max="2304" width="8.85546875" style="4051"/>
    <col min="2305" max="2305" width="15.28515625" style="4051" customWidth="1"/>
    <col min="2306" max="2306" width="15.140625" style="4051" customWidth="1"/>
    <col min="2307" max="2307" width="25.7109375" style="4051" customWidth="1"/>
    <col min="2308" max="2308" width="25.28515625" style="4051" customWidth="1"/>
    <col min="2309" max="2309" width="24" style="4051" customWidth="1"/>
    <col min="2310" max="2311" width="25.7109375" style="4051" customWidth="1"/>
    <col min="2312" max="2312" width="9.42578125" style="4051" bestFit="1" customWidth="1"/>
    <col min="2313" max="2560" width="8.85546875" style="4051"/>
    <col min="2561" max="2561" width="15.28515625" style="4051" customWidth="1"/>
    <col min="2562" max="2562" width="15.140625" style="4051" customWidth="1"/>
    <col min="2563" max="2563" width="25.7109375" style="4051" customWidth="1"/>
    <col min="2564" max="2564" width="25.28515625" style="4051" customWidth="1"/>
    <col min="2565" max="2565" width="24" style="4051" customWidth="1"/>
    <col min="2566" max="2567" width="25.7109375" style="4051" customWidth="1"/>
    <col min="2568" max="2568" width="9.42578125" style="4051" bestFit="1" customWidth="1"/>
    <col min="2569" max="2816" width="8.85546875" style="4051"/>
    <col min="2817" max="2817" width="15.28515625" style="4051" customWidth="1"/>
    <col min="2818" max="2818" width="15.140625" style="4051" customWidth="1"/>
    <col min="2819" max="2819" width="25.7109375" style="4051" customWidth="1"/>
    <col min="2820" max="2820" width="25.28515625" style="4051" customWidth="1"/>
    <col min="2821" max="2821" width="24" style="4051" customWidth="1"/>
    <col min="2822" max="2823" width="25.7109375" style="4051" customWidth="1"/>
    <col min="2824" max="2824" width="9.42578125" style="4051" bestFit="1" customWidth="1"/>
    <col min="2825" max="3072" width="8.85546875" style="4051"/>
    <col min="3073" max="3073" width="15.28515625" style="4051" customWidth="1"/>
    <col min="3074" max="3074" width="15.140625" style="4051" customWidth="1"/>
    <col min="3075" max="3075" width="25.7109375" style="4051" customWidth="1"/>
    <col min="3076" max="3076" width="25.28515625" style="4051" customWidth="1"/>
    <col min="3077" max="3077" width="24" style="4051" customWidth="1"/>
    <col min="3078" max="3079" width="25.7109375" style="4051" customWidth="1"/>
    <col min="3080" max="3080" width="9.42578125" style="4051" bestFit="1" customWidth="1"/>
    <col min="3081" max="3328" width="8.85546875" style="4051"/>
    <col min="3329" max="3329" width="15.28515625" style="4051" customWidth="1"/>
    <col min="3330" max="3330" width="15.140625" style="4051" customWidth="1"/>
    <col min="3331" max="3331" width="25.7109375" style="4051" customWidth="1"/>
    <col min="3332" max="3332" width="25.28515625" style="4051" customWidth="1"/>
    <col min="3333" max="3333" width="24" style="4051" customWidth="1"/>
    <col min="3334" max="3335" width="25.7109375" style="4051" customWidth="1"/>
    <col min="3336" max="3336" width="9.42578125" style="4051" bestFit="1" customWidth="1"/>
    <col min="3337" max="3584" width="8.85546875" style="4051"/>
    <col min="3585" max="3585" width="15.28515625" style="4051" customWidth="1"/>
    <col min="3586" max="3586" width="15.140625" style="4051" customWidth="1"/>
    <col min="3587" max="3587" width="25.7109375" style="4051" customWidth="1"/>
    <col min="3588" max="3588" width="25.28515625" style="4051" customWidth="1"/>
    <col min="3589" max="3589" width="24" style="4051" customWidth="1"/>
    <col min="3590" max="3591" width="25.7109375" style="4051" customWidth="1"/>
    <col min="3592" max="3592" width="9.42578125" style="4051" bestFit="1" customWidth="1"/>
    <col min="3593" max="3840" width="8.85546875" style="4051"/>
    <col min="3841" max="3841" width="15.28515625" style="4051" customWidth="1"/>
    <col min="3842" max="3842" width="15.140625" style="4051" customWidth="1"/>
    <col min="3843" max="3843" width="25.7109375" style="4051" customWidth="1"/>
    <col min="3844" max="3844" width="25.28515625" style="4051" customWidth="1"/>
    <col min="3845" max="3845" width="24" style="4051" customWidth="1"/>
    <col min="3846" max="3847" width="25.7109375" style="4051" customWidth="1"/>
    <col min="3848" max="3848" width="9.42578125" style="4051" bestFit="1" customWidth="1"/>
    <col min="3849" max="4096" width="8.85546875" style="4051"/>
    <col min="4097" max="4097" width="15.28515625" style="4051" customWidth="1"/>
    <col min="4098" max="4098" width="15.140625" style="4051" customWidth="1"/>
    <col min="4099" max="4099" width="25.7109375" style="4051" customWidth="1"/>
    <col min="4100" max="4100" width="25.28515625" style="4051" customWidth="1"/>
    <col min="4101" max="4101" width="24" style="4051" customWidth="1"/>
    <col min="4102" max="4103" width="25.7109375" style="4051" customWidth="1"/>
    <col min="4104" max="4104" width="9.42578125" style="4051" bestFit="1" customWidth="1"/>
    <col min="4105" max="4352" width="8.85546875" style="4051"/>
    <col min="4353" max="4353" width="15.28515625" style="4051" customWidth="1"/>
    <col min="4354" max="4354" width="15.140625" style="4051" customWidth="1"/>
    <col min="4355" max="4355" width="25.7109375" style="4051" customWidth="1"/>
    <col min="4356" max="4356" width="25.28515625" style="4051" customWidth="1"/>
    <col min="4357" max="4357" width="24" style="4051" customWidth="1"/>
    <col min="4358" max="4359" width="25.7109375" style="4051" customWidth="1"/>
    <col min="4360" max="4360" width="9.42578125" style="4051" bestFit="1" customWidth="1"/>
    <col min="4361" max="4608" width="8.85546875" style="4051"/>
    <col min="4609" max="4609" width="15.28515625" style="4051" customWidth="1"/>
    <col min="4610" max="4610" width="15.140625" style="4051" customWidth="1"/>
    <col min="4611" max="4611" width="25.7109375" style="4051" customWidth="1"/>
    <col min="4612" max="4612" width="25.28515625" style="4051" customWidth="1"/>
    <col min="4613" max="4613" width="24" style="4051" customWidth="1"/>
    <col min="4614" max="4615" width="25.7109375" style="4051" customWidth="1"/>
    <col min="4616" max="4616" width="9.42578125" style="4051" bestFit="1" customWidth="1"/>
    <col min="4617" max="4864" width="8.85546875" style="4051"/>
    <col min="4865" max="4865" width="15.28515625" style="4051" customWidth="1"/>
    <col min="4866" max="4866" width="15.140625" style="4051" customWidth="1"/>
    <col min="4867" max="4867" width="25.7109375" style="4051" customWidth="1"/>
    <col min="4868" max="4868" width="25.28515625" style="4051" customWidth="1"/>
    <col min="4869" max="4869" width="24" style="4051" customWidth="1"/>
    <col min="4870" max="4871" width="25.7109375" style="4051" customWidth="1"/>
    <col min="4872" max="4872" width="9.42578125" style="4051" bestFit="1" customWidth="1"/>
    <col min="4873" max="5120" width="8.85546875" style="4051"/>
    <col min="5121" max="5121" width="15.28515625" style="4051" customWidth="1"/>
    <col min="5122" max="5122" width="15.140625" style="4051" customWidth="1"/>
    <col min="5123" max="5123" width="25.7109375" style="4051" customWidth="1"/>
    <col min="5124" max="5124" width="25.28515625" style="4051" customWidth="1"/>
    <col min="5125" max="5125" width="24" style="4051" customWidth="1"/>
    <col min="5126" max="5127" width="25.7109375" style="4051" customWidth="1"/>
    <col min="5128" max="5128" width="9.42578125" style="4051" bestFit="1" customWidth="1"/>
    <col min="5129" max="5376" width="8.85546875" style="4051"/>
    <col min="5377" max="5377" width="15.28515625" style="4051" customWidth="1"/>
    <col min="5378" max="5378" width="15.140625" style="4051" customWidth="1"/>
    <col min="5379" max="5379" width="25.7109375" style="4051" customWidth="1"/>
    <col min="5380" max="5380" width="25.28515625" style="4051" customWidth="1"/>
    <col min="5381" max="5381" width="24" style="4051" customWidth="1"/>
    <col min="5382" max="5383" width="25.7109375" style="4051" customWidth="1"/>
    <col min="5384" max="5384" width="9.42578125" style="4051" bestFit="1" customWidth="1"/>
    <col min="5385" max="5632" width="8.85546875" style="4051"/>
    <col min="5633" max="5633" width="15.28515625" style="4051" customWidth="1"/>
    <col min="5634" max="5634" width="15.140625" style="4051" customWidth="1"/>
    <col min="5635" max="5635" width="25.7109375" style="4051" customWidth="1"/>
    <col min="5636" max="5636" width="25.28515625" style="4051" customWidth="1"/>
    <col min="5637" max="5637" width="24" style="4051" customWidth="1"/>
    <col min="5638" max="5639" width="25.7109375" style="4051" customWidth="1"/>
    <col min="5640" max="5640" width="9.42578125" style="4051" bestFit="1" customWidth="1"/>
    <col min="5641" max="5888" width="8.85546875" style="4051"/>
    <col min="5889" max="5889" width="15.28515625" style="4051" customWidth="1"/>
    <col min="5890" max="5890" width="15.140625" style="4051" customWidth="1"/>
    <col min="5891" max="5891" width="25.7109375" style="4051" customWidth="1"/>
    <col min="5892" max="5892" width="25.28515625" style="4051" customWidth="1"/>
    <col min="5893" max="5893" width="24" style="4051" customWidth="1"/>
    <col min="5894" max="5895" width="25.7109375" style="4051" customWidth="1"/>
    <col min="5896" max="5896" width="9.42578125" style="4051" bestFit="1" customWidth="1"/>
    <col min="5897" max="6144" width="8.85546875" style="4051"/>
    <col min="6145" max="6145" width="15.28515625" style="4051" customWidth="1"/>
    <col min="6146" max="6146" width="15.140625" style="4051" customWidth="1"/>
    <col min="6147" max="6147" width="25.7109375" style="4051" customWidth="1"/>
    <col min="6148" max="6148" width="25.28515625" style="4051" customWidth="1"/>
    <col min="6149" max="6149" width="24" style="4051" customWidth="1"/>
    <col min="6150" max="6151" width="25.7109375" style="4051" customWidth="1"/>
    <col min="6152" max="6152" width="9.42578125" style="4051" bestFit="1" customWidth="1"/>
    <col min="6153" max="6400" width="8.85546875" style="4051"/>
    <col min="6401" max="6401" width="15.28515625" style="4051" customWidth="1"/>
    <col min="6402" max="6402" width="15.140625" style="4051" customWidth="1"/>
    <col min="6403" max="6403" width="25.7109375" style="4051" customWidth="1"/>
    <col min="6404" max="6404" width="25.28515625" style="4051" customWidth="1"/>
    <col min="6405" max="6405" width="24" style="4051" customWidth="1"/>
    <col min="6406" max="6407" width="25.7109375" style="4051" customWidth="1"/>
    <col min="6408" max="6408" width="9.42578125" style="4051" bestFit="1" customWidth="1"/>
    <col min="6409" max="6656" width="8.85546875" style="4051"/>
    <col min="6657" max="6657" width="15.28515625" style="4051" customWidth="1"/>
    <col min="6658" max="6658" width="15.140625" style="4051" customWidth="1"/>
    <col min="6659" max="6659" width="25.7109375" style="4051" customWidth="1"/>
    <col min="6660" max="6660" width="25.28515625" style="4051" customWidth="1"/>
    <col min="6661" max="6661" width="24" style="4051" customWidth="1"/>
    <col min="6662" max="6663" width="25.7109375" style="4051" customWidth="1"/>
    <col min="6664" max="6664" width="9.42578125" style="4051" bestFit="1" customWidth="1"/>
    <col min="6665" max="6912" width="8.85546875" style="4051"/>
    <col min="6913" max="6913" width="15.28515625" style="4051" customWidth="1"/>
    <col min="6914" max="6914" width="15.140625" style="4051" customWidth="1"/>
    <col min="6915" max="6915" width="25.7109375" style="4051" customWidth="1"/>
    <col min="6916" max="6916" width="25.28515625" style="4051" customWidth="1"/>
    <col min="6917" max="6917" width="24" style="4051" customWidth="1"/>
    <col min="6918" max="6919" width="25.7109375" style="4051" customWidth="1"/>
    <col min="6920" max="6920" width="9.42578125" style="4051" bestFit="1" customWidth="1"/>
    <col min="6921" max="7168" width="8.85546875" style="4051"/>
    <col min="7169" max="7169" width="15.28515625" style="4051" customWidth="1"/>
    <col min="7170" max="7170" width="15.140625" style="4051" customWidth="1"/>
    <col min="7171" max="7171" width="25.7109375" style="4051" customWidth="1"/>
    <col min="7172" max="7172" width="25.28515625" style="4051" customWidth="1"/>
    <col min="7173" max="7173" width="24" style="4051" customWidth="1"/>
    <col min="7174" max="7175" width="25.7109375" style="4051" customWidth="1"/>
    <col min="7176" max="7176" width="9.42578125" style="4051" bestFit="1" customWidth="1"/>
    <col min="7177" max="7424" width="8.85546875" style="4051"/>
    <col min="7425" max="7425" width="15.28515625" style="4051" customWidth="1"/>
    <col min="7426" max="7426" width="15.140625" style="4051" customWidth="1"/>
    <col min="7427" max="7427" width="25.7109375" style="4051" customWidth="1"/>
    <col min="7428" max="7428" width="25.28515625" style="4051" customWidth="1"/>
    <col min="7429" max="7429" width="24" style="4051" customWidth="1"/>
    <col min="7430" max="7431" width="25.7109375" style="4051" customWidth="1"/>
    <col min="7432" max="7432" width="9.42578125" style="4051" bestFit="1" customWidth="1"/>
    <col min="7433" max="7680" width="8.85546875" style="4051"/>
    <col min="7681" max="7681" width="15.28515625" style="4051" customWidth="1"/>
    <col min="7682" max="7682" width="15.140625" style="4051" customWidth="1"/>
    <col min="7683" max="7683" width="25.7109375" style="4051" customWidth="1"/>
    <col min="7684" max="7684" width="25.28515625" style="4051" customWidth="1"/>
    <col min="7685" max="7685" width="24" style="4051" customWidth="1"/>
    <col min="7686" max="7687" width="25.7109375" style="4051" customWidth="1"/>
    <col min="7688" max="7688" width="9.42578125" style="4051" bestFit="1" customWidth="1"/>
    <col min="7689" max="7936" width="8.85546875" style="4051"/>
    <col min="7937" max="7937" width="15.28515625" style="4051" customWidth="1"/>
    <col min="7938" max="7938" width="15.140625" style="4051" customWidth="1"/>
    <col min="7939" max="7939" width="25.7109375" style="4051" customWidth="1"/>
    <col min="7940" max="7940" width="25.28515625" style="4051" customWidth="1"/>
    <col min="7941" max="7941" width="24" style="4051" customWidth="1"/>
    <col min="7942" max="7943" width="25.7109375" style="4051" customWidth="1"/>
    <col min="7944" max="7944" width="9.42578125" style="4051" bestFit="1" customWidth="1"/>
    <col min="7945" max="8192" width="8.85546875" style="4051"/>
    <col min="8193" max="8193" width="15.28515625" style="4051" customWidth="1"/>
    <col min="8194" max="8194" width="15.140625" style="4051" customWidth="1"/>
    <col min="8195" max="8195" width="25.7109375" style="4051" customWidth="1"/>
    <col min="8196" max="8196" width="25.28515625" style="4051" customWidth="1"/>
    <col min="8197" max="8197" width="24" style="4051" customWidth="1"/>
    <col min="8198" max="8199" width="25.7109375" style="4051" customWidth="1"/>
    <col min="8200" max="8200" width="9.42578125" style="4051" bestFit="1" customWidth="1"/>
    <col min="8201" max="8448" width="8.85546875" style="4051"/>
    <col min="8449" max="8449" width="15.28515625" style="4051" customWidth="1"/>
    <col min="8450" max="8450" width="15.140625" style="4051" customWidth="1"/>
    <col min="8451" max="8451" width="25.7109375" style="4051" customWidth="1"/>
    <col min="8452" max="8452" width="25.28515625" style="4051" customWidth="1"/>
    <col min="8453" max="8453" width="24" style="4051" customWidth="1"/>
    <col min="8454" max="8455" width="25.7109375" style="4051" customWidth="1"/>
    <col min="8456" max="8456" width="9.42578125" style="4051" bestFit="1" customWidth="1"/>
    <col min="8457" max="8704" width="8.85546875" style="4051"/>
    <col min="8705" max="8705" width="15.28515625" style="4051" customWidth="1"/>
    <col min="8706" max="8706" width="15.140625" style="4051" customWidth="1"/>
    <col min="8707" max="8707" width="25.7109375" style="4051" customWidth="1"/>
    <col min="8708" max="8708" width="25.28515625" style="4051" customWidth="1"/>
    <col min="8709" max="8709" width="24" style="4051" customWidth="1"/>
    <col min="8710" max="8711" width="25.7109375" style="4051" customWidth="1"/>
    <col min="8712" max="8712" width="9.42578125" style="4051" bestFit="1" customWidth="1"/>
    <col min="8713" max="8960" width="8.85546875" style="4051"/>
    <col min="8961" max="8961" width="15.28515625" style="4051" customWidth="1"/>
    <col min="8962" max="8962" width="15.140625" style="4051" customWidth="1"/>
    <col min="8963" max="8963" width="25.7109375" style="4051" customWidth="1"/>
    <col min="8964" max="8964" width="25.28515625" style="4051" customWidth="1"/>
    <col min="8965" max="8965" width="24" style="4051" customWidth="1"/>
    <col min="8966" max="8967" width="25.7109375" style="4051" customWidth="1"/>
    <col min="8968" max="8968" width="9.42578125" style="4051" bestFit="1" customWidth="1"/>
    <col min="8969" max="9216" width="8.85546875" style="4051"/>
    <col min="9217" max="9217" width="15.28515625" style="4051" customWidth="1"/>
    <col min="9218" max="9218" width="15.140625" style="4051" customWidth="1"/>
    <col min="9219" max="9219" width="25.7109375" style="4051" customWidth="1"/>
    <col min="9220" max="9220" width="25.28515625" style="4051" customWidth="1"/>
    <col min="9221" max="9221" width="24" style="4051" customWidth="1"/>
    <col min="9222" max="9223" width="25.7109375" style="4051" customWidth="1"/>
    <col min="9224" max="9224" width="9.42578125" style="4051" bestFit="1" customWidth="1"/>
    <col min="9225" max="9472" width="8.85546875" style="4051"/>
    <col min="9473" max="9473" width="15.28515625" style="4051" customWidth="1"/>
    <col min="9474" max="9474" width="15.140625" style="4051" customWidth="1"/>
    <col min="9475" max="9475" width="25.7109375" style="4051" customWidth="1"/>
    <col min="9476" max="9476" width="25.28515625" style="4051" customWidth="1"/>
    <col min="9477" max="9477" width="24" style="4051" customWidth="1"/>
    <col min="9478" max="9479" width="25.7109375" style="4051" customWidth="1"/>
    <col min="9480" max="9480" width="9.42578125" style="4051" bestFit="1" customWidth="1"/>
    <col min="9481" max="9728" width="8.85546875" style="4051"/>
    <col min="9729" max="9729" width="15.28515625" style="4051" customWidth="1"/>
    <col min="9730" max="9730" width="15.140625" style="4051" customWidth="1"/>
    <col min="9731" max="9731" width="25.7109375" style="4051" customWidth="1"/>
    <col min="9732" max="9732" width="25.28515625" style="4051" customWidth="1"/>
    <col min="9733" max="9733" width="24" style="4051" customWidth="1"/>
    <col min="9734" max="9735" width="25.7109375" style="4051" customWidth="1"/>
    <col min="9736" max="9736" width="9.42578125" style="4051" bestFit="1" customWidth="1"/>
    <col min="9737" max="9984" width="8.85546875" style="4051"/>
    <col min="9985" max="9985" width="15.28515625" style="4051" customWidth="1"/>
    <col min="9986" max="9986" width="15.140625" style="4051" customWidth="1"/>
    <col min="9987" max="9987" width="25.7109375" style="4051" customWidth="1"/>
    <col min="9988" max="9988" width="25.28515625" style="4051" customWidth="1"/>
    <col min="9989" max="9989" width="24" style="4051" customWidth="1"/>
    <col min="9990" max="9991" width="25.7109375" style="4051" customWidth="1"/>
    <col min="9992" max="9992" width="9.42578125" style="4051" bestFit="1" customWidth="1"/>
    <col min="9993" max="10240" width="8.85546875" style="4051"/>
    <col min="10241" max="10241" width="15.28515625" style="4051" customWidth="1"/>
    <col min="10242" max="10242" width="15.140625" style="4051" customWidth="1"/>
    <col min="10243" max="10243" width="25.7109375" style="4051" customWidth="1"/>
    <col min="10244" max="10244" width="25.28515625" style="4051" customWidth="1"/>
    <col min="10245" max="10245" width="24" style="4051" customWidth="1"/>
    <col min="10246" max="10247" width="25.7109375" style="4051" customWidth="1"/>
    <col min="10248" max="10248" width="9.42578125" style="4051" bestFit="1" customWidth="1"/>
    <col min="10249" max="10496" width="8.85546875" style="4051"/>
    <col min="10497" max="10497" width="15.28515625" style="4051" customWidth="1"/>
    <col min="10498" max="10498" width="15.140625" style="4051" customWidth="1"/>
    <col min="10499" max="10499" width="25.7109375" style="4051" customWidth="1"/>
    <col min="10500" max="10500" width="25.28515625" style="4051" customWidth="1"/>
    <col min="10501" max="10501" width="24" style="4051" customWidth="1"/>
    <col min="10502" max="10503" width="25.7109375" style="4051" customWidth="1"/>
    <col min="10504" max="10504" width="9.42578125" style="4051" bestFit="1" customWidth="1"/>
    <col min="10505" max="10752" width="8.85546875" style="4051"/>
    <col min="10753" max="10753" width="15.28515625" style="4051" customWidth="1"/>
    <col min="10754" max="10754" width="15.140625" style="4051" customWidth="1"/>
    <col min="10755" max="10755" width="25.7109375" style="4051" customWidth="1"/>
    <col min="10756" max="10756" width="25.28515625" style="4051" customWidth="1"/>
    <col min="10757" max="10757" width="24" style="4051" customWidth="1"/>
    <col min="10758" max="10759" width="25.7109375" style="4051" customWidth="1"/>
    <col min="10760" max="10760" width="9.42578125" style="4051" bestFit="1" customWidth="1"/>
    <col min="10761" max="11008" width="8.85546875" style="4051"/>
    <col min="11009" max="11009" width="15.28515625" style="4051" customWidth="1"/>
    <col min="11010" max="11010" width="15.140625" style="4051" customWidth="1"/>
    <col min="11011" max="11011" width="25.7109375" style="4051" customWidth="1"/>
    <col min="11012" max="11012" width="25.28515625" style="4051" customWidth="1"/>
    <col min="11013" max="11013" width="24" style="4051" customWidth="1"/>
    <col min="11014" max="11015" width="25.7109375" style="4051" customWidth="1"/>
    <col min="11016" max="11016" width="9.42578125" style="4051" bestFit="1" customWidth="1"/>
    <col min="11017" max="11264" width="8.85546875" style="4051"/>
    <col min="11265" max="11265" width="15.28515625" style="4051" customWidth="1"/>
    <col min="11266" max="11266" width="15.140625" style="4051" customWidth="1"/>
    <col min="11267" max="11267" width="25.7109375" style="4051" customWidth="1"/>
    <col min="11268" max="11268" width="25.28515625" style="4051" customWidth="1"/>
    <col min="11269" max="11269" width="24" style="4051" customWidth="1"/>
    <col min="11270" max="11271" width="25.7109375" style="4051" customWidth="1"/>
    <col min="11272" max="11272" width="9.42578125" style="4051" bestFit="1" customWidth="1"/>
    <col min="11273" max="11520" width="8.85546875" style="4051"/>
    <col min="11521" max="11521" width="15.28515625" style="4051" customWidth="1"/>
    <col min="11522" max="11522" width="15.140625" style="4051" customWidth="1"/>
    <col min="11523" max="11523" width="25.7109375" style="4051" customWidth="1"/>
    <col min="11524" max="11524" width="25.28515625" style="4051" customWidth="1"/>
    <col min="11525" max="11525" width="24" style="4051" customWidth="1"/>
    <col min="11526" max="11527" width="25.7109375" style="4051" customWidth="1"/>
    <col min="11528" max="11528" width="9.42578125" style="4051" bestFit="1" customWidth="1"/>
    <col min="11529" max="11776" width="8.85546875" style="4051"/>
    <col min="11777" max="11777" width="15.28515625" style="4051" customWidth="1"/>
    <col min="11778" max="11778" width="15.140625" style="4051" customWidth="1"/>
    <col min="11779" max="11779" width="25.7109375" style="4051" customWidth="1"/>
    <col min="11780" max="11780" width="25.28515625" style="4051" customWidth="1"/>
    <col min="11781" max="11781" width="24" style="4051" customWidth="1"/>
    <col min="11782" max="11783" width="25.7109375" style="4051" customWidth="1"/>
    <col min="11784" max="11784" width="9.42578125" style="4051" bestFit="1" customWidth="1"/>
    <col min="11785" max="12032" width="8.85546875" style="4051"/>
    <col min="12033" max="12033" width="15.28515625" style="4051" customWidth="1"/>
    <col min="12034" max="12034" width="15.140625" style="4051" customWidth="1"/>
    <col min="12035" max="12035" width="25.7109375" style="4051" customWidth="1"/>
    <col min="12036" max="12036" width="25.28515625" style="4051" customWidth="1"/>
    <col min="12037" max="12037" width="24" style="4051" customWidth="1"/>
    <col min="12038" max="12039" width="25.7109375" style="4051" customWidth="1"/>
    <col min="12040" max="12040" width="9.42578125" style="4051" bestFit="1" customWidth="1"/>
    <col min="12041" max="12288" width="8.85546875" style="4051"/>
    <col min="12289" max="12289" width="15.28515625" style="4051" customWidth="1"/>
    <col min="12290" max="12290" width="15.140625" style="4051" customWidth="1"/>
    <col min="12291" max="12291" width="25.7109375" style="4051" customWidth="1"/>
    <col min="12292" max="12292" width="25.28515625" style="4051" customWidth="1"/>
    <col min="12293" max="12293" width="24" style="4051" customWidth="1"/>
    <col min="12294" max="12295" width="25.7109375" style="4051" customWidth="1"/>
    <col min="12296" max="12296" width="9.42578125" style="4051" bestFit="1" customWidth="1"/>
    <col min="12297" max="12544" width="8.85546875" style="4051"/>
    <col min="12545" max="12545" width="15.28515625" style="4051" customWidth="1"/>
    <col min="12546" max="12546" width="15.140625" style="4051" customWidth="1"/>
    <col min="12547" max="12547" width="25.7109375" style="4051" customWidth="1"/>
    <col min="12548" max="12548" width="25.28515625" style="4051" customWidth="1"/>
    <col min="12549" max="12549" width="24" style="4051" customWidth="1"/>
    <col min="12550" max="12551" width="25.7109375" style="4051" customWidth="1"/>
    <col min="12552" max="12552" width="9.42578125" style="4051" bestFit="1" customWidth="1"/>
    <col min="12553" max="12800" width="8.85546875" style="4051"/>
    <col min="12801" max="12801" width="15.28515625" style="4051" customWidth="1"/>
    <col min="12802" max="12802" width="15.140625" style="4051" customWidth="1"/>
    <col min="12803" max="12803" width="25.7109375" style="4051" customWidth="1"/>
    <col min="12804" max="12804" width="25.28515625" style="4051" customWidth="1"/>
    <col min="12805" max="12805" width="24" style="4051" customWidth="1"/>
    <col min="12806" max="12807" width="25.7109375" style="4051" customWidth="1"/>
    <col min="12808" max="12808" width="9.42578125" style="4051" bestFit="1" customWidth="1"/>
    <col min="12809" max="13056" width="8.85546875" style="4051"/>
    <col min="13057" max="13057" width="15.28515625" style="4051" customWidth="1"/>
    <col min="13058" max="13058" width="15.140625" style="4051" customWidth="1"/>
    <col min="13059" max="13059" width="25.7109375" style="4051" customWidth="1"/>
    <col min="13060" max="13060" width="25.28515625" style="4051" customWidth="1"/>
    <col min="13061" max="13061" width="24" style="4051" customWidth="1"/>
    <col min="13062" max="13063" width="25.7109375" style="4051" customWidth="1"/>
    <col min="13064" max="13064" width="9.42578125" style="4051" bestFit="1" customWidth="1"/>
    <col min="13065" max="13312" width="8.85546875" style="4051"/>
    <col min="13313" max="13313" width="15.28515625" style="4051" customWidth="1"/>
    <col min="13314" max="13314" width="15.140625" style="4051" customWidth="1"/>
    <col min="13315" max="13315" width="25.7109375" style="4051" customWidth="1"/>
    <col min="13316" max="13316" width="25.28515625" style="4051" customWidth="1"/>
    <col min="13317" max="13317" width="24" style="4051" customWidth="1"/>
    <col min="13318" max="13319" width="25.7109375" style="4051" customWidth="1"/>
    <col min="13320" max="13320" width="9.42578125" style="4051" bestFit="1" customWidth="1"/>
    <col min="13321" max="13568" width="8.85546875" style="4051"/>
    <col min="13569" max="13569" width="15.28515625" style="4051" customWidth="1"/>
    <col min="13570" max="13570" width="15.140625" style="4051" customWidth="1"/>
    <col min="13571" max="13571" width="25.7109375" style="4051" customWidth="1"/>
    <col min="13572" max="13572" width="25.28515625" style="4051" customWidth="1"/>
    <col min="13573" max="13573" width="24" style="4051" customWidth="1"/>
    <col min="13574" max="13575" width="25.7109375" style="4051" customWidth="1"/>
    <col min="13576" max="13576" width="9.42578125" style="4051" bestFit="1" customWidth="1"/>
    <col min="13577" max="13824" width="8.85546875" style="4051"/>
    <col min="13825" max="13825" width="15.28515625" style="4051" customWidth="1"/>
    <col min="13826" max="13826" width="15.140625" style="4051" customWidth="1"/>
    <col min="13827" max="13827" width="25.7109375" style="4051" customWidth="1"/>
    <col min="13828" max="13828" width="25.28515625" style="4051" customWidth="1"/>
    <col min="13829" max="13829" width="24" style="4051" customWidth="1"/>
    <col min="13830" max="13831" width="25.7109375" style="4051" customWidth="1"/>
    <col min="13832" max="13832" width="9.42578125" style="4051" bestFit="1" customWidth="1"/>
    <col min="13833" max="14080" width="8.85546875" style="4051"/>
    <col min="14081" max="14081" width="15.28515625" style="4051" customWidth="1"/>
    <col min="14082" max="14082" width="15.140625" style="4051" customWidth="1"/>
    <col min="14083" max="14083" width="25.7109375" style="4051" customWidth="1"/>
    <col min="14084" max="14084" width="25.28515625" style="4051" customWidth="1"/>
    <col min="14085" max="14085" width="24" style="4051" customWidth="1"/>
    <col min="14086" max="14087" width="25.7109375" style="4051" customWidth="1"/>
    <col min="14088" max="14088" width="9.42578125" style="4051" bestFit="1" customWidth="1"/>
    <col min="14089" max="14336" width="8.85546875" style="4051"/>
    <col min="14337" max="14337" width="15.28515625" style="4051" customWidth="1"/>
    <col min="14338" max="14338" width="15.140625" style="4051" customWidth="1"/>
    <col min="14339" max="14339" width="25.7109375" style="4051" customWidth="1"/>
    <col min="14340" max="14340" width="25.28515625" style="4051" customWidth="1"/>
    <col min="14341" max="14341" width="24" style="4051" customWidth="1"/>
    <col min="14342" max="14343" width="25.7109375" style="4051" customWidth="1"/>
    <col min="14344" max="14344" width="9.42578125" style="4051" bestFit="1" customWidth="1"/>
    <col min="14345" max="14592" width="8.85546875" style="4051"/>
    <col min="14593" max="14593" width="15.28515625" style="4051" customWidth="1"/>
    <col min="14594" max="14594" width="15.140625" style="4051" customWidth="1"/>
    <col min="14595" max="14595" width="25.7109375" style="4051" customWidth="1"/>
    <col min="14596" max="14596" width="25.28515625" style="4051" customWidth="1"/>
    <col min="14597" max="14597" width="24" style="4051" customWidth="1"/>
    <col min="14598" max="14599" width="25.7109375" style="4051" customWidth="1"/>
    <col min="14600" max="14600" width="9.42578125" style="4051" bestFit="1" customWidth="1"/>
    <col min="14601" max="14848" width="8.85546875" style="4051"/>
    <col min="14849" max="14849" width="15.28515625" style="4051" customWidth="1"/>
    <col min="14850" max="14850" width="15.140625" style="4051" customWidth="1"/>
    <col min="14851" max="14851" width="25.7109375" style="4051" customWidth="1"/>
    <col min="14852" max="14852" width="25.28515625" style="4051" customWidth="1"/>
    <col min="14853" max="14853" width="24" style="4051" customWidth="1"/>
    <col min="14854" max="14855" width="25.7109375" style="4051" customWidth="1"/>
    <col min="14856" max="14856" width="9.42578125" style="4051" bestFit="1" customWidth="1"/>
    <col min="14857" max="15104" width="8.85546875" style="4051"/>
    <col min="15105" max="15105" width="15.28515625" style="4051" customWidth="1"/>
    <col min="15106" max="15106" width="15.140625" style="4051" customWidth="1"/>
    <col min="15107" max="15107" width="25.7109375" style="4051" customWidth="1"/>
    <col min="15108" max="15108" width="25.28515625" style="4051" customWidth="1"/>
    <col min="15109" max="15109" width="24" style="4051" customWidth="1"/>
    <col min="15110" max="15111" width="25.7109375" style="4051" customWidth="1"/>
    <col min="15112" max="15112" width="9.42578125" style="4051" bestFit="1" customWidth="1"/>
    <col min="15113" max="15360" width="8.85546875" style="4051"/>
    <col min="15361" max="15361" width="15.28515625" style="4051" customWidth="1"/>
    <col min="15362" max="15362" width="15.140625" style="4051" customWidth="1"/>
    <col min="15363" max="15363" width="25.7109375" style="4051" customWidth="1"/>
    <col min="15364" max="15364" width="25.28515625" style="4051" customWidth="1"/>
    <col min="15365" max="15365" width="24" style="4051" customWidth="1"/>
    <col min="15366" max="15367" width="25.7109375" style="4051" customWidth="1"/>
    <col min="15368" max="15368" width="9.42578125" style="4051" bestFit="1" customWidth="1"/>
    <col min="15369" max="15616" width="8.85546875" style="4051"/>
    <col min="15617" max="15617" width="15.28515625" style="4051" customWidth="1"/>
    <col min="15618" max="15618" width="15.140625" style="4051" customWidth="1"/>
    <col min="15619" max="15619" width="25.7109375" style="4051" customWidth="1"/>
    <col min="15620" max="15620" width="25.28515625" style="4051" customWidth="1"/>
    <col min="15621" max="15621" width="24" style="4051" customWidth="1"/>
    <col min="15622" max="15623" width="25.7109375" style="4051" customWidth="1"/>
    <col min="15624" max="15624" width="9.42578125" style="4051" bestFit="1" customWidth="1"/>
    <col min="15625" max="15872" width="8.85546875" style="4051"/>
    <col min="15873" max="15873" width="15.28515625" style="4051" customWidth="1"/>
    <col min="15874" max="15874" width="15.140625" style="4051" customWidth="1"/>
    <col min="15875" max="15875" width="25.7109375" style="4051" customWidth="1"/>
    <col min="15876" max="15876" width="25.28515625" style="4051" customWidth="1"/>
    <col min="15877" max="15877" width="24" style="4051" customWidth="1"/>
    <col min="15878" max="15879" width="25.7109375" style="4051" customWidth="1"/>
    <col min="15880" max="15880" width="9.42578125" style="4051" bestFit="1" customWidth="1"/>
    <col min="15881" max="16128" width="8.85546875" style="4051"/>
    <col min="16129" max="16129" width="15.28515625" style="4051" customWidth="1"/>
    <col min="16130" max="16130" width="15.140625" style="4051" customWidth="1"/>
    <col min="16131" max="16131" width="25.7109375" style="4051" customWidth="1"/>
    <col min="16132" max="16132" width="25.28515625" style="4051" customWidth="1"/>
    <col min="16133" max="16133" width="24" style="4051" customWidth="1"/>
    <col min="16134" max="16135" width="25.7109375" style="4051" customWidth="1"/>
    <col min="16136" max="16136" width="9.42578125" style="4051" bestFit="1" customWidth="1"/>
    <col min="16137" max="16384" width="8.85546875" style="4051"/>
  </cols>
  <sheetData>
    <row r="1" spans="1:12" ht="39" customHeight="1">
      <c r="A1" s="5464" t="s">
        <v>3361</v>
      </c>
      <c r="B1" s="5464"/>
      <c r="C1" s="5464"/>
      <c r="D1" s="5464"/>
      <c r="E1" s="5464"/>
      <c r="F1" s="5464"/>
      <c r="G1" s="5464"/>
    </row>
    <row r="2" spans="1:12" s="2556" customFormat="1" ht="39" customHeight="1">
      <c r="A2" s="5471" t="s">
        <v>3362</v>
      </c>
      <c r="B2" s="5471"/>
      <c r="C2" s="5471"/>
      <c r="D2" s="5471"/>
      <c r="E2" s="5471"/>
      <c r="F2" s="5471"/>
      <c r="G2" s="5471"/>
    </row>
    <row r="3" spans="1:12" s="4053" customFormat="1" ht="39" customHeight="1">
      <c r="A3" s="4052" t="s">
        <v>3363</v>
      </c>
      <c r="C3" s="4054"/>
      <c r="D3" s="4054"/>
      <c r="E3" s="4054"/>
      <c r="F3" s="4054"/>
      <c r="G3" s="4055" t="s">
        <v>3364</v>
      </c>
    </row>
    <row r="4" spans="1:12" s="2556" customFormat="1" ht="39" customHeight="1">
      <c r="A4" s="4056"/>
      <c r="B4" s="4057"/>
      <c r="C4" s="4058" t="s">
        <v>3365</v>
      </c>
      <c r="D4" s="3991" t="s">
        <v>3366</v>
      </c>
      <c r="E4" s="4058" t="s">
        <v>3367</v>
      </c>
      <c r="F4" s="3991" t="s">
        <v>3368</v>
      </c>
      <c r="G4" s="5472" t="s">
        <v>3369</v>
      </c>
    </row>
    <row r="5" spans="1:12" ht="39" customHeight="1">
      <c r="A5" s="4059" t="s">
        <v>147</v>
      </c>
      <c r="B5" s="4060" t="s">
        <v>148</v>
      </c>
      <c r="C5" s="4061" t="s">
        <v>672</v>
      </c>
      <c r="D5" s="4062"/>
      <c r="E5" s="4063" t="s">
        <v>672</v>
      </c>
      <c r="F5" s="4062"/>
      <c r="G5" s="5473"/>
    </row>
    <row r="6" spans="1:12" ht="39" customHeight="1">
      <c r="A6" s="4064"/>
      <c r="B6" s="4065"/>
      <c r="C6" s="4066" t="s">
        <v>2892</v>
      </c>
      <c r="D6" s="4067" t="s">
        <v>503</v>
      </c>
      <c r="E6" s="4068" t="s">
        <v>2892</v>
      </c>
      <c r="F6" s="4067" t="s">
        <v>503</v>
      </c>
      <c r="G6" s="3991" t="s">
        <v>3370</v>
      </c>
    </row>
    <row r="7" spans="1:12" ht="39" customHeight="1">
      <c r="A7" s="4069" t="s">
        <v>275</v>
      </c>
      <c r="B7" s="4070" t="s">
        <v>56</v>
      </c>
      <c r="C7" s="4071">
        <v>23</v>
      </c>
      <c r="D7" s="4072">
        <f>C7/G7*100</f>
        <v>39.655172413793103</v>
      </c>
      <c r="E7" s="4071">
        <v>35</v>
      </c>
      <c r="F7" s="4072">
        <f>E7/G7*100</f>
        <v>60.344827586206897</v>
      </c>
      <c r="G7" s="4071">
        <f>C7+E7</f>
        <v>58</v>
      </c>
    </row>
    <row r="8" spans="1:12" ht="39" customHeight="1">
      <c r="A8" s="4073" t="s">
        <v>642</v>
      </c>
      <c r="B8" s="4074" t="s">
        <v>58</v>
      </c>
      <c r="C8" s="4075">
        <v>4</v>
      </c>
      <c r="D8" s="4076">
        <f t="shared" ref="D8:D20" si="0">C8/G8*100</f>
        <v>30.76923076923077</v>
      </c>
      <c r="E8" s="4075">
        <v>9</v>
      </c>
      <c r="F8" s="4076">
        <f t="shared" ref="F8:F20" si="1">E8/G8*100</f>
        <v>69.230769230769226</v>
      </c>
      <c r="G8" s="4075">
        <f t="shared" ref="G8:G19" si="2">C8+E8</f>
        <v>13</v>
      </c>
      <c r="H8" s="3147"/>
      <c r="I8" s="3147"/>
      <c r="J8" s="2556"/>
      <c r="K8" s="2556"/>
      <c r="L8" s="2556"/>
    </row>
    <row r="9" spans="1:12" ht="39" customHeight="1">
      <c r="A9" s="4073" t="s">
        <v>276</v>
      </c>
      <c r="B9" s="4074" t="s">
        <v>60</v>
      </c>
      <c r="C9" s="4075">
        <v>21</v>
      </c>
      <c r="D9" s="4076">
        <f t="shared" si="0"/>
        <v>48.837209302325576</v>
      </c>
      <c r="E9" s="4075">
        <v>22</v>
      </c>
      <c r="F9" s="4076">
        <f t="shared" si="1"/>
        <v>51.162790697674424</v>
      </c>
      <c r="G9" s="4075">
        <f t="shared" si="2"/>
        <v>43</v>
      </c>
    </row>
    <row r="10" spans="1:12" ht="39" customHeight="1">
      <c r="A10" s="4073" t="s">
        <v>277</v>
      </c>
      <c r="B10" s="4074" t="s">
        <v>62</v>
      </c>
      <c r="C10" s="4075">
        <v>2</v>
      </c>
      <c r="D10" s="4076">
        <f t="shared" si="0"/>
        <v>20</v>
      </c>
      <c r="E10" s="4075">
        <v>8</v>
      </c>
      <c r="F10" s="4076">
        <f t="shared" si="1"/>
        <v>80</v>
      </c>
      <c r="G10" s="4075">
        <f t="shared" si="2"/>
        <v>10</v>
      </c>
    </row>
    <row r="11" spans="1:12" ht="39" customHeight="1">
      <c r="A11" s="4073" t="s">
        <v>278</v>
      </c>
      <c r="B11" s="4074" t="s">
        <v>64</v>
      </c>
      <c r="C11" s="4075">
        <v>11</v>
      </c>
      <c r="D11" s="4076">
        <f t="shared" si="0"/>
        <v>35.483870967741936</v>
      </c>
      <c r="E11" s="4075">
        <v>20</v>
      </c>
      <c r="F11" s="4076">
        <f t="shared" si="1"/>
        <v>64.516129032258064</v>
      </c>
      <c r="G11" s="4075">
        <f t="shared" si="2"/>
        <v>31</v>
      </c>
    </row>
    <row r="12" spans="1:12" ht="39" customHeight="1">
      <c r="A12" s="4073" t="s">
        <v>279</v>
      </c>
      <c r="B12" s="4074" t="s">
        <v>66</v>
      </c>
      <c r="C12" s="4075">
        <v>9</v>
      </c>
      <c r="D12" s="4076">
        <f t="shared" si="0"/>
        <v>36</v>
      </c>
      <c r="E12" s="4075">
        <v>16</v>
      </c>
      <c r="F12" s="4076">
        <f t="shared" si="1"/>
        <v>64</v>
      </c>
      <c r="G12" s="4075">
        <f t="shared" si="2"/>
        <v>25</v>
      </c>
    </row>
    <row r="13" spans="1:12" ht="39" customHeight="1">
      <c r="A13" s="4073" t="s">
        <v>280</v>
      </c>
      <c r="B13" s="4074" t="s">
        <v>68</v>
      </c>
      <c r="C13" s="4075">
        <v>21</v>
      </c>
      <c r="D13" s="4076">
        <f t="shared" si="0"/>
        <v>43.75</v>
      </c>
      <c r="E13" s="4075">
        <v>27</v>
      </c>
      <c r="F13" s="4076">
        <f t="shared" si="1"/>
        <v>56.25</v>
      </c>
      <c r="G13" s="4075">
        <f t="shared" si="2"/>
        <v>48</v>
      </c>
    </row>
    <row r="14" spans="1:12" ht="39" customHeight="1">
      <c r="A14" s="4073" t="s">
        <v>281</v>
      </c>
      <c r="B14" s="4074" t="s">
        <v>70</v>
      </c>
      <c r="C14" s="4075">
        <v>11</v>
      </c>
      <c r="D14" s="4076">
        <f t="shared" si="0"/>
        <v>73.333333333333329</v>
      </c>
      <c r="E14" s="4075">
        <v>4</v>
      </c>
      <c r="F14" s="4076">
        <f t="shared" si="1"/>
        <v>26.666666666666668</v>
      </c>
      <c r="G14" s="4075">
        <f t="shared" si="2"/>
        <v>15</v>
      </c>
    </row>
    <row r="15" spans="1:12" ht="39" customHeight="1">
      <c r="A15" s="4073" t="s">
        <v>283</v>
      </c>
      <c r="B15" s="4074" t="s">
        <v>74</v>
      </c>
      <c r="C15" s="4075">
        <v>14</v>
      </c>
      <c r="D15" s="4076">
        <f t="shared" si="0"/>
        <v>50</v>
      </c>
      <c r="E15" s="4075">
        <v>14</v>
      </c>
      <c r="F15" s="4076">
        <f t="shared" si="1"/>
        <v>50</v>
      </c>
      <c r="G15" s="4075">
        <f t="shared" si="2"/>
        <v>28</v>
      </c>
    </row>
    <row r="16" spans="1:12" ht="39" customHeight="1">
      <c r="A16" s="4077" t="s">
        <v>284</v>
      </c>
      <c r="B16" s="4078" t="s">
        <v>78</v>
      </c>
      <c r="C16" s="4075">
        <v>9</v>
      </c>
      <c r="D16" s="4075">
        <f t="shared" si="0"/>
        <v>42.857142857142854</v>
      </c>
      <c r="E16" s="4075">
        <v>12</v>
      </c>
      <c r="F16" s="4075">
        <f t="shared" si="1"/>
        <v>57.142857142857139</v>
      </c>
      <c r="G16" s="4075">
        <f t="shared" si="2"/>
        <v>21</v>
      </c>
    </row>
    <row r="17" spans="1:7" ht="39" customHeight="1">
      <c r="A17" s="4079" t="s">
        <v>83</v>
      </c>
      <c r="B17" s="4080" t="s">
        <v>84</v>
      </c>
      <c r="C17" s="4075">
        <v>2</v>
      </c>
      <c r="D17" s="4075">
        <f t="shared" si="0"/>
        <v>66.666666666666657</v>
      </c>
      <c r="E17" s="4075">
        <v>1</v>
      </c>
      <c r="F17" s="4075">
        <f t="shared" si="1"/>
        <v>33.333333333333329</v>
      </c>
      <c r="G17" s="4075">
        <f t="shared" si="2"/>
        <v>3</v>
      </c>
    </row>
    <row r="18" spans="1:7" ht="39" customHeight="1">
      <c r="A18" s="4079" t="s">
        <v>287</v>
      </c>
      <c r="B18" s="4080" t="s">
        <v>330</v>
      </c>
      <c r="C18" s="4075">
        <v>1</v>
      </c>
      <c r="D18" s="4075">
        <f t="shared" si="0"/>
        <v>20</v>
      </c>
      <c r="E18" s="4075">
        <v>4</v>
      </c>
      <c r="F18" s="4075">
        <f t="shared" si="1"/>
        <v>80</v>
      </c>
      <c r="G18" s="4075">
        <f t="shared" si="2"/>
        <v>5</v>
      </c>
    </row>
    <row r="19" spans="1:7" ht="39" customHeight="1">
      <c r="A19" s="4079" t="s">
        <v>288</v>
      </c>
      <c r="B19" s="4080" t="s">
        <v>88</v>
      </c>
      <c r="C19" s="4075">
        <v>9</v>
      </c>
      <c r="D19" s="4075">
        <f t="shared" si="0"/>
        <v>81.818181818181827</v>
      </c>
      <c r="E19" s="4075">
        <v>2</v>
      </c>
      <c r="F19" s="4075">
        <f t="shared" si="1"/>
        <v>18.181818181818183</v>
      </c>
      <c r="G19" s="4075">
        <f t="shared" si="2"/>
        <v>11</v>
      </c>
    </row>
    <row r="20" spans="1:7" ht="39" customHeight="1">
      <c r="A20" s="4081" t="s">
        <v>291</v>
      </c>
      <c r="B20" s="4082" t="s">
        <v>96</v>
      </c>
      <c r="C20" s="4083">
        <f>SUM(C7:C19)</f>
        <v>137</v>
      </c>
      <c r="D20" s="4084">
        <f t="shared" si="0"/>
        <v>44.051446945337617</v>
      </c>
      <c r="E20" s="4083">
        <f>SUM(E7:E19)</f>
        <v>174</v>
      </c>
      <c r="F20" s="4084">
        <f t="shared" si="1"/>
        <v>55.948553054662376</v>
      </c>
      <c r="G20" s="4083">
        <f>C20+E20</f>
        <v>311</v>
      </c>
    </row>
    <row r="21" spans="1:7" s="4086" customFormat="1" ht="39" customHeight="1">
      <c r="A21" s="4085"/>
    </row>
  </sheetData>
  <mergeCells count="3">
    <mergeCell ref="A1:G1"/>
    <mergeCell ref="A2:G2"/>
    <mergeCell ref="G4:G5"/>
  </mergeCells>
  <printOptions horizontalCentered="1" verticalCentered="1"/>
  <pageMargins left="0.7" right="0.7" top="1" bottom="1" header="0.5" footer="0.5"/>
  <pageSetup paperSize="9" scale="45" orientation="landscape" horizontalDpi="4294967295" verticalDpi="4294967292"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8B52-1015-49E0-AC8B-906C797E16D0}">
  <dimension ref="A1:X26"/>
  <sheetViews>
    <sheetView showGridLines="0" zoomScaleNormal="100" workbookViewId="0">
      <selection activeCell="P20" sqref="P20"/>
    </sheetView>
  </sheetViews>
  <sheetFormatPr defaultColWidth="8.85546875" defaultRowHeight="15.75"/>
  <cols>
    <col min="1" max="1" width="11.7109375" style="4105" customWidth="1"/>
    <col min="2" max="2" width="11.7109375" style="4119" customWidth="1"/>
    <col min="3" max="23" width="5.7109375" style="4105" customWidth="1"/>
    <col min="24" max="24" width="7.28515625" style="4105" customWidth="1"/>
    <col min="25" max="256" width="8.85546875" style="4105"/>
    <col min="257" max="258" width="11.7109375" style="4105" customWidth="1"/>
    <col min="259" max="279" width="5.7109375" style="4105" customWidth="1"/>
    <col min="280" max="280" width="7.28515625" style="4105" customWidth="1"/>
    <col min="281" max="512" width="8.85546875" style="4105"/>
    <col min="513" max="514" width="11.7109375" style="4105" customWidth="1"/>
    <col min="515" max="535" width="5.7109375" style="4105" customWidth="1"/>
    <col min="536" max="536" width="7.28515625" style="4105" customWidth="1"/>
    <col min="537" max="768" width="8.85546875" style="4105"/>
    <col min="769" max="770" width="11.7109375" style="4105" customWidth="1"/>
    <col min="771" max="791" width="5.7109375" style="4105" customWidth="1"/>
    <col min="792" max="792" width="7.28515625" style="4105" customWidth="1"/>
    <col min="793" max="1024" width="8.85546875" style="4105"/>
    <col min="1025" max="1026" width="11.7109375" style="4105" customWidth="1"/>
    <col min="1027" max="1047" width="5.7109375" style="4105" customWidth="1"/>
    <col min="1048" max="1048" width="7.28515625" style="4105" customWidth="1"/>
    <col min="1049" max="1280" width="8.85546875" style="4105"/>
    <col min="1281" max="1282" width="11.7109375" style="4105" customWidth="1"/>
    <col min="1283" max="1303" width="5.7109375" style="4105" customWidth="1"/>
    <col min="1304" max="1304" width="7.28515625" style="4105" customWidth="1"/>
    <col min="1305" max="1536" width="8.85546875" style="4105"/>
    <col min="1537" max="1538" width="11.7109375" style="4105" customWidth="1"/>
    <col min="1539" max="1559" width="5.7109375" style="4105" customWidth="1"/>
    <col min="1560" max="1560" width="7.28515625" style="4105" customWidth="1"/>
    <col min="1561" max="1792" width="8.85546875" style="4105"/>
    <col min="1793" max="1794" width="11.7109375" style="4105" customWidth="1"/>
    <col min="1795" max="1815" width="5.7109375" style="4105" customWidth="1"/>
    <col min="1816" max="1816" width="7.28515625" style="4105" customWidth="1"/>
    <col min="1817" max="2048" width="8.85546875" style="4105"/>
    <col min="2049" max="2050" width="11.7109375" style="4105" customWidth="1"/>
    <col min="2051" max="2071" width="5.7109375" style="4105" customWidth="1"/>
    <col min="2072" max="2072" width="7.28515625" style="4105" customWidth="1"/>
    <col min="2073" max="2304" width="8.85546875" style="4105"/>
    <col min="2305" max="2306" width="11.7109375" style="4105" customWidth="1"/>
    <col min="2307" max="2327" width="5.7109375" style="4105" customWidth="1"/>
    <col min="2328" max="2328" width="7.28515625" style="4105" customWidth="1"/>
    <col min="2329" max="2560" width="8.85546875" style="4105"/>
    <col min="2561" max="2562" width="11.7109375" style="4105" customWidth="1"/>
    <col min="2563" max="2583" width="5.7109375" style="4105" customWidth="1"/>
    <col min="2584" max="2584" width="7.28515625" style="4105" customWidth="1"/>
    <col min="2585" max="2816" width="8.85546875" style="4105"/>
    <col min="2817" max="2818" width="11.7109375" style="4105" customWidth="1"/>
    <col min="2819" max="2839" width="5.7109375" style="4105" customWidth="1"/>
    <col min="2840" max="2840" width="7.28515625" style="4105" customWidth="1"/>
    <col min="2841" max="3072" width="8.85546875" style="4105"/>
    <col min="3073" max="3074" width="11.7109375" style="4105" customWidth="1"/>
    <col min="3075" max="3095" width="5.7109375" style="4105" customWidth="1"/>
    <col min="3096" max="3096" width="7.28515625" style="4105" customWidth="1"/>
    <col min="3097" max="3328" width="8.85546875" style="4105"/>
    <col min="3329" max="3330" width="11.7109375" style="4105" customWidth="1"/>
    <col min="3331" max="3351" width="5.7109375" style="4105" customWidth="1"/>
    <col min="3352" max="3352" width="7.28515625" style="4105" customWidth="1"/>
    <col min="3353" max="3584" width="8.85546875" style="4105"/>
    <col min="3585" max="3586" width="11.7109375" style="4105" customWidth="1"/>
    <col min="3587" max="3607" width="5.7109375" style="4105" customWidth="1"/>
    <col min="3608" max="3608" width="7.28515625" style="4105" customWidth="1"/>
    <col min="3609" max="3840" width="8.85546875" style="4105"/>
    <col min="3841" max="3842" width="11.7109375" style="4105" customWidth="1"/>
    <col min="3843" max="3863" width="5.7109375" style="4105" customWidth="1"/>
    <col min="3864" max="3864" width="7.28515625" style="4105" customWidth="1"/>
    <col min="3865" max="4096" width="8.85546875" style="4105"/>
    <col min="4097" max="4098" width="11.7109375" style="4105" customWidth="1"/>
    <col min="4099" max="4119" width="5.7109375" style="4105" customWidth="1"/>
    <col min="4120" max="4120" width="7.28515625" style="4105" customWidth="1"/>
    <col min="4121" max="4352" width="8.85546875" style="4105"/>
    <col min="4353" max="4354" width="11.7109375" style="4105" customWidth="1"/>
    <col min="4355" max="4375" width="5.7109375" style="4105" customWidth="1"/>
    <col min="4376" max="4376" width="7.28515625" style="4105" customWidth="1"/>
    <col min="4377" max="4608" width="8.85546875" style="4105"/>
    <col min="4609" max="4610" width="11.7109375" style="4105" customWidth="1"/>
    <col min="4611" max="4631" width="5.7109375" style="4105" customWidth="1"/>
    <col min="4632" max="4632" width="7.28515625" style="4105" customWidth="1"/>
    <col min="4633" max="4864" width="8.85546875" style="4105"/>
    <col min="4865" max="4866" width="11.7109375" style="4105" customWidth="1"/>
    <col min="4867" max="4887" width="5.7109375" style="4105" customWidth="1"/>
    <col min="4888" max="4888" width="7.28515625" style="4105" customWidth="1"/>
    <col min="4889" max="5120" width="8.85546875" style="4105"/>
    <col min="5121" max="5122" width="11.7109375" style="4105" customWidth="1"/>
    <col min="5123" max="5143" width="5.7109375" style="4105" customWidth="1"/>
    <col min="5144" max="5144" width="7.28515625" style="4105" customWidth="1"/>
    <col min="5145" max="5376" width="8.85546875" style="4105"/>
    <col min="5377" max="5378" width="11.7109375" style="4105" customWidth="1"/>
    <col min="5379" max="5399" width="5.7109375" style="4105" customWidth="1"/>
    <col min="5400" max="5400" width="7.28515625" style="4105" customWidth="1"/>
    <col min="5401" max="5632" width="8.85546875" style="4105"/>
    <col min="5633" max="5634" width="11.7109375" style="4105" customWidth="1"/>
    <col min="5635" max="5655" width="5.7109375" style="4105" customWidth="1"/>
    <col min="5656" max="5656" width="7.28515625" style="4105" customWidth="1"/>
    <col min="5657" max="5888" width="8.85546875" style="4105"/>
    <col min="5889" max="5890" width="11.7109375" style="4105" customWidth="1"/>
    <col min="5891" max="5911" width="5.7109375" style="4105" customWidth="1"/>
    <col min="5912" max="5912" width="7.28515625" style="4105" customWidth="1"/>
    <col min="5913" max="6144" width="8.85546875" style="4105"/>
    <col min="6145" max="6146" width="11.7109375" style="4105" customWidth="1"/>
    <col min="6147" max="6167" width="5.7109375" style="4105" customWidth="1"/>
    <col min="6168" max="6168" width="7.28515625" style="4105" customWidth="1"/>
    <col min="6169" max="6400" width="8.85546875" style="4105"/>
    <col min="6401" max="6402" width="11.7109375" style="4105" customWidth="1"/>
    <col min="6403" max="6423" width="5.7109375" style="4105" customWidth="1"/>
    <col min="6424" max="6424" width="7.28515625" style="4105" customWidth="1"/>
    <col min="6425" max="6656" width="8.85546875" style="4105"/>
    <col min="6657" max="6658" width="11.7109375" style="4105" customWidth="1"/>
    <col min="6659" max="6679" width="5.7109375" style="4105" customWidth="1"/>
    <col min="6680" max="6680" width="7.28515625" style="4105" customWidth="1"/>
    <col min="6681" max="6912" width="8.85546875" style="4105"/>
    <col min="6913" max="6914" width="11.7109375" style="4105" customWidth="1"/>
    <col min="6915" max="6935" width="5.7109375" style="4105" customWidth="1"/>
    <col min="6936" max="6936" width="7.28515625" style="4105" customWidth="1"/>
    <col min="6937" max="7168" width="8.85546875" style="4105"/>
    <col min="7169" max="7170" width="11.7109375" style="4105" customWidth="1"/>
    <col min="7171" max="7191" width="5.7109375" style="4105" customWidth="1"/>
    <col min="7192" max="7192" width="7.28515625" style="4105" customWidth="1"/>
    <col min="7193" max="7424" width="8.85546875" style="4105"/>
    <col min="7425" max="7426" width="11.7109375" style="4105" customWidth="1"/>
    <col min="7427" max="7447" width="5.7109375" style="4105" customWidth="1"/>
    <col min="7448" max="7448" width="7.28515625" style="4105" customWidth="1"/>
    <col min="7449" max="7680" width="8.85546875" style="4105"/>
    <col min="7681" max="7682" width="11.7109375" style="4105" customWidth="1"/>
    <col min="7683" max="7703" width="5.7109375" style="4105" customWidth="1"/>
    <col min="7704" max="7704" width="7.28515625" style="4105" customWidth="1"/>
    <col min="7705" max="7936" width="8.85546875" style="4105"/>
    <col min="7937" max="7938" width="11.7109375" style="4105" customWidth="1"/>
    <col min="7939" max="7959" width="5.7109375" style="4105" customWidth="1"/>
    <col min="7960" max="7960" width="7.28515625" style="4105" customWidth="1"/>
    <col min="7961" max="8192" width="8.85546875" style="4105"/>
    <col min="8193" max="8194" width="11.7109375" style="4105" customWidth="1"/>
    <col min="8195" max="8215" width="5.7109375" style="4105" customWidth="1"/>
    <col min="8216" max="8216" width="7.28515625" style="4105" customWidth="1"/>
    <col min="8217" max="8448" width="8.85546875" style="4105"/>
    <col min="8449" max="8450" width="11.7109375" style="4105" customWidth="1"/>
    <col min="8451" max="8471" width="5.7109375" style="4105" customWidth="1"/>
    <col min="8472" max="8472" width="7.28515625" style="4105" customWidth="1"/>
    <col min="8473" max="8704" width="8.85546875" style="4105"/>
    <col min="8705" max="8706" width="11.7109375" style="4105" customWidth="1"/>
    <col min="8707" max="8727" width="5.7109375" style="4105" customWidth="1"/>
    <col min="8728" max="8728" width="7.28515625" style="4105" customWidth="1"/>
    <col min="8729" max="8960" width="8.85546875" style="4105"/>
    <col min="8961" max="8962" width="11.7109375" style="4105" customWidth="1"/>
    <col min="8963" max="8983" width="5.7109375" style="4105" customWidth="1"/>
    <col min="8984" max="8984" width="7.28515625" style="4105" customWidth="1"/>
    <col min="8985" max="9216" width="8.85546875" style="4105"/>
    <col min="9217" max="9218" width="11.7109375" style="4105" customWidth="1"/>
    <col min="9219" max="9239" width="5.7109375" style="4105" customWidth="1"/>
    <col min="9240" max="9240" width="7.28515625" style="4105" customWidth="1"/>
    <col min="9241" max="9472" width="8.85546875" style="4105"/>
    <col min="9473" max="9474" width="11.7109375" style="4105" customWidth="1"/>
    <col min="9475" max="9495" width="5.7109375" style="4105" customWidth="1"/>
    <col min="9496" max="9496" width="7.28515625" style="4105" customWidth="1"/>
    <col min="9497" max="9728" width="8.85546875" style="4105"/>
    <col min="9729" max="9730" width="11.7109375" style="4105" customWidth="1"/>
    <col min="9731" max="9751" width="5.7109375" style="4105" customWidth="1"/>
    <col min="9752" max="9752" width="7.28515625" style="4105" customWidth="1"/>
    <col min="9753" max="9984" width="8.85546875" style="4105"/>
    <col min="9985" max="9986" width="11.7109375" style="4105" customWidth="1"/>
    <col min="9987" max="10007" width="5.7109375" style="4105" customWidth="1"/>
    <col min="10008" max="10008" width="7.28515625" style="4105" customWidth="1"/>
    <col min="10009" max="10240" width="8.85546875" style="4105"/>
    <col min="10241" max="10242" width="11.7109375" style="4105" customWidth="1"/>
    <col min="10243" max="10263" width="5.7109375" style="4105" customWidth="1"/>
    <col min="10264" max="10264" width="7.28515625" style="4105" customWidth="1"/>
    <col min="10265" max="10496" width="8.85546875" style="4105"/>
    <col min="10497" max="10498" width="11.7109375" style="4105" customWidth="1"/>
    <col min="10499" max="10519" width="5.7109375" style="4105" customWidth="1"/>
    <col min="10520" max="10520" width="7.28515625" style="4105" customWidth="1"/>
    <col min="10521" max="10752" width="8.85546875" style="4105"/>
    <col min="10753" max="10754" width="11.7109375" style="4105" customWidth="1"/>
    <col min="10755" max="10775" width="5.7109375" style="4105" customWidth="1"/>
    <col min="10776" max="10776" width="7.28515625" style="4105" customWidth="1"/>
    <col min="10777" max="11008" width="8.85546875" style="4105"/>
    <col min="11009" max="11010" width="11.7109375" style="4105" customWidth="1"/>
    <col min="11011" max="11031" width="5.7109375" style="4105" customWidth="1"/>
    <col min="11032" max="11032" width="7.28515625" style="4105" customWidth="1"/>
    <col min="11033" max="11264" width="8.85546875" style="4105"/>
    <col min="11265" max="11266" width="11.7109375" style="4105" customWidth="1"/>
    <col min="11267" max="11287" width="5.7109375" style="4105" customWidth="1"/>
    <col min="11288" max="11288" width="7.28515625" style="4105" customWidth="1"/>
    <col min="11289" max="11520" width="8.85546875" style="4105"/>
    <col min="11521" max="11522" width="11.7109375" style="4105" customWidth="1"/>
    <col min="11523" max="11543" width="5.7109375" style="4105" customWidth="1"/>
    <col min="11544" max="11544" width="7.28515625" style="4105" customWidth="1"/>
    <col min="11545" max="11776" width="8.85546875" style="4105"/>
    <col min="11777" max="11778" width="11.7109375" style="4105" customWidth="1"/>
    <col min="11779" max="11799" width="5.7109375" style="4105" customWidth="1"/>
    <col min="11800" max="11800" width="7.28515625" style="4105" customWidth="1"/>
    <col min="11801" max="12032" width="8.85546875" style="4105"/>
    <col min="12033" max="12034" width="11.7109375" style="4105" customWidth="1"/>
    <col min="12035" max="12055" width="5.7109375" style="4105" customWidth="1"/>
    <col min="12056" max="12056" width="7.28515625" style="4105" customWidth="1"/>
    <col min="12057" max="12288" width="8.85546875" style="4105"/>
    <col min="12289" max="12290" width="11.7109375" style="4105" customWidth="1"/>
    <col min="12291" max="12311" width="5.7109375" style="4105" customWidth="1"/>
    <col min="12312" max="12312" width="7.28515625" style="4105" customWidth="1"/>
    <col min="12313" max="12544" width="8.85546875" style="4105"/>
    <col min="12545" max="12546" width="11.7109375" style="4105" customWidth="1"/>
    <col min="12547" max="12567" width="5.7109375" style="4105" customWidth="1"/>
    <col min="12568" max="12568" width="7.28515625" style="4105" customWidth="1"/>
    <col min="12569" max="12800" width="8.85546875" style="4105"/>
    <col min="12801" max="12802" width="11.7109375" style="4105" customWidth="1"/>
    <col min="12803" max="12823" width="5.7109375" style="4105" customWidth="1"/>
    <col min="12824" max="12824" width="7.28515625" style="4105" customWidth="1"/>
    <col min="12825" max="13056" width="8.85546875" style="4105"/>
    <col min="13057" max="13058" width="11.7109375" style="4105" customWidth="1"/>
    <col min="13059" max="13079" width="5.7109375" style="4105" customWidth="1"/>
    <col min="13080" max="13080" width="7.28515625" style="4105" customWidth="1"/>
    <col min="13081" max="13312" width="8.85546875" style="4105"/>
    <col min="13313" max="13314" width="11.7109375" style="4105" customWidth="1"/>
    <col min="13315" max="13335" width="5.7109375" style="4105" customWidth="1"/>
    <col min="13336" max="13336" width="7.28515625" style="4105" customWidth="1"/>
    <col min="13337" max="13568" width="8.85546875" style="4105"/>
    <col min="13569" max="13570" width="11.7109375" style="4105" customWidth="1"/>
    <col min="13571" max="13591" width="5.7109375" style="4105" customWidth="1"/>
    <col min="13592" max="13592" width="7.28515625" style="4105" customWidth="1"/>
    <col min="13593" max="13824" width="8.85546875" style="4105"/>
    <col min="13825" max="13826" width="11.7109375" style="4105" customWidth="1"/>
    <col min="13827" max="13847" width="5.7109375" style="4105" customWidth="1"/>
    <col min="13848" max="13848" width="7.28515625" style="4105" customWidth="1"/>
    <col min="13849" max="14080" width="8.85546875" style="4105"/>
    <col min="14081" max="14082" width="11.7109375" style="4105" customWidth="1"/>
    <col min="14083" max="14103" width="5.7109375" style="4105" customWidth="1"/>
    <col min="14104" max="14104" width="7.28515625" style="4105" customWidth="1"/>
    <col min="14105" max="14336" width="8.85546875" style="4105"/>
    <col min="14337" max="14338" width="11.7109375" style="4105" customWidth="1"/>
    <col min="14339" max="14359" width="5.7109375" style="4105" customWidth="1"/>
    <col min="14360" max="14360" width="7.28515625" style="4105" customWidth="1"/>
    <col min="14361" max="14592" width="8.85546875" style="4105"/>
    <col min="14593" max="14594" width="11.7109375" style="4105" customWidth="1"/>
    <col min="14595" max="14615" width="5.7109375" style="4105" customWidth="1"/>
    <col min="14616" max="14616" width="7.28515625" style="4105" customWidth="1"/>
    <col min="14617" max="14848" width="8.85546875" style="4105"/>
    <col min="14849" max="14850" width="11.7109375" style="4105" customWidth="1"/>
    <col min="14851" max="14871" width="5.7109375" style="4105" customWidth="1"/>
    <col min="14872" max="14872" width="7.28515625" style="4105" customWidth="1"/>
    <col min="14873" max="15104" width="8.85546875" style="4105"/>
    <col min="15105" max="15106" width="11.7109375" style="4105" customWidth="1"/>
    <col min="15107" max="15127" width="5.7109375" style="4105" customWidth="1"/>
    <col min="15128" max="15128" width="7.28515625" style="4105" customWidth="1"/>
    <col min="15129" max="15360" width="8.85546875" style="4105"/>
    <col min="15361" max="15362" width="11.7109375" style="4105" customWidth="1"/>
    <col min="15363" max="15383" width="5.7109375" style="4105" customWidth="1"/>
    <col min="15384" max="15384" width="7.28515625" style="4105" customWidth="1"/>
    <col min="15385" max="15616" width="8.85546875" style="4105"/>
    <col min="15617" max="15618" width="11.7109375" style="4105" customWidth="1"/>
    <col min="15619" max="15639" width="5.7109375" style="4105" customWidth="1"/>
    <col min="15640" max="15640" width="7.28515625" style="4105" customWidth="1"/>
    <col min="15641" max="15872" width="8.85546875" style="4105"/>
    <col min="15873" max="15874" width="11.7109375" style="4105" customWidth="1"/>
    <col min="15875" max="15895" width="5.7109375" style="4105" customWidth="1"/>
    <col min="15896" max="15896" width="7.28515625" style="4105" customWidth="1"/>
    <col min="15897" max="16128" width="8.85546875" style="4105"/>
    <col min="16129" max="16130" width="11.7109375" style="4105" customWidth="1"/>
    <col min="16131" max="16151" width="5.7109375" style="4105" customWidth="1"/>
    <col min="16152" max="16152" width="7.28515625" style="4105" customWidth="1"/>
    <col min="16153" max="16384" width="8.85546875" style="4105"/>
  </cols>
  <sheetData>
    <row r="1" spans="1:24" s="4087" customFormat="1" ht="18.75">
      <c r="A1" s="5474" t="s">
        <v>3371</v>
      </c>
      <c r="B1" s="5474"/>
      <c r="C1" s="5474"/>
      <c r="D1" s="5474"/>
      <c r="E1" s="5474"/>
      <c r="F1" s="5474"/>
      <c r="G1" s="5474"/>
      <c r="H1" s="5474"/>
      <c r="I1" s="5474"/>
      <c r="J1" s="5474"/>
      <c r="K1" s="5474"/>
      <c r="L1" s="5474"/>
      <c r="M1" s="5474"/>
      <c r="N1" s="5474"/>
      <c r="O1" s="5474"/>
      <c r="P1" s="5474"/>
      <c r="Q1" s="5474"/>
      <c r="R1" s="5474"/>
      <c r="S1" s="5474"/>
      <c r="T1" s="5474"/>
      <c r="U1" s="5474"/>
      <c r="V1" s="5474"/>
      <c r="W1" s="5474"/>
      <c r="X1" s="5474"/>
    </row>
    <row r="2" spans="1:24" s="4087" customFormat="1">
      <c r="A2" s="5475" t="s">
        <v>3372</v>
      </c>
      <c r="B2" s="5475"/>
      <c r="C2" s="5475"/>
      <c r="D2" s="5475"/>
      <c r="E2" s="5475"/>
      <c r="F2" s="5475"/>
      <c r="G2" s="5475"/>
      <c r="H2" s="5475"/>
      <c r="I2" s="5475"/>
      <c r="J2" s="5475"/>
      <c r="K2" s="5475"/>
      <c r="L2" s="5475"/>
      <c r="M2" s="5475"/>
      <c r="N2" s="5475"/>
      <c r="O2" s="5475"/>
      <c r="P2" s="5475"/>
      <c r="Q2" s="5475"/>
      <c r="R2" s="5475"/>
      <c r="S2" s="5475"/>
      <c r="T2" s="5475"/>
      <c r="U2" s="5475"/>
      <c r="V2" s="5475"/>
      <c r="W2" s="5475"/>
      <c r="X2" s="5475"/>
    </row>
    <row r="3" spans="1:24" s="4087" customFormat="1">
      <c r="A3" s="4088" t="s">
        <v>3373</v>
      </c>
      <c r="B3" s="4089"/>
      <c r="X3" s="4087" t="s">
        <v>3374</v>
      </c>
    </row>
    <row r="4" spans="1:24" s="4087" customFormat="1" ht="12.75" customHeight="1">
      <c r="A4" s="4090" t="s">
        <v>169</v>
      </c>
      <c r="B4" s="4091"/>
      <c r="C4" s="4092" t="s">
        <v>3375</v>
      </c>
      <c r="D4" s="4093"/>
      <c r="E4" s="4093"/>
      <c r="F4" s="4093"/>
      <c r="G4" s="4093"/>
      <c r="H4" s="4093"/>
      <c r="I4" s="4093"/>
      <c r="J4" s="4093"/>
      <c r="K4" s="4093"/>
      <c r="L4" s="4093"/>
      <c r="M4" s="4093"/>
      <c r="N4" s="4093"/>
      <c r="O4" s="4093"/>
      <c r="P4" s="4093"/>
      <c r="Q4" s="4093"/>
      <c r="R4" s="4093"/>
      <c r="S4" s="4093"/>
      <c r="T4" s="4093"/>
      <c r="U4" s="4093"/>
      <c r="V4" s="4093"/>
      <c r="W4" s="4093"/>
      <c r="X4" s="4094" t="s">
        <v>3376</v>
      </c>
    </row>
    <row r="5" spans="1:24" s="4098" customFormat="1" ht="64.5" customHeight="1">
      <c r="A5" s="4095"/>
      <c r="B5" s="4096"/>
      <c r="C5" s="4097" t="s">
        <v>3377</v>
      </c>
      <c r="D5" s="4097" t="s">
        <v>3378</v>
      </c>
      <c r="E5" s="4097" t="s">
        <v>3379</v>
      </c>
      <c r="F5" s="4097" t="s">
        <v>3380</v>
      </c>
      <c r="G5" s="4097" t="s">
        <v>3381</v>
      </c>
      <c r="H5" s="4097" t="s">
        <v>3382</v>
      </c>
      <c r="I5" s="4097" t="s">
        <v>1562</v>
      </c>
      <c r="J5" s="4097" t="s">
        <v>3383</v>
      </c>
      <c r="K5" s="4097" t="s">
        <v>946</v>
      </c>
      <c r="L5" s="4097" t="s">
        <v>934</v>
      </c>
      <c r="M5" s="4097" t="s">
        <v>971</v>
      </c>
      <c r="N5" s="4097" t="s">
        <v>932</v>
      </c>
      <c r="O5" s="4097" t="s">
        <v>3384</v>
      </c>
      <c r="P5" s="4097" t="s">
        <v>940</v>
      </c>
      <c r="Q5" s="4097" t="s">
        <v>3385</v>
      </c>
      <c r="R5" s="4097" t="s">
        <v>3386</v>
      </c>
      <c r="S5" s="4097" t="s">
        <v>3387</v>
      </c>
      <c r="T5" s="4097" t="s">
        <v>3388</v>
      </c>
      <c r="U5" s="4097" t="s">
        <v>3389</v>
      </c>
      <c r="V5" s="4097" t="s">
        <v>936</v>
      </c>
      <c r="W5" s="4097" t="s">
        <v>993</v>
      </c>
      <c r="X5" s="4097" t="s">
        <v>95</v>
      </c>
    </row>
    <row r="6" spans="1:24" s="4098" customFormat="1" ht="79.5" customHeight="1">
      <c r="A6" s="4099" t="s">
        <v>147</v>
      </c>
      <c r="B6" s="4100" t="s">
        <v>148</v>
      </c>
      <c r="C6" s="4097" t="s">
        <v>3390</v>
      </c>
      <c r="D6" s="4097" t="s">
        <v>1480</v>
      </c>
      <c r="E6" s="4097" t="s">
        <v>3391</v>
      </c>
      <c r="F6" s="4097" t="s">
        <v>3392</v>
      </c>
      <c r="G6" s="4097" t="s">
        <v>3393</v>
      </c>
      <c r="H6" s="4097" t="s">
        <v>3394</v>
      </c>
      <c r="I6" s="4097" t="s">
        <v>957</v>
      </c>
      <c r="J6" s="4097" t="s">
        <v>3395</v>
      </c>
      <c r="K6" s="4097" t="s">
        <v>947</v>
      </c>
      <c r="L6" s="4097" t="s">
        <v>935</v>
      </c>
      <c r="M6" s="4097" t="s">
        <v>972</v>
      </c>
      <c r="N6" s="4097" t="s">
        <v>3396</v>
      </c>
      <c r="O6" s="4097" t="s">
        <v>1580</v>
      </c>
      <c r="P6" s="4097" t="s">
        <v>941</v>
      </c>
      <c r="Q6" s="4097" t="s">
        <v>1177</v>
      </c>
      <c r="R6" s="4097" t="s">
        <v>3397</v>
      </c>
      <c r="S6" s="4097" t="s">
        <v>3398</v>
      </c>
      <c r="T6" s="4097" t="s">
        <v>3399</v>
      </c>
      <c r="U6" s="4097" t="s">
        <v>3400</v>
      </c>
      <c r="V6" s="4097" t="s">
        <v>937</v>
      </c>
      <c r="W6" s="4097" t="s">
        <v>3401</v>
      </c>
      <c r="X6" s="4097" t="s">
        <v>96</v>
      </c>
    </row>
    <row r="7" spans="1:24" ht="17.100000000000001" customHeight="1">
      <c r="A7" s="4101" t="s">
        <v>3402</v>
      </c>
      <c r="B7" s="4102" t="s">
        <v>56</v>
      </c>
      <c r="C7" s="4103">
        <v>949</v>
      </c>
      <c r="D7" s="4104">
        <v>424</v>
      </c>
      <c r="E7" s="4104">
        <v>1523</v>
      </c>
      <c r="F7" s="4104">
        <v>612</v>
      </c>
      <c r="G7" s="4104">
        <v>896</v>
      </c>
      <c r="H7" s="4104">
        <v>901</v>
      </c>
      <c r="I7" s="4104">
        <v>351</v>
      </c>
      <c r="J7" s="4104">
        <v>1014</v>
      </c>
      <c r="K7" s="4104">
        <v>1040</v>
      </c>
      <c r="L7" s="4104">
        <v>1225</v>
      </c>
      <c r="M7" s="4104">
        <v>25</v>
      </c>
      <c r="N7" s="4104">
        <v>215</v>
      </c>
      <c r="O7" s="4104">
        <v>125</v>
      </c>
      <c r="P7" s="4104">
        <v>244</v>
      </c>
      <c r="Q7" s="4104">
        <v>755</v>
      </c>
      <c r="R7" s="4104">
        <v>522</v>
      </c>
      <c r="S7" s="4103">
        <v>225</v>
      </c>
      <c r="T7" s="4103">
        <v>404</v>
      </c>
      <c r="U7" s="4103">
        <v>96</v>
      </c>
      <c r="V7" s="4103">
        <v>139</v>
      </c>
      <c r="W7" s="4103">
        <v>119</v>
      </c>
      <c r="X7" s="4103">
        <f>SUM(C7:W7)</f>
        <v>11804</v>
      </c>
    </row>
    <row r="8" spans="1:24" s="4111" customFormat="1" ht="17.100000000000001" customHeight="1">
      <c r="A8" s="4106" t="s">
        <v>59</v>
      </c>
      <c r="B8" s="4107" t="s">
        <v>60</v>
      </c>
      <c r="C8" s="4108">
        <v>364</v>
      </c>
      <c r="D8" s="4109">
        <v>93</v>
      </c>
      <c r="E8" s="4109">
        <v>222</v>
      </c>
      <c r="F8" s="4109">
        <v>192</v>
      </c>
      <c r="G8" s="4109">
        <v>337</v>
      </c>
      <c r="H8" s="4109">
        <v>49</v>
      </c>
      <c r="I8" s="4109">
        <v>270</v>
      </c>
      <c r="J8" s="4109">
        <v>360</v>
      </c>
      <c r="K8" s="4109">
        <v>148</v>
      </c>
      <c r="L8" s="4109">
        <v>597</v>
      </c>
      <c r="M8" s="4109">
        <v>119</v>
      </c>
      <c r="N8" s="4109">
        <v>291</v>
      </c>
      <c r="O8" s="4109">
        <v>40</v>
      </c>
      <c r="P8" s="4109">
        <v>46</v>
      </c>
      <c r="Q8" s="4109">
        <v>337</v>
      </c>
      <c r="R8" s="4109">
        <v>304</v>
      </c>
      <c r="S8" s="4108">
        <v>109</v>
      </c>
      <c r="T8" s="4108">
        <v>207</v>
      </c>
      <c r="U8" s="4108">
        <v>45</v>
      </c>
      <c r="V8" s="4108">
        <v>31</v>
      </c>
      <c r="W8" s="4110">
        <v>34</v>
      </c>
      <c r="X8" s="4110">
        <f t="shared" ref="X8:X24" si="0">SUM(C8:W8)</f>
        <v>4195</v>
      </c>
    </row>
    <row r="9" spans="1:24" s="4111" customFormat="1" ht="17.100000000000001" customHeight="1">
      <c r="A9" s="4106" t="s">
        <v>61</v>
      </c>
      <c r="B9" s="4107" t="s">
        <v>62</v>
      </c>
      <c r="C9" s="4112">
        <v>102</v>
      </c>
      <c r="D9" s="4112">
        <v>35</v>
      </c>
      <c r="E9" s="4112">
        <v>47</v>
      </c>
      <c r="F9" s="4112">
        <v>38</v>
      </c>
      <c r="G9" s="4112">
        <v>174</v>
      </c>
      <c r="H9" s="4112">
        <v>62</v>
      </c>
      <c r="I9" s="4112">
        <v>93</v>
      </c>
      <c r="J9" s="4112">
        <v>152</v>
      </c>
      <c r="K9" s="4112">
        <v>522</v>
      </c>
      <c r="L9" s="4112">
        <v>92</v>
      </c>
      <c r="M9" s="4112">
        <v>17</v>
      </c>
      <c r="N9" s="4112">
        <v>22</v>
      </c>
      <c r="O9" s="4112">
        <v>11</v>
      </c>
      <c r="P9" s="4112">
        <v>55</v>
      </c>
      <c r="Q9" s="4112">
        <v>58</v>
      </c>
      <c r="R9" s="4112">
        <v>7</v>
      </c>
      <c r="S9" s="4108">
        <v>14</v>
      </c>
      <c r="T9" s="4108">
        <v>3</v>
      </c>
      <c r="U9" s="4108">
        <v>0</v>
      </c>
      <c r="V9" s="4108">
        <v>11</v>
      </c>
      <c r="W9" s="4110">
        <v>3</v>
      </c>
      <c r="X9" s="4110">
        <f t="shared" si="0"/>
        <v>1518</v>
      </c>
    </row>
    <row r="10" spans="1:24" s="4111" customFormat="1" ht="17.100000000000001" customHeight="1">
      <c r="A10" s="4106" t="s">
        <v>278</v>
      </c>
      <c r="B10" s="4107" t="s">
        <v>64</v>
      </c>
      <c r="C10" s="4108">
        <v>105</v>
      </c>
      <c r="D10" s="4109">
        <v>47</v>
      </c>
      <c r="E10" s="4109">
        <v>63</v>
      </c>
      <c r="F10" s="4109">
        <v>31</v>
      </c>
      <c r="G10" s="4109">
        <v>343</v>
      </c>
      <c r="H10" s="4109">
        <v>72</v>
      </c>
      <c r="I10" s="4109">
        <v>278</v>
      </c>
      <c r="J10" s="4109">
        <v>176</v>
      </c>
      <c r="K10" s="4109">
        <v>706</v>
      </c>
      <c r="L10" s="4109">
        <v>147</v>
      </c>
      <c r="M10" s="4109">
        <v>4</v>
      </c>
      <c r="N10" s="4109">
        <v>25</v>
      </c>
      <c r="O10" s="4109">
        <v>9</v>
      </c>
      <c r="P10" s="4109">
        <v>0</v>
      </c>
      <c r="Q10" s="4109">
        <v>109</v>
      </c>
      <c r="R10" s="4109">
        <v>41</v>
      </c>
      <c r="S10" s="4108">
        <v>22</v>
      </c>
      <c r="T10" s="4108">
        <v>1</v>
      </c>
      <c r="U10" s="4108">
        <v>2</v>
      </c>
      <c r="V10" s="4108">
        <v>47</v>
      </c>
      <c r="W10" s="4110">
        <v>12</v>
      </c>
      <c r="X10" s="4110">
        <f t="shared" si="0"/>
        <v>2240</v>
      </c>
    </row>
    <row r="11" spans="1:24" s="4111" customFormat="1" ht="17.100000000000001" customHeight="1">
      <c r="A11" s="4106" t="s">
        <v>279</v>
      </c>
      <c r="B11" s="4107" t="s">
        <v>66</v>
      </c>
      <c r="C11" s="4108">
        <v>145</v>
      </c>
      <c r="D11" s="4109">
        <v>122</v>
      </c>
      <c r="E11" s="4109">
        <v>96</v>
      </c>
      <c r="F11" s="4109">
        <v>114</v>
      </c>
      <c r="G11" s="4109">
        <v>234</v>
      </c>
      <c r="H11" s="4109">
        <v>107</v>
      </c>
      <c r="I11" s="4109">
        <v>99</v>
      </c>
      <c r="J11" s="4109">
        <v>175</v>
      </c>
      <c r="K11" s="4109">
        <v>215</v>
      </c>
      <c r="L11" s="4109">
        <v>162</v>
      </c>
      <c r="M11" s="4109">
        <v>89</v>
      </c>
      <c r="N11" s="4109">
        <v>101</v>
      </c>
      <c r="O11" s="4109">
        <v>126</v>
      </c>
      <c r="P11" s="4109">
        <v>122</v>
      </c>
      <c r="Q11" s="4109">
        <v>113</v>
      </c>
      <c r="R11" s="4113">
        <v>136</v>
      </c>
      <c r="S11" s="4108">
        <v>80</v>
      </c>
      <c r="T11" s="4108">
        <v>79</v>
      </c>
      <c r="U11" s="4108">
        <v>70</v>
      </c>
      <c r="V11" s="4108">
        <v>136</v>
      </c>
      <c r="W11" s="4110">
        <v>60</v>
      </c>
      <c r="X11" s="4110">
        <f t="shared" si="0"/>
        <v>2581</v>
      </c>
    </row>
    <row r="12" spans="1:24" s="4111" customFormat="1" ht="17.100000000000001" customHeight="1">
      <c r="A12" s="4106" t="s">
        <v>161</v>
      </c>
      <c r="B12" s="4107" t="s">
        <v>68</v>
      </c>
      <c r="C12" s="4108">
        <v>281</v>
      </c>
      <c r="D12" s="4109">
        <v>41</v>
      </c>
      <c r="E12" s="4109">
        <v>295</v>
      </c>
      <c r="F12" s="4109">
        <v>113</v>
      </c>
      <c r="G12" s="4109">
        <v>156</v>
      </c>
      <c r="H12" s="4109">
        <v>16</v>
      </c>
      <c r="I12" s="4109">
        <v>15</v>
      </c>
      <c r="J12" s="4109">
        <v>93</v>
      </c>
      <c r="K12" s="4109">
        <v>135</v>
      </c>
      <c r="L12" s="4109">
        <v>53</v>
      </c>
      <c r="M12" s="4109">
        <v>2</v>
      </c>
      <c r="N12" s="4109">
        <v>406</v>
      </c>
      <c r="O12" s="4109">
        <v>3</v>
      </c>
      <c r="P12" s="4109">
        <v>6</v>
      </c>
      <c r="Q12" s="4109">
        <v>1</v>
      </c>
      <c r="R12" s="4109">
        <v>30</v>
      </c>
      <c r="S12" s="4108">
        <v>30</v>
      </c>
      <c r="T12" s="4108">
        <v>6</v>
      </c>
      <c r="U12" s="4108">
        <v>15</v>
      </c>
      <c r="V12" s="4108">
        <v>6</v>
      </c>
      <c r="W12" s="4110">
        <v>4</v>
      </c>
      <c r="X12" s="4110">
        <f t="shared" si="0"/>
        <v>1707</v>
      </c>
    </row>
    <row r="13" spans="1:24" s="4111" customFormat="1" ht="17.100000000000001" customHeight="1">
      <c r="A13" s="4106" t="s">
        <v>69</v>
      </c>
      <c r="B13" s="4107" t="s">
        <v>70</v>
      </c>
      <c r="C13" s="4108">
        <v>217</v>
      </c>
      <c r="D13" s="4109">
        <v>50</v>
      </c>
      <c r="E13" s="4109">
        <v>309</v>
      </c>
      <c r="F13" s="4109">
        <v>37</v>
      </c>
      <c r="G13" s="4109">
        <v>300</v>
      </c>
      <c r="H13" s="4109">
        <v>25</v>
      </c>
      <c r="I13" s="4109">
        <v>93</v>
      </c>
      <c r="J13" s="4109">
        <v>283</v>
      </c>
      <c r="K13" s="4109">
        <v>779</v>
      </c>
      <c r="L13" s="4109">
        <v>43</v>
      </c>
      <c r="M13" s="4109">
        <v>10</v>
      </c>
      <c r="N13" s="4109">
        <v>48</v>
      </c>
      <c r="O13" s="4109">
        <v>22</v>
      </c>
      <c r="P13" s="4109">
        <v>73</v>
      </c>
      <c r="Q13" s="4109">
        <v>75</v>
      </c>
      <c r="R13" s="4109">
        <v>148</v>
      </c>
      <c r="S13" s="4108">
        <v>3</v>
      </c>
      <c r="T13" s="4108">
        <v>5</v>
      </c>
      <c r="U13" s="4108">
        <v>2</v>
      </c>
      <c r="V13" s="4108">
        <v>121</v>
      </c>
      <c r="W13" s="4110">
        <v>19</v>
      </c>
      <c r="X13" s="4110">
        <f t="shared" si="0"/>
        <v>2662</v>
      </c>
    </row>
    <row r="14" spans="1:24" s="4111" customFormat="1" ht="17.100000000000001" customHeight="1">
      <c r="A14" s="4106" t="s">
        <v>584</v>
      </c>
      <c r="B14" s="4114" t="s">
        <v>72</v>
      </c>
      <c r="C14" s="4108">
        <v>43</v>
      </c>
      <c r="D14" s="4109">
        <v>29</v>
      </c>
      <c r="E14" s="4109">
        <v>7</v>
      </c>
      <c r="F14" s="4109">
        <v>63</v>
      </c>
      <c r="G14" s="4109">
        <v>125</v>
      </c>
      <c r="H14" s="4109">
        <v>41</v>
      </c>
      <c r="I14" s="4109">
        <v>173</v>
      </c>
      <c r="J14" s="4109">
        <v>240</v>
      </c>
      <c r="K14" s="4109">
        <v>60</v>
      </c>
      <c r="L14" s="4109">
        <v>14</v>
      </c>
      <c r="M14" s="4109">
        <v>0</v>
      </c>
      <c r="N14" s="4109">
        <v>231</v>
      </c>
      <c r="O14" s="4109">
        <v>13</v>
      </c>
      <c r="P14" s="4109">
        <v>50</v>
      </c>
      <c r="Q14" s="4109">
        <v>63</v>
      </c>
      <c r="R14" s="4109">
        <v>28</v>
      </c>
      <c r="S14" s="4108">
        <v>30</v>
      </c>
      <c r="T14" s="4108">
        <v>30</v>
      </c>
      <c r="U14" s="4108">
        <v>10</v>
      </c>
      <c r="V14" s="4108">
        <v>250</v>
      </c>
      <c r="W14" s="4110">
        <v>50</v>
      </c>
      <c r="X14" s="4110">
        <f t="shared" si="0"/>
        <v>1550</v>
      </c>
    </row>
    <row r="15" spans="1:24" s="4111" customFormat="1" ht="16.5" customHeight="1">
      <c r="A15" s="4106" t="s">
        <v>73</v>
      </c>
      <c r="B15" s="4107" t="s">
        <v>74</v>
      </c>
      <c r="C15" s="4108">
        <v>1312</v>
      </c>
      <c r="D15" s="4109">
        <v>152</v>
      </c>
      <c r="E15" s="4109">
        <v>289</v>
      </c>
      <c r="F15" s="4109">
        <v>315</v>
      </c>
      <c r="G15" s="4109">
        <v>1820</v>
      </c>
      <c r="H15" s="4109">
        <v>648</v>
      </c>
      <c r="I15" s="4109">
        <v>32</v>
      </c>
      <c r="J15" s="4109">
        <v>849</v>
      </c>
      <c r="K15" s="4109">
        <v>1903</v>
      </c>
      <c r="L15" s="4109">
        <v>465</v>
      </c>
      <c r="M15" s="4109">
        <v>6</v>
      </c>
      <c r="N15" s="4109">
        <v>1021</v>
      </c>
      <c r="O15" s="4109">
        <v>125</v>
      </c>
      <c r="P15" s="4109">
        <v>241</v>
      </c>
      <c r="Q15" s="4109">
        <v>200</v>
      </c>
      <c r="R15" s="4109">
        <v>42</v>
      </c>
      <c r="S15" s="4108">
        <v>18</v>
      </c>
      <c r="T15" s="4108">
        <v>2</v>
      </c>
      <c r="U15" s="4108">
        <v>0</v>
      </c>
      <c r="V15" s="4108">
        <v>112</v>
      </c>
      <c r="W15" s="4110">
        <v>14</v>
      </c>
      <c r="X15" s="4110">
        <f t="shared" si="0"/>
        <v>9566</v>
      </c>
    </row>
    <row r="16" spans="1:24" s="4111" customFormat="1" ht="17.100000000000001" customHeight="1">
      <c r="A16" s="4106" t="s">
        <v>3403</v>
      </c>
      <c r="B16" s="4107" t="s">
        <v>76</v>
      </c>
      <c r="C16" s="4108">
        <v>346</v>
      </c>
      <c r="D16" s="4109">
        <v>66</v>
      </c>
      <c r="E16" s="4109">
        <v>56</v>
      </c>
      <c r="F16" s="4109">
        <v>49</v>
      </c>
      <c r="G16" s="4109">
        <v>147</v>
      </c>
      <c r="H16" s="4109">
        <v>28</v>
      </c>
      <c r="I16" s="4109">
        <v>45</v>
      </c>
      <c r="J16" s="4109">
        <v>239</v>
      </c>
      <c r="K16" s="4109">
        <v>521</v>
      </c>
      <c r="L16" s="4109">
        <v>158</v>
      </c>
      <c r="M16" s="4109">
        <v>7</v>
      </c>
      <c r="N16" s="4109">
        <v>68</v>
      </c>
      <c r="O16" s="4109">
        <v>43</v>
      </c>
      <c r="P16" s="4109">
        <v>74</v>
      </c>
      <c r="Q16" s="4109">
        <v>14</v>
      </c>
      <c r="R16" s="4109">
        <v>43</v>
      </c>
      <c r="S16" s="4108">
        <v>15</v>
      </c>
      <c r="T16" s="4108">
        <v>3</v>
      </c>
      <c r="U16" s="4108">
        <v>1</v>
      </c>
      <c r="V16" s="4108">
        <v>33</v>
      </c>
      <c r="W16" s="4110">
        <v>2</v>
      </c>
      <c r="X16" s="4110">
        <f t="shared" si="0"/>
        <v>1958</v>
      </c>
    </row>
    <row r="17" spans="1:24" s="4111" customFormat="1" ht="17.100000000000001" customHeight="1">
      <c r="A17" s="4106" t="s">
        <v>77</v>
      </c>
      <c r="B17" s="4107" t="s">
        <v>78</v>
      </c>
      <c r="C17" s="4112">
        <v>294</v>
      </c>
      <c r="D17" s="4112">
        <v>163</v>
      </c>
      <c r="E17" s="4112">
        <v>62</v>
      </c>
      <c r="F17" s="4112">
        <v>79</v>
      </c>
      <c r="G17" s="4112">
        <v>237</v>
      </c>
      <c r="H17" s="4112">
        <v>81</v>
      </c>
      <c r="I17" s="4112">
        <v>82</v>
      </c>
      <c r="J17" s="4112">
        <v>219</v>
      </c>
      <c r="K17" s="4112">
        <v>889</v>
      </c>
      <c r="L17" s="4112">
        <v>163</v>
      </c>
      <c r="M17" s="4112">
        <v>5</v>
      </c>
      <c r="N17" s="4112">
        <v>165</v>
      </c>
      <c r="O17" s="4112">
        <v>31</v>
      </c>
      <c r="P17" s="4112">
        <v>107</v>
      </c>
      <c r="Q17" s="4112">
        <v>29</v>
      </c>
      <c r="R17" s="4112">
        <v>79</v>
      </c>
      <c r="S17" s="4108">
        <v>22</v>
      </c>
      <c r="T17" s="4115">
        <v>0</v>
      </c>
      <c r="U17" s="4108">
        <v>3</v>
      </c>
      <c r="V17" s="4108">
        <v>135</v>
      </c>
      <c r="W17" s="4110">
        <v>71</v>
      </c>
      <c r="X17" s="4110">
        <f t="shared" si="0"/>
        <v>2916</v>
      </c>
    </row>
    <row r="18" spans="1:24" s="4111" customFormat="1" ht="17.100000000000001" customHeight="1">
      <c r="A18" s="4106" t="s">
        <v>79</v>
      </c>
      <c r="B18" s="4107" t="s">
        <v>329</v>
      </c>
      <c r="C18" s="4112">
        <v>393</v>
      </c>
      <c r="D18" s="4112">
        <v>64</v>
      </c>
      <c r="E18" s="4112">
        <v>85</v>
      </c>
      <c r="F18" s="4112">
        <v>45</v>
      </c>
      <c r="G18" s="4112">
        <v>335</v>
      </c>
      <c r="H18" s="4112">
        <v>23</v>
      </c>
      <c r="I18" s="4112">
        <v>122</v>
      </c>
      <c r="J18" s="4112">
        <v>450</v>
      </c>
      <c r="K18" s="4112">
        <v>358</v>
      </c>
      <c r="L18" s="4112">
        <v>208</v>
      </c>
      <c r="M18" s="4112">
        <v>38</v>
      </c>
      <c r="N18" s="4112">
        <v>78</v>
      </c>
      <c r="O18" s="4112">
        <v>20</v>
      </c>
      <c r="P18" s="4112">
        <v>99</v>
      </c>
      <c r="Q18" s="4112">
        <v>96</v>
      </c>
      <c r="R18" s="4112">
        <v>91</v>
      </c>
      <c r="S18" s="4108">
        <v>19</v>
      </c>
      <c r="T18" s="4115">
        <v>13</v>
      </c>
      <c r="U18" s="4108">
        <v>0</v>
      </c>
      <c r="V18" s="4108">
        <v>66</v>
      </c>
      <c r="W18" s="4110">
        <v>16</v>
      </c>
      <c r="X18" s="4110">
        <f t="shared" si="0"/>
        <v>2619</v>
      </c>
    </row>
    <row r="19" spans="1:24" s="4111" customFormat="1" ht="17.100000000000001" customHeight="1">
      <c r="A19" s="4106" t="s">
        <v>164</v>
      </c>
      <c r="B19" s="4107" t="s">
        <v>82</v>
      </c>
      <c r="C19" s="4108">
        <v>290</v>
      </c>
      <c r="D19" s="4109">
        <v>74</v>
      </c>
      <c r="E19" s="4109">
        <v>43</v>
      </c>
      <c r="F19" s="4109">
        <v>0</v>
      </c>
      <c r="G19" s="4109">
        <v>65</v>
      </c>
      <c r="H19" s="4109">
        <v>64</v>
      </c>
      <c r="I19" s="4109">
        <v>0</v>
      </c>
      <c r="J19" s="4109">
        <v>277</v>
      </c>
      <c r="K19" s="4109">
        <v>356</v>
      </c>
      <c r="L19" s="4109">
        <v>149</v>
      </c>
      <c r="M19" s="4109">
        <v>4</v>
      </c>
      <c r="N19" s="4109">
        <v>49</v>
      </c>
      <c r="O19" s="4109">
        <v>37</v>
      </c>
      <c r="P19" s="4109">
        <v>121</v>
      </c>
      <c r="Q19" s="4109">
        <v>18</v>
      </c>
      <c r="R19" s="4109">
        <v>42</v>
      </c>
      <c r="S19" s="4108">
        <v>0</v>
      </c>
      <c r="T19" s="4108">
        <v>0</v>
      </c>
      <c r="U19" s="4108">
        <v>0</v>
      </c>
      <c r="V19" s="4115">
        <v>71</v>
      </c>
      <c r="W19" s="4110">
        <v>14</v>
      </c>
      <c r="X19" s="4110">
        <f t="shared" si="0"/>
        <v>1674</v>
      </c>
    </row>
    <row r="20" spans="1:24" s="4111" customFormat="1" ht="17.100000000000001" customHeight="1">
      <c r="A20" s="4106" t="s">
        <v>83</v>
      </c>
      <c r="B20" s="4107" t="s">
        <v>84</v>
      </c>
      <c r="C20" s="4108">
        <v>811</v>
      </c>
      <c r="D20" s="4109">
        <v>126</v>
      </c>
      <c r="E20" s="4109">
        <v>139</v>
      </c>
      <c r="F20" s="4109">
        <v>20</v>
      </c>
      <c r="G20" s="4109">
        <v>408</v>
      </c>
      <c r="H20" s="4109">
        <v>42</v>
      </c>
      <c r="I20" s="4109">
        <v>231</v>
      </c>
      <c r="J20" s="4109">
        <v>224</v>
      </c>
      <c r="K20" s="4109">
        <v>611</v>
      </c>
      <c r="L20" s="4109">
        <v>474</v>
      </c>
      <c r="M20" s="4109">
        <v>10</v>
      </c>
      <c r="N20" s="4109">
        <v>196</v>
      </c>
      <c r="O20" s="4109">
        <v>103</v>
      </c>
      <c r="P20" s="4109">
        <v>76</v>
      </c>
      <c r="Q20" s="4109">
        <v>113</v>
      </c>
      <c r="R20" s="4109">
        <v>65</v>
      </c>
      <c r="S20" s="4108">
        <v>28</v>
      </c>
      <c r="T20" s="4108">
        <v>8</v>
      </c>
      <c r="U20" s="4108">
        <v>2</v>
      </c>
      <c r="V20" s="4108">
        <v>109</v>
      </c>
      <c r="W20" s="4110">
        <v>28</v>
      </c>
      <c r="X20" s="4110">
        <f t="shared" si="0"/>
        <v>3824</v>
      </c>
    </row>
    <row r="21" spans="1:24" s="4111" customFormat="1" ht="17.100000000000001" customHeight="1">
      <c r="A21" s="4106" t="s">
        <v>85</v>
      </c>
      <c r="B21" s="4107" t="s">
        <v>86</v>
      </c>
      <c r="C21" s="4112">
        <v>453</v>
      </c>
      <c r="D21" s="4112">
        <v>237</v>
      </c>
      <c r="E21" s="4112">
        <v>112</v>
      </c>
      <c r="F21" s="4112">
        <v>17</v>
      </c>
      <c r="G21" s="4112">
        <v>211</v>
      </c>
      <c r="H21" s="4112">
        <v>29</v>
      </c>
      <c r="I21" s="4112">
        <v>33</v>
      </c>
      <c r="J21" s="4112">
        <v>415</v>
      </c>
      <c r="K21" s="4112">
        <v>612</v>
      </c>
      <c r="L21" s="4112">
        <v>536</v>
      </c>
      <c r="M21" s="4112">
        <v>35</v>
      </c>
      <c r="N21" s="4112">
        <v>115</v>
      </c>
      <c r="O21" s="4112">
        <v>60</v>
      </c>
      <c r="P21" s="4112">
        <v>86</v>
      </c>
      <c r="Q21" s="4112">
        <v>138</v>
      </c>
      <c r="R21" s="4108">
        <v>57</v>
      </c>
      <c r="S21" s="4108">
        <v>8</v>
      </c>
      <c r="T21" s="4108">
        <v>6</v>
      </c>
      <c r="U21" s="4108">
        <v>8</v>
      </c>
      <c r="V21" s="4108">
        <v>172</v>
      </c>
      <c r="W21" s="4110">
        <v>31</v>
      </c>
      <c r="X21" s="4110">
        <f t="shared" si="0"/>
        <v>3371</v>
      </c>
    </row>
    <row r="22" spans="1:24" s="4111" customFormat="1" ht="17.100000000000001" customHeight="1">
      <c r="A22" s="4106" t="s">
        <v>165</v>
      </c>
      <c r="B22" s="4107" t="s">
        <v>88</v>
      </c>
      <c r="C22" s="4108">
        <v>310</v>
      </c>
      <c r="D22" s="4108">
        <v>38</v>
      </c>
      <c r="E22" s="4108">
        <v>51</v>
      </c>
      <c r="F22" s="4108">
        <v>3</v>
      </c>
      <c r="G22" s="4108">
        <v>118</v>
      </c>
      <c r="H22" s="4108">
        <v>6</v>
      </c>
      <c r="I22" s="4108">
        <v>94</v>
      </c>
      <c r="J22" s="4108">
        <v>238</v>
      </c>
      <c r="K22" s="4108">
        <v>293</v>
      </c>
      <c r="L22" s="4108">
        <v>144</v>
      </c>
      <c r="M22" s="4108">
        <v>1</v>
      </c>
      <c r="N22" s="4108">
        <v>184</v>
      </c>
      <c r="O22" s="4108">
        <v>22</v>
      </c>
      <c r="P22" s="4108">
        <v>27</v>
      </c>
      <c r="Q22" s="4108">
        <v>7</v>
      </c>
      <c r="R22" s="4112">
        <v>26</v>
      </c>
      <c r="S22" s="4108">
        <v>9</v>
      </c>
      <c r="T22" s="4108">
        <v>1</v>
      </c>
      <c r="U22" s="4108">
        <v>0</v>
      </c>
      <c r="V22" s="4108">
        <v>14</v>
      </c>
      <c r="W22" s="4110">
        <v>9</v>
      </c>
      <c r="X22" s="4110">
        <f t="shared" si="0"/>
        <v>1595</v>
      </c>
    </row>
    <row r="23" spans="1:24" s="4111" customFormat="1" ht="16.5" customHeight="1">
      <c r="A23" s="4106" t="s">
        <v>89</v>
      </c>
      <c r="B23" s="4107" t="s">
        <v>90</v>
      </c>
      <c r="C23" s="4108">
        <v>281</v>
      </c>
      <c r="D23" s="4109">
        <v>34</v>
      </c>
      <c r="E23" s="4109">
        <v>110</v>
      </c>
      <c r="F23" s="4109">
        <v>13</v>
      </c>
      <c r="G23" s="4109">
        <v>45</v>
      </c>
      <c r="H23" s="4109">
        <v>4</v>
      </c>
      <c r="I23" s="4109">
        <v>22</v>
      </c>
      <c r="J23" s="4109">
        <v>354</v>
      </c>
      <c r="K23" s="4109">
        <v>137</v>
      </c>
      <c r="L23" s="4109">
        <v>14</v>
      </c>
      <c r="M23" s="4109">
        <v>92</v>
      </c>
      <c r="N23" s="4109">
        <v>38</v>
      </c>
      <c r="O23" s="4109">
        <v>12</v>
      </c>
      <c r="P23" s="4109">
        <v>19</v>
      </c>
      <c r="Q23" s="4109">
        <v>42</v>
      </c>
      <c r="R23" s="4109">
        <v>28</v>
      </c>
      <c r="S23" s="4108">
        <v>7</v>
      </c>
      <c r="T23" s="4108">
        <v>163</v>
      </c>
      <c r="U23" s="4108">
        <v>8</v>
      </c>
      <c r="V23" s="4108">
        <v>24</v>
      </c>
      <c r="W23" s="4110">
        <v>23</v>
      </c>
      <c r="X23" s="4110">
        <f t="shared" si="0"/>
        <v>1470</v>
      </c>
    </row>
    <row r="24" spans="1:24" s="4111" customFormat="1" ht="16.5" customHeight="1" thickBot="1">
      <c r="A24" s="4106" t="s">
        <v>91</v>
      </c>
      <c r="B24" s="4107" t="s">
        <v>92</v>
      </c>
      <c r="C24" s="4108">
        <v>305</v>
      </c>
      <c r="D24" s="4109">
        <v>138</v>
      </c>
      <c r="E24" s="4109">
        <v>59</v>
      </c>
      <c r="F24" s="4109">
        <v>24</v>
      </c>
      <c r="G24" s="4109">
        <v>29</v>
      </c>
      <c r="H24" s="4109">
        <v>8</v>
      </c>
      <c r="I24" s="4109">
        <v>82</v>
      </c>
      <c r="J24" s="4109">
        <v>131</v>
      </c>
      <c r="K24" s="4109">
        <v>122</v>
      </c>
      <c r="L24" s="4109">
        <v>125</v>
      </c>
      <c r="M24" s="4109">
        <v>2</v>
      </c>
      <c r="N24" s="4109">
        <v>72</v>
      </c>
      <c r="O24" s="4109">
        <v>42</v>
      </c>
      <c r="P24" s="4109">
        <v>68</v>
      </c>
      <c r="Q24" s="4109">
        <v>14</v>
      </c>
      <c r="R24" s="4109">
        <v>22</v>
      </c>
      <c r="S24" s="4108">
        <v>14</v>
      </c>
      <c r="T24" s="4108">
        <v>0</v>
      </c>
      <c r="U24" s="4108">
        <v>0</v>
      </c>
      <c r="V24" s="4108">
        <v>26</v>
      </c>
      <c r="W24" s="4110">
        <v>12</v>
      </c>
      <c r="X24" s="4110">
        <f t="shared" si="0"/>
        <v>1295</v>
      </c>
    </row>
    <row r="25" spans="1:24" s="4111" customFormat="1" ht="17.100000000000001" customHeight="1">
      <c r="A25" s="4116" t="s">
        <v>291</v>
      </c>
      <c r="B25" s="4117" t="s">
        <v>96</v>
      </c>
      <c r="C25" s="4118">
        <f t="shared" ref="C25:X25" si="1">SUM(C7:C24)</f>
        <v>7001</v>
      </c>
      <c r="D25" s="4118">
        <f t="shared" si="1"/>
        <v>1933</v>
      </c>
      <c r="E25" s="4118">
        <f t="shared" si="1"/>
        <v>3568</v>
      </c>
      <c r="F25" s="4118">
        <f t="shared" si="1"/>
        <v>1765</v>
      </c>
      <c r="G25" s="4118">
        <f t="shared" si="1"/>
        <v>5980</v>
      </c>
      <c r="H25" s="4118">
        <f t="shared" si="1"/>
        <v>2206</v>
      </c>
      <c r="I25" s="4118">
        <f t="shared" si="1"/>
        <v>2115</v>
      </c>
      <c r="J25" s="4118">
        <f t="shared" si="1"/>
        <v>5889</v>
      </c>
      <c r="K25" s="4118">
        <f t="shared" si="1"/>
        <v>9407</v>
      </c>
      <c r="L25" s="4118">
        <f t="shared" si="1"/>
        <v>4769</v>
      </c>
      <c r="M25" s="4118">
        <f t="shared" si="1"/>
        <v>466</v>
      </c>
      <c r="N25" s="4118">
        <f t="shared" si="1"/>
        <v>3325</v>
      </c>
      <c r="O25" s="4118">
        <f t="shared" si="1"/>
        <v>844</v>
      </c>
      <c r="P25" s="4118">
        <f t="shared" si="1"/>
        <v>1514</v>
      </c>
      <c r="Q25" s="4118">
        <f t="shared" si="1"/>
        <v>2182</v>
      </c>
      <c r="R25" s="4118">
        <f t="shared" si="1"/>
        <v>1711</v>
      </c>
      <c r="S25" s="4118">
        <f t="shared" si="1"/>
        <v>653</v>
      </c>
      <c r="T25" s="4118">
        <f t="shared" si="1"/>
        <v>931</v>
      </c>
      <c r="U25" s="4118">
        <f t="shared" si="1"/>
        <v>262</v>
      </c>
      <c r="V25" s="4118">
        <f t="shared" si="1"/>
        <v>1503</v>
      </c>
      <c r="W25" s="4118">
        <f t="shared" si="1"/>
        <v>521</v>
      </c>
      <c r="X25" s="4118">
        <f t="shared" si="1"/>
        <v>58545</v>
      </c>
    </row>
    <row r="26" spans="1:24" s="4111" customFormat="1">
      <c r="A26" s="5476" t="s">
        <v>3404</v>
      </c>
      <c r="B26" s="5476"/>
      <c r="C26" s="5476"/>
      <c r="D26" s="5476"/>
      <c r="E26" s="5476"/>
      <c r="F26" s="5476"/>
      <c r="G26" s="5476"/>
      <c r="H26" s="5476"/>
      <c r="I26" s="5476"/>
      <c r="J26" s="5476"/>
      <c r="K26" s="5476"/>
      <c r="L26" s="5476"/>
      <c r="M26" s="5476"/>
      <c r="N26" s="5476"/>
      <c r="O26" s="5476"/>
      <c r="P26" s="5476"/>
      <c r="Q26" s="5476"/>
      <c r="R26" s="5476"/>
      <c r="S26" s="5476"/>
    </row>
  </sheetData>
  <mergeCells count="3">
    <mergeCell ref="A1:X1"/>
    <mergeCell ref="A2:X2"/>
    <mergeCell ref="A26:S26"/>
  </mergeCells>
  <printOptions horizontalCentered="1" verticalCentered="1"/>
  <pageMargins left="0.55118110236220474" right="0.55118110236220474" top="0.98425196850393704" bottom="0.98425196850393704" header="0.51181102362204722" footer="0.51181102362204722"/>
  <pageSetup paperSize="9" scale="85" orientation="landscape" horizontalDpi="4294967295" verticalDpi="300"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5C162-6755-4D7C-850B-1CF7CD5AB832}">
  <dimension ref="A1:X12"/>
  <sheetViews>
    <sheetView showGridLines="0" zoomScaleNormal="100" workbookViewId="0">
      <selection activeCell="V17" sqref="V17"/>
    </sheetView>
  </sheetViews>
  <sheetFormatPr defaultColWidth="8.85546875" defaultRowHeight="15.75"/>
  <cols>
    <col min="1" max="1" width="11.7109375" style="4111" customWidth="1"/>
    <col min="2" max="2" width="11.7109375" style="4125" customWidth="1"/>
    <col min="3" max="23" width="5.7109375" style="4111" customWidth="1"/>
    <col min="24" max="24" width="7.28515625" style="4111" customWidth="1"/>
    <col min="25" max="256" width="8.85546875" style="4111"/>
    <col min="257" max="258" width="11.7109375" style="4111" customWidth="1"/>
    <col min="259" max="279" width="5.7109375" style="4111" customWidth="1"/>
    <col min="280" max="280" width="7.28515625" style="4111" customWidth="1"/>
    <col min="281" max="512" width="8.85546875" style="4111"/>
    <col min="513" max="514" width="11.7109375" style="4111" customWidth="1"/>
    <col min="515" max="535" width="5.7109375" style="4111" customWidth="1"/>
    <col min="536" max="536" width="7.28515625" style="4111" customWidth="1"/>
    <col min="537" max="768" width="8.85546875" style="4111"/>
    <col min="769" max="770" width="11.7109375" style="4111" customWidth="1"/>
    <col min="771" max="791" width="5.7109375" style="4111" customWidth="1"/>
    <col min="792" max="792" width="7.28515625" style="4111" customWidth="1"/>
    <col min="793" max="1024" width="8.85546875" style="4111"/>
    <col min="1025" max="1026" width="11.7109375" style="4111" customWidth="1"/>
    <col min="1027" max="1047" width="5.7109375" style="4111" customWidth="1"/>
    <col min="1048" max="1048" width="7.28515625" style="4111" customWidth="1"/>
    <col min="1049" max="1280" width="8.85546875" style="4111"/>
    <col min="1281" max="1282" width="11.7109375" style="4111" customWidth="1"/>
    <col min="1283" max="1303" width="5.7109375" style="4111" customWidth="1"/>
    <col min="1304" max="1304" width="7.28515625" style="4111" customWidth="1"/>
    <col min="1305" max="1536" width="8.85546875" style="4111"/>
    <col min="1537" max="1538" width="11.7109375" style="4111" customWidth="1"/>
    <col min="1539" max="1559" width="5.7109375" style="4111" customWidth="1"/>
    <col min="1560" max="1560" width="7.28515625" style="4111" customWidth="1"/>
    <col min="1561" max="1792" width="8.85546875" style="4111"/>
    <col min="1793" max="1794" width="11.7109375" style="4111" customWidth="1"/>
    <col min="1795" max="1815" width="5.7109375" style="4111" customWidth="1"/>
    <col min="1816" max="1816" width="7.28515625" style="4111" customWidth="1"/>
    <col min="1817" max="2048" width="8.85546875" style="4111"/>
    <col min="2049" max="2050" width="11.7109375" style="4111" customWidth="1"/>
    <col min="2051" max="2071" width="5.7109375" style="4111" customWidth="1"/>
    <col min="2072" max="2072" width="7.28515625" style="4111" customWidth="1"/>
    <col min="2073" max="2304" width="8.85546875" style="4111"/>
    <col min="2305" max="2306" width="11.7109375" style="4111" customWidth="1"/>
    <col min="2307" max="2327" width="5.7109375" style="4111" customWidth="1"/>
    <col min="2328" max="2328" width="7.28515625" style="4111" customWidth="1"/>
    <col min="2329" max="2560" width="8.85546875" style="4111"/>
    <col min="2561" max="2562" width="11.7109375" style="4111" customWidth="1"/>
    <col min="2563" max="2583" width="5.7109375" style="4111" customWidth="1"/>
    <col min="2584" max="2584" width="7.28515625" style="4111" customWidth="1"/>
    <col min="2585" max="2816" width="8.85546875" style="4111"/>
    <col min="2817" max="2818" width="11.7109375" style="4111" customWidth="1"/>
    <col min="2819" max="2839" width="5.7109375" style="4111" customWidth="1"/>
    <col min="2840" max="2840" width="7.28515625" style="4111" customWidth="1"/>
    <col min="2841" max="3072" width="8.85546875" style="4111"/>
    <col min="3073" max="3074" width="11.7109375" style="4111" customWidth="1"/>
    <col min="3075" max="3095" width="5.7109375" style="4111" customWidth="1"/>
    <col min="3096" max="3096" width="7.28515625" style="4111" customWidth="1"/>
    <col min="3097" max="3328" width="8.85546875" style="4111"/>
    <col min="3329" max="3330" width="11.7109375" style="4111" customWidth="1"/>
    <col min="3331" max="3351" width="5.7109375" style="4111" customWidth="1"/>
    <col min="3352" max="3352" width="7.28515625" style="4111" customWidth="1"/>
    <col min="3353" max="3584" width="8.85546875" style="4111"/>
    <col min="3585" max="3586" width="11.7109375" style="4111" customWidth="1"/>
    <col min="3587" max="3607" width="5.7109375" style="4111" customWidth="1"/>
    <col min="3608" max="3608" width="7.28515625" style="4111" customWidth="1"/>
    <col min="3609" max="3840" width="8.85546875" style="4111"/>
    <col min="3841" max="3842" width="11.7109375" style="4111" customWidth="1"/>
    <col min="3843" max="3863" width="5.7109375" style="4111" customWidth="1"/>
    <col min="3864" max="3864" width="7.28515625" style="4111" customWidth="1"/>
    <col min="3865" max="4096" width="8.85546875" style="4111"/>
    <col min="4097" max="4098" width="11.7109375" style="4111" customWidth="1"/>
    <col min="4099" max="4119" width="5.7109375" style="4111" customWidth="1"/>
    <col min="4120" max="4120" width="7.28515625" style="4111" customWidth="1"/>
    <col min="4121" max="4352" width="8.85546875" style="4111"/>
    <col min="4353" max="4354" width="11.7109375" style="4111" customWidth="1"/>
    <col min="4355" max="4375" width="5.7109375" style="4111" customWidth="1"/>
    <col min="4376" max="4376" width="7.28515625" style="4111" customWidth="1"/>
    <col min="4377" max="4608" width="8.85546875" style="4111"/>
    <col min="4609" max="4610" width="11.7109375" style="4111" customWidth="1"/>
    <col min="4611" max="4631" width="5.7109375" style="4111" customWidth="1"/>
    <col min="4632" max="4632" width="7.28515625" style="4111" customWidth="1"/>
    <col min="4633" max="4864" width="8.85546875" style="4111"/>
    <col min="4865" max="4866" width="11.7109375" style="4111" customWidth="1"/>
    <col min="4867" max="4887" width="5.7109375" style="4111" customWidth="1"/>
    <col min="4888" max="4888" width="7.28515625" style="4111" customWidth="1"/>
    <col min="4889" max="5120" width="8.85546875" style="4111"/>
    <col min="5121" max="5122" width="11.7109375" style="4111" customWidth="1"/>
    <col min="5123" max="5143" width="5.7109375" style="4111" customWidth="1"/>
    <col min="5144" max="5144" width="7.28515625" style="4111" customWidth="1"/>
    <col min="5145" max="5376" width="8.85546875" style="4111"/>
    <col min="5377" max="5378" width="11.7109375" style="4111" customWidth="1"/>
    <col min="5379" max="5399" width="5.7109375" style="4111" customWidth="1"/>
    <col min="5400" max="5400" width="7.28515625" style="4111" customWidth="1"/>
    <col min="5401" max="5632" width="8.85546875" style="4111"/>
    <col min="5633" max="5634" width="11.7109375" style="4111" customWidth="1"/>
    <col min="5635" max="5655" width="5.7109375" style="4111" customWidth="1"/>
    <col min="5656" max="5656" width="7.28515625" style="4111" customWidth="1"/>
    <col min="5657" max="5888" width="8.85546875" style="4111"/>
    <col min="5889" max="5890" width="11.7109375" style="4111" customWidth="1"/>
    <col min="5891" max="5911" width="5.7109375" style="4111" customWidth="1"/>
    <col min="5912" max="5912" width="7.28515625" style="4111" customWidth="1"/>
    <col min="5913" max="6144" width="8.85546875" style="4111"/>
    <col min="6145" max="6146" width="11.7109375" style="4111" customWidth="1"/>
    <col min="6147" max="6167" width="5.7109375" style="4111" customWidth="1"/>
    <col min="6168" max="6168" width="7.28515625" style="4111" customWidth="1"/>
    <col min="6169" max="6400" width="8.85546875" style="4111"/>
    <col min="6401" max="6402" width="11.7109375" style="4111" customWidth="1"/>
    <col min="6403" max="6423" width="5.7109375" style="4111" customWidth="1"/>
    <col min="6424" max="6424" width="7.28515625" style="4111" customWidth="1"/>
    <col min="6425" max="6656" width="8.85546875" style="4111"/>
    <col min="6657" max="6658" width="11.7109375" style="4111" customWidth="1"/>
    <col min="6659" max="6679" width="5.7109375" style="4111" customWidth="1"/>
    <col min="6680" max="6680" width="7.28515625" style="4111" customWidth="1"/>
    <col min="6681" max="6912" width="8.85546875" style="4111"/>
    <col min="6913" max="6914" width="11.7109375" style="4111" customWidth="1"/>
    <col min="6915" max="6935" width="5.7109375" style="4111" customWidth="1"/>
    <col min="6936" max="6936" width="7.28515625" style="4111" customWidth="1"/>
    <col min="6937" max="7168" width="8.85546875" style="4111"/>
    <col min="7169" max="7170" width="11.7109375" style="4111" customWidth="1"/>
    <col min="7171" max="7191" width="5.7109375" style="4111" customWidth="1"/>
    <col min="7192" max="7192" width="7.28515625" style="4111" customWidth="1"/>
    <col min="7193" max="7424" width="8.85546875" style="4111"/>
    <col min="7425" max="7426" width="11.7109375" style="4111" customWidth="1"/>
    <col min="7427" max="7447" width="5.7109375" style="4111" customWidth="1"/>
    <col min="7448" max="7448" width="7.28515625" style="4111" customWidth="1"/>
    <col min="7449" max="7680" width="8.85546875" style="4111"/>
    <col min="7681" max="7682" width="11.7109375" style="4111" customWidth="1"/>
    <col min="7683" max="7703" width="5.7109375" style="4111" customWidth="1"/>
    <col min="7704" max="7704" width="7.28515625" style="4111" customWidth="1"/>
    <col min="7705" max="7936" width="8.85546875" style="4111"/>
    <col min="7937" max="7938" width="11.7109375" style="4111" customWidth="1"/>
    <col min="7939" max="7959" width="5.7109375" style="4111" customWidth="1"/>
    <col min="7960" max="7960" width="7.28515625" style="4111" customWidth="1"/>
    <col min="7961" max="8192" width="8.85546875" style="4111"/>
    <col min="8193" max="8194" width="11.7109375" style="4111" customWidth="1"/>
    <col min="8195" max="8215" width="5.7109375" style="4111" customWidth="1"/>
    <col min="8216" max="8216" width="7.28515625" style="4111" customWidth="1"/>
    <col min="8217" max="8448" width="8.85546875" style="4111"/>
    <col min="8449" max="8450" width="11.7109375" style="4111" customWidth="1"/>
    <col min="8451" max="8471" width="5.7109375" style="4111" customWidth="1"/>
    <col min="8472" max="8472" width="7.28515625" style="4111" customWidth="1"/>
    <col min="8473" max="8704" width="8.85546875" style="4111"/>
    <col min="8705" max="8706" width="11.7109375" style="4111" customWidth="1"/>
    <col min="8707" max="8727" width="5.7109375" style="4111" customWidth="1"/>
    <col min="8728" max="8728" width="7.28515625" style="4111" customWidth="1"/>
    <col min="8729" max="8960" width="8.85546875" style="4111"/>
    <col min="8961" max="8962" width="11.7109375" style="4111" customWidth="1"/>
    <col min="8963" max="8983" width="5.7109375" style="4111" customWidth="1"/>
    <col min="8984" max="8984" width="7.28515625" style="4111" customWidth="1"/>
    <col min="8985" max="9216" width="8.85546875" style="4111"/>
    <col min="9217" max="9218" width="11.7109375" style="4111" customWidth="1"/>
    <col min="9219" max="9239" width="5.7109375" style="4111" customWidth="1"/>
    <col min="9240" max="9240" width="7.28515625" style="4111" customWidth="1"/>
    <col min="9241" max="9472" width="8.85546875" style="4111"/>
    <col min="9473" max="9474" width="11.7109375" style="4111" customWidth="1"/>
    <col min="9475" max="9495" width="5.7109375" style="4111" customWidth="1"/>
    <col min="9496" max="9496" width="7.28515625" style="4111" customWidth="1"/>
    <col min="9497" max="9728" width="8.85546875" style="4111"/>
    <col min="9729" max="9730" width="11.7109375" style="4111" customWidth="1"/>
    <col min="9731" max="9751" width="5.7109375" style="4111" customWidth="1"/>
    <col min="9752" max="9752" width="7.28515625" style="4111" customWidth="1"/>
    <col min="9753" max="9984" width="8.85546875" style="4111"/>
    <col min="9985" max="9986" width="11.7109375" style="4111" customWidth="1"/>
    <col min="9987" max="10007" width="5.7109375" style="4111" customWidth="1"/>
    <col min="10008" max="10008" width="7.28515625" style="4111" customWidth="1"/>
    <col min="10009" max="10240" width="8.85546875" style="4111"/>
    <col min="10241" max="10242" width="11.7109375" style="4111" customWidth="1"/>
    <col min="10243" max="10263" width="5.7109375" style="4111" customWidth="1"/>
    <col min="10264" max="10264" width="7.28515625" style="4111" customWidth="1"/>
    <col min="10265" max="10496" width="8.85546875" style="4111"/>
    <col min="10497" max="10498" width="11.7109375" style="4111" customWidth="1"/>
    <col min="10499" max="10519" width="5.7109375" style="4111" customWidth="1"/>
    <col min="10520" max="10520" width="7.28515625" style="4111" customWidth="1"/>
    <col min="10521" max="10752" width="8.85546875" style="4111"/>
    <col min="10753" max="10754" width="11.7109375" style="4111" customWidth="1"/>
    <col min="10755" max="10775" width="5.7109375" style="4111" customWidth="1"/>
    <col min="10776" max="10776" width="7.28515625" style="4111" customWidth="1"/>
    <col min="10777" max="11008" width="8.85546875" style="4111"/>
    <col min="11009" max="11010" width="11.7109375" style="4111" customWidth="1"/>
    <col min="11011" max="11031" width="5.7109375" style="4111" customWidth="1"/>
    <col min="11032" max="11032" width="7.28515625" style="4111" customWidth="1"/>
    <col min="11033" max="11264" width="8.85546875" style="4111"/>
    <col min="11265" max="11266" width="11.7109375" style="4111" customWidth="1"/>
    <col min="11267" max="11287" width="5.7109375" style="4111" customWidth="1"/>
    <col min="11288" max="11288" width="7.28515625" style="4111" customWidth="1"/>
    <col min="11289" max="11520" width="8.85546875" style="4111"/>
    <col min="11521" max="11522" width="11.7109375" style="4111" customWidth="1"/>
    <col min="11523" max="11543" width="5.7109375" style="4111" customWidth="1"/>
    <col min="11544" max="11544" width="7.28515625" style="4111" customWidth="1"/>
    <col min="11545" max="11776" width="8.85546875" style="4111"/>
    <col min="11777" max="11778" width="11.7109375" style="4111" customWidth="1"/>
    <col min="11779" max="11799" width="5.7109375" style="4111" customWidth="1"/>
    <col min="11800" max="11800" width="7.28515625" style="4111" customWidth="1"/>
    <col min="11801" max="12032" width="8.85546875" style="4111"/>
    <col min="12033" max="12034" width="11.7109375" style="4111" customWidth="1"/>
    <col min="12035" max="12055" width="5.7109375" style="4111" customWidth="1"/>
    <col min="12056" max="12056" width="7.28515625" style="4111" customWidth="1"/>
    <col min="12057" max="12288" width="8.85546875" style="4111"/>
    <col min="12289" max="12290" width="11.7109375" style="4111" customWidth="1"/>
    <col min="12291" max="12311" width="5.7109375" style="4111" customWidth="1"/>
    <col min="12312" max="12312" width="7.28515625" style="4111" customWidth="1"/>
    <col min="12313" max="12544" width="8.85546875" style="4111"/>
    <col min="12545" max="12546" width="11.7109375" style="4111" customWidth="1"/>
    <col min="12547" max="12567" width="5.7109375" style="4111" customWidth="1"/>
    <col min="12568" max="12568" width="7.28515625" style="4111" customWidth="1"/>
    <col min="12569" max="12800" width="8.85546875" style="4111"/>
    <col min="12801" max="12802" width="11.7109375" style="4111" customWidth="1"/>
    <col min="12803" max="12823" width="5.7109375" style="4111" customWidth="1"/>
    <col min="12824" max="12824" width="7.28515625" style="4111" customWidth="1"/>
    <col min="12825" max="13056" width="8.85546875" style="4111"/>
    <col min="13057" max="13058" width="11.7109375" style="4111" customWidth="1"/>
    <col min="13059" max="13079" width="5.7109375" style="4111" customWidth="1"/>
    <col min="13080" max="13080" width="7.28515625" style="4111" customWidth="1"/>
    <col min="13081" max="13312" width="8.85546875" style="4111"/>
    <col min="13313" max="13314" width="11.7109375" style="4111" customWidth="1"/>
    <col min="13315" max="13335" width="5.7109375" style="4111" customWidth="1"/>
    <col min="13336" max="13336" width="7.28515625" style="4111" customWidth="1"/>
    <col min="13337" max="13568" width="8.85546875" style="4111"/>
    <col min="13569" max="13570" width="11.7109375" style="4111" customWidth="1"/>
    <col min="13571" max="13591" width="5.7109375" style="4111" customWidth="1"/>
    <col min="13592" max="13592" width="7.28515625" style="4111" customWidth="1"/>
    <col min="13593" max="13824" width="8.85546875" style="4111"/>
    <col min="13825" max="13826" width="11.7109375" style="4111" customWidth="1"/>
    <col min="13827" max="13847" width="5.7109375" style="4111" customWidth="1"/>
    <col min="13848" max="13848" width="7.28515625" style="4111" customWidth="1"/>
    <col min="13849" max="14080" width="8.85546875" style="4111"/>
    <col min="14081" max="14082" width="11.7109375" style="4111" customWidth="1"/>
    <col min="14083" max="14103" width="5.7109375" style="4111" customWidth="1"/>
    <col min="14104" max="14104" width="7.28515625" style="4111" customWidth="1"/>
    <col min="14105" max="14336" width="8.85546875" style="4111"/>
    <col min="14337" max="14338" width="11.7109375" style="4111" customWidth="1"/>
    <col min="14339" max="14359" width="5.7109375" style="4111" customWidth="1"/>
    <col min="14360" max="14360" width="7.28515625" style="4111" customWidth="1"/>
    <col min="14361" max="14592" width="8.85546875" style="4111"/>
    <col min="14593" max="14594" width="11.7109375" style="4111" customWidth="1"/>
    <col min="14595" max="14615" width="5.7109375" style="4111" customWidth="1"/>
    <col min="14616" max="14616" width="7.28515625" style="4111" customWidth="1"/>
    <col min="14617" max="14848" width="8.85546875" style="4111"/>
    <col min="14849" max="14850" width="11.7109375" style="4111" customWidth="1"/>
    <col min="14851" max="14871" width="5.7109375" style="4111" customWidth="1"/>
    <col min="14872" max="14872" width="7.28515625" style="4111" customWidth="1"/>
    <col min="14873" max="15104" width="8.85546875" style="4111"/>
    <col min="15105" max="15106" width="11.7109375" style="4111" customWidth="1"/>
    <col min="15107" max="15127" width="5.7109375" style="4111" customWidth="1"/>
    <col min="15128" max="15128" width="7.28515625" style="4111" customWidth="1"/>
    <col min="15129" max="15360" width="8.85546875" style="4111"/>
    <col min="15361" max="15362" width="11.7109375" style="4111" customWidth="1"/>
    <col min="15363" max="15383" width="5.7109375" style="4111" customWidth="1"/>
    <col min="15384" max="15384" width="7.28515625" style="4111" customWidth="1"/>
    <col min="15385" max="15616" width="8.85546875" style="4111"/>
    <col min="15617" max="15618" width="11.7109375" style="4111" customWidth="1"/>
    <col min="15619" max="15639" width="5.7109375" style="4111" customWidth="1"/>
    <col min="15640" max="15640" width="7.28515625" style="4111" customWidth="1"/>
    <col min="15641" max="15872" width="8.85546875" style="4111"/>
    <col min="15873" max="15874" width="11.7109375" style="4111" customWidth="1"/>
    <col min="15875" max="15895" width="5.7109375" style="4111" customWidth="1"/>
    <col min="15896" max="15896" width="7.28515625" style="4111" customWidth="1"/>
    <col min="15897" max="16128" width="8.85546875" style="4111"/>
    <col min="16129" max="16130" width="11.7109375" style="4111" customWidth="1"/>
    <col min="16131" max="16151" width="5.7109375" style="4111" customWidth="1"/>
    <col min="16152" max="16152" width="7.28515625" style="4111" customWidth="1"/>
    <col min="16153" max="16384" width="8.85546875" style="4111"/>
  </cols>
  <sheetData>
    <row r="1" spans="1:24" s="4087" customFormat="1" ht="18.75">
      <c r="A1" s="5477" t="s">
        <v>3405</v>
      </c>
      <c r="B1" s="5477"/>
      <c r="C1" s="5477"/>
      <c r="D1" s="5477"/>
      <c r="E1" s="5477"/>
      <c r="F1" s="5477"/>
      <c r="G1" s="5477"/>
      <c r="H1" s="5477"/>
      <c r="I1" s="5477"/>
      <c r="J1" s="5477"/>
      <c r="K1" s="5477"/>
      <c r="L1" s="5477"/>
      <c r="M1" s="5477"/>
      <c r="N1" s="5477"/>
      <c r="O1" s="5477"/>
      <c r="P1" s="5477"/>
      <c r="Q1" s="5477"/>
      <c r="R1" s="5477"/>
      <c r="S1" s="5477"/>
      <c r="T1" s="5477"/>
      <c r="U1" s="5477"/>
      <c r="V1" s="5477"/>
      <c r="W1" s="5477"/>
      <c r="X1" s="5477"/>
    </row>
    <row r="2" spans="1:24" s="4087" customFormat="1">
      <c r="A2" s="5478" t="s">
        <v>3406</v>
      </c>
      <c r="B2" s="5478"/>
      <c r="C2" s="5478"/>
      <c r="D2" s="5478"/>
      <c r="E2" s="5478"/>
      <c r="F2" s="5478"/>
      <c r="G2" s="5478"/>
      <c r="H2" s="5478"/>
      <c r="I2" s="5478"/>
      <c r="J2" s="5478"/>
      <c r="K2" s="5478"/>
      <c r="L2" s="5478"/>
      <c r="M2" s="5478"/>
      <c r="N2" s="5478"/>
      <c r="O2" s="5478"/>
      <c r="P2" s="5478"/>
      <c r="Q2" s="5478"/>
      <c r="R2" s="5478"/>
      <c r="S2" s="5478"/>
      <c r="T2" s="5478"/>
      <c r="U2" s="5478"/>
      <c r="V2" s="5478"/>
      <c r="W2" s="5478"/>
      <c r="X2" s="5478"/>
    </row>
    <row r="3" spans="1:24" s="4087" customFormat="1">
      <c r="A3" s="4088" t="s">
        <v>3407</v>
      </c>
      <c r="B3" s="4089"/>
      <c r="X3" s="4087" t="s">
        <v>3408</v>
      </c>
    </row>
    <row r="4" spans="1:24" s="4087" customFormat="1" ht="12.75" customHeight="1">
      <c r="A4" s="4090" t="s">
        <v>169</v>
      </c>
      <c r="B4" s="4091"/>
      <c r="C4" s="4092" t="s">
        <v>3375</v>
      </c>
      <c r="D4" s="4093"/>
      <c r="E4" s="4093"/>
      <c r="F4" s="4093"/>
      <c r="G4" s="4093"/>
      <c r="H4" s="4093"/>
      <c r="I4" s="4093"/>
      <c r="J4" s="4093"/>
      <c r="K4" s="4093"/>
      <c r="L4" s="4093"/>
      <c r="M4" s="4093"/>
      <c r="N4" s="4093"/>
      <c r="O4" s="4093"/>
      <c r="P4" s="4093"/>
      <c r="Q4" s="4093"/>
      <c r="R4" s="4093"/>
      <c r="S4" s="4093"/>
      <c r="T4" s="4093"/>
      <c r="U4" s="4093"/>
      <c r="V4" s="4093"/>
      <c r="W4" s="4093"/>
      <c r="X4" s="4094" t="s">
        <v>3376</v>
      </c>
    </row>
    <row r="5" spans="1:24" s="4098" customFormat="1" ht="64.5" customHeight="1">
      <c r="A5" s="4095"/>
      <c r="B5" s="4096"/>
      <c r="C5" s="4097" t="s">
        <v>3377</v>
      </c>
      <c r="D5" s="4097" t="s">
        <v>3378</v>
      </c>
      <c r="E5" s="4097" t="s">
        <v>3379</v>
      </c>
      <c r="F5" s="4097" t="s">
        <v>3380</v>
      </c>
      <c r="G5" s="4097" t="s">
        <v>3381</v>
      </c>
      <c r="H5" s="4097" t="s">
        <v>3382</v>
      </c>
      <c r="I5" s="4097" t="s">
        <v>1562</v>
      </c>
      <c r="J5" s="4097" t="s">
        <v>3383</v>
      </c>
      <c r="K5" s="4097" t="s">
        <v>946</v>
      </c>
      <c r="L5" s="4097" t="s">
        <v>934</v>
      </c>
      <c r="M5" s="4097" t="s">
        <v>971</v>
      </c>
      <c r="N5" s="4097" t="s">
        <v>932</v>
      </c>
      <c r="O5" s="4097" t="s">
        <v>3384</v>
      </c>
      <c r="P5" s="4097" t="s">
        <v>940</v>
      </c>
      <c r="Q5" s="4097" t="s">
        <v>3385</v>
      </c>
      <c r="R5" s="4097" t="s">
        <v>3386</v>
      </c>
      <c r="S5" s="4097" t="s">
        <v>3387</v>
      </c>
      <c r="T5" s="4097" t="s">
        <v>3388</v>
      </c>
      <c r="U5" s="4097" t="s">
        <v>3389</v>
      </c>
      <c r="V5" s="4097" t="s">
        <v>936</v>
      </c>
      <c r="W5" s="4097" t="s">
        <v>993</v>
      </c>
      <c r="X5" s="4097" t="s">
        <v>95</v>
      </c>
    </row>
    <row r="6" spans="1:24" s="4098" customFormat="1" ht="79.5" customHeight="1">
      <c r="A6" s="4099" t="s">
        <v>147</v>
      </c>
      <c r="B6" s="4100" t="s">
        <v>148</v>
      </c>
      <c r="C6" s="4097" t="s">
        <v>3390</v>
      </c>
      <c r="D6" s="4097" t="s">
        <v>1480</v>
      </c>
      <c r="E6" s="4097" t="s">
        <v>3391</v>
      </c>
      <c r="F6" s="4097" t="s">
        <v>3392</v>
      </c>
      <c r="G6" s="4097" t="s">
        <v>3393</v>
      </c>
      <c r="H6" s="4097" t="s">
        <v>3394</v>
      </c>
      <c r="I6" s="4097" t="s">
        <v>957</v>
      </c>
      <c r="J6" s="4097" t="s">
        <v>3395</v>
      </c>
      <c r="K6" s="4097" t="s">
        <v>947</v>
      </c>
      <c r="L6" s="4097" t="s">
        <v>935</v>
      </c>
      <c r="M6" s="4097" t="s">
        <v>972</v>
      </c>
      <c r="N6" s="4097" t="s">
        <v>3396</v>
      </c>
      <c r="O6" s="4097" t="s">
        <v>1580</v>
      </c>
      <c r="P6" s="4097" t="s">
        <v>941</v>
      </c>
      <c r="Q6" s="4097" t="s">
        <v>1177</v>
      </c>
      <c r="R6" s="4097" t="s">
        <v>3397</v>
      </c>
      <c r="S6" s="4097" t="s">
        <v>3398</v>
      </c>
      <c r="T6" s="4097" t="s">
        <v>3399</v>
      </c>
      <c r="U6" s="4097" t="s">
        <v>3400</v>
      </c>
      <c r="V6" s="4097" t="s">
        <v>937</v>
      </c>
      <c r="W6" s="4097" t="s">
        <v>3401</v>
      </c>
      <c r="X6" s="4097" t="s">
        <v>96</v>
      </c>
    </row>
    <row r="7" spans="1:24" ht="33" customHeight="1">
      <c r="A7" s="4120" t="s">
        <v>3402</v>
      </c>
      <c r="B7" s="4121" t="s">
        <v>56</v>
      </c>
      <c r="C7" s="4122">
        <v>85</v>
      </c>
      <c r="D7" s="4123">
        <v>24</v>
      </c>
      <c r="E7" s="4123">
        <v>0</v>
      </c>
      <c r="F7" s="4123">
        <v>113</v>
      </c>
      <c r="G7" s="4123">
        <v>355</v>
      </c>
      <c r="H7" s="4123">
        <v>209</v>
      </c>
      <c r="I7" s="4123">
        <v>38</v>
      </c>
      <c r="J7" s="4123">
        <v>301</v>
      </c>
      <c r="K7" s="4123">
        <v>15</v>
      </c>
      <c r="L7" s="4123">
        <v>291</v>
      </c>
      <c r="M7" s="4123">
        <v>0</v>
      </c>
      <c r="N7" s="4123">
        <v>5</v>
      </c>
      <c r="O7" s="4123">
        <v>78</v>
      </c>
      <c r="P7" s="4123">
        <v>178</v>
      </c>
      <c r="Q7" s="4123">
        <v>12</v>
      </c>
      <c r="R7" s="4123">
        <v>104</v>
      </c>
      <c r="S7" s="4122">
        <v>122</v>
      </c>
      <c r="T7" s="4122">
        <v>134</v>
      </c>
      <c r="U7" s="4122">
        <v>189</v>
      </c>
      <c r="V7" s="4122">
        <v>10</v>
      </c>
      <c r="W7" s="4122">
        <v>58</v>
      </c>
      <c r="X7" s="4122">
        <f>SUM(C7:W7)</f>
        <v>2321</v>
      </c>
    </row>
    <row r="8" spans="1:24" ht="33" customHeight="1">
      <c r="A8" s="4106" t="s">
        <v>59</v>
      </c>
      <c r="B8" s="4107" t="s">
        <v>60</v>
      </c>
      <c r="C8" s="4108">
        <v>46</v>
      </c>
      <c r="D8" s="4109">
        <v>13</v>
      </c>
      <c r="E8" s="4109">
        <v>7</v>
      </c>
      <c r="F8" s="4109">
        <v>79</v>
      </c>
      <c r="G8" s="4109">
        <v>216</v>
      </c>
      <c r="H8" s="4109">
        <v>23</v>
      </c>
      <c r="I8" s="4109">
        <v>51</v>
      </c>
      <c r="J8" s="4109">
        <v>63</v>
      </c>
      <c r="K8" s="4109">
        <v>19</v>
      </c>
      <c r="L8" s="4109">
        <v>105</v>
      </c>
      <c r="M8" s="4109">
        <v>3</v>
      </c>
      <c r="N8" s="4109">
        <v>17</v>
      </c>
      <c r="O8" s="4109">
        <v>20</v>
      </c>
      <c r="P8" s="4109">
        <v>48</v>
      </c>
      <c r="Q8" s="4109">
        <v>7</v>
      </c>
      <c r="R8" s="4109">
        <v>24</v>
      </c>
      <c r="S8" s="4108">
        <v>52</v>
      </c>
      <c r="T8" s="4108">
        <v>3</v>
      </c>
      <c r="U8" s="4108">
        <v>21</v>
      </c>
      <c r="V8" s="4108">
        <v>11</v>
      </c>
      <c r="W8" s="4108">
        <v>6</v>
      </c>
      <c r="X8" s="4124">
        <f>SUM(C8:W8)</f>
        <v>834</v>
      </c>
    </row>
    <row r="9" spans="1:24" ht="33" customHeight="1">
      <c r="A9" s="4106" t="s">
        <v>161</v>
      </c>
      <c r="B9" s="4107" t="s">
        <v>68</v>
      </c>
      <c r="C9" s="4108">
        <v>13</v>
      </c>
      <c r="D9" s="4109">
        <v>3</v>
      </c>
      <c r="E9" s="4109">
        <v>1</v>
      </c>
      <c r="F9" s="4109">
        <v>2</v>
      </c>
      <c r="G9" s="4109">
        <v>44</v>
      </c>
      <c r="H9" s="4109">
        <v>3</v>
      </c>
      <c r="I9" s="4109">
        <v>3</v>
      </c>
      <c r="J9" s="4109">
        <v>8</v>
      </c>
      <c r="K9" s="4109">
        <v>1</v>
      </c>
      <c r="L9" s="4109">
        <v>13</v>
      </c>
      <c r="M9" s="4109">
        <v>0</v>
      </c>
      <c r="N9" s="4109">
        <v>0</v>
      </c>
      <c r="O9" s="4109">
        <v>4</v>
      </c>
      <c r="P9" s="4109">
        <v>17</v>
      </c>
      <c r="Q9" s="4109">
        <v>0</v>
      </c>
      <c r="R9" s="4109">
        <v>7</v>
      </c>
      <c r="S9" s="4108">
        <v>3</v>
      </c>
      <c r="T9" s="4108">
        <v>0</v>
      </c>
      <c r="U9" s="4108">
        <v>1</v>
      </c>
      <c r="V9" s="4108">
        <v>2</v>
      </c>
      <c r="W9" s="4110">
        <v>0</v>
      </c>
      <c r="X9" s="4110">
        <f>SUM(C9:W9)</f>
        <v>125</v>
      </c>
    </row>
    <row r="10" spans="1:24" ht="33" customHeight="1" thickBot="1">
      <c r="A10" s="4106" t="s">
        <v>73</v>
      </c>
      <c r="B10" s="4107" t="s">
        <v>74</v>
      </c>
      <c r="C10" s="4108">
        <v>2</v>
      </c>
      <c r="D10" s="4109">
        <v>3</v>
      </c>
      <c r="E10" s="4109">
        <v>0</v>
      </c>
      <c r="F10" s="4109">
        <v>4</v>
      </c>
      <c r="G10" s="4109">
        <v>94</v>
      </c>
      <c r="H10" s="4109">
        <v>22</v>
      </c>
      <c r="I10" s="4109">
        <v>12</v>
      </c>
      <c r="J10" s="4109">
        <v>13</v>
      </c>
      <c r="K10" s="4109">
        <v>1</v>
      </c>
      <c r="L10" s="4109">
        <v>9</v>
      </c>
      <c r="M10" s="4109">
        <v>0</v>
      </c>
      <c r="N10" s="4109">
        <v>13</v>
      </c>
      <c r="O10" s="4109">
        <v>4</v>
      </c>
      <c r="P10" s="4109">
        <v>6</v>
      </c>
      <c r="Q10" s="4109">
        <v>6</v>
      </c>
      <c r="R10" s="4109">
        <v>5</v>
      </c>
      <c r="S10" s="4108">
        <v>2</v>
      </c>
      <c r="T10" s="4108">
        <v>4</v>
      </c>
      <c r="U10" s="4108">
        <v>0</v>
      </c>
      <c r="V10" s="4108">
        <v>1</v>
      </c>
      <c r="W10" s="4110">
        <v>2</v>
      </c>
      <c r="X10" s="4110">
        <f>SUM(C10:W10)</f>
        <v>203</v>
      </c>
    </row>
    <row r="11" spans="1:24" ht="33" customHeight="1">
      <c r="A11" s="4116" t="s">
        <v>291</v>
      </c>
      <c r="B11" s="4117" t="s">
        <v>96</v>
      </c>
      <c r="C11" s="4118">
        <f t="shared" ref="C11:X11" si="0">SUM(C7:C10)</f>
        <v>146</v>
      </c>
      <c r="D11" s="4118">
        <f t="shared" si="0"/>
        <v>43</v>
      </c>
      <c r="E11" s="4118">
        <f t="shared" si="0"/>
        <v>8</v>
      </c>
      <c r="F11" s="4118">
        <f t="shared" si="0"/>
        <v>198</v>
      </c>
      <c r="G11" s="4118">
        <f t="shared" si="0"/>
        <v>709</v>
      </c>
      <c r="H11" s="4118">
        <f t="shared" si="0"/>
        <v>257</v>
      </c>
      <c r="I11" s="4118">
        <f t="shared" si="0"/>
        <v>104</v>
      </c>
      <c r="J11" s="4118">
        <f t="shared" si="0"/>
        <v>385</v>
      </c>
      <c r="K11" s="4118">
        <f t="shared" si="0"/>
        <v>36</v>
      </c>
      <c r="L11" s="4118">
        <f t="shared" si="0"/>
        <v>418</v>
      </c>
      <c r="M11" s="4118">
        <f t="shared" si="0"/>
        <v>3</v>
      </c>
      <c r="N11" s="4118">
        <f t="shared" si="0"/>
        <v>35</v>
      </c>
      <c r="O11" s="4118">
        <f t="shared" si="0"/>
        <v>106</v>
      </c>
      <c r="P11" s="4118">
        <f t="shared" si="0"/>
        <v>249</v>
      </c>
      <c r="Q11" s="4118">
        <f t="shared" si="0"/>
        <v>25</v>
      </c>
      <c r="R11" s="4118">
        <f t="shared" si="0"/>
        <v>140</v>
      </c>
      <c r="S11" s="4118">
        <f t="shared" si="0"/>
        <v>179</v>
      </c>
      <c r="T11" s="4118">
        <f t="shared" si="0"/>
        <v>141</v>
      </c>
      <c r="U11" s="4118">
        <f t="shared" si="0"/>
        <v>211</v>
      </c>
      <c r="V11" s="4118">
        <f t="shared" si="0"/>
        <v>24</v>
      </c>
      <c r="W11" s="4118">
        <f t="shared" si="0"/>
        <v>66</v>
      </c>
      <c r="X11" s="4118">
        <f t="shared" si="0"/>
        <v>3483</v>
      </c>
    </row>
    <row r="12" spans="1:24">
      <c r="A12" s="5476" t="s">
        <v>3404</v>
      </c>
      <c r="B12" s="5476"/>
      <c r="C12" s="5476"/>
      <c r="D12" s="5476"/>
      <c r="E12" s="5476"/>
      <c r="F12" s="5476"/>
      <c r="G12" s="5476"/>
      <c r="H12" s="5476"/>
      <c r="I12" s="5476"/>
      <c r="J12" s="5476"/>
      <c r="K12" s="5476"/>
      <c r="L12" s="5476"/>
      <c r="M12" s="5476"/>
      <c r="N12" s="5476"/>
      <c r="O12" s="5476"/>
      <c r="P12" s="5476"/>
      <c r="Q12" s="5476"/>
      <c r="R12" s="5476"/>
      <c r="S12" s="5476"/>
    </row>
  </sheetData>
  <mergeCells count="3">
    <mergeCell ref="A1:X1"/>
    <mergeCell ref="A2:X2"/>
    <mergeCell ref="A12:S12"/>
  </mergeCells>
  <printOptions horizontalCentered="1" verticalCentered="1"/>
  <pageMargins left="0.55118110236220474" right="0.55118110236220474" top="0.98425196850393704" bottom="0.98425196850393704" header="0.51181102362204722" footer="0.51181102362204722"/>
  <pageSetup paperSize="9" scale="88" orientation="landscape" horizontalDpi="4294967295" verticalDpi="300"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3914-2349-4436-9EA8-2B71D99BC4CC}">
  <dimension ref="A1:CW43"/>
  <sheetViews>
    <sheetView showGridLines="0" zoomScale="75" zoomScaleNormal="75" workbookViewId="0">
      <selection activeCell="S20" sqref="S20"/>
    </sheetView>
  </sheetViews>
  <sheetFormatPr defaultColWidth="11.28515625" defaultRowHeight="15.75"/>
  <cols>
    <col min="1" max="1" width="14.42578125" style="4153" customWidth="1"/>
    <col min="2" max="2" width="14.140625" style="4153" customWidth="1"/>
    <col min="3" max="3" width="7.42578125" style="4153" customWidth="1"/>
    <col min="4" max="4" width="4.140625" style="4153" customWidth="1"/>
    <col min="5" max="5" width="7.42578125" style="4153" customWidth="1"/>
    <col min="6" max="6" width="4" style="4153" customWidth="1"/>
    <col min="7" max="7" width="7.42578125" style="4153" customWidth="1"/>
    <col min="8" max="8" width="6.85546875" style="4153" customWidth="1"/>
    <col min="9" max="9" width="7.42578125" style="4153" customWidth="1"/>
    <col min="10" max="10" width="4" style="4153" customWidth="1"/>
    <col min="11" max="11" width="7.42578125" style="4153" customWidth="1"/>
    <col min="12" max="12" width="4" style="4153" customWidth="1"/>
    <col min="13" max="13" width="7.42578125" style="4153" customWidth="1"/>
    <col min="14" max="14" width="4" style="4153" customWidth="1"/>
    <col min="15" max="15" width="7.42578125" style="4153" customWidth="1"/>
    <col min="16" max="16" width="3.28515625" style="4153" customWidth="1"/>
    <col min="17" max="17" width="8.140625" style="4153" customWidth="1"/>
    <col min="18" max="18" width="8" style="4153" customWidth="1"/>
    <col min="19" max="256" width="11.28515625" style="4153"/>
    <col min="257" max="257" width="14.42578125" style="4153" customWidth="1"/>
    <col min="258" max="258" width="14.140625" style="4153" customWidth="1"/>
    <col min="259" max="259" width="7.42578125" style="4153" customWidth="1"/>
    <col min="260" max="260" width="4.140625" style="4153" customWidth="1"/>
    <col min="261" max="261" width="7.42578125" style="4153" customWidth="1"/>
    <col min="262" max="262" width="4" style="4153" customWidth="1"/>
    <col min="263" max="263" width="7.42578125" style="4153" customWidth="1"/>
    <col min="264" max="264" width="6.85546875" style="4153" customWidth="1"/>
    <col min="265" max="265" width="7.42578125" style="4153" customWidth="1"/>
    <col min="266" max="266" width="4" style="4153" customWidth="1"/>
    <col min="267" max="267" width="7.42578125" style="4153" customWidth="1"/>
    <col min="268" max="268" width="4" style="4153" customWidth="1"/>
    <col min="269" max="269" width="7.42578125" style="4153" customWidth="1"/>
    <col min="270" max="270" width="4" style="4153" customWidth="1"/>
    <col min="271" max="271" width="7.42578125" style="4153" customWidth="1"/>
    <col min="272" max="272" width="3.28515625" style="4153" customWidth="1"/>
    <col min="273" max="273" width="8.140625" style="4153" customWidth="1"/>
    <col min="274" max="274" width="8" style="4153" customWidth="1"/>
    <col min="275" max="512" width="11.28515625" style="4153"/>
    <col min="513" max="513" width="14.42578125" style="4153" customWidth="1"/>
    <col min="514" max="514" width="14.140625" style="4153" customWidth="1"/>
    <col min="515" max="515" width="7.42578125" style="4153" customWidth="1"/>
    <col min="516" max="516" width="4.140625" style="4153" customWidth="1"/>
    <col min="517" max="517" width="7.42578125" style="4153" customWidth="1"/>
    <col min="518" max="518" width="4" style="4153" customWidth="1"/>
    <col min="519" max="519" width="7.42578125" style="4153" customWidth="1"/>
    <col min="520" max="520" width="6.85546875" style="4153" customWidth="1"/>
    <col min="521" max="521" width="7.42578125" style="4153" customWidth="1"/>
    <col min="522" max="522" width="4" style="4153" customWidth="1"/>
    <col min="523" max="523" width="7.42578125" style="4153" customWidth="1"/>
    <col min="524" max="524" width="4" style="4153" customWidth="1"/>
    <col min="525" max="525" width="7.42578125" style="4153" customWidth="1"/>
    <col min="526" max="526" width="4" style="4153" customWidth="1"/>
    <col min="527" max="527" width="7.42578125" style="4153" customWidth="1"/>
    <col min="528" max="528" width="3.28515625" style="4153" customWidth="1"/>
    <col min="529" max="529" width="8.140625" style="4153" customWidth="1"/>
    <col min="530" max="530" width="8" style="4153" customWidth="1"/>
    <col min="531" max="768" width="11.28515625" style="4153"/>
    <col min="769" max="769" width="14.42578125" style="4153" customWidth="1"/>
    <col min="770" max="770" width="14.140625" style="4153" customWidth="1"/>
    <col min="771" max="771" width="7.42578125" style="4153" customWidth="1"/>
    <col min="772" max="772" width="4.140625" style="4153" customWidth="1"/>
    <col min="773" max="773" width="7.42578125" style="4153" customWidth="1"/>
    <col min="774" max="774" width="4" style="4153" customWidth="1"/>
    <col min="775" max="775" width="7.42578125" style="4153" customWidth="1"/>
    <col min="776" max="776" width="6.85546875" style="4153" customWidth="1"/>
    <col min="777" max="777" width="7.42578125" style="4153" customWidth="1"/>
    <col min="778" max="778" width="4" style="4153" customWidth="1"/>
    <col min="779" max="779" width="7.42578125" style="4153" customWidth="1"/>
    <col min="780" max="780" width="4" style="4153" customWidth="1"/>
    <col min="781" max="781" width="7.42578125" style="4153" customWidth="1"/>
    <col min="782" max="782" width="4" style="4153" customWidth="1"/>
    <col min="783" max="783" width="7.42578125" style="4153" customWidth="1"/>
    <col min="784" max="784" width="3.28515625" style="4153" customWidth="1"/>
    <col min="785" max="785" width="8.140625" style="4153" customWidth="1"/>
    <col min="786" max="786" width="8" style="4153" customWidth="1"/>
    <col min="787" max="1024" width="11.28515625" style="4153"/>
    <col min="1025" max="1025" width="14.42578125" style="4153" customWidth="1"/>
    <col min="1026" max="1026" width="14.140625" style="4153" customWidth="1"/>
    <col min="1027" max="1027" width="7.42578125" style="4153" customWidth="1"/>
    <col min="1028" max="1028" width="4.140625" style="4153" customWidth="1"/>
    <col min="1029" max="1029" width="7.42578125" style="4153" customWidth="1"/>
    <col min="1030" max="1030" width="4" style="4153" customWidth="1"/>
    <col min="1031" max="1031" width="7.42578125" style="4153" customWidth="1"/>
    <col min="1032" max="1032" width="6.85546875" style="4153" customWidth="1"/>
    <col min="1033" max="1033" width="7.42578125" style="4153" customWidth="1"/>
    <col min="1034" max="1034" width="4" style="4153" customWidth="1"/>
    <col min="1035" max="1035" width="7.42578125" style="4153" customWidth="1"/>
    <col min="1036" max="1036" width="4" style="4153" customWidth="1"/>
    <col min="1037" max="1037" width="7.42578125" style="4153" customWidth="1"/>
    <col min="1038" max="1038" width="4" style="4153" customWidth="1"/>
    <col min="1039" max="1039" width="7.42578125" style="4153" customWidth="1"/>
    <col min="1040" max="1040" width="3.28515625" style="4153" customWidth="1"/>
    <col min="1041" max="1041" width="8.140625" style="4153" customWidth="1"/>
    <col min="1042" max="1042" width="8" style="4153" customWidth="1"/>
    <col min="1043" max="1280" width="11.28515625" style="4153"/>
    <col min="1281" max="1281" width="14.42578125" style="4153" customWidth="1"/>
    <col min="1282" max="1282" width="14.140625" style="4153" customWidth="1"/>
    <col min="1283" max="1283" width="7.42578125" style="4153" customWidth="1"/>
    <col min="1284" max="1284" width="4.140625" style="4153" customWidth="1"/>
    <col min="1285" max="1285" width="7.42578125" style="4153" customWidth="1"/>
    <col min="1286" max="1286" width="4" style="4153" customWidth="1"/>
    <col min="1287" max="1287" width="7.42578125" style="4153" customWidth="1"/>
    <col min="1288" max="1288" width="6.85546875" style="4153" customWidth="1"/>
    <col min="1289" max="1289" width="7.42578125" style="4153" customWidth="1"/>
    <col min="1290" max="1290" width="4" style="4153" customWidth="1"/>
    <col min="1291" max="1291" width="7.42578125" style="4153" customWidth="1"/>
    <col min="1292" max="1292" width="4" style="4153" customWidth="1"/>
    <col min="1293" max="1293" width="7.42578125" style="4153" customWidth="1"/>
    <col min="1294" max="1294" width="4" style="4153" customWidth="1"/>
    <col min="1295" max="1295" width="7.42578125" style="4153" customWidth="1"/>
    <col min="1296" max="1296" width="3.28515625" style="4153" customWidth="1"/>
    <col min="1297" max="1297" width="8.140625" style="4153" customWidth="1"/>
    <col min="1298" max="1298" width="8" style="4153" customWidth="1"/>
    <col min="1299" max="1536" width="11.28515625" style="4153"/>
    <col min="1537" max="1537" width="14.42578125" style="4153" customWidth="1"/>
    <col min="1538" max="1538" width="14.140625" style="4153" customWidth="1"/>
    <col min="1539" max="1539" width="7.42578125" style="4153" customWidth="1"/>
    <col min="1540" max="1540" width="4.140625" style="4153" customWidth="1"/>
    <col min="1541" max="1541" width="7.42578125" style="4153" customWidth="1"/>
    <col min="1542" max="1542" width="4" style="4153" customWidth="1"/>
    <col min="1543" max="1543" width="7.42578125" style="4153" customWidth="1"/>
    <col min="1544" max="1544" width="6.85546875" style="4153" customWidth="1"/>
    <col min="1545" max="1545" width="7.42578125" style="4153" customWidth="1"/>
    <col min="1546" max="1546" width="4" style="4153" customWidth="1"/>
    <col min="1547" max="1547" width="7.42578125" style="4153" customWidth="1"/>
    <col min="1548" max="1548" width="4" style="4153" customWidth="1"/>
    <col min="1549" max="1549" width="7.42578125" style="4153" customWidth="1"/>
    <col min="1550" max="1550" width="4" style="4153" customWidth="1"/>
    <col min="1551" max="1551" width="7.42578125" style="4153" customWidth="1"/>
    <col min="1552" max="1552" width="3.28515625" style="4153" customWidth="1"/>
    <col min="1553" max="1553" width="8.140625" style="4153" customWidth="1"/>
    <col min="1554" max="1554" width="8" style="4153" customWidth="1"/>
    <col min="1555" max="1792" width="11.28515625" style="4153"/>
    <col min="1793" max="1793" width="14.42578125" style="4153" customWidth="1"/>
    <col min="1794" max="1794" width="14.140625" style="4153" customWidth="1"/>
    <col min="1795" max="1795" width="7.42578125" style="4153" customWidth="1"/>
    <col min="1796" max="1796" width="4.140625" style="4153" customWidth="1"/>
    <col min="1797" max="1797" width="7.42578125" style="4153" customWidth="1"/>
    <col min="1798" max="1798" width="4" style="4153" customWidth="1"/>
    <col min="1799" max="1799" width="7.42578125" style="4153" customWidth="1"/>
    <col min="1800" max="1800" width="6.85546875" style="4153" customWidth="1"/>
    <col min="1801" max="1801" width="7.42578125" style="4153" customWidth="1"/>
    <col min="1802" max="1802" width="4" style="4153" customWidth="1"/>
    <col min="1803" max="1803" width="7.42578125" style="4153" customWidth="1"/>
    <col min="1804" max="1804" width="4" style="4153" customWidth="1"/>
    <col min="1805" max="1805" width="7.42578125" style="4153" customWidth="1"/>
    <col min="1806" max="1806" width="4" style="4153" customWidth="1"/>
    <col min="1807" max="1807" width="7.42578125" style="4153" customWidth="1"/>
    <col min="1808" max="1808" width="3.28515625" style="4153" customWidth="1"/>
    <col min="1809" max="1809" width="8.140625" style="4153" customWidth="1"/>
    <col min="1810" max="1810" width="8" style="4153" customWidth="1"/>
    <col min="1811" max="2048" width="11.28515625" style="4153"/>
    <col min="2049" max="2049" width="14.42578125" style="4153" customWidth="1"/>
    <col min="2050" max="2050" width="14.140625" style="4153" customWidth="1"/>
    <col min="2051" max="2051" width="7.42578125" style="4153" customWidth="1"/>
    <col min="2052" max="2052" width="4.140625" style="4153" customWidth="1"/>
    <col min="2053" max="2053" width="7.42578125" style="4153" customWidth="1"/>
    <col min="2054" max="2054" width="4" style="4153" customWidth="1"/>
    <col min="2055" max="2055" width="7.42578125" style="4153" customWidth="1"/>
    <col min="2056" max="2056" width="6.85546875" style="4153" customWidth="1"/>
    <col min="2057" max="2057" width="7.42578125" style="4153" customWidth="1"/>
    <col min="2058" max="2058" width="4" style="4153" customWidth="1"/>
    <col min="2059" max="2059" width="7.42578125" style="4153" customWidth="1"/>
    <col min="2060" max="2060" width="4" style="4153" customWidth="1"/>
    <col min="2061" max="2061" width="7.42578125" style="4153" customWidth="1"/>
    <col min="2062" max="2062" width="4" style="4153" customWidth="1"/>
    <col min="2063" max="2063" width="7.42578125" style="4153" customWidth="1"/>
    <col min="2064" max="2064" width="3.28515625" style="4153" customWidth="1"/>
    <col min="2065" max="2065" width="8.140625" style="4153" customWidth="1"/>
    <col min="2066" max="2066" width="8" style="4153" customWidth="1"/>
    <col min="2067" max="2304" width="11.28515625" style="4153"/>
    <col min="2305" max="2305" width="14.42578125" style="4153" customWidth="1"/>
    <col min="2306" max="2306" width="14.140625" style="4153" customWidth="1"/>
    <col min="2307" max="2307" width="7.42578125" style="4153" customWidth="1"/>
    <col min="2308" max="2308" width="4.140625" style="4153" customWidth="1"/>
    <col min="2309" max="2309" width="7.42578125" style="4153" customWidth="1"/>
    <col min="2310" max="2310" width="4" style="4153" customWidth="1"/>
    <col min="2311" max="2311" width="7.42578125" style="4153" customWidth="1"/>
    <col min="2312" max="2312" width="6.85546875" style="4153" customWidth="1"/>
    <col min="2313" max="2313" width="7.42578125" style="4153" customWidth="1"/>
    <col min="2314" max="2314" width="4" style="4153" customWidth="1"/>
    <col min="2315" max="2315" width="7.42578125" style="4153" customWidth="1"/>
    <col min="2316" max="2316" width="4" style="4153" customWidth="1"/>
    <col min="2317" max="2317" width="7.42578125" style="4153" customWidth="1"/>
    <col min="2318" max="2318" width="4" style="4153" customWidth="1"/>
    <col min="2319" max="2319" width="7.42578125" style="4153" customWidth="1"/>
    <col min="2320" max="2320" width="3.28515625" style="4153" customWidth="1"/>
    <col min="2321" max="2321" width="8.140625" style="4153" customWidth="1"/>
    <col min="2322" max="2322" width="8" style="4153" customWidth="1"/>
    <col min="2323" max="2560" width="11.28515625" style="4153"/>
    <col min="2561" max="2561" width="14.42578125" style="4153" customWidth="1"/>
    <col min="2562" max="2562" width="14.140625" style="4153" customWidth="1"/>
    <col min="2563" max="2563" width="7.42578125" style="4153" customWidth="1"/>
    <col min="2564" max="2564" width="4.140625" style="4153" customWidth="1"/>
    <col min="2565" max="2565" width="7.42578125" style="4153" customWidth="1"/>
    <col min="2566" max="2566" width="4" style="4153" customWidth="1"/>
    <col min="2567" max="2567" width="7.42578125" style="4153" customWidth="1"/>
    <col min="2568" max="2568" width="6.85546875" style="4153" customWidth="1"/>
    <col min="2569" max="2569" width="7.42578125" style="4153" customWidth="1"/>
    <col min="2570" max="2570" width="4" style="4153" customWidth="1"/>
    <col min="2571" max="2571" width="7.42578125" style="4153" customWidth="1"/>
    <col min="2572" max="2572" width="4" style="4153" customWidth="1"/>
    <col min="2573" max="2573" width="7.42578125" style="4153" customWidth="1"/>
    <col min="2574" max="2574" width="4" style="4153" customWidth="1"/>
    <col min="2575" max="2575" width="7.42578125" style="4153" customWidth="1"/>
    <col min="2576" max="2576" width="3.28515625" style="4153" customWidth="1"/>
    <col min="2577" max="2577" width="8.140625" style="4153" customWidth="1"/>
    <col min="2578" max="2578" width="8" style="4153" customWidth="1"/>
    <col min="2579" max="2816" width="11.28515625" style="4153"/>
    <col min="2817" max="2817" width="14.42578125" style="4153" customWidth="1"/>
    <col min="2818" max="2818" width="14.140625" style="4153" customWidth="1"/>
    <col min="2819" max="2819" width="7.42578125" style="4153" customWidth="1"/>
    <col min="2820" max="2820" width="4.140625" style="4153" customWidth="1"/>
    <col min="2821" max="2821" width="7.42578125" style="4153" customWidth="1"/>
    <col min="2822" max="2822" width="4" style="4153" customWidth="1"/>
    <col min="2823" max="2823" width="7.42578125" style="4153" customWidth="1"/>
    <col min="2824" max="2824" width="6.85546875" style="4153" customWidth="1"/>
    <col min="2825" max="2825" width="7.42578125" style="4153" customWidth="1"/>
    <col min="2826" max="2826" width="4" style="4153" customWidth="1"/>
    <col min="2827" max="2827" width="7.42578125" style="4153" customWidth="1"/>
    <col min="2828" max="2828" width="4" style="4153" customWidth="1"/>
    <col min="2829" max="2829" width="7.42578125" style="4153" customWidth="1"/>
    <col min="2830" max="2830" width="4" style="4153" customWidth="1"/>
    <col min="2831" max="2831" width="7.42578125" style="4153" customWidth="1"/>
    <col min="2832" max="2832" width="3.28515625" style="4153" customWidth="1"/>
    <col min="2833" max="2833" width="8.140625" style="4153" customWidth="1"/>
    <col min="2834" max="2834" width="8" style="4153" customWidth="1"/>
    <col min="2835" max="3072" width="11.28515625" style="4153"/>
    <col min="3073" max="3073" width="14.42578125" style="4153" customWidth="1"/>
    <col min="3074" max="3074" width="14.140625" style="4153" customWidth="1"/>
    <col min="3075" max="3075" width="7.42578125" style="4153" customWidth="1"/>
    <col min="3076" max="3076" width="4.140625" style="4153" customWidth="1"/>
    <col min="3077" max="3077" width="7.42578125" style="4153" customWidth="1"/>
    <col min="3078" max="3078" width="4" style="4153" customWidth="1"/>
    <col min="3079" max="3079" width="7.42578125" style="4153" customWidth="1"/>
    <col min="3080" max="3080" width="6.85546875" style="4153" customWidth="1"/>
    <col min="3081" max="3081" width="7.42578125" style="4153" customWidth="1"/>
    <col min="3082" max="3082" width="4" style="4153" customWidth="1"/>
    <col min="3083" max="3083" width="7.42578125" style="4153" customWidth="1"/>
    <col min="3084" max="3084" width="4" style="4153" customWidth="1"/>
    <col min="3085" max="3085" width="7.42578125" style="4153" customWidth="1"/>
    <col min="3086" max="3086" width="4" style="4153" customWidth="1"/>
    <col min="3087" max="3087" width="7.42578125" style="4153" customWidth="1"/>
    <col min="3088" max="3088" width="3.28515625" style="4153" customWidth="1"/>
    <col min="3089" max="3089" width="8.140625" style="4153" customWidth="1"/>
    <col min="3090" max="3090" width="8" style="4153" customWidth="1"/>
    <col min="3091" max="3328" width="11.28515625" style="4153"/>
    <col min="3329" max="3329" width="14.42578125" style="4153" customWidth="1"/>
    <col min="3330" max="3330" width="14.140625" style="4153" customWidth="1"/>
    <col min="3331" max="3331" width="7.42578125" style="4153" customWidth="1"/>
    <col min="3332" max="3332" width="4.140625" style="4153" customWidth="1"/>
    <col min="3333" max="3333" width="7.42578125" style="4153" customWidth="1"/>
    <col min="3334" max="3334" width="4" style="4153" customWidth="1"/>
    <col min="3335" max="3335" width="7.42578125" style="4153" customWidth="1"/>
    <col min="3336" max="3336" width="6.85546875" style="4153" customWidth="1"/>
    <col min="3337" max="3337" width="7.42578125" style="4153" customWidth="1"/>
    <col min="3338" max="3338" width="4" style="4153" customWidth="1"/>
    <col min="3339" max="3339" width="7.42578125" style="4153" customWidth="1"/>
    <col min="3340" max="3340" width="4" style="4153" customWidth="1"/>
    <col min="3341" max="3341" width="7.42578125" style="4153" customWidth="1"/>
    <col min="3342" max="3342" width="4" style="4153" customWidth="1"/>
    <col min="3343" max="3343" width="7.42578125" style="4153" customWidth="1"/>
    <col min="3344" max="3344" width="3.28515625" style="4153" customWidth="1"/>
    <col min="3345" max="3345" width="8.140625" style="4153" customWidth="1"/>
    <col min="3346" max="3346" width="8" style="4153" customWidth="1"/>
    <col min="3347" max="3584" width="11.28515625" style="4153"/>
    <col min="3585" max="3585" width="14.42578125" style="4153" customWidth="1"/>
    <col min="3586" max="3586" width="14.140625" style="4153" customWidth="1"/>
    <col min="3587" max="3587" width="7.42578125" style="4153" customWidth="1"/>
    <col min="3588" max="3588" width="4.140625" style="4153" customWidth="1"/>
    <col min="3589" max="3589" width="7.42578125" style="4153" customWidth="1"/>
    <col min="3590" max="3590" width="4" style="4153" customWidth="1"/>
    <col min="3591" max="3591" width="7.42578125" style="4153" customWidth="1"/>
    <col min="3592" max="3592" width="6.85546875" style="4153" customWidth="1"/>
    <col min="3593" max="3593" width="7.42578125" style="4153" customWidth="1"/>
    <col min="3594" max="3594" width="4" style="4153" customWidth="1"/>
    <col min="3595" max="3595" width="7.42578125" style="4153" customWidth="1"/>
    <col min="3596" max="3596" width="4" style="4153" customWidth="1"/>
    <col min="3597" max="3597" width="7.42578125" style="4153" customWidth="1"/>
    <col min="3598" max="3598" width="4" style="4153" customWidth="1"/>
    <col min="3599" max="3599" width="7.42578125" style="4153" customWidth="1"/>
    <col min="3600" max="3600" width="3.28515625" style="4153" customWidth="1"/>
    <col min="3601" max="3601" width="8.140625" style="4153" customWidth="1"/>
    <col min="3602" max="3602" width="8" style="4153" customWidth="1"/>
    <col min="3603" max="3840" width="11.28515625" style="4153"/>
    <col min="3841" max="3841" width="14.42578125" style="4153" customWidth="1"/>
    <col min="3842" max="3842" width="14.140625" style="4153" customWidth="1"/>
    <col min="3843" max="3843" width="7.42578125" style="4153" customWidth="1"/>
    <col min="3844" max="3844" width="4.140625" style="4153" customWidth="1"/>
    <col min="3845" max="3845" width="7.42578125" style="4153" customWidth="1"/>
    <col min="3846" max="3846" width="4" style="4153" customWidth="1"/>
    <col min="3847" max="3847" width="7.42578125" style="4153" customWidth="1"/>
    <col min="3848" max="3848" width="6.85546875" style="4153" customWidth="1"/>
    <col min="3849" max="3849" width="7.42578125" style="4153" customWidth="1"/>
    <col min="3850" max="3850" width="4" style="4153" customWidth="1"/>
    <col min="3851" max="3851" width="7.42578125" style="4153" customWidth="1"/>
    <col min="3852" max="3852" width="4" style="4153" customWidth="1"/>
    <col min="3853" max="3853" width="7.42578125" style="4153" customWidth="1"/>
    <col min="3854" max="3854" width="4" style="4153" customWidth="1"/>
    <col min="3855" max="3855" width="7.42578125" style="4153" customWidth="1"/>
    <col min="3856" max="3856" width="3.28515625" style="4153" customWidth="1"/>
    <col min="3857" max="3857" width="8.140625" style="4153" customWidth="1"/>
    <col min="3858" max="3858" width="8" style="4153" customWidth="1"/>
    <col min="3859" max="4096" width="11.28515625" style="4153"/>
    <col min="4097" max="4097" width="14.42578125" style="4153" customWidth="1"/>
    <col min="4098" max="4098" width="14.140625" style="4153" customWidth="1"/>
    <col min="4099" max="4099" width="7.42578125" style="4153" customWidth="1"/>
    <col min="4100" max="4100" width="4.140625" style="4153" customWidth="1"/>
    <col min="4101" max="4101" width="7.42578125" style="4153" customWidth="1"/>
    <col min="4102" max="4102" width="4" style="4153" customWidth="1"/>
    <col min="4103" max="4103" width="7.42578125" style="4153" customWidth="1"/>
    <col min="4104" max="4104" width="6.85546875" style="4153" customWidth="1"/>
    <col min="4105" max="4105" width="7.42578125" style="4153" customWidth="1"/>
    <col min="4106" max="4106" width="4" style="4153" customWidth="1"/>
    <col min="4107" max="4107" width="7.42578125" style="4153" customWidth="1"/>
    <col min="4108" max="4108" width="4" style="4153" customWidth="1"/>
    <col min="4109" max="4109" width="7.42578125" style="4153" customWidth="1"/>
    <col min="4110" max="4110" width="4" style="4153" customWidth="1"/>
    <col min="4111" max="4111" width="7.42578125" style="4153" customWidth="1"/>
    <col min="4112" max="4112" width="3.28515625" style="4153" customWidth="1"/>
    <col min="4113" max="4113" width="8.140625" style="4153" customWidth="1"/>
    <col min="4114" max="4114" width="8" style="4153" customWidth="1"/>
    <col min="4115" max="4352" width="11.28515625" style="4153"/>
    <col min="4353" max="4353" width="14.42578125" style="4153" customWidth="1"/>
    <col min="4354" max="4354" width="14.140625" style="4153" customWidth="1"/>
    <col min="4355" max="4355" width="7.42578125" style="4153" customWidth="1"/>
    <col min="4356" max="4356" width="4.140625" style="4153" customWidth="1"/>
    <col min="4357" max="4357" width="7.42578125" style="4153" customWidth="1"/>
    <col min="4358" max="4358" width="4" style="4153" customWidth="1"/>
    <col min="4359" max="4359" width="7.42578125" style="4153" customWidth="1"/>
    <col min="4360" max="4360" width="6.85546875" style="4153" customWidth="1"/>
    <col min="4361" max="4361" width="7.42578125" style="4153" customWidth="1"/>
    <col min="4362" max="4362" width="4" style="4153" customWidth="1"/>
    <col min="4363" max="4363" width="7.42578125" style="4153" customWidth="1"/>
    <col min="4364" max="4364" width="4" style="4153" customWidth="1"/>
    <col min="4365" max="4365" width="7.42578125" style="4153" customWidth="1"/>
    <col min="4366" max="4366" width="4" style="4153" customWidth="1"/>
    <col min="4367" max="4367" width="7.42578125" style="4153" customWidth="1"/>
    <col min="4368" max="4368" width="3.28515625" style="4153" customWidth="1"/>
    <col min="4369" max="4369" width="8.140625" style="4153" customWidth="1"/>
    <col min="4370" max="4370" width="8" style="4153" customWidth="1"/>
    <col min="4371" max="4608" width="11.28515625" style="4153"/>
    <col min="4609" max="4609" width="14.42578125" style="4153" customWidth="1"/>
    <col min="4610" max="4610" width="14.140625" style="4153" customWidth="1"/>
    <col min="4611" max="4611" width="7.42578125" style="4153" customWidth="1"/>
    <col min="4612" max="4612" width="4.140625" style="4153" customWidth="1"/>
    <col min="4613" max="4613" width="7.42578125" style="4153" customWidth="1"/>
    <col min="4614" max="4614" width="4" style="4153" customWidth="1"/>
    <col min="4615" max="4615" width="7.42578125" style="4153" customWidth="1"/>
    <col min="4616" max="4616" width="6.85546875" style="4153" customWidth="1"/>
    <col min="4617" max="4617" width="7.42578125" style="4153" customWidth="1"/>
    <col min="4618" max="4618" width="4" style="4153" customWidth="1"/>
    <col min="4619" max="4619" width="7.42578125" style="4153" customWidth="1"/>
    <col min="4620" max="4620" width="4" style="4153" customWidth="1"/>
    <col min="4621" max="4621" width="7.42578125" style="4153" customWidth="1"/>
    <col min="4622" max="4622" width="4" style="4153" customWidth="1"/>
    <col min="4623" max="4623" width="7.42578125" style="4153" customWidth="1"/>
    <col min="4624" max="4624" width="3.28515625" style="4153" customWidth="1"/>
    <col min="4625" max="4625" width="8.140625" style="4153" customWidth="1"/>
    <col min="4626" max="4626" width="8" style="4153" customWidth="1"/>
    <col min="4627" max="4864" width="11.28515625" style="4153"/>
    <col min="4865" max="4865" width="14.42578125" style="4153" customWidth="1"/>
    <col min="4866" max="4866" width="14.140625" style="4153" customWidth="1"/>
    <col min="4867" max="4867" width="7.42578125" style="4153" customWidth="1"/>
    <col min="4868" max="4868" width="4.140625" style="4153" customWidth="1"/>
    <col min="4869" max="4869" width="7.42578125" style="4153" customWidth="1"/>
    <col min="4870" max="4870" width="4" style="4153" customWidth="1"/>
    <col min="4871" max="4871" width="7.42578125" style="4153" customWidth="1"/>
    <col min="4872" max="4872" width="6.85546875" style="4153" customWidth="1"/>
    <col min="4873" max="4873" width="7.42578125" style="4153" customWidth="1"/>
    <col min="4874" max="4874" width="4" style="4153" customWidth="1"/>
    <col min="4875" max="4875" width="7.42578125" style="4153" customWidth="1"/>
    <col min="4876" max="4876" width="4" style="4153" customWidth="1"/>
    <col min="4877" max="4877" width="7.42578125" style="4153" customWidth="1"/>
    <col min="4878" max="4878" width="4" style="4153" customWidth="1"/>
    <col min="4879" max="4879" width="7.42578125" style="4153" customWidth="1"/>
    <col min="4880" max="4880" width="3.28515625" style="4153" customWidth="1"/>
    <col min="4881" max="4881" width="8.140625" style="4153" customWidth="1"/>
    <col min="4882" max="4882" width="8" style="4153" customWidth="1"/>
    <col min="4883" max="5120" width="11.28515625" style="4153"/>
    <col min="5121" max="5121" width="14.42578125" style="4153" customWidth="1"/>
    <col min="5122" max="5122" width="14.140625" style="4153" customWidth="1"/>
    <col min="5123" max="5123" width="7.42578125" style="4153" customWidth="1"/>
    <col min="5124" max="5124" width="4.140625" style="4153" customWidth="1"/>
    <col min="5125" max="5125" width="7.42578125" style="4153" customWidth="1"/>
    <col min="5126" max="5126" width="4" style="4153" customWidth="1"/>
    <col min="5127" max="5127" width="7.42578125" style="4153" customWidth="1"/>
    <col min="5128" max="5128" width="6.85546875" style="4153" customWidth="1"/>
    <col min="5129" max="5129" width="7.42578125" style="4153" customWidth="1"/>
    <col min="5130" max="5130" width="4" style="4153" customWidth="1"/>
    <col min="5131" max="5131" width="7.42578125" style="4153" customWidth="1"/>
    <col min="5132" max="5132" width="4" style="4153" customWidth="1"/>
    <col min="5133" max="5133" width="7.42578125" style="4153" customWidth="1"/>
    <col min="5134" max="5134" width="4" style="4153" customWidth="1"/>
    <col min="5135" max="5135" width="7.42578125" style="4153" customWidth="1"/>
    <col min="5136" max="5136" width="3.28515625" style="4153" customWidth="1"/>
    <col min="5137" max="5137" width="8.140625" style="4153" customWidth="1"/>
    <col min="5138" max="5138" width="8" style="4153" customWidth="1"/>
    <col min="5139" max="5376" width="11.28515625" style="4153"/>
    <col min="5377" max="5377" width="14.42578125" style="4153" customWidth="1"/>
    <col min="5378" max="5378" width="14.140625" style="4153" customWidth="1"/>
    <col min="5379" max="5379" width="7.42578125" style="4153" customWidth="1"/>
    <col min="5380" max="5380" width="4.140625" style="4153" customWidth="1"/>
    <col min="5381" max="5381" width="7.42578125" style="4153" customWidth="1"/>
    <col min="5382" max="5382" width="4" style="4153" customWidth="1"/>
    <col min="5383" max="5383" width="7.42578125" style="4153" customWidth="1"/>
    <col min="5384" max="5384" width="6.85546875" style="4153" customWidth="1"/>
    <col min="5385" max="5385" width="7.42578125" style="4153" customWidth="1"/>
    <col min="5386" max="5386" width="4" style="4153" customWidth="1"/>
    <col min="5387" max="5387" width="7.42578125" style="4153" customWidth="1"/>
    <col min="5388" max="5388" width="4" style="4153" customWidth="1"/>
    <col min="5389" max="5389" width="7.42578125" style="4153" customWidth="1"/>
    <col min="5390" max="5390" width="4" style="4153" customWidth="1"/>
    <col min="5391" max="5391" width="7.42578125" style="4153" customWidth="1"/>
    <col min="5392" max="5392" width="3.28515625" style="4153" customWidth="1"/>
    <col min="5393" max="5393" width="8.140625" style="4153" customWidth="1"/>
    <col min="5394" max="5394" width="8" style="4153" customWidth="1"/>
    <col min="5395" max="5632" width="11.28515625" style="4153"/>
    <col min="5633" max="5633" width="14.42578125" style="4153" customWidth="1"/>
    <col min="5634" max="5634" width="14.140625" style="4153" customWidth="1"/>
    <col min="5635" max="5635" width="7.42578125" style="4153" customWidth="1"/>
    <col min="5636" max="5636" width="4.140625" style="4153" customWidth="1"/>
    <col min="5637" max="5637" width="7.42578125" style="4153" customWidth="1"/>
    <col min="5638" max="5638" width="4" style="4153" customWidth="1"/>
    <col min="5639" max="5639" width="7.42578125" style="4153" customWidth="1"/>
    <col min="5640" max="5640" width="6.85546875" style="4153" customWidth="1"/>
    <col min="5641" max="5641" width="7.42578125" style="4153" customWidth="1"/>
    <col min="5642" max="5642" width="4" style="4153" customWidth="1"/>
    <col min="5643" max="5643" width="7.42578125" style="4153" customWidth="1"/>
    <col min="5644" max="5644" width="4" style="4153" customWidth="1"/>
    <col min="5645" max="5645" width="7.42578125" style="4153" customWidth="1"/>
    <col min="5646" max="5646" width="4" style="4153" customWidth="1"/>
    <col min="5647" max="5647" width="7.42578125" style="4153" customWidth="1"/>
    <col min="5648" max="5648" width="3.28515625" style="4153" customWidth="1"/>
    <col min="5649" max="5649" width="8.140625" style="4153" customWidth="1"/>
    <col min="5650" max="5650" width="8" style="4153" customWidth="1"/>
    <col min="5651" max="5888" width="11.28515625" style="4153"/>
    <col min="5889" max="5889" width="14.42578125" style="4153" customWidth="1"/>
    <col min="5890" max="5890" width="14.140625" style="4153" customWidth="1"/>
    <col min="5891" max="5891" width="7.42578125" style="4153" customWidth="1"/>
    <col min="5892" max="5892" width="4.140625" style="4153" customWidth="1"/>
    <col min="5893" max="5893" width="7.42578125" style="4153" customWidth="1"/>
    <col min="5894" max="5894" width="4" style="4153" customWidth="1"/>
    <col min="5895" max="5895" width="7.42578125" style="4153" customWidth="1"/>
    <col min="5896" max="5896" width="6.85546875" style="4153" customWidth="1"/>
    <col min="5897" max="5897" width="7.42578125" style="4153" customWidth="1"/>
    <col min="5898" max="5898" width="4" style="4153" customWidth="1"/>
    <col min="5899" max="5899" width="7.42578125" style="4153" customWidth="1"/>
    <col min="5900" max="5900" width="4" style="4153" customWidth="1"/>
    <col min="5901" max="5901" width="7.42578125" style="4153" customWidth="1"/>
    <col min="5902" max="5902" width="4" style="4153" customWidth="1"/>
    <col min="5903" max="5903" width="7.42578125" style="4153" customWidth="1"/>
    <col min="5904" max="5904" width="3.28515625" style="4153" customWidth="1"/>
    <col min="5905" max="5905" width="8.140625" style="4153" customWidth="1"/>
    <col min="5906" max="5906" width="8" style="4153" customWidth="1"/>
    <col min="5907" max="6144" width="11.28515625" style="4153"/>
    <col min="6145" max="6145" width="14.42578125" style="4153" customWidth="1"/>
    <col min="6146" max="6146" width="14.140625" style="4153" customWidth="1"/>
    <col min="6147" max="6147" width="7.42578125" style="4153" customWidth="1"/>
    <col min="6148" max="6148" width="4.140625" style="4153" customWidth="1"/>
    <col min="6149" max="6149" width="7.42578125" style="4153" customWidth="1"/>
    <col min="6150" max="6150" width="4" style="4153" customWidth="1"/>
    <col min="6151" max="6151" width="7.42578125" style="4153" customWidth="1"/>
    <col min="6152" max="6152" width="6.85546875" style="4153" customWidth="1"/>
    <col min="6153" max="6153" width="7.42578125" style="4153" customWidth="1"/>
    <col min="6154" max="6154" width="4" style="4153" customWidth="1"/>
    <col min="6155" max="6155" width="7.42578125" style="4153" customWidth="1"/>
    <col min="6156" max="6156" width="4" style="4153" customWidth="1"/>
    <col min="6157" max="6157" width="7.42578125" style="4153" customWidth="1"/>
    <col min="6158" max="6158" width="4" style="4153" customWidth="1"/>
    <col min="6159" max="6159" width="7.42578125" style="4153" customWidth="1"/>
    <col min="6160" max="6160" width="3.28515625" style="4153" customWidth="1"/>
    <col min="6161" max="6161" width="8.140625" style="4153" customWidth="1"/>
    <col min="6162" max="6162" width="8" style="4153" customWidth="1"/>
    <col min="6163" max="6400" width="11.28515625" style="4153"/>
    <col min="6401" max="6401" width="14.42578125" style="4153" customWidth="1"/>
    <col min="6402" max="6402" width="14.140625" style="4153" customWidth="1"/>
    <col min="6403" max="6403" width="7.42578125" style="4153" customWidth="1"/>
    <col min="6404" max="6404" width="4.140625" style="4153" customWidth="1"/>
    <col min="6405" max="6405" width="7.42578125" style="4153" customWidth="1"/>
    <col min="6406" max="6406" width="4" style="4153" customWidth="1"/>
    <col min="6407" max="6407" width="7.42578125" style="4153" customWidth="1"/>
    <col min="6408" max="6408" width="6.85546875" style="4153" customWidth="1"/>
    <col min="6409" max="6409" width="7.42578125" style="4153" customWidth="1"/>
    <col min="6410" max="6410" width="4" style="4153" customWidth="1"/>
    <col min="6411" max="6411" width="7.42578125" style="4153" customWidth="1"/>
    <col min="6412" max="6412" width="4" style="4153" customWidth="1"/>
    <col min="6413" max="6413" width="7.42578125" style="4153" customWidth="1"/>
    <col min="6414" max="6414" width="4" style="4153" customWidth="1"/>
    <col min="6415" max="6415" width="7.42578125" style="4153" customWidth="1"/>
    <col min="6416" max="6416" width="3.28515625" style="4153" customWidth="1"/>
    <col min="6417" max="6417" width="8.140625" style="4153" customWidth="1"/>
    <col min="6418" max="6418" width="8" style="4153" customWidth="1"/>
    <col min="6419" max="6656" width="11.28515625" style="4153"/>
    <col min="6657" max="6657" width="14.42578125" style="4153" customWidth="1"/>
    <col min="6658" max="6658" width="14.140625" style="4153" customWidth="1"/>
    <col min="6659" max="6659" width="7.42578125" style="4153" customWidth="1"/>
    <col min="6660" max="6660" width="4.140625" style="4153" customWidth="1"/>
    <col min="6661" max="6661" width="7.42578125" style="4153" customWidth="1"/>
    <col min="6662" max="6662" width="4" style="4153" customWidth="1"/>
    <col min="6663" max="6663" width="7.42578125" style="4153" customWidth="1"/>
    <col min="6664" max="6664" width="6.85546875" style="4153" customWidth="1"/>
    <col min="6665" max="6665" width="7.42578125" style="4153" customWidth="1"/>
    <col min="6666" max="6666" width="4" style="4153" customWidth="1"/>
    <col min="6667" max="6667" width="7.42578125" style="4153" customWidth="1"/>
    <col min="6668" max="6668" width="4" style="4153" customWidth="1"/>
    <col min="6669" max="6669" width="7.42578125" style="4153" customWidth="1"/>
    <col min="6670" max="6670" width="4" style="4153" customWidth="1"/>
    <col min="6671" max="6671" width="7.42578125" style="4153" customWidth="1"/>
    <col min="6672" max="6672" width="3.28515625" style="4153" customWidth="1"/>
    <col min="6673" max="6673" width="8.140625" style="4153" customWidth="1"/>
    <col min="6674" max="6674" width="8" style="4153" customWidth="1"/>
    <col min="6675" max="6912" width="11.28515625" style="4153"/>
    <col min="6913" max="6913" width="14.42578125" style="4153" customWidth="1"/>
    <col min="6914" max="6914" width="14.140625" style="4153" customWidth="1"/>
    <col min="6915" max="6915" width="7.42578125" style="4153" customWidth="1"/>
    <col min="6916" max="6916" width="4.140625" style="4153" customWidth="1"/>
    <col min="6917" max="6917" width="7.42578125" style="4153" customWidth="1"/>
    <col min="6918" max="6918" width="4" style="4153" customWidth="1"/>
    <col min="6919" max="6919" width="7.42578125" style="4153" customWidth="1"/>
    <col min="6920" max="6920" width="6.85546875" style="4153" customWidth="1"/>
    <col min="6921" max="6921" width="7.42578125" style="4153" customWidth="1"/>
    <col min="6922" max="6922" width="4" style="4153" customWidth="1"/>
    <col min="6923" max="6923" width="7.42578125" style="4153" customWidth="1"/>
    <col min="6924" max="6924" width="4" style="4153" customWidth="1"/>
    <col min="6925" max="6925" width="7.42578125" style="4153" customWidth="1"/>
    <col min="6926" max="6926" width="4" style="4153" customWidth="1"/>
    <col min="6927" max="6927" width="7.42578125" style="4153" customWidth="1"/>
    <col min="6928" max="6928" width="3.28515625" style="4153" customWidth="1"/>
    <col min="6929" max="6929" width="8.140625" style="4153" customWidth="1"/>
    <col min="6930" max="6930" width="8" style="4153" customWidth="1"/>
    <col min="6931" max="7168" width="11.28515625" style="4153"/>
    <col min="7169" max="7169" width="14.42578125" style="4153" customWidth="1"/>
    <col min="7170" max="7170" width="14.140625" style="4153" customWidth="1"/>
    <col min="7171" max="7171" width="7.42578125" style="4153" customWidth="1"/>
    <col min="7172" max="7172" width="4.140625" style="4153" customWidth="1"/>
    <col min="7173" max="7173" width="7.42578125" style="4153" customWidth="1"/>
    <col min="7174" max="7174" width="4" style="4153" customWidth="1"/>
    <col min="7175" max="7175" width="7.42578125" style="4153" customWidth="1"/>
    <col min="7176" max="7176" width="6.85546875" style="4153" customWidth="1"/>
    <col min="7177" max="7177" width="7.42578125" style="4153" customWidth="1"/>
    <col min="7178" max="7178" width="4" style="4153" customWidth="1"/>
    <col min="7179" max="7179" width="7.42578125" style="4153" customWidth="1"/>
    <col min="7180" max="7180" width="4" style="4153" customWidth="1"/>
    <col min="7181" max="7181" width="7.42578125" style="4153" customWidth="1"/>
    <col min="7182" max="7182" width="4" style="4153" customWidth="1"/>
    <col min="7183" max="7183" width="7.42578125" style="4153" customWidth="1"/>
    <col min="7184" max="7184" width="3.28515625" style="4153" customWidth="1"/>
    <col min="7185" max="7185" width="8.140625" style="4153" customWidth="1"/>
    <col min="7186" max="7186" width="8" style="4153" customWidth="1"/>
    <col min="7187" max="7424" width="11.28515625" style="4153"/>
    <col min="7425" max="7425" width="14.42578125" style="4153" customWidth="1"/>
    <col min="7426" max="7426" width="14.140625" style="4153" customWidth="1"/>
    <col min="7427" max="7427" width="7.42578125" style="4153" customWidth="1"/>
    <col min="7428" max="7428" width="4.140625" style="4153" customWidth="1"/>
    <col min="7429" max="7429" width="7.42578125" style="4153" customWidth="1"/>
    <col min="7430" max="7430" width="4" style="4153" customWidth="1"/>
    <col min="7431" max="7431" width="7.42578125" style="4153" customWidth="1"/>
    <col min="7432" max="7432" width="6.85546875" style="4153" customWidth="1"/>
    <col min="7433" max="7433" width="7.42578125" style="4153" customWidth="1"/>
    <col min="7434" max="7434" width="4" style="4153" customWidth="1"/>
    <col min="7435" max="7435" width="7.42578125" style="4153" customWidth="1"/>
    <col min="7436" max="7436" width="4" style="4153" customWidth="1"/>
    <col min="7437" max="7437" width="7.42578125" style="4153" customWidth="1"/>
    <col min="7438" max="7438" width="4" style="4153" customWidth="1"/>
    <col min="7439" max="7439" width="7.42578125" style="4153" customWidth="1"/>
    <col min="7440" max="7440" width="3.28515625" style="4153" customWidth="1"/>
    <col min="7441" max="7441" width="8.140625" style="4153" customWidth="1"/>
    <col min="7442" max="7442" width="8" style="4153" customWidth="1"/>
    <col min="7443" max="7680" width="11.28515625" style="4153"/>
    <col min="7681" max="7681" width="14.42578125" style="4153" customWidth="1"/>
    <col min="7682" max="7682" width="14.140625" style="4153" customWidth="1"/>
    <col min="7683" max="7683" width="7.42578125" style="4153" customWidth="1"/>
    <col min="7684" max="7684" width="4.140625" style="4153" customWidth="1"/>
    <col min="7685" max="7685" width="7.42578125" style="4153" customWidth="1"/>
    <col min="7686" max="7686" width="4" style="4153" customWidth="1"/>
    <col min="7687" max="7687" width="7.42578125" style="4153" customWidth="1"/>
    <col min="7688" max="7688" width="6.85546875" style="4153" customWidth="1"/>
    <col min="7689" max="7689" width="7.42578125" style="4153" customWidth="1"/>
    <col min="7690" max="7690" width="4" style="4153" customWidth="1"/>
    <col min="7691" max="7691" width="7.42578125" style="4153" customWidth="1"/>
    <col min="7692" max="7692" width="4" style="4153" customWidth="1"/>
    <col min="7693" max="7693" width="7.42578125" style="4153" customWidth="1"/>
    <col min="7694" max="7694" width="4" style="4153" customWidth="1"/>
    <col min="7695" max="7695" width="7.42578125" style="4153" customWidth="1"/>
    <col min="7696" max="7696" width="3.28515625" style="4153" customWidth="1"/>
    <col min="7697" max="7697" width="8.140625" style="4153" customWidth="1"/>
    <col min="7698" max="7698" width="8" style="4153" customWidth="1"/>
    <col min="7699" max="7936" width="11.28515625" style="4153"/>
    <col min="7937" max="7937" width="14.42578125" style="4153" customWidth="1"/>
    <col min="7938" max="7938" width="14.140625" style="4153" customWidth="1"/>
    <col min="7939" max="7939" width="7.42578125" style="4153" customWidth="1"/>
    <col min="7940" max="7940" width="4.140625" style="4153" customWidth="1"/>
    <col min="7941" max="7941" width="7.42578125" style="4153" customWidth="1"/>
    <col min="7942" max="7942" width="4" style="4153" customWidth="1"/>
    <col min="7943" max="7943" width="7.42578125" style="4153" customWidth="1"/>
    <col min="7944" max="7944" width="6.85546875" style="4153" customWidth="1"/>
    <col min="7945" max="7945" width="7.42578125" style="4153" customWidth="1"/>
    <col min="7946" max="7946" width="4" style="4153" customWidth="1"/>
    <col min="7947" max="7947" width="7.42578125" style="4153" customWidth="1"/>
    <col min="7948" max="7948" width="4" style="4153" customWidth="1"/>
    <col min="7949" max="7949" width="7.42578125" style="4153" customWidth="1"/>
    <col min="7950" max="7950" width="4" style="4153" customWidth="1"/>
    <col min="7951" max="7951" width="7.42578125" style="4153" customWidth="1"/>
    <col min="7952" max="7952" width="3.28515625" style="4153" customWidth="1"/>
    <col min="7953" max="7953" width="8.140625" style="4153" customWidth="1"/>
    <col min="7954" max="7954" width="8" style="4153" customWidth="1"/>
    <col min="7955" max="8192" width="11.28515625" style="4153"/>
    <col min="8193" max="8193" width="14.42578125" style="4153" customWidth="1"/>
    <col min="8194" max="8194" width="14.140625" style="4153" customWidth="1"/>
    <col min="8195" max="8195" width="7.42578125" style="4153" customWidth="1"/>
    <col min="8196" max="8196" width="4.140625" style="4153" customWidth="1"/>
    <col min="8197" max="8197" width="7.42578125" style="4153" customWidth="1"/>
    <col min="8198" max="8198" width="4" style="4153" customWidth="1"/>
    <col min="8199" max="8199" width="7.42578125" style="4153" customWidth="1"/>
    <col min="8200" max="8200" width="6.85546875" style="4153" customWidth="1"/>
    <col min="8201" max="8201" width="7.42578125" style="4153" customWidth="1"/>
    <col min="8202" max="8202" width="4" style="4153" customWidth="1"/>
    <col min="8203" max="8203" width="7.42578125" style="4153" customWidth="1"/>
    <col min="8204" max="8204" width="4" style="4153" customWidth="1"/>
    <col min="8205" max="8205" width="7.42578125" style="4153" customWidth="1"/>
    <col min="8206" max="8206" width="4" style="4153" customWidth="1"/>
    <col min="8207" max="8207" width="7.42578125" style="4153" customWidth="1"/>
    <col min="8208" max="8208" width="3.28515625" style="4153" customWidth="1"/>
    <col min="8209" max="8209" width="8.140625" style="4153" customWidth="1"/>
    <col min="8210" max="8210" width="8" style="4153" customWidth="1"/>
    <col min="8211" max="8448" width="11.28515625" style="4153"/>
    <col min="8449" max="8449" width="14.42578125" style="4153" customWidth="1"/>
    <col min="8450" max="8450" width="14.140625" style="4153" customWidth="1"/>
    <col min="8451" max="8451" width="7.42578125" style="4153" customWidth="1"/>
    <col min="8452" max="8452" width="4.140625" style="4153" customWidth="1"/>
    <col min="8453" max="8453" width="7.42578125" style="4153" customWidth="1"/>
    <col min="8454" max="8454" width="4" style="4153" customWidth="1"/>
    <col min="8455" max="8455" width="7.42578125" style="4153" customWidth="1"/>
    <col min="8456" max="8456" width="6.85546875" style="4153" customWidth="1"/>
    <col min="8457" max="8457" width="7.42578125" style="4153" customWidth="1"/>
    <col min="8458" max="8458" width="4" style="4153" customWidth="1"/>
    <col min="8459" max="8459" width="7.42578125" style="4153" customWidth="1"/>
    <col min="8460" max="8460" width="4" style="4153" customWidth="1"/>
    <col min="8461" max="8461" width="7.42578125" style="4153" customWidth="1"/>
    <col min="8462" max="8462" width="4" style="4153" customWidth="1"/>
    <col min="8463" max="8463" width="7.42578125" style="4153" customWidth="1"/>
    <col min="8464" max="8464" width="3.28515625" style="4153" customWidth="1"/>
    <col min="8465" max="8465" width="8.140625" style="4153" customWidth="1"/>
    <col min="8466" max="8466" width="8" style="4153" customWidth="1"/>
    <col min="8467" max="8704" width="11.28515625" style="4153"/>
    <col min="8705" max="8705" width="14.42578125" style="4153" customWidth="1"/>
    <col min="8706" max="8706" width="14.140625" style="4153" customWidth="1"/>
    <col min="8707" max="8707" width="7.42578125" style="4153" customWidth="1"/>
    <col min="8708" max="8708" width="4.140625" style="4153" customWidth="1"/>
    <col min="8709" max="8709" width="7.42578125" style="4153" customWidth="1"/>
    <col min="8710" max="8710" width="4" style="4153" customWidth="1"/>
    <col min="8711" max="8711" width="7.42578125" style="4153" customWidth="1"/>
    <col min="8712" max="8712" width="6.85546875" style="4153" customWidth="1"/>
    <col min="8713" max="8713" width="7.42578125" style="4153" customWidth="1"/>
    <col min="8714" max="8714" width="4" style="4153" customWidth="1"/>
    <col min="8715" max="8715" width="7.42578125" style="4153" customWidth="1"/>
    <col min="8716" max="8716" width="4" style="4153" customWidth="1"/>
    <col min="8717" max="8717" width="7.42578125" style="4153" customWidth="1"/>
    <col min="8718" max="8718" width="4" style="4153" customWidth="1"/>
    <col min="8719" max="8719" width="7.42578125" style="4153" customWidth="1"/>
    <col min="8720" max="8720" width="3.28515625" style="4153" customWidth="1"/>
    <col min="8721" max="8721" width="8.140625" style="4153" customWidth="1"/>
    <col min="8722" max="8722" width="8" style="4153" customWidth="1"/>
    <col min="8723" max="8960" width="11.28515625" style="4153"/>
    <col min="8961" max="8961" width="14.42578125" style="4153" customWidth="1"/>
    <col min="8962" max="8962" width="14.140625" style="4153" customWidth="1"/>
    <col min="8963" max="8963" width="7.42578125" style="4153" customWidth="1"/>
    <col min="8964" max="8964" width="4.140625" style="4153" customWidth="1"/>
    <col min="8965" max="8965" width="7.42578125" style="4153" customWidth="1"/>
    <col min="8966" max="8966" width="4" style="4153" customWidth="1"/>
    <col min="8967" max="8967" width="7.42578125" style="4153" customWidth="1"/>
    <col min="8968" max="8968" width="6.85546875" style="4153" customWidth="1"/>
    <col min="8969" max="8969" width="7.42578125" style="4153" customWidth="1"/>
    <col min="8970" max="8970" width="4" style="4153" customWidth="1"/>
    <col min="8971" max="8971" width="7.42578125" style="4153" customWidth="1"/>
    <col min="8972" max="8972" width="4" style="4153" customWidth="1"/>
    <col min="8973" max="8973" width="7.42578125" style="4153" customWidth="1"/>
    <col min="8974" max="8974" width="4" style="4153" customWidth="1"/>
    <col min="8975" max="8975" width="7.42578125" style="4153" customWidth="1"/>
    <col min="8976" max="8976" width="3.28515625" style="4153" customWidth="1"/>
    <col min="8977" max="8977" width="8.140625" style="4153" customWidth="1"/>
    <col min="8978" max="8978" width="8" style="4153" customWidth="1"/>
    <col min="8979" max="9216" width="11.28515625" style="4153"/>
    <col min="9217" max="9217" width="14.42578125" style="4153" customWidth="1"/>
    <col min="9218" max="9218" width="14.140625" style="4153" customWidth="1"/>
    <col min="9219" max="9219" width="7.42578125" style="4153" customWidth="1"/>
    <col min="9220" max="9220" width="4.140625" style="4153" customWidth="1"/>
    <col min="9221" max="9221" width="7.42578125" style="4153" customWidth="1"/>
    <col min="9222" max="9222" width="4" style="4153" customWidth="1"/>
    <col min="9223" max="9223" width="7.42578125" style="4153" customWidth="1"/>
    <col min="9224" max="9224" width="6.85546875" style="4153" customWidth="1"/>
    <col min="9225" max="9225" width="7.42578125" style="4153" customWidth="1"/>
    <col min="9226" max="9226" width="4" style="4153" customWidth="1"/>
    <col min="9227" max="9227" width="7.42578125" style="4153" customWidth="1"/>
    <col min="9228" max="9228" width="4" style="4153" customWidth="1"/>
    <col min="9229" max="9229" width="7.42578125" style="4153" customWidth="1"/>
    <col min="9230" max="9230" width="4" style="4153" customWidth="1"/>
    <col min="9231" max="9231" width="7.42578125" style="4153" customWidth="1"/>
    <col min="9232" max="9232" width="3.28515625" style="4153" customWidth="1"/>
    <col min="9233" max="9233" width="8.140625" style="4153" customWidth="1"/>
    <col min="9234" max="9234" width="8" style="4153" customWidth="1"/>
    <col min="9235" max="9472" width="11.28515625" style="4153"/>
    <col min="9473" max="9473" width="14.42578125" style="4153" customWidth="1"/>
    <col min="9474" max="9474" width="14.140625" style="4153" customWidth="1"/>
    <col min="9475" max="9475" width="7.42578125" style="4153" customWidth="1"/>
    <col min="9476" max="9476" width="4.140625" style="4153" customWidth="1"/>
    <col min="9477" max="9477" width="7.42578125" style="4153" customWidth="1"/>
    <col min="9478" max="9478" width="4" style="4153" customWidth="1"/>
    <col min="9479" max="9479" width="7.42578125" style="4153" customWidth="1"/>
    <col min="9480" max="9480" width="6.85546875" style="4153" customWidth="1"/>
    <col min="9481" max="9481" width="7.42578125" style="4153" customWidth="1"/>
    <col min="9482" max="9482" width="4" style="4153" customWidth="1"/>
    <col min="9483" max="9483" width="7.42578125" style="4153" customWidth="1"/>
    <col min="9484" max="9484" width="4" style="4153" customWidth="1"/>
    <col min="9485" max="9485" width="7.42578125" style="4153" customWidth="1"/>
    <col min="9486" max="9486" width="4" style="4153" customWidth="1"/>
    <col min="9487" max="9487" width="7.42578125" style="4153" customWidth="1"/>
    <col min="9488" max="9488" width="3.28515625" style="4153" customWidth="1"/>
    <col min="9489" max="9489" width="8.140625" style="4153" customWidth="1"/>
    <col min="9490" max="9490" width="8" style="4153" customWidth="1"/>
    <col min="9491" max="9728" width="11.28515625" style="4153"/>
    <col min="9729" max="9729" width="14.42578125" style="4153" customWidth="1"/>
    <col min="9730" max="9730" width="14.140625" style="4153" customWidth="1"/>
    <col min="9731" max="9731" width="7.42578125" style="4153" customWidth="1"/>
    <col min="9732" max="9732" width="4.140625" style="4153" customWidth="1"/>
    <col min="9733" max="9733" width="7.42578125" style="4153" customWidth="1"/>
    <col min="9734" max="9734" width="4" style="4153" customWidth="1"/>
    <col min="9735" max="9735" width="7.42578125" style="4153" customWidth="1"/>
    <col min="9736" max="9736" width="6.85546875" style="4153" customWidth="1"/>
    <col min="9737" max="9737" width="7.42578125" style="4153" customWidth="1"/>
    <col min="9738" max="9738" width="4" style="4153" customWidth="1"/>
    <col min="9739" max="9739" width="7.42578125" style="4153" customWidth="1"/>
    <col min="9740" max="9740" width="4" style="4153" customWidth="1"/>
    <col min="9741" max="9741" width="7.42578125" style="4153" customWidth="1"/>
    <col min="9742" max="9742" width="4" style="4153" customWidth="1"/>
    <col min="9743" max="9743" width="7.42578125" style="4153" customWidth="1"/>
    <col min="9744" max="9744" width="3.28515625" style="4153" customWidth="1"/>
    <col min="9745" max="9745" width="8.140625" style="4153" customWidth="1"/>
    <col min="9746" max="9746" width="8" style="4153" customWidth="1"/>
    <col min="9747" max="9984" width="11.28515625" style="4153"/>
    <col min="9985" max="9985" width="14.42578125" style="4153" customWidth="1"/>
    <col min="9986" max="9986" width="14.140625" style="4153" customWidth="1"/>
    <col min="9987" max="9987" width="7.42578125" style="4153" customWidth="1"/>
    <col min="9988" max="9988" width="4.140625" style="4153" customWidth="1"/>
    <col min="9989" max="9989" width="7.42578125" style="4153" customWidth="1"/>
    <col min="9990" max="9990" width="4" style="4153" customWidth="1"/>
    <col min="9991" max="9991" width="7.42578125" style="4153" customWidth="1"/>
    <col min="9992" max="9992" width="6.85546875" style="4153" customWidth="1"/>
    <col min="9993" max="9993" width="7.42578125" style="4153" customWidth="1"/>
    <col min="9994" max="9994" width="4" style="4153" customWidth="1"/>
    <col min="9995" max="9995" width="7.42578125" style="4153" customWidth="1"/>
    <col min="9996" max="9996" width="4" style="4153" customWidth="1"/>
    <col min="9997" max="9997" width="7.42578125" style="4153" customWidth="1"/>
    <col min="9998" max="9998" width="4" style="4153" customWidth="1"/>
    <col min="9999" max="9999" width="7.42578125" style="4153" customWidth="1"/>
    <col min="10000" max="10000" width="3.28515625" style="4153" customWidth="1"/>
    <col min="10001" max="10001" width="8.140625" style="4153" customWidth="1"/>
    <col min="10002" max="10002" width="8" style="4153" customWidth="1"/>
    <col min="10003" max="10240" width="11.28515625" style="4153"/>
    <col min="10241" max="10241" width="14.42578125" style="4153" customWidth="1"/>
    <col min="10242" max="10242" width="14.140625" style="4153" customWidth="1"/>
    <col min="10243" max="10243" width="7.42578125" style="4153" customWidth="1"/>
    <col min="10244" max="10244" width="4.140625" style="4153" customWidth="1"/>
    <col min="10245" max="10245" width="7.42578125" style="4153" customWidth="1"/>
    <col min="10246" max="10246" width="4" style="4153" customWidth="1"/>
    <col min="10247" max="10247" width="7.42578125" style="4153" customWidth="1"/>
    <col min="10248" max="10248" width="6.85546875" style="4153" customWidth="1"/>
    <col min="10249" max="10249" width="7.42578125" style="4153" customWidth="1"/>
    <col min="10250" max="10250" width="4" style="4153" customWidth="1"/>
    <col min="10251" max="10251" width="7.42578125" style="4153" customWidth="1"/>
    <col min="10252" max="10252" width="4" style="4153" customWidth="1"/>
    <col min="10253" max="10253" width="7.42578125" style="4153" customWidth="1"/>
    <col min="10254" max="10254" width="4" style="4153" customWidth="1"/>
    <col min="10255" max="10255" width="7.42578125" style="4153" customWidth="1"/>
    <col min="10256" max="10256" width="3.28515625" style="4153" customWidth="1"/>
    <col min="10257" max="10257" width="8.140625" style="4153" customWidth="1"/>
    <col min="10258" max="10258" width="8" style="4153" customWidth="1"/>
    <col min="10259" max="10496" width="11.28515625" style="4153"/>
    <col min="10497" max="10497" width="14.42578125" style="4153" customWidth="1"/>
    <col min="10498" max="10498" width="14.140625" style="4153" customWidth="1"/>
    <col min="10499" max="10499" width="7.42578125" style="4153" customWidth="1"/>
    <col min="10500" max="10500" width="4.140625" style="4153" customWidth="1"/>
    <col min="10501" max="10501" width="7.42578125" style="4153" customWidth="1"/>
    <col min="10502" max="10502" width="4" style="4153" customWidth="1"/>
    <col min="10503" max="10503" width="7.42578125" style="4153" customWidth="1"/>
    <col min="10504" max="10504" width="6.85546875" style="4153" customWidth="1"/>
    <col min="10505" max="10505" width="7.42578125" style="4153" customWidth="1"/>
    <col min="10506" max="10506" width="4" style="4153" customWidth="1"/>
    <col min="10507" max="10507" width="7.42578125" style="4153" customWidth="1"/>
    <col min="10508" max="10508" width="4" style="4153" customWidth="1"/>
    <col min="10509" max="10509" width="7.42578125" style="4153" customWidth="1"/>
    <col min="10510" max="10510" width="4" style="4153" customWidth="1"/>
    <col min="10511" max="10511" width="7.42578125" style="4153" customWidth="1"/>
    <col min="10512" max="10512" width="3.28515625" style="4153" customWidth="1"/>
    <col min="10513" max="10513" width="8.140625" style="4153" customWidth="1"/>
    <col min="10514" max="10514" width="8" style="4153" customWidth="1"/>
    <col min="10515" max="10752" width="11.28515625" style="4153"/>
    <col min="10753" max="10753" width="14.42578125" style="4153" customWidth="1"/>
    <col min="10754" max="10754" width="14.140625" style="4153" customWidth="1"/>
    <col min="10755" max="10755" width="7.42578125" style="4153" customWidth="1"/>
    <col min="10756" max="10756" width="4.140625" style="4153" customWidth="1"/>
    <col min="10757" max="10757" width="7.42578125" style="4153" customWidth="1"/>
    <col min="10758" max="10758" width="4" style="4153" customWidth="1"/>
    <col min="10759" max="10759" width="7.42578125" style="4153" customWidth="1"/>
    <col min="10760" max="10760" width="6.85546875" style="4153" customWidth="1"/>
    <col min="10761" max="10761" width="7.42578125" style="4153" customWidth="1"/>
    <col min="10762" max="10762" width="4" style="4153" customWidth="1"/>
    <col min="10763" max="10763" width="7.42578125" style="4153" customWidth="1"/>
    <col min="10764" max="10764" width="4" style="4153" customWidth="1"/>
    <col min="10765" max="10765" width="7.42578125" style="4153" customWidth="1"/>
    <col min="10766" max="10766" width="4" style="4153" customWidth="1"/>
    <col min="10767" max="10767" width="7.42578125" style="4153" customWidth="1"/>
    <col min="10768" max="10768" width="3.28515625" style="4153" customWidth="1"/>
    <col min="10769" max="10769" width="8.140625" style="4153" customWidth="1"/>
    <col min="10770" max="10770" width="8" style="4153" customWidth="1"/>
    <col min="10771" max="11008" width="11.28515625" style="4153"/>
    <col min="11009" max="11009" width="14.42578125" style="4153" customWidth="1"/>
    <col min="11010" max="11010" width="14.140625" style="4153" customWidth="1"/>
    <col min="11011" max="11011" width="7.42578125" style="4153" customWidth="1"/>
    <col min="11012" max="11012" width="4.140625" style="4153" customWidth="1"/>
    <col min="11013" max="11013" width="7.42578125" style="4153" customWidth="1"/>
    <col min="11014" max="11014" width="4" style="4153" customWidth="1"/>
    <col min="11015" max="11015" width="7.42578125" style="4153" customWidth="1"/>
    <col min="11016" max="11016" width="6.85546875" style="4153" customWidth="1"/>
    <col min="11017" max="11017" width="7.42578125" style="4153" customWidth="1"/>
    <col min="11018" max="11018" width="4" style="4153" customWidth="1"/>
    <col min="11019" max="11019" width="7.42578125" style="4153" customWidth="1"/>
    <col min="11020" max="11020" width="4" style="4153" customWidth="1"/>
    <col min="11021" max="11021" width="7.42578125" style="4153" customWidth="1"/>
    <col min="11022" max="11022" width="4" style="4153" customWidth="1"/>
    <col min="11023" max="11023" width="7.42578125" style="4153" customWidth="1"/>
    <col min="11024" max="11024" width="3.28515625" style="4153" customWidth="1"/>
    <col min="11025" max="11025" width="8.140625" style="4153" customWidth="1"/>
    <col min="11026" max="11026" width="8" style="4153" customWidth="1"/>
    <col min="11027" max="11264" width="11.28515625" style="4153"/>
    <col min="11265" max="11265" width="14.42578125" style="4153" customWidth="1"/>
    <col min="11266" max="11266" width="14.140625" style="4153" customWidth="1"/>
    <col min="11267" max="11267" width="7.42578125" style="4153" customWidth="1"/>
    <col min="11268" max="11268" width="4.140625" style="4153" customWidth="1"/>
    <col min="11269" max="11269" width="7.42578125" style="4153" customWidth="1"/>
    <col min="11270" max="11270" width="4" style="4153" customWidth="1"/>
    <col min="11271" max="11271" width="7.42578125" style="4153" customWidth="1"/>
    <col min="11272" max="11272" width="6.85546875" style="4153" customWidth="1"/>
    <col min="11273" max="11273" width="7.42578125" style="4153" customWidth="1"/>
    <col min="11274" max="11274" width="4" style="4153" customWidth="1"/>
    <col min="11275" max="11275" width="7.42578125" style="4153" customWidth="1"/>
    <col min="11276" max="11276" width="4" style="4153" customWidth="1"/>
    <col min="11277" max="11277" width="7.42578125" style="4153" customWidth="1"/>
    <col min="11278" max="11278" width="4" style="4153" customWidth="1"/>
    <col min="11279" max="11279" width="7.42578125" style="4153" customWidth="1"/>
    <col min="11280" max="11280" width="3.28515625" style="4153" customWidth="1"/>
    <col min="11281" max="11281" width="8.140625" style="4153" customWidth="1"/>
    <col min="11282" max="11282" width="8" style="4153" customWidth="1"/>
    <col min="11283" max="11520" width="11.28515625" style="4153"/>
    <col min="11521" max="11521" width="14.42578125" style="4153" customWidth="1"/>
    <col min="11522" max="11522" width="14.140625" style="4153" customWidth="1"/>
    <col min="11523" max="11523" width="7.42578125" style="4153" customWidth="1"/>
    <col min="11524" max="11524" width="4.140625" style="4153" customWidth="1"/>
    <col min="11525" max="11525" width="7.42578125" style="4153" customWidth="1"/>
    <col min="11526" max="11526" width="4" style="4153" customWidth="1"/>
    <col min="11527" max="11527" width="7.42578125" style="4153" customWidth="1"/>
    <col min="11528" max="11528" width="6.85546875" style="4153" customWidth="1"/>
    <col min="11529" max="11529" width="7.42578125" style="4153" customWidth="1"/>
    <col min="11530" max="11530" width="4" style="4153" customWidth="1"/>
    <col min="11531" max="11531" width="7.42578125" style="4153" customWidth="1"/>
    <col min="11532" max="11532" width="4" style="4153" customWidth="1"/>
    <col min="11533" max="11533" width="7.42578125" style="4153" customWidth="1"/>
    <col min="11534" max="11534" width="4" style="4153" customWidth="1"/>
    <col min="11535" max="11535" width="7.42578125" style="4153" customWidth="1"/>
    <col min="11536" max="11536" width="3.28515625" style="4153" customWidth="1"/>
    <col min="11537" max="11537" width="8.140625" style="4153" customWidth="1"/>
    <col min="11538" max="11538" width="8" style="4153" customWidth="1"/>
    <col min="11539" max="11776" width="11.28515625" style="4153"/>
    <col min="11777" max="11777" width="14.42578125" style="4153" customWidth="1"/>
    <col min="11778" max="11778" width="14.140625" style="4153" customWidth="1"/>
    <col min="11779" max="11779" width="7.42578125" style="4153" customWidth="1"/>
    <col min="11780" max="11780" width="4.140625" style="4153" customWidth="1"/>
    <col min="11781" max="11781" width="7.42578125" style="4153" customWidth="1"/>
    <col min="11782" max="11782" width="4" style="4153" customWidth="1"/>
    <col min="11783" max="11783" width="7.42578125" style="4153" customWidth="1"/>
    <col min="11784" max="11784" width="6.85546875" style="4153" customWidth="1"/>
    <col min="11785" max="11785" width="7.42578125" style="4153" customWidth="1"/>
    <col min="11786" max="11786" width="4" style="4153" customWidth="1"/>
    <col min="11787" max="11787" width="7.42578125" style="4153" customWidth="1"/>
    <col min="11788" max="11788" width="4" style="4153" customWidth="1"/>
    <col min="11789" max="11789" width="7.42578125" style="4153" customWidth="1"/>
    <col min="11790" max="11790" width="4" style="4153" customWidth="1"/>
    <col min="11791" max="11791" width="7.42578125" style="4153" customWidth="1"/>
    <col min="11792" max="11792" width="3.28515625" style="4153" customWidth="1"/>
    <col min="11793" max="11793" width="8.140625" style="4153" customWidth="1"/>
    <col min="11794" max="11794" width="8" style="4153" customWidth="1"/>
    <col min="11795" max="12032" width="11.28515625" style="4153"/>
    <col min="12033" max="12033" width="14.42578125" style="4153" customWidth="1"/>
    <col min="12034" max="12034" width="14.140625" style="4153" customWidth="1"/>
    <col min="12035" max="12035" width="7.42578125" style="4153" customWidth="1"/>
    <col min="12036" max="12036" width="4.140625" style="4153" customWidth="1"/>
    <col min="12037" max="12037" width="7.42578125" style="4153" customWidth="1"/>
    <col min="12038" max="12038" width="4" style="4153" customWidth="1"/>
    <col min="12039" max="12039" width="7.42578125" style="4153" customWidth="1"/>
    <col min="12040" max="12040" width="6.85546875" style="4153" customWidth="1"/>
    <col min="12041" max="12041" width="7.42578125" style="4153" customWidth="1"/>
    <col min="12042" max="12042" width="4" style="4153" customWidth="1"/>
    <col min="12043" max="12043" width="7.42578125" style="4153" customWidth="1"/>
    <col min="12044" max="12044" width="4" style="4153" customWidth="1"/>
    <col min="12045" max="12045" width="7.42578125" style="4153" customWidth="1"/>
    <col min="12046" max="12046" width="4" style="4153" customWidth="1"/>
    <col min="12047" max="12047" width="7.42578125" style="4153" customWidth="1"/>
    <col min="12048" max="12048" width="3.28515625" style="4153" customWidth="1"/>
    <col min="12049" max="12049" width="8.140625" style="4153" customWidth="1"/>
    <col min="12050" max="12050" width="8" style="4153" customWidth="1"/>
    <col min="12051" max="12288" width="11.28515625" style="4153"/>
    <col min="12289" max="12289" width="14.42578125" style="4153" customWidth="1"/>
    <col min="12290" max="12290" width="14.140625" style="4153" customWidth="1"/>
    <col min="12291" max="12291" width="7.42578125" style="4153" customWidth="1"/>
    <col min="12292" max="12292" width="4.140625" style="4153" customWidth="1"/>
    <col min="12293" max="12293" width="7.42578125" style="4153" customWidth="1"/>
    <col min="12294" max="12294" width="4" style="4153" customWidth="1"/>
    <col min="12295" max="12295" width="7.42578125" style="4153" customWidth="1"/>
    <col min="12296" max="12296" width="6.85546875" style="4153" customWidth="1"/>
    <col min="12297" max="12297" width="7.42578125" style="4153" customWidth="1"/>
    <col min="12298" max="12298" width="4" style="4153" customWidth="1"/>
    <col min="12299" max="12299" width="7.42578125" style="4153" customWidth="1"/>
    <col min="12300" max="12300" width="4" style="4153" customWidth="1"/>
    <col min="12301" max="12301" width="7.42578125" style="4153" customWidth="1"/>
    <col min="12302" max="12302" width="4" style="4153" customWidth="1"/>
    <col min="12303" max="12303" width="7.42578125" style="4153" customWidth="1"/>
    <col min="12304" max="12304" width="3.28515625" style="4153" customWidth="1"/>
    <col min="12305" max="12305" width="8.140625" style="4153" customWidth="1"/>
    <col min="12306" max="12306" width="8" style="4153" customWidth="1"/>
    <col min="12307" max="12544" width="11.28515625" style="4153"/>
    <col min="12545" max="12545" width="14.42578125" style="4153" customWidth="1"/>
    <col min="12546" max="12546" width="14.140625" style="4153" customWidth="1"/>
    <col min="12547" max="12547" width="7.42578125" style="4153" customWidth="1"/>
    <col min="12548" max="12548" width="4.140625" style="4153" customWidth="1"/>
    <col min="12549" max="12549" width="7.42578125" style="4153" customWidth="1"/>
    <col min="12550" max="12550" width="4" style="4153" customWidth="1"/>
    <col min="12551" max="12551" width="7.42578125" style="4153" customWidth="1"/>
    <col min="12552" max="12552" width="6.85546875" style="4153" customWidth="1"/>
    <col min="12553" max="12553" width="7.42578125" style="4153" customWidth="1"/>
    <col min="12554" max="12554" width="4" style="4153" customWidth="1"/>
    <col min="12555" max="12555" width="7.42578125" style="4153" customWidth="1"/>
    <col min="12556" max="12556" width="4" style="4153" customWidth="1"/>
    <col min="12557" max="12557" width="7.42578125" style="4153" customWidth="1"/>
    <col min="12558" max="12558" width="4" style="4153" customWidth="1"/>
    <col min="12559" max="12559" width="7.42578125" style="4153" customWidth="1"/>
    <col min="12560" max="12560" width="3.28515625" style="4153" customWidth="1"/>
    <col min="12561" max="12561" width="8.140625" style="4153" customWidth="1"/>
    <col min="12562" max="12562" width="8" style="4153" customWidth="1"/>
    <col min="12563" max="12800" width="11.28515625" style="4153"/>
    <col min="12801" max="12801" width="14.42578125" style="4153" customWidth="1"/>
    <col min="12802" max="12802" width="14.140625" style="4153" customWidth="1"/>
    <col min="12803" max="12803" width="7.42578125" style="4153" customWidth="1"/>
    <col min="12804" max="12804" width="4.140625" style="4153" customWidth="1"/>
    <col min="12805" max="12805" width="7.42578125" style="4153" customWidth="1"/>
    <col min="12806" max="12806" width="4" style="4153" customWidth="1"/>
    <col min="12807" max="12807" width="7.42578125" style="4153" customWidth="1"/>
    <col min="12808" max="12808" width="6.85546875" style="4153" customWidth="1"/>
    <col min="12809" max="12809" width="7.42578125" style="4153" customWidth="1"/>
    <col min="12810" max="12810" width="4" style="4153" customWidth="1"/>
    <col min="12811" max="12811" width="7.42578125" style="4153" customWidth="1"/>
    <col min="12812" max="12812" width="4" style="4153" customWidth="1"/>
    <col min="12813" max="12813" width="7.42578125" style="4153" customWidth="1"/>
    <col min="12814" max="12814" width="4" style="4153" customWidth="1"/>
    <col min="12815" max="12815" width="7.42578125" style="4153" customWidth="1"/>
    <col min="12816" max="12816" width="3.28515625" style="4153" customWidth="1"/>
    <col min="12817" max="12817" width="8.140625" style="4153" customWidth="1"/>
    <col min="12818" max="12818" width="8" style="4153" customWidth="1"/>
    <col min="12819" max="13056" width="11.28515625" style="4153"/>
    <col min="13057" max="13057" width="14.42578125" style="4153" customWidth="1"/>
    <col min="13058" max="13058" width="14.140625" style="4153" customWidth="1"/>
    <col min="13059" max="13059" width="7.42578125" style="4153" customWidth="1"/>
    <col min="13060" max="13060" width="4.140625" style="4153" customWidth="1"/>
    <col min="13061" max="13061" width="7.42578125" style="4153" customWidth="1"/>
    <col min="13062" max="13062" width="4" style="4153" customWidth="1"/>
    <col min="13063" max="13063" width="7.42578125" style="4153" customWidth="1"/>
    <col min="13064" max="13064" width="6.85546875" style="4153" customWidth="1"/>
    <col min="13065" max="13065" width="7.42578125" style="4153" customWidth="1"/>
    <col min="13066" max="13066" width="4" style="4153" customWidth="1"/>
    <col min="13067" max="13067" width="7.42578125" style="4153" customWidth="1"/>
    <col min="13068" max="13068" width="4" style="4153" customWidth="1"/>
    <col min="13069" max="13069" width="7.42578125" style="4153" customWidth="1"/>
    <col min="13070" max="13070" width="4" style="4153" customWidth="1"/>
    <col min="13071" max="13071" width="7.42578125" style="4153" customWidth="1"/>
    <col min="13072" max="13072" width="3.28515625" style="4153" customWidth="1"/>
    <col min="13073" max="13073" width="8.140625" style="4153" customWidth="1"/>
    <col min="13074" max="13074" width="8" style="4153" customWidth="1"/>
    <col min="13075" max="13312" width="11.28515625" style="4153"/>
    <col min="13313" max="13313" width="14.42578125" style="4153" customWidth="1"/>
    <col min="13314" max="13314" width="14.140625" style="4153" customWidth="1"/>
    <col min="13315" max="13315" width="7.42578125" style="4153" customWidth="1"/>
    <col min="13316" max="13316" width="4.140625" style="4153" customWidth="1"/>
    <col min="13317" max="13317" width="7.42578125" style="4153" customWidth="1"/>
    <col min="13318" max="13318" width="4" style="4153" customWidth="1"/>
    <col min="13319" max="13319" width="7.42578125" style="4153" customWidth="1"/>
    <col min="13320" max="13320" width="6.85546875" style="4153" customWidth="1"/>
    <col min="13321" max="13321" width="7.42578125" style="4153" customWidth="1"/>
    <col min="13322" max="13322" width="4" style="4153" customWidth="1"/>
    <col min="13323" max="13323" width="7.42578125" style="4153" customWidth="1"/>
    <col min="13324" max="13324" width="4" style="4153" customWidth="1"/>
    <col min="13325" max="13325" width="7.42578125" style="4153" customWidth="1"/>
    <col min="13326" max="13326" width="4" style="4153" customWidth="1"/>
    <col min="13327" max="13327" width="7.42578125" style="4153" customWidth="1"/>
    <col min="13328" max="13328" width="3.28515625" style="4153" customWidth="1"/>
    <col min="13329" max="13329" width="8.140625" style="4153" customWidth="1"/>
    <col min="13330" max="13330" width="8" style="4153" customWidth="1"/>
    <col min="13331" max="13568" width="11.28515625" style="4153"/>
    <col min="13569" max="13569" width="14.42578125" style="4153" customWidth="1"/>
    <col min="13570" max="13570" width="14.140625" style="4153" customWidth="1"/>
    <col min="13571" max="13571" width="7.42578125" style="4153" customWidth="1"/>
    <col min="13572" max="13572" width="4.140625" style="4153" customWidth="1"/>
    <col min="13573" max="13573" width="7.42578125" style="4153" customWidth="1"/>
    <col min="13574" max="13574" width="4" style="4153" customWidth="1"/>
    <col min="13575" max="13575" width="7.42578125" style="4153" customWidth="1"/>
    <col min="13576" max="13576" width="6.85546875" style="4153" customWidth="1"/>
    <col min="13577" max="13577" width="7.42578125" style="4153" customWidth="1"/>
    <col min="13578" max="13578" width="4" style="4153" customWidth="1"/>
    <col min="13579" max="13579" width="7.42578125" style="4153" customWidth="1"/>
    <col min="13580" max="13580" width="4" style="4153" customWidth="1"/>
    <col min="13581" max="13581" width="7.42578125" style="4153" customWidth="1"/>
    <col min="13582" max="13582" width="4" style="4153" customWidth="1"/>
    <col min="13583" max="13583" width="7.42578125" style="4153" customWidth="1"/>
    <col min="13584" max="13584" width="3.28515625" style="4153" customWidth="1"/>
    <col min="13585" max="13585" width="8.140625" style="4153" customWidth="1"/>
    <col min="13586" max="13586" width="8" style="4153" customWidth="1"/>
    <col min="13587" max="13824" width="11.28515625" style="4153"/>
    <col min="13825" max="13825" width="14.42578125" style="4153" customWidth="1"/>
    <col min="13826" max="13826" width="14.140625" style="4153" customWidth="1"/>
    <col min="13827" max="13827" width="7.42578125" style="4153" customWidth="1"/>
    <col min="13828" max="13828" width="4.140625" style="4153" customWidth="1"/>
    <col min="13829" max="13829" width="7.42578125" style="4153" customWidth="1"/>
    <col min="13830" max="13830" width="4" style="4153" customWidth="1"/>
    <col min="13831" max="13831" width="7.42578125" style="4153" customWidth="1"/>
    <col min="13832" max="13832" width="6.85546875" style="4153" customWidth="1"/>
    <col min="13833" max="13833" width="7.42578125" style="4153" customWidth="1"/>
    <col min="13834" max="13834" width="4" style="4153" customWidth="1"/>
    <col min="13835" max="13835" width="7.42578125" style="4153" customWidth="1"/>
    <col min="13836" max="13836" width="4" style="4153" customWidth="1"/>
    <col min="13837" max="13837" width="7.42578125" style="4153" customWidth="1"/>
    <col min="13838" max="13838" width="4" style="4153" customWidth="1"/>
    <col min="13839" max="13839" width="7.42578125" style="4153" customWidth="1"/>
    <col min="13840" max="13840" width="3.28515625" style="4153" customWidth="1"/>
    <col min="13841" max="13841" width="8.140625" style="4153" customWidth="1"/>
    <col min="13842" max="13842" width="8" style="4153" customWidth="1"/>
    <col min="13843" max="14080" width="11.28515625" style="4153"/>
    <col min="14081" max="14081" width="14.42578125" style="4153" customWidth="1"/>
    <col min="14082" max="14082" width="14.140625" style="4153" customWidth="1"/>
    <col min="14083" max="14083" width="7.42578125" style="4153" customWidth="1"/>
    <col min="14084" max="14084" width="4.140625" style="4153" customWidth="1"/>
    <col min="14085" max="14085" width="7.42578125" style="4153" customWidth="1"/>
    <col min="14086" max="14086" width="4" style="4153" customWidth="1"/>
    <col min="14087" max="14087" width="7.42578125" style="4153" customWidth="1"/>
    <col min="14088" max="14088" width="6.85546875" style="4153" customWidth="1"/>
    <col min="14089" max="14089" width="7.42578125" style="4153" customWidth="1"/>
    <col min="14090" max="14090" width="4" style="4153" customWidth="1"/>
    <col min="14091" max="14091" width="7.42578125" style="4153" customWidth="1"/>
    <col min="14092" max="14092" width="4" style="4153" customWidth="1"/>
    <col min="14093" max="14093" width="7.42578125" style="4153" customWidth="1"/>
    <col min="14094" max="14094" width="4" style="4153" customWidth="1"/>
    <col min="14095" max="14095" width="7.42578125" style="4153" customWidth="1"/>
    <col min="14096" max="14096" width="3.28515625" style="4153" customWidth="1"/>
    <col min="14097" max="14097" width="8.140625" style="4153" customWidth="1"/>
    <col min="14098" max="14098" width="8" style="4153" customWidth="1"/>
    <col min="14099" max="14336" width="11.28515625" style="4153"/>
    <col min="14337" max="14337" width="14.42578125" style="4153" customWidth="1"/>
    <col min="14338" max="14338" width="14.140625" style="4153" customWidth="1"/>
    <col min="14339" max="14339" width="7.42578125" style="4153" customWidth="1"/>
    <col min="14340" max="14340" width="4.140625" style="4153" customWidth="1"/>
    <col min="14341" max="14341" width="7.42578125" style="4153" customWidth="1"/>
    <col min="14342" max="14342" width="4" style="4153" customWidth="1"/>
    <col min="14343" max="14343" width="7.42578125" style="4153" customWidth="1"/>
    <col min="14344" max="14344" width="6.85546875" style="4153" customWidth="1"/>
    <col min="14345" max="14345" width="7.42578125" style="4153" customWidth="1"/>
    <col min="14346" max="14346" width="4" style="4153" customWidth="1"/>
    <col min="14347" max="14347" width="7.42578125" style="4153" customWidth="1"/>
    <col min="14348" max="14348" width="4" style="4153" customWidth="1"/>
    <col min="14349" max="14349" width="7.42578125" style="4153" customWidth="1"/>
    <col min="14350" max="14350" width="4" style="4153" customWidth="1"/>
    <col min="14351" max="14351" width="7.42578125" style="4153" customWidth="1"/>
    <col min="14352" max="14352" width="3.28515625" style="4153" customWidth="1"/>
    <col min="14353" max="14353" width="8.140625" style="4153" customWidth="1"/>
    <col min="14354" max="14354" width="8" style="4153" customWidth="1"/>
    <col min="14355" max="14592" width="11.28515625" style="4153"/>
    <col min="14593" max="14593" width="14.42578125" style="4153" customWidth="1"/>
    <col min="14594" max="14594" width="14.140625" style="4153" customWidth="1"/>
    <col min="14595" max="14595" width="7.42578125" style="4153" customWidth="1"/>
    <col min="14596" max="14596" width="4.140625" style="4153" customWidth="1"/>
    <col min="14597" max="14597" width="7.42578125" style="4153" customWidth="1"/>
    <col min="14598" max="14598" width="4" style="4153" customWidth="1"/>
    <col min="14599" max="14599" width="7.42578125" style="4153" customWidth="1"/>
    <col min="14600" max="14600" width="6.85546875" style="4153" customWidth="1"/>
    <col min="14601" max="14601" width="7.42578125" style="4153" customWidth="1"/>
    <col min="14602" max="14602" width="4" style="4153" customWidth="1"/>
    <col min="14603" max="14603" width="7.42578125" style="4153" customWidth="1"/>
    <col min="14604" max="14604" width="4" style="4153" customWidth="1"/>
    <col min="14605" max="14605" width="7.42578125" style="4153" customWidth="1"/>
    <col min="14606" max="14606" width="4" style="4153" customWidth="1"/>
    <col min="14607" max="14607" width="7.42578125" style="4153" customWidth="1"/>
    <col min="14608" max="14608" width="3.28515625" style="4153" customWidth="1"/>
    <col min="14609" max="14609" width="8.140625" style="4153" customWidth="1"/>
    <col min="14610" max="14610" width="8" style="4153" customWidth="1"/>
    <col min="14611" max="14848" width="11.28515625" style="4153"/>
    <col min="14849" max="14849" width="14.42578125" style="4153" customWidth="1"/>
    <col min="14850" max="14850" width="14.140625" style="4153" customWidth="1"/>
    <col min="14851" max="14851" width="7.42578125" style="4153" customWidth="1"/>
    <col min="14852" max="14852" width="4.140625" style="4153" customWidth="1"/>
    <col min="14853" max="14853" width="7.42578125" style="4153" customWidth="1"/>
    <col min="14854" max="14854" width="4" style="4153" customWidth="1"/>
    <col min="14855" max="14855" width="7.42578125" style="4153" customWidth="1"/>
    <col min="14856" max="14856" width="6.85546875" style="4153" customWidth="1"/>
    <col min="14857" max="14857" width="7.42578125" style="4153" customWidth="1"/>
    <col min="14858" max="14858" width="4" style="4153" customWidth="1"/>
    <col min="14859" max="14859" width="7.42578125" style="4153" customWidth="1"/>
    <col min="14860" max="14860" width="4" style="4153" customWidth="1"/>
    <col min="14861" max="14861" width="7.42578125" style="4153" customWidth="1"/>
    <col min="14862" max="14862" width="4" style="4153" customWidth="1"/>
    <col min="14863" max="14863" width="7.42578125" style="4153" customWidth="1"/>
    <col min="14864" max="14864" width="3.28515625" style="4153" customWidth="1"/>
    <col min="14865" max="14865" width="8.140625" style="4153" customWidth="1"/>
    <col min="14866" max="14866" width="8" style="4153" customWidth="1"/>
    <col min="14867" max="15104" width="11.28515625" style="4153"/>
    <col min="15105" max="15105" width="14.42578125" style="4153" customWidth="1"/>
    <col min="15106" max="15106" width="14.140625" style="4153" customWidth="1"/>
    <col min="15107" max="15107" width="7.42578125" style="4153" customWidth="1"/>
    <col min="15108" max="15108" width="4.140625" style="4153" customWidth="1"/>
    <col min="15109" max="15109" width="7.42578125" style="4153" customWidth="1"/>
    <col min="15110" max="15110" width="4" style="4153" customWidth="1"/>
    <col min="15111" max="15111" width="7.42578125" style="4153" customWidth="1"/>
    <col min="15112" max="15112" width="6.85546875" style="4153" customWidth="1"/>
    <col min="15113" max="15113" width="7.42578125" style="4153" customWidth="1"/>
    <col min="15114" max="15114" width="4" style="4153" customWidth="1"/>
    <col min="15115" max="15115" width="7.42578125" style="4153" customWidth="1"/>
    <col min="15116" max="15116" width="4" style="4153" customWidth="1"/>
    <col min="15117" max="15117" width="7.42578125" style="4153" customWidth="1"/>
    <col min="15118" max="15118" width="4" style="4153" customWidth="1"/>
    <col min="15119" max="15119" width="7.42578125" style="4153" customWidth="1"/>
    <col min="15120" max="15120" width="3.28515625" style="4153" customWidth="1"/>
    <col min="15121" max="15121" width="8.140625" style="4153" customWidth="1"/>
    <col min="15122" max="15122" width="8" style="4153" customWidth="1"/>
    <col min="15123" max="15360" width="11.28515625" style="4153"/>
    <col min="15361" max="15361" width="14.42578125" style="4153" customWidth="1"/>
    <col min="15362" max="15362" width="14.140625" style="4153" customWidth="1"/>
    <col min="15363" max="15363" width="7.42578125" style="4153" customWidth="1"/>
    <col min="15364" max="15364" width="4.140625" style="4153" customWidth="1"/>
    <col min="15365" max="15365" width="7.42578125" style="4153" customWidth="1"/>
    <col min="15366" max="15366" width="4" style="4153" customWidth="1"/>
    <col min="15367" max="15367" width="7.42578125" style="4153" customWidth="1"/>
    <col min="15368" max="15368" width="6.85546875" style="4153" customWidth="1"/>
    <col min="15369" max="15369" width="7.42578125" style="4153" customWidth="1"/>
    <col min="15370" max="15370" width="4" style="4153" customWidth="1"/>
    <col min="15371" max="15371" width="7.42578125" style="4153" customWidth="1"/>
    <col min="15372" max="15372" width="4" style="4153" customWidth="1"/>
    <col min="15373" max="15373" width="7.42578125" style="4153" customWidth="1"/>
    <col min="15374" max="15374" width="4" style="4153" customWidth="1"/>
    <col min="15375" max="15375" width="7.42578125" style="4153" customWidth="1"/>
    <col min="15376" max="15376" width="3.28515625" style="4153" customWidth="1"/>
    <col min="15377" max="15377" width="8.140625" style="4153" customWidth="1"/>
    <col min="15378" max="15378" width="8" style="4153" customWidth="1"/>
    <col min="15379" max="15616" width="11.28515625" style="4153"/>
    <col min="15617" max="15617" width="14.42578125" style="4153" customWidth="1"/>
    <col min="15618" max="15618" width="14.140625" style="4153" customWidth="1"/>
    <col min="15619" max="15619" width="7.42578125" style="4153" customWidth="1"/>
    <col min="15620" max="15620" width="4.140625" style="4153" customWidth="1"/>
    <col min="15621" max="15621" width="7.42578125" style="4153" customWidth="1"/>
    <col min="15622" max="15622" width="4" style="4153" customWidth="1"/>
    <col min="15623" max="15623" width="7.42578125" style="4153" customWidth="1"/>
    <col min="15624" max="15624" width="6.85546875" style="4153" customWidth="1"/>
    <col min="15625" max="15625" width="7.42578125" style="4153" customWidth="1"/>
    <col min="15626" max="15626" width="4" style="4153" customWidth="1"/>
    <col min="15627" max="15627" width="7.42578125" style="4153" customWidth="1"/>
    <col min="15628" max="15628" width="4" style="4153" customWidth="1"/>
    <col min="15629" max="15629" width="7.42578125" style="4153" customWidth="1"/>
    <col min="15630" max="15630" width="4" style="4153" customWidth="1"/>
    <col min="15631" max="15631" width="7.42578125" style="4153" customWidth="1"/>
    <col min="15632" max="15632" width="3.28515625" style="4153" customWidth="1"/>
    <col min="15633" max="15633" width="8.140625" style="4153" customWidth="1"/>
    <col min="15634" max="15634" width="8" style="4153" customWidth="1"/>
    <col min="15635" max="15872" width="11.28515625" style="4153"/>
    <col min="15873" max="15873" width="14.42578125" style="4153" customWidth="1"/>
    <col min="15874" max="15874" width="14.140625" style="4153" customWidth="1"/>
    <col min="15875" max="15875" width="7.42578125" style="4153" customWidth="1"/>
    <col min="15876" max="15876" width="4.140625" style="4153" customWidth="1"/>
    <col min="15877" max="15877" width="7.42578125" style="4153" customWidth="1"/>
    <col min="15878" max="15878" width="4" style="4153" customWidth="1"/>
    <col min="15879" max="15879" width="7.42578125" style="4153" customWidth="1"/>
    <col min="15880" max="15880" width="6.85546875" style="4153" customWidth="1"/>
    <col min="15881" max="15881" width="7.42578125" style="4153" customWidth="1"/>
    <col min="15882" max="15882" width="4" style="4153" customWidth="1"/>
    <col min="15883" max="15883" width="7.42578125" style="4153" customWidth="1"/>
    <col min="15884" max="15884" width="4" style="4153" customWidth="1"/>
    <col min="15885" max="15885" width="7.42578125" style="4153" customWidth="1"/>
    <col min="15886" max="15886" width="4" style="4153" customWidth="1"/>
    <col min="15887" max="15887" width="7.42578125" style="4153" customWidth="1"/>
    <col min="15888" max="15888" width="3.28515625" style="4153" customWidth="1"/>
    <col min="15889" max="15889" width="8.140625" style="4153" customWidth="1"/>
    <col min="15890" max="15890" width="8" style="4153" customWidth="1"/>
    <col min="15891" max="16128" width="11.28515625" style="4153"/>
    <col min="16129" max="16129" width="14.42578125" style="4153" customWidth="1"/>
    <col min="16130" max="16130" width="14.140625" style="4153" customWidth="1"/>
    <col min="16131" max="16131" width="7.42578125" style="4153" customWidth="1"/>
    <col min="16132" max="16132" width="4.140625" style="4153" customWidth="1"/>
    <col min="16133" max="16133" width="7.42578125" style="4153" customWidth="1"/>
    <col min="16134" max="16134" width="4" style="4153" customWidth="1"/>
    <col min="16135" max="16135" width="7.42578125" style="4153" customWidth="1"/>
    <col min="16136" max="16136" width="6.85546875" style="4153" customWidth="1"/>
    <col min="16137" max="16137" width="7.42578125" style="4153" customWidth="1"/>
    <col min="16138" max="16138" width="4" style="4153" customWidth="1"/>
    <col min="16139" max="16139" width="7.42578125" style="4153" customWidth="1"/>
    <col min="16140" max="16140" width="4" style="4153" customWidth="1"/>
    <col min="16141" max="16141" width="7.42578125" style="4153" customWidth="1"/>
    <col min="16142" max="16142" width="4" style="4153" customWidth="1"/>
    <col min="16143" max="16143" width="7.42578125" style="4153" customWidth="1"/>
    <col min="16144" max="16144" width="3.28515625" style="4153" customWidth="1"/>
    <col min="16145" max="16145" width="8.140625" style="4153" customWidth="1"/>
    <col min="16146" max="16146" width="8" style="4153" customWidth="1"/>
    <col min="16147" max="16384" width="11.28515625" style="4153"/>
  </cols>
  <sheetData>
    <row r="1" spans="1:101" s="4128" customFormat="1" ht="18">
      <c r="A1" s="4126" t="s">
        <v>3409</v>
      </c>
      <c r="B1" s="4127"/>
      <c r="C1" s="4127"/>
      <c r="D1" s="4127"/>
      <c r="E1" s="4127"/>
      <c r="F1" s="4127"/>
      <c r="G1" s="4127"/>
      <c r="H1" s="4127"/>
      <c r="I1" s="4127"/>
      <c r="J1" s="4127"/>
      <c r="K1" s="4127"/>
      <c r="L1" s="4127"/>
      <c r="M1" s="4127"/>
      <c r="N1" s="4127"/>
      <c r="O1" s="4127"/>
      <c r="P1" s="4127"/>
      <c r="Q1" s="4127"/>
      <c r="R1" s="4127"/>
    </row>
    <row r="2" spans="1:101" s="4128" customFormat="1" ht="18">
      <c r="A2" s="4126" t="s">
        <v>3410</v>
      </c>
      <c r="B2" s="4127"/>
      <c r="C2" s="4127"/>
      <c r="D2" s="4127"/>
      <c r="E2" s="4127"/>
      <c r="F2" s="4127"/>
      <c r="G2" s="4127"/>
      <c r="H2" s="4127"/>
      <c r="I2" s="4127"/>
      <c r="J2" s="4127"/>
      <c r="K2" s="4127"/>
      <c r="L2" s="4127"/>
      <c r="M2" s="4127"/>
      <c r="N2" s="4127"/>
      <c r="O2" s="4127"/>
      <c r="P2" s="4127"/>
      <c r="Q2" s="4127"/>
      <c r="R2" s="4127"/>
    </row>
    <row r="3" spans="1:101" s="4128" customFormat="1">
      <c r="A3" s="4129" t="s">
        <v>3411</v>
      </c>
      <c r="B3" s="4130"/>
      <c r="C3" s="4130"/>
      <c r="D3" s="4130"/>
      <c r="E3" s="4130"/>
      <c r="F3" s="4130"/>
      <c r="G3" s="4130"/>
      <c r="H3" s="4130"/>
      <c r="I3" s="4130"/>
      <c r="J3" s="4130"/>
      <c r="K3" s="4130"/>
      <c r="L3" s="4130"/>
      <c r="M3" s="4130"/>
      <c r="N3" s="4130"/>
      <c r="O3" s="4130"/>
      <c r="P3" s="4131"/>
      <c r="Q3" s="5493" t="s">
        <v>3412</v>
      </c>
      <c r="R3" s="5493"/>
    </row>
    <row r="4" spans="1:101" s="4128" customFormat="1">
      <c r="A4" s="5494" t="s">
        <v>147</v>
      </c>
      <c r="B4" s="5496" t="s">
        <v>148</v>
      </c>
      <c r="C4" s="4132" t="s">
        <v>3413</v>
      </c>
      <c r="D4" s="4133"/>
      <c r="E4" s="4133"/>
      <c r="F4" s="4133"/>
      <c r="G4" s="4133"/>
      <c r="H4" s="4133"/>
      <c r="I4" s="4133"/>
      <c r="J4" s="4133"/>
      <c r="K4" s="4133"/>
      <c r="L4" s="4133"/>
      <c r="M4" s="4133"/>
      <c r="N4" s="4133"/>
      <c r="O4" s="5498" t="s">
        <v>3414</v>
      </c>
      <c r="P4" s="5499"/>
      <c r="Q4" s="5499"/>
      <c r="R4" s="5500"/>
    </row>
    <row r="5" spans="1:101" s="4128" customFormat="1" ht="173.25">
      <c r="A5" s="5495"/>
      <c r="B5" s="5497"/>
      <c r="C5" s="4134" t="s">
        <v>3415</v>
      </c>
      <c r="D5" s="4135" t="s">
        <v>3416</v>
      </c>
      <c r="E5" s="4134" t="s">
        <v>3417</v>
      </c>
      <c r="F5" s="4136" t="s">
        <v>3418</v>
      </c>
      <c r="G5" s="4134" t="s">
        <v>3419</v>
      </c>
      <c r="H5" s="4135" t="s">
        <v>3420</v>
      </c>
      <c r="I5" s="4134" t="s">
        <v>3421</v>
      </c>
      <c r="J5" s="4136" t="s">
        <v>3422</v>
      </c>
      <c r="K5" s="4134" t="s">
        <v>3423</v>
      </c>
      <c r="L5" s="4136" t="s">
        <v>3424</v>
      </c>
      <c r="M5" s="4134" t="s">
        <v>3425</v>
      </c>
      <c r="N5" s="4135" t="s">
        <v>3426</v>
      </c>
      <c r="O5" s="4134" t="s">
        <v>476</v>
      </c>
      <c r="P5" s="4136" t="s">
        <v>489</v>
      </c>
      <c r="Q5" s="5501" t="s">
        <v>2810</v>
      </c>
      <c r="R5" s="5502"/>
    </row>
    <row r="6" spans="1:101" s="4139" customFormat="1" ht="20.100000000000001" customHeight="1">
      <c r="A6" s="4137" t="s">
        <v>55</v>
      </c>
      <c r="B6" s="4138" t="s">
        <v>56</v>
      </c>
      <c r="C6" s="5492">
        <v>2885</v>
      </c>
      <c r="D6" s="5492"/>
      <c r="E6" s="5492">
        <v>719</v>
      </c>
      <c r="F6" s="5492"/>
      <c r="G6" s="5492">
        <v>343</v>
      </c>
      <c r="H6" s="5492"/>
      <c r="I6" s="5492">
        <v>215</v>
      </c>
      <c r="J6" s="5492"/>
      <c r="K6" s="5492">
        <v>855</v>
      </c>
      <c r="L6" s="5492"/>
      <c r="M6" s="5492">
        <v>642</v>
      </c>
      <c r="N6" s="5492"/>
      <c r="O6" s="5492">
        <v>1394</v>
      </c>
      <c r="P6" s="5492"/>
      <c r="Q6" s="5492">
        <f>SUM(C6:P6)</f>
        <v>7053</v>
      </c>
      <c r="R6" s="5492"/>
      <c r="S6" s="4128"/>
      <c r="T6" s="4128"/>
      <c r="U6" s="4128"/>
      <c r="V6" s="4128"/>
      <c r="W6" s="4128"/>
      <c r="X6" s="4128"/>
      <c r="Y6" s="4128"/>
      <c r="Z6" s="4128"/>
      <c r="AA6" s="4128"/>
      <c r="AB6" s="4128"/>
      <c r="AC6" s="4128"/>
      <c r="AD6" s="4128"/>
      <c r="AE6" s="4128"/>
      <c r="AF6" s="4128"/>
      <c r="AG6" s="4128"/>
      <c r="AH6" s="4128"/>
      <c r="AI6" s="4128"/>
      <c r="AJ6" s="4128"/>
      <c r="AK6" s="4128"/>
      <c r="AL6" s="4128"/>
      <c r="AM6" s="4128"/>
      <c r="AN6" s="4128"/>
      <c r="AO6" s="4128"/>
      <c r="AP6" s="4128"/>
      <c r="AQ6" s="4128"/>
      <c r="AR6" s="4128"/>
      <c r="AS6" s="4128"/>
      <c r="AT6" s="4128"/>
      <c r="AU6" s="4128"/>
      <c r="AV6" s="4128"/>
      <c r="AW6" s="4128"/>
      <c r="AX6" s="4128"/>
      <c r="AY6" s="4128"/>
      <c r="AZ6" s="4128"/>
      <c r="BA6" s="4128"/>
      <c r="BB6" s="4128"/>
      <c r="BC6" s="4128"/>
      <c r="BD6" s="4128"/>
      <c r="BE6" s="4128"/>
      <c r="BF6" s="4128"/>
      <c r="BG6" s="4128"/>
      <c r="BH6" s="4128"/>
      <c r="BI6" s="4128"/>
      <c r="BJ6" s="4128"/>
      <c r="BK6" s="4128"/>
      <c r="BL6" s="4128"/>
      <c r="BM6" s="4128"/>
      <c r="BN6" s="4128"/>
      <c r="BO6" s="4128"/>
      <c r="BP6" s="4128"/>
      <c r="BQ6" s="4128"/>
      <c r="BR6" s="4128"/>
      <c r="BS6" s="4128"/>
      <c r="BT6" s="4128"/>
      <c r="BU6" s="4128"/>
      <c r="BV6" s="4128"/>
      <c r="BW6" s="4128"/>
      <c r="BX6" s="4128"/>
      <c r="BY6" s="4128"/>
      <c r="BZ6" s="4128"/>
      <c r="CA6" s="4128"/>
      <c r="CB6" s="4128"/>
      <c r="CC6" s="4128"/>
      <c r="CD6" s="4128"/>
      <c r="CE6" s="4128"/>
      <c r="CF6" s="4128"/>
      <c r="CG6" s="4128"/>
      <c r="CH6" s="4128"/>
      <c r="CI6" s="4128"/>
      <c r="CJ6" s="4128"/>
      <c r="CK6" s="4128"/>
      <c r="CL6" s="4128"/>
      <c r="CM6" s="4128"/>
      <c r="CN6" s="4128"/>
      <c r="CO6" s="4128"/>
      <c r="CP6" s="4128"/>
      <c r="CQ6" s="4128"/>
      <c r="CR6" s="4128"/>
      <c r="CS6" s="4128"/>
      <c r="CT6" s="4128"/>
      <c r="CU6" s="4128"/>
      <c r="CV6" s="4128"/>
      <c r="CW6" s="4128"/>
    </row>
    <row r="7" spans="1:101" s="4139" customFormat="1" ht="20.100000000000001" customHeight="1">
      <c r="A7" s="4140" t="s">
        <v>158</v>
      </c>
      <c r="B7" s="4141" t="s">
        <v>58</v>
      </c>
      <c r="C7" s="5487">
        <v>21</v>
      </c>
      <c r="D7" s="5487"/>
      <c r="E7" s="5487">
        <v>10</v>
      </c>
      <c r="F7" s="5487"/>
      <c r="G7" s="5487">
        <v>274</v>
      </c>
      <c r="H7" s="5487"/>
      <c r="I7" s="5487">
        <v>210</v>
      </c>
      <c r="J7" s="5487"/>
      <c r="K7" s="5487">
        <v>8</v>
      </c>
      <c r="L7" s="5487"/>
      <c r="M7" s="5487">
        <v>1672</v>
      </c>
      <c r="N7" s="5487"/>
      <c r="O7" s="5487">
        <v>4644</v>
      </c>
      <c r="P7" s="5487"/>
      <c r="Q7" s="5487">
        <f t="shared" ref="Q7:Q25" si="0">SUM(C7:P7)</f>
        <v>6839</v>
      </c>
      <c r="R7" s="5487"/>
      <c r="S7" s="4128"/>
      <c r="T7" s="4128"/>
      <c r="U7" s="4128"/>
      <c r="V7" s="4128"/>
      <c r="W7" s="4128"/>
      <c r="X7" s="4128"/>
      <c r="Y7" s="4128"/>
      <c r="Z7" s="4128"/>
      <c r="AA7" s="4128"/>
      <c r="AB7" s="4128"/>
      <c r="AC7" s="4128"/>
      <c r="AD7" s="4128"/>
      <c r="AE7" s="4128"/>
      <c r="AF7" s="4128"/>
      <c r="AG7" s="4128"/>
      <c r="AH7" s="4128"/>
      <c r="AI7" s="4128"/>
      <c r="AJ7" s="4128"/>
      <c r="AK7" s="4128"/>
      <c r="AL7" s="4128"/>
      <c r="AM7" s="4128"/>
      <c r="AN7" s="4128"/>
      <c r="AO7" s="4128"/>
      <c r="AP7" s="4128"/>
      <c r="AQ7" s="4128"/>
      <c r="AR7" s="4128"/>
      <c r="AS7" s="4128"/>
      <c r="AT7" s="4128"/>
      <c r="AU7" s="4128"/>
      <c r="AV7" s="4128"/>
      <c r="AW7" s="4128"/>
      <c r="AX7" s="4128"/>
      <c r="AY7" s="4128"/>
      <c r="AZ7" s="4128"/>
      <c r="BA7" s="4128"/>
      <c r="BB7" s="4128"/>
      <c r="BC7" s="4128"/>
      <c r="BD7" s="4128"/>
      <c r="BE7" s="4128"/>
      <c r="BF7" s="4128"/>
      <c r="BG7" s="4128"/>
      <c r="BH7" s="4128"/>
      <c r="BI7" s="4128"/>
      <c r="BJ7" s="4128"/>
      <c r="BK7" s="4128"/>
      <c r="BL7" s="4128"/>
      <c r="BM7" s="4128"/>
      <c r="BN7" s="4128"/>
      <c r="BO7" s="4128"/>
      <c r="BP7" s="4128"/>
      <c r="BQ7" s="4128"/>
      <c r="BR7" s="4128"/>
      <c r="BS7" s="4128"/>
      <c r="BT7" s="4128"/>
      <c r="BU7" s="4128"/>
      <c r="BV7" s="4128"/>
      <c r="BW7" s="4128"/>
      <c r="BX7" s="4128"/>
      <c r="BY7" s="4128"/>
      <c r="BZ7" s="4128"/>
      <c r="CA7" s="4128"/>
      <c r="CB7" s="4128"/>
      <c r="CC7" s="4128"/>
      <c r="CD7" s="4128"/>
      <c r="CE7" s="4128"/>
      <c r="CF7" s="4128"/>
      <c r="CG7" s="4128"/>
      <c r="CH7" s="4128"/>
      <c r="CI7" s="4128"/>
      <c r="CJ7" s="4128"/>
      <c r="CK7" s="4128"/>
      <c r="CL7" s="4128"/>
      <c r="CM7" s="4128"/>
      <c r="CN7" s="4128"/>
      <c r="CO7" s="4128"/>
      <c r="CP7" s="4128"/>
      <c r="CQ7" s="4128"/>
      <c r="CR7" s="4128"/>
      <c r="CS7" s="4128"/>
      <c r="CT7" s="4128"/>
      <c r="CU7" s="4128"/>
      <c r="CV7" s="4128"/>
      <c r="CW7" s="4128"/>
    </row>
    <row r="8" spans="1:101" s="4139" customFormat="1" ht="20.100000000000001" customHeight="1">
      <c r="A8" s="4140" t="s">
        <v>59</v>
      </c>
      <c r="B8" s="4141" t="s">
        <v>60</v>
      </c>
      <c r="C8" s="5487">
        <v>1104</v>
      </c>
      <c r="D8" s="5487"/>
      <c r="E8" s="5487">
        <v>68</v>
      </c>
      <c r="F8" s="5487"/>
      <c r="G8" s="5487">
        <v>1382</v>
      </c>
      <c r="H8" s="5487"/>
      <c r="I8" s="5487">
        <v>1163</v>
      </c>
      <c r="J8" s="5487"/>
      <c r="K8" s="5487">
        <v>1037</v>
      </c>
      <c r="L8" s="5487"/>
      <c r="M8" s="5487">
        <v>2878</v>
      </c>
      <c r="N8" s="5487"/>
      <c r="O8" s="5487">
        <v>25237</v>
      </c>
      <c r="P8" s="5487"/>
      <c r="Q8" s="5487">
        <f t="shared" si="0"/>
        <v>32869</v>
      </c>
      <c r="R8" s="5487"/>
      <c r="S8" s="4128"/>
      <c r="T8" s="4128"/>
      <c r="U8" s="4128"/>
      <c r="V8" s="4128"/>
      <c r="W8" s="4128"/>
      <c r="X8" s="4128"/>
      <c r="Y8" s="4128"/>
      <c r="Z8" s="4128"/>
      <c r="AA8" s="4128"/>
      <c r="AB8" s="4128"/>
      <c r="AC8" s="4128"/>
      <c r="AD8" s="4128"/>
      <c r="AE8" s="4128"/>
      <c r="AF8" s="4128"/>
      <c r="AG8" s="4128"/>
      <c r="AH8" s="4128"/>
      <c r="AI8" s="4128"/>
      <c r="AJ8" s="4128"/>
      <c r="AK8" s="4128"/>
      <c r="AL8" s="4128"/>
      <c r="AM8" s="4128"/>
      <c r="AN8" s="4128"/>
      <c r="AO8" s="4128"/>
      <c r="AP8" s="4128"/>
      <c r="AQ8" s="4128"/>
      <c r="AR8" s="4128"/>
      <c r="AS8" s="4128"/>
      <c r="AT8" s="4128"/>
      <c r="AU8" s="4128"/>
      <c r="AV8" s="4128"/>
      <c r="AW8" s="4128"/>
      <c r="AX8" s="4128"/>
      <c r="AY8" s="4128"/>
      <c r="AZ8" s="4128"/>
      <c r="BA8" s="4128"/>
      <c r="BB8" s="4128"/>
      <c r="BC8" s="4128"/>
      <c r="BD8" s="4128"/>
      <c r="BE8" s="4128"/>
      <c r="BF8" s="4128"/>
      <c r="BG8" s="4128"/>
      <c r="BH8" s="4128"/>
      <c r="BI8" s="4128"/>
      <c r="BJ8" s="4128"/>
      <c r="BK8" s="4128"/>
      <c r="BL8" s="4128"/>
      <c r="BM8" s="4128"/>
      <c r="BN8" s="4128"/>
      <c r="BO8" s="4128"/>
      <c r="BP8" s="4128"/>
      <c r="BQ8" s="4128"/>
      <c r="BR8" s="4128"/>
      <c r="BS8" s="4128"/>
      <c r="BT8" s="4128"/>
      <c r="BU8" s="4128"/>
      <c r="BV8" s="4128"/>
      <c r="BW8" s="4128"/>
      <c r="BX8" s="4128"/>
      <c r="BY8" s="4128"/>
      <c r="BZ8" s="4128"/>
      <c r="CA8" s="4128"/>
      <c r="CB8" s="4128"/>
      <c r="CC8" s="4128"/>
      <c r="CD8" s="4128"/>
      <c r="CE8" s="4128"/>
      <c r="CF8" s="4128"/>
      <c r="CG8" s="4128"/>
      <c r="CH8" s="4128"/>
      <c r="CI8" s="4128"/>
      <c r="CJ8" s="4128"/>
      <c r="CK8" s="4128"/>
      <c r="CL8" s="4128"/>
      <c r="CM8" s="4128"/>
      <c r="CN8" s="4128"/>
      <c r="CO8" s="4128"/>
      <c r="CP8" s="4128"/>
      <c r="CQ8" s="4128"/>
      <c r="CR8" s="4128"/>
      <c r="CS8" s="4128"/>
      <c r="CT8" s="4128"/>
      <c r="CU8" s="4128"/>
      <c r="CV8" s="4128"/>
      <c r="CW8" s="4128"/>
    </row>
    <row r="9" spans="1:101" s="4139" customFormat="1" ht="20.100000000000001" customHeight="1">
      <c r="A9" s="4140" t="s">
        <v>61</v>
      </c>
      <c r="B9" s="4141" t="s">
        <v>62</v>
      </c>
      <c r="C9" s="5490">
        <v>81</v>
      </c>
      <c r="D9" s="5491"/>
      <c r="E9" s="5490">
        <v>122</v>
      </c>
      <c r="F9" s="5491"/>
      <c r="G9" s="5490">
        <v>4117</v>
      </c>
      <c r="H9" s="5491"/>
      <c r="I9" s="5490">
        <v>197</v>
      </c>
      <c r="J9" s="5491"/>
      <c r="K9" s="5490">
        <v>202</v>
      </c>
      <c r="L9" s="5491"/>
      <c r="M9" s="5490">
        <v>1144</v>
      </c>
      <c r="N9" s="5491"/>
      <c r="O9" s="5490">
        <v>2851</v>
      </c>
      <c r="P9" s="5491"/>
      <c r="Q9" s="5487">
        <f t="shared" si="0"/>
        <v>8714</v>
      </c>
      <c r="R9" s="5487"/>
      <c r="S9" s="4128"/>
      <c r="T9" s="4128"/>
      <c r="U9" s="4128"/>
      <c r="V9" s="4128"/>
      <c r="W9" s="4128"/>
      <c r="X9" s="4128"/>
      <c r="Y9" s="4128"/>
      <c r="Z9" s="4128"/>
      <c r="AA9" s="4128"/>
      <c r="AB9" s="4128"/>
      <c r="AC9" s="4128"/>
      <c r="AD9" s="4128"/>
      <c r="AE9" s="4128"/>
      <c r="AF9" s="4128"/>
      <c r="AG9" s="4128"/>
      <c r="AH9" s="4128"/>
      <c r="AI9" s="4128"/>
      <c r="AJ9" s="4128"/>
      <c r="AK9" s="4128"/>
      <c r="AL9" s="4128"/>
      <c r="AM9" s="4128"/>
      <c r="AN9" s="4128"/>
      <c r="AO9" s="4128"/>
      <c r="AP9" s="4128"/>
      <c r="AQ9" s="4128"/>
      <c r="AR9" s="4128"/>
      <c r="AS9" s="4128"/>
      <c r="AT9" s="4128"/>
      <c r="AU9" s="4128"/>
      <c r="AV9" s="4128"/>
      <c r="AW9" s="4128"/>
      <c r="AX9" s="4128"/>
      <c r="AY9" s="4128"/>
      <c r="AZ9" s="4128"/>
      <c r="BA9" s="4128"/>
      <c r="BB9" s="4128"/>
      <c r="BC9" s="4128"/>
      <c r="BD9" s="4128"/>
      <c r="BE9" s="4128"/>
      <c r="BF9" s="4128"/>
      <c r="BG9" s="4128"/>
      <c r="BH9" s="4128"/>
      <c r="BI9" s="4128"/>
      <c r="BJ9" s="4128"/>
      <c r="BK9" s="4128"/>
      <c r="BL9" s="4128"/>
      <c r="BM9" s="4128"/>
      <c r="BN9" s="4128"/>
      <c r="BO9" s="4128"/>
      <c r="BP9" s="4128"/>
      <c r="BQ9" s="4128"/>
      <c r="BR9" s="4128"/>
      <c r="BS9" s="4128"/>
      <c r="BT9" s="4128"/>
      <c r="BU9" s="4128"/>
      <c r="BV9" s="4128"/>
      <c r="BW9" s="4128"/>
      <c r="BX9" s="4128"/>
      <c r="BY9" s="4128"/>
      <c r="BZ9" s="4128"/>
      <c r="CA9" s="4128"/>
      <c r="CB9" s="4128"/>
      <c r="CC9" s="4128"/>
      <c r="CD9" s="4128"/>
      <c r="CE9" s="4128"/>
      <c r="CF9" s="4128"/>
      <c r="CG9" s="4128"/>
      <c r="CH9" s="4128"/>
      <c r="CI9" s="4128"/>
      <c r="CJ9" s="4128"/>
      <c r="CK9" s="4128"/>
      <c r="CL9" s="4128"/>
      <c r="CM9" s="4128"/>
      <c r="CN9" s="4128"/>
      <c r="CO9" s="4128"/>
      <c r="CP9" s="4128"/>
      <c r="CQ9" s="4128"/>
      <c r="CR9" s="4128"/>
      <c r="CS9" s="4128"/>
      <c r="CT9" s="4128"/>
      <c r="CU9" s="4128"/>
      <c r="CV9" s="4128"/>
      <c r="CW9" s="4128"/>
    </row>
    <row r="10" spans="1:101" s="4139" customFormat="1" ht="20.100000000000001" customHeight="1">
      <c r="A10" s="4140" t="s">
        <v>160</v>
      </c>
      <c r="B10" s="4141" t="s">
        <v>64</v>
      </c>
      <c r="C10" s="5487">
        <v>1000</v>
      </c>
      <c r="D10" s="5487"/>
      <c r="E10" s="5487">
        <v>413</v>
      </c>
      <c r="F10" s="5487"/>
      <c r="G10" s="5487">
        <v>535</v>
      </c>
      <c r="H10" s="5487"/>
      <c r="I10" s="5487">
        <v>575</v>
      </c>
      <c r="J10" s="5487"/>
      <c r="K10" s="5487">
        <v>117</v>
      </c>
      <c r="L10" s="5487"/>
      <c r="M10" s="5487">
        <v>931</v>
      </c>
      <c r="N10" s="5487"/>
      <c r="O10" s="5487">
        <v>1201</v>
      </c>
      <c r="P10" s="5487"/>
      <c r="Q10" s="5487">
        <f t="shared" si="0"/>
        <v>4772</v>
      </c>
      <c r="R10" s="5487"/>
      <c r="S10" s="4128"/>
      <c r="T10" s="4128"/>
      <c r="U10" s="4128"/>
      <c r="V10" s="4128"/>
      <c r="W10" s="4128"/>
      <c r="X10" s="4128"/>
      <c r="Y10" s="4128"/>
      <c r="Z10" s="4128"/>
      <c r="AA10" s="4128"/>
      <c r="AB10" s="4128"/>
      <c r="AC10" s="4128"/>
      <c r="AD10" s="4128"/>
      <c r="AE10" s="4128"/>
      <c r="AF10" s="4128"/>
      <c r="AG10" s="4128"/>
      <c r="AH10" s="4128"/>
      <c r="AI10" s="4128"/>
      <c r="AJ10" s="4128"/>
      <c r="AK10" s="4128"/>
      <c r="AL10" s="4128"/>
      <c r="AM10" s="4128"/>
      <c r="AN10" s="4128"/>
      <c r="AO10" s="4128"/>
      <c r="AP10" s="4128"/>
      <c r="AQ10" s="4128"/>
      <c r="AR10" s="4128"/>
      <c r="AS10" s="4128"/>
      <c r="AT10" s="4128"/>
      <c r="AU10" s="4128"/>
      <c r="AV10" s="4128"/>
      <c r="AW10" s="4128"/>
      <c r="AX10" s="4128"/>
      <c r="AY10" s="4128"/>
      <c r="AZ10" s="4128"/>
      <c r="BA10" s="4128"/>
      <c r="BB10" s="4128"/>
      <c r="BC10" s="4128"/>
      <c r="BD10" s="4128"/>
      <c r="BE10" s="4128"/>
      <c r="BF10" s="4128"/>
      <c r="BG10" s="4128"/>
      <c r="BH10" s="4128"/>
      <c r="BI10" s="4128"/>
      <c r="BJ10" s="4128"/>
      <c r="BK10" s="4128"/>
      <c r="BL10" s="4128"/>
      <c r="BM10" s="4128"/>
      <c r="BN10" s="4128"/>
      <c r="BO10" s="4128"/>
      <c r="BP10" s="4128"/>
      <c r="BQ10" s="4128"/>
      <c r="BR10" s="4128"/>
      <c r="BS10" s="4128"/>
      <c r="BT10" s="4128"/>
      <c r="BU10" s="4128"/>
      <c r="BV10" s="4128"/>
      <c r="BW10" s="4128"/>
      <c r="BX10" s="4128"/>
      <c r="BY10" s="4128"/>
      <c r="BZ10" s="4128"/>
      <c r="CA10" s="4128"/>
      <c r="CB10" s="4128"/>
      <c r="CC10" s="4128"/>
      <c r="CD10" s="4128"/>
      <c r="CE10" s="4128"/>
      <c r="CF10" s="4128"/>
      <c r="CG10" s="4128"/>
      <c r="CH10" s="4128"/>
      <c r="CI10" s="4128"/>
      <c r="CJ10" s="4128"/>
      <c r="CK10" s="4128"/>
      <c r="CL10" s="4128"/>
      <c r="CM10" s="4128"/>
      <c r="CN10" s="4128"/>
      <c r="CO10" s="4128"/>
      <c r="CP10" s="4128"/>
      <c r="CQ10" s="4128"/>
      <c r="CR10" s="4128"/>
      <c r="CS10" s="4128"/>
      <c r="CT10" s="4128"/>
      <c r="CU10" s="4128"/>
      <c r="CV10" s="4128"/>
      <c r="CW10" s="4128"/>
    </row>
    <row r="11" spans="1:101" s="4139" customFormat="1" ht="20.100000000000001" customHeight="1">
      <c r="A11" s="4140" t="s">
        <v>65</v>
      </c>
      <c r="B11" s="4141" t="s">
        <v>66</v>
      </c>
      <c r="C11" s="5487">
        <v>1207</v>
      </c>
      <c r="D11" s="5487"/>
      <c r="E11" s="5487">
        <v>941</v>
      </c>
      <c r="F11" s="5487"/>
      <c r="G11" s="5487">
        <v>506</v>
      </c>
      <c r="H11" s="5487"/>
      <c r="I11" s="5487">
        <v>396</v>
      </c>
      <c r="J11" s="5487"/>
      <c r="K11" s="5487">
        <v>713</v>
      </c>
      <c r="L11" s="5487"/>
      <c r="M11" s="5487">
        <v>1044</v>
      </c>
      <c r="N11" s="5487"/>
      <c r="O11" s="5487">
        <v>292</v>
      </c>
      <c r="P11" s="5487"/>
      <c r="Q11" s="5487">
        <f t="shared" si="0"/>
        <v>5099</v>
      </c>
      <c r="R11" s="5487"/>
      <c r="S11" s="4128"/>
      <c r="T11" s="4128"/>
      <c r="U11" s="4128"/>
      <c r="V11" s="4128"/>
      <c r="W11" s="4128"/>
      <c r="X11" s="4128"/>
      <c r="Y11" s="4128"/>
      <c r="Z11" s="4128"/>
      <c r="AA11" s="4128"/>
      <c r="AB11" s="4128"/>
      <c r="AC11" s="4128"/>
      <c r="AD11" s="4128"/>
      <c r="AE11" s="4128"/>
      <c r="AF11" s="4128"/>
      <c r="AG11" s="4128"/>
      <c r="AH11" s="4128"/>
      <c r="AI11" s="4128"/>
      <c r="AJ11" s="4128"/>
      <c r="AK11" s="4128"/>
      <c r="AL11" s="4128"/>
      <c r="AM11" s="4128"/>
      <c r="AN11" s="4128"/>
      <c r="AO11" s="4128"/>
      <c r="AP11" s="4128"/>
      <c r="AQ11" s="4128"/>
      <c r="AR11" s="4128"/>
      <c r="AS11" s="4128"/>
      <c r="AT11" s="4128"/>
      <c r="AU11" s="4128"/>
      <c r="AV11" s="4128"/>
      <c r="AW11" s="4128"/>
      <c r="AX11" s="4128"/>
      <c r="AY11" s="4128"/>
      <c r="AZ11" s="4128"/>
      <c r="BA11" s="4128"/>
      <c r="BB11" s="4128"/>
      <c r="BC11" s="4128"/>
      <c r="BD11" s="4128"/>
      <c r="BE11" s="4128"/>
      <c r="BF11" s="4128"/>
      <c r="BG11" s="4128"/>
      <c r="BH11" s="4128"/>
      <c r="BI11" s="4128"/>
      <c r="BJ11" s="4128"/>
      <c r="BK11" s="4128"/>
      <c r="BL11" s="4128"/>
      <c r="BM11" s="4128"/>
      <c r="BN11" s="4128"/>
      <c r="BO11" s="4128"/>
      <c r="BP11" s="4128"/>
      <c r="BQ11" s="4128"/>
      <c r="BR11" s="4128"/>
      <c r="BS11" s="4128"/>
      <c r="BT11" s="4128"/>
      <c r="BU11" s="4128"/>
      <c r="BV11" s="4128"/>
      <c r="BW11" s="4128"/>
      <c r="BX11" s="4128"/>
      <c r="BY11" s="4128"/>
      <c r="BZ11" s="4128"/>
      <c r="CA11" s="4128"/>
      <c r="CB11" s="4128"/>
      <c r="CC11" s="4128"/>
      <c r="CD11" s="4128"/>
      <c r="CE11" s="4128"/>
      <c r="CF11" s="4128"/>
      <c r="CG11" s="4128"/>
      <c r="CH11" s="4128"/>
      <c r="CI11" s="4128"/>
      <c r="CJ11" s="4128"/>
      <c r="CK11" s="4128"/>
      <c r="CL11" s="4128"/>
      <c r="CM11" s="4128"/>
      <c r="CN11" s="4128"/>
      <c r="CO11" s="4128"/>
      <c r="CP11" s="4128"/>
      <c r="CQ11" s="4128"/>
      <c r="CR11" s="4128"/>
      <c r="CS11" s="4128"/>
      <c r="CT11" s="4128"/>
      <c r="CU11" s="4128"/>
      <c r="CV11" s="4128"/>
      <c r="CW11" s="4128"/>
    </row>
    <row r="12" spans="1:101" s="4139" customFormat="1" ht="20.100000000000001" customHeight="1">
      <c r="A12" s="4140" t="s">
        <v>161</v>
      </c>
      <c r="B12" s="4141" t="s">
        <v>68</v>
      </c>
      <c r="C12" s="5487">
        <v>105</v>
      </c>
      <c r="D12" s="5487"/>
      <c r="E12" s="5487">
        <v>18</v>
      </c>
      <c r="F12" s="5487"/>
      <c r="G12" s="5487">
        <v>14</v>
      </c>
      <c r="H12" s="5487"/>
      <c r="I12" s="5487">
        <v>18</v>
      </c>
      <c r="J12" s="5487"/>
      <c r="K12" s="5487">
        <v>2894</v>
      </c>
      <c r="L12" s="5487"/>
      <c r="M12" s="5487">
        <v>1117</v>
      </c>
      <c r="N12" s="5487"/>
      <c r="O12" s="5487">
        <v>3205</v>
      </c>
      <c r="P12" s="5487"/>
      <c r="Q12" s="5487">
        <f t="shared" si="0"/>
        <v>7371</v>
      </c>
      <c r="R12" s="5487"/>
      <c r="S12" s="4128"/>
      <c r="T12" s="4128"/>
      <c r="U12" s="4128"/>
      <c r="V12" s="4128"/>
      <c r="W12" s="4128"/>
      <c r="X12" s="4128"/>
      <c r="Y12" s="4128"/>
      <c r="Z12" s="4128"/>
      <c r="AA12" s="4128"/>
      <c r="AB12" s="4128"/>
      <c r="AC12" s="4128"/>
      <c r="AD12" s="4128"/>
      <c r="AE12" s="4128"/>
      <c r="AF12" s="4128"/>
      <c r="AG12" s="4128"/>
      <c r="AH12" s="4128"/>
      <c r="AI12" s="4128"/>
      <c r="AJ12" s="4128"/>
      <c r="AK12" s="4128"/>
      <c r="AL12" s="4128"/>
      <c r="AM12" s="4128"/>
      <c r="AN12" s="4128"/>
      <c r="AO12" s="4128"/>
      <c r="AP12" s="4128"/>
      <c r="AQ12" s="4128"/>
      <c r="AR12" s="4128"/>
      <c r="AS12" s="4128"/>
      <c r="AT12" s="4128"/>
      <c r="AU12" s="4128"/>
      <c r="AV12" s="4128"/>
      <c r="AW12" s="4128"/>
      <c r="AX12" s="4128"/>
      <c r="AY12" s="4128"/>
      <c r="AZ12" s="4128"/>
      <c r="BA12" s="4128"/>
      <c r="BB12" s="4128"/>
      <c r="BC12" s="4128"/>
      <c r="BD12" s="4128"/>
      <c r="BE12" s="4128"/>
      <c r="BF12" s="4128"/>
      <c r="BG12" s="4128"/>
      <c r="BH12" s="4128"/>
      <c r="BI12" s="4128"/>
      <c r="BJ12" s="4128"/>
      <c r="BK12" s="4128"/>
      <c r="BL12" s="4128"/>
      <c r="BM12" s="4128"/>
      <c r="BN12" s="4128"/>
      <c r="BO12" s="4128"/>
      <c r="BP12" s="4128"/>
      <c r="BQ12" s="4128"/>
      <c r="BR12" s="4128"/>
      <c r="BS12" s="4128"/>
      <c r="BT12" s="4128"/>
      <c r="BU12" s="4128"/>
      <c r="BV12" s="4128"/>
      <c r="BW12" s="4128"/>
      <c r="BX12" s="4128"/>
      <c r="BY12" s="4128"/>
      <c r="BZ12" s="4128"/>
      <c r="CA12" s="4128"/>
      <c r="CB12" s="4128"/>
      <c r="CC12" s="4128"/>
      <c r="CD12" s="4128"/>
      <c r="CE12" s="4128"/>
      <c r="CF12" s="4128"/>
      <c r="CG12" s="4128"/>
      <c r="CH12" s="4128"/>
      <c r="CI12" s="4128"/>
      <c r="CJ12" s="4128"/>
      <c r="CK12" s="4128"/>
      <c r="CL12" s="4128"/>
      <c r="CM12" s="4128"/>
      <c r="CN12" s="4128"/>
      <c r="CO12" s="4128"/>
      <c r="CP12" s="4128"/>
      <c r="CQ12" s="4128"/>
      <c r="CR12" s="4128"/>
      <c r="CS12" s="4128"/>
      <c r="CT12" s="4128"/>
      <c r="CU12" s="4128"/>
      <c r="CV12" s="4128"/>
      <c r="CW12" s="4128"/>
    </row>
    <row r="13" spans="1:101" s="4139" customFormat="1" ht="19.5" customHeight="1">
      <c r="A13" s="4140" t="s">
        <v>69</v>
      </c>
      <c r="B13" s="4141" t="s">
        <v>70</v>
      </c>
      <c r="C13" s="5487">
        <v>7</v>
      </c>
      <c r="D13" s="5489"/>
      <c r="E13" s="5487">
        <v>29</v>
      </c>
      <c r="F13" s="5489"/>
      <c r="G13" s="5487">
        <v>170</v>
      </c>
      <c r="H13" s="5489"/>
      <c r="I13" s="5487">
        <v>37</v>
      </c>
      <c r="J13" s="5489"/>
      <c r="K13" s="5487">
        <v>68</v>
      </c>
      <c r="L13" s="5489"/>
      <c r="M13" s="5487">
        <v>275</v>
      </c>
      <c r="N13" s="5489"/>
      <c r="O13" s="5487">
        <v>8185</v>
      </c>
      <c r="P13" s="5489"/>
      <c r="Q13" s="5487">
        <f t="shared" si="0"/>
        <v>8771</v>
      </c>
      <c r="R13" s="5487"/>
      <c r="S13" s="4128"/>
      <c r="T13" s="4128"/>
      <c r="U13" s="4128"/>
      <c r="V13" s="4128"/>
      <c r="W13" s="4128"/>
      <c r="X13" s="4128"/>
      <c r="Y13" s="4128"/>
      <c r="Z13" s="4128"/>
      <c r="AA13" s="4128"/>
      <c r="AB13" s="4128"/>
      <c r="AC13" s="4128"/>
      <c r="AD13" s="4128"/>
      <c r="AE13" s="4128"/>
      <c r="AF13" s="4128"/>
      <c r="AG13" s="4128"/>
      <c r="AH13" s="4128"/>
      <c r="AI13" s="4128"/>
      <c r="AJ13" s="4128"/>
      <c r="AK13" s="4128"/>
      <c r="AL13" s="4128"/>
      <c r="AM13" s="4128"/>
      <c r="AN13" s="4128"/>
      <c r="AO13" s="4128"/>
      <c r="AP13" s="4128"/>
      <c r="AQ13" s="4128"/>
      <c r="AR13" s="4128"/>
      <c r="AS13" s="4128"/>
      <c r="AT13" s="4128"/>
      <c r="AU13" s="4128"/>
      <c r="AV13" s="4128"/>
      <c r="AW13" s="4128"/>
      <c r="AX13" s="4128"/>
      <c r="AY13" s="4128"/>
      <c r="AZ13" s="4128"/>
      <c r="BA13" s="4128"/>
      <c r="BB13" s="4128"/>
      <c r="BC13" s="4128"/>
      <c r="BD13" s="4128"/>
      <c r="BE13" s="4128"/>
      <c r="BF13" s="4128"/>
      <c r="BG13" s="4128"/>
      <c r="BH13" s="4128"/>
      <c r="BI13" s="4128"/>
      <c r="BJ13" s="4128"/>
      <c r="BK13" s="4128"/>
      <c r="BL13" s="4128"/>
      <c r="BM13" s="4128"/>
      <c r="BN13" s="4128"/>
      <c r="BO13" s="4128"/>
      <c r="BP13" s="4128"/>
      <c r="BQ13" s="4128"/>
      <c r="BR13" s="4128"/>
      <c r="BS13" s="4128"/>
      <c r="BT13" s="4128"/>
      <c r="BU13" s="4128"/>
      <c r="BV13" s="4128"/>
      <c r="BW13" s="4128"/>
      <c r="BX13" s="4128"/>
      <c r="BY13" s="4128"/>
      <c r="BZ13" s="4128"/>
      <c r="CA13" s="4128"/>
      <c r="CB13" s="4128"/>
      <c r="CC13" s="4128"/>
      <c r="CD13" s="4128"/>
      <c r="CE13" s="4128"/>
      <c r="CF13" s="4128"/>
      <c r="CG13" s="4128"/>
      <c r="CH13" s="4128"/>
      <c r="CI13" s="4128"/>
      <c r="CJ13" s="4128"/>
      <c r="CK13" s="4128"/>
      <c r="CL13" s="4128"/>
      <c r="CM13" s="4128"/>
      <c r="CN13" s="4128"/>
      <c r="CO13" s="4128"/>
      <c r="CP13" s="4128"/>
      <c r="CQ13" s="4128"/>
      <c r="CR13" s="4128"/>
      <c r="CS13" s="4128"/>
      <c r="CT13" s="4128"/>
      <c r="CU13" s="4128"/>
      <c r="CV13" s="4128"/>
      <c r="CW13" s="4128"/>
    </row>
    <row r="14" spans="1:101" s="4139" customFormat="1" ht="20.100000000000001" customHeight="1">
      <c r="A14" s="4140" t="s">
        <v>71</v>
      </c>
      <c r="B14" s="4142" t="s">
        <v>72</v>
      </c>
      <c r="C14" s="5490">
        <v>804</v>
      </c>
      <c r="D14" s="5491"/>
      <c r="E14" s="5490">
        <v>750</v>
      </c>
      <c r="F14" s="5491"/>
      <c r="G14" s="5490">
        <v>0</v>
      </c>
      <c r="H14" s="5491"/>
      <c r="I14" s="5490">
        <v>0</v>
      </c>
      <c r="J14" s="5491"/>
      <c r="K14" s="5490">
        <v>232</v>
      </c>
      <c r="L14" s="5491"/>
      <c r="M14" s="5490">
        <v>0</v>
      </c>
      <c r="N14" s="5491"/>
      <c r="O14" s="5490">
        <v>0</v>
      </c>
      <c r="P14" s="5491"/>
      <c r="Q14" s="5490">
        <f>SUM(C14:P14)</f>
        <v>1786</v>
      </c>
      <c r="R14" s="5491"/>
      <c r="S14" s="4128"/>
      <c r="T14" s="4128"/>
      <c r="U14" s="4128"/>
      <c r="V14" s="4128"/>
      <c r="W14" s="4128"/>
      <c r="X14" s="4128"/>
      <c r="Y14" s="4128"/>
      <c r="Z14" s="4128"/>
      <c r="AA14" s="4128"/>
      <c r="AB14" s="4128"/>
      <c r="AC14" s="4128"/>
      <c r="AD14" s="4128"/>
      <c r="AE14" s="4128"/>
      <c r="AF14" s="4128"/>
      <c r="AG14" s="4128"/>
      <c r="AH14" s="4128"/>
      <c r="AI14" s="4128"/>
      <c r="AJ14" s="4128"/>
      <c r="AK14" s="4128"/>
      <c r="AL14" s="4128"/>
      <c r="AM14" s="4128"/>
      <c r="AN14" s="4128"/>
      <c r="AO14" s="4128"/>
      <c r="AP14" s="4128"/>
      <c r="AQ14" s="4128"/>
      <c r="AR14" s="4128"/>
      <c r="AS14" s="4128"/>
      <c r="AT14" s="4128"/>
      <c r="AU14" s="4128"/>
      <c r="AV14" s="4128"/>
      <c r="AW14" s="4128"/>
      <c r="AX14" s="4128"/>
      <c r="AY14" s="4128"/>
      <c r="AZ14" s="4128"/>
      <c r="BA14" s="4128"/>
      <c r="BB14" s="4128"/>
      <c r="BC14" s="4128"/>
      <c r="BD14" s="4128"/>
      <c r="BE14" s="4128"/>
      <c r="BF14" s="4128"/>
      <c r="BG14" s="4128"/>
      <c r="BH14" s="4128"/>
      <c r="BI14" s="4128"/>
      <c r="BJ14" s="4128"/>
      <c r="BK14" s="4128"/>
      <c r="BL14" s="4128"/>
      <c r="BM14" s="4128"/>
      <c r="BN14" s="4128"/>
      <c r="BO14" s="4128"/>
      <c r="BP14" s="4128"/>
      <c r="BQ14" s="4128"/>
      <c r="BR14" s="4128"/>
      <c r="BS14" s="4128"/>
      <c r="BT14" s="4128"/>
      <c r="BU14" s="4128"/>
      <c r="BV14" s="4128"/>
      <c r="BW14" s="4128"/>
      <c r="BX14" s="4128"/>
      <c r="BY14" s="4128"/>
      <c r="BZ14" s="4128"/>
      <c r="CA14" s="4128"/>
      <c r="CB14" s="4128"/>
      <c r="CC14" s="4128"/>
      <c r="CD14" s="4128"/>
      <c r="CE14" s="4128"/>
      <c r="CF14" s="4128"/>
      <c r="CG14" s="4128"/>
      <c r="CH14" s="4128"/>
      <c r="CI14" s="4128"/>
      <c r="CJ14" s="4128"/>
      <c r="CK14" s="4128"/>
      <c r="CL14" s="4128"/>
      <c r="CM14" s="4128"/>
      <c r="CN14" s="4128"/>
      <c r="CO14" s="4128"/>
      <c r="CP14" s="4128"/>
      <c r="CQ14" s="4128"/>
      <c r="CR14" s="4128"/>
      <c r="CS14" s="4128"/>
      <c r="CT14" s="4128"/>
      <c r="CU14" s="4128"/>
      <c r="CV14" s="4128"/>
      <c r="CW14" s="4128"/>
    </row>
    <row r="15" spans="1:101" s="4139" customFormat="1" ht="19.5" customHeight="1">
      <c r="A15" s="4140" t="s">
        <v>73</v>
      </c>
      <c r="B15" s="4141" t="s">
        <v>74</v>
      </c>
      <c r="C15" s="5487">
        <v>4107</v>
      </c>
      <c r="D15" s="5487"/>
      <c r="E15" s="5487">
        <v>983</v>
      </c>
      <c r="F15" s="5487"/>
      <c r="G15" s="5487">
        <v>979</v>
      </c>
      <c r="H15" s="5487"/>
      <c r="I15" s="5487">
        <v>103</v>
      </c>
      <c r="J15" s="5487"/>
      <c r="K15" s="5487">
        <v>2666</v>
      </c>
      <c r="L15" s="5487"/>
      <c r="M15" s="5487">
        <v>169</v>
      </c>
      <c r="N15" s="5487"/>
      <c r="O15" s="5487">
        <v>7002</v>
      </c>
      <c r="P15" s="5487"/>
      <c r="Q15" s="5487">
        <f t="shared" si="0"/>
        <v>16009</v>
      </c>
      <c r="R15" s="5487"/>
      <c r="S15" s="4128"/>
      <c r="T15" s="4128"/>
      <c r="U15" s="4128"/>
      <c r="V15" s="4128"/>
      <c r="W15" s="4128"/>
      <c r="X15" s="4128"/>
      <c r="Y15" s="4128"/>
      <c r="Z15" s="4128"/>
      <c r="AA15" s="4128"/>
      <c r="AB15" s="4128"/>
      <c r="AC15" s="4128"/>
      <c r="AD15" s="4128"/>
      <c r="AE15" s="4128"/>
      <c r="AF15" s="4128"/>
      <c r="AG15" s="4128"/>
      <c r="AH15" s="4128"/>
      <c r="AI15" s="4128"/>
      <c r="AJ15" s="4128"/>
      <c r="AK15" s="4128"/>
      <c r="AL15" s="4128"/>
      <c r="AM15" s="4128"/>
      <c r="AN15" s="4128"/>
      <c r="AO15" s="4128"/>
      <c r="AP15" s="4128"/>
      <c r="AQ15" s="4128"/>
      <c r="AR15" s="4128"/>
      <c r="AS15" s="4128"/>
      <c r="AT15" s="4128"/>
      <c r="AU15" s="4128"/>
      <c r="AV15" s="4128"/>
      <c r="AW15" s="4128"/>
      <c r="AX15" s="4128"/>
      <c r="AY15" s="4128"/>
      <c r="AZ15" s="4128"/>
      <c r="BA15" s="4128"/>
      <c r="BB15" s="4128"/>
      <c r="BC15" s="4128"/>
      <c r="BD15" s="4128"/>
      <c r="BE15" s="4128"/>
      <c r="BF15" s="4128"/>
      <c r="BG15" s="4128"/>
      <c r="BH15" s="4128"/>
      <c r="BI15" s="4128"/>
      <c r="BJ15" s="4128"/>
      <c r="BK15" s="4128"/>
      <c r="BL15" s="4128"/>
      <c r="BM15" s="4128"/>
      <c r="BN15" s="4128"/>
      <c r="BO15" s="4128"/>
      <c r="BP15" s="4128"/>
      <c r="BQ15" s="4128"/>
      <c r="BR15" s="4128"/>
      <c r="BS15" s="4128"/>
      <c r="BT15" s="4128"/>
      <c r="BU15" s="4128"/>
      <c r="BV15" s="4128"/>
      <c r="BW15" s="4128"/>
      <c r="BX15" s="4128"/>
      <c r="BY15" s="4128"/>
      <c r="BZ15" s="4128"/>
      <c r="CA15" s="4128"/>
      <c r="CB15" s="4128"/>
      <c r="CC15" s="4128"/>
      <c r="CD15" s="4128"/>
      <c r="CE15" s="4128"/>
      <c r="CF15" s="4128"/>
      <c r="CG15" s="4128"/>
      <c r="CH15" s="4128"/>
      <c r="CI15" s="4128"/>
      <c r="CJ15" s="4128"/>
      <c r="CK15" s="4128"/>
      <c r="CL15" s="4128"/>
      <c r="CM15" s="4128"/>
      <c r="CN15" s="4128"/>
      <c r="CO15" s="4128"/>
      <c r="CP15" s="4128"/>
      <c r="CQ15" s="4128"/>
      <c r="CR15" s="4128"/>
      <c r="CS15" s="4128"/>
      <c r="CT15" s="4128"/>
      <c r="CU15" s="4128"/>
      <c r="CV15" s="4128"/>
      <c r="CW15" s="4128"/>
    </row>
    <row r="16" spans="1:101" s="4139" customFormat="1" ht="20.100000000000001" customHeight="1">
      <c r="A16" s="4140" t="s">
        <v>162</v>
      </c>
      <c r="B16" s="4141" t="s">
        <v>76</v>
      </c>
      <c r="C16" s="5487">
        <v>1427</v>
      </c>
      <c r="D16" s="5489"/>
      <c r="E16" s="5487">
        <v>98</v>
      </c>
      <c r="F16" s="5489"/>
      <c r="G16" s="5487">
        <v>268</v>
      </c>
      <c r="H16" s="5489"/>
      <c r="I16" s="5487">
        <v>12</v>
      </c>
      <c r="J16" s="5489"/>
      <c r="K16" s="5487">
        <v>3676</v>
      </c>
      <c r="L16" s="5489"/>
      <c r="M16" s="5487">
        <v>3</v>
      </c>
      <c r="N16" s="5489"/>
      <c r="O16" s="5487">
        <v>12</v>
      </c>
      <c r="P16" s="5489"/>
      <c r="Q16" s="5487">
        <f t="shared" si="0"/>
        <v>5496</v>
      </c>
      <c r="R16" s="5487"/>
      <c r="S16" s="4128"/>
      <c r="T16" s="4128"/>
      <c r="U16" s="4128"/>
      <c r="V16" s="4128"/>
      <c r="W16" s="4128"/>
      <c r="X16" s="4128"/>
      <c r="Y16" s="4128"/>
      <c r="Z16" s="4128"/>
      <c r="AA16" s="4128"/>
      <c r="AB16" s="4128"/>
      <c r="AC16" s="4128"/>
      <c r="AD16" s="4128"/>
      <c r="AE16" s="4128"/>
      <c r="AF16" s="4128"/>
      <c r="AG16" s="4128"/>
      <c r="AH16" s="4128"/>
      <c r="AI16" s="4128"/>
      <c r="AJ16" s="4128"/>
      <c r="AK16" s="4128"/>
      <c r="AL16" s="4128"/>
      <c r="AM16" s="4128"/>
      <c r="AN16" s="4128"/>
      <c r="AO16" s="4128"/>
      <c r="AP16" s="4128"/>
      <c r="AQ16" s="4128"/>
      <c r="AR16" s="4128"/>
      <c r="AS16" s="4128"/>
      <c r="AT16" s="4128"/>
      <c r="AU16" s="4128"/>
      <c r="AV16" s="4128"/>
      <c r="AW16" s="4128"/>
      <c r="AX16" s="4128"/>
      <c r="AY16" s="4128"/>
      <c r="AZ16" s="4128"/>
      <c r="BA16" s="4128"/>
      <c r="BB16" s="4128"/>
      <c r="BC16" s="4128"/>
      <c r="BD16" s="4128"/>
      <c r="BE16" s="4128"/>
      <c r="BF16" s="4128"/>
      <c r="BG16" s="4128"/>
      <c r="BH16" s="4128"/>
      <c r="BI16" s="4128"/>
      <c r="BJ16" s="4128"/>
      <c r="BK16" s="4128"/>
      <c r="BL16" s="4128"/>
      <c r="BM16" s="4128"/>
      <c r="BN16" s="4128"/>
      <c r="BO16" s="4128"/>
      <c r="BP16" s="4128"/>
      <c r="BQ16" s="4128"/>
      <c r="BR16" s="4128"/>
      <c r="BS16" s="4128"/>
      <c r="BT16" s="4128"/>
      <c r="BU16" s="4128"/>
      <c r="BV16" s="4128"/>
      <c r="BW16" s="4128"/>
      <c r="BX16" s="4128"/>
      <c r="BY16" s="4128"/>
      <c r="BZ16" s="4128"/>
      <c r="CA16" s="4128"/>
      <c r="CB16" s="4128"/>
      <c r="CC16" s="4128"/>
      <c r="CD16" s="4128"/>
      <c r="CE16" s="4128"/>
      <c r="CF16" s="4128"/>
      <c r="CG16" s="4128"/>
      <c r="CH16" s="4128"/>
      <c r="CI16" s="4128"/>
      <c r="CJ16" s="4128"/>
      <c r="CK16" s="4128"/>
      <c r="CL16" s="4128"/>
      <c r="CM16" s="4128"/>
      <c r="CN16" s="4128"/>
      <c r="CO16" s="4128"/>
      <c r="CP16" s="4128"/>
      <c r="CQ16" s="4128"/>
      <c r="CR16" s="4128"/>
      <c r="CS16" s="4128"/>
      <c r="CT16" s="4128"/>
      <c r="CU16" s="4128"/>
      <c r="CV16" s="4128"/>
      <c r="CW16" s="4128"/>
    </row>
    <row r="17" spans="1:101" s="4139" customFormat="1" ht="20.100000000000001" customHeight="1">
      <c r="A17" s="4140" t="s">
        <v>77</v>
      </c>
      <c r="B17" s="4141" t="s">
        <v>78</v>
      </c>
      <c r="C17" s="5487">
        <v>1381</v>
      </c>
      <c r="D17" s="5487"/>
      <c r="E17" s="5487">
        <v>125</v>
      </c>
      <c r="F17" s="5487"/>
      <c r="G17" s="5487">
        <v>205</v>
      </c>
      <c r="H17" s="5487"/>
      <c r="I17" s="5487">
        <v>79</v>
      </c>
      <c r="J17" s="5487"/>
      <c r="K17" s="5487">
        <v>4410</v>
      </c>
      <c r="L17" s="5487"/>
      <c r="M17" s="5487">
        <v>1022</v>
      </c>
      <c r="N17" s="5487"/>
      <c r="O17" s="5487">
        <v>85</v>
      </c>
      <c r="P17" s="5487"/>
      <c r="Q17" s="5487">
        <f t="shared" si="0"/>
        <v>7307</v>
      </c>
      <c r="R17" s="5487"/>
      <c r="S17" s="4128"/>
      <c r="T17" s="4128"/>
      <c r="U17" s="4128"/>
      <c r="V17" s="4128"/>
      <c r="W17" s="4128"/>
      <c r="X17" s="4128"/>
      <c r="Y17" s="4128"/>
      <c r="Z17" s="4128"/>
      <c r="AA17" s="4128"/>
      <c r="AB17" s="4128"/>
      <c r="AC17" s="4128"/>
      <c r="AD17" s="4128"/>
      <c r="AE17" s="4128"/>
      <c r="AF17" s="4128"/>
      <c r="AG17" s="4128"/>
      <c r="AH17" s="4128"/>
      <c r="AI17" s="4128"/>
      <c r="AJ17" s="4128"/>
      <c r="AK17" s="4128"/>
      <c r="AL17" s="4128"/>
      <c r="AM17" s="4128"/>
      <c r="AN17" s="4128"/>
      <c r="AO17" s="4128"/>
      <c r="AP17" s="4128"/>
      <c r="AQ17" s="4128"/>
      <c r="AR17" s="4128"/>
      <c r="AS17" s="4128"/>
      <c r="AT17" s="4128"/>
      <c r="AU17" s="4128"/>
      <c r="AV17" s="4128"/>
      <c r="AW17" s="4128"/>
      <c r="AX17" s="4128"/>
      <c r="AY17" s="4128"/>
      <c r="AZ17" s="4128"/>
      <c r="BA17" s="4128"/>
      <c r="BB17" s="4128"/>
      <c r="BC17" s="4128"/>
      <c r="BD17" s="4128"/>
      <c r="BE17" s="4128"/>
      <c r="BF17" s="4128"/>
      <c r="BG17" s="4128"/>
      <c r="BH17" s="4128"/>
      <c r="BI17" s="4128"/>
      <c r="BJ17" s="4128"/>
      <c r="BK17" s="4128"/>
      <c r="BL17" s="4128"/>
      <c r="BM17" s="4128"/>
      <c r="BN17" s="4128"/>
      <c r="BO17" s="4128"/>
      <c r="BP17" s="4128"/>
      <c r="BQ17" s="4128"/>
      <c r="BR17" s="4128"/>
      <c r="BS17" s="4128"/>
      <c r="BT17" s="4128"/>
      <c r="BU17" s="4128"/>
      <c r="BV17" s="4128"/>
      <c r="BW17" s="4128"/>
      <c r="BX17" s="4128"/>
      <c r="BY17" s="4128"/>
      <c r="BZ17" s="4128"/>
      <c r="CA17" s="4128"/>
      <c r="CB17" s="4128"/>
      <c r="CC17" s="4128"/>
      <c r="CD17" s="4128"/>
      <c r="CE17" s="4128"/>
      <c r="CF17" s="4128"/>
      <c r="CG17" s="4128"/>
      <c r="CH17" s="4128"/>
      <c r="CI17" s="4128"/>
      <c r="CJ17" s="4128"/>
      <c r="CK17" s="4128"/>
      <c r="CL17" s="4128"/>
      <c r="CM17" s="4128"/>
      <c r="CN17" s="4128"/>
      <c r="CO17" s="4128"/>
      <c r="CP17" s="4128"/>
      <c r="CQ17" s="4128"/>
      <c r="CR17" s="4128"/>
      <c r="CS17" s="4128"/>
      <c r="CT17" s="4128"/>
      <c r="CU17" s="4128"/>
      <c r="CV17" s="4128"/>
      <c r="CW17" s="4128"/>
    </row>
    <row r="18" spans="1:101" s="4139" customFormat="1" ht="20.100000000000001" customHeight="1">
      <c r="A18" s="4140" t="s">
        <v>79</v>
      </c>
      <c r="B18" s="4141" t="s">
        <v>80</v>
      </c>
      <c r="C18" s="5487">
        <v>3525</v>
      </c>
      <c r="D18" s="5487"/>
      <c r="E18" s="5487">
        <v>2272</v>
      </c>
      <c r="F18" s="5487"/>
      <c r="G18" s="5487">
        <v>292</v>
      </c>
      <c r="H18" s="5487"/>
      <c r="I18" s="5487">
        <v>350</v>
      </c>
      <c r="J18" s="5487"/>
      <c r="K18" s="5487">
        <v>3676</v>
      </c>
      <c r="L18" s="5487"/>
      <c r="M18" s="5487">
        <v>373</v>
      </c>
      <c r="N18" s="5487"/>
      <c r="O18" s="5487">
        <v>696</v>
      </c>
      <c r="P18" s="5487"/>
      <c r="Q18" s="5487">
        <f t="shared" si="0"/>
        <v>11184</v>
      </c>
      <c r="R18" s="5487"/>
      <c r="S18" s="4128"/>
      <c r="T18" s="4128"/>
      <c r="U18" s="4128"/>
      <c r="V18" s="4128"/>
      <c r="W18" s="4128"/>
      <c r="X18" s="4128"/>
      <c r="Y18" s="4128"/>
      <c r="Z18" s="4128"/>
      <c r="AA18" s="4128"/>
      <c r="AB18" s="4128"/>
      <c r="AC18" s="4128"/>
      <c r="AD18" s="4128"/>
      <c r="AE18" s="4128"/>
      <c r="AF18" s="4128"/>
      <c r="AG18" s="4128"/>
      <c r="AH18" s="4128"/>
      <c r="AI18" s="4128"/>
      <c r="AJ18" s="4128"/>
      <c r="AK18" s="4128"/>
      <c r="AL18" s="4128"/>
      <c r="AM18" s="4128"/>
      <c r="AN18" s="4128"/>
      <c r="AO18" s="4128"/>
      <c r="AP18" s="4128"/>
      <c r="AQ18" s="4128"/>
      <c r="AR18" s="4128"/>
      <c r="AS18" s="4128"/>
      <c r="AT18" s="4128"/>
      <c r="AU18" s="4128"/>
      <c r="AV18" s="4128"/>
      <c r="AW18" s="4128"/>
      <c r="AX18" s="4128"/>
      <c r="AY18" s="4128"/>
      <c r="AZ18" s="4128"/>
      <c r="BA18" s="4128"/>
      <c r="BB18" s="4128"/>
      <c r="BC18" s="4128"/>
      <c r="BD18" s="4128"/>
      <c r="BE18" s="4128"/>
      <c r="BF18" s="4128"/>
      <c r="BG18" s="4128"/>
      <c r="BH18" s="4128"/>
      <c r="BI18" s="4128"/>
      <c r="BJ18" s="4128"/>
      <c r="BK18" s="4128"/>
      <c r="BL18" s="4128"/>
      <c r="BM18" s="4128"/>
      <c r="BN18" s="4128"/>
      <c r="BO18" s="4128"/>
      <c r="BP18" s="4128"/>
      <c r="BQ18" s="4128"/>
      <c r="BR18" s="4128"/>
      <c r="BS18" s="4128"/>
      <c r="BT18" s="4128"/>
      <c r="BU18" s="4128"/>
      <c r="BV18" s="4128"/>
      <c r="BW18" s="4128"/>
      <c r="BX18" s="4128"/>
      <c r="BY18" s="4128"/>
      <c r="BZ18" s="4128"/>
      <c r="CA18" s="4128"/>
      <c r="CB18" s="4128"/>
      <c r="CC18" s="4128"/>
      <c r="CD18" s="4128"/>
      <c r="CE18" s="4128"/>
      <c r="CF18" s="4128"/>
      <c r="CG18" s="4128"/>
      <c r="CH18" s="4128"/>
      <c r="CI18" s="4128"/>
      <c r="CJ18" s="4128"/>
      <c r="CK18" s="4128"/>
      <c r="CL18" s="4128"/>
      <c r="CM18" s="4128"/>
      <c r="CN18" s="4128"/>
      <c r="CO18" s="4128"/>
      <c r="CP18" s="4128"/>
      <c r="CQ18" s="4128"/>
      <c r="CR18" s="4128"/>
      <c r="CS18" s="4128"/>
      <c r="CT18" s="4128"/>
      <c r="CU18" s="4128"/>
      <c r="CV18" s="4128"/>
      <c r="CW18" s="4128"/>
    </row>
    <row r="19" spans="1:101" s="4139" customFormat="1" ht="20.100000000000001" customHeight="1">
      <c r="A19" s="4140" t="s">
        <v>164</v>
      </c>
      <c r="B19" s="4141" t="s">
        <v>82</v>
      </c>
      <c r="C19" s="5487">
        <v>147</v>
      </c>
      <c r="D19" s="5489"/>
      <c r="E19" s="5487">
        <v>253</v>
      </c>
      <c r="F19" s="5489"/>
      <c r="G19" s="5487">
        <v>69</v>
      </c>
      <c r="H19" s="5489"/>
      <c r="I19" s="5487">
        <v>26</v>
      </c>
      <c r="J19" s="5489"/>
      <c r="K19" s="5487">
        <v>24</v>
      </c>
      <c r="L19" s="5489"/>
      <c r="M19" s="5487">
        <v>117</v>
      </c>
      <c r="N19" s="5489"/>
      <c r="O19" s="5487">
        <v>23</v>
      </c>
      <c r="P19" s="5489"/>
      <c r="Q19" s="5487">
        <f t="shared" si="0"/>
        <v>659</v>
      </c>
      <c r="R19" s="5487"/>
      <c r="S19" s="4128"/>
      <c r="T19" s="4128"/>
      <c r="U19" s="4128"/>
      <c r="V19" s="4128"/>
      <c r="W19" s="4128"/>
      <c r="X19" s="4128"/>
      <c r="Y19" s="4128"/>
      <c r="Z19" s="4128"/>
      <c r="AA19" s="4128"/>
      <c r="AB19" s="4128"/>
      <c r="AC19" s="4128"/>
      <c r="AD19" s="4128"/>
      <c r="AE19" s="4128"/>
      <c r="AF19" s="4128"/>
      <c r="AG19" s="4128"/>
      <c r="AH19" s="4128"/>
      <c r="AI19" s="4128"/>
      <c r="AJ19" s="4128"/>
      <c r="AK19" s="4128"/>
      <c r="AL19" s="4128"/>
      <c r="AM19" s="4128"/>
      <c r="AN19" s="4128"/>
      <c r="AO19" s="4128"/>
      <c r="AP19" s="4128"/>
      <c r="AQ19" s="4128"/>
      <c r="AR19" s="4128"/>
      <c r="AS19" s="4128"/>
      <c r="AT19" s="4128"/>
      <c r="AU19" s="4128"/>
      <c r="AV19" s="4128"/>
      <c r="AW19" s="4128"/>
      <c r="AX19" s="4128"/>
      <c r="AY19" s="4128"/>
      <c r="AZ19" s="4128"/>
      <c r="BA19" s="4128"/>
      <c r="BB19" s="4128"/>
      <c r="BC19" s="4128"/>
      <c r="BD19" s="4128"/>
      <c r="BE19" s="4128"/>
      <c r="BF19" s="4128"/>
      <c r="BG19" s="4128"/>
      <c r="BH19" s="4128"/>
      <c r="BI19" s="4128"/>
      <c r="BJ19" s="4128"/>
      <c r="BK19" s="4128"/>
      <c r="BL19" s="4128"/>
      <c r="BM19" s="4128"/>
      <c r="BN19" s="4128"/>
      <c r="BO19" s="4128"/>
      <c r="BP19" s="4128"/>
      <c r="BQ19" s="4128"/>
      <c r="BR19" s="4128"/>
      <c r="BS19" s="4128"/>
      <c r="BT19" s="4128"/>
      <c r="BU19" s="4128"/>
      <c r="BV19" s="4128"/>
      <c r="BW19" s="4128"/>
      <c r="BX19" s="4128"/>
      <c r="BY19" s="4128"/>
      <c r="BZ19" s="4128"/>
      <c r="CA19" s="4128"/>
      <c r="CB19" s="4128"/>
      <c r="CC19" s="4128"/>
      <c r="CD19" s="4128"/>
      <c r="CE19" s="4128"/>
      <c r="CF19" s="4128"/>
      <c r="CG19" s="4128"/>
      <c r="CH19" s="4128"/>
      <c r="CI19" s="4128"/>
      <c r="CJ19" s="4128"/>
      <c r="CK19" s="4128"/>
      <c r="CL19" s="4128"/>
      <c r="CM19" s="4128"/>
      <c r="CN19" s="4128"/>
      <c r="CO19" s="4128"/>
      <c r="CP19" s="4128"/>
      <c r="CQ19" s="4128"/>
      <c r="CR19" s="4128"/>
      <c r="CS19" s="4128"/>
      <c r="CT19" s="4128"/>
      <c r="CU19" s="4128"/>
      <c r="CV19" s="4128"/>
      <c r="CW19" s="4128"/>
    </row>
    <row r="20" spans="1:101" s="4139" customFormat="1" ht="20.100000000000001" customHeight="1">
      <c r="A20" s="4140" t="s">
        <v>83</v>
      </c>
      <c r="B20" s="4141" t="s">
        <v>84</v>
      </c>
      <c r="C20" s="5487">
        <v>2884</v>
      </c>
      <c r="D20" s="5487"/>
      <c r="E20" s="5487">
        <v>1231</v>
      </c>
      <c r="F20" s="5487"/>
      <c r="G20" s="5487">
        <v>1488</v>
      </c>
      <c r="H20" s="5487"/>
      <c r="I20" s="5487">
        <v>1108</v>
      </c>
      <c r="J20" s="5487"/>
      <c r="K20" s="5487">
        <v>4728</v>
      </c>
      <c r="L20" s="5487"/>
      <c r="M20" s="5487">
        <v>1509</v>
      </c>
      <c r="N20" s="5487"/>
      <c r="O20" s="5487">
        <v>6853</v>
      </c>
      <c r="P20" s="5487"/>
      <c r="Q20" s="5487">
        <f t="shared" si="0"/>
        <v>19801</v>
      </c>
      <c r="R20" s="5487"/>
      <c r="S20" s="4128"/>
      <c r="T20" s="4128"/>
      <c r="U20" s="4128"/>
      <c r="V20" s="4128"/>
      <c r="W20" s="4128"/>
      <c r="X20" s="4128"/>
      <c r="Y20" s="4128"/>
      <c r="Z20" s="4128"/>
      <c r="AA20" s="4128"/>
      <c r="AB20" s="4128"/>
      <c r="AC20" s="4128"/>
      <c r="AD20" s="4128"/>
      <c r="AE20" s="4128"/>
      <c r="AF20" s="4128"/>
      <c r="AG20" s="4128"/>
      <c r="AH20" s="4128"/>
      <c r="AI20" s="4128"/>
      <c r="AJ20" s="4128"/>
      <c r="AK20" s="4128"/>
      <c r="AL20" s="4128"/>
      <c r="AM20" s="4128"/>
      <c r="AN20" s="4128"/>
      <c r="AO20" s="4128"/>
      <c r="AP20" s="4128"/>
      <c r="AQ20" s="4128"/>
      <c r="AR20" s="4128"/>
      <c r="AS20" s="4128"/>
      <c r="AT20" s="4128"/>
      <c r="AU20" s="4128"/>
      <c r="AV20" s="4128"/>
      <c r="AW20" s="4128"/>
      <c r="AX20" s="4128"/>
      <c r="AY20" s="4128"/>
      <c r="AZ20" s="4128"/>
      <c r="BA20" s="4128"/>
      <c r="BB20" s="4128"/>
      <c r="BC20" s="4128"/>
      <c r="BD20" s="4128"/>
      <c r="BE20" s="4128"/>
      <c r="BF20" s="4128"/>
      <c r="BG20" s="4128"/>
      <c r="BH20" s="4128"/>
      <c r="BI20" s="4128"/>
      <c r="BJ20" s="4128"/>
      <c r="BK20" s="4128"/>
      <c r="BL20" s="4128"/>
      <c r="BM20" s="4128"/>
      <c r="BN20" s="4128"/>
      <c r="BO20" s="4128"/>
      <c r="BP20" s="4128"/>
      <c r="BQ20" s="4128"/>
      <c r="BR20" s="4128"/>
      <c r="BS20" s="4128"/>
      <c r="BT20" s="4128"/>
      <c r="BU20" s="4128"/>
      <c r="BV20" s="4128"/>
      <c r="BW20" s="4128"/>
      <c r="BX20" s="4128"/>
      <c r="BY20" s="4128"/>
      <c r="BZ20" s="4128"/>
      <c r="CA20" s="4128"/>
      <c r="CB20" s="4128"/>
      <c r="CC20" s="4128"/>
      <c r="CD20" s="4128"/>
      <c r="CE20" s="4128"/>
      <c r="CF20" s="4128"/>
      <c r="CG20" s="4128"/>
      <c r="CH20" s="4128"/>
      <c r="CI20" s="4128"/>
      <c r="CJ20" s="4128"/>
      <c r="CK20" s="4128"/>
      <c r="CL20" s="4128"/>
      <c r="CM20" s="4128"/>
      <c r="CN20" s="4128"/>
      <c r="CO20" s="4128"/>
      <c r="CP20" s="4128"/>
      <c r="CQ20" s="4128"/>
      <c r="CR20" s="4128"/>
      <c r="CS20" s="4128"/>
      <c r="CT20" s="4128"/>
      <c r="CU20" s="4128"/>
      <c r="CV20" s="4128"/>
      <c r="CW20" s="4128"/>
    </row>
    <row r="21" spans="1:101" s="4139" customFormat="1" ht="20.100000000000001" customHeight="1">
      <c r="A21" s="4140" t="s">
        <v>85</v>
      </c>
      <c r="B21" s="4141" t="s">
        <v>86</v>
      </c>
      <c r="C21" s="5487">
        <v>970</v>
      </c>
      <c r="D21" s="5487"/>
      <c r="E21" s="5487">
        <v>278</v>
      </c>
      <c r="F21" s="5487"/>
      <c r="G21" s="5487">
        <v>699</v>
      </c>
      <c r="H21" s="5487"/>
      <c r="I21" s="5487">
        <v>98</v>
      </c>
      <c r="J21" s="5487"/>
      <c r="K21" s="5487">
        <v>771</v>
      </c>
      <c r="L21" s="5487"/>
      <c r="M21" s="5487">
        <v>24</v>
      </c>
      <c r="N21" s="5487"/>
      <c r="O21" s="5487">
        <v>425</v>
      </c>
      <c r="P21" s="5487"/>
      <c r="Q21" s="5487">
        <f>SUM(C21:P21)</f>
        <v>3265</v>
      </c>
      <c r="R21" s="5487"/>
      <c r="S21" s="4128"/>
      <c r="T21" s="4128"/>
      <c r="U21" s="4128"/>
      <c r="V21" s="4128"/>
      <c r="W21" s="4128"/>
      <c r="X21" s="4128"/>
      <c r="Y21" s="4128"/>
      <c r="Z21" s="4128"/>
      <c r="AA21" s="4128"/>
      <c r="AB21" s="4128"/>
      <c r="AC21" s="4128"/>
      <c r="AD21" s="4128"/>
      <c r="AE21" s="4128"/>
      <c r="AF21" s="4128"/>
      <c r="AG21" s="4128"/>
      <c r="AH21" s="4128"/>
      <c r="AI21" s="4128"/>
      <c r="AJ21" s="4128"/>
      <c r="AK21" s="4128"/>
      <c r="AL21" s="4128"/>
      <c r="AM21" s="4128"/>
      <c r="AN21" s="4128"/>
      <c r="AO21" s="4128"/>
      <c r="AP21" s="4128"/>
      <c r="AQ21" s="4128"/>
      <c r="AR21" s="4128"/>
      <c r="AS21" s="4128"/>
      <c r="AT21" s="4128"/>
      <c r="AU21" s="4128"/>
      <c r="AV21" s="4128"/>
      <c r="AW21" s="4128"/>
      <c r="AX21" s="4128"/>
      <c r="AY21" s="4128"/>
      <c r="AZ21" s="4128"/>
      <c r="BA21" s="4128"/>
      <c r="BB21" s="4128"/>
      <c r="BC21" s="4128"/>
      <c r="BD21" s="4128"/>
      <c r="BE21" s="4128"/>
      <c r="BF21" s="4128"/>
      <c r="BG21" s="4128"/>
      <c r="BH21" s="4128"/>
      <c r="BI21" s="4128"/>
      <c r="BJ21" s="4128"/>
      <c r="BK21" s="4128"/>
      <c r="BL21" s="4128"/>
      <c r="BM21" s="4128"/>
      <c r="BN21" s="4128"/>
      <c r="BO21" s="4128"/>
      <c r="BP21" s="4128"/>
      <c r="BQ21" s="4128"/>
      <c r="BR21" s="4128"/>
      <c r="BS21" s="4128"/>
      <c r="BT21" s="4128"/>
      <c r="BU21" s="4128"/>
      <c r="BV21" s="4128"/>
      <c r="BW21" s="4128"/>
      <c r="BX21" s="4128"/>
      <c r="BY21" s="4128"/>
      <c r="BZ21" s="4128"/>
      <c r="CA21" s="4128"/>
      <c r="CB21" s="4128"/>
      <c r="CC21" s="4128"/>
      <c r="CD21" s="4128"/>
      <c r="CE21" s="4128"/>
      <c r="CF21" s="4128"/>
      <c r="CG21" s="4128"/>
      <c r="CH21" s="4128"/>
      <c r="CI21" s="4128"/>
      <c r="CJ21" s="4128"/>
      <c r="CK21" s="4128"/>
      <c r="CL21" s="4128"/>
      <c r="CM21" s="4128"/>
      <c r="CN21" s="4128"/>
      <c r="CO21" s="4128"/>
      <c r="CP21" s="4128"/>
      <c r="CQ21" s="4128"/>
      <c r="CR21" s="4128"/>
      <c r="CS21" s="4128"/>
      <c r="CT21" s="4128"/>
      <c r="CU21" s="4128"/>
      <c r="CV21" s="4128"/>
      <c r="CW21" s="4128"/>
    </row>
    <row r="22" spans="1:101" s="4139" customFormat="1" ht="19.5" customHeight="1">
      <c r="A22" s="4140" t="s">
        <v>165</v>
      </c>
      <c r="B22" s="4141" t="s">
        <v>88</v>
      </c>
      <c r="C22" s="5487">
        <v>2504</v>
      </c>
      <c r="D22" s="5487"/>
      <c r="E22" s="5487">
        <v>79</v>
      </c>
      <c r="F22" s="5487"/>
      <c r="G22" s="5487">
        <v>605</v>
      </c>
      <c r="H22" s="5487"/>
      <c r="I22" s="5487">
        <v>44</v>
      </c>
      <c r="J22" s="5487"/>
      <c r="K22" s="5487">
        <v>749</v>
      </c>
      <c r="L22" s="5487"/>
      <c r="M22" s="5487">
        <v>134</v>
      </c>
      <c r="N22" s="5487"/>
      <c r="O22" s="5487">
        <v>837</v>
      </c>
      <c r="P22" s="5487"/>
      <c r="Q22" s="5487">
        <f t="shared" si="0"/>
        <v>4952</v>
      </c>
      <c r="R22" s="5487"/>
      <c r="S22" s="4128"/>
      <c r="T22" s="4128"/>
      <c r="U22" s="4128"/>
      <c r="V22" s="4128"/>
      <c r="W22" s="4128"/>
      <c r="X22" s="4128"/>
      <c r="Y22" s="4128"/>
      <c r="Z22" s="4128"/>
      <c r="AA22" s="4128"/>
      <c r="AB22" s="4128"/>
      <c r="AC22" s="4128"/>
      <c r="AD22" s="4128"/>
      <c r="AE22" s="4128"/>
      <c r="AF22" s="4128"/>
      <c r="AG22" s="4128"/>
      <c r="AH22" s="4128"/>
      <c r="AI22" s="4128"/>
      <c r="AJ22" s="4128"/>
      <c r="AK22" s="4128"/>
      <c r="AL22" s="4128"/>
      <c r="AM22" s="4128"/>
      <c r="AN22" s="4128"/>
      <c r="AO22" s="4128"/>
      <c r="AP22" s="4128"/>
      <c r="AQ22" s="4128"/>
      <c r="AR22" s="4128"/>
      <c r="AS22" s="4128"/>
      <c r="AT22" s="4128"/>
      <c r="AU22" s="4128"/>
      <c r="AV22" s="4128"/>
      <c r="AW22" s="4128"/>
      <c r="AX22" s="4128"/>
      <c r="AY22" s="4128"/>
      <c r="AZ22" s="4128"/>
      <c r="BA22" s="4128"/>
      <c r="BB22" s="4128"/>
      <c r="BC22" s="4128"/>
      <c r="BD22" s="4128"/>
      <c r="BE22" s="4128"/>
      <c r="BF22" s="4128"/>
      <c r="BG22" s="4128"/>
      <c r="BH22" s="4128"/>
      <c r="BI22" s="4128"/>
      <c r="BJ22" s="4128"/>
      <c r="BK22" s="4128"/>
      <c r="BL22" s="4128"/>
      <c r="BM22" s="4128"/>
      <c r="BN22" s="4128"/>
      <c r="BO22" s="4128"/>
      <c r="BP22" s="4128"/>
      <c r="BQ22" s="4128"/>
      <c r="BR22" s="4128"/>
      <c r="BS22" s="4128"/>
      <c r="BT22" s="4128"/>
      <c r="BU22" s="4128"/>
      <c r="BV22" s="4128"/>
      <c r="BW22" s="4128"/>
      <c r="BX22" s="4128"/>
      <c r="BY22" s="4128"/>
      <c r="BZ22" s="4128"/>
      <c r="CA22" s="4128"/>
      <c r="CB22" s="4128"/>
      <c r="CC22" s="4128"/>
      <c r="CD22" s="4128"/>
      <c r="CE22" s="4128"/>
      <c r="CF22" s="4128"/>
      <c r="CG22" s="4128"/>
      <c r="CH22" s="4128"/>
      <c r="CI22" s="4128"/>
      <c r="CJ22" s="4128"/>
      <c r="CK22" s="4128"/>
      <c r="CL22" s="4128"/>
      <c r="CM22" s="4128"/>
      <c r="CN22" s="4128"/>
      <c r="CO22" s="4128"/>
      <c r="CP22" s="4128"/>
      <c r="CQ22" s="4128"/>
      <c r="CR22" s="4128"/>
      <c r="CS22" s="4128"/>
      <c r="CT22" s="4128"/>
      <c r="CU22" s="4128"/>
      <c r="CV22" s="4128"/>
      <c r="CW22" s="4128"/>
    </row>
    <row r="23" spans="1:101" s="4139" customFormat="1" ht="20.100000000000001" customHeight="1">
      <c r="A23" s="4140" t="s">
        <v>89</v>
      </c>
      <c r="B23" s="4141" t="s">
        <v>3427</v>
      </c>
      <c r="C23" s="5487">
        <v>817</v>
      </c>
      <c r="D23" s="5487"/>
      <c r="E23" s="5487">
        <v>107</v>
      </c>
      <c r="F23" s="5487"/>
      <c r="G23" s="5487">
        <v>296</v>
      </c>
      <c r="H23" s="5487"/>
      <c r="I23" s="5487">
        <v>35</v>
      </c>
      <c r="J23" s="5487"/>
      <c r="K23" s="5487">
        <v>493</v>
      </c>
      <c r="L23" s="5487"/>
      <c r="M23" s="5487">
        <v>448</v>
      </c>
      <c r="N23" s="5487"/>
      <c r="O23" s="5487">
        <v>594</v>
      </c>
      <c r="P23" s="5487"/>
      <c r="Q23" s="5487">
        <f t="shared" si="0"/>
        <v>2790</v>
      </c>
      <c r="R23" s="5487"/>
      <c r="S23" s="4128"/>
      <c r="T23" s="4128"/>
      <c r="U23" s="4128"/>
      <c r="V23" s="4128"/>
      <c r="W23" s="4128"/>
      <c r="X23" s="4128"/>
      <c r="Y23" s="4128"/>
      <c r="Z23" s="4128"/>
      <c r="AA23" s="4128"/>
      <c r="AB23" s="4128"/>
      <c r="AC23" s="4128"/>
      <c r="AD23" s="4128"/>
      <c r="AE23" s="4128"/>
      <c r="AF23" s="4128"/>
      <c r="AG23" s="4128"/>
      <c r="AH23" s="4128"/>
      <c r="AI23" s="4128"/>
      <c r="AJ23" s="4128"/>
      <c r="AK23" s="4128"/>
      <c r="AL23" s="4128"/>
      <c r="AM23" s="4128"/>
      <c r="AN23" s="4128"/>
      <c r="AO23" s="4128"/>
      <c r="AP23" s="4128"/>
      <c r="AQ23" s="4128"/>
      <c r="AR23" s="4128"/>
      <c r="AS23" s="4128"/>
      <c r="AT23" s="4128"/>
      <c r="AU23" s="4128"/>
      <c r="AV23" s="4128"/>
      <c r="AW23" s="4128"/>
      <c r="AX23" s="4128"/>
      <c r="AY23" s="4128"/>
      <c r="AZ23" s="4128"/>
      <c r="BA23" s="4128"/>
      <c r="BB23" s="4128"/>
      <c r="BC23" s="4128"/>
      <c r="BD23" s="4128"/>
      <c r="BE23" s="4128"/>
      <c r="BF23" s="4128"/>
      <c r="BG23" s="4128"/>
      <c r="BH23" s="4128"/>
      <c r="BI23" s="4128"/>
      <c r="BJ23" s="4128"/>
      <c r="BK23" s="4128"/>
      <c r="BL23" s="4128"/>
      <c r="BM23" s="4128"/>
      <c r="BN23" s="4128"/>
      <c r="BO23" s="4128"/>
      <c r="BP23" s="4128"/>
      <c r="BQ23" s="4128"/>
      <c r="BR23" s="4128"/>
      <c r="BS23" s="4128"/>
      <c r="BT23" s="4128"/>
      <c r="BU23" s="4128"/>
      <c r="BV23" s="4128"/>
      <c r="BW23" s="4128"/>
      <c r="BX23" s="4128"/>
      <c r="BY23" s="4128"/>
      <c r="BZ23" s="4128"/>
      <c r="CA23" s="4128"/>
      <c r="CB23" s="4128"/>
      <c r="CC23" s="4128"/>
      <c r="CD23" s="4128"/>
      <c r="CE23" s="4128"/>
      <c r="CF23" s="4128"/>
      <c r="CG23" s="4128"/>
      <c r="CH23" s="4128"/>
      <c r="CI23" s="4128"/>
      <c r="CJ23" s="4128"/>
      <c r="CK23" s="4128"/>
      <c r="CL23" s="4128"/>
      <c r="CM23" s="4128"/>
      <c r="CN23" s="4128"/>
      <c r="CO23" s="4128"/>
      <c r="CP23" s="4128"/>
      <c r="CQ23" s="4128"/>
      <c r="CR23" s="4128"/>
      <c r="CS23" s="4128"/>
      <c r="CT23" s="4128"/>
      <c r="CU23" s="4128"/>
      <c r="CV23" s="4128"/>
      <c r="CW23" s="4128"/>
    </row>
    <row r="24" spans="1:101" s="4139" customFormat="1" ht="20.100000000000001" customHeight="1">
      <c r="A24" s="4143" t="s">
        <v>91</v>
      </c>
      <c r="B24" s="4144" t="s">
        <v>92</v>
      </c>
      <c r="C24" s="5488">
        <v>157</v>
      </c>
      <c r="D24" s="5488"/>
      <c r="E24" s="5488">
        <v>2</v>
      </c>
      <c r="F24" s="5488"/>
      <c r="G24" s="5488">
        <v>87</v>
      </c>
      <c r="H24" s="5488"/>
      <c r="I24" s="5488">
        <v>0</v>
      </c>
      <c r="J24" s="5488"/>
      <c r="K24" s="5488">
        <v>20</v>
      </c>
      <c r="L24" s="5488"/>
      <c r="M24" s="5488">
        <v>0</v>
      </c>
      <c r="N24" s="5488"/>
      <c r="O24" s="5488">
        <v>0</v>
      </c>
      <c r="P24" s="5488"/>
      <c r="Q24" s="5488">
        <f>SUM(C24:P24)</f>
        <v>266</v>
      </c>
      <c r="R24" s="5488"/>
      <c r="S24" s="4128"/>
      <c r="T24" s="4128"/>
      <c r="U24" s="4128"/>
      <c r="V24" s="4128"/>
      <c r="W24" s="4128"/>
      <c r="X24" s="4128"/>
      <c r="Y24" s="4128"/>
      <c r="Z24" s="4128"/>
      <c r="AA24" s="4128"/>
      <c r="AB24" s="4128"/>
      <c r="AC24" s="4128"/>
      <c r="AD24" s="4128"/>
      <c r="AE24" s="4128"/>
      <c r="AF24" s="4128"/>
      <c r="AG24" s="4128"/>
      <c r="AH24" s="4128"/>
      <c r="AI24" s="4128"/>
      <c r="AJ24" s="4128"/>
      <c r="AK24" s="4128"/>
      <c r="AL24" s="4128"/>
      <c r="AM24" s="4128"/>
      <c r="AN24" s="4128"/>
      <c r="AO24" s="4128"/>
      <c r="AP24" s="4128"/>
      <c r="AQ24" s="4128"/>
      <c r="AR24" s="4128"/>
      <c r="AS24" s="4128"/>
      <c r="AT24" s="4128"/>
      <c r="AU24" s="4128"/>
      <c r="AV24" s="4128"/>
      <c r="AW24" s="4128"/>
      <c r="AX24" s="4128"/>
      <c r="AY24" s="4128"/>
      <c r="AZ24" s="4128"/>
      <c r="BA24" s="4128"/>
      <c r="BB24" s="4128"/>
      <c r="BC24" s="4128"/>
      <c r="BD24" s="4128"/>
      <c r="BE24" s="4128"/>
      <c r="BF24" s="4128"/>
      <c r="BG24" s="4128"/>
      <c r="BH24" s="4128"/>
      <c r="BI24" s="4128"/>
      <c r="BJ24" s="4128"/>
      <c r="BK24" s="4128"/>
      <c r="BL24" s="4128"/>
      <c r="BM24" s="4128"/>
      <c r="BN24" s="4128"/>
      <c r="BO24" s="4128"/>
      <c r="BP24" s="4128"/>
      <c r="BQ24" s="4128"/>
      <c r="BR24" s="4128"/>
      <c r="BS24" s="4128"/>
      <c r="BT24" s="4128"/>
      <c r="BU24" s="4128"/>
      <c r="BV24" s="4128"/>
      <c r="BW24" s="4128"/>
      <c r="BX24" s="4128"/>
      <c r="BY24" s="4128"/>
      <c r="BZ24" s="4128"/>
      <c r="CA24" s="4128"/>
      <c r="CB24" s="4128"/>
      <c r="CC24" s="4128"/>
      <c r="CD24" s="4128"/>
      <c r="CE24" s="4128"/>
      <c r="CF24" s="4128"/>
      <c r="CG24" s="4128"/>
      <c r="CH24" s="4128"/>
      <c r="CI24" s="4128"/>
      <c r="CJ24" s="4128"/>
      <c r="CK24" s="4128"/>
      <c r="CL24" s="4128"/>
      <c r="CM24" s="4128"/>
      <c r="CN24" s="4128"/>
      <c r="CO24" s="4128"/>
      <c r="CP24" s="4128"/>
      <c r="CQ24" s="4128"/>
      <c r="CR24" s="4128"/>
      <c r="CS24" s="4128"/>
      <c r="CT24" s="4128"/>
      <c r="CU24" s="4128"/>
      <c r="CV24" s="4128"/>
      <c r="CW24" s="4128"/>
    </row>
    <row r="25" spans="1:101" s="4139" customFormat="1" ht="20.100000000000001" customHeight="1">
      <c r="A25" s="4145" t="s">
        <v>93</v>
      </c>
      <c r="B25" s="4146" t="s">
        <v>94</v>
      </c>
      <c r="C25" s="5483">
        <v>655</v>
      </c>
      <c r="D25" s="5483"/>
      <c r="E25" s="5483">
        <v>662</v>
      </c>
      <c r="F25" s="5483"/>
      <c r="G25" s="5483">
        <v>5</v>
      </c>
      <c r="H25" s="5483"/>
      <c r="I25" s="5483">
        <v>122</v>
      </c>
      <c r="J25" s="5483"/>
      <c r="K25" s="5483">
        <v>99</v>
      </c>
      <c r="L25" s="5483"/>
      <c r="M25" s="5483">
        <v>0</v>
      </c>
      <c r="N25" s="5483"/>
      <c r="O25" s="5483">
        <v>4745</v>
      </c>
      <c r="P25" s="5483"/>
      <c r="Q25" s="5483">
        <f t="shared" si="0"/>
        <v>6288</v>
      </c>
      <c r="R25" s="5483"/>
      <c r="S25" s="4128"/>
      <c r="T25" s="4128"/>
      <c r="U25" s="4128"/>
      <c r="V25" s="4128"/>
      <c r="W25" s="4128"/>
      <c r="X25" s="4128"/>
      <c r="Y25" s="4128"/>
      <c r="Z25" s="4128"/>
      <c r="AA25" s="4128"/>
      <c r="AB25" s="4128"/>
      <c r="AC25" s="4128"/>
      <c r="AD25" s="4128"/>
      <c r="AE25" s="4128"/>
      <c r="AF25" s="4128"/>
      <c r="AG25" s="4128"/>
      <c r="AH25" s="4128"/>
      <c r="AI25" s="4128"/>
      <c r="AJ25" s="4128"/>
      <c r="AK25" s="4128"/>
      <c r="AL25" s="4128"/>
      <c r="AM25" s="4128"/>
      <c r="AN25" s="4128"/>
      <c r="AO25" s="4128"/>
      <c r="AP25" s="4128"/>
      <c r="AQ25" s="4128"/>
      <c r="AR25" s="4128"/>
      <c r="AS25" s="4128"/>
      <c r="AT25" s="4128"/>
      <c r="AU25" s="4128"/>
      <c r="AV25" s="4128"/>
      <c r="AW25" s="4128"/>
      <c r="AX25" s="4128"/>
      <c r="AY25" s="4128"/>
      <c r="AZ25" s="4128"/>
      <c r="BA25" s="4128"/>
      <c r="BB25" s="4128"/>
      <c r="BC25" s="4128"/>
      <c r="BD25" s="4128"/>
      <c r="BE25" s="4128"/>
      <c r="BF25" s="4128"/>
      <c r="BG25" s="4128"/>
      <c r="BH25" s="4128"/>
      <c r="BI25" s="4128"/>
      <c r="BJ25" s="4128"/>
      <c r="BK25" s="4128"/>
      <c r="BL25" s="4128"/>
      <c r="BM25" s="4128"/>
      <c r="BN25" s="4128"/>
      <c r="BO25" s="4128"/>
      <c r="BP25" s="4128"/>
      <c r="BQ25" s="4128"/>
      <c r="BR25" s="4128"/>
      <c r="BS25" s="4128"/>
      <c r="BT25" s="4128"/>
      <c r="BU25" s="4128"/>
      <c r="BV25" s="4128"/>
      <c r="BW25" s="4128"/>
      <c r="BX25" s="4128"/>
      <c r="BY25" s="4128"/>
      <c r="BZ25" s="4128"/>
      <c r="CA25" s="4128"/>
      <c r="CB25" s="4128"/>
      <c r="CC25" s="4128"/>
      <c r="CD25" s="4128"/>
      <c r="CE25" s="4128"/>
      <c r="CF25" s="4128"/>
      <c r="CG25" s="4128"/>
      <c r="CH25" s="4128"/>
      <c r="CI25" s="4128"/>
      <c r="CJ25" s="4128"/>
      <c r="CK25" s="4128"/>
      <c r="CL25" s="4128"/>
      <c r="CM25" s="4128"/>
      <c r="CN25" s="4128"/>
      <c r="CO25" s="4128"/>
      <c r="CP25" s="4128"/>
      <c r="CQ25" s="4128"/>
      <c r="CR25" s="4128"/>
      <c r="CS25" s="4128"/>
      <c r="CT25" s="4128"/>
      <c r="CU25" s="4128"/>
      <c r="CV25" s="4128"/>
      <c r="CW25" s="4128"/>
    </row>
    <row r="26" spans="1:101" s="4139" customFormat="1" ht="20.100000000000001" customHeight="1">
      <c r="A26" s="4147" t="s">
        <v>291</v>
      </c>
      <c r="B26" s="4148" t="s">
        <v>96</v>
      </c>
      <c r="C26" s="5484">
        <f>SUM(C6:D25)</f>
        <v>25788</v>
      </c>
      <c r="D26" s="5485"/>
      <c r="E26" s="5484">
        <f>SUM(E6:F25)</f>
        <v>9160</v>
      </c>
      <c r="F26" s="5485"/>
      <c r="G26" s="5484">
        <f>SUM(G6:G25)</f>
        <v>12334</v>
      </c>
      <c r="H26" s="5485"/>
      <c r="I26" s="5484">
        <f>SUM(I6:I25)</f>
        <v>4788</v>
      </c>
      <c r="J26" s="5485"/>
      <c r="K26" s="5484">
        <f>SUM(K6:K25)</f>
        <v>27438</v>
      </c>
      <c r="L26" s="5485"/>
      <c r="M26" s="5484">
        <f>SUM(M6:M25)</f>
        <v>13502</v>
      </c>
      <c r="N26" s="5485"/>
      <c r="O26" s="5484">
        <f>SUM(O6:O25)</f>
        <v>68281</v>
      </c>
      <c r="P26" s="5485"/>
      <c r="Q26" s="5486">
        <f>SUM(Q6:Q25)</f>
        <v>161291</v>
      </c>
      <c r="R26" s="5486"/>
      <c r="S26" s="4128"/>
      <c r="T26" s="4128"/>
      <c r="U26" s="4128"/>
      <c r="V26" s="4128"/>
      <c r="W26" s="4128"/>
      <c r="X26" s="4128"/>
      <c r="Y26" s="4128"/>
      <c r="Z26" s="4128"/>
      <c r="AA26" s="4128"/>
      <c r="AB26" s="4128"/>
      <c r="AC26" s="4128"/>
      <c r="AD26" s="4128"/>
      <c r="AE26" s="4128"/>
      <c r="AF26" s="4128"/>
      <c r="AG26" s="4128"/>
      <c r="AH26" s="4128"/>
      <c r="AI26" s="4128"/>
      <c r="AJ26" s="4128"/>
      <c r="AK26" s="4128"/>
      <c r="AL26" s="4128"/>
      <c r="AM26" s="4128"/>
      <c r="AN26" s="4128"/>
      <c r="AO26" s="4128"/>
      <c r="AP26" s="4128"/>
      <c r="AQ26" s="4128"/>
      <c r="AR26" s="4128"/>
      <c r="AS26" s="4128"/>
      <c r="AT26" s="4128"/>
      <c r="AU26" s="4128"/>
      <c r="AV26" s="4128"/>
      <c r="AW26" s="4128"/>
      <c r="AX26" s="4128"/>
      <c r="AY26" s="4128"/>
      <c r="AZ26" s="4128"/>
      <c r="BA26" s="4128"/>
      <c r="BB26" s="4128"/>
      <c r="BC26" s="4128"/>
      <c r="BD26" s="4128"/>
      <c r="BE26" s="4128"/>
      <c r="BF26" s="4128"/>
      <c r="BG26" s="4128"/>
      <c r="BH26" s="4128"/>
      <c r="BI26" s="4128"/>
      <c r="BJ26" s="4128"/>
      <c r="BK26" s="4128"/>
      <c r="BL26" s="4128"/>
      <c r="BM26" s="4128"/>
      <c r="BN26" s="4128"/>
      <c r="BO26" s="4128"/>
      <c r="BP26" s="4128"/>
      <c r="BQ26" s="4128"/>
      <c r="BR26" s="4128"/>
      <c r="BS26" s="4128"/>
      <c r="BT26" s="4128"/>
      <c r="BU26" s="4128"/>
      <c r="BV26" s="4128"/>
      <c r="BW26" s="4128"/>
      <c r="BX26" s="4128"/>
      <c r="BY26" s="4128"/>
      <c r="BZ26" s="4128"/>
      <c r="CA26" s="4128"/>
      <c r="CB26" s="4128"/>
      <c r="CC26" s="4128"/>
      <c r="CD26" s="4128"/>
      <c r="CE26" s="4128"/>
      <c r="CF26" s="4128"/>
      <c r="CG26" s="4128"/>
      <c r="CH26" s="4128"/>
      <c r="CI26" s="4128"/>
      <c r="CJ26" s="4128"/>
      <c r="CK26" s="4128"/>
      <c r="CL26" s="4128"/>
      <c r="CM26" s="4128"/>
      <c r="CN26" s="4128"/>
      <c r="CO26" s="4128"/>
      <c r="CP26" s="4128"/>
      <c r="CQ26" s="4128"/>
      <c r="CR26" s="4128"/>
      <c r="CS26" s="4128"/>
      <c r="CT26" s="4128"/>
      <c r="CU26" s="4128"/>
      <c r="CV26" s="4128"/>
      <c r="CW26" s="4128"/>
    </row>
    <row r="27" spans="1:101" s="4139" customFormat="1" ht="20.100000000000001" customHeight="1">
      <c r="A27" s="4149" t="s">
        <v>3428</v>
      </c>
      <c r="B27" s="4150" t="s">
        <v>503</v>
      </c>
      <c r="C27" s="5480">
        <f>C26/Q26*100</f>
        <v>15.988492848330038</v>
      </c>
      <c r="D27" s="5480"/>
      <c r="E27" s="5480">
        <f>E26/Q26*100</f>
        <v>5.679176147460181</v>
      </c>
      <c r="F27" s="5480"/>
      <c r="G27" s="5480">
        <f>G26/Q26*100</f>
        <v>7.6470478823988941</v>
      </c>
      <c r="H27" s="5480"/>
      <c r="I27" s="5480">
        <f>I26/Q26*100</f>
        <v>2.9685475321003651</v>
      </c>
      <c r="J27" s="5480"/>
      <c r="K27" s="5480">
        <f>K26/Q26*100</f>
        <v>17.011488551748084</v>
      </c>
      <c r="L27" s="5480"/>
      <c r="M27" s="5480">
        <f>M26/Q26*100</f>
        <v>8.3712048409396687</v>
      </c>
      <c r="N27" s="5480"/>
      <c r="O27" s="5480">
        <f>O26/Q26*100</f>
        <v>42.334042197022768</v>
      </c>
      <c r="P27" s="5480"/>
      <c r="Q27" s="5481">
        <f>Q26/Q26*100</f>
        <v>100</v>
      </c>
      <c r="R27" s="5482"/>
      <c r="S27" s="4128"/>
      <c r="T27" s="4128"/>
      <c r="U27" s="4128"/>
      <c r="V27" s="4128"/>
      <c r="W27" s="4128"/>
      <c r="X27" s="4128"/>
      <c r="Y27" s="4128"/>
      <c r="Z27" s="4128"/>
      <c r="AA27" s="4128"/>
      <c r="AB27" s="4128"/>
      <c r="AC27" s="4128"/>
      <c r="AD27" s="4128"/>
      <c r="AE27" s="4128"/>
      <c r="AF27" s="4128"/>
      <c r="AG27" s="4128"/>
      <c r="AH27" s="4128"/>
      <c r="AI27" s="4128"/>
      <c r="AJ27" s="4128"/>
      <c r="AK27" s="4128"/>
      <c r="AL27" s="4128"/>
      <c r="AM27" s="4128"/>
      <c r="AN27" s="4128"/>
      <c r="AO27" s="4128"/>
      <c r="AP27" s="4128"/>
      <c r="AQ27" s="4128"/>
      <c r="AR27" s="4128"/>
      <c r="AS27" s="4128"/>
      <c r="AT27" s="4128"/>
      <c r="AU27" s="4128"/>
      <c r="AV27" s="4128"/>
      <c r="AW27" s="4128"/>
      <c r="AX27" s="4128"/>
      <c r="AY27" s="4128"/>
      <c r="AZ27" s="4128"/>
      <c r="BA27" s="4128"/>
      <c r="BB27" s="4128"/>
      <c r="BC27" s="4128"/>
      <c r="BD27" s="4128"/>
      <c r="BE27" s="4128"/>
      <c r="BF27" s="4128"/>
      <c r="BG27" s="4128"/>
      <c r="BH27" s="4128"/>
      <c r="BI27" s="4128"/>
      <c r="BJ27" s="4128"/>
      <c r="BK27" s="4128"/>
      <c r="BL27" s="4128"/>
      <c r="BM27" s="4128"/>
      <c r="BN27" s="4128"/>
      <c r="BO27" s="4128"/>
      <c r="BP27" s="4128"/>
      <c r="BQ27" s="4128"/>
      <c r="BR27" s="4128"/>
      <c r="BS27" s="4128"/>
      <c r="BT27" s="4128"/>
      <c r="BU27" s="4128"/>
      <c r="BV27" s="4128"/>
      <c r="BW27" s="4128"/>
      <c r="BX27" s="4128"/>
      <c r="BY27" s="4128"/>
      <c r="BZ27" s="4128"/>
      <c r="CA27" s="4128"/>
      <c r="CB27" s="4128"/>
      <c r="CC27" s="4128"/>
      <c r="CD27" s="4128"/>
      <c r="CE27" s="4128"/>
      <c r="CF27" s="4128"/>
      <c r="CG27" s="4128"/>
      <c r="CH27" s="4128"/>
      <c r="CI27" s="4128"/>
      <c r="CJ27" s="4128"/>
      <c r="CK27" s="4128"/>
      <c r="CL27" s="4128"/>
      <c r="CM27" s="4128"/>
      <c r="CN27" s="4128"/>
      <c r="CO27" s="4128"/>
      <c r="CP27" s="4128"/>
      <c r="CQ27" s="4128"/>
      <c r="CR27" s="4128"/>
      <c r="CS27" s="4128"/>
      <c r="CT27" s="4128"/>
      <c r="CU27" s="4128"/>
      <c r="CV27" s="4128"/>
      <c r="CW27" s="4128"/>
    </row>
    <row r="28" spans="1:101">
      <c r="A28" s="4151" t="s">
        <v>2501</v>
      </c>
      <c r="B28" s="4152"/>
      <c r="C28" s="4152"/>
      <c r="D28" s="4152"/>
      <c r="E28" s="4152"/>
      <c r="F28" s="4152"/>
      <c r="G28" s="4152"/>
      <c r="H28" s="4152"/>
      <c r="I28" s="4152"/>
      <c r="J28" s="4152"/>
      <c r="K28" s="4152"/>
      <c r="L28" s="4152"/>
      <c r="M28" s="4152"/>
      <c r="N28" s="4152"/>
      <c r="O28" s="4152"/>
      <c r="P28" s="4152"/>
      <c r="Q28" s="4152"/>
      <c r="R28" s="4152"/>
      <c r="AE28" s="4128"/>
      <c r="AF28" s="4128"/>
      <c r="AG28" s="4128"/>
      <c r="AH28" s="4128"/>
      <c r="AI28" s="4128"/>
      <c r="AJ28" s="4128"/>
      <c r="AK28" s="4128"/>
      <c r="AL28" s="4128"/>
      <c r="AM28" s="4128"/>
      <c r="AN28" s="4128"/>
      <c r="AO28" s="4128"/>
      <c r="AP28" s="4128"/>
      <c r="AQ28" s="4128"/>
      <c r="AR28" s="4128"/>
      <c r="AS28" s="4128"/>
      <c r="AT28" s="4128"/>
      <c r="AU28" s="4128"/>
      <c r="AV28" s="4128"/>
      <c r="AW28" s="4128"/>
      <c r="AX28" s="4128"/>
      <c r="AY28" s="4128"/>
      <c r="AZ28" s="4128"/>
      <c r="BA28" s="4128"/>
      <c r="BB28" s="4128"/>
      <c r="BC28" s="4128"/>
      <c r="BD28" s="4128"/>
      <c r="BE28" s="4128"/>
      <c r="BF28" s="4128"/>
      <c r="BG28" s="4128"/>
      <c r="BH28" s="4128"/>
      <c r="BI28" s="4128"/>
      <c r="BJ28" s="4128"/>
      <c r="BK28" s="4128"/>
      <c r="BL28" s="4128"/>
      <c r="BM28" s="4128"/>
      <c r="BN28" s="4128"/>
      <c r="BO28" s="4128"/>
      <c r="BP28" s="4128"/>
      <c r="BQ28" s="4128"/>
      <c r="BR28" s="4128"/>
      <c r="BS28" s="4128"/>
      <c r="BT28" s="4128"/>
      <c r="BU28" s="4128"/>
      <c r="BV28" s="4128"/>
      <c r="BW28" s="4128"/>
      <c r="BX28" s="4128"/>
      <c r="BY28" s="4128"/>
      <c r="BZ28" s="4128"/>
      <c r="CA28" s="4128"/>
      <c r="CB28" s="4128"/>
      <c r="CC28" s="4128"/>
      <c r="CD28" s="4128"/>
      <c r="CE28" s="4128"/>
      <c r="CF28" s="4128"/>
      <c r="CG28" s="4128"/>
      <c r="CH28" s="4128"/>
      <c r="CI28" s="4128"/>
      <c r="CJ28" s="4128"/>
      <c r="CK28" s="4128"/>
      <c r="CL28" s="4128"/>
      <c r="CM28" s="4128"/>
      <c r="CN28" s="4128"/>
      <c r="CO28" s="4128"/>
      <c r="CP28" s="4128"/>
      <c r="CQ28" s="4128"/>
      <c r="CR28" s="4128"/>
      <c r="CS28" s="4128"/>
      <c r="CT28" s="4128"/>
      <c r="CU28" s="4128"/>
      <c r="CV28" s="4128"/>
      <c r="CW28" s="4128"/>
    </row>
    <row r="29" spans="1:101" hidden="1">
      <c r="AE29" s="4128"/>
      <c r="AF29" s="4128"/>
      <c r="AG29" s="4128"/>
      <c r="AH29" s="4128"/>
      <c r="AI29" s="4128"/>
      <c r="AJ29" s="4128"/>
      <c r="AK29" s="4128"/>
      <c r="AL29" s="4128"/>
      <c r="AM29" s="4128"/>
      <c r="AN29" s="4128"/>
      <c r="AO29" s="4128"/>
      <c r="AP29" s="4128"/>
      <c r="AQ29" s="4128"/>
      <c r="AR29" s="4128"/>
      <c r="AS29" s="4128"/>
      <c r="AT29" s="4128"/>
      <c r="AU29" s="4128"/>
      <c r="AV29" s="4128"/>
      <c r="AW29" s="4128"/>
      <c r="AX29" s="4128"/>
      <c r="AY29" s="4128"/>
      <c r="AZ29" s="4128"/>
      <c r="BA29" s="4128"/>
      <c r="BB29" s="4128"/>
      <c r="BC29" s="4128"/>
      <c r="BD29" s="4128"/>
      <c r="BE29" s="4128"/>
      <c r="BF29" s="4128"/>
      <c r="BG29" s="4128"/>
      <c r="BH29" s="4128"/>
      <c r="BI29" s="4128"/>
      <c r="BJ29" s="4128"/>
      <c r="BK29" s="4128"/>
      <c r="BL29" s="4128"/>
      <c r="BM29" s="4128"/>
      <c r="BN29" s="4128"/>
      <c r="BO29" s="4128"/>
      <c r="BP29" s="4128"/>
      <c r="BQ29" s="4128"/>
      <c r="BR29" s="4128"/>
      <c r="BS29" s="4128"/>
      <c r="BT29" s="4128"/>
      <c r="BU29" s="4128"/>
      <c r="BV29" s="4128"/>
      <c r="BW29" s="4128"/>
      <c r="BX29" s="4128"/>
      <c r="BY29" s="4128"/>
      <c r="BZ29" s="4128"/>
      <c r="CA29" s="4128"/>
      <c r="CB29" s="4128"/>
      <c r="CC29" s="4128"/>
      <c r="CD29" s="4128"/>
      <c r="CE29" s="4128"/>
      <c r="CF29" s="4128"/>
      <c r="CG29" s="4128"/>
      <c r="CH29" s="4128"/>
      <c r="CI29" s="4128"/>
      <c r="CJ29" s="4128"/>
      <c r="CK29" s="4128"/>
      <c r="CL29" s="4128"/>
      <c r="CM29" s="4128"/>
      <c r="CN29" s="4128"/>
      <c r="CO29" s="4128"/>
      <c r="CP29" s="4128"/>
      <c r="CQ29" s="4128"/>
      <c r="CR29" s="4128"/>
      <c r="CS29" s="4128"/>
      <c r="CT29" s="4128"/>
      <c r="CU29" s="4128"/>
      <c r="CV29" s="4128"/>
      <c r="CW29" s="4128"/>
    </row>
    <row r="30" spans="1:101" hidden="1">
      <c r="AE30" s="4128"/>
      <c r="AF30" s="4128"/>
      <c r="AG30" s="4128"/>
      <c r="AH30" s="4128"/>
      <c r="AI30" s="4128"/>
      <c r="AJ30" s="4128"/>
      <c r="AK30" s="4128"/>
      <c r="AL30" s="4128"/>
      <c r="AM30" s="4128"/>
      <c r="AN30" s="4128"/>
      <c r="AO30" s="4128"/>
      <c r="AP30" s="4128"/>
      <c r="AQ30" s="4128"/>
      <c r="AR30" s="4128"/>
      <c r="AS30" s="4128"/>
      <c r="AT30" s="4128"/>
      <c r="AU30" s="4128"/>
      <c r="AV30" s="4128"/>
      <c r="AW30" s="4128"/>
      <c r="AX30" s="4128"/>
      <c r="AY30" s="4128"/>
      <c r="AZ30" s="4128"/>
      <c r="BA30" s="4128"/>
      <c r="BB30" s="4128"/>
      <c r="BC30" s="4128"/>
      <c r="BD30" s="4128"/>
      <c r="BE30" s="4128"/>
      <c r="BF30" s="4128"/>
      <c r="BG30" s="4128"/>
      <c r="BH30" s="4128"/>
      <c r="BI30" s="4128"/>
      <c r="BJ30" s="4128"/>
      <c r="BK30" s="4128"/>
      <c r="BL30" s="4128"/>
      <c r="BM30" s="4128"/>
      <c r="BN30" s="4128"/>
      <c r="BO30" s="4128"/>
      <c r="BP30" s="4128"/>
      <c r="BQ30" s="4128"/>
      <c r="BR30" s="4128"/>
      <c r="BS30" s="4128"/>
      <c r="BT30" s="4128"/>
      <c r="BU30" s="4128"/>
      <c r="BV30" s="4128"/>
      <c r="BW30" s="4128"/>
      <c r="BX30" s="4128"/>
      <c r="BY30" s="4128"/>
      <c r="BZ30" s="4128"/>
      <c r="CA30" s="4128"/>
      <c r="CB30" s="4128"/>
      <c r="CC30" s="4128"/>
      <c r="CD30" s="4128"/>
      <c r="CE30" s="4128"/>
      <c r="CF30" s="4128"/>
      <c r="CG30" s="4128"/>
      <c r="CH30" s="4128"/>
      <c r="CI30" s="4128"/>
      <c r="CJ30" s="4128"/>
      <c r="CK30" s="4128"/>
      <c r="CL30" s="4128"/>
      <c r="CM30" s="4128"/>
      <c r="CN30" s="4128"/>
      <c r="CO30" s="4128"/>
      <c r="CP30" s="4128"/>
      <c r="CQ30" s="4128"/>
      <c r="CR30" s="4128"/>
      <c r="CS30" s="4128"/>
      <c r="CT30" s="4128"/>
      <c r="CU30" s="4128"/>
      <c r="CV30" s="4128"/>
      <c r="CW30" s="4128"/>
    </row>
    <row r="31" spans="1:101" s="4156" customFormat="1" ht="20.100000000000001" hidden="1" customHeight="1">
      <c r="A31" s="4154" t="s">
        <v>55</v>
      </c>
      <c r="B31" s="4155" t="s">
        <v>56</v>
      </c>
      <c r="C31" s="5479"/>
      <c r="D31" s="5479"/>
      <c r="E31" s="5479"/>
      <c r="F31" s="5479"/>
      <c r="G31" s="5479"/>
      <c r="H31" s="5479"/>
      <c r="I31" s="5479"/>
      <c r="J31" s="5479"/>
      <c r="K31" s="5479"/>
      <c r="L31" s="5479"/>
      <c r="M31" s="5479"/>
      <c r="N31" s="5479"/>
      <c r="O31" s="5479"/>
      <c r="P31" s="5479"/>
      <c r="Q31" s="5479"/>
      <c r="R31" s="5479"/>
      <c r="S31" s="4153"/>
      <c r="T31" s="4153"/>
      <c r="U31" s="4153"/>
      <c r="V31" s="4153"/>
      <c r="W31" s="4153"/>
      <c r="X31" s="4153"/>
      <c r="Y31" s="4153"/>
      <c r="Z31" s="4153"/>
      <c r="AA31" s="4153"/>
      <c r="AB31" s="4153"/>
      <c r="AC31" s="4153"/>
      <c r="AD31" s="4153"/>
      <c r="AE31" s="4128"/>
      <c r="AF31" s="4128"/>
      <c r="AG31" s="4128"/>
      <c r="AH31" s="4128"/>
      <c r="AI31" s="4128"/>
      <c r="AJ31" s="4128"/>
      <c r="AK31" s="4128"/>
      <c r="AL31" s="4128"/>
      <c r="AM31" s="4128"/>
      <c r="AN31" s="4128"/>
      <c r="AO31" s="4128"/>
      <c r="AP31" s="4128"/>
      <c r="AQ31" s="4128"/>
      <c r="AR31" s="4128"/>
      <c r="AS31" s="4128"/>
      <c r="AT31" s="4128"/>
      <c r="AU31" s="4128"/>
      <c r="AV31" s="4128"/>
      <c r="AW31" s="4128"/>
      <c r="AX31" s="4128"/>
      <c r="AY31" s="4128"/>
      <c r="AZ31" s="4128"/>
      <c r="BA31" s="4128"/>
      <c r="BB31" s="4128"/>
      <c r="BC31" s="4128"/>
      <c r="BD31" s="4128"/>
      <c r="BE31" s="4128"/>
      <c r="BF31" s="4128"/>
      <c r="BG31" s="4128"/>
      <c r="BH31" s="4128"/>
      <c r="BI31" s="4128"/>
      <c r="BJ31" s="4128"/>
      <c r="BK31" s="4128"/>
      <c r="BL31" s="4128"/>
      <c r="BM31" s="4128"/>
      <c r="BN31" s="4128"/>
      <c r="BO31" s="4128"/>
      <c r="BP31" s="4128"/>
      <c r="BQ31" s="4128"/>
      <c r="BR31" s="4128"/>
      <c r="BS31" s="4128"/>
      <c r="BT31" s="4128"/>
      <c r="BU31" s="4128"/>
      <c r="BV31" s="4128"/>
      <c r="BW31" s="4128"/>
      <c r="BX31" s="4128"/>
      <c r="BY31" s="4128"/>
      <c r="BZ31" s="4128"/>
      <c r="CA31" s="4128"/>
      <c r="CB31" s="4128"/>
      <c r="CC31" s="4128"/>
      <c r="CD31" s="4128"/>
      <c r="CE31" s="4128"/>
      <c r="CF31" s="4128"/>
      <c r="CG31" s="4128"/>
      <c r="CH31" s="4128"/>
      <c r="CI31" s="4128"/>
      <c r="CJ31" s="4128"/>
      <c r="CK31" s="4128"/>
      <c r="CL31" s="4128"/>
      <c r="CM31" s="4128"/>
      <c r="CN31" s="4128"/>
      <c r="CO31" s="4128"/>
      <c r="CP31" s="4128"/>
      <c r="CQ31" s="4128"/>
      <c r="CR31" s="4128"/>
      <c r="CS31" s="4128"/>
      <c r="CT31" s="4128"/>
      <c r="CU31" s="4128"/>
      <c r="CV31" s="4128"/>
      <c r="CW31" s="4128"/>
    </row>
    <row r="32" spans="1:101" s="4156" customFormat="1" ht="20.100000000000001" hidden="1" customHeight="1">
      <c r="A32" s="4154" t="s">
        <v>2271</v>
      </c>
      <c r="B32" s="4155"/>
      <c r="C32" s="4157"/>
      <c r="D32" s="4157"/>
      <c r="E32" s="4157"/>
      <c r="F32" s="4157"/>
      <c r="G32" s="4157"/>
      <c r="H32" s="4157"/>
      <c r="I32" s="4157"/>
      <c r="J32" s="4157"/>
      <c r="K32" s="4157"/>
      <c r="L32" s="4157"/>
      <c r="M32" s="4157"/>
      <c r="N32" s="4157"/>
      <c r="O32" s="4157"/>
      <c r="P32" s="4157"/>
      <c r="Q32" s="4157"/>
      <c r="R32" s="4157"/>
      <c r="S32" s="4153"/>
      <c r="T32" s="4153"/>
      <c r="U32" s="4153"/>
      <c r="V32" s="4153"/>
      <c r="W32" s="4153"/>
      <c r="X32" s="4153"/>
      <c r="Y32" s="4153"/>
      <c r="Z32" s="4153"/>
      <c r="AA32" s="4153"/>
      <c r="AB32" s="4153"/>
      <c r="AC32" s="4153"/>
      <c r="AD32" s="4153"/>
      <c r="AE32" s="4128"/>
      <c r="AF32" s="4128"/>
      <c r="AG32" s="4128"/>
      <c r="AH32" s="4128"/>
      <c r="AI32" s="4128"/>
      <c r="AJ32" s="4128"/>
      <c r="AK32" s="4128"/>
      <c r="AL32" s="4128"/>
      <c r="AM32" s="4128"/>
      <c r="AN32" s="4128"/>
      <c r="AO32" s="4128"/>
      <c r="AP32" s="4128"/>
      <c r="AQ32" s="4128"/>
      <c r="AR32" s="4128"/>
      <c r="AS32" s="4128"/>
      <c r="AT32" s="4128"/>
      <c r="AU32" s="4128"/>
      <c r="AV32" s="4128"/>
      <c r="AW32" s="4128"/>
      <c r="AX32" s="4128"/>
      <c r="AY32" s="4128"/>
      <c r="AZ32" s="4128"/>
      <c r="BA32" s="4128"/>
      <c r="BB32" s="4128"/>
      <c r="BC32" s="4128"/>
      <c r="BD32" s="4128"/>
      <c r="BE32" s="4128"/>
      <c r="BF32" s="4128"/>
      <c r="BG32" s="4128"/>
      <c r="BH32" s="4128"/>
      <c r="BI32" s="4128"/>
      <c r="BJ32" s="4128"/>
      <c r="BK32" s="4128"/>
      <c r="BL32" s="4128"/>
      <c r="BM32" s="4128"/>
      <c r="BN32" s="4128"/>
      <c r="BO32" s="4128"/>
      <c r="BP32" s="4128"/>
      <c r="BQ32" s="4128"/>
      <c r="BR32" s="4128"/>
      <c r="BS32" s="4128"/>
      <c r="BT32" s="4128"/>
      <c r="BU32" s="4128"/>
      <c r="BV32" s="4128"/>
      <c r="BW32" s="4128"/>
      <c r="BX32" s="4128"/>
      <c r="BY32" s="4128"/>
      <c r="BZ32" s="4128"/>
      <c r="CA32" s="4128"/>
      <c r="CB32" s="4128"/>
      <c r="CC32" s="4128"/>
      <c r="CD32" s="4128"/>
      <c r="CE32" s="4128"/>
      <c r="CF32" s="4128"/>
      <c r="CG32" s="4128"/>
      <c r="CH32" s="4128"/>
      <c r="CI32" s="4128"/>
      <c r="CJ32" s="4128"/>
      <c r="CK32" s="4128"/>
      <c r="CL32" s="4128"/>
      <c r="CM32" s="4128"/>
      <c r="CN32" s="4128"/>
      <c r="CO32" s="4128"/>
      <c r="CP32" s="4128"/>
      <c r="CQ32" s="4128"/>
      <c r="CR32" s="4128"/>
      <c r="CS32" s="4128"/>
      <c r="CT32" s="4128"/>
      <c r="CU32" s="4128"/>
      <c r="CV32" s="4128"/>
      <c r="CW32" s="4128"/>
    </row>
    <row r="33" spans="1:101" s="4156" customFormat="1" ht="20.100000000000001" hidden="1" customHeight="1">
      <c r="A33" s="4154" t="s">
        <v>2272</v>
      </c>
      <c r="B33" s="4155"/>
      <c r="C33" s="4157"/>
      <c r="D33" s="4157"/>
      <c r="E33" s="4157"/>
      <c r="F33" s="4157"/>
      <c r="G33" s="4157"/>
      <c r="H33" s="4157"/>
      <c r="I33" s="4157"/>
      <c r="J33" s="4157"/>
      <c r="K33" s="4157"/>
      <c r="L33" s="4157"/>
      <c r="M33" s="4157"/>
      <c r="N33" s="4157"/>
      <c r="O33" s="4157"/>
      <c r="P33" s="4157"/>
      <c r="Q33" s="4157"/>
      <c r="R33" s="4157"/>
      <c r="S33" s="4153"/>
      <c r="T33" s="4153"/>
      <c r="U33" s="4153"/>
      <c r="V33" s="4153"/>
      <c r="W33" s="4153"/>
      <c r="X33" s="4153"/>
      <c r="Y33" s="4153"/>
      <c r="Z33" s="4153"/>
      <c r="AA33" s="4153"/>
      <c r="AB33" s="4153"/>
      <c r="AC33" s="4153"/>
      <c r="AD33" s="4153"/>
      <c r="AE33" s="4128"/>
      <c r="AF33" s="4128"/>
      <c r="AG33" s="4128"/>
      <c r="AH33" s="4128"/>
      <c r="AI33" s="4128"/>
      <c r="AJ33" s="4128"/>
      <c r="AK33" s="4128"/>
      <c r="AL33" s="4128"/>
      <c r="AM33" s="4128"/>
      <c r="AN33" s="4128"/>
      <c r="AO33" s="4128"/>
      <c r="AP33" s="4128"/>
      <c r="AQ33" s="4128"/>
      <c r="AR33" s="4128"/>
      <c r="AS33" s="4128"/>
      <c r="AT33" s="4128"/>
      <c r="AU33" s="4128"/>
      <c r="AV33" s="4128"/>
      <c r="AW33" s="4128"/>
      <c r="AX33" s="4128"/>
      <c r="AY33" s="4128"/>
      <c r="AZ33" s="4128"/>
      <c r="BA33" s="4128"/>
      <c r="BB33" s="4128"/>
      <c r="BC33" s="4128"/>
      <c r="BD33" s="4128"/>
      <c r="BE33" s="4128"/>
      <c r="BF33" s="4128"/>
      <c r="BG33" s="4128"/>
      <c r="BH33" s="4128"/>
      <c r="BI33" s="4128"/>
      <c r="BJ33" s="4128"/>
      <c r="BK33" s="4128"/>
      <c r="BL33" s="4128"/>
      <c r="BM33" s="4128"/>
      <c r="BN33" s="4128"/>
      <c r="BO33" s="4128"/>
      <c r="BP33" s="4128"/>
      <c r="BQ33" s="4128"/>
      <c r="BR33" s="4128"/>
      <c r="BS33" s="4128"/>
      <c r="BT33" s="4128"/>
      <c r="BU33" s="4128"/>
      <c r="BV33" s="4128"/>
      <c r="BW33" s="4128"/>
      <c r="BX33" s="4128"/>
      <c r="BY33" s="4128"/>
      <c r="BZ33" s="4128"/>
      <c r="CA33" s="4128"/>
      <c r="CB33" s="4128"/>
      <c r="CC33" s="4128"/>
      <c r="CD33" s="4128"/>
      <c r="CE33" s="4128"/>
      <c r="CF33" s="4128"/>
      <c r="CG33" s="4128"/>
      <c r="CH33" s="4128"/>
      <c r="CI33" s="4128"/>
      <c r="CJ33" s="4128"/>
      <c r="CK33" s="4128"/>
      <c r="CL33" s="4128"/>
      <c r="CM33" s="4128"/>
      <c r="CN33" s="4128"/>
      <c r="CO33" s="4128"/>
      <c r="CP33" s="4128"/>
      <c r="CQ33" s="4128"/>
      <c r="CR33" s="4128"/>
      <c r="CS33" s="4128"/>
      <c r="CT33" s="4128"/>
      <c r="CU33" s="4128"/>
      <c r="CV33" s="4128"/>
      <c r="CW33" s="4128"/>
    </row>
    <row r="34" spans="1:101" s="4156" customFormat="1" ht="20.100000000000001" hidden="1" customHeight="1">
      <c r="A34" s="4154" t="s">
        <v>158</v>
      </c>
      <c r="B34" s="4155" t="s">
        <v>58</v>
      </c>
      <c r="C34" s="5479"/>
      <c r="D34" s="5479"/>
      <c r="E34" s="5479"/>
      <c r="F34" s="5479"/>
      <c r="G34" s="5479"/>
      <c r="H34" s="5479"/>
      <c r="I34" s="5479"/>
      <c r="J34" s="5479"/>
      <c r="K34" s="5479"/>
      <c r="L34" s="5479"/>
      <c r="M34" s="5479"/>
      <c r="N34" s="5479"/>
      <c r="O34" s="5479"/>
      <c r="P34" s="5479"/>
      <c r="Q34" s="5479"/>
      <c r="R34" s="5479"/>
      <c r="S34" s="4153"/>
      <c r="T34" s="4153"/>
      <c r="U34" s="4153"/>
      <c r="V34" s="4153"/>
      <c r="W34" s="4153"/>
      <c r="X34" s="4153"/>
      <c r="Y34" s="4153"/>
      <c r="Z34" s="4153"/>
      <c r="AA34" s="4153"/>
      <c r="AB34" s="4153"/>
      <c r="AC34" s="4153"/>
      <c r="AD34" s="4153"/>
      <c r="AE34" s="4128"/>
      <c r="AF34" s="4128"/>
      <c r="AG34" s="4128"/>
      <c r="AH34" s="4128"/>
      <c r="AI34" s="4128"/>
      <c r="AJ34" s="4128"/>
      <c r="AK34" s="4128"/>
      <c r="AL34" s="4128"/>
      <c r="AM34" s="4128"/>
      <c r="AN34" s="4128"/>
      <c r="AO34" s="4128"/>
      <c r="AP34" s="4128"/>
      <c r="AQ34" s="4128"/>
      <c r="AR34" s="4128"/>
      <c r="AS34" s="4128"/>
      <c r="AT34" s="4128"/>
      <c r="AU34" s="4128"/>
      <c r="AV34" s="4128"/>
      <c r="AW34" s="4128"/>
      <c r="AX34" s="4128"/>
      <c r="AY34" s="4128"/>
      <c r="AZ34" s="4128"/>
      <c r="BA34" s="4128"/>
      <c r="BB34" s="4128"/>
      <c r="BC34" s="4128"/>
      <c r="BD34" s="4128"/>
      <c r="BE34" s="4128"/>
      <c r="BF34" s="4128"/>
      <c r="BG34" s="4128"/>
      <c r="BH34" s="4128"/>
      <c r="BI34" s="4128"/>
      <c r="BJ34" s="4128"/>
      <c r="BK34" s="4128"/>
      <c r="BL34" s="4128"/>
      <c r="BM34" s="4128"/>
      <c r="BN34" s="4128"/>
      <c r="BO34" s="4128"/>
      <c r="BP34" s="4128"/>
      <c r="BQ34" s="4128"/>
      <c r="BR34" s="4128"/>
      <c r="BS34" s="4128"/>
      <c r="BT34" s="4128"/>
      <c r="BU34" s="4128"/>
      <c r="BV34" s="4128"/>
      <c r="BW34" s="4128"/>
      <c r="BX34" s="4128"/>
      <c r="BY34" s="4128"/>
      <c r="BZ34" s="4128"/>
      <c r="CA34" s="4128"/>
      <c r="CB34" s="4128"/>
      <c r="CC34" s="4128"/>
      <c r="CD34" s="4128"/>
      <c r="CE34" s="4128"/>
      <c r="CF34" s="4128"/>
      <c r="CG34" s="4128"/>
      <c r="CH34" s="4128"/>
      <c r="CI34" s="4128"/>
      <c r="CJ34" s="4128"/>
      <c r="CK34" s="4128"/>
      <c r="CL34" s="4128"/>
      <c r="CM34" s="4128"/>
      <c r="CN34" s="4128"/>
      <c r="CO34" s="4128"/>
      <c r="CP34" s="4128"/>
      <c r="CQ34" s="4128"/>
      <c r="CR34" s="4128"/>
      <c r="CS34" s="4128"/>
      <c r="CT34" s="4128"/>
      <c r="CU34" s="4128"/>
      <c r="CV34" s="4128"/>
      <c r="CW34" s="4128"/>
    </row>
    <row r="35" spans="1:101" s="4156" customFormat="1" ht="20.100000000000001" hidden="1" customHeight="1">
      <c r="A35" s="4154" t="s">
        <v>2273</v>
      </c>
      <c r="B35" s="4155"/>
      <c r="C35" s="5479"/>
      <c r="D35" s="5479"/>
      <c r="E35" s="5479"/>
      <c r="F35" s="5479"/>
      <c r="G35" s="5479"/>
      <c r="H35" s="5479"/>
      <c r="I35" s="5479"/>
      <c r="J35" s="5479"/>
      <c r="K35" s="5479"/>
      <c r="L35" s="5479"/>
      <c r="M35" s="5479"/>
      <c r="N35" s="5479"/>
      <c r="O35" s="5479"/>
      <c r="P35" s="5479"/>
      <c r="Q35" s="5479"/>
      <c r="R35" s="5479"/>
      <c r="S35" s="4153"/>
      <c r="T35" s="4153"/>
      <c r="U35" s="4153"/>
      <c r="V35" s="4153"/>
      <c r="W35" s="4153"/>
      <c r="X35" s="4153"/>
      <c r="Y35" s="4153"/>
      <c r="Z35" s="4153"/>
      <c r="AA35" s="4153"/>
      <c r="AB35" s="4153"/>
      <c r="AC35" s="4153"/>
      <c r="AD35" s="4153"/>
      <c r="AE35" s="4128"/>
      <c r="AF35" s="4128"/>
      <c r="AG35" s="4128"/>
      <c r="AH35" s="4128"/>
      <c r="AI35" s="4128"/>
      <c r="AJ35" s="4128"/>
      <c r="AK35" s="4128"/>
      <c r="AL35" s="4128"/>
      <c r="AM35" s="4128"/>
      <c r="AN35" s="4128"/>
      <c r="AO35" s="4128"/>
      <c r="AP35" s="4128"/>
      <c r="AQ35" s="4128"/>
      <c r="AR35" s="4128"/>
      <c r="AS35" s="4128"/>
      <c r="AT35" s="4128"/>
      <c r="AU35" s="4128"/>
      <c r="AV35" s="4128"/>
      <c r="AW35" s="4128"/>
      <c r="AX35" s="4128"/>
      <c r="AY35" s="4128"/>
      <c r="AZ35" s="4128"/>
      <c r="BA35" s="4128"/>
      <c r="BB35" s="4128"/>
      <c r="BC35" s="4128"/>
      <c r="BD35" s="4128"/>
      <c r="BE35" s="4128"/>
      <c r="BF35" s="4128"/>
      <c r="BG35" s="4128"/>
      <c r="BH35" s="4128"/>
      <c r="BI35" s="4128"/>
      <c r="BJ35" s="4128"/>
      <c r="BK35" s="4128"/>
      <c r="BL35" s="4128"/>
      <c r="BM35" s="4128"/>
      <c r="BN35" s="4128"/>
      <c r="BO35" s="4128"/>
      <c r="BP35" s="4128"/>
      <c r="BQ35" s="4128"/>
      <c r="BR35" s="4128"/>
      <c r="BS35" s="4128"/>
      <c r="BT35" s="4128"/>
      <c r="BU35" s="4128"/>
      <c r="BV35" s="4128"/>
      <c r="BW35" s="4128"/>
      <c r="BX35" s="4128"/>
      <c r="BY35" s="4128"/>
      <c r="BZ35" s="4128"/>
      <c r="CA35" s="4128"/>
      <c r="CB35" s="4128"/>
      <c r="CC35" s="4128"/>
      <c r="CD35" s="4128"/>
      <c r="CE35" s="4128"/>
      <c r="CF35" s="4128"/>
      <c r="CG35" s="4128"/>
      <c r="CH35" s="4128"/>
      <c r="CI35" s="4128"/>
      <c r="CJ35" s="4128"/>
      <c r="CK35" s="4128"/>
      <c r="CL35" s="4128"/>
      <c r="CM35" s="4128"/>
      <c r="CN35" s="4128"/>
      <c r="CO35" s="4128"/>
      <c r="CP35" s="4128"/>
      <c r="CQ35" s="4128"/>
      <c r="CR35" s="4128"/>
      <c r="CS35" s="4128"/>
      <c r="CT35" s="4128"/>
      <c r="CU35" s="4128"/>
      <c r="CV35" s="4128"/>
      <c r="CW35" s="4128"/>
    </row>
    <row r="36" spans="1:101" hidden="1">
      <c r="AE36" s="4128"/>
      <c r="AF36" s="4128"/>
      <c r="AG36" s="4128"/>
      <c r="AH36" s="4128"/>
      <c r="AI36" s="4128"/>
      <c r="AJ36" s="4128"/>
      <c r="AK36" s="4128"/>
      <c r="AL36" s="4128"/>
      <c r="AM36" s="4128"/>
      <c r="AN36" s="4128"/>
      <c r="AO36" s="4128"/>
      <c r="AP36" s="4128"/>
      <c r="AQ36" s="4128"/>
      <c r="AR36" s="4128"/>
      <c r="AS36" s="4128"/>
      <c r="AT36" s="4128"/>
      <c r="AU36" s="4128"/>
      <c r="AV36" s="4128"/>
      <c r="AW36" s="4128"/>
      <c r="AX36" s="4128"/>
      <c r="AY36" s="4128"/>
      <c r="AZ36" s="4128"/>
      <c r="BA36" s="4128"/>
      <c r="BB36" s="4128"/>
      <c r="BC36" s="4128"/>
      <c r="BD36" s="4128"/>
      <c r="BE36" s="4128"/>
      <c r="BF36" s="4128"/>
      <c r="BG36" s="4128"/>
      <c r="BH36" s="4128"/>
      <c r="BI36" s="4128"/>
      <c r="BJ36" s="4128"/>
      <c r="BK36" s="4128"/>
      <c r="BL36" s="4128"/>
      <c r="BM36" s="4128"/>
      <c r="BN36" s="4128"/>
      <c r="BO36" s="4128"/>
      <c r="BP36" s="4128"/>
      <c r="BQ36" s="4128"/>
      <c r="BR36" s="4128"/>
      <c r="BS36" s="4128"/>
      <c r="BT36" s="4128"/>
      <c r="BU36" s="4128"/>
      <c r="BV36" s="4128"/>
      <c r="BW36" s="4128"/>
      <c r="BX36" s="4128"/>
      <c r="BY36" s="4128"/>
      <c r="BZ36" s="4128"/>
      <c r="CA36" s="4128"/>
      <c r="CB36" s="4128"/>
      <c r="CC36" s="4128"/>
      <c r="CD36" s="4128"/>
      <c r="CE36" s="4128"/>
      <c r="CF36" s="4128"/>
      <c r="CG36" s="4128"/>
      <c r="CH36" s="4128"/>
      <c r="CI36" s="4128"/>
      <c r="CJ36" s="4128"/>
      <c r="CK36" s="4128"/>
      <c r="CL36" s="4128"/>
      <c r="CM36" s="4128"/>
      <c r="CN36" s="4128"/>
      <c r="CO36" s="4128"/>
      <c r="CP36" s="4128"/>
      <c r="CQ36" s="4128"/>
      <c r="CR36" s="4128"/>
      <c r="CS36" s="4128"/>
      <c r="CT36" s="4128"/>
      <c r="CU36" s="4128"/>
      <c r="CV36" s="4128"/>
      <c r="CW36" s="4128"/>
    </row>
    <row r="37" spans="1:101" hidden="1">
      <c r="AE37" s="4128"/>
      <c r="AF37" s="4128"/>
      <c r="AG37" s="4128"/>
      <c r="AH37" s="4128"/>
      <c r="AI37" s="4128"/>
      <c r="AJ37" s="4128"/>
      <c r="AK37" s="4128"/>
      <c r="AL37" s="4128"/>
      <c r="AM37" s="4128"/>
      <c r="AN37" s="4128"/>
      <c r="AO37" s="4128"/>
      <c r="AP37" s="4128"/>
      <c r="AQ37" s="4128"/>
      <c r="AR37" s="4128"/>
      <c r="AS37" s="4128"/>
      <c r="AT37" s="4128"/>
      <c r="AU37" s="4128"/>
      <c r="AV37" s="4128"/>
      <c r="AW37" s="4128"/>
      <c r="AX37" s="4128"/>
      <c r="AY37" s="4128"/>
      <c r="AZ37" s="4128"/>
      <c r="BA37" s="4128"/>
      <c r="BB37" s="4128"/>
      <c r="BC37" s="4128"/>
      <c r="BD37" s="4128"/>
      <c r="BE37" s="4128"/>
      <c r="BF37" s="4128"/>
      <c r="BG37" s="4128"/>
      <c r="BH37" s="4128"/>
      <c r="BI37" s="4128"/>
      <c r="BJ37" s="4128"/>
      <c r="BK37" s="4128"/>
      <c r="BL37" s="4128"/>
      <c r="BM37" s="4128"/>
      <c r="BN37" s="4128"/>
      <c r="BO37" s="4128"/>
      <c r="BP37" s="4128"/>
      <c r="BQ37" s="4128"/>
      <c r="BR37" s="4128"/>
      <c r="BS37" s="4128"/>
      <c r="BT37" s="4128"/>
      <c r="BU37" s="4128"/>
      <c r="BV37" s="4128"/>
      <c r="BW37" s="4128"/>
      <c r="BX37" s="4128"/>
      <c r="BY37" s="4128"/>
      <c r="BZ37" s="4128"/>
      <c r="CA37" s="4128"/>
      <c r="CB37" s="4128"/>
      <c r="CC37" s="4128"/>
      <c r="CD37" s="4128"/>
      <c r="CE37" s="4128"/>
      <c r="CF37" s="4128"/>
      <c r="CG37" s="4128"/>
      <c r="CH37" s="4128"/>
      <c r="CI37" s="4128"/>
      <c r="CJ37" s="4128"/>
      <c r="CK37" s="4128"/>
      <c r="CL37" s="4128"/>
      <c r="CM37" s="4128"/>
      <c r="CN37" s="4128"/>
      <c r="CO37" s="4128"/>
      <c r="CP37" s="4128"/>
      <c r="CQ37" s="4128"/>
      <c r="CR37" s="4128"/>
      <c r="CS37" s="4128"/>
      <c r="CT37" s="4128"/>
      <c r="CU37" s="4128"/>
      <c r="CV37" s="4128"/>
      <c r="CW37" s="4128"/>
    </row>
    <row r="38" spans="1:101" hidden="1">
      <c r="AE38" s="4128"/>
      <c r="AF38" s="4128"/>
      <c r="AG38" s="4128"/>
      <c r="AH38" s="4128"/>
      <c r="AI38" s="4128"/>
      <c r="AJ38" s="4128"/>
      <c r="AK38" s="4128"/>
      <c r="AL38" s="4128"/>
      <c r="AM38" s="4128"/>
      <c r="AN38" s="4128"/>
      <c r="AO38" s="4128"/>
      <c r="AP38" s="4128"/>
      <c r="AQ38" s="4128"/>
      <c r="AR38" s="4128"/>
      <c r="AS38" s="4128"/>
      <c r="AT38" s="4128"/>
      <c r="AU38" s="4128"/>
      <c r="AV38" s="4128"/>
      <c r="AW38" s="4128"/>
      <c r="AX38" s="4128"/>
      <c r="AY38" s="4128"/>
      <c r="AZ38" s="4128"/>
      <c r="BA38" s="4128"/>
      <c r="BB38" s="4128"/>
      <c r="BC38" s="4128"/>
      <c r="BD38" s="4128"/>
      <c r="BE38" s="4128"/>
      <c r="BF38" s="4128"/>
      <c r="BG38" s="4128"/>
      <c r="BH38" s="4128"/>
      <c r="BI38" s="4128"/>
      <c r="BJ38" s="4128"/>
      <c r="BK38" s="4128"/>
      <c r="BL38" s="4128"/>
      <c r="BM38" s="4128"/>
      <c r="BN38" s="4128"/>
      <c r="BO38" s="4128"/>
      <c r="BP38" s="4128"/>
      <c r="BQ38" s="4128"/>
      <c r="BR38" s="4128"/>
      <c r="BS38" s="4128"/>
      <c r="BT38" s="4128"/>
      <c r="BU38" s="4128"/>
      <c r="BV38" s="4128"/>
      <c r="BW38" s="4128"/>
      <c r="BX38" s="4128"/>
      <c r="BY38" s="4128"/>
      <c r="BZ38" s="4128"/>
      <c r="CA38" s="4128"/>
      <c r="CB38" s="4128"/>
      <c r="CC38" s="4128"/>
      <c r="CD38" s="4128"/>
      <c r="CE38" s="4128"/>
      <c r="CF38" s="4128"/>
      <c r="CG38" s="4128"/>
      <c r="CH38" s="4128"/>
      <c r="CI38" s="4128"/>
      <c r="CJ38" s="4128"/>
      <c r="CK38" s="4128"/>
      <c r="CL38" s="4128"/>
      <c r="CM38" s="4128"/>
      <c r="CN38" s="4128"/>
      <c r="CO38" s="4128"/>
      <c r="CP38" s="4128"/>
      <c r="CQ38" s="4128"/>
      <c r="CR38" s="4128"/>
      <c r="CS38" s="4128"/>
      <c r="CT38" s="4128"/>
      <c r="CU38" s="4128"/>
      <c r="CV38" s="4128"/>
      <c r="CW38" s="4128"/>
    </row>
    <row r="39" spans="1:101" hidden="1">
      <c r="AE39" s="4128"/>
      <c r="AF39" s="4128"/>
      <c r="AG39" s="4128"/>
      <c r="AH39" s="4128"/>
      <c r="AI39" s="4128"/>
      <c r="AJ39" s="4128"/>
      <c r="AK39" s="4128"/>
      <c r="AL39" s="4128"/>
      <c r="AM39" s="4128"/>
      <c r="AN39" s="4128"/>
      <c r="AO39" s="4128"/>
      <c r="AP39" s="4128"/>
      <c r="AQ39" s="4128"/>
      <c r="AR39" s="4128"/>
      <c r="AS39" s="4128"/>
      <c r="AT39" s="4128"/>
      <c r="AU39" s="4128"/>
      <c r="AV39" s="4128"/>
      <c r="AW39" s="4128"/>
      <c r="AX39" s="4128"/>
      <c r="AY39" s="4128"/>
      <c r="AZ39" s="4128"/>
      <c r="BA39" s="4128"/>
      <c r="BB39" s="4128"/>
      <c r="BC39" s="4128"/>
      <c r="BD39" s="4128"/>
      <c r="BE39" s="4128"/>
      <c r="BF39" s="4128"/>
      <c r="BG39" s="4128"/>
      <c r="BH39" s="4128"/>
      <c r="BI39" s="4128"/>
      <c r="BJ39" s="4128"/>
      <c r="BK39" s="4128"/>
      <c r="BL39" s="4128"/>
      <c r="BM39" s="4128"/>
      <c r="BN39" s="4128"/>
      <c r="BO39" s="4128"/>
      <c r="BP39" s="4128"/>
      <c r="BQ39" s="4128"/>
      <c r="BR39" s="4128"/>
      <c r="BS39" s="4128"/>
      <c r="BT39" s="4128"/>
      <c r="BU39" s="4128"/>
      <c r="BV39" s="4128"/>
      <c r="BW39" s="4128"/>
      <c r="BX39" s="4128"/>
      <c r="BY39" s="4128"/>
      <c r="BZ39" s="4128"/>
      <c r="CA39" s="4128"/>
      <c r="CB39" s="4128"/>
      <c r="CC39" s="4128"/>
      <c r="CD39" s="4128"/>
      <c r="CE39" s="4128"/>
      <c r="CF39" s="4128"/>
      <c r="CG39" s="4128"/>
      <c r="CH39" s="4128"/>
      <c r="CI39" s="4128"/>
      <c r="CJ39" s="4128"/>
      <c r="CK39" s="4128"/>
      <c r="CL39" s="4128"/>
      <c r="CM39" s="4128"/>
      <c r="CN39" s="4128"/>
      <c r="CO39" s="4128"/>
      <c r="CP39" s="4128"/>
      <c r="CQ39" s="4128"/>
      <c r="CR39" s="4128"/>
      <c r="CS39" s="4128"/>
      <c r="CT39" s="4128"/>
      <c r="CU39" s="4128"/>
      <c r="CV39" s="4128"/>
      <c r="CW39" s="4128"/>
    </row>
    <row r="40" spans="1:101">
      <c r="AE40" s="4128"/>
      <c r="AF40" s="4128"/>
      <c r="AG40" s="4128"/>
      <c r="AH40" s="4128"/>
      <c r="AI40" s="4128"/>
      <c r="AJ40" s="4128"/>
      <c r="AK40" s="4128"/>
      <c r="AL40" s="4128"/>
      <c r="AM40" s="4128"/>
      <c r="AN40" s="4128"/>
      <c r="AO40" s="4128"/>
      <c r="AP40" s="4128"/>
      <c r="AQ40" s="4128"/>
      <c r="AR40" s="4128"/>
      <c r="AS40" s="4128"/>
      <c r="AT40" s="4128"/>
      <c r="AU40" s="4128"/>
      <c r="AV40" s="4128"/>
      <c r="AW40" s="4128"/>
      <c r="AX40" s="4128"/>
      <c r="AY40" s="4128"/>
      <c r="AZ40" s="4128"/>
      <c r="BA40" s="4128"/>
      <c r="BB40" s="4128"/>
      <c r="BC40" s="4128"/>
      <c r="BD40" s="4128"/>
      <c r="BE40" s="4128"/>
      <c r="BF40" s="4128"/>
      <c r="BG40" s="4128"/>
      <c r="BH40" s="4128"/>
      <c r="BI40" s="4128"/>
      <c r="BJ40" s="4128"/>
      <c r="BK40" s="4128"/>
      <c r="BL40" s="4128"/>
      <c r="BM40" s="4128"/>
      <c r="BN40" s="4128"/>
      <c r="BO40" s="4128"/>
      <c r="BP40" s="4128"/>
      <c r="BQ40" s="4128"/>
      <c r="BR40" s="4128"/>
      <c r="BS40" s="4128"/>
      <c r="BT40" s="4128"/>
      <c r="BU40" s="4128"/>
      <c r="BV40" s="4128"/>
      <c r="BW40" s="4128"/>
      <c r="BX40" s="4128"/>
      <c r="BY40" s="4128"/>
      <c r="BZ40" s="4128"/>
      <c r="CA40" s="4128"/>
      <c r="CB40" s="4128"/>
      <c r="CC40" s="4128"/>
      <c r="CD40" s="4128"/>
      <c r="CE40" s="4128"/>
      <c r="CF40" s="4128"/>
      <c r="CG40" s="4128"/>
      <c r="CH40" s="4128"/>
      <c r="CI40" s="4128"/>
      <c r="CJ40" s="4128"/>
      <c r="CK40" s="4128"/>
      <c r="CL40" s="4128"/>
      <c r="CM40" s="4128"/>
      <c r="CN40" s="4128"/>
      <c r="CO40" s="4128"/>
      <c r="CP40" s="4128"/>
      <c r="CQ40" s="4128"/>
      <c r="CR40" s="4128"/>
      <c r="CS40" s="4128"/>
      <c r="CT40" s="4128"/>
      <c r="CU40" s="4128"/>
      <c r="CV40" s="4128"/>
      <c r="CW40" s="4128"/>
    </row>
    <row r="41" spans="1:101">
      <c r="AE41" s="4128"/>
      <c r="AF41" s="4128"/>
      <c r="AG41" s="4128"/>
      <c r="AH41" s="4128"/>
      <c r="AI41" s="4128"/>
      <c r="AJ41" s="4128"/>
      <c r="AK41" s="4128"/>
      <c r="AL41" s="4128"/>
      <c r="AM41" s="4128"/>
      <c r="AN41" s="4128"/>
      <c r="AO41" s="4128"/>
      <c r="AP41" s="4128"/>
      <c r="AQ41" s="4128"/>
      <c r="AR41" s="4128"/>
      <c r="AS41" s="4128"/>
      <c r="AT41" s="4128"/>
      <c r="AU41" s="4128"/>
      <c r="AV41" s="4128"/>
      <c r="AW41" s="4128"/>
      <c r="AX41" s="4128"/>
      <c r="AY41" s="4128"/>
      <c r="AZ41" s="4128"/>
      <c r="BA41" s="4128"/>
      <c r="BB41" s="4128"/>
      <c r="BC41" s="4128"/>
      <c r="BD41" s="4128"/>
      <c r="BE41" s="4128"/>
      <c r="BF41" s="4128"/>
      <c r="BG41" s="4128"/>
      <c r="BH41" s="4128"/>
      <c r="BI41" s="4128"/>
      <c r="BJ41" s="4128"/>
      <c r="BK41" s="4128"/>
      <c r="BL41" s="4128"/>
      <c r="BM41" s="4128"/>
      <c r="BN41" s="4128"/>
      <c r="BO41" s="4128"/>
      <c r="BP41" s="4128"/>
      <c r="BQ41" s="4128"/>
      <c r="BR41" s="4128"/>
      <c r="BS41" s="4128"/>
      <c r="BT41" s="4128"/>
      <c r="BU41" s="4128"/>
      <c r="BV41" s="4128"/>
      <c r="BW41" s="4128"/>
      <c r="BX41" s="4128"/>
      <c r="BY41" s="4128"/>
      <c r="BZ41" s="4128"/>
      <c r="CA41" s="4128"/>
      <c r="CB41" s="4128"/>
      <c r="CC41" s="4128"/>
      <c r="CD41" s="4128"/>
      <c r="CE41" s="4128"/>
      <c r="CF41" s="4128"/>
      <c r="CG41" s="4128"/>
      <c r="CH41" s="4128"/>
      <c r="CI41" s="4128"/>
      <c r="CJ41" s="4128"/>
      <c r="CK41" s="4128"/>
      <c r="CL41" s="4128"/>
      <c r="CM41" s="4128"/>
      <c r="CN41" s="4128"/>
      <c r="CO41" s="4128"/>
      <c r="CP41" s="4128"/>
      <c r="CQ41" s="4128"/>
      <c r="CR41" s="4128"/>
      <c r="CS41" s="4128"/>
      <c r="CT41" s="4128"/>
      <c r="CU41" s="4128"/>
      <c r="CV41" s="4128"/>
      <c r="CW41" s="4128"/>
    </row>
    <row r="42" spans="1:101">
      <c r="AE42" s="4128"/>
      <c r="AF42" s="4128"/>
      <c r="AG42" s="4128"/>
      <c r="AH42" s="4128"/>
      <c r="AI42" s="4128"/>
      <c r="AJ42" s="4128"/>
      <c r="AK42" s="4128"/>
      <c r="AL42" s="4128"/>
      <c r="AM42" s="4128"/>
      <c r="AN42" s="4128"/>
      <c r="AO42" s="4128"/>
      <c r="AP42" s="4128"/>
      <c r="AQ42" s="4128"/>
      <c r="AR42" s="4128"/>
      <c r="AS42" s="4128"/>
      <c r="AT42" s="4128"/>
      <c r="AU42" s="4128"/>
      <c r="AV42" s="4128"/>
      <c r="AW42" s="4128"/>
      <c r="AX42" s="4128"/>
      <c r="AY42" s="4128"/>
      <c r="AZ42" s="4128"/>
      <c r="BA42" s="4128"/>
      <c r="BB42" s="4128"/>
      <c r="BC42" s="4128"/>
      <c r="BD42" s="4128"/>
      <c r="BE42" s="4128"/>
      <c r="BF42" s="4128"/>
      <c r="BG42" s="4128"/>
      <c r="BH42" s="4128"/>
      <c r="BI42" s="4128"/>
      <c r="BJ42" s="4128"/>
      <c r="BK42" s="4128"/>
      <c r="BL42" s="4128"/>
      <c r="BM42" s="4128"/>
      <c r="BN42" s="4128"/>
      <c r="BO42" s="4128"/>
      <c r="BP42" s="4128"/>
      <c r="BQ42" s="4128"/>
      <c r="BR42" s="4128"/>
      <c r="BS42" s="4128"/>
      <c r="BT42" s="4128"/>
      <c r="BU42" s="4128"/>
      <c r="BV42" s="4128"/>
      <c r="BW42" s="4128"/>
      <c r="BX42" s="4128"/>
      <c r="BY42" s="4128"/>
      <c r="BZ42" s="4128"/>
      <c r="CA42" s="4128"/>
      <c r="CB42" s="4128"/>
      <c r="CC42" s="4128"/>
      <c r="CD42" s="4128"/>
      <c r="CE42" s="4128"/>
      <c r="CF42" s="4128"/>
      <c r="CG42" s="4128"/>
      <c r="CH42" s="4128"/>
      <c r="CI42" s="4128"/>
      <c r="CJ42" s="4128"/>
      <c r="CK42" s="4128"/>
      <c r="CL42" s="4128"/>
      <c r="CM42" s="4128"/>
      <c r="CN42" s="4128"/>
      <c r="CO42" s="4128"/>
      <c r="CP42" s="4128"/>
      <c r="CQ42" s="4128"/>
      <c r="CR42" s="4128"/>
      <c r="CS42" s="4128"/>
      <c r="CT42" s="4128"/>
      <c r="CU42" s="4128"/>
      <c r="CV42" s="4128"/>
      <c r="CW42" s="4128"/>
    </row>
    <row r="43" spans="1:101">
      <c r="AE43" s="4128"/>
      <c r="AF43" s="4128"/>
      <c r="AG43" s="4128"/>
      <c r="AH43" s="4128"/>
      <c r="AI43" s="4128"/>
      <c r="AJ43" s="4128"/>
      <c r="AK43" s="4128"/>
      <c r="AL43" s="4128"/>
      <c r="AM43" s="4128"/>
      <c r="AN43" s="4128"/>
      <c r="AO43" s="4128"/>
      <c r="AP43" s="4128"/>
      <c r="AQ43" s="4128"/>
      <c r="AR43" s="4128"/>
      <c r="AS43" s="4128"/>
      <c r="AT43" s="4128"/>
      <c r="AU43" s="4128"/>
      <c r="AV43" s="4128"/>
      <c r="AW43" s="4128"/>
      <c r="AX43" s="4128"/>
      <c r="AY43" s="4128"/>
      <c r="AZ43" s="4128"/>
      <c r="BA43" s="4128"/>
      <c r="BB43" s="4128"/>
      <c r="BC43" s="4128"/>
      <c r="BD43" s="4128"/>
      <c r="BE43" s="4128"/>
      <c r="BF43" s="4128"/>
      <c r="BG43" s="4128"/>
      <c r="BH43" s="4128"/>
      <c r="BI43" s="4128"/>
      <c r="BJ43" s="4128"/>
      <c r="BK43" s="4128"/>
      <c r="BL43" s="4128"/>
      <c r="BM43" s="4128"/>
      <c r="BN43" s="4128"/>
      <c r="BO43" s="4128"/>
      <c r="BP43" s="4128"/>
      <c r="BQ43" s="4128"/>
      <c r="BR43" s="4128"/>
      <c r="BS43" s="4128"/>
      <c r="BT43" s="4128"/>
      <c r="BU43" s="4128"/>
      <c r="BV43" s="4128"/>
      <c r="BW43" s="4128"/>
      <c r="BX43" s="4128"/>
      <c r="BY43" s="4128"/>
      <c r="BZ43" s="4128"/>
      <c r="CA43" s="4128"/>
      <c r="CB43" s="4128"/>
      <c r="CC43" s="4128"/>
      <c r="CD43" s="4128"/>
      <c r="CE43" s="4128"/>
      <c r="CF43" s="4128"/>
      <c r="CG43" s="4128"/>
      <c r="CH43" s="4128"/>
      <c r="CI43" s="4128"/>
      <c r="CJ43" s="4128"/>
      <c r="CK43" s="4128"/>
      <c r="CL43" s="4128"/>
      <c r="CM43" s="4128"/>
      <c r="CN43" s="4128"/>
      <c r="CO43" s="4128"/>
      <c r="CP43" s="4128"/>
      <c r="CQ43" s="4128"/>
      <c r="CR43" s="4128"/>
      <c r="CS43" s="4128"/>
      <c r="CT43" s="4128"/>
      <c r="CU43" s="4128"/>
      <c r="CV43" s="4128"/>
      <c r="CW43" s="4128"/>
    </row>
  </sheetData>
  <mergeCells count="205">
    <mergeCell ref="Q3:R3"/>
    <mergeCell ref="A4:A5"/>
    <mergeCell ref="B4:B5"/>
    <mergeCell ref="O4:R4"/>
    <mergeCell ref="Q5:R5"/>
    <mergeCell ref="C6:D6"/>
    <mergeCell ref="E6:F6"/>
    <mergeCell ref="G6:H6"/>
    <mergeCell ref="I6:J6"/>
    <mergeCell ref="K6:L6"/>
    <mergeCell ref="M6:N6"/>
    <mergeCell ref="O6:P6"/>
    <mergeCell ref="Q6:R6"/>
    <mergeCell ref="C7:D7"/>
    <mergeCell ref="E7:F7"/>
    <mergeCell ref="G7:H7"/>
    <mergeCell ref="I7:J7"/>
    <mergeCell ref="K7:L7"/>
    <mergeCell ref="M7:N7"/>
    <mergeCell ref="O7:P7"/>
    <mergeCell ref="Q7:R7"/>
    <mergeCell ref="C8:D8"/>
    <mergeCell ref="E8:F8"/>
    <mergeCell ref="G8:H8"/>
    <mergeCell ref="I8:J8"/>
    <mergeCell ref="K8:L8"/>
    <mergeCell ref="M8:N8"/>
    <mergeCell ref="O8:P8"/>
    <mergeCell ref="Q8:R8"/>
    <mergeCell ref="O9:P9"/>
    <mergeCell ref="Q9:R9"/>
    <mergeCell ref="C10:D10"/>
    <mergeCell ref="E10:F10"/>
    <mergeCell ref="G10:H10"/>
    <mergeCell ref="I10:J10"/>
    <mergeCell ref="K10:L10"/>
    <mergeCell ref="M10:N10"/>
    <mergeCell ref="O10:P10"/>
    <mergeCell ref="Q10:R10"/>
    <mergeCell ref="C9:D9"/>
    <mergeCell ref="E9:F9"/>
    <mergeCell ref="G9:H9"/>
    <mergeCell ref="I9:J9"/>
    <mergeCell ref="K9:L9"/>
    <mergeCell ref="M9:N9"/>
    <mergeCell ref="O11:P11"/>
    <mergeCell ref="Q11:R11"/>
    <mergeCell ref="C12:D12"/>
    <mergeCell ref="E12:F12"/>
    <mergeCell ref="G12:H12"/>
    <mergeCell ref="I12:J12"/>
    <mergeCell ref="K12:L12"/>
    <mergeCell ref="M12:N12"/>
    <mergeCell ref="O12:P12"/>
    <mergeCell ref="Q12:R12"/>
    <mergeCell ref="C11:D11"/>
    <mergeCell ref="E11:F11"/>
    <mergeCell ref="G11:H11"/>
    <mergeCell ref="I11:J11"/>
    <mergeCell ref="K11:L11"/>
    <mergeCell ref="M11:N11"/>
    <mergeCell ref="O13:P13"/>
    <mergeCell ref="Q13:R13"/>
    <mergeCell ref="C14:D14"/>
    <mergeCell ref="E14:F14"/>
    <mergeCell ref="G14:H14"/>
    <mergeCell ref="I14:J14"/>
    <mergeCell ref="K14:L14"/>
    <mergeCell ref="M14:N14"/>
    <mergeCell ref="O14:P14"/>
    <mergeCell ref="Q14:R14"/>
    <mergeCell ref="C13:D13"/>
    <mergeCell ref="E13:F13"/>
    <mergeCell ref="G13:H13"/>
    <mergeCell ref="I13:J13"/>
    <mergeCell ref="K13:L13"/>
    <mergeCell ref="M13:N13"/>
    <mergeCell ref="O15:P15"/>
    <mergeCell ref="Q15:R15"/>
    <mergeCell ref="C16:D16"/>
    <mergeCell ref="E16:F16"/>
    <mergeCell ref="G16:H16"/>
    <mergeCell ref="I16:J16"/>
    <mergeCell ref="K16:L16"/>
    <mergeCell ref="M16:N16"/>
    <mergeCell ref="O16:P16"/>
    <mergeCell ref="Q16:R16"/>
    <mergeCell ref="C15:D15"/>
    <mergeCell ref="E15:F15"/>
    <mergeCell ref="G15:H15"/>
    <mergeCell ref="I15:J15"/>
    <mergeCell ref="K15:L15"/>
    <mergeCell ref="M15:N15"/>
    <mergeCell ref="O17:P17"/>
    <mergeCell ref="Q17:R17"/>
    <mergeCell ref="C18:D18"/>
    <mergeCell ref="E18:F18"/>
    <mergeCell ref="G18:H18"/>
    <mergeCell ref="I18:J18"/>
    <mergeCell ref="K18:L18"/>
    <mergeCell ref="M18:N18"/>
    <mergeCell ref="O18:P18"/>
    <mergeCell ref="Q18:R18"/>
    <mergeCell ref="C17:D17"/>
    <mergeCell ref="E17:F17"/>
    <mergeCell ref="G17:H17"/>
    <mergeCell ref="I17:J17"/>
    <mergeCell ref="K17:L17"/>
    <mergeCell ref="M17:N17"/>
    <mergeCell ref="O19:P19"/>
    <mergeCell ref="Q19:R19"/>
    <mergeCell ref="C20:D20"/>
    <mergeCell ref="E20:F20"/>
    <mergeCell ref="G20:H20"/>
    <mergeCell ref="I20:J20"/>
    <mergeCell ref="K20:L20"/>
    <mergeCell ref="M20:N20"/>
    <mergeCell ref="O20:P20"/>
    <mergeCell ref="Q20:R20"/>
    <mergeCell ref="C19:D19"/>
    <mergeCell ref="E19:F19"/>
    <mergeCell ref="G19:H19"/>
    <mergeCell ref="I19:J19"/>
    <mergeCell ref="K19:L19"/>
    <mergeCell ref="M19:N19"/>
    <mergeCell ref="O21:P21"/>
    <mergeCell ref="Q21:R21"/>
    <mergeCell ref="C22:D22"/>
    <mergeCell ref="E22:F22"/>
    <mergeCell ref="G22:H22"/>
    <mergeCell ref="I22:J22"/>
    <mergeCell ref="K22:L22"/>
    <mergeCell ref="M22:N22"/>
    <mergeCell ref="O22:P22"/>
    <mergeCell ref="Q22:R22"/>
    <mergeCell ref="C21:D21"/>
    <mergeCell ref="E21:F21"/>
    <mergeCell ref="G21:H21"/>
    <mergeCell ref="I21:J21"/>
    <mergeCell ref="K21:L21"/>
    <mergeCell ref="M21:N21"/>
    <mergeCell ref="O23:P23"/>
    <mergeCell ref="Q23:R23"/>
    <mergeCell ref="C24:D24"/>
    <mergeCell ref="E24:F24"/>
    <mergeCell ref="G24:H24"/>
    <mergeCell ref="I24:J24"/>
    <mergeCell ref="K24:L24"/>
    <mergeCell ref="M24:N24"/>
    <mergeCell ref="O24:P24"/>
    <mergeCell ref="Q24:R24"/>
    <mergeCell ref="C23:D23"/>
    <mergeCell ref="E23:F23"/>
    <mergeCell ref="G23:H23"/>
    <mergeCell ref="I23:J23"/>
    <mergeCell ref="K23:L23"/>
    <mergeCell ref="M23:N23"/>
    <mergeCell ref="O25:P25"/>
    <mergeCell ref="Q25:R25"/>
    <mergeCell ref="C26:D26"/>
    <mergeCell ref="E26:F26"/>
    <mergeCell ref="G26:H26"/>
    <mergeCell ref="I26:J26"/>
    <mergeCell ref="K26:L26"/>
    <mergeCell ref="M26:N26"/>
    <mergeCell ref="O26:P26"/>
    <mergeCell ref="Q26:R26"/>
    <mergeCell ref="C25:D25"/>
    <mergeCell ref="E25:F25"/>
    <mergeCell ref="G25:H25"/>
    <mergeCell ref="I25:J25"/>
    <mergeCell ref="K25:L25"/>
    <mergeCell ref="M25:N25"/>
    <mergeCell ref="O27:P27"/>
    <mergeCell ref="Q27:R27"/>
    <mergeCell ref="C31:D31"/>
    <mergeCell ref="E31:F31"/>
    <mergeCell ref="G31:H31"/>
    <mergeCell ref="I31:J31"/>
    <mergeCell ref="K31:L31"/>
    <mergeCell ref="M31:N31"/>
    <mergeCell ref="O31:P31"/>
    <mergeCell ref="Q31:R31"/>
    <mergeCell ref="C27:D27"/>
    <mergeCell ref="E27:F27"/>
    <mergeCell ref="G27:H27"/>
    <mergeCell ref="I27:J27"/>
    <mergeCell ref="K27:L27"/>
    <mergeCell ref="M27:N27"/>
    <mergeCell ref="O34:P34"/>
    <mergeCell ref="Q34:R34"/>
    <mergeCell ref="C35:D35"/>
    <mergeCell ref="E35:F35"/>
    <mergeCell ref="G35:H35"/>
    <mergeCell ref="I35:J35"/>
    <mergeCell ref="K35:L35"/>
    <mergeCell ref="M35:N35"/>
    <mergeCell ref="O35:P35"/>
    <mergeCell ref="Q35:R35"/>
    <mergeCell ref="C34:D34"/>
    <mergeCell ref="E34:F34"/>
    <mergeCell ref="G34:H34"/>
    <mergeCell ref="I34:J34"/>
    <mergeCell ref="K34:L34"/>
    <mergeCell ref="M34:N34"/>
  </mergeCells>
  <printOptions horizontalCentered="1" verticalCentered="1"/>
  <pageMargins left="0.43307086614173229" right="0.82677165354330717" top="0.59055118110236227" bottom="0.59055118110236227" header="0.51181102362204722" footer="0.51181102362204722"/>
  <pageSetup paperSize="9" scale="72" orientation="landscape" horizontalDpi="4294967295" verticalDpi="4294967292" r:id="rId1"/>
  <headerFooter alignWithMargins="0"/>
  <colBreaks count="1" manualBreakCount="1">
    <brk id="18" max="1048575" man="1"/>
  </col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F572A-8E93-45C5-A86C-6A8260E6499E}">
  <dimension ref="A1:T28"/>
  <sheetViews>
    <sheetView showGridLines="0" zoomScaleNormal="100" workbookViewId="0">
      <selection activeCell="H21" sqref="H21"/>
    </sheetView>
  </sheetViews>
  <sheetFormatPr defaultColWidth="8.85546875" defaultRowHeight="15.75"/>
  <cols>
    <col min="1" max="1" width="12" style="869" customWidth="1"/>
    <col min="2" max="2" width="14.28515625" style="869" customWidth="1"/>
    <col min="3" max="3" width="13" style="2534" customWidth="1"/>
    <col min="4" max="4" width="13.28515625" style="2534" customWidth="1"/>
    <col min="5" max="5" width="14" style="2534" customWidth="1"/>
    <col min="6" max="6" width="13.85546875" style="2534" customWidth="1"/>
    <col min="7" max="7" width="12.42578125" style="2534" customWidth="1"/>
    <col min="8" max="9" width="13" style="2534" customWidth="1"/>
    <col min="10" max="10" width="13.42578125" style="2534" customWidth="1"/>
    <col min="11" max="11" width="26.5703125" style="869" customWidth="1"/>
    <col min="12" max="12" width="25.42578125" style="869" customWidth="1"/>
    <col min="13" max="13" width="8.85546875" style="1282"/>
    <col min="14" max="256" width="8.85546875" style="869"/>
    <col min="257" max="257" width="12" style="869" customWidth="1"/>
    <col min="258" max="258" width="14.28515625" style="869" customWidth="1"/>
    <col min="259" max="259" width="13" style="869" customWidth="1"/>
    <col min="260" max="260" width="13.28515625" style="869" customWidth="1"/>
    <col min="261" max="261" width="14" style="869" customWidth="1"/>
    <col min="262" max="262" width="13.85546875" style="869" customWidth="1"/>
    <col min="263" max="263" width="12.42578125" style="869" customWidth="1"/>
    <col min="264" max="265" width="13" style="869" customWidth="1"/>
    <col min="266" max="266" width="13.42578125" style="869" customWidth="1"/>
    <col min="267" max="267" width="26.5703125" style="869" customWidth="1"/>
    <col min="268" max="268" width="25.42578125" style="869" customWidth="1"/>
    <col min="269" max="512" width="8.85546875" style="869"/>
    <col min="513" max="513" width="12" style="869" customWidth="1"/>
    <col min="514" max="514" width="14.28515625" style="869" customWidth="1"/>
    <col min="515" max="515" width="13" style="869" customWidth="1"/>
    <col min="516" max="516" width="13.28515625" style="869" customWidth="1"/>
    <col min="517" max="517" width="14" style="869" customWidth="1"/>
    <col min="518" max="518" width="13.85546875" style="869" customWidth="1"/>
    <col min="519" max="519" width="12.42578125" style="869" customWidth="1"/>
    <col min="520" max="521" width="13" style="869" customWidth="1"/>
    <col min="522" max="522" width="13.42578125" style="869" customWidth="1"/>
    <col min="523" max="523" width="26.5703125" style="869" customWidth="1"/>
    <col min="524" max="524" width="25.42578125" style="869" customWidth="1"/>
    <col min="525" max="768" width="8.85546875" style="869"/>
    <col min="769" max="769" width="12" style="869" customWidth="1"/>
    <col min="770" max="770" width="14.28515625" style="869" customWidth="1"/>
    <col min="771" max="771" width="13" style="869" customWidth="1"/>
    <col min="772" max="772" width="13.28515625" style="869" customWidth="1"/>
    <col min="773" max="773" width="14" style="869" customWidth="1"/>
    <col min="774" max="774" width="13.85546875" style="869" customWidth="1"/>
    <col min="775" max="775" width="12.42578125" style="869" customWidth="1"/>
    <col min="776" max="777" width="13" style="869" customWidth="1"/>
    <col min="778" max="778" width="13.42578125" style="869" customWidth="1"/>
    <col min="779" max="779" width="26.5703125" style="869" customWidth="1"/>
    <col min="780" max="780" width="25.42578125" style="869" customWidth="1"/>
    <col min="781" max="1024" width="8.85546875" style="869"/>
    <col min="1025" max="1025" width="12" style="869" customWidth="1"/>
    <col min="1026" max="1026" width="14.28515625" style="869" customWidth="1"/>
    <col min="1027" max="1027" width="13" style="869" customWidth="1"/>
    <col min="1028" max="1028" width="13.28515625" style="869" customWidth="1"/>
    <col min="1029" max="1029" width="14" style="869" customWidth="1"/>
    <col min="1030" max="1030" width="13.85546875" style="869" customWidth="1"/>
    <col min="1031" max="1031" width="12.42578125" style="869" customWidth="1"/>
    <col min="1032" max="1033" width="13" style="869" customWidth="1"/>
    <col min="1034" max="1034" width="13.42578125" style="869" customWidth="1"/>
    <col min="1035" max="1035" width="26.5703125" style="869" customWidth="1"/>
    <col min="1036" max="1036" width="25.42578125" style="869" customWidth="1"/>
    <col min="1037" max="1280" width="8.85546875" style="869"/>
    <col min="1281" max="1281" width="12" style="869" customWidth="1"/>
    <col min="1282" max="1282" width="14.28515625" style="869" customWidth="1"/>
    <col min="1283" max="1283" width="13" style="869" customWidth="1"/>
    <col min="1284" max="1284" width="13.28515625" style="869" customWidth="1"/>
    <col min="1285" max="1285" width="14" style="869" customWidth="1"/>
    <col min="1286" max="1286" width="13.85546875" style="869" customWidth="1"/>
    <col min="1287" max="1287" width="12.42578125" style="869" customWidth="1"/>
    <col min="1288" max="1289" width="13" style="869" customWidth="1"/>
    <col min="1290" max="1290" width="13.42578125" style="869" customWidth="1"/>
    <col min="1291" max="1291" width="26.5703125" style="869" customWidth="1"/>
    <col min="1292" max="1292" width="25.42578125" style="869" customWidth="1"/>
    <col min="1293" max="1536" width="8.85546875" style="869"/>
    <col min="1537" max="1537" width="12" style="869" customWidth="1"/>
    <col min="1538" max="1538" width="14.28515625" style="869" customWidth="1"/>
    <col min="1539" max="1539" width="13" style="869" customWidth="1"/>
    <col min="1540" max="1540" width="13.28515625" style="869" customWidth="1"/>
    <col min="1541" max="1541" width="14" style="869" customWidth="1"/>
    <col min="1542" max="1542" width="13.85546875" style="869" customWidth="1"/>
    <col min="1543" max="1543" width="12.42578125" style="869" customWidth="1"/>
    <col min="1544" max="1545" width="13" style="869" customWidth="1"/>
    <col min="1546" max="1546" width="13.42578125" style="869" customWidth="1"/>
    <col min="1547" max="1547" width="26.5703125" style="869" customWidth="1"/>
    <col min="1548" max="1548" width="25.42578125" style="869" customWidth="1"/>
    <col min="1549" max="1792" width="8.85546875" style="869"/>
    <col min="1793" max="1793" width="12" style="869" customWidth="1"/>
    <col min="1794" max="1794" width="14.28515625" style="869" customWidth="1"/>
    <col min="1795" max="1795" width="13" style="869" customWidth="1"/>
    <col min="1796" max="1796" width="13.28515625" style="869" customWidth="1"/>
    <col min="1797" max="1797" width="14" style="869" customWidth="1"/>
    <col min="1798" max="1798" width="13.85546875" style="869" customWidth="1"/>
    <col min="1799" max="1799" width="12.42578125" style="869" customWidth="1"/>
    <col min="1800" max="1801" width="13" style="869" customWidth="1"/>
    <col min="1802" max="1802" width="13.42578125" style="869" customWidth="1"/>
    <col min="1803" max="1803" width="26.5703125" style="869" customWidth="1"/>
    <col min="1804" max="1804" width="25.42578125" style="869" customWidth="1"/>
    <col min="1805" max="2048" width="8.85546875" style="869"/>
    <col min="2049" max="2049" width="12" style="869" customWidth="1"/>
    <col min="2050" max="2050" width="14.28515625" style="869" customWidth="1"/>
    <col min="2051" max="2051" width="13" style="869" customWidth="1"/>
    <col min="2052" max="2052" width="13.28515625" style="869" customWidth="1"/>
    <col min="2053" max="2053" width="14" style="869" customWidth="1"/>
    <col min="2054" max="2054" width="13.85546875" style="869" customWidth="1"/>
    <col min="2055" max="2055" width="12.42578125" style="869" customWidth="1"/>
    <col min="2056" max="2057" width="13" style="869" customWidth="1"/>
    <col min="2058" max="2058" width="13.42578125" style="869" customWidth="1"/>
    <col min="2059" max="2059" width="26.5703125" style="869" customWidth="1"/>
    <col min="2060" max="2060" width="25.42578125" style="869" customWidth="1"/>
    <col min="2061" max="2304" width="8.85546875" style="869"/>
    <col min="2305" max="2305" width="12" style="869" customWidth="1"/>
    <col min="2306" max="2306" width="14.28515625" style="869" customWidth="1"/>
    <col min="2307" max="2307" width="13" style="869" customWidth="1"/>
    <col min="2308" max="2308" width="13.28515625" style="869" customWidth="1"/>
    <col min="2309" max="2309" width="14" style="869" customWidth="1"/>
    <col min="2310" max="2310" width="13.85546875" style="869" customWidth="1"/>
    <col min="2311" max="2311" width="12.42578125" style="869" customWidth="1"/>
    <col min="2312" max="2313" width="13" style="869" customWidth="1"/>
    <col min="2314" max="2314" width="13.42578125" style="869" customWidth="1"/>
    <col min="2315" max="2315" width="26.5703125" style="869" customWidth="1"/>
    <col min="2316" max="2316" width="25.42578125" style="869" customWidth="1"/>
    <col min="2317" max="2560" width="8.85546875" style="869"/>
    <col min="2561" max="2561" width="12" style="869" customWidth="1"/>
    <col min="2562" max="2562" width="14.28515625" style="869" customWidth="1"/>
    <col min="2563" max="2563" width="13" style="869" customWidth="1"/>
    <col min="2564" max="2564" width="13.28515625" style="869" customWidth="1"/>
    <col min="2565" max="2565" width="14" style="869" customWidth="1"/>
    <col min="2566" max="2566" width="13.85546875" style="869" customWidth="1"/>
    <col min="2567" max="2567" width="12.42578125" style="869" customWidth="1"/>
    <col min="2568" max="2569" width="13" style="869" customWidth="1"/>
    <col min="2570" max="2570" width="13.42578125" style="869" customWidth="1"/>
    <col min="2571" max="2571" width="26.5703125" style="869" customWidth="1"/>
    <col min="2572" max="2572" width="25.42578125" style="869" customWidth="1"/>
    <col min="2573" max="2816" width="8.85546875" style="869"/>
    <col min="2817" max="2817" width="12" style="869" customWidth="1"/>
    <col min="2818" max="2818" width="14.28515625" style="869" customWidth="1"/>
    <col min="2819" max="2819" width="13" style="869" customWidth="1"/>
    <col min="2820" max="2820" width="13.28515625" style="869" customWidth="1"/>
    <col min="2821" max="2821" width="14" style="869" customWidth="1"/>
    <col min="2822" max="2822" width="13.85546875" style="869" customWidth="1"/>
    <col min="2823" max="2823" width="12.42578125" style="869" customWidth="1"/>
    <col min="2824" max="2825" width="13" style="869" customWidth="1"/>
    <col min="2826" max="2826" width="13.42578125" style="869" customWidth="1"/>
    <col min="2827" max="2827" width="26.5703125" style="869" customWidth="1"/>
    <col min="2828" max="2828" width="25.42578125" style="869" customWidth="1"/>
    <col min="2829" max="3072" width="8.85546875" style="869"/>
    <col min="3073" max="3073" width="12" style="869" customWidth="1"/>
    <col min="3074" max="3074" width="14.28515625" style="869" customWidth="1"/>
    <col min="3075" max="3075" width="13" style="869" customWidth="1"/>
    <col min="3076" max="3076" width="13.28515625" style="869" customWidth="1"/>
    <col min="3077" max="3077" width="14" style="869" customWidth="1"/>
    <col min="3078" max="3078" width="13.85546875" style="869" customWidth="1"/>
    <col min="3079" max="3079" width="12.42578125" style="869" customWidth="1"/>
    <col min="3080" max="3081" width="13" style="869" customWidth="1"/>
    <col min="3082" max="3082" width="13.42578125" style="869" customWidth="1"/>
    <col min="3083" max="3083" width="26.5703125" style="869" customWidth="1"/>
    <col min="3084" max="3084" width="25.42578125" style="869" customWidth="1"/>
    <col min="3085" max="3328" width="8.85546875" style="869"/>
    <col min="3329" max="3329" width="12" style="869" customWidth="1"/>
    <col min="3330" max="3330" width="14.28515625" style="869" customWidth="1"/>
    <col min="3331" max="3331" width="13" style="869" customWidth="1"/>
    <col min="3332" max="3332" width="13.28515625" style="869" customWidth="1"/>
    <col min="3333" max="3333" width="14" style="869" customWidth="1"/>
    <col min="3334" max="3334" width="13.85546875" style="869" customWidth="1"/>
    <col min="3335" max="3335" width="12.42578125" style="869" customWidth="1"/>
    <col min="3336" max="3337" width="13" style="869" customWidth="1"/>
    <col min="3338" max="3338" width="13.42578125" style="869" customWidth="1"/>
    <col min="3339" max="3339" width="26.5703125" style="869" customWidth="1"/>
    <col min="3340" max="3340" width="25.42578125" style="869" customWidth="1"/>
    <col min="3341" max="3584" width="8.85546875" style="869"/>
    <col min="3585" max="3585" width="12" style="869" customWidth="1"/>
    <col min="3586" max="3586" width="14.28515625" style="869" customWidth="1"/>
    <col min="3587" max="3587" width="13" style="869" customWidth="1"/>
    <col min="3588" max="3588" width="13.28515625" style="869" customWidth="1"/>
    <col min="3589" max="3589" width="14" style="869" customWidth="1"/>
    <col min="3590" max="3590" width="13.85546875" style="869" customWidth="1"/>
    <col min="3591" max="3591" width="12.42578125" style="869" customWidth="1"/>
    <col min="3592" max="3593" width="13" style="869" customWidth="1"/>
    <col min="3594" max="3594" width="13.42578125" style="869" customWidth="1"/>
    <col min="3595" max="3595" width="26.5703125" style="869" customWidth="1"/>
    <col min="3596" max="3596" width="25.42578125" style="869" customWidth="1"/>
    <col min="3597" max="3840" width="8.85546875" style="869"/>
    <col min="3841" max="3841" width="12" style="869" customWidth="1"/>
    <col min="3842" max="3842" width="14.28515625" style="869" customWidth="1"/>
    <col min="3843" max="3843" width="13" style="869" customWidth="1"/>
    <col min="3844" max="3844" width="13.28515625" style="869" customWidth="1"/>
    <col min="3845" max="3845" width="14" style="869" customWidth="1"/>
    <col min="3846" max="3846" width="13.85546875" style="869" customWidth="1"/>
    <col min="3847" max="3847" width="12.42578125" style="869" customWidth="1"/>
    <col min="3848" max="3849" width="13" style="869" customWidth="1"/>
    <col min="3850" max="3850" width="13.42578125" style="869" customWidth="1"/>
    <col min="3851" max="3851" width="26.5703125" style="869" customWidth="1"/>
    <col min="3852" max="3852" width="25.42578125" style="869" customWidth="1"/>
    <col min="3853" max="4096" width="8.85546875" style="869"/>
    <col min="4097" max="4097" width="12" style="869" customWidth="1"/>
    <col min="4098" max="4098" width="14.28515625" style="869" customWidth="1"/>
    <col min="4099" max="4099" width="13" style="869" customWidth="1"/>
    <col min="4100" max="4100" width="13.28515625" style="869" customWidth="1"/>
    <col min="4101" max="4101" width="14" style="869" customWidth="1"/>
    <col min="4102" max="4102" width="13.85546875" style="869" customWidth="1"/>
    <col min="4103" max="4103" width="12.42578125" style="869" customWidth="1"/>
    <col min="4104" max="4105" width="13" style="869" customWidth="1"/>
    <col min="4106" max="4106" width="13.42578125" style="869" customWidth="1"/>
    <col min="4107" max="4107" width="26.5703125" style="869" customWidth="1"/>
    <col min="4108" max="4108" width="25.42578125" style="869" customWidth="1"/>
    <col min="4109" max="4352" width="8.85546875" style="869"/>
    <col min="4353" max="4353" width="12" style="869" customWidth="1"/>
    <col min="4354" max="4354" width="14.28515625" style="869" customWidth="1"/>
    <col min="4355" max="4355" width="13" style="869" customWidth="1"/>
    <col min="4356" max="4356" width="13.28515625" style="869" customWidth="1"/>
    <col min="4357" max="4357" width="14" style="869" customWidth="1"/>
    <col min="4358" max="4358" width="13.85546875" style="869" customWidth="1"/>
    <col min="4359" max="4359" width="12.42578125" style="869" customWidth="1"/>
    <col min="4360" max="4361" width="13" style="869" customWidth="1"/>
    <col min="4362" max="4362" width="13.42578125" style="869" customWidth="1"/>
    <col min="4363" max="4363" width="26.5703125" style="869" customWidth="1"/>
    <col min="4364" max="4364" width="25.42578125" style="869" customWidth="1"/>
    <col min="4365" max="4608" width="8.85546875" style="869"/>
    <col min="4609" max="4609" width="12" style="869" customWidth="1"/>
    <col min="4610" max="4610" width="14.28515625" style="869" customWidth="1"/>
    <col min="4611" max="4611" width="13" style="869" customWidth="1"/>
    <col min="4612" max="4612" width="13.28515625" style="869" customWidth="1"/>
    <col min="4613" max="4613" width="14" style="869" customWidth="1"/>
    <col min="4614" max="4614" width="13.85546875" style="869" customWidth="1"/>
    <col min="4615" max="4615" width="12.42578125" style="869" customWidth="1"/>
    <col min="4616" max="4617" width="13" style="869" customWidth="1"/>
    <col min="4618" max="4618" width="13.42578125" style="869" customWidth="1"/>
    <col min="4619" max="4619" width="26.5703125" style="869" customWidth="1"/>
    <col min="4620" max="4620" width="25.42578125" style="869" customWidth="1"/>
    <col min="4621" max="4864" width="8.85546875" style="869"/>
    <col min="4865" max="4865" width="12" style="869" customWidth="1"/>
    <col min="4866" max="4866" width="14.28515625" style="869" customWidth="1"/>
    <col min="4867" max="4867" width="13" style="869" customWidth="1"/>
    <col min="4868" max="4868" width="13.28515625" style="869" customWidth="1"/>
    <col min="4869" max="4869" width="14" style="869" customWidth="1"/>
    <col min="4870" max="4870" width="13.85546875" style="869" customWidth="1"/>
    <col min="4871" max="4871" width="12.42578125" style="869" customWidth="1"/>
    <col min="4872" max="4873" width="13" style="869" customWidth="1"/>
    <col min="4874" max="4874" width="13.42578125" style="869" customWidth="1"/>
    <col min="4875" max="4875" width="26.5703125" style="869" customWidth="1"/>
    <col min="4876" max="4876" width="25.42578125" style="869" customWidth="1"/>
    <col min="4877" max="5120" width="8.85546875" style="869"/>
    <col min="5121" max="5121" width="12" style="869" customWidth="1"/>
    <col min="5122" max="5122" width="14.28515625" style="869" customWidth="1"/>
    <col min="5123" max="5123" width="13" style="869" customWidth="1"/>
    <col min="5124" max="5124" width="13.28515625" style="869" customWidth="1"/>
    <col min="5125" max="5125" width="14" style="869" customWidth="1"/>
    <col min="5126" max="5126" width="13.85546875" style="869" customWidth="1"/>
    <col min="5127" max="5127" width="12.42578125" style="869" customWidth="1"/>
    <col min="5128" max="5129" width="13" style="869" customWidth="1"/>
    <col min="5130" max="5130" width="13.42578125" style="869" customWidth="1"/>
    <col min="5131" max="5131" width="26.5703125" style="869" customWidth="1"/>
    <col min="5132" max="5132" width="25.42578125" style="869" customWidth="1"/>
    <col min="5133" max="5376" width="8.85546875" style="869"/>
    <col min="5377" max="5377" width="12" style="869" customWidth="1"/>
    <col min="5378" max="5378" width="14.28515625" style="869" customWidth="1"/>
    <col min="5379" max="5379" width="13" style="869" customWidth="1"/>
    <col min="5380" max="5380" width="13.28515625" style="869" customWidth="1"/>
    <col min="5381" max="5381" width="14" style="869" customWidth="1"/>
    <col min="5382" max="5382" width="13.85546875" style="869" customWidth="1"/>
    <col min="5383" max="5383" width="12.42578125" style="869" customWidth="1"/>
    <col min="5384" max="5385" width="13" style="869" customWidth="1"/>
    <col min="5386" max="5386" width="13.42578125" style="869" customWidth="1"/>
    <col min="5387" max="5387" width="26.5703125" style="869" customWidth="1"/>
    <col min="5388" max="5388" width="25.42578125" style="869" customWidth="1"/>
    <col min="5389" max="5632" width="8.85546875" style="869"/>
    <col min="5633" max="5633" width="12" style="869" customWidth="1"/>
    <col min="5634" max="5634" width="14.28515625" style="869" customWidth="1"/>
    <col min="5635" max="5635" width="13" style="869" customWidth="1"/>
    <col min="5636" max="5636" width="13.28515625" style="869" customWidth="1"/>
    <col min="5637" max="5637" width="14" style="869" customWidth="1"/>
    <col min="5638" max="5638" width="13.85546875" style="869" customWidth="1"/>
    <col min="5639" max="5639" width="12.42578125" style="869" customWidth="1"/>
    <col min="5640" max="5641" width="13" style="869" customWidth="1"/>
    <col min="5642" max="5642" width="13.42578125" style="869" customWidth="1"/>
    <col min="5643" max="5643" width="26.5703125" style="869" customWidth="1"/>
    <col min="5644" max="5644" width="25.42578125" style="869" customWidth="1"/>
    <col min="5645" max="5888" width="8.85546875" style="869"/>
    <col min="5889" max="5889" width="12" style="869" customWidth="1"/>
    <col min="5890" max="5890" width="14.28515625" style="869" customWidth="1"/>
    <col min="5891" max="5891" width="13" style="869" customWidth="1"/>
    <col min="5892" max="5892" width="13.28515625" style="869" customWidth="1"/>
    <col min="5893" max="5893" width="14" style="869" customWidth="1"/>
    <col min="5894" max="5894" width="13.85546875" style="869" customWidth="1"/>
    <col min="5895" max="5895" width="12.42578125" style="869" customWidth="1"/>
    <col min="5896" max="5897" width="13" style="869" customWidth="1"/>
    <col min="5898" max="5898" width="13.42578125" style="869" customWidth="1"/>
    <col min="5899" max="5899" width="26.5703125" style="869" customWidth="1"/>
    <col min="5900" max="5900" width="25.42578125" style="869" customWidth="1"/>
    <col min="5901" max="6144" width="8.85546875" style="869"/>
    <col min="6145" max="6145" width="12" style="869" customWidth="1"/>
    <col min="6146" max="6146" width="14.28515625" style="869" customWidth="1"/>
    <col min="6147" max="6147" width="13" style="869" customWidth="1"/>
    <col min="6148" max="6148" width="13.28515625" style="869" customWidth="1"/>
    <col min="6149" max="6149" width="14" style="869" customWidth="1"/>
    <col min="6150" max="6150" width="13.85546875" style="869" customWidth="1"/>
    <col min="6151" max="6151" width="12.42578125" style="869" customWidth="1"/>
    <col min="6152" max="6153" width="13" style="869" customWidth="1"/>
    <col min="6154" max="6154" width="13.42578125" style="869" customWidth="1"/>
    <col min="6155" max="6155" width="26.5703125" style="869" customWidth="1"/>
    <col min="6156" max="6156" width="25.42578125" style="869" customWidth="1"/>
    <col min="6157" max="6400" width="8.85546875" style="869"/>
    <col min="6401" max="6401" width="12" style="869" customWidth="1"/>
    <col min="6402" max="6402" width="14.28515625" style="869" customWidth="1"/>
    <col min="6403" max="6403" width="13" style="869" customWidth="1"/>
    <col min="6404" max="6404" width="13.28515625" style="869" customWidth="1"/>
    <col min="6405" max="6405" width="14" style="869" customWidth="1"/>
    <col min="6406" max="6406" width="13.85546875" style="869" customWidth="1"/>
    <col min="6407" max="6407" width="12.42578125" style="869" customWidth="1"/>
    <col min="6408" max="6409" width="13" style="869" customWidth="1"/>
    <col min="6410" max="6410" width="13.42578125" style="869" customWidth="1"/>
    <col min="6411" max="6411" width="26.5703125" style="869" customWidth="1"/>
    <col min="6412" max="6412" width="25.42578125" style="869" customWidth="1"/>
    <col min="6413" max="6656" width="8.85546875" style="869"/>
    <col min="6657" max="6657" width="12" style="869" customWidth="1"/>
    <col min="6658" max="6658" width="14.28515625" style="869" customWidth="1"/>
    <col min="6659" max="6659" width="13" style="869" customWidth="1"/>
    <col min="6660" max="6660" width="13.28515625" style="869" customWidth="1"/>
    <col min="6661" max="6661" width="14" style="869" customWidth="1"/>
    <col min="6662" max="6662" width="13.85546875" style="869" customWidth="1"/>
    <col min="6663" max="6663" width="12.42578125" style="869" customWidth="1"/>
    <col min="6664" max="6665" width="13" style="869" customWidth="1"/>
    <col min="6666" max="6666" width="13.42578125" style="869" customWidth="1"/>
    <col min="6667" max="6667" width="26.5703125" style="869" customWidth="1"/>
    <col min="6668" max="6668" width="25.42578125" style="869" customWidth="1"/>
    <col min="6669" max="6912" width="8.85546875" style="869"/>
    <col min="6913" max="6913" width="12" style="869" customWidth="1"/>
    <col min="6914" max="6914" width="14.28515625" style="869" customWidth="1"/>
    <col min="6915" max="6915" width="13" style="869" customWidth="1"/>
    <col min="6916" max="6916" width="13.28515625" style="869" customWidth="1"/>
    <col min="6917" max="6917" width="14" style="869" customWidth="1"/>
    <col min="6918" max="6918" width="13.85546875" style="869" customWidth="1"/>
    <col min="6919" max="6919" width="12.42578125" style="869" customWidth="1"/>
    <col min="6920" max="6921" width="13" style="869" customWidth="1"/>
    <col min="6922" max="6922" width="13.42578125" style="869" customWidth="1"/>
    <col min="6923" max="6923" width="26.5703125" style="869" customWidth="1"/>
    <col min="6924" max="6924" width="25.42578125" style="869" customWidth="1"/>
    <col min="6925" max="7168" width="8.85546875" style="869"/>
    <col min="7169" max="7169" width="12" style="869" customWidth="1"/>
    <col min="7170" max="7170" width="14.28515625" style="869" customWidth="1"/>
    <col min="7171" max="7171" width="13" style="869" customWidth="1"/>
    <col min="7172" max="7172" width="13.28515625" style="869" customWidth="1"/>
    <col min="7173" max="7173" width="14" style="869" customWidth="1"/>
    <col min="7174" max="7174" width="13.85546875" style="869" customWidth="1"/>
    <col min="7175" max="7175" width="12.42578125" style="869" customWidth="1"/>
    <col min="7176" max="7177" width="13" style="869" customWidth="1"/>
    <col min="7178" max="7178" width="13.42578125" style="869" customWidth="1"/>
    <col min="7179" max="7179" width="26.5703125" style="869" customWidth="1"/>
    <col min="7180" max="7180" width="25.42578125" style="869" customWidth="1"/>
    <col min="7181" max="7424" width="8.85546875" style="869"/>
    <col min="7425" max="7425" width="12" style="869" customWidth="1"/>
    <col min="7426" max="7426" width="14.28515625" style="869" customWidth="1"/>
    <col min="7427" max="7427" width="13" style="869" customWidth="1"/>
    <col min="7428" max="7428" width="13.28515625" style="869" customWidth="1"/>
    <col min="7429" max="7429" width="14" style="869" customWidth="1"/>
    <col min="7430" max="7430" width="13.85546875" style="869" customWidth="1"/>
    <col min="7431" max="7431" width="12.42578125" style="869" customWidth="1"/>
    <col min="7432" max="7433" width="13" style="869" customWidth="1"/>
    <col min="7434" max="7434" width="13.42578125" style="869" customWidth="1"/>
    <col min="7435" max="7435" width="26.5703125" style="869" customWidth="1"/>
    <col min="7436" max="7436" width="25.42578125" style="869" customWidth="1"/>
    <col min="7437" max="7680" width="8.85546875" style="869"/>
    <col min="7681" max="7681" width="12" style="869" customWidth="1"/>
    <col min="7682" max="7682" width="14.28515625" style="869" customWidth="1"/>
    <col min="7683" max="7683" width="13" style="869" customWidth="1"/>
    <col min="7684" max="7684" width="13.28515625" style="869" customWidth="1"/>
    <col min="7685" max="7685" width="14" style="869" customWidth="1"/>
    <col min="7686" max="7686" width="13.85546875" style="869" customWidth="1"/>
    <col min="7687" max="7687" width="12.42578125" style="869" customWidth="1"/>
    <col min="7688" max="7689" width="13" style="869" customWidth="1"/>
    <col min="7690" max="7690" width="13.42578125" style="869" customWidth="1"/>
    <col min="7691" max="7691" width="26.5703125" style="869" customWidth="1"/>
    <col min="7692" max="7692" width="25.42578125" style="869" customWidth="1"/>
    <col min="7693" max="7936" width="8.85546875" style="869"/>
    <col min="7937" max="7937" width="12" style="869" customWidth="1"/>
    <col min="7938" max="7938" width="14.28515625" style="869" customWidth="1"/>
    <col min="7939" max="7939" width="13" style="869" customWidth="1"/>
    <col min="7940" max="7940" width="13.28515625" style="869" customWidth="1"/>
    <col min="7941" max="7941" width="14" style="869" customWidth="1"/>
    <col min="7942" max="7942" width="13.85546875" style="869" customWidth="1"/>
    <col min="7943" max="7943" width="12.42578125" style="869" customWidth="1"/>
    <col min="7944" max="7945" width="13" style="869" customWidth="1"/>
    <col min="7946" max="7946" width="13.42578125" style="869" customWidth="1"/>
    <col min="7947" max="7947" width="26.5703125" style="869" customWidth="1"/>
    <col min="7948" max="7948" width="25.42578125" style="869" customWidth="1"/>
    <col min="7949" max="8192" width="8.85546875" style="869"/>
    <col min="8193" max="8193" width="12" style="869" customWidth="1"/>
    <col min="8194" max="8194" width="14.28515625" style="869" customWidth="1"/>
    <col min="8195" max="8195" width="13" style="869" customWidth="1"/>
    <col min="8196" max="8196" width="13.28515625" style="869" customWidth="1"/>
    <col min="8197" max="8197" width="14" style="869" customWidth="1"/>
    <col min="8198" max="8198" width="13.85546875" style="869" customWidth="1"/>
    <col min="8199" max="8199" width="12.42578125" style="869" customWidth="1"/>
    <col min="8200" max="8201" width="13" style="869" customWidth="1"/>
    <col min="8202" max="8202" width="13.42578125" style="869" customWidth="1"/>
    <col min="8203" max="8203" width="26.5703125" style="869" customWidth="1"/>
    <col min="8204" max="8204" width="25.42578125" style="869" customWidth="1"/>
    <col min="8205" max="8448" width="8.85546875" style="869"/>
    <col min="8449" max="8449" width="12" style="869" customWidth="1"/>
    <col min="8450" max="8450" width="14.28515625" style="869" customWidth="1"/>
    <col min="8451" max="8451" width="13" style="869" customWidth="1"/>
    <col min="8452" max="8452" width="13.28515625" style="869" customWidth="1"/>
    <col min="8453" max="8453" width="14" style="869" customWidth="1"/>
    <col min="8454" max="8454" width="13.85546875" style="869" customWidth="1"/>
    <col min="8455" max="8455" width="12.42578125" style="869" customWidth="1"/>
    <col min="8456" max="8457" width="13" style="869" customWidth="1"/>
    <col min="8458" max="8458" width="13.42578125" style="869" customWidth="1"/>
    <col min="8459" max="8459" width="26.5703125" style="869" customWidth="1"/>
    <col min="8460" max="8460" width="25.42578125" style="869" customWidth="1"/>
    <col min="8461" max="8704" width="8.85546875" style="869"/>
    <col min="8705" max="8705" width="12" style="869" customWidth="1"/>
    <col min="8706" max="8706" width="14.28515625" style="869" customWidth="1"/>
    <col min="8707" max="8707" width="13" style="869" customWidth="1"/>
    <col min="8708" max="8708" width="13.28515625" style="869" customWidth="1"/>
    <col min="8709" max="8709" width="14" style="869" customWidth="1"/>
    <col min="8710" max="8710" width="13.85546875" style="869" customWidth="1"/>
    <col min="8711" max="8711" width="12.42578125" style="869" customWidth="1"/>
    <col min="8712" max="8713" width="13" style="869" customWidth="1"/>
    <col min="8714" max="8714" width="13.42578125" style="869" customWidth="1"/>
    <col min="8715" max="8715" width="26.5703125" style="869" customWidth="1"/>
    <col min="8716" max="8716" width="25.42578125" style="869" customWidth="1"/>
    <col min="8717" max="8960" width="8.85546875" style="869"/>
    <col min="8961" max="8961" width="12" style="869" customWidth="1"/>
    <col min="8962" max="8962" width="14.28515625" style="869" customWidth="1"/>
    <col min="8963" max="8963" width="13" style="869" customWidth="1"/>
    <col min="8964" max="8964" width="13.28515625" style="869" customWidth="1"/>
    <col min="8965" max="8965" width="14" style="869" customWidth="1"/>
    <col min="8966" max="8966" width="13.85546875" style="869" customWidth="1"/>
    <col min="8967" max="8967" width="12.42578125" style="869" customWidth="1"/>
    <col min="8968" max="8969" width="13" style="869" customWidth="1"/>
    <col min="8970" max="8970" width="13.42578125" style="869" customWidth="1"/>
    <col min="8971" max="8971" width="26.5703125" style="869" customWidth="1"/>
    <col min="8972" max="8972" width="25.42578125" style="869" customWidth="1"/>
    <col min="8973" max="9216" width="8.85546875" style="869"/>
    <col min="9217" max="9217" width="12" style="869" customWidth="1"/>
    <col min="9218" max="9218" width="14.28515625" style="869" customWidth="1"/>
    <col min="9219" max="9219" width="13" style="869" customWidth="1"/>
    <col min="9220" max="9220" width="13.28515625" style="869" customWidth="1"/>
    <col min="9221" max="9221" width="14" style="869" customWidth="1"/>
    <col min="9222" max="9222" width="13.85546875" style="869" customWidth="1"/>
    <col min="9223" max="9223" width="12.42578125" style="869" customWidth="1"/>
    <col min="9224" max="9225" width="13" style="869" customWidth="1"/>
    <col min="9226" max="9226" width="13.42578125" style="869" customWidth="1"/>
    <col min="9227" max="9227" width="26.5703125" style="869" customWidth="1"/>
    <col min="9228" max="9228" width="25.42578125" style="869" customWidth="1"/>
    <col min="9229" max="9472" width="8.85546875" style="869"/>
    <col min="9473" max="9473" width="12" style="869" customWidth="1"/>
    <col min="9474" max="9474" width="14.28515625" style="869" customWidth="1"/>
    <col min="9475" max="9475" width="13" style="869" customWidth="1"/>
    <col min="9476" max="9476" width="13.28515625" style="869" customWidth="1"/>
    <col min="9477" max="9477" width="14" style="869" customWidth="1"/>
    <col min="9478" max="9478" width="13.85546875" style="869" customWidth="1"/>
    <col min="9479" max="9479" width="12.42578125" style="869" customWidth="1"/>
    <col min="9480" max="9481" width="13" style="869" customWidth="1"/>
    <col min="9482" max="9482" width="13.42578125" style="869" customWidth="1"/>
    <col min="9483" max="9483" width="26.5703125" style="869" customWidth="1"/>
    <col min="9484" max="9484" width="25.42578125" style="869" customWidth="1"/>
    <col min="9485" max="9728" width="8.85546875" style="869"/>
    <col min="9729" max="9729" width="12" style="869" customWidth="1"/>
    <col min="9730" max="9730" width="14.28515625" style="869" customWidth="1"/>
    <col min="9731" max="9731" width="13" style="869" customWidth="1"/>
    <col min="9732" max="9732" width="13.28515625" style="869" customWidth="1"/>
    <col min="9733" max="9733" width="14" style="869" customWidth="1"/>
    <col min="9734" max="9734" width="13.85546875" style="869" customWidth="1"/>
    <col min="9735" max="9735" width="12.42578125" style="869" customWidth="1"/>
    <col min="9736" max="9737" width="13" style="869" customWidth="1"/>
    <col min="9738" max="9738" width="13.42578125" style="869" customWidth="1"/>
    <col min="9739" max="9739" width="26.5703125" style="869" customWidth="1"/>
    <col min="9740" max="9740" width="25.42578125" style="869" customWidth="1"/>
    <col min="9741" max="9984" width="8.85546875" style="869"/>
    <col min="9985" max="9985" width="12" style="869" customWidth="1"/>
    <col min="9986" max="9986" width="14.28515625" style="869" customWidth="1"/>
    <col min="9987" max="9987" width="13" style="869" customWidth="1"/>
    <col min="9988" max="9988" width="13.28515625" style="869" customWidth="1"/>
    <col min="9989" max="9989" width="14" style="869" customWidth="1"/>
    <col min="9990" max="9990" width="13.85546875" style="869" customWidth="1"/>
    <col min="9991" max="9991" width="12.42578125" style="869" customWidth="1"/>
    <col min="9992" max="9993" width="13" style="869" customWidth="1"/>
    <col min="9994" max="9994" width="13.42578125" style="869" customWidth="1"/>
    <col min="9995" max="9995" width="26.5703125" style="869" customWidth="1"/>
    <col min="9996" max="9996" width="25.42578125" style="869" customWidth="1"/>
    <col min="9997" max="10240" width="8.85546875" style="869"/>
    <col min="10241" max="10241" width="12" style="869" customWidth="1"/>
    <col min="10242" max="10242" width="14.28515625" style="869" customWidth="1"/>
    <col min="10243" max="10243" width="13" style="869" customWidth="1"/>
    <col min="10244" max="10244" width="13.28515625" style="869" customWidth="1"/>
    <col min="10245" max="10245" width="14" style="869" customWidth="1"/>
    <col min="10246" max="10246" width="13.85546875" style="869" customWidth="1"/>
    <col min="10247" max="10247" width="12.42578125" style="869" customWidth="1"/>
    <col min="10248" max="10249" width="13" style="869" customWidth="1"/>
    <col min="10250" max="10250" width="13.42578125" style="869" customWidth="1"/>
    <col min="10251" max="10251" width="26.5703125" style="869" customWidth="1"/>
    <col min="10252" max="10252" width="25.42578125" style="869" customWidth="1"/>
    <col min="10253" max="10496" width="8.85546875" style="869"/>
    <col min="10497" max="10497" width="12" style="869" customWidth="1"/>
    <col min="10498" max="10498" width="14.28515625" style="869" customWidth="1"/>
    <col min="10499" max="10499" width="13" style="869" customWidth="1"/>
    <col min="10500" max="10500" width="13.28515625" style="869" customWidth="1"/>
    <col min="10501" max="10501" width="14" style="869" customWidth="1"/>
    <col min="10502" max="10502" width="13.85546875" style="869" customWidth="1"/>
    <col min="10503" max="10503" width="12.42578125" style="869" customWidth="1"/>
    <col min="10504" max="10505" width="13" style="869" customWidth="1"/>
    <col min="10506" max="10506" width="13.42578125" style="869" customWidth="1"/>
    <col min="10507" max="10507" width="26.5703125" style="869" customWidth="1"/>
    <col min="10508" max="10508" width="25.42578125" style="869" customWidth="1"/>
    <col min="10509" max="10752" width="8.85546875" style="869"/>
    <col min="10753" max="10753" width="12" style="869" customWidth="1"/>
    <col min="10754" max="10754" width="14.28515625" style="869" customWidth="1"/>
    <col min="10755" max="10755" width="13" style="869" customWidth="1"/>
    <col min="10756" max="10756" width="13.28515625" style="869" customWidth="1"/>
    <col min="10757" max="10757" width="14" style="869" customWidth="1"/>
    <col min="10758" max="10758" width="13.85546875" style="869" customWidth="1"/>
    <col min="10759" max="10759" width="12.42578125" style="869" customWidth="1"/>
    <col min="10760" max="10761" width="13" style="869" customWidth="1"/>
    <col min="10762" max="10762" width="13.42578125" style="869" customWidth="1"/>
    <col min="10763" max="10763" width="26.5703125" style="869" customWidth="1"/>
    <col min="10764" max="10764" width="25.42578125" style="869" customWidth="1"/>
    <col min="10765" max="11008" width="8.85546875" style="869"/>
    <col min="11009" max="11009" width="12" style="869" customWidth="1"/>
    <col min="11010" max="11010" width="14.28515625" style="869" customWidth="1"/>
    <col min="11011" max="11011" width="13" style="869" customWidth="1"/>
    <col min="11012" max="11012" width="13.28515625" style="869" customWidth="1"/>
    <col min="11013" max="11013" width="14" style="869" customWidth="1"/>
    <col min="11014" max="11014" width="13.85546875" style="869" customWidth="1"/>
    <col min="11015" max="11015" width="12.42578125" style="869" customWidth="1"/>
    <col min="11016" max="11017" width="13" style="869" customWidth="1"/>
    <col min="11018" max="11018" width="13.42578125" style="869" customWidth="1"/>
    <col min="11019" max="11019" width="26.5703125" style="869" customWidth="1"/>
    <col min="11020" max="11020" width="25.42578125" style="869" customWidth="1"/>
    <col min="11021" max="11264" width="8.85546875" style="869"/>
    <col min="11265" max="11265" width="12" style="869" customWidth="1"/>
    <col min="11266" max="11266" width="14.28515625" style="869" customWidth="1"/>
    <col min="11267" max="11267" width="13" style="869" customWidth="1"/>
    <col min="11268" max="11268" width="13.28515625" style="869" customWidth="1"/>
    <col min="11269" max="11269" width="14" style="869" customWidth="1"/>
    <col min="11270" max="11270" width="13.85546875" style="869" customWidth="1"/>
    <col min="11271" max="11271" width="12.42578125" style="869" customWidth="1"/>
    <col min="11272" max="11273" width="13" style="869" customWidth="1"/>
    <col min="11274" max="11274" width="13.42578125" style="869" customWidth="1"/>
    <col min="11275" max="11275" width="26.5703125" style="869" customWidth="1"/>
    <col min="11276" max="11276" width="25.42578125" style="869" customWidth="1"/>
    <col min="11277" max="11520" width="8.85546875" style="869"/>
    <col min="11521" max="11521" width="12" style="869" customWidth="1"/>
    <col min="11522" max="11522" width="14.28515625" style="869" customWidth="1"/>
    <col min="11523" max="11523" width="13" style="869" customWidth="1"/>
    <col min="11524" max="11524" width="13.28515625" style="869" customWidth="1"/>
    <col min="11525" max="11525" width="14" style="869" customWidth="1"/>
    <col min="11526" max="11526" width="13.85546875" style="869" customWidth="1"/>
    <col min="11527" max="11527" width="12.42578125" style="869" customWidth="1"/>
    <col min="11528" max="11529" width="13" style="869" customWidth="1"/>
    <col min="11530" max="11530" width="13.42578125" style="869" customWidth="1"/>
    <col min="11531" max="11531" width="26.5703125" style="869" customWidth="1"/>
    <col min="11532" max="11532" width="25.42578125" style="869" customWidth="1"/>
    <col min="11533" max="11776" width="8.85546875" style="869"/>
    <col min="11777" max="11777" width="12" style="869" customWidth="1"/>
    <col min="11778" max="11778" width="14.28515625" style="869" customWidth="1"/>
    <col min="11779" max="11779" width="13" style="869" customWidth="1"/>
    <col min="11780" max="11780" width="13.28515625" style="869" customWidth="1"/>
    <col min="11781" max="11781" width="14" style="869" customWidth="1"/>
    <col min="11782" max="11782" width="13.85546875" style="869" customWidth="1"/>
    <col min="11783" max="11783" width="12.42578125" style="869" customWidth="1"/>
    <col min="11784" max="11785" width="13" style="869" customWidth="1"/>
    <col min="11786" max="11786" width="13.42578125" style="869" customWidth="1"/>
    <col min="11787" max="11787" width="26.5703125" style="869" customWidth="1"/>
    <col min="11788" max="11788" width="25.42578125" style="869" customWidth="1"/>
    <col min="11789" max="12032" width="8.85546875" style="869"/>
    <col min="12033" max="12033" width="12" style="869" customWidth="1"/>
    <col min="12034" max="12034" width="14.28515625" style="869" customWidth="1"/>
    <col min="12035" max="12035" width="13" style="869" customWidth="1"/>
    <col min="12036" max="12036" width="13.28515625" style="869" customWidth="1"/>
    <col min="12037" max="12037" width="14" style="869" customWidth="1"/>
    <col min="12038" max="12038" width="13.85546875" style="869" customWidth="1"/>
    <col min="12039" max="12039" width="12.42578125" style="869" customWidth="1"/>
    <col min="12040" max="12041" width="13" style="869" customWidth="1"/>
    <col min="12042" max="12042" width="13.42578125" style="869" customWidth="1"/>
    <col min="12043" max="12043" width="26.5703125" style="869" customWidth="1"/>
    <col min="12044" max="12044" width="25.42578125" style="869" customWidth="1"/>
    <col min="12045" max="12288" width="8.85546875" style="869"/>
    <col min="12289" max="12289" width="12" style="869" customWidth="1"/>
    <col min="12290" max="12290" width="14.28515625" style="869" customWidth="1"/>
    <col min="12291" max="12291" width="13" style="869" customWidth="1"/>
    <col min="12292" max="12292" width="13.28515625" style="869" customWidth="1"/>
    <col min="12293" max="12293" width="14" style="869" customWidth="1"/>
    <col min="12294" max="12294" width="13.85546875" style="869" customWidth="1"/>
    <col min="12295" max="12295" width="12.42578125" style="869" customWidth="1"/>
    <col min="12296" max="12297" width="13" style="869" customWidth="1"/>
    <col min="12298" max="12298" width="13.42578125" style="869" customWidth="1"/>
    <col min="12299" max="12299" width="26.5703125" style="869" customWidth="1"/>
    <col min="12300" max="12300" width="25.42578125" style="869" customWidth="1"/>
    <col min="12301" max="12544" width="8.85546875" style="869"/>
    <col min="12545" max="12545" width="12" style="869" customWidth="1"/>
    <col min="12546" max="12546" width="14.28515625" style="869" customWidth="1"/>
    <col min="12547" max="12547" width="13" style="869" customWidth="1"/>
    <col min="12548" max="12548" width="13.28515625" style="869" customWidth="1"/>
    <col min="12549" max="12549" width="14" style="869" customWidth="1"/>
    <col min="12550" max="12550" width="13.85546875" style="869" customWidth="1"/>
    <col min="12551" max="12551" width="12.42578125" style="869" customWidth="1"/>
    <col min="12552" max="12553" width="13" style="869" customWidth="1"/>
    <col min="12554" max="12554" width="13.42578125" style="869" customWidth="1"/>
    <col min="12555" max="12555" width="26.5703125" style="869" customWidth="1"/>
    <col min="12556" max="12556" width="25.42578125" style="869" customWidth="1"/>
    <col min="12557" max="12800" width="8.85546875" style="869"/>
    <col min="12801" max="12801" width="12" style="869" customWidth="1"/>
    <col min="12802" max="12802" width="14.28515625" style="869" customWidth="1"/>
    <col min="12803" max="12803" width="13" style="869" customWidth="1"/>
    <col min="12804" max="12804" width="13.28515625" style="869" customWidth="1"/>
    <col min="12805" max="12805" width="14" style="869" customWidth="1"/>
    <col min="12806" max="12806" width="13.85546875" style="869" customWidth="1"/>
    <col min="12807" max="12807" width="12.42578125" style="869" customWidth="1"/>
    <col min="12808" max="12809" width="13" style="869" customWidth="1"/>
    <col min="12810" max="12810" width="13.42578125" style="869" customWidth="1"/>
    <col min="12811" max="12811" width="26.5703125" style="869" customWidth="1"/>
    <col min="12812" max="12812" width="25.42578125" style="869" customWidth="1"/>
    <col min="12813" max="13056" width="8.85546875" style="869"/>
    <col min="13057" max="13057" width="12" style="869" customWidth="1"/>
    <col min="13058" max="13058" width="14.28515625" style="869" customWidth="1"/>
    <col min="13059" max="13059" width="13" style="869" customWidth="1"/>
    <col min="13060" max="13060" width="13.28515625" style="869" customWidth="1"/>
    <col min="13061" max="13061" width="14" style="869" customWidth="1"/>
    <col min="13062" max="13062" width="13.85546875" style="869" customWidth="1"/>
    <col min="13063" max="13063" width="12.42578125" style="869" customWidth="1"/>
    <col min="13064" max="13065" width="13" style="869" customWidth="1"/>
    <col min="13066" max="13066" width="13.42578125" style="869" customWidth="1"/>
    <col min="13067" max="13067" width="26.5703125" style="869" customWidth="1"/>
    <col min="13068" max="13068" width="25.42578125" style="869" customWidth="1"/>
    <col min="13069" max="13312" width="8.85546875" style="869"/>
    <col min="13313" max="13313" width="12" style="869" customWidth="1"/>
    <col min="13314" max="13314" width="14.28515625" style="869" customWidth="1"/>
    <col min="13315" max="13315" width="13" style="869" customWidth="1"/>
    <col min="13316" max="13316" width="13.28515625" style="869" customWidth="1"/>
    <col min="13317" max="13317" width="14" style="869" customWidth="1"/>
    <col min="13318" max="13318" width="13.85546875" style="869" customWidth="1"/>
    <col min="13319" max="13319" width="12.42578125" style="869" customWidth="1"/>
    <col min="13320" max="13321" width="13" style="869" customWidth="1"/>
    <col min="13322" max="13322" width="13.42578125" style="869" customWidth="1"/>
    <col min="13323" max="13323" width="26.5703125" style="869" customWidth="1"/>
    <col min="13324" max="13324" width="25.42578125" style="869" customWidth="1"/>
    <col min="13325" max="13568" width="8.85546875" style="869"/>
    <col min="13569" max="13569" width="12" style="869" customWidth="1"/>
    <col min="13570" max="13570" width="14.28515625" style="869" customWidth="1"/>
    <col min="13571" max="13571" width="13" style="869" customWidth="1"/>
    <col min="13572" max="13572" width="13.28515625" style="869" customWidth="1"/>
    <col min="13573" max="13573" width="14" style="869" customWidth="1"/>
    <col min="13574" max="13574" width="13.85546875" style="869" customWidth="1"/>
    <col min="13575" max="13575" width="12.42578125" style="869" customWidth="1"/>
    <col min="13576" max="13577" width="13" style="869" customWidth="1"/>
    <col min="13578" max="13578" width="13.42578125" style="869" customWidth="1"/>
    <col min="13579" max="13579" width="26.5703125" style="869" customWidth="1"/>
    <col min="13580" max="13580" width="25.42578125" style="869" customWidth="1"/>
    <col min="13581" max="13824" width="8.85546875" style="869"/>
    <col min="13825" max="13825" width="12" style="869" customWidth="1"/>
    <col min="13826" max="13826" width="14.28515625" style="869" customWidth="1"/>
    <col min="13827" max="13827" width="13" style="869" customWidth="1"/>
    <col min="13828" max="13828" width="13.28515625" style="869" customWidth="1"/>
    <col min="13829" max="13829" width="14" style="869" customWidth="1"/>
    <col min="13830" max="13830" width="13.85546875" style="869" customWidth="1"/>
    <col min="13831" max="13831" width="12.42578125" style="869" customWidth="1"/>
    <col min="13832" max="13833" width="13" style="869" customWidth="1"/>
    <col min="13834" max="13834" width="13.42578125" style="869" customWidth="1"/>
    <col min="13835" max="13835" width="26.5703125" style="869" customWidth="1"/>
    <col min="13836" max="13836" width="25.42578125" style="869" customWidth="1"/>
    <col min="13837" max="14080" width="8.85546875" style="869"/>
    <col min="14081" max="14081" width="12" style="869" customWidth="1"/>
    <col min="14082" max="14082" width="14.28515625" style="869" customWidth="1"/>
    <col min="14083" max="14083" width="13" style="869" customWidth="1"/>
    <col min="14084" max="14084" width="13.28515625" style="869" customWidth="1"/>
    <col min="14085" max="14085" width="14" style="869" customWidth="1"/>
    <col min="14086" max="14086" width="13.85546875" style="869" customWidth="1"/>
    <col min="14087" max="14087" width="12.42578125" style="869" customWidth="1"/>
    <col min="14088" max="14089" width="13" style="869" customWidth="1"/>
    <col min="14090" max="14090" width="13.42578125" style="869" customWidth="1"/>
    <col min="14091" max="14091" width="26.5703125" style="869" customWidth="1"/>
    <col min="14092" max="14092" width="25.42578125" style="869" customWidth="1"/>
    <col min="14093" max="14336" width="8.85546875" style="869"/>
    <col min="14337" max="14337" width="12" style="869" customWidth="1"/>
    <col min="14338" max="14338" width="14.28515625" style="869" customWidth="1"/>
    <col min="14339" max="14339" width="13" style="869" customWidth="1"/>
    <col min="14340" max="14340" width="13.28515625" style="869" customWidth="1"/>
    <col min="14341" max="14341" width="14" style="869" customWidth="1"/>
    <col min="14342" max="14342" width="13.85546875" style="869" customWidth="1"/>
    <col min="14343" max="14343" width="12.42578125" style="869" customWidth="1"/>
    <col min="14344" max="14345" width="13" style="869" customWidth="1"/>
    <col min="14346" max="14346" width="13.42578125" style="869" customWidth="1"/>
    <col min="14347" max="14347" width="26.5703125" style="869" customWidth="1"/>
    <col min="14348" max="14348" width="25.42578125" style="869" customWidth="1"/>
    <col min="14349" max="14592" width="8.85546875" style="869"/>
    <col min="14593" max="14593" width="12" style="869" customWidth="1"/>
    <col min="14594" max="14594" width="14.28515625" style="869" customWidth="1"/>
    <col min="14595" max="14595" width="13" style="869" customWidth="1"/>
    <col min="14596" max="14596" width="13.28515625" style="869" customWidth="1"/>
    <col min="14597" max="14597" width="14" style="869" customWidth="1"/>
    <col min="14598" max="14598" width="13.85546875" style="869" customWidth="1"/>
    <col min="14599" max="14599" width="12.42578125" style="869" customWidth="1"/>
    <col min="14600" max="14601" width="13" style="869" customWidth="1"/>
    <col min="14602" max="14602" width="13.42578125" style="869" customWidth="1"/>
    <col min="14603" max="14603" width="26.5703125" style="869" customWidth="1"/>
    <col min="14604" max="14604" width="25.42578125" style="869" customWidth="1"/>
    <col min="14605" max="14848" width="8.85546875" style="869"/>
    <col min="14849" max="14849" width="12" style="869" customWidth="1"/>
    <col min="14850" max="14850" width="14.28515625" style="869" customWidth="1"/>
    <col min="14851" max="14851" width="13" style="869" customWidth="1"/>
    <col min="14852" max="14852" width="13.28515625" style="869" customWidth="1"/>
    <col min="14853" max="14853" width="14" style="869" customWidth="1"/>
    <col min="14854" max="14854" width="13.85546875" style="869" customWidth="1"/>
    <col min="14855" max="14855" width="12.42578125" style="869" customWidth="1"/>
    <col min="14856" max="14857" width="13" style="869" customWidth="1"/>
    <col min="14858" max="14858" width="13.42578125" style="869" customWidth="1"/>
    <col min="14859" max="14859" width="26.5703125" style="869" customWidth="1"/>
    <col min="14860" max="14860" width="25.42578125" style="869" customWidth="1"/>
    <col min="14861" max="15104" width="8.85546875" style="869"/>
    <col min="15105" max="15105" width="12" style="869" customWidth="1"/>
    <col min="15106" max="15106" width="14.28515625" style="869" customWidth="1"/>
    <col min="15107" max="15107" width="13" style="869" customWidth="1"/>
    <col min="15108" max="15108" width="13.28515625" style="869" customWidth="1"/>
    <col min="15109" max="15109" width="14" style="869" customWidth="1"/>
    <col min="15110" max="15110" width="13.85546875" style="869" customWidth="1"/>
    <col min="15111" max="15111" width="12.42578125" style="869" customWidth="1"/>
    <col min="15112" max="15113" width="13" style="869" customWidth="1"/>
    <col min="15114" max="15114" width="13.42578125" style="869" customWidth="1"/>
    <col min="15115" max="15115" width="26.5703125" style="869" customWidth="1"/>
    <col min="15116" max="15116" width="25.42578125" style="869" customWidth="1"/>
    <col min="15117" max="15360" width="8.85546875" style="869"/>
    <col min="15361" max="15361" width="12" style="869" customWidth="1"/>
    <col min="15362" max="15362" width="14.28515625" style="869" customWidth="1"/>
    <col min="15363" max="15363" width="13" style="869" customWidth="1"/>
    <col min="15364" max="15364" width="13.28515625" style="869" customWidth="1"/>
    <col min="15365" max="15365" width="14" style="869" customWidth="1"/>
    <col min="15366" max="15366" width="13.85546875" style="869" customWidth="1"/>
    <col min="15367" max="15367" width="12.42578125" style="869" customWidth="1"/>
    <col min="15368" max="15369" width="13" style="869" customWidth="1"/>
    <col min="15370" max="15370" width="13.42578125" style="869" customWidth="1"/>
    <col min="15371" max="15371" width="26.5703125" style="869" customWidth="1"/>
    <col min="15372" max="15372" width="25.42578125" style="869" customWidth="1"/>
    <col min="15373" max="15616" width="8.85546875" style="869"/>
    <col min="15617" max="15617" width="12" style="869" customWidth="1"/>
    <col min="15618" max="15618" width="14.28515625" style="869" customWidth="1"/>
    <col min="15619" max="15619" width="13" style="869" customWidth="1"/>
    <col min="15620" max="15620" width="13.28515625" style="869" customWidth="1"/>
    <col min="15621" max="15621" width="14" style="869" customWidth="1"/>
    <col min="15622" max="15622" width="13.85546875" style="869" customWidth="1"/>
    <col min="15623" max="15623" width="12.42578125" style="869" customWidth="1"/>
    <col min="15624" max="15625" width="13" style="869" customWidth="1"/>
    <col min="15626" max="15626" width="13.42578125" style="869" customWidth="1"/>
    <col min="15627" max="15627" width="26.5703125" style="869" customWidth="1"/>
    <col min="15628" max="15628" width="25.42578125" style="869" customWidth="1"/>
    <col min="15629" max="15872" width="8.85546875" style="869"/>
    <col min="15873" max="15873" width="12" style="869" customWidth="1"/>
    <col min="15874" max="15874" width="14.28515625" style="869" customWidth="1"/>
    <col min="15875" max="15875" width="13" style="869" customWidth="1"/>
    <col min="15876" max="15876" width="13.28515625" style="869" customWidth="1"/>
    <col min="15877" max="15877" width="14" style="869" customWidth="1"/>
    <col min="15878" max="15878" width="13.85546875" style="869" customWidth="1"/>
    <col min="15879" max="15879" width="12.42578125" style="869" customWidth="1"/>
    <col min="15880" max="15881" width="13" style="869" customWidth="1"/>
    <col min="15882" max="15882" width="13.42578125" style="869" customWidth="1"/>
    <col min="15883" max="15883" width="26.5703125" style="869" customWidth="1"/>
    <col min="15884" max="15884" width="25.42578125" style="869" customWidth="1"/>
    <col min="15885" max="16128" width="8.85546875" style="869"/>
    <col min="16129" max="16129" width="12" style="869" customWidth="1"/>
    <col min="16130" max="16130" width="14.28515625" style="869" customWidth="1"/>
    <col min="16131" max="16131" width="13" style="869" customWidth="1"/>
    <col min="16132" max="16132" width="13.28515625" style="869" customWidth="1"/>
    <col min="16133" max="16133" width="14" style="869" customWidth="1"/>
    <col min="16134" max="16134" width="13.85546875" style="869" customWidth="1"/>
    <col min="16135" max="16135" width="12.42578125" style="869" customWidth="1"/>
    <col min="16136" max="16137" width="13" style="869" customWidth="1"/>
    <col min="16138" max="16138" width="13.42578125" style="869" customWidth="1"/>
    <col min="16139" max="16139" width="26.5703125" style="869" customWidth="1"/>
    <col min="16140" max="16140" width="25.42578125" style="869" customWidth="1"/>
    <col min="16141" max="16384" width="8.85546875" style="869"/>
  </cols>
  <sheetData>
    <row r="1" spans="1:13" s="4158" customFormat="1" ht="18.75">
      <c r="A1" s="5503" t="s">
        <v>3429</v>
      </c>
      <c r="B1" s="5503"/>
      <c r="C1" s="5503"/>
      <c r="D1" s="5503"/>
      <c r="E1" s="5503"/>
      <c r="F1" s="5503"/>
      <c r="G1" s="5503"/>
      <c r="H1" s="5503"/>
      <c r="I1" s="5503"/>
      <c r="J1" s="5503"/>
      <c r="M1" s="1369"/>
    </row>
    <row r="2" spans="1:13" s="1958" customFormat="1">
      <c r="A2" s="5386" t="s">
        <v>3430</v>
      </c>
      <c r="B2" s="5386"/>
      <c r="C2" s="5386"/>
      <c r="D2" s="5386"/>
      <c r="E2" s="5386"/>
      <c r="F2" s="5386"/>
      <c r="G2" s="5386"/>
      <c r="H2" s="5386"/>
      <c r="I2" s="5386"/>
      <c r="J2" s="5386"/>
      <c r="M2" s="1369"/>
    </row>
    <row r="3" spans="1:13" s="1958" customFormat="1">
      <c r="A3" s="4159" t="s">
        <v>3431</v>
      </c>
      <c r="B3" s="1962"/>
      <c r="C3" s="1962"/>
      <c r="D3" s="1962"/>
      <c r="E3" s="1962"/>
      <c r="F3" s="1962"/>
      <c r="G3" s="1962"/>
      <c r="H3" s="1962"/>
      <c r="I3" s="1962"/>
      <c r="J3" s="1963" t="s">
        <v>3432</v>
      </c>
      <c r="M3" s="1369"/>
    </row>
    <row r="4" spans="1:13" s="1958" customFormat="1" ht="52.5" customHeight="1">
      <c r="A4" s="3431" t="s">
        <v>169</v>
      </c>
      <c r="B4" s="2889"/>
      <c r="C4" s="4160" t="s">
        <v>3433</v>
      </c>
      <c r="D4" s="4161" t="s">
        <v>3434</v>
      </c>
      <c r="E4" s="4160" t="s">
        <v>3435</v>
      </c>
      <c r="F4" s="4162" t="s">
        <v>3436</v>
      </c>
      <c r="G4" s="4160" t="s">
        <v>3437</v>
      </c>
      <c r="H4" s="4160" t="s">
        <v>3438</v>
      </c>
      <c r="I4" s="4162" t="s">
        <v>3439</v>
      </c>
      <c r="J4" s="4162" t="s">
        <v>3440</v>
      </c>
      <c r="K4" s="1369"/>
      <c r="M4" s="1369"/>
    </row>
    <row r="5" spans="1:13" s="1958" customFormat="1" ht="60">
      <c r="A5" s="4163" t="s">
        <v>50</v>
      </c>
      <c r="B5" s="4164" t="s">
        <v>148</v>
      </c>
      <c r="C5" s="4165" t="s">
        <v>3441</v>
      </c>
      <c r="D5" s="4165" t="s">
        <v>3442</v>
      </c>
      <c r="E5" s="4165" t="s">
        <v>3443</v>
      </c>
      <c r="F5" s="4165" t="s">
        <v>3444</v>
      </c>
      <c r="G5" s="4165" t="s">
        <v>3445</v>
      </c>
      <c r="H5" s="4165" t="s">
        <v>3446</v>
      </c>
      <c r="I5" s="4165" t="s">
        <v>3447</v>
      </c>
      <c r="J5" s="4165" t="s">
        <v>3448</v>
      </c>
      <c r="K5" s="1369"/>
      <c r="M5" s="1369"/>
    </row>
    <row r="6" spans="1:13" s="868" customFormat="1" ht="18" customHeight="1">
      <c r="A6" s="3858" t="s">
        <v>275</v>
      </c>
      <c r="B6" s="3859" t="s">
        <v>56</v>
      </c>
      <c r="C6" s="2958">
        <v>7937</v>
      </c>
      <c r="D6" s="4166">
        <v>1393235</v>
      </c>
      <c r="E6" s="4166">
        <v>1999388</v>
      </c>
      <c r="F6" s="4166">
        <v>428843</v>
      </c>
      <c r="G6" s="4166">
        <f>SUM(F6,E6,D6)</f>
        <v>3821466</v>
      </c>
      <c r="H6" s="4167">
        <f>D6/354</f>
        <v>3935.6920903954801</v>
      </c>
      <c r="I6" s="4168">
        <f>D6/G6</f>
        <v>0.36458128896083336</v>
      </c>
      <c r="J6" s="4167">
        <f>D6/C6</f>
        <v>175.53672672294317</v>
      </c>
      <c r="K6" s="3885"/>
      <c r="L6" s="4169"/>
      <c r="M6" s="4170"/>
    </row>
    <row r="7" spans="1:13" s="868" customFormat="1" ht="18" customHeight="1">
      <c r="A7" s="3858" t="s">
        <v>642</v>
      </c>
      <c r="B7" s="3859" t="s">
        <v>58</v>
      </c>
      <c r="C7" s="2958">
        <v>2622</v>
      </c>
      <c r="D7" s="4166">
        <v>471086</v>
      </c>
      <c r="E7" s="4166">
        <v>918583</v>
      </c>
      <c r="F7" s="4166">
        <v>156588</v>
      </c>
      <c r="G7" s="4166">
        <f t="shared" ref="G7:G26" si="0">SUM(F7,E7,D7)</f>
        <v>1546257</v>
      </c>
      <c r="H7" s="4167">
        <f t="shared" ref="H7:H26" si="1">D7/354</f>
        <v>1330.7514124293784</v>
      </c>
      <c r="I7" s="4168">
        <f t="shared" ref="I7:I24" si="2">D7/G7</f>
        <v>0.30466216159409465</v>
      </c>
      <c r="J7" s="4167">
        <f t="shared" ref="J7:J26" si="3">D7/C7</f>
        <v>179.66666666666666</v>
      </c>
      <c r="K7" s="3885"/>
      <c r="L7" s="4169"/>
      <c r="M7" s="4170"/>
    </row>
    <row r="8" spans="1:13" s="868" customFormat="1" ht="18" customHeight="1">
      <c r="A8" s="3858" t="s">
        <v>59</v>
      </c>
      <c r="B8" s="3859" t="s">
        <v>60</v>
      </c>
      <c r="C8" s="2958">
        <v>2993</v>
      </c>
      <c r="D8" s="4166">
        <v>645143</v>
      </c>
      <c r="E8" s="4166">
        <v>705478</v>
      </c>
      <c r="F8" s="4166">
        <v>233938</v>
      </c>
      <c r="G8" s="4166">
        <f t="shared" si="0"/>
        <v>1584559</v>
      </c>
      <c r="H8" s="4167">
        <f t="shared" si="1"/>
        <v>1822.4378531073446</v>
      </c>
      <c r="I8" s="4168">
        <f t="shared" si="2"/>
        <v>0.40714356486568187</v>
      </c>
      <c r="J8" s="4167">
        <f t="shared" si="3"/>
        <v>215.55061810892082</v>
      </c>
      <c r="K8" s="3885"/>
      <c r="L8" s="4169"/>
      <c r="M8" s="4170"/>
    </row>
    <row r="9" spans="1:13" s="868" customFormat="1" ht="18" customHeight="1">
      <c r="A9" s="3858" t="s">
        <v>277</v>
      </c>
      <c r="B9" s="3859" t="s">
        <v>62</v>
      </c>
      <c r="C9" s="2958">
        <v>2415</v>
      </c>
      <c r="D9" s="4166">
        <v>490475</v>
      </c>
      <c r="E9" s="4166">
        <v>598637</v>
      </c>
      <c r="F9" s="4166">
        <v>132398</v>
      </c>
      <c r="G9" s="4166">
        <f t="shared" si="0"/>
        <v>1221510</v>
      </c>
      <c r="H9" s="4167">
        <f t="shared" si="1"/>
        <v>1385.5225988700565</v>
      </c>
      <c r="I9" s="4168">
        <f t="shared" si="2"/>
        <v>0.401531710751447</v>
      </c>
      <c r="J9" s="4167">
        <f t="shared" si="3"/>
        <v>203.0952380952381</v>
      </c>
      <c r="K9" s="3885"/>
      <c r="L9" s="4169"/>
      <c r="M9" s="4170"/>
    </row>
    <row r="10" spans="1:13" s="868" customFormat="1" ht="18" customHeight="1">
      <c r="A10" s="3858" t="s">
        <v>278</v>
      </c>
      <c r="B10" s="3859" t="s">
        <v>64</v>
      </c>
      <c r="C10" s="2958">
        <v>2768</v>
      </c>
      <c r="D10" s="4166">
        <v>640448</v>
      </c>
      <c r="E10" s="4166">
        <v>761574</v>
      </c>
      <c r="F10" s="4166">
        <v>307072</v>
      </c>
      <c r="G10" s="4166">
        <f t="shared" si="0"/>
        <v>1709094</v>
      </c>
      <c r="H10" s="4167">
        <f t="shared" si="1"/>
        <v>1809.1751412429378</v>
      </c>
      <c r="I10" s="4168">
        <f t="shared" si="2"/>
        <v>0.37472953506360679</v>
      </c>
      <c r="J10" s="4167">
        <f t="shared" si="3"/>
        <v>231.37572254335259</v>
      </c>
      <c r="K10" s="3885"/>
      <c r="L10" s="4169"/>
      <c r="M10" s="4170"/>
    </row>
    <row r="11" spans="1:13" s="868" customFormat="1" ht="18" customHeight="1">
      <c r="A11" s="3858" t="s">
        <v>279</v>
      </c>
      <c r="B11" s="3859" t="s">
        <v>66</v>
      </c>
      <c r="C11" s="2958">
        <v>2754</v>
      </c>
      <c r="D11" s="4166">
        <v>534646</v>
      </c>
      <c r="E11" s="4166">
        <v>1021499</v>
      </c>
      <c r="F11" s="4166">
        <v>243976</v>
      </c>
      <c r="G11" s="4166">
        <f t="shared" si="0"/>
        <v>1800121</v>
      </c>
      <c r="H11" s="4167">
        <f t="shared" si="1"/>
        <v>1510.2994350282486</v>
      </c>
      <c r="I11" s="4168">
        <f t="shared" si="2"/>
        <v>0.29700559017977124</v>
      </c>
      <c r="J11" s="4167">
        <f t="shared" si="3"/>
        <v>194.13435003631082</v>
      </c>
      <c r="K11" s="3885"/>
      <c r="L11" s="4169"/>
      <c r="M11" s="4170"/>
    </row>
    <row r="12" spans="1:13" s="868" customFormat="1" ht="18" customHeight="1">
      <c r="A12" s="3858" t="s">
        <v>280</v>
      </c>
      <c r="B12" s="3859" t="s">
        <v>68</v>
      </c>
      <c r="C12" s="2958">
        <v>3256</v>
      </c>
      <c r="D12" s="4166">
        <v>643636</v>
      </c>
      <c r="E12" s="4166">
        <v>388111</v>
      </c>
      <c r="F12" s="4166">
        <v>114329</v>
      </c>
      <c r="G12" s="4166">
        <f t="shared" si="0"/>
        <v>1146076</v>
      </c>
      <c r="H12" s="4167">
        <f t="shared" si="1"/>
        <v>1818.180790960452</v>
      </c>
      <c r="I12" s="4168">
        <f t="shared" si="2"/>
        <v>0.56159975429203646</v>
      </c>
      <c r="J12" s="4167">
        <f t="shared" si="3"/>
        <v>197.67690417690417</v>
      </c>
      <c r="K12" s="3885"/>
      <c r="L12" s="4169"/>
      <c r="M12" s="4170"/>
    </row>
    <row r="13" spans="1:13" s="868" customFormat="1" ht="18" customHeight="1">
      <c r="A13" s="3858" t="s">
        <v>281</v>
      </c>
      <c r="B13" s="3859" t="s">
        <v>70</v>
      </c>
      <c r="C13" s="2958">
        <v>1855</v>
      </c>
      <c r="D13" s="4166">
        <v>291757</v>
      </c>
      <c r="E13" s="4166">
        <v>366018</v>
      </c>
      <c r="F13" s="4166">
        <v>77325</v>
      </c>
      <c r="G13" s="4166">
        <f t="shared" si="0"/>
        <v>735100</v>
      </c>
      <c r="H13" s="4167">
        <f t="shared" si="1"/>
        <v>824.17231638418082</v>
      </c>
      <c r="I13" s="4168">
        <f t="shared" si="2"/>
        <v>0.39689430009522514</v>
      </c>
      <c r="J13" s="4167">
        <f t="shared" si="3"/>
        <v>157.28140161725068</v>
      </c>
      <c r="K13" s="3885"/>
      <c r="L13" s="4169"/>
      <c r="M13" s="4170"/>
    </row>
    <row r="14" spans="1:13" s="868" customFormat="1" ht="18" customHeight="1">
      <c r="A14" s="3858" t="s">
        <v>282</v>
      </c>
      <c r="B14" s="3859" t="s">
        <v>72</v>
      </c>
      <c r="C14" s="2958">
        <v>1000</v>
      </c>
      <c r="D14" s="4166">
        <v>105158</v>
      </c>
      <c r="E14" s="4166">
        <v>274888</v>
      </c>
      <c r="F14" s="4166">
        <v>45601</v>
      </c>
      <c r="G14" s="4166">
        <f t="shared" si="0"/>
        <v>425647</v>
      </c>
      <c r="H14" s="4167">
        <f t="shared" si="1"/>
        <v>297.05649717514126</v>
      </c>
      <c r="I14" s="4168">
        <f t="shared" si="2"/>
        <v>0.24705448411477116</v>
      </c>
      <c r="J14" s="4167">
        <f t="shared" si="3"/>
        <v>105.158</v>
      </c>
      <c r="K14" s="3885"/>
      <c r="L14" s="4169"/>
      <c r="M14" s="4170"/>
    </row>
    <row r="15" spans="1:13" s="868" customFormat="1" ht="18" customHeight="1">
      <c r="A15" s="3858" t="s">
        <v>73</v>
      </c>
      <c r="B15" s="3859" t="s">
        <v>74</v>
      </c>
      <c r="C15" s="2958">
        <v>2280</v>
      </c>
      <c r="D15" s="4166">
        <v>524915</v>
      </c>
      <c r="E15" s="4166">
        <v>705996</v>
      </c>
      <c r="F15" s="4166">
        <v>315430</v>
      </c>
      <c r="G15" s="4166">
        <f t="shared" si="0"/>
        <v>1546341</v>
      </c>
      <c r="H15" s="4167">
        <f t="shared" si="1"/>
        <v>1482.8107344632767</v>
      </c>
      <c r="I15" s="4168">
        <f t="shared" si="2"/>
        <v>0.33945617428497338</v>
      </c>
      <c r="J15" s="4167">
        <f t="shared" si="3"/>
        <v>230.22587719298247</v>
      </c>
      <c r="K15" s="3885"/>
      <c r="L15" s="4169"/>
      <c r="M15" s="4170"/>
    </row>
    <row r="16" spans="1:13" s="868" customFormat="1" ht="18" customHeight="1">
      <c r="A16" s="3858" t="s">
        <v>162</v>
      </c>
      <c r="B16" s="3859" t="s">
        <v>76</v>
      </c>
      <c r="C16" s="2958">
        <v>770</v>
      </c>
      <c r="D16" s="4166">
        <v>132505</v>
      </c>
      <c r="E16" s="4166">
        <v>147126</v>
      </c>
      <c r="F16" s="4166">
        <v>72954</v>
      </c>
      <c r="G16" s="4166">
        <f t="shared" si="0"/>
        <v>352585</v>
      </c>
      <c r="H16" s="4167">
        <f t="shared" si="1"/>
        <v>374.30790960451975</v>
      </c>
      <c r="I16" s="4168">
        <f>D16/G16</f>
        <v>0.37581008834749069</v>
      </c>
      <c r="J16" s="4167">
        <f t="shared" si="3"/>
        <v>172.08441558441558</v>
      </c>
      <c r="K16" s="3885"/>
      <c r="L16" s="4169"/>
      <c r="M16" s="4170"/>
    </row>
    <row r="17" spans="1:20" s="868" customFormat="1" ht="18" customHeight="1">
      <c r="A17" s="3858" t="s">
        <v>284</v>
      </c>
      <c r="B17" s="3859" t="s">
        <v>78</v>
      </c>
      <c r="C17" s="2958">
        <v>1170</v>
      </c>
      <c r="D17" s="4166">
        <v>218558</v>
      </c>
      <c r="E17" s="4166">
        <v>181401</v>
      </c>
      <c r="F17" s="4166">
        <v>81949</v>
      </c>
      <c r="G17" s="4166">
        <f t="shared" si="0"/>
        <v>481908</v>
      </c>
      <c r="H17" s="4167">
        <f t="shared" si="1"/>
        <v>617.39548022598865</v>
      </c>
      <c r="I17" s="4168">
        <f t="shared" si="2"/>
        <v>0.45352639922972848</v>
      </c>
      <c r="J17" s="4167">
        <f t="shared" si="3"/>
        <v>186.80170940170939</v>
      </c>
      <c r="K17" s="3885"/>
      <c r="L17" s="4169"/>
      <c r="M17" s="4170"/>
    </row>
    <row r="18" spans="1:20" s="868" customFormat="1" ht="18" customHeight="1">
      <c r="A18" s="3858" t="s">
        <v>79</v>
      </c>
      <c r="B18" s="3859" t="s">
        <v>80</v>
      </c>
      <c r="C18" s="2958">
        <v>1175</v>
      </c>
      <c r="D18" s="4166">
        <v>207083</v>
      </c>
      <c r="E18" s="4166">
        <v>354948</v>
      </c>
      <c r="F18" s="4166">
        <v>99297</v>
      </c>
      <c r="G18" s="4166">
        <f t="shared" si="0"/>
        <v>661328</v>
      </c>
      <c r="H18" s="4167">
        <f t="shared" si="1"/>
        <v>584.98022598870057</v>
      </c>
      <c r="I18" s="4168">
        <f t="shared" si="2"/>
        <v>0.31313206154888346</v>
      </c>
      <c r="J18" s="4167">
        <f t="shared" si="3"/>
        <v>176.24085106382978</v>
      </c>
      <c r="K18" s="3885"/>
      <c r="L18" s="4169"/>
      <c r="M18" s="4170"/>
    </row>
    <row r="19" spans="1:20" s="868" customFormat="1" ht="18" customHeight="1">
      <c r="A19" s="3858" t="s">
        <v>285</v>
      </c>
      <c r="B19" s="3859" t="s">
        <v>82</v>
      </c>
      <c r="C19" s="2958">
        <v>1010</v>
      </c>
      <c r="D19" s="4166">
        <v>211290</v>
      </c>
      <c r="E19" s="4166">
        <v>334629</v>
      </c>
      <c r="F19" s="4166">
        <v>95521</v>
      </c>
      <c r="G19" s="4166">
        <f t="shared" si="0"/>
        <v>641440</v>
      </c>
      <c r="H19" s="4167">
        <f t="shared" si="1"/>
        <v>596.86440677966107</v>
      </c>
      <c r="I19" s="4168">
        <f t="shared" si="2"/>
        <v>0.32939947617859816</v>
      </c>
      <c r="J19" s="4167">
        <f t="shared" si="3"/>
        <v>209.19801980198019</v>
      </c>
      <c r="K19" s="3885"/>
      <c r="L19" s="4169"/>
      <c r="M19" s="4170"/>
    </row>
    <row r="20" spans="1:20" s="868" customFormat="1" ht="18" customHeight="1">
      <c r="A20" s="3858" t="s">
        <v>83</v>
      </c>
      <c r="B20" s="3859" t="s">
        <v>84</v>
      </c>
      <c r="C20" s="2958">
        <v>2050</v>
      </c>
      <c r="D20" s="4166">
        <v>417336</v>
      </c>
      <c r="E20" s="4166">
        <v>516341</v>
      </c>
      <c r="F20" s="4166">
        <v>268308</v>
      </c>
      <c r="G20" s="4166">
        <f t="shared" si="0"/>
        <v>1201985</v>
      </c>
      <c r="H20" s="4167">
        <f t="shared" si="1"/>
        <v>1178.9152542372881</v>
      </c>
      <c r="I20" s="4168">
        <f t="shared" si="2"/>
        <v>0.34720566396419256</v>
      </c>
      <c r="J20" s="4167">
        <f t="shared" si="3"/>
        <v>203.57853658536587</v>
      </c>
      <c r="K20" s="4169"/>
      <c r="L20" s="4169"/>
      <c r="M20" s="4170"/>
    </row>
    <row r="21" spans="1:20" s="868" customFormat="1" ht="18" customHeight="1">
      <c r="A21" s="3858" t="s">
        <v>85</v>
      </c>
      <c r="B21" s="3859" t="s">
        <v>86</v>
      </c>
      <c r="C21" s="2958">
        <v>1150</v>
      </c>
      <c r="D21" s="4166">
        <v>217871</v>
      </c>
      <c r="E21" s="4166">
        <v>449648</v>
      </c>
      <c r="F21" s="4166">
        <v>129919</v>
      </c>
      <c r="G21" s="4166">
        <f t="shared" si="0"/>
        <v>797438</v>
      </c>
      <c r="H21" s="4167">
        <f t="shared" si="1"/>
        <v>615.45480225988706</v>
      </c>
      <c r="I21" s="4168">
        <f t="shared" si="2"/>
        <v>0.27321371692846341</v>
      </c>
      <c r="J21" s="4167">
        <f t="shared" si="3"/>
        <v>189.45304347826087</v>
      </c>
      <c r="K21" s="4169"/>
      <c r="L21" s="4169"/>
      <c r="M21" s="4170"/>
    </row>
    <row r="22" spans="1:20" s="868" customFormat="1" ht="18" customHeight="1">
      <c r="A22" s="3858" t="s">
        <v>288</v>
      </c>
      <c r="B22" s="3859" t="s">
        <v>88</v>
      </c>
      <c r="C22" s="2958">
        <v>1125</v>
      </c>
      <c r="D22" s="4166">
        <v>216582</v>
      </c>
      <c r="E22" s="4166">
        <v>450730</v>
      </c>
      <c r="F22" s="4166">
        <v>148109</v>
      </c>
      <c r="G22" s="4166">
        <f t="shared" si="0"/>
        <v>815421</v>
      </c>
      <c r="H22" s="4167">
        <f t="shared" si="1"/>
        <v>611.81355932203394</v>
      </c>
      <c r="I22" s="4168">
        <f t="shared" si="2"/>
        <v>0.26560758185035704</v>
      </c>
      <c r="J22" s="4167">
        <f t="shared" si="3"/>
        <v>192.51733333333334</v>
      </c>
      <c r="K22" s="4169"/>
      <c r="L22" s="4169"/>
      <c r="M22" s="4170"/>
    </row>
    <row r="23" spans="1:20" s="868" customFormat="1" ht="18" customHeight="1">
      <c r="A23" s="3858" t="s">
        <v>289</v>
      </c>
      <c r="B23" s="3859" t="s">
        <v>90</v>
      </c>
      <c r="C23" s="2958">
        <v>1280</v>
      </c>
      <c r="D23" s="4166">
        <v>96611</v>
      </c>
      <c r="E23" s="4166">
        <v>120985</v>
      </c>
      <c r="F23" s="4166">
        <v>58792</v>
      </c>
      <c r="G23" s="4166">
        <f t="shared" si="0"/>
        <v>276388</v>
      </c>
      <c r="H23" s="4167">
        <f t="shared" si="1"/>
        <v>272.9124293785311</v>
      </c>
      <c r="I23" s="4168">
        <f t="shared" si="2"/>
        <v>0.34954846085937163</v>
      </c>
      <c r="J23" s="4167">
        <f t="shared" si="3"/>
        <v>75.477343750000003</v>
      </c>
      <c r="K23" s="4169"/>
      <c r="L23" s="4169"/>
      <c r="M23" s="4170"/>
    </row>
    <row r="24" spans="1:20" s="868" customFormat="1" ht="18" customHeight="1">
      <c r="A24" s="3858" t="s">
        <v>290</v>
      </c>
      <c r="B24" s="3859" t="s">
        <v>92</v>
      </c>
      <c r="C24" s="2958">
        <v>490</v>
      </c>
      <c r="D24" s="4166">
        <v>66161</v>
      </c>
      <c r="E24" s="4166">
        <v>76114</v>
      </c>
      <c r="F24" s="4166">
        <v>43390</v>
      </c>
      <c r="G24" s="4166">
        <f t="shared" si="0"/>
        <v>185665</v>
      </c>
      <c r="H24" s="4167">
        <f t="shared" si="1"/>
        <v>186.89548022598871</v>
      </c>
      <c r="I24" s="4168">
        <f t="shared" si="2"/>
        <v>0.35634610723615112</v>
      </c>
      <c r="J24" s="4167">
        <f t="shared" si="3"/>
        <v>135.02244897959184</v>
      </c>
      <c r="K24" s="4169"/>
      <c r="L24" s="4169"/>
      <c r="M24" s="4170"/>
    </row>
    <row r="25" spans="1:20" s="868" customFormat="1" ht="18" customHeight="1" thickBot="1">
      <c r="A25" s="3858" t="s">
        <v>93</v>
      </c>
      <c r="B25" s="3859" t="s">
        <v>94</v>
      </c>
      <c r="C25" s="2958">
        <v>200</v>
      </c>
      <c r="D25" s="4166">
        <v>41804</v>
      </c>
      <c r="E25" s="4166">
        <v>122956</v>
      </c>
      <c r="F25" s="4166">
        <v>24995</v>
      </c>
      <c r="G25" s="4166">
        <f t="shared" si="0"/>
        <v>189755</v>
      </c>
      <c r="H25" s="4167">
        <f>D25/354</f>
        <v>118.09039548022599</v>
      </c>
      <c r="I25" s="4168">
        <f>D25/G25</f>
        <v>0.22030513029959684</v>
      </c>
      <c r="J25" s="4167">
        <f>D25/C25</f>
        <v>209.02</v>
      </c>
      <c r="K25" s="4169"/>
      <c r="L25" s="4169"/>
      <c r="M25" s="4170"/>
    </row>
    <row r="26" spans="1:20" s="868" customFormat="1" ht="18" customHeight="1">
      <c r="A26" s="3862" t="s">
        <v>291</v>
      </c>
      <c r="B26" s="3863" t="s">
        <v>96</v>
      </c>
      <c r="C26" s="4171">
        <f>SUM(C6:C25)</f>
        <v>40300</v>
      </c>
      <c r="D26" s="4172">
        <f>SUM(D6:D25)</f>
        <v>7566300</v>
      </c>
      <c r="E26" s="4172">
        <f>SUM(E6:E25)</f>
        <v>10495050</v>
      </c>
      <c r="F26" s="4172">
        <f>SUM(F6:F25)</f>
        <v>3078734</v>
      </c>
      <c r="G26" s="4172">
        <f t="shared" si="0"/>
        <v>21140084</v>
      </c>
      <c r="H26" s="4173">
        <f t="shared" si="1"/>
        <v>21373.728813559323</v>
      </c>
      <c r="I26" s="4174">
        <f>D26/G26</f>
        <v>0.35791248511595319</v>
      </c>
      <c r="J26" s="4173">
        <f t="shared" si="3"/>
        <v>187.74937965260546</v>
      </c>
      <c r="K26" s="4169"/>
      <c r="L26" s="4169"/>
      <c r="M26" s="4170"/>
    </row>
    <row r="27" spans="1:20">
      <c r="C27" s="4175"/>
      <c r="G27" s="4176"/>
      <c r="K27" s="4169"/>
      <c r="L27" s="4169"/>
      <c r="N27" s="868"/>
      <c r="O27" s="868"/>
      <c r="P27" s="868"/>
      <c r="Q27" s="868"/>
      <c r="R27" s="868"/>
      <c r="S27" s="868"/>
      <c r="T27" s="868"/>
    </row>
    <row r="28" spans="1:20">
      <c r="A28" s="4177"/>
      <c r="L28" s="868"/>
      <c r="N28" s="868"/>
      <c r="O28" s="868"/>
      <c r="P28" s="868"/>
      <c r="Q28" s="868"/>
      <c r="R28" s="868"/>
      <c r="S28" s="868"/>
      <c r="T28" s="868"/>
    </row>
  </sheetData>
  <mergeCells count="2">
    <mergeCell ref="A1:J1"/>
    <mergeCell ref="A2:J2"/>
  </mergeCells>
  <printOptions horizontalCentered="1" verticalCentered="1"/>
  <pageMargins left="0.59055118110236227" right="0.70866141732283472" top="0.82677165354330717" bottom="0.63" header="0.51181102362204722" footer="0.51181102362204722"/>
  <pageSetup paperSize="9" scale="93" orientation="landscape" horizontalDpi="4294967292" verticalDpi="4294967292"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1D35-A375-4917-AA08-99215A607C00}">
  <dimension ref="A1:F27"/>
  <sheetViews>
    <sheetView showGridLines="0" workbookViewId="0">
      <selection activeCell="A4" sqref="A4"/>
    </sheetView>
  </sheetViews>
  <sheetFormatPr defaultRowHeight="15"/>
  <cols>
    <col min="1" max="1" width="14.7109375" bestFit="1" customWidth="1"/>
    <col min="2" max="2" width="16.140625" bestFit="1" customWidth="1"/>
    <col min="3" max="3" width="17.140625" bestFit="1" customWidth="1"/>
    <col min="4" max="4" width="18.42578125" bestFit="1" customWidth="1"/>
    <col min="5" max="5" width="29.85546875" customWidth="1"/>
    <col min="6" max="6" width="21.140625" bestFit="1" customWidth="1"/>
  </cols>
  <sheetData>
    <row r="1" spans="1:6" ht="20.25">
      <c r="A1" s="5504" t="s">
        <v>3449</v>
      </c>
      <c r="B1" s="5504"/>
      <c r="C1" s="5504"/>
      <c r="D1" s="5504"/>
      <c r="E1" s="5504"/>
      <c r="F1" s="5504"/>
    </row>
    <row r="2" spans="1:6" ht="18">
      <c r="A2" s="5505" t="s">
        <v>3450</v>
      </c>
      <c r="B2" s="5505"/>
      <c r="C2" s="5505"/>
      <c r="D2" s="5505"/>
      <c r="E2" s="5505"/>
      <c r="F2" s="5505"/>
    </row>
    <row r="3" spans="1:6" ht="25.5">
      <c r="A3" s="1447" t="s">
        <v>3451</v>
      </c>
      <c r="B3" s="4178"/>
      <c r="C3" s="900"/>
      <c r="D3" s="900"/>
      <c r="E3" s="900"/>
      <c r="F3" s="4179" t="s">
        <v>3452</v>
      </c>
    </row>
    <row r="4" spans="1:6" ht="36">
      <c r="A4" s="4180"/>
      <c r="B4" s="4181"/>
      <c r="C4" s="4182" t="s">
        <v>3453</v>
      </c>
      <c r="D4" s="4182" t="s">
        <v>3454</v>
      </c>
      <c r="E4" s="4183" t="s">
        <v>3455</v>
      </c>
      <c r="F4" s="4183" t="s">
        <v>3456</v>
      </c>
    </row>
    <row r="5" spans="1:6" ht="30">
      <c r="A5" s="4184" t="s">
        <v>147</v>
      </c>
      <c r="B5" s="4185" t="s">
        <v>148</v>
      </c>
      <c r="C5" s="4186" t="s">
        <v>3457</v>
      </c>
      <c r="D5" s="4186" t="s">
        <v>3458</v>
      </c>
      <c r="E5" s="4187" t="s">
        <v>3459</v>
      </c>
      <c r="F5" s="4186" t="s">
        <v>3460</v>
      </c>
    </row>
    <row r="6" spans="1:6" ht="18.75">
      <c r="A6" s="4188" t="s">
        <v>275</v>
      </c>
      <c r="B6" s="4189" t="s">
        <v>56</v>
      </c>
      <c r="C6" s="4190">
        <v>25</v>
      </c>
      <c r="D6" s="4190">
        <v>228</v>
      </c>
      <c r="E6" s="4190">
        <v>3572</v>
      </c>
      <c r="F6" s="4190">
        <v>6168</v>
      </c>
    </row>
    <row r="7" spans="1:6" ht="18.75">
      <c r="A7" s="4191" t="s">
        <v>642</v>
      </c>
      <c r="B7" s="4192" t="s">
        <v>58</v>
      </c>
      <c r="C7" s="4190">
        <v>7</v>
      </c>
      <c r="D7" s="4190">
        <v>82</v>
      </c>
      <c r="E7" s="4190">
        <v>1552</v>
      </c>
      <c r="F7" s="4190">
        <v>3456</v>
      </c>
    </row>
    <row r="8" spans="1:6" ht="18.75">
      <c r="A8" s="4191" t="s">
        <v>276</v>
      </c>
      <c r="B8" s="4192" t="s">
        <v>60</v>
      </c>
      <c r="C8" s="4190">
        <v>6</v>
      </c>
      <c r="D8" s="4190">
        <v>79</v>
      </c>
      <c r="E8" s="4190">
        <v>1880</v>
      </c>
      <c r="F8" s="4190">
        <v>2222</v>
      </c>
    </row>
    <row r="9" spans="1:6" ht="18.75">
      <c r="A9" s="4191" t="s">
        <v>277</v>
      </c>
      <c r="B9" s="4192" t="s">
        <v>62</v>
      </c>
      <c r="C9" s="4190">
        <v>4</v>
      </c>
      <c r="D9" s="4190">
        <v>57</v>
      </c>
      <c r="E9" s="4190">
        <v>1307</v>
      </c>
      <c r="F9" s="4190">
        <v>2360</v>
      </c>
    </row>
    <row r="10" spans="1:6" ht="18.75">
      <c r="A10" s="4191" t="s">
        <v>278</v>
      </c>
      <c r="B10" s="4192" t="s">
        <v>64</v>
      </c>
      <c r="C10" s="4190">
        <v>15</v>
      </c>
      <c r="D10" s="4190">
        <v>158</v>
      </c>
      <c r="E10" s="4190">
        <v>2022</v>
      </c>
      <c r="F10" s="4190">
        <v>3465</v>
      </c>
    </row>
    <row r="11" spans="1:6" ht="18.75">
      <c r="A11" s="4191" t="s">
        <v>279</v>
      </c>
      <c r="B11" s="4192" t="s">
        <v>66</v>
      </c>
      <c r="C11" s="4190">
        <v>18</v>
      </c>
      <c r="D11" s="4190">
        <v>123</v>
      </c>
      <c r="E11" s="4190">
        <v>1275</v>
      </c>
      <c r="F11" s="4190">
        <v>3056</v>
      </c>
    </row>
    <row r="12" spans="1:6" ht="18.75">
      <c r="A12" s="4191" t="s">
        <v>280</v>
      </c>
      <c r="B12" s="4192" t="s">
        <v>68</v>
      </c>
      <c r="C12" s="4190">
        <v>13</v>
      </c>
      <c r="D12" s="4190">
        <v>139</v>
      </c>
      <c r="E12" s="4190">
        <v>2663</v>
      </c>
      <c r="F12" s="4190">
        <v>4340</v>
      </c>
    </row>
    <row r="13" spans="1:6" ht="18.75">
      <c r="A13" s="4191" t="s">
        <v>281</v>
      </c>
      <c r="B13" s="4192" t="s">
        <v>70</v>
      </c>
      <c r="C13" s="4190">
        <v>8</v>
      </c>
      <c r="D13" s="4190">
        <v>31</v>
      </c>
      <c r="E13" s="4190">
        <v>1491</v>
      </c>
      <c r="F13" s="4190">
        <v>2542</v>
      </c>
    </row>
    <row r="14" spans="1:6" ht="18.75">
      <c r="A14" s="4191" t="s">
        <v>282</v>
      </c>
      <c r="B14" s="4192" t="s">
        <v>72</v>
      </c>
      <c r="C14" s="4190">
        <v>5</v>
      </c>
      <c r="D14" s="4190">
        <v>32</v>
      </c>
      <c r="E14" s="4190">
        <v>414</v>
      </c>
      <c r="F14" s="4190">
        <v>1042</v>
      </c>
    </row>
    <row r="15" spans="1:6" ht="18.75">
      <c r="A15" s="4191" t="s">
        <v>3461</v>
      </c>
      <c r="B15" s="4192" t="s">
        <v>3462</v>
      </c>
      <c r="C15" s="4190">
        <v>21</v>
      </c>
      <c r="D15" s="4190">
        <v>135</v>
      </c>
      <c r="E15" s="4190">
        <v>1728</v>
      </c>
      <c r="F15" s="4190">
        <v>5054</v>
      </c>
    </row>
    <row r="16" spans="1:6" ht="18.75">
      <c r="A16" s="4191" t="s">
        <v>162</v>
      </c>
      <c r="B16" s="4192" t="s">
        <v>76</v>
      </c>
      <c r="C16" s="4190">
        <v>4</v>
      </c>
      <c r="D16" s="4190">
        <v>30</v>
      </c>
      <c r="E16" s="4190">
        <v>201</v>
      </c>
      <c r="F16" s="4190">
        <v>412</v>
      </c>
    </row>
    <row r="17" spans="1:6" ht="18.75">
      <c r="A17" s="4191" t="s">
        <v>284</v>
      </c>
      <c r="B17" s="4192" t="s">
        <v>78</v>
      </c>
      <c r="C17" s="4190">
        <v>10</v>
      </c>
      <c r="D17" s="4190">
        <v>47</v>
      </c>
      <c r="E17" s="4190">
        <v>692</v>
      </c>
      <c r="F17" s="4190">
        <v>1823</v>
      </c>
    </row>
    <row r="18" spans="1:6" ht="18.75">
      <c r="A18" s="4191" t="s">
        <v>79</v>
      </c>
      <c r="B18" s="4192" t="s">
        <v>80</v>
      </c>
      <c r="C18" s="4190">
        <v>8</v>
      </c>
      <c r="D18" s="4190">
        <v>62</v>
      </c>
      <c r="E18" s="4190">
        <v>841</v>
      </c>
      <c r="F18" s="4190">
        <v>1377</v>
      </c>
    </row>
    <row r="19" spans="1:6" ht="18.75">
      <c r="A19" s="4191" t="s">
        <v>285</v>
      </c>
      <c r="B19" s="4192" t="s">
        <v>82</v>
      </c>
      <c r="C19" s="4190">
        <v>8</v>
      </c>
      <c r="D19" s="4190">
        <v>59</v>
      </c>
      <c r="E19" s="4190">
        <v>545</v>
      </c>
      <c r="F19" s="4190">
        <v>778</v>
      </c>
    </row>
    <row r="20" spans="1:6" ht="18.75">
      <c r="A20" s="4191" t="s">
        <v>83</v>
      </c>
      <c r="B20" s="4192" t="s">
        <v>84</v>
      </c>
      <c r="C20" s="4190">
        <v>17</v>
      </c>
      <c r="D20" s="4190">
        <v>103</v>
      </c>
      <c r="E20" s="4190">
        <v>1282</v>
      </c>
      <c r="F20" s="4190">
        <v>2296</v>
      </c>
    </row>
    <row r="21" spans="1:6" ht="18.75">
      <c r="A21" s="4191" t="s">
        <v>287</v>
      </c>
      <c r="B21" s="4192" t="s">
        <v>330</v>
      </c>
      <c r="C21" s="4190">
        <v>8</v>
      </c>
      <c r="D21" s="4190">
        <v>48</v>
      </c>
      <c r="E21" s="4190">
        <v>669</v>
      </c>
      <c r="F21" s="4190">
        <v>1572</v>
      </c>
    </row>
    <row r="22" spans="1:6" ht="18.75">
      <c r="A22" s="4191" t="s">
        <v>288</v>
      </c>
      <c r="B22" s="4192" t="s">
        <v>2352</v>
      </c>
      <c r="C22" s="4190">
        <v>6</v>
      </c>
      <c r="D22" s="4190">
        <v>43</v>
      </c>
      <c r="E22" s="4190">
        <v>991</v>
      </c>
      <c r="F22" s="4190">
        <v>1766</v>
      </c>
    </row>
    <row r="23" spans="1:6" ht="18.75">
      <c r="A23" s="4191" t="s">
        <v>289</v>
      </c>
      <c r="B23" s="4192" t="s">
        <v>90</v>
      </c>
      <c r="C23" s="4190">
        <v>4</v>
      </c>
      <c r="D23" s="4190">
        <v>25</v>
      </c>
      <c r="E23" s="4190">
        <v>584</v>
      </c>
      <c r="F23" s="4190">
        <v>794</v>
      </c>
    </row>
    <row r="24" spans="1:6" ht="18.75">
      <c r="A24" s="4191" t="s">
        <v>91</v>
      </c>
      <c r="B24" s="4192" t="s">
        <v>2665</v>
      </c>
      <c r="C24" s="4190">
        <v>3</v>
      </c>
      <c r="D24" s="4190">
        <v>15</v>
      </c>
      <c r="E24" s="4190">
        <v>345</v>
      </c>
      <c r="F24" s="4190">
        <v>508</v>
      </c>
    </row>
    <row r="25" spans="1:6" ht="18.75">
      <c r="A25" s="4193" t="s">
        <v>93</v>
      </c>
      <c r="B25" s="4194" t="s">
        <v>94</v>
      </c>
      <c r="C25" s="4190">
        <v>2</v>
      </c>
      <c r="D25" s="4190">
        <v>13</v>
      </c>
      <c r="E25" s="4190">
        <v>95</v>
      </c>
      <c r="F25" s="4190">
        <v>287</v>
      </c>
    </row>
    <row r="26" spans="1:6" ht="18.75">
      <c r="A26" s="4195" t="s">
        <v>291</v>
      </c>
      <c r="B26" s="4196" t="s">
        <v>96</v>
      </c>
      <c r="C26" s="4190">
        <f>SUM(C6:C25)</f>
        <v>192</v>
      </c>
      <c r="D26" s="4190">
        <f>SUM(D6:D25)</f>
        <v>1509</v>
      </c>
      <c r="E26" s="4190">
        <f>SUM(E6:E25)</f>
        <v>24149</v>
      </c>
      <c r="F26" s="4190">
        <f>SUM(F6:F25)</f>
        <v>45318</v>
      </c>
    </row>
    <row r="27" spans="1:6" ht="18">
      <c r="A27" s="5506" t="s">
        <v>3463</v>
      </c>
      <c r="B27" s="5506"/>
      <c r="C27" s="5506"/>
      <c r="D27" s="901"/>
      <c r="E27" s="901"/>
      <c r="F27" s="901"/>
    </row>
  </sheetData>
  <mergeCells count="3">
    <mergeCell ref="A1:F1"/>
    <mergeCell ref="A2:F2"/>
    <mergeCell ref="A27:C27"/>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17A3-A0C8-4451-A906-C14E9D58F825}">
  <dimension ref="A1:O30"/>
  <sheetViews>
    <sheetView showGridLines="0" zoomScaleNormal="100" zoomScaleSheetLayoutView="90" workbookViewId="0">
      <selection activeCell="A3" sqref="A3:A5"/>
    </sheetView>
  </sheetViews>
  <sheetFormatPr defaultRowHeight="12.75"/>
  <cols>
    <col min="1" max="1" width="24.85546875" style="4197" customWidth="1"/>
    <col min="2" max="2" width="34.140625" style="4197" customWidth="1"/>
    <col min="3" max="14" width="7.7109375" style="4197" customWidth="1"/>
    <col min="15" max="256" width="9.140625" style="4197"/>
    <col min="257" max="257" width="24.85546875" style="4197" customWidth="1"/>
    <col min="258" max="258" width="34.140625" style="4197" customWidth="1"/>
    <col min="259" max="270" width="7.7109375" style="4197" customWidth="1"/>
    <col min="271" max="512" width="9.140625" style="4197"/>
    <col min="513" max="513" width="24.85546875" style="4197" customWidth="1"/>
    <col min="514" max="514" width="34.140625" style="4197" customWidth="1"/>
    <col min="515" max="526" width="7.7109375" style="4197" customWidth="1"/>
    <col min="527" max="768" width="9.140625" style="4197"/>
    <col min="769" max="769" width="24.85546875" style="4197" customWidth="1"/>
    <col min="770" max="770" width="34.140625" style="4197" customWidth="1"/>
    <col min="771" max="782" width="7.7109375" style="4197" customWidth="1"/>
    <col min="783" max="1024" width="9.140625" style="4197"/>
    <col min="1025" max="1025" width="24.85546875" style="4197" customWidth="1"/>
    <col min="1026" max="1026" width="34.140625" style="4197" customWidth="1"/>
    <col min="1027" max="1038" width="7.7109375" style="4197" customWidth="1"/>
    <col min="1039" max="1280" width="9.140625" style="4197"/>
    <col min="1281" max="1281" width="24.85546875" style="4197" customWidth="1"/>
    <col min="1282" max="1282" width="34.140625" style="4197" customWidth="1"/>
    <col min="1283" max="1294" width="7.7109375" style="4197" customWidth="1"/>
    <col min="1295" max="1536" width="9.140625" style="4197"/>
    <col min="1537" max="1537" width="24.85546875" style="4197" customWidth="1"/>
    <col min="1538" max="1538" width="34.140625" style="4197" customWidth="1"/>
    <col min="1539" max="1550" width="7.7109375" style="4197" customWidth="1"/>
    <col min="1551" max="1792" width="9.140625" style="4197"/>
    <col min="1793" max="1793" width="24.85546875" style="4197" customWidth="1"/>
    <col min="1794" max="1794" width="34.140625" style="4197" customWidth="1"/>
    <col min="1795" max="1806" width="7.7109375" style="4197" customWidth="1"/>
    <col min="1807" max="2048" width="9.140625" style="4197"/>
    <col min="2049" max="2049" width="24.85546875" style="4197" customWidth="1"/>
    <col min="2050" max="2050" width="34.140625" style="4197" customWidth="1"/>
    <col min="2051" max="2062" width="7.7109375" style="4197" customWidth="1"/>
    <col min="2063" max="2304" width="9.140625" style="4197"/>
    <col min="2305" max="2305" width="24.85546875" style="4197" customWidth="1"/>
    <col min="2306" max="2306" width="34.140625" style="4197" customWidth="1"/>
    <col min="2307" max="2318" width="7.7109375" style="4197" customWidth="1"/>
    <col min="2319" max="2560" width="9.140625" style="4197"/>
    <col min="2561" max="2561" width="24.85546875" style="4197" customWidth="1"/>
    <col min="2562" max="2562" width="34.140625" style="4197" customWidth="1"/>
    <col min="2563" max="2574" width="7.7109375" style="4197" customWidth="1"/>
    <col min="2575" max="2816" width="9.140625" style="4197"/>
    <col min="2817" max="2817" width="24.85546875" style="4197" customWidth="1"/>
    <col min="2818" max="2818" width="34.140625" style="4197" customWidth="1"/>
    <col min="2819" max="2830" width="7.7109375" style="4197" customWidth="1"/>
    <col min="2831" max="3072" width="9.140625" style="4197"/>
    <col min="3073" max="3073" width="24.85546875" style="4197" customWidth="1"/>
    <col min="3074" max="3074" width="34.140625" style="4197" customWidth="1"/>
    <col min="3075" max="3086" width="7.7109375" style="4197" customWidth="1"/>
    <col min="3087" max="3328" width="9.140625" style="4197"/>
    <col min="3329" max="3329" width="24.85546875" style="4197" customWidth="1"/>
    <col min="3330" max="3330" width="34.140625" style="4197" customWidth="1"/>
    <col min="3331" max="3342" width="7.7109375" style="4197" customWidth="1"/>
    <col min="3343" max="3584" width="9.140625" style="4197"/>
    <col min="3585" max="3585" width="24.85546875" style="4197" customWidth="1"/>
    <col min="3586" max="3586" width="34.140625" style="4197" customWidth="1"/>
    <col min="3587" max="3598" width="7.7109375" style="4197" customWidth="1"/>
    <col min="3599" max="3840" width="9.140625" style="4197"/>
    <col min="3841" max="3841" width="24.85546875" style="4197" customWidth="1"/>
    <col min="3842" max="3842" width="34.140625" style="4197" customWidth="1"/>
    <col min="3843" max="3854" width="7.7109375" style="4197" customWidth="1"/>
    <col min="3855" max="4096" width="9.140625" style="4197"/>
    <col min="4097" max="4097" width="24.85546875" style="4197" customWidth="1"/>
    <col min="4098" max="4098" width="34.140625" style="4197" customWidth="1"/>
    <col min="4099" max="4110" width="7.7109375" style="4197" customWidth="1"/>
    <col min="4111" max="4352" width="9.140625" style="4197"/>
    <col min="4353" max="4353" width="24.85546875" style="4197" customWidth="1"/>
    <col min="4354" max="4354" width="34.140625" style="4197" customWidth="1"/>
    <col min="4355" max="4366" width="7.7109375" style="4197" customWidth="1"/>
    <col min="4367" max="4608" width="9.140625" style="4197"/>
    <col min="4609" max="4609" width="24.85546875" style="4197" customWidth="1"/>
    <col min="4610" max="4610" width="34.140625" style="4197" customWidth="1"/>
    <col min="4611" max="4622" width="7.7109375" style="4197" customWidth="1"/>
    <col min="4623" max="4864" width="9.140625" style="4197"/>
    <col min="4865" max="4865" width="24.85546875" style="4197" customWidth="1"/>
    <col min="4866" max="4866" width="34.140625" style="4197" customWidth="1"/>
    <col min="4867" max="4878" width="7.7109375" style="4197" customWidth="1"/>
    <col min="4879" max="5120" width="9.140625" style="4197"/>
    <col min="5121" max="5121" width="24.85546875" style="4197" customWidth="1"/>
    <col min="5122" max="5122" width="34.140625" style="4197" customWidth="1"/>
    <col min="5123" max="5134" width="7.7109375" style="4197" customWidth="1"/>
    <col min="5135" max="5376" width="9.140625" style="4197"/>
    <col min="5377" max="5377" width="24.85546875" style="4197" customWidth="1"/>
    <col min="5378" max="5378" width="34.140625" style="4197" customWidth="1"/>
    <col min="5379" max="5390" width="7.7109375" style="4197" customWidth="1"/>
    <col min="5391" max="5632" width="9.140625" style="4197"/>
    <col min="5633" max="5633" width="24.85546875" style="4197" customWidth="1"/>
    <col min="5634" max="5634" width="34.140625" style="4197" customWidth="1"/>
    <col min="5635" max="5646" width="7.7109375" style="4197" customWidth="1"/>
    <col min="5647" max="5888" width="9.140625" style="4197"/>
    <col min="5889" max="5889" width="24.85546875" style="4197" customWidth="1"/>
    <col min="5890" max="5890" width="34.140625" style="4197" customWidth="1"/>
    <col min="5891" max="5902" width="7.7109375" style="4197" customWidth="1"/>
    <col min="5903" max="6144" width="9.140625" style="4197"/>
    <col min="6145" max="6145" width="24.85546875" style="4197" customWidth="1"/>
    <col min="6146" max="6146" width="34.140625" style="4197" customWidth="1"/>
    <col min="6147" max="6158" width="7.7109375" style="4197" customWidth="1"/>
    <col min="6159" max="6400" width="9.140625" style="4197"/>
    <col min="6401" max="6401" width="24.85546875" style="4197" customWidth="1"/>
    <col min="6402" max="6402" width="34.140625" style="4197" customWidth="1"/>
    <col min="6403" max="6414" width="7.7109375" style="4197" customWidth="1"/>
    <col min="6415" max="6656" width="9.140625" style="4197"/>
    <col min="6657" max="6657" width="24.85546875" style="4197" customWidth="1"/>
    <col min="6658" max="6658" width="34.140625" style="4197" customWidth="1"/>
    <col min="6659" max="6670" width="7.7109375" style="4197" customWidth="1"/>
    <col min="6671" max="6912" width="9.140625" style="4197"/>
    <col min="6913" max="6913" width="24.85546875" style="4197" customWidth="1"/>
    <col min="6914" max="6914" width="34.140625" style="4197" customWidth="1"/>
    <col min="6915" max="6926" width="7.7109375" style="4197" customWidth="1"/>
    <col min="6927" max="7168" width="9.140625" style="4197"/>
    <col min="7169" max="7169" width="24.85546875" style="4197" customWidth="1"/>
    <col min="7170" max="7170" width="34.140625" style="4197" customWidth="1"/>
    <col min="7171" max="7182" width="7.7109375" style="4197" customWidth="1"/>
    <col min="7183" max="7424" width="9.140625" style="4197"/>
    <col min="7425" max="7425" width="24.85546875" style="4197" customWidth="1"/>
    <col min="7426" max="7426" width="34.140625" style="4197" customWidth="1"/>
    <col min="7427" max="7438" width="7.7109375" style="4197" customWidth="1"/>
    <col min="7439" max="7680" width="9.140625" style="4197"/>
    <col min="7681" max="7681" width="24.85546875" style="4197" customWidth="1"/>
    <col min="7682" max="7682" width="34.140625" style="4197" customWidth="1"/>
    <col min="7683" max="7694" width="7.7109375" style="4197" customWidth="1"/>
    <col min="7695" max="7936" width="9.140625" style="4197"/>
    <col min="7937" max="7937" width="24.85546875" style="4197" customWidth="1"/>
    <col min="7938" max="7938" width="34.140625" style="4197" customWidth="1"/>
    <col min="7939" max="7950" width="7.7109375" style="4197" customWidth="1"/>
    <col min="7951" max="8192" width="9.140625" style="4197"/>
    <col min="8193" max="8193" width="24.85546875" style="4197" customWidth="1"/>
    <col min="8194" max="8194" width="34.140625" style="4197" customWidth="1"/>
    <col min="8195" max="8206" width="7.7109375" style="4197" customWidth="1"/>
    <col min="8207" max="8448" width="9.140625" style="4197"/>
    <col min="8449" max="8449" width="24.85546875" style="4197" customWidth="1"/>
    <col min="8450" max="8450" width="34.140625" style="4197" customWidth="1"/>
    <col min="8451" max="8462" width="7.7109375" style="4197" customWidth="1"/>
    <col min="8463" max="8704" width="9.140625" style="4197"/>
    <col min="8705" max="8705" width="24.85546875" style="4197" customWidth="1"/>
    <col min="8706" max="8706" width="34.140625" style="4197" customWidth="1"/>
    <col min="8707" max="8718" width="7.7109375" style="4197" customWidth="1"/>
    <col min="8719" max="8960" width="9.140625" style="4197"/>
    <col min="8961" max="8961" width="24.85546875" style="4197" customWidth="1"/>
    <col min="8962" max="8962" width="34.140625" style="4197" customWidth="1"/>
    <col min="8963" max="8974" width="7.7109375" style="4197" customWidth="1"/>
    <col min="8975" max="9216" width="9.140625" style="4197"/>
    <col min="9217" max="9217" width="24.85546875" style="4197" customWidth="1"/>
    <col min="9218" max="9218" width="34.140625" style="4197" customWidth="1"/>
    <col min="9219" max="9230" width="7.7109375" style="4197" customWidth="1"/>
    <col min="9231" max="9472" width="9.140625" style="4197"/>
    <col min="9473" max="9473" width="24.85546875" style="4197" customWidth="1"/>
    <col min="9474" max="9474" width="34.140625" style="4197" customWidth="1"/>
    <col min="9475" max="9486" width="7.7109375" style="4197" customWidth="1"/>
    <col min="9487" max="9728" width="9.140625" style="4197"/>
    <col min="9729" max="9729" width="24.85546875" style="4197" customWidth="1"/>
    <col min="9730" max="9730" width="34.140625" style="4197" customWidth="1"/>
    <col min="9731" max="9742" width="7.7109375" style="4197" customWidth="1"/>
    <col min="9743" max="9984" width="9.140625" style="4197"/>
    <col min="9985" max="9985" width="24.85546875" style="4197" customWidth="1"/>
    <col min="9986" max="9986" width="34.140625" style="4197" customWidth="1"/>
    <col min="9987" max="9998" width="7.7109375" style="4197" customWidth="1"/>
    <col min="9999" max="10240" width="9.140625" style="4197"/>
    <col min="10241" max="10241" width="24.85546875" style="4197" customWidth="1"/>
    <col min="10242" max="10242" width="34.140625" style="4197" customWidth="1"/>
    <col min="10243" max="10254" width="7.7109375" style="4197" customWidth="1"/>
    <col min="10255" max="10496" width="9.140625" style="4197"/>
    <col min="10497" max="10497" width="24.85546875" style="4197" customWidth="1"/>
    <col min="10498" max="10498" width="34.140625" style="4197" customWidth="1"/>
    <col min="10499" max="10510" width="7.7109375" style="4197" customWidth="1"/>
    <col min="10511" max="10752" width="9.140625" style="4197"/>
    <col min="10753" max="10753" width="24.85546875" style="4197" customWidth="1"/>
    <col min="10754" max="10754" width="34.140625" style="4197" customWidth="1"/>
    <col min="10755" max="10766" width="7.7109375" style="4197" customWidth="1"/>
    <col min="10767" max="11008" width="9.140625" style="4197"/>
    <col min="11009" max="11009" width="24.85546875" style="4197" customWidth="1"/>
    <col min="11010" max="11010" width="34.140625" style="4197" customWidth="1"/>
    <col min="11011" max="11022" width="7.7109375" style="4197" customWidth="1"/>
    <col min="11023" max="11264" width="9.140625" style="4197"/>
    <col min="11265" max="11265" width="24.85546875" style="4197" customWidth="1"/>
    <col min="11266" max="11266" width="34.140625" style="4197" customWidth="1"/>
    <col min="11267" max="11278" width="7.7109375" style="4197" customWidth="1"/>
    <col min="11279" max="11520" width="9.140625" style="4197"/>
    <col min="11521" max="11521" width="24.85546875" style="4197" customWidth="1"/>
    <col min="11522" max="11522" width="34.140625" style="4197" customWidth="1"/>
    <col min="11523" max="11534" width="7.7109375" style="4197" customWidth="1"/>
    <col min="11535" max="11776" width="9.140625" style="4197"/>
    <col min="11777" max="11777" width="24.85546875" style="4197" customWidth="1"/>
    <col min="11778" max="11778" width="34.140625" style="4197" customWidth="1"/>
    <col min="11779" max="11790" width="7.7109375" style="4197" customWidth="1"/>
    <col min="11791" max="12032" width="9.140625" style="4197"/>
    <col min="12033" max="12033" width="24.85546875" style="4197" customWidth="1"/>
    <col min="12034" max="12034" width="34.140625" style="4197" customWidth="1"/>
    <col min="12035" max="12046" width="7.7109375" style="4197" customWidth="1"/>
    <col min="12047" max="12288" width="9.140625" style="4197"/>
    <col min="12289" max="12289" width="24.85546875" style="4197" customWidth="1"/>
    <col min="12290" max="12290" width="34.140625" style="4197" customWidth="1"/>
    <col min="12291" max="12302" width="7.7109375" style="4197" customWidth="1"/>
    <col min="12303" max="12544" width="9.140625" style="4197"/>
    <col min="12545" max="12545" width="24.85546875" style="4197" customWidth="1"/>
    <col min="12546" max="12546" width="34.140625" style="4197" customWidth="1"/>
    <col min="12547" max="12558" width="7.7109375" style="4197" customWidth="1"/>
    <col min="12559" max="12800" width="9.140625" style="4197"/>
    <col min="12801" max="12801" width="24.85546875" style="4197" customWidth="1"/>
    <col min="12802" max="12802" width="34.140625" style="4197" customWidth="1"/>
    <col min="12803" max="12814" width="7.7109375" style="4197" customWidth="1"/>
    <col min="12815" max="13056" width="9.140625" style="4197"/>
    <col min="13057" max="13057" width="24.85546875" style="4197" customWidth="1"/>
    <col min="13058" max="13058" width="34.140625" style="4197" customWidth="1"/>
    <col min="13059" max="13070" width="7.7109375" style="4197" customWidth="1"/>
    <col min="13071" max="13312" width="9.140625" style="4197"/>
    <col min="13313" max="13313" width="24.85546875" style="4197" customWidth="1"/>
    <col min="13314" max="13314" width="34.140625" style="4197" customWidth="1"/>
    <col min="13315" max="13326" width="7.7109375" style="4197" customWidth="1"/>
    <col min="13327" max="13568" width="9.140625" style="4197"/>
    <col min="13569" max="13569" width="24.85546875" style="4197" customWidth="1"/>
    <col min="13570" max="13570" width="34.140625" style="4197" customWidth="1"/>
    <col min="13571" max="13582" width="7.7109375" style="4197" customWidth="1"/>
    <col min="13583" max="13824" width="9.140625" style="4197"/>
    <col min="13825" max="13825" width="24.85546875" style="4197" customWidth="1"/>
    <col min="13826" max="13826" width="34.140625" style="4197" customWidth="1"/>
    <col min="13827" max="13838" width="7.7109375" style="4197" customWidth="1"/>
    <col min="13839" max="14080" width="9.140625" style="4197"/>
    <col min="14081" max="14081" width="24.85546875" style="4197" customWidth="1"/>
    <col min="14082" max="14082" width="34.140625" style="4197" customWidth="1"/>
    <col min="14083" max="14094" width="7.7109375" style="4197" customWidth="1"/>
    <col min="14095" max="14336" width="9.140625" style="4197"/>
    <col min="14337" max="14337" width="24.85546875" style="4197" customWidth="1"/>
    <col min="14338" max="14338" width="34.140625" style="4197" customWidth="1"/>
    <col min="14339" max="14350" width="7.7109375" style="4197" customWidth="1"/>
    <col min="14351" max="14592" width="9.140625" style="4197"/>
    <col min="14593" max="14593" width="24.85546875" style="4197" customWidth="1"/>
    <col min="14594" max="14594" width="34.140625" style="4197" customWidth="1"/>
    <col min="14595" max="14606" width="7.7109375" style="4197" customWidth="1"/>
    <col min="14607" max="14848" width="9.140625" style="4197"/>
    <col min="14849" max="14849" width="24.85546875" style="4197" customWidth="1"/>
    <col min="14850" max="14850" width="34.140625" style="4197" customWidth="1"/>
    <col min="14851" max="14862" width="7.7109375" style="4197" customWidth="1"/>
    <col min="14863" max="15104" width="9.140625" style="4197"/>
    <col min="15105" max="15105" width="24.85546875" style="4197" customWidth="1"/>
    <col min="15106" max="15106" width="34.140625" style="4197" customWidth="1"/>
    <col min="15107" max="15118" width="7.7109375" style="4197" customWidth="1"/>
    <col min="15119" max="15360" width="9.140625" style="4197"/>
    <col min="15361" max="15361" width="24.85546875" style="4197" customWidth="1"/>
    <col min="15362" max="15362" width="34.140625" style="4197" customWidth="1"/>
    <col min="15363" max="15374" width="7.7109375" style="4197" customWidth="1"/>
    <col min="15375" max="15616" width="9.140625" style="4197"/>
    <col min="15617" max="15617" width="24.85546875" style="4197" customWidth="1"/>
    <col min="15618" max="15618" width="34.140625" style="4197" customWidth="1"/>
    <col min="15619" max="15630" width="7.7109375" style="4197" customWidth="1"/>
    <col min="15631" max="15872" width="9.140625" style="4197"/>
    <col min="15873" max="15873" width="24.85546875" style="4197" customWidth="1"/>
    <col min="15874" max="15874" width="34.140625" style="4197" customWidth="1"/>
    <col min="15875" max="15886" width="7.7109375" style="4197" customWidth="1"/>
    <col min="15887" max="16128" width="9.140625" style="4197"/>
    <col min="16129" max="16129" width="24.85546875" style="4197" customWidth="1"/>
    <col min="16130" max="16130" width="34.140625" style="4197" customWidth="1"/>
    <col min="16131" max="16142" width="7.7109375" style="4197" customWidth="1"/>
    <col min="16143" max="16384" width="9.140625" style="4197"/>
  </cols>
  <sheetData>
    <row r="1" spans="1:15" ht="33.75" customHeight="1">
      <c r="A1" s="5507" t="s">
        <v>3464</v>
      </c>
      <c r="B1" s="5507"/>
      <c r="C1" s="5507"/>
      <c r="D1" s="5507"/>
      <c r="E1" s="5507"/>
      <c r="F1" s="5507"/>
      <c r="G1" s="5507"/>
      <c r="H1" s="5507"/>
      <c r="I1" s="5507"/>
      <c r="J1" s="5507"/>
      <c r="K1" s="5507"/>
      <c r="L1" s="5507"/>
      <c r="M1" s="5507"/>
      <c r="N1" s="5507"/>
    </row>
    <row r="2" spans="1:15" ht="33.75" customHeight="1">
      <c r="A2" s="4198" t="s">
        <v>3465</v>
      </c>
      <c r="C2" s="4199"/>
      <c r="D2" s="4199"/>
      <c r="E2" s="4199"/>
      <c r="F2" s="4199"/>
      <c r="G2" s="4199"/>
      <c r="H2" s="4199"/>
      <c r="I2" s="4199"/>
      <c r="J2" s="4199"/>
      <c r="K2" s="4199"/>
      <c r="L2" s="4199"/>
      <c r="M2" s="5508" t="s">
        <v>3466</v>
      </c>
      <c r="N2" s="5508"/>
    </row>
    <row r="3" spans="1:15" s="4201" customFormat="1" ht="20.100000000000001" customHeight="1">
      <c r="A3" s="5509" t="s">
        <v>3467</v>
      </c>
      <c r="B3" s="5512" t="s">
        <v>3468</v>
      </c>
      <c r="C3" s="5515" t="s">
        <v>3469</v>
      </c>
      <c r="D3" s="5515"/>
      <c r="E3" s="5515"/>
      <c r="F3" s="5516"/>
      <c r="G3" s="5519" t="s">
        <v>3470</v>
      </c>
      <c r="H3" s="5515"/>
      <c r="I3" s="5515"/>
      <c r="J3" s="5516"/>
      <c r="K3" s="5519" t="s">
        <v>3471</v>
      </c>
      <c r="L3" s="5515"/>
      <c r="M3" s="5515"/>
      <c r="N3" s="5516"/>
      <c r="O3" s="4200"/>
    </row>
    <row r="4" spans="1:15" s="4201" customFormat="1" ht="20.100000000000001" customHeight="1">
      <c r="A4" s="5510"/>
      <c r="B4" s="5513"/>
      <c r="C4" s="5517"/>
      <c r="D4" s="5517"/>
      <c r="E4" s="5517"/>
      <c r="F4" s="5518"/>
      <c r="G4" s="5520"/>
      <c r="H4" s="5517"/>
      <c r="I4" s="5517"/>
      <c r="J4" s="5518"/>
      <c r="K4" s="5520"/>
      <c r="L4" s="5517"/>
      <c r="M4" s="5517"/>
      <c r="N4" s="5518"/>
    </row>
    <row r="5" spans="1:15" s="4201" customFormat="1" ht="44.25" customHeight="1">
      <c r="A5" s="5511"/>
      <c r="B5" s="5514"/>
      <c r="C5" s="4202" t="s">
        <v>3472</v>
      </c>
      <c r="D5" s="4202" t="s">
        <v>3473</v>
      </c>
      <c r="E5" s="4202" t="s">
        <v>3474</v>
      </c>
      <c r="F5" s="4202" t="s">
        <v>3475</v>
      </c>
      <c r="G5" s="4202" t="s">
        <v>3472</v>
      </c>
      <c r="H5" s="4202" t="s">
        <v>3473</v>
      </c>
      <c r="I5" s="4202" t="s">
        <v>3474</v>
      </c>
      <c r="J5" s="4203" t="s">
        <v>3476</v>
      </c>
      <c r="K5" s="4202" t="s">
        <v>3472</v>
      </c>
      <c r="L5" s="4202" t="s">
        <v>3473</v>
      </c>
      <c r="M5" s="4202" t="s">
        <v>3474</v>
      </c>
      <c r="N5" s="4203" t="s">
        <v>3476</v>
      </c>
    </row>
    <row r="6" spans="1:15" s="4201" customFormat="1" ht="20.100000000000001" hidden="1" customHeight="1">
      <c r="A6" s="4204" t="s">
        <v>3477</v>
      </c>
      <c r="B6" s="4205" t="s">
        <v>3478</v>
      </c>
      <c r="C6" s="4206"/>
      <c r="D6" s="4207"/>
      <c r="E6" s="4207">
        <f t="shared" ref="E6:E24" si="0">C6+D6</f>
        <v>0</v>
      </c>
      <c r="F6" s="4208"/>
      <c r="G6" s="4207"/>
      <c r="H6" s="4207"/>
      <c r="I6" s="4207">
        <f t="shared" ref="I6:I24" si="1">G6+H6</f>
        <v>0</v>
      </c>
      <c r="J6" s="4209"/>
      <c r="K6" s="4207"/>
      <c r="L6" s="4207"/>
      <c r="M6" s="4207"/>
      <c r="N6" s="4209"/>
    </row>
    <row r="7" spans="1:15" s="4201" customFormat="1" ht="20.100000000000001" customHeight="1">
      <c r="A7" s="4210" t="s">
        <v>3479</v>
      </c>
      <c r="B7" s="4211" t="s">
        <v>3480</v>
      </c>
      <c r="C7" s="4212">
        <v>5276</v>
      </c>
      <c r="D7" s="4212">
        <v>3860</v>
      </c>
      <c r="E7" s="4207">
        <f>C7+D7</f>
        <v>9136</v>
      </c>
      <c r="F7" s="4213">
        <f t="shared" ref="F7:F25" si="2">E7/E$25</f>
        <v>0.2954817426178078</v>
      </c>
      <c r="G7" s="4212">
        <v>4677</v>
      </c>
      <c r="H7" s="4212">
        <v>1808</v>
      </c>
      <c r="I7" s="4207">
        <f t="shared" si="1"/>
        <v>6485</v>
      </c>
      <c r="J7" s="4213">
        <f t="shared" ref="J7:J25" si="3">I7/I$25</f>
        <v>0.34368540993163388</v>
      </c>
      <c r="K7" s="4214">
        <f>C7+G7</f>
        <v>9953</v>
      </c>
      <c r="L7" s="4214">
        <f>D7+H7</f>
        <v>5668</v>
      </c>
      <c r="M7" s="4207">
        <f t="shared" ref="M7:M25" si="4">K7+L7</f>
        <v>15621</v>
      </c>
      <c r="N7" s="4213">
        <f t="shared" ref="N7:N25" si="5">M7/M$25</f>
        <v>0.31375030127741627</v>
      </c>
    </row>
    <row r="8" spans="1:15" s="4201" customFormat="1" ht="20.100000000000001" customHeight="1">
      <c r="A8" s="4215" t="s">
        <v>3481</v>
      </c>
      <c r="B8" s="4216" t="s">
        <v>3482</v>
      </c>
      <c r="C8" s="4217">
        <v>4926</v>
      </c>
      <c r="D8" s="4217">
        <v>943</v>
      </c>
      <c r="E8" s="4207">
        <f>C8+D8</f>
        <v>5869</v>
      </c>
      <c r="F8" s="4213">
        <f t="shared" si="2"/>
        <v>0.18981855816811669</v>
      </c>
      <c r="G8" s="4217">
        <v>3561</v>
      </c>
      <c r="H8" s="4217">
        <v>460</v>
      </c>
      <c r="I8" s="4207">
        <f t="shared" si="1"/>
        <v>4021</v>
      </c>
      <c r="J8" s="4213">
        <f t="shared" si="3"/>
        <v>0.21310085325136469</v>
      </c>
      <c r="K8" s="4214">
        <f t="shared" ref="K8:L25" si="6">C8+G8</f>
        <v>8487</v>
      </c>
      <c r="L8" s="4214">
        <f t="shared" si="6"/>
        <v>1403</v>
      </c>
      <c r="M8" s="4207">
        <f t="shared" si="4"/>
        <v>9890</v>
      </c>
      <c r="N8" s="4213">
        <f t="shared" si="5"/>
        <v>0.19864224311078976</v>
      </c>
    </row>
    <row r="9" spans="1:15" s="4201" customFormat="1" ht="20.100000000000001" customHeight="1">
      <c r="A9" s="4210" t="s">
        <v>3483</v>
      </c>
      <c r="B9" s="4211" t="s">
        <v>3484</v>
      </c>
      <c r="C9" s="4212">
        <v>1360</v>
      </c>
      <c r="D9" s="4212">
        <v>1025</v>
      </c>
      <c r="E9" s="4207">
        <f>C9+D9</f>
        <v>2385</v>
      </c>
      <c r="F9" s="4213">
        <f t="shared" si="2"/>
        <v>7.7137035479802066E-2</v>
      </c>
      <c r="G9" s="4212">
        <v>464</v>
      </c>
      <c r="H9" s="4212">
        <v>261</v>
      </c>
      <c r="I9" s="4207">
        <f t="shared" si="1"/>
        <v>725</v>
      </c>
      <c r="J9" s="4213">
        <f t="shared" si="3"/>
        <v>3.8422809899835708E-2</v>
      </c>
      <c r="K9" s="4214">
        <f t="shared" si="6"/>
        <v>1824</v>
      </c>
      <c r="L9" s="4214">
        <f t="shared" si="6"/>
        <v>1286</v>
      </c>
      <c r="M9" s="4207">
        <f t="shared" si="4"/>
        <v>3110</v>
      </c>
      <c r="N9" s="4213">
        <f t="shared" si="5"/>
        <v>6.2464850968104765E-2</v>
      </c>
    </row>
    <row r="10" spans="1:15" s="4201" customFormat="1" ht="20.100000000000001" customHeight="1">
      <c r="A10" s="4210" t="s">
        <v>3485</v>
      </c>
      <c r="B10" s="4211" t="s">
        <v>3486</v>
      </c>
      <c r="C10" s="4212">
        <v>1475</v>
      </c>
      <c r="D10" s="4212">
        <v>1223</v>
      </c>
      <c r="E10" s="4207">
        <f>C10+D10</f>
        <v>2698</v>
      </c>
      <c r="F10" s="4213">
        <f t="shared" si="2"/>
        <v>8.7260260681134572E-2</v>
      </c>
      <c r="G10" s="4212">
        <v>851</v>
      </c>
      <c r="H10" s="4212">
        <v>474</v>
      </c>
      <c r="I10" s="4207">
        <f t="shared" si="1"/>
        <v>1325</v>
      </c>
      <c r="J10" s="4213">
        <f t="shared" si="3"/>
        <v>7.0220997403148022E-2</v>
      </c>
      <c r="K10" s="4214">
        <f t="shared" si="6"/>
        <v>2326</v>
      </c>
      <c r="L10" s="4214">
        <f t="shared" si="6"/>
        <v>1697</v>
      </c>
      <c r="M10" s="4207">
        <f t="shared" si="4"/>
        <v>4023</v>
      </c>
      <c r="N10" s="4213">
        <f t="shared" si="5"/>
        <v>8.080260303687635E-2</v>
      </c>
    </row>
    <row r="11" spans="1:15" s="4201" customFormat="1" ht="20.100000000000001" customHeight="1">
      <c r="A11" s="4210" t="s">
        <v>3487</v>
      </c>
      <c r="B11" s="4211" t="s">
        <v>3488</v>
      </c>
      <c r="C11" s="4212">
        <v>1223</v>
      </c>
      <c r="D11" s="4212">
        <v>998</v>
      </c>
      <c r="E11" s="4207">
        <f>C11+D11</f>
        <v>2221</v>
      </c>
      <c r="F11" s="4213">
        <f t="shared" si="2"/>
        <v>7.1832853585174161E-2</v>
      </c>
      <c r="G11" s="4212">
        <v>776</v>
      </c>
      <c r="H11" s="4212">
        <v>391</v>
      </c>
      <c r="I11" s="4207">
        <f t="shared" si="1"/>
        <v>1167</v>
      </c>
      <c r="J11" s="4213">
        <f t="shared" si="3"/>
        <v>6.1847474693942445E-2</v>
      </c>
      <c r="K11" s="4214">
        <f t="shared" si="6"/>
        <v>1999</v>
      </c>
      <c r="L11" s="4214">
        <f t="shared" si="6"/>
        <v>1389</v>
      </c>
      <c r="M11" s="4207">
        <f t="shared" si="4"/>
        <v>3388</v>
      </c>
      <c r="N11" s="4213">
        <f t="shared" si="5"/>
        <v>6.8048525749176511E-2</v>
      </c>
    </row>
    <row r="12" spans="1:15" s="4201" customFormat="1" ht="20.100000000000001" customHeight="1">
      <c r="A12" s="4210" t="s">
        <v>3489</v>
      </c>
      <c r="B12" s="4211" t="s">
        <v>3490</v>
      </c>
      <c r="C12" s="4212">
        <v>957</v>
      </c>
      <c r="D12" s="4212">
        <v>601</v>
      </c>
      <c r="E12" s="4207">
        <f t="shared" si="0"/>
        <v>1558</v>
      </c>
      <c r="F12" s="4213">
        <f t="shared" si="2"/>
        <v>5.0389727998965038E-2</v>
      </c>
      <c r="G12" s="4212">
        <v>906</v>
      </c>
      <c r="H12" s="4212">
        <v>438</v>
      </c>
      <c r="I12" s="4207">
        <f t="shared" si="1"/>
        <v>1344</v>
      </c>
      <c r="J12" s="4213">
        <f t="shared" si="3"/>
        <v>7.1227940007419582E-2</v>
      </c>
      <c r="K12" s="4214">
        <f t="shared" si="6"/>
        <v>1863</v>
      </c>
      <c r="L12" s="4214">
        <f t="shared" si="6"/>
        <v>1039</v>
      </c>
      <c r="M12" s="4207">
        <f t="shared" si="4"/>
        <v>2902</v>
      </c>
      <c r="N12" s="4213">
        <f t="shared" si="5"/>
        <v>5.8287137462842455E-2</v>
      </c>
    </row>
    <row r="13" spans="1:15" s="4201" customFormat="1" ht="20.100000000000001" customHeight="1">
      <c r="A13" s="4210" t="s">
        <v>3491</v>
      </c>
      <c r="B13" s="4211" t="s">
        <v>3492</v>
      </c>
      <c r="C13" s="4212">
        <v>1070</v>
      </c>
      <c r="D13" s="4212">
        <v>795</v>
      </c>
      <c r="E13" s="4207">
        <f t="shared" si="0"/>
        <v>1865</v>
      </c>
      <c r="F13" s="4213">
        <f t="shared" si="2"/>
        <v>6.0318897765128235E-2</v>
      </c>
      <c r="G13" s="4212">
        <v>723</v>
      </c>
      <c r="H13" s="4212">
        <v>332</v>
      </c>
      <c r="I13" s="4207">
        <f t="shared" si="1"/>
        <v>1055</v>
      </c>
      <c r="J13" s="4213">
        <f t="shared" si="3"/>
        <v>5.5911813026657479E-2</v>
      </c>
      <c r="K13" s="4214">
        <f t="shared" si="6"/>
        <v>1793</v>
      </c>
      <c r="L13" s="4214">
        <f t="shared" si="6"/>
        <v>1127</v>
      </c>
      <c r="M13" s="4207">
        <f t="shared" si="4"/>
        <v>2920</v>
      </c>
      <c r="N13" s="4213">
        <f t="shared" si="5"/>
        <v>5.8648670362336307E-2</v>
      </c>
    </row>
    <row r="14" spans="1:15" s="4201" customFormat="1" ht="20.100000000000001" customHeight="1">
      <c r="A14" s="4215" t="s">
        <v>3493</v>
      </c>
      <c r="B14" s="4216" t="s">
        <v>3494</v>
      </c>
      <c r="C14" s="4217">
        <v>831</v>
      </c>
      <c r="D14" s="4217">
        <v>727</v>
      </c>
      <c r="E14" s="4207">
        <f t="shared" si="0"/>
        <v>1558</v>
      </c>
      <c r="F14" s="4213">
        <f t="shared" si="2"/>
        <v>5.0389727998965038E-2</v>
      </c>
      <c r="G14" s="4217">
        <v>341</v>
      </c>
      <c r="H14" s="4217">
        <v>189</v>
      </c>
      <c r="I14" s="4207">
        <f t="shared" si="1"/>
        <v>530</v>
      </c>
      <c r="J14" s="4213">
        <f t="shared" si="3"/>
        <v>2.8088398961259208E-2</v>
      </c>
      <c r="K14" s="4214">
        <f t="shared" si="6"/>
        <v>1172</v>
      </c>
      <c r="L14" s="4214">
        <f t="shared" si="6"/>
        <v>916</v>
      </c>
      <c r="M14" s="4207">
        <f t="shared" si="4"/>
        <v>2088</v>
      </c>
      <c r="N14" s="4213">
        <f t="shared" si="5"/>
        <v>4.1937816341287057E-2</v>
      </c>
    </row>
    <row r="15" spans="1:15" s="4201" customFormat="1" ht="20.100000000000001" customHeight="1">
      <c r="A15" s="4210" t="s">
        <v>3495</v>
      </c>
      <c r="B15" s="4211" t="s">
        <v>3496</v>
      </c>
      <c r="C15" s="4212">
        <v>663</v>
      </c>
      <c r="D15" s="4212">
        <v>579</v>
      </c>
      <c r="E15" s="4207">
        <f t="shared" si="0"/>
        <v>1242</v>
      </c>
      <c r="F15" s="4213">
        <f t="shared" si="2"/>
        <v>4.0169475080047867E-2</v>
      </c>
      <c r="G15" s="4212">
        <v>488</v>
      </c>
      <c r="H15" s="4212">
        <v>233</v>
      </c>
      <c r="I15" s="4207">
        <f t="shared" si="1"/>
        <v>721</v>
      </c>
      <c r="J15" s="4213">
        <f t="shared" si="3"/>
        <v>3.8210821983146959E-2</v>
      </c>
      <c r="K15" s="4214">
        <f t="shared" si="6"/>
        <v>1151</v>
      </c>
      <c r="L15" s="4214">
        <f t="shared" si="6"/>
        <v>812</v>
      </c>
      <c r="M15" s="4207">
        <f t="shared" si="4"/>
        <v>1963</v>
      </c>
      <c r="N15" s="4213">
        <f t="shared" si="5"/>
        <v>3.9427171205913068E-2</v>
      </c>
    </row>
    <row r="16" spans="1:15" s="4201" customFormat="1" ht="20.100000000000001" customHeight="1">
      <c r="A16" s="4210" t="s">
        <v>3497</v>
      </c>
      <c r="B16" s="4211" t="s">
        <v>3498</v>
      </c>
      <c r="C16" s="4217">
        <v>632</v>
      </c>
      <c r="D16" s="4217">
        <v>410</v>
      </c>
      <c r="E16" s="4207">
        <f t="shared" si="0"/>
        <v>1042</v>
      </c>
      <c r="F16" s="4213">
        <f t="shared" si="2"/>
        <v>3.3700960574404089E-2</v>
      </c>
      <c r="G16" s="4217">
        <v>640</v>
      </c>
      <c r="H16" s="4217">
        <v>209</v>
      </c>
      <c r="I16" s="4207">
        <f t="shared" si="1"/>
        <v>849</v>
      </c>
      <c r="J16" s="4213">
        <f t="shared" si="3"/>
        <v>4.4994435317186922E-2</v>
      </c>
      <c r="K16" s="4214">
        <f t="shared" si="6"/>
        <v>1272</v>
      </c>
      <c r="L16" s="4214">
        <f t="shared" si="6"/>
        <v>619</v>
      </c>
      <c r="M16" s="4207">
        <f t="shared" si="4"/>
        <v>1891</v>
      </c>
      <c r="N16" s="4213">
        <f t="shared" si="5"/>
        <v>3.7981039607937653E-2</v>
      </c>
    </row>
    <row r="17" spans="1:14" s="4201" customFormat="1" ht="20.100000000000001" customHeight="1">
      <c r="A17" s="4210" t="s">
        <v>3499</v>
      </c>
      <c r="B17" s="4211" t="s">
        <v>3500</v>
      </c>
      <c r="C17" s="4212">
        <v>391</v>
      </c>
      <c r="D17" s="4212">
        <v>286</v>
      </c>
      <c r="E17" s="4207">
        <f t="shared" si="0"/>
        <v>677</v>
      </c>
      <c r="F17" s="4213">
        <f t="shared" si="2"/>
        <v>2.1895921601604192E-2</v>
      </c>
      <c r="G17" s="4212">
        <v>259</v>
      </c>
      <c r="H17" s="4212">
        <v>112</v>
      </c>
      <c r="I17" s="4207">
        <f t="shared" si="1"/>
        <v>371</v>
      </c>
      <c r="J17" s="4213">
        <f t="shared" si="3"/>
        <v>1.9661879272881447E-2</v>
      </c>
      <c r="K17" s="4214">
        <f t="shared" si="6"/>
        <v>650</v>
      </c>
      <c r="L17" s="4214">
        <f t="shared" si="6"/>
        <v>398</v>
      </c>
      <c r="M17" s="4207">
        <f t="shared" si="4"/>
        <v>1048</v>
      </c>
      <c r="N17" s="4213">
        <f t="shared" si="5"/>
        <v>2.1049248814975496E-2</v>
      </c>
    </row>
    <row r="18" spans="1:14" s="4201" customFormat="1" ht="20.100000000000001" customHeight="1">
      <c r="A18" s="4210" t="s">
        <v>3501</v>
      </c>
      <c r="B18" s="4211" t="s">
        <v>3502</v>
      </c>
      <c r="C18" s="4217">
        <v>155</v>
      </c>
      <c r="D18" s="4217">
        <v>104</v>
      </c>
      <c r="E18" s="4207">
        <f t="shared" si="0"/>
        <v>259</v>
      </c>
      <c r="F18" s="4213">
        <f t="shared" si="2"/>
        <v>8.3767262848086933E-3</v>
      </c>
      <c r="G18" s="4217">
        <v>128</v>
      </c>
      <c r="H18" s="4217">
        <v>56</v>
      </c>
      <c r="I18" s="4207">
        <f t="shared" si="1"/>
        <v>184</v>
      </c>
      <c r="J18" s="4213">
        <f t="shared" si="3"/>
        <v>9.7514441676824423E-3</v>
      </c>
      <c r="K18" s="4214">
        <f t="shared" si="6"/>
        <v>283</v>
      </c>
      <c r="L18" s="4214">
        <f t="shared" si="6"/>
        <v>160</v>
      </c>
      <c r="M18" s="4207">
        <f t="shared" si="4"/>
        <v>443</v>
      </c>
      <c r="N18" s="4213">
        <f t="shared" si="5"/>
        <v>8.8977263597654049E-3</v>
      </c>
    </row>
    <row r="19" spans="1:14" s="4201" customFormat="1" ht="20.100000000000001" customHeight="1">
      <c r="A19" s="4210" t="s">
        <v>3503</v>
      </c>
      <c r="B19" s="4211" t="s">
        <v>3504</v>
      </c>
      <c r="C19" s="4212">
        <v>173</v>
      </c>
      <c r="D19" s="4212">
        <v>150</v>
      </c>
      <c r="E19" s="4207">
        <f t="shared" si="0"/>
        <v>323</v>
      </c>
      <c r="F19" s="4213">
        <f t="shared" si="2"/>
        <v>1.0446650926614703E-2</v>
      </c>
      <c r="G19" s="4212">
        <v>27</v>
      </c>
      <c r="H19" s="4212">
        <v>23</v>
      </c>
      <c r="I19" s="4207">
        <f t="shared" si="1"/>
        <v>50</v>
      </c>
      <c r="J19" s="4213">
        <f t="shared" si="3"/>
        <v>2.6498489586093592E-3</v>
      </c>
      <c r="K19" s="4214">
        <f t="shared" si="6"/>
        <v>200</v>
      </c>
      <c r="L19" s="4214">
        <f t="shared" si="6"/>
        <v>173</v>
      </c>
      <c r="M19" s="4207">
        <f t="shared" si="4"/>
        <v>373</v>
      </c>
      <c r="N19" s="4213">
        <f t="shared" si="5"/>
        <v>7.4917650839559733E-3</v>
      </c>
    </row>
    <row r="20" spans="1:14" s="4201" customFormat="1" ht="20.100000000000001" customHeight="1">
      <c r="A20" s="4210" t="s">
        <v>3505</v>
      </c>
      <c r="B20" s="4211" t="s">
        <v>3506</v>
      </c>
      <c r="C20" s="4217"/>
      <c r="D20" s="4217">
        <v>26</v>
      </c>
      <c r="E20" s="4207">
        <f t="shared" si="0"/>
        <v>26</v>
      </c>
      <c r="F20" s="4213">
        <f t="shared" si="2"/>
        <v>8.4090688573369124E-4</v>
      </c>
      <c r="G20" s="4217"/>
      <c r="H20" s="4217">
        <v>19</v>
      </c>
      <c r="I20" s="4207">
        <f t="shared" si="1"/>
        <v>19</v>
      </c>
      <c r="J20" s="4213">
        <f t="shared" si="3"/>
        <v>1.0069426042715564E-3</v>
      </c>
      <c r="K20" s="4214">
        <f t="shared" si="6"/>
        <v>0</v>
      </c>
      <c r="L20" s="4214">
        <f t="shared" si="6"/>
        <v>45</v>
      </c>
      <c r="M20" s="4207">
        <f t="shared" si="4"/>
        <v>45</v>
      </c>
      <c r="N20" s="4213">
        <f t="shared" si="5"/>
        <v>9.0383224873463481E-4</v>
      </c>
    </row>
    <row r="21" spans="1:14" s="4201" customFormat="1" ht="20.100000000000001" customHeight="1">
      <c r="A21" s="4210" t="s">
        <v>3507</v>
      </c>
      <c r="B21" s="4211" t="s">
        <v>3508</v>
      </c>
      <c r="C21" s="4212">
        <v>9</v>
      </c>
      <c r="D21" s="4212">
        <v>34</v>
      </c>
      <c r="E21" s="4207">
        <f t="shared" si="0"/>
        <v>43</v>
      </c>
      <c r="F21" s="4213">
        <f t="shared" si="2"/>
        <v>1.3907306187134125E-3</v>
      </c>
      <c r="G21" s="4212">
        <v>5</v>
      </c>
      <c r="H21" s="4212">
        <v>14</v>
      </c>
      <c r="I21" s="4207">
        <f t="shared" si="1"/>
        <v>19</v>
      </c>
      <c r="J21" s="4213">
        <f t="shared" si="3"/>
        <v>1.0069426042715564E-3</v>
      </c>
      <c r="K21" s="4214">
        <f t="shared" si="6"/>
        <v>14</v>
      </c>
      <c r="L21" s="4214">
        <f t="shared" si="6"/>
        <v>48</v>
      </c>
      <c r="M21" s="4207">
        <f t="shared" si="4"/>
        <v>62</v>
      </c>
      <c r="N21" s="4213">
        <f t="shared" si="5"/>
        <v>1.2452799871454968E-3</v>
      </c>
    </row>
    <row r="22" spans="1:14" s="4201" customFormat="1" ht="20.100000000000001" customHeight="1" thickBot="1">
      <c r="A22" s="4204" t="s">
        <v>3509</v>
      </c>
      <c r="B22" s="4205" t="s">
        <v>3510</v>
      </c>
      <c r="C22" s="4212">
        <v>11</v>
      </c>
      <c r="D22" s="4212">
        <v>6</v>
      </c>
      <c r="E22" s="4207">
        <f t="shared" si="0"/>
        <v>17</v>
      </c>
      <c r="F22" s="4213">
        <f t="shared" si="2"/>
        <v>5.4982373297972125E-4</v>
      </c>
      <c r="G22" s="4218">
        <v>2</v>
      </c>
      <c r="H22" s="4218">
        <v>2</v>
      </c>
      <c r="I22" s="4207">
        <f t="shared" si="1"/>
        <v>4</v>
      </c>
      <c r="J22" s="4219">
        <f t="shared" si="3"/>
        <v>2.1198791668874874E-4</v>
      </c>
      <c r="K22" s="4214">
        <f t="shared" si="6"/>
        <v>13</v>
      </c>
      <c r="L22" s="4214">
        <f t="shared" si="6"/>
        <v>8</v>
      </c>
      <c r="M22" s="4207">
        <f t="shared" si="4"/>
        <v>21</v>
      </c>
      <c r="N22" s="4219">
        <f t="shared" si="5"/>
        <v>4.217883827428296E-4</v>
      </c>
    </row>
    <row r="23" spans="1:14" s="4201" customFormat="1" ht="20.100000000000001" hidden="1" customHeight="1">
      <c r="A23" s="4204" t="s">
        <v>3511</v>
      </c>
      <c r="B23" s="4205" t="s">
        <v>3512</v>
      </c>
      <c r="C23" s="4220"/>
      <c r="D23" s="4214"/>
      <c r="E23" s="4207">
        <f t="shared" si="0"/>
        <v>0</v>
      </c>
      <c r="F23" s="4213">
        <f t="shared" si="2"/>
        <v>0</v>
      </c>
      <c r="G23" s="4220"/>
      <c r="H23" s="4214"/>
      <c r="I23" s="4207">
        <f t="shared" si="1"/>
        <v>0</v>
      </c>
      <c r="J23" s="4219">
        <f t="shared" si="3"/>
        <v>0</v>
      </c>
      <c r="K23" s="4214">
        <f t="shared" si="6"/>
        <v>0</v>
      </c>
      <c r="L23" s="4214">
        <f t="shared" si="6"/>
        <v>0</v>
      </c>
      <c r="M23" s="4207">
        <f t="shared" si="4"/>
        <v>0</v>
      </c>
      <c r="N23" s="4219">
        <f t="shared" si="5"/>
        <v>0</v>
      </c>
    </row>
    <row r="24" spans="1:14" s="4201" customFormat="1" ht="20.100000000000001" hidden="1" customHeight="1" thickBot="1">
      <c r="A24" s="4204" t="s">
        <v>3513</v>
      </c>
      <c r="B24" s="4205" t="s">
        <v>3514</v>
      </c>
      <c r="C24" s="4220"/>
      <c r="D24" s="4214"/>
      <c r="E24" s="4207">
        <f t="shared" si="0"/>
        <v>0</v>
      </c>
      <c r="F24" s="4213">
        <f t="shared" si="2"/>
        <v>0</v>
      </c>
      <c r="G24" s="4220"/>
      <c r="H24" s="4214"/>
      <c r="I24" s="4207">
        <f t="shared" si="1"/>
        <v>0</v>
      </c>
      <c r="J24" s="4219">
        <f t="shared" si="3"/>
        <v>0</v>
      </c>
      <c r="K24" s="4214">
        <f t="shared" si="6"/>
        <v>0</v>
      </c>
      <c r="L24" s="4214">
        <f t="shared" si="6"/>
        <v>0</v>
      </c>
      <c r="M24" s="4207">
        <f t="shared" si="4"/>
        <v>0</v>
      </c>
      <c r="N24" s="4219">
        <f t="shared" si="5"/>
        <v>0</v>
      </c>
    </row>
    <row r="25" spans="1:14" s="4201" customFormat="1" ht="20.100000000000001" customHeight="1">
      <c r="A25" s="4221" t="s">
        <v>3515</v>
      </c>
      <c r="B25" s="4222" t="s">
        <v>3516</v>
      </c>
      <c r="C25" s="4223">
        <f>SUM(C7:C24)</f>
        <v>19152</v>
      </c>
      <c r="D25" s="4223">
        <f>SUM(D7:D24)</f>
        <v>11767</v>
      </c>
      <c r="E25" s="4223">
        <f>SUM(E7:E24)</f>
        <v>30919</v>
      </c>
      <c r="F25" s="4213">
        <f t="shared" si="2"/>
        <v>1</v>
      </c>
      <c r="G25" s="4223">
        <f>SUM(G7:G24)</f>
        <v>13848</v>
      </c>
      <c r="H25" s="4223">
        <f>SUM(H7:H24)</f>
        <v>5021</v>
      </c>
      <c r="I25" s="4223">
        <f>SUM(I7:I24)</f>
        <v>18869</v>
      </c>
      <c r="J25" s="4213">
        <f t="shared" si="3"/>
        <v>1</v>
      </c>
      <c r="K25" s="4214">
        <f t="shared" si="6"/>
        <v>33000</v>
      </c>
      <c r="L25" s="4214">
        <f t="shared" si="6"/>
        <v>16788</v>
      </c>
      <c r="M25" s="4207">
        <f t="shared" si="4"/>
        <v>49788</v>
      </c>
      <c r="N25" s="4213">
        <f t="shared" si="5"/>
        <v>1</v>
      </c>
    </row>
    <row r="26" spans="1:14">
      <c r="B26" s="4224"/>
      <c r="C26" s="4224"/>
      <c r="D26" s="4224"/>
      <c r="E26" s="4224"/>
      <c r="F26" s="4224"/>
      <c r="G26" s="4224"/>
      <c r="H26" s="4224"/>
      <c r="I26" s="4224"/>
      <c r="J26" s="4224"/>
      <c r="K26" s="4224"/>
      <c r="L26" s="4224"/>
      <c r="M26" s="4224"/>
      <c r="N26" s="4224"/>
    </row>
    <row r="28" spans="1:14">
      <c r="H28" s="4225"/>
      <c r="J28" s="4225"/>
      <c r="L28" s="4225"/>
      <c r="N28" s="4225"/>
    </row>
    <row r="30" spans="1:14">
      <c r="H30" s="4225"/>
      <c r="L30" s="4225"/>
    </row>
  </sheetData>
  <mergeCells count="7">
    <mergeCell ref="A1:N1"/>
    <mergeCell ref="M2:N2"/>
    <mergeCell ref="A3:A5"/>
    <mergeCell ref="B3:B5"/>
    <mergeCell ref="C3:F4"/>
    <mergeCell ref="G3:J4"/>
    <mergeCell ref="K3:N4"/>
  </mergeCells>
  <pageMargins left="0.75" right="0.75" top="1" bottom="1" header="0" footer="0"/>
  <pageSetup paperSize="9" scale="84" firstPageNumber="0" fitToWidth="0" fitToHeight="0" orientation="landscape" horizontalDpi="4294967295" verticalDpi="1200" r:id="rId1"/>
  <headerFooter alignWithMargins="0"/>
  <rowBreaks count="1" manualBreakCount="1">
    <brk id="25"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40220-EE29-4946-83D8-0B154746E1CD}">
  <dimension ref="A1:W16"/>
  <sheetViews>
    <sheetView showGridLines="0" zoomScaleNormal="100" zoomScaleSheetLayoutView="75" workbookViewId="0">
      <selection activeCell="G19" sqref="G19"/>
    </sheetView>
  </sheetViews>
  <sheetFormatPr defaultColWidth="8.85546875" defaultRowHeight="12.75"/>
  <cols>
    <col min="1" max="1" width="21.85546875" style="844" customWidth="1"/>
    <col min="2" max="2" width="27" style="844" customWidth="1"/>
    <col min="3" max="3" width="7.7109375" style="844" customWidth="1"/>
    <col min="4" max="4" width="3.7109375" style="844" customWidth="1"/>
    <col min="5" max="5" width="5.7109375" style="844" customWidth="1"/>
    <col min="6" max="6" width="3.7109375" style="844" customWidth="1"/>
    <col min="7" max="7" width="7" style="844" customWidth="1"/>
    <col min="8" max="8" width="3.7109375" style="844" customWidth="1"/>
    <col min="9" max="9" width="5.7109375" style="844" customWidth="1"/>
    <col min="10" max="10" width="3.7109375" style="844" customWidth="1"/>
    <col min="11" max="11" width="7.5703125" style="844" customWidth="1"/>
    <col min="12" max="12" width="3.7109375" style="844" customWidth="1"/>
    <col min="13" max="13" width="5.7109375" style="844" customWidth="1"/>
    <col min="14" max="14" width="3.7109375" style="844" customWidth="1"/>
    <col min="15" max="15" width="5.7109375" style="844" customWidth="1"/>
    <col min="16" max="16" width="3.7109375" style="844" customWidth="1"/>
    <col min="17" max="17" width="5.7109375" style="844" customWidth="1"/>
    <col min="18" max="18" width="3.7109375" style="844" customWidth="1"/>
    <col min="19" max="19" width="5.7109375" style="844" customWidth="1"/>
    <col min="20" max="20" width="3.7109375" style="844" customWidth="1"/>
    <col min="21" max="21" width="5.7109375" style="844" customWidth="1"/>
    <col min="22" max="22" width="3.7109375" style="844" customWidth="1"/>
    <col min="23" max="256" width="8.85546875" style="844"/>
    <col min="257" max="257" width="21.85546875" style="844" customWidth="1"/>
    <col min="258" max="258" width="27" style="844" customWidth="1"/>
    <col min="259" max="259" width="7.7109375" style="844" customWidth="1"/>
    <col min="260" max="260" width="3.7109375" style="844" customWidth="1"/>
    <col min="261" max="261" width="5.7109375" style="844" customWidth="1"/>
    <col min="262" max="262" width="3.7109375" style="844" customWidth="1"/>
    <col min="263" max="263" width="7" style="844" customWidth="1"/>
    <col min="264" max="264" width="3.7109375" style="844" customWidth="1"/>
    <col min="265" max="265" width="5.7109375" style="844" customWidth="1"/>
    <col min="266" max="266" width="3.7109375" style="844" customWidth="1"/>
    <col min="267" max="267" width="7.5703125" style="844" customWidth="1"/>
    <col min="268" max="268" width="3.7109375" style="844" customWidth="1"/>
    <col min="269" max="269" width="5.7109375" style="844" customWidth="1"/>
    <col min="270" max="270" width="3.7109375" style="844" customWidth="1"/>
    <col min="271" max="271" width="5.7109375" style="844" customWidth="1"/>
    <col min="272" max="272" width="3.7109375" style="844" customWidth="1"/>
    <col min="273" max="273" width="5.7109375" style="844" customWidth="1"/>
    <col min="274" max="274" width="3.7109375" style="844" customWidth="1"/>
    <col min="275" max="275" width="5.7109375" style="844" customWidth="1"/>
    <col min="276" max="276" width="3.7109375" style="844" customWidth="1"/>
    <col min="277" max="277" width="5.7109375" style="844" customWidth="1"/>
    <col min="278" max="278" width="3.7109375" style="844" customWidth="1"/>
    <col min="279" max="512" width="8.85546875" style="844"/>
    <col min="513" max="513" width="21.85546875" style="844" customWidth="1"/>
    <col min="514" max="514" width="27" style="844" customWidth="1"/>
    <col min="515" max="515" width="7.7109375" style="844" customWidth="1"/>
    <col min="516" max="516" width="3.7109375" style="844" customWidth="1"/>
    <col min="517" max="517" width="5.7109375" style="844" customWidth="1"/>
    <col min="518" max="518" width="3.7109375" style="844" customWidth="1"/>
    <col min="519" max="519" width="7" style="844" customWidth="1"/>
    <col min="520" max="520" width="3.7109375" style="844" customWidth="1"/>
    <col min="521" max="521" width="5.7109375" style="844" customWidth="1"/>
    <col min="522" max="522" width="3.7109375" style="844" customWidth="1"/>
    <col min="523" max="523" width="7.5703125" style="844" customWidth="1"/>
    <col min="524" max="524" width="3.7109375" style="844" customWidth="1"/>
    <col min="525" max="525" width="5.7109375" style="844" customWidth="1"/>
    <col min="526" max="526" width="3.7109375" style="844" customWidth="1"/>
    <col min="527" max="527" width="5.7109375" style="844" customWidth="1"/>
    <col min="528" max="528" width="3.7109375" style="844" customWidth="1"/>
    <col min="529" max="529" width="5.7109375" style="844" customWidth="1"/>
    <col min="530" max="530" width="3.7109375" style="844" customWidth="1"/>
    <col min="531" max="531" width="5.7109375" style="844" customWidth="1"/>
    <col min="532" max="532" width="3.7109375" style="844" customWidth="1"/>
    <col min="533" max="533" width="5.7109375" style="844" customWidth="1"/>
    <col min="534" max="534" width="3.7109375" style="844" customWidth="1"/>
    <col min="535" max="768" width="8.85546875" style="844"/>
    <col min="769" max="769" width="21.85546875" style="844" customWidth="1"/>
    <col min="770" max="770" width="27" style="844" customWidth="1"/>
    <col min="771" max="771" width="7.7109375" style="844" customWidth="1"/>
    <col min="772" max="772" width="3.7109375" style="844" customWidth="1"/>
    <col min="773" max="773" width="5.7109375" style="844" customWidth="1"/>
    <col min="774" max="774" width="3.7109375" style="844" customWidth="1"/>
    <col min="775" max="775" width="7" style="844" customWidth="1"/>
    <col min="776" max="776" width="3.7109375" style="844" customWidth="1"/>
    <col min="777" max="777" width="5.7109375" style="844" customWidth="1"/>
    <col min="778" max="778" width="3.7109375" style="844" customWidth="1"/>
    <col min="779" max="779" width="7.5703125" style="844" customWidth="1"/>
    <col min="780" max="780" width="3.7109375" style="844" customWidth="1"/>
    <col min="781" max="781" width="5.7109375" style="844" customWidth="1"/>
    <col min="782" max="782" width="3.7109375" style="844" customWidth="1"/>
    <col min="783" max="783" width="5.7109375" style="844" customWidth="1"/>
    <col min="784" max="784" width="3.7109375" style="844" customWidth="1"/>
    <col min="785" max="785" width="5.7109375" style="844" customWidth="1"/>
    <col min="786" max="786" width="3.7109375" style="844" customWidth="1"/>
    <col min="787" max="787" width="5.7109375" style="844" customWidth="1"/>
    <col min="788" max="788" width="3.7109375" style="844" customWidth="1"/>
    <col min="789" max="789" width="5.7109375" style="844" customWidth="1"/>
    <col min="790" max="790" width="3.7109375" style="844" customWidth="1"/>
    <col min="791" max="1024" width="8.85546875" style="844"/>
    <col min="1025" max="1025" width="21.85546875" style="844" customWidth="1"/>
    <col min="1026" max="1026" width="27" style="844" customWidth="1"/>
    <col min="1027" max="1027" width="7.7109375" style="844" customWidth="1"/>
    <col min="1028" max="1028" width="3.7109375" style="844" customWidth="1"/>
    <col min="1029" max="1029" width="5.7109375" style="844" customWidth="1"/>
    <col min="1030" max="1030" width="3.7109375" style="844" customWidth="1"/>
    <col min="1031" max="1031" width="7" style="844" customWidth="1"/>
    <col min="1032" max="1032" width="3.7109375" style="844" customWidth="1"/>
    <col min="1033" max="1033" width="5.7109375" style="844" customWidth="1"/>
    <col min="1034" max="1034" width="3.7109375" style="844" customWidth="1"/>
    <col min="1035" max="1035" width="7.5703125" style="844" customWidth="1"/>
    <col min="1036" max="1036" width="3.7109375" style="844" customWidth="1"/>
    <col min="1037" max="1037" width="5.7109375" style="844" customWidth="1"/>
    <col min="1038" max="1038" width="3.7109375" style="844" customWidth="1"/>
    <col min="1039" max="1039" width="5.7109375" style="844" customWidth="1"/>
    <col min="1040" max="1040" width="3.7109375" style="844" customWidth="1"/>
    <col min="1041" max="1041" width="5.7109375" style="844" customWidth="1"/>
    <col min="1042" max="1042" width="3.7109375" style="844" customWidth="1"/>
    <col min="1043" max="1043" width="5.7109375" style="844" customWidth="1"/>
    <col min="1044" max="1044" width="3.7109375" style="844" customWidth="1"/>
    <col min="1045" max="1045" width="5.7109375" style="844" customWidth="1"/>
    <col min="1046" max="1046" width="3.7109375" style="844" customWidth="1"/>
    <col min="1047" max="1280" width="8.85546875" style="844"/>
    <col min="1281" max="1281" width="21.85546875" style="844" customWidth="1"/>
    <col min="1282" max="1282" width="27" style="844" customWidth="1"/>
    <col min="1283" max="1283" width="7.7109375" style="844" customWidth="1"/>
    <col min="1284" max="1284" width="3.7109375" style="844" customWidth="1"/>
    <col min="1285" max="1285" width="5.7109375" style="844" customWidth="1"/>
    <col min="1286" max="1286" width="3.7109375" style="844" customWidth="1"/>
    <col min="1287" max="1287" width="7" style="844" customWidth="1"/>
    <col min="1288" max="1288" width="3.7109375" style="844" customWidth="1"/>
    <col min="1289" max="1289" width="5.7109375" style="844" customWidth="1"/>
    <col min="1290" max="1290" width="3.7109375" style="844" customWidth="1"/>
    <col min="1291" max="1291" width="7.5703125" style="844" customWidth="1"/>
    <col min="1292" max="1292" width="3.7109375" style="844" customWidth="1"/>
    <col min="1293" max="1293" width="5.7109375" style="844" customWidth="1"/>
    <col min="1294" max="1294" width="3.7109375" style="844" customWidth="1"/>
    <col min="1295" max="1295" width="5.7109375" style="844" customWidth="1"/>
    <col min="1296" max="1296" width="3.7109375" style="844" customWidth="1"/>
    <col min="1297" max="1297" width="5.7109375" style="844" customWidth="1"/>
    <col min="1298" max="1298" width="3.7109375" style="844" customWidth="1"/>
    <col min="1299" max="1299" width="5.7109375" style="844" customWidth="1"/>
    <col min="1300" max="1300" width="3.7109375" style="844" customWidth="1"/>
    <col min="1301" max="1301" width="5.7109375" style="844" customWidth="1"/>
    <col min="1302" max="1302" width="3.7109375" style="844" customWidth="1"/>
    <col min="1303" max="1536" width="8.85546875" style="844"/>
    <col min="1537" max="1537" width="21.85546875" style="844" customWidth="1"/>
    <col min="1538" max="1538" width="27" style="844" customWidth="1"/>
    <col min="1539" max="1539" width="7.7109375" style="844" customWidth="1"/>
    <col min="1540" max="1540" width="3.7109375" style="844" customWidth="1"/>
    <col min="1541" max="1541" width="5.7109375" style="844" customWidth="1"/>
    <col min="1542" max="1542" width="3.7109375" style="844" customWidth="1"/>
    <col min="1543" max="1543" width="7" style="844" customWidth="1"/>
    <col min="1544" max="1544" width="3.7109375" style="844" customWidth="1"/>
    <col min="1545" max="1545" width="5.7109375" style="844" customWidth="1"/>
    <col min="1546" max="1546" width="3.7109375" style="844" customWidth="1"/>
    <col min="1547" max="1547" width="7.5703125" style="844" customWidth="1"/>
    <col min="1548" max="1548" width="3.7109375" style="844" customWidth="1"/>
    <col min="1549" max="1549" width="5.7109375" style="844" customWidth="1"/>
    <col min="1550" max="1550" width="3.7109375" style="844" customWidth="1"/>
    <col min="1551" max="1551" width="5.7109375" style="844" customWidth="1"/>
    <col min="1552" max="1552" width="3.7109375" style="844" customWidth="1"/>
    <col min="1553" max="1553" width="5.7109375" style="844" customWidth="1"/>
    <col min="1554" max="1554" width="3.7109375" style="844" customWidth="1"/>
    <col min="1555" max="1555" width="5.7109375" style="844" customWidth="1"/>
    <col min="1556" max="1556" width="3.7109375" style="844" customWidth="1"/>
    <col min="1557" max="1557" width="5.7109375" style="844" customWidth="1"/>
    <col min="1558" max="1558" width="3.7109375" style="844" customWidth="1"/>
    <col min="1559" max="1792" width="8.85546875" style="844"/>
    <col min="1793" max="1793" width="21.85546875" style="844" customWidth="1"/>
    <col min="1794" max="1794" width="27" style="844" customWidth="1"/>
    <col min="1795" max="1795" width="7.7109375" style="844" customWidth="1"/>
    <col min="1796" max="1796" width="3.7109375" style="844" customWidth="1"/>
    <col min="1797" max="1797" width="5.7109375" style="844" customWidth="1"/>
    <col min="1798" max="1798" width="3.7109375" style="844" customWidth="1"/>
    <col min="1799" max="1799" width="7" style="844" customWidth="1"/>
    <col min="1800" max="1800" width="3.7109375" style="844" customWidth="1"/>
    <col min="1801" max="1801" width="5.7109375" style="844" customWidth="1"/>
    <col min="1802" max="1802" width="3.7109375" style="844" customWidth="1"/>
    <col min="1803" max="1803" width="7.5703125" style="844" customWidth="1"/>
    <col min="1804" max="1804" width="3.7109375" style="844" customWidth="1"/>
    <col min="1805" max="1805" width="5.7109375" style="844" customWidth="1"/>
    <col min="1806" max="1806" width="3.7109375" style="844" customWidth="1"/>
    <col min="1807" max="1807" width="5.7109375" style="844" customWidth="1"/>
    <col min="1808" max="1808" width="3.7109375" style="844" customWidth="1"/>
    <col min="1809" max="1809" width="5.7109375" style="844" customWidth="1"/>
    <col min="1810" max="1810" width="3.7109375" style="844" customWidth="1"/>
    <col min="1811" max="1811" width="5.7109375" style="844" customWidth="1"/>
    <col min="1812" max="1812" width="3.7109375" style="844" customWidth="1"/>
    <col min="1813" max="1813" width="5.7109375" style="844" customWidth="1"/>
    <col min="1814" max="1814" width="3.7109375" style="844" customWidth="1"/>
    <col min="1815" max="2048" width="8.85546875" style="844"/>
    <col min="2049" max="2049" width="21.85546875" style="844" customWidth="1"/>
    <col min="2050" max="2050" width="27" style="844" customWidth="1"/>
    <col min="2051" max="2051" width="7.7109375" style="844" customWidth="1"/>
    <col min="2052" max="2052" width="3.7109375" style="844" customWidth="1"/>
    <col min="2053" max="2053" width="5.7109375" style="844" customWidth="1"/>
    <col min="2054" max="2054" width="3.7109375" style="844" customWidth="1"/>
    <col min="2055" max="2055" width="7" style="844" customWidth="1"/>
    <col min="2056" max="2056" width="3.7109375" style="844" customWidth="1"/>
    <col min="2057" max="2057" width="5.7109375" style="844" customWidth="1"/>
    <col min="2058" max="2058" width="3.7109375" style="844" customWidth="1"/>
    <col min="2059" max="2059" width="7.5703125" style="844" customWidth="1"/>
    <col min="2060" max="2060" width="3.7109375" style="844" customWidth="1"/>
    <col min="2061" max="2061" width="5.7109375" style="844" customWidth="1"/>
    <col min="2062" max="2062" width="3.7109375" style="844" customWidth="1"/>
    <col min="2063" max="2063" width="5.7109375" style="844" customWidth="1"/>
    <col min="2064" max="2064" width="3.7109375" style="844" customWidth="1"/>
    <col min="2065" max="2065" width="5.7109375" style="844" customWidth="1"/>
    <col min="2066" max="2066" width="3.7109375" style="844" customWidth="1"/>
    <col min="2067" max="2067" width="5.7109375" style="844" customWidth="1"/>
    <col min="2068" max="2068" width="3.7109375" style="844" customWidth="1"/>
    <col min="2069" max="2069" width="5.7109375" style="844" customWidth="1"/>
    <col min="2070" max="2070" width="3.7109375" style="844" customWidth="1"/>
    <col min="2071" max="2304" width="8.85546875" style="844"/>
    <col min="2305" max="2305" width="21.85546875" style="844" customWidth="1"/>
    <col min="2306" max="2306" width="27" style="844" customWidth="1"/>
    <col min="2307" max="2307" width="7.7109375" style="844" customWidth="1"/>
    <col min="2308" max="2308" width="3.7109375" style="844" customWidth="1"/>
    <col min="2309" max="2309" width="5.7109375" style="844" customWidth="1"/>
    <col min="2310" max="2310" width="3.7109375" style="844" customWidth="1"/>
    <col min="2311" max="2311" width="7" style="844" customWidth="1"/>
    <col min="2312" max="2312" width="3.7109375" style="844" customWidth="1"/>
    <col min="2313" max="2313" width="5.7109375" style="844" customWidth="1"/>
    <col min="2314" max="2314" width="3.7109375" style="844" customWidth="1"/>
    <col min="2315" max="2315" width="7.5703125" style="844" customWidth="1"/>
    <col min="2316" max="2316" width="3.7109375" style="844" customWidth="1"/>
    <col min="2317" max="2317" width="5.7109375" style="844" customWidth="1"/>
    <col min="2318" max="2318" width="3.7109375" style="844" customWidth="1"/>
    <col min="2319" max="2319" width="5.7109375" style="844" customWidth="1"/>
    <col min="2320" max="2320" width="3.7109375" style="844" customWidth="1"/>
    <col min="2321" max="2321" width="5.7109375" style="844" customWidth="1"/>
    <col min="2322" max="2322" width="3.7109375" style="844" customWidth="1"/>
    <col min="2323" max="2323" width="5.7109375" style="844" customWidth="1"/>
    <col min="2324" max="2324" width="3.7109375" style="844" customWidth="1"/>
    <col min="2325" max="2325" width="5.7109375" style="844" customWidth="1"/>
    <col min="2326" max="2326" width="3.7109375" style="844" customWidth="1"/>
    <col min="2327" max="2560" width="8.85546875" style="844"/>
    <col min="2561" max="2561" width="21.85546875" style="844" customWidth="1"/>
    <col min="2562" max="2562" width="27" style="844" customWidth="1"/>
    <col min="2563" max="2563" width="7.7109375" style="844" customWidth="1"/>
    <col min="2564" max="2564" width="3.7109375" style="844" customWidth="1"/>
    <col min="2565" max="2565" width="5.7109375" style="844" customWidth="1"/>
    <col min="2566" max="2566" width="3.7109375" style="844" customWidth="1"/>
    <col min="2567" max="2567" width="7" style="844" customWidth="1"/>
    <col min="2568" max="2568" width="3.7109375" style="844" customWidth="1"/>
    <col min="2569" max="2569" width="5.7109375" style="844" customWidth="1"/>
    <col min="2570" max="2570" width="3.7109375" style="844" customWidth="1"/>
    <col min="2571" max="2571" width="7.5703125" style="844" customWidth="1"/>
    <col min="2572" max="2572" width="3.7109375" style="844" customWidth="1"/>
    <col min="2573" max="2573" width="5.7109375" style="844" customWidth="1"/>
    <col min="2574" max="2574" width="3.7109375" style="844" customWidth="1"/>
    <col min="2575" max="2575" width="5.7109375" style="844" customWidth="1"/>
    <col min="2576" max="2576" width="3.7109375" style="844" customWidth="1"/>
    <col min="2577" max="2577" width="5.7109375" style="844" customWidth="1"/>
    <col min="2578" max="2578" width="3.7109375" style="844" customWidth="1"/>
    <col min="2579" max="2579" width="5.7109375" style="844" customWidth="1"/>
    <col min="2580" max="2580" width="3.7109375" style="844" customWidth="1"/>
    <col min="2581" max="2581" width="5.7109375" style="844" customWidth="1"/>
    <col min="2582" max="2582" width="3.7109375" style="844" customWidth="1"/>
    <col min="2583" max="2816" width="8.85546875" style="844"/>
    <col min="2817" max="2817" width="21.85546875" style="844" customWidth="1"/>
    <col min="2818" max="2818" width="27" style="844" customWidth="1"/>
    <col min="2819" max="2819" width="7.7109375" style="844" customWidth="1"/>
    <col min="2820" max="2820" width="3.7109375" style="844" customWidth="1"/>
    <col min="2821" max="2821" width="5.7109375" style="844" customWidth="1"/>
    <col min="2822" max="2822" width="3.7109375" style="844" customWidth="1"/>
    <col min="2823" max="2823" width="7" style="844" customWidth="1"/>
    <col min="2824" max="2824" width="3.7109375" style="844" customWidth="1"/>
    <col min="2825" max="2825" width="5.7109375" style="844" customWidth="1"/>
    <col min="2826" max="2826" width="3.7109375" style="844" customWidth="1"/>
    <col min="2827" max="2827" width="7.5703125" style="844" customWidth="1"/>
    <col min="2828" max="2828" width="3.7109375" style="844" customWidth="1"/>
    <col min="2829" max="2829" width="5.7109375" style="844" customWidth="1"/>
    <col min="2830" max="2830" width="3.7109375" style="844" customWidth="1"/>
    <col min="2831" max="2831" width="5.7109375" style="844" customWidth="1"/>
    <col min="2832" max="2832" width="3.7109375" style="844" customWidth="1"/>
    <col min="2833" max="2833" width="5.7109375" style="844" customWidth="1"/>
    <col min="2834" max="2834" width="3.7109375" style="844" customWidth="1"/>
    <col min="2835" max="2835" width="5.7109375" style="844" customWidth="1"/>
    <col min="2836" max="2836" width="3.7109375" style="844" customWidth="1"/>
    <col min="2837" max="2837" width="5.7109375" style="844" customWidth="1"/>
    <col min="2838" max="2838" width="3.7109375" style="844" customWidth="1"/>
    <col min="2839" max="3072" width="8.85546875" style="844"/>
    <col min="3073" max="3073" width="21.85546875" style="844" customWidth="1"/>
    <col min="3074" max="3074" width="27" style="844" customWidth="1"/>
    <col min="3075" max="3075" width="7.7109375" style="844" customWidth="1"/>
    <col min="3076" max="3076" width="3.7109375" style="844" customWidth="1"/>
    <col min="3077" max="3077" width="5.7109375" style="844" customWidth="1"/>
    <col min="3078" max="3078" width="3.7109375" style="844" customWidth="1"/>
    <col min="3079" max="3079" width="7" style="844" customWidth="1"/>
    <col min="3080" max="3080" width="3.7109375" style="844" customWidth="1"/>
    <col min="3081" max="3081" width="5.7109375" style="844" customWidth="1"/>
    <col min="3082" max="3082" width="3.7109375" style="844" customWidth="1"/>
    <col min="3083" max="3083" width="7.5703125" style="844" customWidth="1"/>
    <col min="3084" max="3084" width="3.7109375" style="844" customWidth="1"/>
    <col min="3085" max="3085" width="5.7109375" style="844" customWidth="1"/>
    <col min="3086" max="3086" width="3.7109375" style="844" customWidth="1"/>
    <col min="3087" max="3087" width="5.7109375" style="844" customWidth="1"/>
    <col min="3088" max="3088" width="3.7109375" style="844" customWidth="1"/>
    <col min="3089" max="3089" width="5.7109375" style="844" customWidth="1"/>
    <col min="3090" max="3090" width="3.7109375" style="844" customWidth="1"/>
    <col min="3091" max="3091" width="5.7109375" style="844" customWidth="1"/>
    <col min="3092" max="3092" width="3.7109375" style="844" customWidth="1"/>
    <col min="3093" max="3093" width="5.7109375" style="844" customWidth="1"/>
    <col min="3094" max="3094" width="3.7109375" style="844" customWidth="1"/>
    <col min="3095" max="3328" width="8.85546875" style="844"/>
    <col min="3329" max="3329" width="21.85546875" style="844" customWidth="1"/>
    <col min="3330" max="3330" width="27" style="844" customWidth="1"/>
    <col min="3331" max="3331" width="7.7109375" style="844" customWidth="1"/>
    <col min="3332" max="3332" width="3.7109375" style="844" customWidth="1"/>
    <col min="3333" max="3333" width="5.7109375" style="844" customWidth="1"/>
    <col min="3334" max="3334" width="3.7109375" style="844" customWidth="1"/>
    <col min="3335" max="3335" width="7" style="844" customWidth="1"/>
    <col min="3336" max="3336" width="3.7109375" style="844" customWidth="1"/>
    <col min="3337" max="3337" width="5.7109375" style="844" customWidth="1"/>
    <col min="3338" max="3338" width="3.7109375" style="844" customWidth="1"/>
    <col min="3339" max="3339" width="7.5703125" style="844" customWidth="1"/>
    <col min="3340" max="3340" width="3.7109375" style="844" customWidth="1"/>
    <col min="3341" max="3341" width="5.7109375" style="844" customWidth="1"/>
    <col min="3342" max="3342" width="3.7109375" style="844" customWidth="1"/>
    <col min="3343" max="3343" width="5.7109375" style="844" customWidth="1"/>
    <col min="3344" max="3344" width="3.7109375" style="844" customWidth="1"/>
    <col min="3345" max="3345" width="5.7109375" style="844" customWidth="1"/>
    <col min="3346" max="3346" width="3.7109375" style="844" customWidth="1"/>
    <col min="3347" max="3347" width="5.7109375" style="844" customWidth="1"/>
    <col min="3348" max="3348" width="3.7109375" style="844" customWidth="1"/>
    <col min="3349" max="3349" width="5.7109375" style="844" customWidth="1"/>
    <col min="3350" max="3350" width="3.7109375" style="844" customWidth="1"/>
    <col min="3351" max="3584" width="8.85546875" style="844"/>
    <col min="3585" max="3585" width="21.85546875" style="844" customWidth="1"/>
    <col min="3586" max="3586" width="27" style="844" customWidth="1"/>
    <col min="3587" max="3587" width="7.7109375" style="844" customWidth="1"/>
    <col min="3588" max="3588" width="3.7109375" style="844" customWidth="1"/>
    <col min="3589" max="3589" width="5.7109375" style="844" customWidth="1"/>
    <col min="3590" max="3590" width="3.7109375" style="844" customWidth="1"/>
    <col min="3591" max="3591" width="7" style="844" customWidth="1"/>
    <col min="3592" max="3592" width="3.7109375" style="844" customWidth="1"/>
    <col min="3593" max="3593" width="5.7109375" style="844" customWidth="1"/>
    <col min="3594" max="3594" width="3.7109375" style="844" customWidth="1"/>
    <col min="3595" max="3595" width="7.5703125" style="844" customWidth="1"/>
    <col min="3596" max="3596" width="3.7109375" style="844" customWidth="1"/>
    <col min="3597" max="3597" width="5.7109375" style="844" customWidth="1"/>
    <col min="3598" max="3598" width="3.7109375" style="844" customWidth="1"/>
    <col min="3599" max="3599" width="5.7109375" style="844" customWidth="1"/>
    <col min="3600" max="3600" width="3.7109375" style="844" customWidth="1"/>
    <col min="3601" max="3601" width="5.7109375" style="844" customWidth="1"/>
    <col min="3602" max="3602" width="3.7109375" style="844" customWidth="1"/>
    <col min="3603" max="3603" width="5.7109375" style="844" customWidth="1"/>
    <col min="3604" max="3604" width="3.7109375" style="844" customWidth="1"/>
    <col min="3605" max="3605" width="5.7109375" style="844" customWidth="1"/>
    <col min="3606" max="3606" width="3.7109375" style="844" customWidth="1"/>
    <col min="3607" max="3840" width="8.85546875" style="844"/>
    <col min="3841" max="3841" width="21.85546875" style="844" customWidth="1"/>
    <col min="3842" max="3842" width="27" style="844" customWidth="1"/>
    <col min="3843" max="3843" width="7.7109375" style="844" customWidth="1"/>
    <col min="3844" max="3844" width="3.7109375" style="844" customWidth="1"/>
    <col min="3845" max="3845" width="5.7109375" style="844" customWidth="1"/>
    <col min="3846" max="3846" width="3.7109375" style="844" customWidth="1"/>
    <col min="3847" max="3847" width="7" style="844" customWidth="1"/>
    <col min="3848" max="3848" width="3.7109375" style="844" customWidth="1"/>
    <col min="3849" max="3849" width="5.7109375" style="844" customWidth="1"/>
    <col min="3850" max="3850" width="3.7109375" style="844" customWidth="1"/>
    <col min="3851" max="3851" width="7.5703125" style="844" customWidth="1"/>
    <col min="3852" max="3852" width="3.7109375" style="844" customWidth="1"/>
    <col min="3853" max="3853" width="5.7109375" style="844" customWidth="1"/>
    <col min="3854" max="3854" width="3.7109375" style="844" customWidth="1"/>
    <col min="3855" max="3855" width="5.7109375" style="844" customWidth="1"/>
    <col min="3856" max="3856" width="3.7109375" style="844" customWidth="1"/>
    <col min="3857" max="3857" width="5.7109375" style="844" customWidth="1"/>
    <col min="3858" max="3858" width="3.7109375" style="844" customWidth="1"/>
    <col min="3859" max="3859" width="5.7109375" style="844" customWidth="1"/>
    <col min="3860" max="3860" width="3.7109375" style="844" customWidth="1"/>
    <col min="3861" max="3861" width="5.7109375" style="844" customWidth="1"/>
    <col min="3862" max="3862" width="3.7109375" style="844" customWidth="1"/>
    <col min="3863" max="4096" width="8.85546875" style="844"/>
    <col min="4097" max="4097" width="21.85546875" style="844" customWidth="1"/>
    <col min="4098" max="4098" width="27" style="844" customWidth="1"/>
    <col min="4099" max="4099" width="7.7109375" style="844" customWidth="1"/>
    <col min="4100" max="4100" width="3.7109375" style="844" customWidth="1"/>
    <col min="4101" max="4101" width="5.7109375" style="844" customWidth="1"/>
    <col min="4102" max="4102" width="3.7109375" style="844" customWidth="1"/>
    <col min="4103" max="4103" width="7" style="844" customWidth="1"/>
    <col min="4104" max="4104" width="3.7109375" style="844" customWidth="1"/>
    <col min="4105" max="4105" width="5.7109375" style="844" customWidth="1"/>
    <col min="4106" max="4106" width="3.7109375" style="844" customWidth="1"/>
    <col min="4107" max="4107" width="7.5703125" style="844" customWidth="1"/>
    <col min="4108" max="4108" width="3.7109375" style="844" customWidth="1"/>
    <col min="4109" max="4109" width="5.7109375" style="844" customWidth="1"/>
    <col min="4110" max="4110" width="3.7109375" style="844" customWidth="1"/>
    <col min="4111" max="4111" width="5.7109375" style="844" customWidth="1"/>
    <col min="4112" max="4112" width="3.7109375" style="844" customWidth="1"/>
    <col min="4113" max="4113" width="5.7109375" style="844" customWidth="1"/>
    <col min="4114" max="4114" width="3.7109375" style="844" customWidth="1"/>
    <col min="4115" max="4115" width="5.7109375" style="844" customWidth="1"/>
    <col min="4116" max="4116" width="3.7109375" style="844" customWidth="1"/>
    <col min="4117" max="4117" width="5.7109375" style="844" customWidth="1"/>
    <col min="4118" max="4118" width="3.7109375" style="844" customWidth="1"/>
    <col min="4119" max="4352" width="8.85546875" style="844"/>
    <col min="4353" max="4353" width="21.85546875" style="844" customWidth="1"/>
    <col min="4354" max="4354" width="27" style="844" customWidth="1"/>
    <col min="4355" max="4355" width="7.7109375" style="844" customWidth="1"/>
    <col min="4356" max="4356" width="3.7109375" style="844" customWidth="1"/>
    <col min="4357" max="4357" width="5.7109375" style="844" customWidth="1"/>
    <col min="4358" max="4358" width="3.7109375" style="844" customWidth="1"/>
    <col min="4359" max="4359" width="7" style="844" customWidth="1"/>
    <col min="4360" max="4360" width="3.7109375" style="844" customWidth="1"/>
    <col min="4361" max="4361" width="5.7109375" style="844" customWidth="1"/>
    <col min="4362" max="4362" width="3.7109375" style="844" customWidth="1"/>
    <col min="4363" max="4363" width="7.5703125" style="844" customWidth="1"/>
    <col min="4364" max="4364" width="3.7109375" style="844" customWidth="1"/>
    <col min="4365" max="4365" width="5.7109375" style="844" customWidth="1"/>
    <col min="4366" max="4366" width="3.7109375" style="844" customWidth="1"/>
    <col min="4367" max="4367" width="5.7109375" style="844" customWidth="1"/>
    <col min="4368" max="4368" width="3.7109375" style="844" customWidth="1"/>
    <col min="4369" max="4369" width="5.7109375" style="844" customWidth="1"/>
    <col min="4370" max="4370" width="3.7109375" style="844" customWidth="1"/>
    <col min="4371" max="4371" width="5.7109375" style="844" customWidth="1"/>
    <col min="4372" max="4372" width="3.7109375" style="844" customWidth="1"/>
    <col min="4373" max="4373" width="5.7109375" style="844" customWidth="1"/>
    <col min="4374" max="4374" width="3.7109375" style="844" customWidth="1"/>
    <col min="4375" max="4608" width="8.85546875" style="844"/>
    <col min="4609" max="4609" width="21.85546875" style="844" customWidth="1"/>
    <col min="4610" max="4610" width="27" style="844" customWidth="1"/>
    <col min="4611" max="4611" width="7.7109375" style="844" customWidth="1"/>
    <col min="4612" max="4612" width="3.7109375" style="844" customWidth="1"/>
    <col min="4613" max="4613" width="5.7109375" style="844" customWidth="1"/>
    <col min="4614" max="4614" width="3.7109375" style="844" customWidth="1"/>
    <col min="4615" max="4615" width="7" style="844" customWidth="1"/>
    <col min="4616" max="4616" width="3.7109375" style="844" customWidth="1"/>
    <col min="4617" max="4617" width="5.7109375" style="844" customWidth="1"/>
    <col min="4618" max="4618" width="3.7109375" style="844" customWidth="1"/>
    <col min="4619" max="4619" width="7.5703125" style="844" customWidth="1"/>
    <col min="4620" max="4620" width="3.7109375" style="844" customWidth="1"/>
    <col min="4621" max="4621" width="5.7109375" style="844" customWidth="1"/>
    <col min="4622" max="4622" width="3.7109375" style="844" customWidth="1"/>
    <col min="4623" max="4623" width="5.7109375" style="844" customWidth="1"/>
    <col min="4624" max="4624" width="3.7109375" style="844" customWidth="1"/>
    <col min="4625" max="4625" width="5.7109375" style="844" customWidth="1"/>
    <col min="4626" max="4626" width="3.7109375" style="844" customWidth="1"/>
    <col min="4627" max="4627" width="5.7109375" style="844" customWidth="1"/>
    <col min="4628" max="4628" width="3.7109375" style="844" customWidth="1"/>
    <col min="4629" max="4629" width="5.7109375" style="844" customWidth="1"/>
    <col min="4630" max="4630" width="3.7109375" style="844" customWidth="1"/>
    <col min="4631" max="4864" width="8.85546875" style="844"/>
    <col min="4865" max="4865" width="21.85546875" style="844" customWidth="1"/>
    <col min="4866" max="4866" width="27" style="844" customWidth="1"/>
    <col min="4867" max="4867" width="7.7109375" style="844" customWidth="1"/>
    <col min="4868" max="4868" width="3.7109375" style="844" customWidth="1"/>
    <col min="4869" max="4869" width="5.7109375" style="844" customWidth="1"/>
    <col min="4870" max="4870" width="3.7109375" style="844" customWidth="1"/>
    <col min="4871" max="4871" width="7" style="844" customWidth="1"/>
    <col min="4872" max="4872" width="3.7109375" style="844" customWidth="1"/>
    <col min="4873" max="4873" width="5.7109375" style="844" customWidth="1"/>
    <col min="4874" max="4874" width="3.7109375" style="844" customWidth="1"/>
    <col min="4875" max="4875" width="7.5703125" style="844" customWidth="1"/>
    <col min="4876" max="4876" width="3.7109375" style="844" customWidth="1"/>
    <col min="4877" max="4877" width="5.7109375" style="844" customWidth="1"/>
    <col min="4878" max="4878" width="3.7109375" style="844" customWidth="1"/>
    <col min="4879" max="4879" width="5.7109375" style="844" customWidth="1"/>
    <col min="4880" max="4880" width="3.7109375" style="844" customWidth="1"/>
    <col min="4881" max="4881" width="5.7109375" style="844" customWidth="1"/>
    <col min="4882" max="4882" width="3.7109375" style="844" customWidth="1"/>
    <col min="4883" max="4883" width="5.7109375" style="844" customWidth="1"/>
    <col min="4884" max="4884" width="3.7109375" style="844" customWidth="1"/>
    <col min="4885" max="4885" width="5.7109375" style="844" customWidth="1"/>
    <col min="4886" max="4886" width="3.7109375" style="844" customWidth="1"/>
    <col min="4887" max="5120" width="8.85546875" style="844"/>
    <col min="5121" max="5121" width="21.85546875" style="844" customWidth="1"/>
    <col min="5122" max="5122" width="27" style="844" customWidth="1"/>
    <col min="5123" max="5123" width="7.7109375" style="844" customWidth="1"/>
    <col min="5124" max="5124" width="3.7109375" style="844" customWidth="1"/>
    <col min="5125" max="5125" width="5.7109375" style="844" customWidth="1"/>
    <col min="5126" max="5126" width="3.7109375" style="844" customWidth="1"/>
    <col min="5127" max="5127" width="7" style="844" customWidth="1"/>
    <col min="5128" max="5128" width="3.7109375" style="844" customWidth="1"/>
    <col min="5129" max="5129" width="5.7109375" style="844" customWidth="1"/>
    <col min="5130" max="5130" width="3.7109375" style="844" customWidth="1"/>
    <col min="5131" max="5131" width="7.5703125" style="844" customWidth="1"/>
    <col min="5132" max="5132" width="3.7109375" style="844" customWidth="1"/>
    <col min="5133" max="5133" width="5.7109375" style="844" customWidth="1"/>
    <col min="5134" max="5134" width="3.7109375" style="844" customWidth="1"/>
    <col min="5135" max="5135" width="5.7109375" style="844" customWidth="1"/>
    <col min="5136" max="5136" width="3.7109375" style="844" customWidth="1"/>
    <col min="5137" max="5137" width="5.7109375" style="844" customWidth="1"/>
    <col min="5138" max="5138" width="3.7109375" style="844" customWidth="1"/>
    <col min="5139" max="5139" width="5.7109375" style="844" customWidth="1"/>
    <col min="5140" max="5140" width="3.7109375" style="844" customWidth="1"/>
    <col min="5141" max="5141" width="5.7109375" style="844" customWidth="1"/>
    <col min="5142" max="5142" width="3.7109375" style="844" customWidth="1"/>
    <col min="5143" max="5376" width="8.85546875" style="844"/>
    <col min="5377" max="5377" width="21.85546875" style="844" customWidth="1"/>
    <col min="5378" max="5378" width="27" style="844" customWidth="1"/>
    <col min="5379" max="5379" width="7.7109375" style="844" customWidth="1"/>
    <col min="5380" max="5380" width="3.7109375" style="844" customWidth="1"/>
    <col min="5381" max="5381" width="5.7109375" style="844" customWidth="1"/>
    <col min="5382" max="5382" width="3.7109375" style="844" customWidth="1"/>
    <col min="5383" max="5383" width="7" style="844" customWidth="1"/>
    <col min="5384" max="5384" width="3.7109375" style="844" customWidth="1"/>
    <col min="5385" max="5385" width="5.7109375" style="844" customWidth="1"/>
    <col min="5386" max="5386" width="3.7109375" style="844" customWidth="1"/>
    <col min="5387" max="5387" width="7.5703125" style="844" customWidth="1"/>
    <col min="5388" max="5388" width="3.7109375" style="844" customWidth="1"/>
    <col min="5389" max="5389" width="5.7109375" style="844" customWidth="1"/>
    <col min="5390" max="5390" width="3.7109375" style="844" customWidth="1"/>
    <col min="5391" max="5391" width="5.7109375" style="844" customWidth="1"/>
    <col min="5392" max="5392" width="3.7109375" style="844" customWidth="1"/>
    <col min="5393" max="5393" width="5.7109375" style="844" customWidth="1"/>
    <col min="5394" max="5394" width="3.7109375" style="844" customWidth="1"/>
    <col min="5395" max="5395" width="5.7109375" style="844" customWidth="1"/>
    <col min="5396" max="5396" width="3.7109375" style="844" customWidth="1"/>
    <col min="5397" max="5397" width="5.7109375" style="844" customWidth="1"/>
    <col min="5398" max="5398" width="3.7109375" style="844" customWidth="1"/>
    <col min="5399" max="5632" width="8.85546875" style="844"/>
    <col min="5633" max="5633" width="21.85546875" style="844" customWidth="1"/>
    <col min="5634" max="5634" width="27" style="844" customWidth="1"/>
    <col min="5635" max="5635" width="7.7109375" style="844" customWidth="1"/>
    <col min="5636" max="5636" width="3.7109375" style="844" customWidth="1"/>
    <col min="5637" max="5637" width="5.7109375" style="844" customWidth="1"/>
    <col min="5638" max="5638" width="3.7109375" style="844" customWidth="1"/>
    <col min="5639" max="5639" width="7" style="844" customWidth="1"/>
    <col min="5640" max="5640" width="3.7109375" style="844" customWidth="1"/>
    <col min="5641" max="5641" width="5.7109375" style="844" customWidth="1"/>
    <col min="5642" max="5642" width="3.7109375" style="844" customWidth="1"/>
    <col min="5643" max="5643" width="7.5703125" style="844" customWidth="1"/>
    <col min="5644" max="5644" width="3.7109375" style="844" customWidth="1"/>
    <col min="5645" max="5645" width="5.7109375" style="844" customWidth="1"/>
    <col min="5646" max="5646" width="3.7109375" style="844" customWidth="1"/>
    <col min="5647" max="5647" width="5.7109375" style="844" customWidth="1"/>
    <col min="5648" max="5648" width="3.7109375" style="844" customWidth="1"/>
    <col min="5649" max="5649" width="5.7109375" style="844" customWidth="1"/>
    <col min="5650" max="5650" width="3.7109375" style="844" customWidth="1"/>
    <col min="5651" max="5651" width="5.7109375" style="844" customWidth="1"/>
    <col min="5652" max="5652" width="3.7109375" style="844" customWidth="1"/>
    <col min="5653" max="5653" width="5.7109375" style="844" customWidth="1"/>
    <col min="5654" max="5654" width="3.7109375" style="844" customWidth="1"/>
    <col min="5655" max="5888" width="8.85546875" style="844"/>
    <col min="5889" max="5889" width="21.85546875" style="844" customWidth="1"/>
    <col min="5890" max="5890" width="27" style="844" customWidth="1"/>
    <col min="5891" max="5891" width="7.7109375" style="844" customWidth="1"/>
    <col min="5892" max="5892" width="3.7109375" style="844" customWidth="1"/>
    <col min="5893" max="5893" width="5.7109375" style="844" customWidth="1"/>
    <col min="5894" max="5894" width="3.7109375" style="844" customWidth="1"/>
    <col min="5895" max="5895" width="7" style="844" customWidth="1"/>
    <col min="5896" max="5896" width="3.7109375" style="844" customWidth="1"/>
    <col min="5897" max="5897" width="5.7109375" style="844" customWidth="1"/>
    <col min="5898" max="5898" width="3.7109375" style="844" customWidth="1"/>
    <col min="5899" max="5899" width="7.5703125" style="844" customWidth="1"/>
    <col min="5900" max="5900" width="3.7109375" style="844" customWidth="1"/>
    <col min="5901" max="5901" width="5.7109375" style="844" customWidth="1"/>
    <col min="5902" max="5902" width="3.7109375" style="844" customWidth="1"/>
    <col min="5903" max="5903" width="5.7109375" style="844" customWidth="1"/>
    <col min="5904" max="5904" width="3.7109375" style="844" customWidth="1"/>
    <col min="5905" max="5905" width="5.7109375" style="844" customWidth="1"/>
    <col min="5906" max="5906" width="3.7109375" style="844" customWidth="1"/>
    <col min="5907" max="5907" width="5.7109375" style="844" customWidth="1"/>
    <col min="5908" max="5908" width="3.7109375" style="844" customWidth="1"/>
    <col min="5909" max="5909" width="5.7109375" style="844" customWidth="1"/>
    <col min="5910" max="5910" width="3.7109375" style="844" customWidth="1"/>
    <col min="5911" max="6144" width="8.85546875" style="844"/>
    <col min="6145" max="6145" width="21.85546875" style="844" customWidth="1"/>
    <col min="6146" max="6146" width="27" style="844" customWidth="1"/>
    <col min="6147" max="6147" width="7.7109375" style="844" customWidth="1"/>
    <col min="6148" max="6148" width="3.7109375" style="844" customWidth="1"/>
    <col min="6149" max="6149" width="5.7109375" style="844" customWidth="1"/>
    <col min="6150" max="6150" width="3.7109375" style="844" customWidth="1"/>
    <col min="6151" max="6151" width="7" style="844" customWidth="1"/>
    <col min="6152" max="6152" width="3.7109375" style="844" customWidth="1"/>
    <col min="6153" max="6153" width="5.7109375" style="844" customWidth="1"/>
    <col min="6154" max="6154" width="3.7109375" style="844" customWidth="1"/>
    <col min="6155" max="6155" width="7.5703125" style="844" customWidth="1"/>
    <col min="6156" max="6156" width="3.7109375" style="844" customWidth="1"/>
    <col min="6157" max="6157" width="5.7109375" style="844" customWidth="1"/>
    <col min="6158" max="6158" width="3.7109375" style="844" customWidth="1"/>
    <col min="6159" max="6159" width="5.7109375" style="844" customWidth="1"/>
    <col min="6160" max="6160" width="3.7109375" style="844" customWidth="1"/>
    <col min="6161" max="6161" width="5.7109375" style="844" customWidth="1"/>
    <col min="6162" max="6162" width="3.7109375" style="844" customWidth="1"/>
    <col min="6163" max="6163" width="5.7109375" style="844" customWidth="1"/>
    <col min="6164" max="6164" width="3.7109375" style="844" customWidth="1"/>
    <col min="6165" max="6165" width="5.7109375" style="844" customWidth="1"/>
    <col min="6166" max="6166" width="3.7109375" style="844" customWidth="1"/>
    <col min="6167" max="6400" width="8.85546875" style="844"/>
    <col min="6401" max="6401" width="21.85546875" style="844" customWidth="1"/>
    <col min="6402" max="6402" width="27" style="844" customWidth="1"/>
    <col min="6403" max="6403" width="7.7109375" style="844" customWidth="1"/>
    <col min="6404" max="6404" width="3.7109375" style="844" customWidth="1"/>
    <col min="6405" max="6405" width="5.7109375" style="844" customWidth="1"/>
    <col min="6406" max="6406" width="3.7109375" style="844" customWidth="1"/>
    <col min="6407" max="6407" width="7" style="844" customWidth="1"/>
    <col min="6408" max="6408" width="3.7109375" style="844" customWidth="1"/>
    <col min="6409" max="6409" width="5.7109375" style="844" customWidth="1"/>
    <col min="6410" max="6410" width="3.7109375" style="844" customWidth="1"/>
    <col min="6411" max="6411" width="7.5703125" style="844" customWidth="1"/>
    <col min="6412" max="6412" width="3.7109375" style="844" customWidth="1"/>
    <col min="6413" max="6413" width="5.7109375" style="844" customWidth="1"/>
    <col min="6414" max="6414" width="3.7109375" style="844" customWidth="1"/>
    <col min="6415" max="6415" width="5.7109375" style="844" customWidth="1"/>
    <col min="6416" max="6416" width="3.7109375" style="844" customWidth="1"/>
    <col min="6417" max="6417" width="5.7109375" style="844" customWidth="1"/>
    <col min="6418" max="6418" width="3.7109375" style="844" customWidth="1"/>
    <col min="6419" max="6419" width="5.7109375" style="844" customWidth="1"/>
    <col min="6420" max="6420" width="3.7109375" style="844" customWidth="1"/>
    <col min="6421" max="6421" width="5.7109375" style="844" customWidth="1"/>
    <col min="6422" max="6422" width="3.7109375" style="844" customWidth="1"/>
    <col min="6423" max="6656" width="8.85546875" style="844"/>
    <col min="6657" max="6657" width="21.85546875" style="844" customWidth="1"/>
    <col min="6658" max="6658" width="27" style="844" customWidth="1"/>
    <col min="6659" max="6659" width="7.7109375" style="844" customWidth="1"/>
    <col min="6660" max="6660" width="3.7109375" style="844" customWidth="1"/>
    <col min="6661" max="6661" width="5.7109375" style="844" customWidth="1"/>
    <col min="6662" max="6662" width="3.7109375" style="844" customWidth="1"/>
    <col min="6663" max="6663" width="7" style="844" customWidth="1"/>
    <col min="6664" max="6664" width="3.7109375" style="844" customWidth="1"/>
    <col min="6665" max="6665" width="5.7109375" style="844" customWidth="1"/>
    <col min="6666" max="6666" width="3.7109375" style="844" customWidth="1"/>
    <col min="6667" max="6667" width="7.5703125" style="844" customWidth="1"/>
    <col min="6668" max="6668" width="3.7109375" style="844" customWidth="1"/>
    <col min="6669" max="6669" width="5.7109375" style="844" customWidth="1"/>
    <col min="6670" max="6670" width="3.7109375" style="844" customWidth="1"/>
    <col min="6671" max="6671" width="5.7109375" style="844" customWidth="1"/>
    <col min="6672" max="6672" width="3.7109375" style="844" customWidth="1"/>
    <col min="6673" max="6673" width="5.7109375" style="844" customWidth="1"/>
    <col min="6674" max="6674" width="3.7109375" style="844" customWidth="1"/>
    <col min="6675" max="6675" width="5.7109375" style="844" customWidth="1"/>
    <col min="6676" max="6676" width="3.7109375" style="844" customWidth="1"/>
    <col min="6677" max="6677" width="5.7109375" style="844" customWidth="1"/>
    <col min="6678" max="6678" width="3.7109375" style="844" customWidth="1"/>
    <col min="6679" max="6912" width="8.85546875" style="844"/>
    <col min="6913" max="6913" width="21.85546875" style="844" customWidth="1"/>
    <col min="6914" max="6914" width="27" style="844" customWidth="1"/>
    <col min="6915" max="6915" width="7.7109375" style="844" customWidth="1"/>
    <col min="6916" max="6916" width="3.7109375" style="844" customWidth="1"/>
    <col min="6917" max="6917" width="5.7109375" style="844" customWidth="1"/>
    <col min="6918" max="6918" width="3.7109375" style="844" customWidth="1"/>
    <col min="6919" max="6919" width="7" style="844" customWidth="1"/>
    <col min="6920" max="6920" width="3.7109375" style="844" customWidth="1"/>
    <col min="6921" max="6921" width="5.7109375" style="844" customWidth="1"/>
    <col min="6922" max="6922" width="3.7109375" style="844" customWidth="1"/>
    <col min="6923" max="6923" width="7.5703125" style="844" customWidth="1"/>
    <col min="6924" max="6924" width="3.7109375" style="844" customWidth="1"/>
    <col min="6925" max="6925" width="5.7109375" style="844" customWidth="1"/>
    <col min="6926" max="6926" width="3.7109375" style="844" customWidth="1"/>
    <col min="6927" max="6927" width="5.7109375" style="844" customWidth="1"/>
    <col min="6928" max="6928" width="3.7109375" style="844" customWidth="1"/>
    <col min="6929" max="6929" width="5.7109375" style="844" customWidth="1"/>
    <col min="6930" max="6930" width="3.7109375" style="844" customWidth="1"/>
    <col min="6931" max="6931" width="5.7109375" style="844" customWidth="1"/>
    <col min="6932" max="6932" width="3.7109375" style="844" customWidth="1"/>
    <col min="6933" max="6933" width="5.7109375" style="844" customWidth="1"/>
    <col min="6934" max="6934" width="3.7109375" style="844" customWidth="1"/>
    <col min="6935" max="7168" width="8.85546875" style="844"/>
    <col min="7169" max="7169" width="21.85546875" style="844" customWidth="1"/>
    <col min="7170" max="7170" width="27" style="844" customWidth="1"/>
    <col min="7171" max="7171" width="7.7109375" style="844" customWidth="1"/>
    <col min="7172" max="7172" width="3.7109375" style="844" customWidth="1"/>
    <col min="7173" max="7173" width="5.7109375" style="844" customWidth="1"/>
    <col min="7174" max="7174" width="3.7109375" style="844" customWidth="1"/>
    <col min="7175" max="7175" width="7" style="844" customWidth="1"/>
    <col min="7176" max="7176" width="3.7109375" style="844" customWidth="1"/>
    <col min="7177" max="7177" width="5.7109375" style="844" customWidth="1"/>
    <col min="7178" max="7178" width="3.7109375" style="844" customWidth="1"/>
    <col min="7179" max="7179" width="7.5703125" style="844" customWidth="1"/>
    <col min="7180" max="7180" width="3.7109375" style="844" customWidth="1"/>
    <col min="7181" max="7181" width="5.7109375" style="844" customWidth="1"/>
    <col min="7182" max="7182" width="3.7109375" style="844" customWidth="1"/>
    <col min="7183" max="7183" width="5.7109375" style="844" customWidth="1"/>
    <col min="7184" max="7184" width="3.7109375" style="844" customWidth="1"/>
    <col min="7185" max="7185" width="5.7109375" style="844" customWidth="1"/>
    <col min="7186" max="7186" width="3.7109375" style="844" customWidth="1"/>
    <col min="7187" max="7187" width="5.7109375" style="844" customWidth="1"/>
    <col min="7188" max="7188" width="3.7109375" style="844" customWidth="1"/>
    <col min="7189" max="7189" width="5.7109375" style="844" customWidth="1"/>
    <col min="7190" max="7190" width="3.7109375" style="844" customWidth="1"/>
    <col min="7191" max="7424" width="8.85546875" style="844"/>
    <col min="7425" max="7425" width="21.85546875" style="844" customWidth="1"/>
    <col min="7426" max="7426" width="27" style="844" customWidth="1"/>
    <col min="7427" max="7427" width="7.7109375" style="844" customWidth="1"/>
    <col min="7428" max="7428" width="3.7109375" style="844" customWidth="1"/>
    <col min="7429" max="7429" width="5.7109375" style="844" customWidth="1"/>
    <col min="7430" max="7430" width="3.7109375" style="844" customWidth="1"/>
    <col min="7431" max="7431" width="7" style="844" customWidth="1"/>
    <col min="7432" max="7432" width="3.7109375" style="844" customWidth="1"/>
    <col min="7433" max="7433" width="5.7109375" style="844" customWidth="1"/>
    <col min="7434" max="7434" width="3.7109375" style="844" customWidth="1"/>
    <col min="7435" max="7435" width="7.5703125" style="844" customWidth="1"/>
    <col min="7436" max="7436" width="3.7109375" style="844" customWidth="1"/>
    <col min="7437" max="7437" width="5.7109375" style="844" customWidth="1"/>
    <col min="7438" max="7438" width="3.7109375" style="844" customWidth="1"/>
    <col min="7439" max="7439" width="5.7109375" style="844" customWidth="1"/>
    <col min="7440" max="7440" width="3.7109375" style="844" customWidth="1"/>
    <col min="7441" max="7441" width="5.7109375" style="844" customWidth="1"/>
    <col min="7442" max="7442" width="3.7109375" style="844" customWidth="1"/>
    <col min="7443" max="7443" width="5.7109375" style="844" customWidth="1"/>
    <col min="7444" max="7444" width="3.7109375" style="844" customWidth="1"/>
    <col min="7445" max="7445" width="5.7109375" style="844" customWidth="1"/>
    <col min="7446" max="7446" width="3.7109375" style="844" customWidth="1"/>
    <col min="7447" max="7680" width="8.85546875" style="844"/>
    <col min="7681" max="7681" width="21.85546875" style="844" customWidth="1"/>
    <col min="7682" max="7682" width="27" style="844" customWidth="1"/>
    <col min="7683" max="7683" width="7.7109375" style="844" customWidth="1"/>
    <col min="7684" max="7684" width="3.7109375" style="844" customWidth="1"/>
    <col min="7685" max="7685" width="5.7109375" style="844" customWidth="1"/>
    <col min="7686" max="7686" width="3.7109375" style="844" customWidth="1"/>
    <col min="7687" max="7687" width="7" style="844" customWidth="1"/>
    <col min="7688" max="7688" width="3.7109375" style="844" customWidth="1"/>
    <col min="7689" max="7689" width="5.7109375" style="844" customWidth="1"/>
    <col min="7690" max="7690" width="3.7109375" style="844" customWidth="1"/>
    <col min="7691" max="7691" width="7.5703125" style="844" customWidth="1"/>
    <col min="7692" max="7692" width="3.7109375" style="844" customWidth="1"/>
    <col min="7693" max="7693" width="5.7109375" style="844" customWidth="1"/>
    <col min="7694" max="7694" width="3.7109375" style="844" customWidth="1"/>
    <col min="7695" max="7695" width="5.7109375" style="844" customWidth="1"/>
    <col min="7696" max="7696" width="3.7109375" style="844" customWidth="1"/>
    <col min="7697" max="7697" width="5.7109375" style="844" customWidth="1"/>
    <col min="7698" max="7698" width="3.7109375" style="844" customWidth="1"/>
    <col min="7699" max="7699" width="5.7109375" style="844" customWidth="1"/>
    <col min="7700" max="7700" width="3.7109375" style="844" customWidth="1"/>
    <col min="7701" max="7701" width="5.7109375" style="844" customWidth="1"/>
    <col min="7702" max="7702" width="3.7109375" style="844" customWidth="1"/>
    <col min="7703" max="7936" width="8.85546875" style="844"/>
    <col min="7937" max="7937" width="21.85546875" style="844" customWidth="1"/>
    <col min="7938" max="7938" width="27" style="844" customWidth="1"/>
    <col min="7939" max="7939" width="7.7109375" style="844" customWidth="1"/>
    <col min="7940" max="7940" width="3.7109375" style="844" customWidth="1"/>
    <col min="7941" max="7941" width="5.7109375" style="844" customWidth="1"/>
    <col min="7942" max="7942" width="3.7109375" style="844" customWidth="1"/>
    <col min="7943" max="7943" width="7" style="844" customWidth="1"/>
    <col min="7944" max="7944" width="3.7109375" style="844" customWidth="1"/>
    <col min="7945" max="7945" width="5.7109375" style="844" customWidth="1"/>
    <col min="7946" max="7946" width="3.7109375" style="844" customWidth="1"/>
    <col min="7947" max="7947" width="7.5703125" style="844" customWidth="1"/>
    <col min="7948" max="7948" width="3.7109375" style="844" customWidth="1"/>
    <col min="7949" max="7949" width="5.7109375" style="844" customWidth="1"/>
    <col min="7950" max="7950" width="3.7109375" style="844" customWidth="1"/>
    <col min="7951" max="7951" width="5.7109375" style="844" customWidth="1"/>
    <col min="7952" max="7952" width="3.7109375" style="844" customWidth="1"/>
    <col min="7953" max="7953" width="5.7109375" style="844" customWidth="1"/>
    <col min="7954" max="7954" width="3.7109375" style="844" customWidth="1"/>
    <col min="7955" max="7955" width="5.7109375" style="844" customWidth="1"/>
    <col min="7956" max="7956" width="3.7109375" style="844" customWidth="1"/>
    <col min="7957" max="7957" width="5.7109375" style="844" customWidth="1"/>
    <col min="7958" max="7958" width="3.7109375" style="844" customWidth="1"/>
    <col min="7959" max="8192" width="8.85546875" style="844"/>
    <col min="8193" max="8193" width="21.85546875" style="844" customWidth="1"/>
    <col min="8194" max="8194" width="27" style="844" customWidth="1"/>
    <col min="8195" max="8195" width="7.7109375" style="844" customWidth="1"/>
    <col min="8196" max="8196" width="3.7109375" style="844" customWidth="1"/>
    <col min="8197" max="8197" width="5.7109375" style="844" customWidth="1"/>
    <col min="8198" max="8198" width="3.7109375" style="844" customWidth="1"/>
    <col min="8199" max="8199" width="7" style="844" customWidth="1"/>
    <col min="8200" max="8200" width="3.7109375" style="844" customWidth="1"/>
    <col min="8201" max="8201" width="5.7109375" style="844" customWidth="1"/>
    <col min="8202" max="8202" width="3.7109375" style="844" customWidth="1"/>
    <col min="8203" max="8203" width="7.5703125" style="844" customWidth="1"/>
    <col min="8204" max="8204" width="3.7109375" style="844" customWidth="1"/>
    <col min="8205" max="8205" width="5.7109375" style="844" customWidth="1"/>
    <col min="8206" max="8206" width="3.7109375" style="844" customWidth="1"/>
    <col min="8207" max="8207" width="5.7109375" style="844" customWidth="1"/>
    <col min="8208" max="8208" width="3.7109375" style="844" customWidth="1"/>
    <col min="8209" max="8209" width="5.7109375" style="844" customWidth="1"/>
    <col min="8210" max="8210" width="3.7109375" style="844" customWidth="1"/>
    <col min="8211" max="8211" width="5.7109375" style="844" customWidth="1"/>
    <col min="8212" max="8212" width="3.7109375" style="844" customWidth="1"/>
    <col min="8213" max="8213" width="5.7109375" style="844" customWidth="1"/>
    <col min="8214" max="8214" width="3.7109375" style="844" customWidth="1"/>
    <col min="8215" max="8448" width="8.85546875" style="844"/>
    <col min="8449" max="8449" width="21.85546875" style="844" customWidth="1"/>
    <col min="8450" max="8450" width="27" style="844" customWidth="1"/>
    <col min="8451" max="8451" width="7.7109375" style="844" customWidth="1"/>
    <col min="8452" max="8452" width="3.7109375" style="844" customWidth="1"/>
    <col min="8453" max="8453" width="5.7109375" style="844" customWidth="1"/>
    <col min="8454" max="8454" width="3.7109375" style="844" customWidth="1"/>
    <col min="8455" max="8455" width="7" style="844" customWidth="1"/>
    <col min="8456" max="8456" width="3.7109375" style="844" customWidth="1"/>
    <col min="8457" max="8457" width="5.7109375" style="844" customWidth="1"/>
    <col min="8458" max="8458" width="3.7109375" style="844" customWidth="1"/>
    <col min="8459" max="8459" width="7.5703125" style="844" customWidth="1"/>
    <col min="8460" max="8460" width="3.7109375" style="844" customWidth="1"/>
    <col min="8461" max="8461" width="5.7109375" style="844" customWidth="1"/>
    <col min="8462" max="8462" width="3.7109375" style="844" customWidth="1"/>
    <col min="8463" max="8463" width="5.7109375" style="844" customWidth="1"/>
    <col min="8464" max="8464" width="3.7109375" style="844" customWidth="1"/>
    <col min="8465" max="8465" width="5.7109375" style="844" customWidth="1"/>
    <col min="8466" max="8466" width="3.7109375" style="844" customWidth="1"/>
    <col min="8467" max="8467" width="5.7109375" style="844" customWidth="1"/>
    <col min="8468" max="8468" width="3.7109375" style="844" customWidth="1"/>
    <col min="8469" max="8469" width="5.7109375" style="844" customWidth="1"/>
    <col min="8470" max="8470" width="3.7109375" style="844" customWidth="1"/>
    <col min="8471" max="8704" width="8.85546875" style="844"/>
    <col min="8705" max="8705" width="21.85546875" style="844" customWidth="1"/>
    <col min="8706" max="8706" width="27" style="844" customWidth="1"/>
    <col min="8707" max="8707" width="7.7109375" style="844" customWidth="1"/>
    <col min="8708" max="8708" width="3.7109375" style="844" customWidth="1"/>
    <col min="8709" max="8709" width="5.7109375" style="844" customWidth="1"/>
    <col min="8710" max="8710" width="3.7109375" style="844" customWidth="1"/>
    <col min="8711" max="8711" width="7" style="844" customWidth="1"/>
    <col min="8712" max="8712" width="3.7109375" style="844" customWidth="1"/>
    <col min="8713" max="8713" width="5.7109375" style="844" customWidth="1"/>
    <col min="8714" max="8714" width="3.7109375" style="844" customWidth="1"/>
    <col min="8715" max="8715" width="7.5703125" style="844" customWidth="1"/>
    <col min="8716" max="8716" width="3.7109375" style="844" customWidth="1"/>
    <col min="8717" max="8717" width="5.7109375" style="844" customWidth="1"/>
    <col min="8718" max="8718" width="3.7109375" style="844" customWidth="1"/>
    <col min="8719" max="8719" width="5.7109375" style="844" customWidth="1"/>
    <col min="8720" max="8720" width="3.7109375" style="844" customWidth="1"/>
    <col min="8721" max="8721" width="5.7109375" style="844" customWidth="1"/>
    <col min="8722" max="8722" width="3.7109375" style="844" customWidth="1"/>
    <col min="8723" max="8723" width="5.7109375" style="844" customWidth="1"/>
    <col min="8724" max="8724" width="3.7109375" style="844" customWidth="1"/>
    <col min="8725" max="8725" width="5.7109375" style="844" customWidth="1"/>
    <col min="8726" max="8726" width="3.7109375" style="844" customWidth="1"/>
    <col min="8727" max="8960" width="8.85546875" style="844"/>
    <col min="8961" max="8961" width="21.85546875" style="844" customWidth="1"/>
    <col min="8962" max="8962" width="27" style="844" customWidth="1"/>
    <col min="8963" max="8963" width="7.7109375" style="844" customWidth="1"/>
    <col min="8964" max="8964" width="3.7109375" style="844" customWidth="1"/>
    <col min="8965" max="8965" width="5.7109375" style="844" customWidth="1"/>
    <col min="8966" max="8966" width="3.7109375" style="844" customWidth="1"/>
    <col min="8967" max="8967" width="7" style="844" customWidth="1"/>
    <col min="8968" max="8968" width="3.7109375" style="844" customWidth="1"/>
    <col min="8969" max="8969" width="5.7109375" style="844" customWidth="1"/>
    <col min="8970" max="8970" width="3.7109375" style="844" customWidth="1"/>
    <col min="8971" max="8971" width="7.5703125" style="844" customWidth="1"/>
    <col min="8972" max="8972" width="3.7109375" style="844" customWidth="1"/>
    <col min="8973" max="8973" width="5.7109375" style="844" customWidth="1"/>
    <col min="8974" max="8974" width="3.7109375" style="844" customWidth="1"/>
    <col min="8975" max="8975" width="5.7109375" style="844" customWidth="1"/>
    <col min="8976" max="8976" width="3.7109375" style="844" customWidth="1"/>
    <col min="8977" max="8977" width="5.7109375" style="844" customWidth="1"/>
    <col min="8978" max="8978" width="3.7109375" style="844" customWidth="1"/>
    <col min="8979" max="8979" width="5.7109375" style="844" customWidth="1"/>
    <col min="8980" max="8980" width="3.7109375" style="844" customWidth="1"/>
    <col min="8981" max="8981" width="5.7109375" style="844" customWidth="1"/>
    <col min="8982" max="8982" width="3.7109375" style="844" customWidth="1"/>
    <col min="8983" max="9216" width="8.85546875" style="844"/>
    <col min="9217" max="9217" width="21.85546875" style="844" customWidth="1"/>
    <col min="9218" max="9218" width="27" style="844" customWidth="1"/>
    <col min="9219" max="9219" width="7.7109375" style="844" customWidth="1"/>
    <col min="9220" max="9220" width="3.7109375" style="844" customWidth="1"/>
    <col min="9221" max="9221" width="5.7109375" style="844" customWidth="1"/>
    <col min="9222" max="9222" width="3.7109375" style="844" customWidth="1"/>
    <col min="9223" max="9223" width="7" style="844" customWidth="1"/>
    <col min="9224" max="9224" width="3.7109375" style="844" customWidth="1"/>
    <col min="9225" max="9225" width="5.7109375" style="844" customWidth="1"/>
    <col min="9226" max="9226" width="3.7109375" style="844" customWidth="1"/>
    <col min="9227" max="9227" width="7.5703125" style="844" customWidth="1"/>
    <col min="9228" max="9228" width="3.7109375" style="844" customWidth="1"/>
    <col min="9229" max="9229" width="5.7109375" style="844" customWidth="1"/>
    <col min="9230" max="9230" width="3.7109375" style="844" customWidth="1"/>
    <col min="9231" max="9231" width="5.7109375" style="844" customWidth="1"/>
    <col min="9232" max="9232" width="3.7109375" style="844" customWidth="1"/>
    <col min="9233" max="9233" width="5.7109375" style="844" customWidth="1"/>
    <col min="9234" max="9234" width="3.7109375" style="844" customWidth="1"/>
    <col min="9235" max="9235" width="5.7109375" style="844" customWidth="1"/>
    <col min="9236" max="9236" width="3.7109375" style="844" customWidth="1"/>
    <col min="9237" max="9237" width="5.7109375" style="844" customWidth="1"/>
    <col min="9238" max="9238" width="3.7109375" style="844" customWidth="1"/>
    <col min="9239" max="9472" width="8.85546875" style="844"/>
    <col min="9473" max="9473" width="21.85546875" style="844" customWidth="1"/>
    <col min="9474" max="9474" width="27" style="844" customWidth="1"/>
    <col min="9475" max="9475" width="7.7109375" style="844" customWidth="1"/>
    <col min="9476" max="9476" width="3.7109375" style="844" customWidth="1"/>
    <col min="9477" max="9477" width="5.7109375" style="844" customWidth="1"/>
    <col min="9478" max="9478" width="3.7109375" style="844" customWidth="1"/>
    <col min="9479" max="9479" width="7" style="844" customWidth="1"/>
    <col min="9480" max="9480" width="3.7109375" style="844" customWidth="1"/>
    <col min="9481" max="9481" width="5.7109375" style="844" customWidth="1"/>
    <col min="9482" max="9482" width="3.7109375" style="844" customWidth="1"/>
    <col min="9483" max="9483" width="7.5703125" style="844" customWidth="1"/>
    <col min="9484" max="9484" width="3.7109375" style="844" customWidth="1"/>
    <col min="9485" max="9485" width="5.7109375" style="844" customWidth="1"/>
    <col min="9486" max="9486" width="3.7109375" style="844" customWidth="1"/>
    <col min="9487" max="9487" width="5.7109375" style="844" customWidth="1"/>
    <col min="9488" max="9488" width="3.7109375" style="844" customWidth="1"/>
    <col min="9489" max="9489" width="5.7109375" style="844" customWidth="1"/>
    <col min="9490" max="9490" width="3.7109375" style="844" customWidth="1"/>
    <col min="9491" max="9491" width="5.7109375" style="844" customWidth="1"/>
    <col min="9492" max="9492" width="3.7109375" style="844" customWidth="1"/>
    <col min="9493" max="9493" width="5.7109375" style="844" customWidth="1"/>
    <col min="9494" max="9494" width="3.7109375" style="844" customWidth="1"/>
    <col min="9495" max="9728" width="8.85546875" style="844"/>
    <col min="9729" max="9729" width="21.85546875" style="844" customWidth="1"/>
    <col min="9730" max="9730" width="27" style="844" customWidth="1"/>
    <col min="9731" max="9731" width="7.7109375" style="844" customWidth="1"/>
    <col min="9732" max="9732" width="3.7109375" style="844" customWidth="1"/>
    <col min="9733" max="9733" width="5.7109375" style="844" customWidth="1"/>
    <col min="9734" max="9734" width="3.7109375" style="844" customWidth="1"/>
    <col min="9735" max="9735" width="7" style="844" customWidth="1"/>
    <col min="9736" max="9736" width="3.7109375" style="844" customWidth="1"/>
    <col min="9737" max="9737" width="5.7109375" style="844" customWidth="1"/>
    <col min="9738" max="9738" width="3.7109375" style="844" customWidth="1"/>
    <col min="9739" max="9739" width="7.5703125" style="844" customWidth="1"/>
    <col min="9740" max="9740" width="3.7109375" style="844" customWidth="1"/>
    <col min="9741" max="9741" width="5.7109375" style="844" customWidth="1"/>
    <col min="9742" max="9742" width="3.7109375" style="844" customWidth="1"/>
    <col min="9743" max="9743" width="5.7109375" style="844" customWidth="1"/>
    <col min="9744" max="9744" width="3.7109375" style="844" customWidth="1"/>
    <col min="9745" max="9745" width="5.7109375" style="844" customWidth="1"/>
    <col min="9746" max="9746" width="3.7109375" style="844" customWidth="1"/>
    <col min="9747" max="9747" width="5.7109375" style="844" customWidth="1"/>
    <col min="9748" max="9748" width="3.7109375" style="844" customWidth="1"/>
    <col min="9749" max="9749" width="5.7109375" style="844" customWidth="1"/>
    <col min="9750" max="9750" width="3.7109375" style="844" customWidth="1"/>
    <col min="9751" max="9984" width="8.85546875" style="844"/>
    <col min="9985" max="9985" width="21.85546875" style="844" customWidth="1"/>
    <col min="9986" max="9986" width="27" style="844" customWidth="1"/>
    <col min="9987" max="9987" width="7.7109375" style="844" customWidth="1"/>
    <col min="9988" max="9988" width="3.7109375" style="844" customWidth="1"/>
    <col min="9989" max="9989" width="5.7109375" style="844" customWidth="1"/>
    <col min="9990" max="9990" width="3.7109375" style="844" customWidth="1"/>
    <col min="9991" max="9991" width="7" style="844" customWidth="1"/>
    <col min="9992" max="9992" width="3.7109375" style="844" customWidth="1"/>
    <col min="9993" max="9993" width="5.7109375" style="844" customWidth="1"/>
    <col min="9994" max="9994" width="3.7109375" style="844" customWidth="1"/>
    <col min="9995" max="9995" width="7.5703125" style="844" customWidth="1"/>
    <col min="9996" max="9996" width="3.7109375" style="844" customWidth="1"/>
    <col min="9997" max="9997" width="5.7109375" style="844" customWidth="1"/>
    <col min="9998" max="9998" width="3.7109375" style="844" customWidth="1"/>
    <col min="9999" max="9999" width="5.7109375" style="844" customWidth="1"/>
    <col min="10000" max="10000" width="3.7109375" style="844" customWidth="1"/>
    <col min="10001" max="10001" width="5.7109375" style="844" customWidth="1"/>
    <col min="10002" max="10002" width="3.7109375" style="844" customWidth="1"/>
    <col min="10003" max="10003" width="5.7109375" style="844" customWidth="1"/>
    <col min="10004" max="10004" width="3.7109375" style="844" customWidth="1"/>
    <col min="10005" max="10005" width="5.7109375" style="844" customWidth="1"/>
    <col min="10006" max="10006" width="3.7109375" style="844" customWidth="1"/>
    <col min="10007" max="10240" width="8.85546875" style="844"/>
    <col min="10241" max="10241" width="21.85546875" style="844" customWidth="1"/>
    <col min="10242" max="10242" width="27" style="844" customWidth="1"/>
    <col min="10243" max="10243" width="7.7109375" style="844" customWidth="1"/>
    <col min="10244" max="10244" width="3.7109375" style="844" customWidth="1"/>
    <col min="10245" max="10245" width="5.7109375" style="844" customWidth="1"/>
    <col min="10246" max="10246" width="3.7109375" style="844" customWidth="1"/>
    <col min="10247" max="10247" width="7" style="844" customWidth="1"/>
    <col min="10248" max="10248" width="3.7109375" style="844" customWidth="1"/>
    <col min="10249" max="10249" width="5.7109375" style="844" customWidth="1"/>
    <col min="10250" max="10250" width="3.7109375" style="844" customWidth="1"/>
    <col min="10251" max="10251" width="7.5703125" style="844" customWidth="1"/>
    <col min="10252" max="10252" width="3.7109375" style="844" customWidth="1"/>
    <col min="10253" max="10253" width="5.7109375" style="844" customWidth="1"/>
    <col min="10254" max="10254" width="3.7109375" style="844" customWidth="1"/>
    <col min="10255" max="10255" width="5.7109375" style="844" customWidth="1"/>
    <col min="10256" max="10256" width="3.7109375" style="844" customWidth="1"/>
    <col min="10257" max="10257" width="5.7109375" style="844" customWidth="1"/>
    <col min="10258" max="10258" width="3.7109375" style="844" customWidth="1"/>
    <col min="10259" max="10259" width="5.7109375" style="844" customWidth="1"/>
    <col min="10260" max="10260" width="3.7109375" style="844" customWidth="1"/>
    <col min="10261" max="10261" width="5.7109375" style="844" customWidth="1"/>
    <col min="10262" max="10262" width="3.7109375" style="844" customWidth="1"/>
    <col min="10263" max="10496" width="8.85546875" style="844"/>
    <col min="10497" max="10497" width="21.85546875" style="844" customWidth="1"/>
    <col min="10498" max="10498" width="27" style="844" customWidth="1"/>
    <col min="10499" max="10499" width="7.7109375" style="844" customWidth="1"/>
    <col min="10500" max="10500" width="3.7109375" style="844" customWidth="1"/>
    <col min="10501" max="10501" width="5.7109375" style="844" customWidth="1"/>
    <col min="10502" max="10502" width="3.7109375" style="844" customWidth="1"/>
    <col min="10503" max="10503" width="7" style="844" customWidth="1"/>
    <col min="10504" max="10504" width="3.7109375" style="844" customWidth="1"/>
    <col min="10505" max="10505" width="5.7109375" style="844" customWidth="1"/>
    <col min="10506" max="10506" width="3.7109375" style="844" customWidth="1"/>
    <col min="10507" max="10507" width="7.5703125" style="844" customWidth="1"/>
    <col min="10508" max="10508" width="3.7109375" style="844" customWidth="1"/>
    <col min="10509" max="10509" width="5.7109375" style="844" customWidth="1"/>
    <col min="10510" max="10510" width="3.7109375" style="844" customWidth="1"/>
    <col min="10511" max="10511" width="5.7109375" style="844" customWidth="1"/>
    <col min="10512" max="10512" width="3.7109375" style="844" customWidth="1"/>
    <col min="10513" max="10513" width="5.7109375" style="844" customWidth="1"/>
    <col min="10514" max="10514" width="3.7109375" style="844" customWidth="1"/>
    <col min="10515" max="10515" width="5.7109375" style="844" customWidth="1"/>
    <col min="10516" max="10516" width="3.7109375" style="844" customWidth="1"/>
    <col min="10517" max="10517" width="5.7109375" style="844" customWidth="1"/>
    <col min="10518" max="10518" width="3.7109375" style="844" customWidth="1"/>
    <col min="10519" max="10752" width="8.85546875" style="844"/>
    <col min="10753" max="10753" width="21.85546875" style="844" customWidth="1"/>
    <col min="10754" max="10754" width="27" style="844" customWidth="1"/>
    <col min="10755" max="10755" width="7.7109375" style="844" customWidth="1"/>
    <col min="10756" max="10756" width="3.7109375" style="844" customWidth="1"/>
    <col min="10757" max="10757" width="5.7109375" style="844" customWidth="1"/>
    <col min="10758" max="10758" width="3.7109375" style="844" customWidth="1"/>
    <col min="10759" max="10759" width="7" style="844" customWidth="1"/>
    <col min="10760" max="10760" width="3.7109375" style="844" customWidth="1"/>
    <col min="10761" max="10761" width="5.7109375" style="844" customWidth="1"/>
    <col min="10762" max="10762" width="3.7109375" style="844" customWidth="1"/>
    <col min="10763" max="10763" width="7.5703125" style="844" customWidth="1"/>
    <col min="10764" max="10764" width="3.7109375" style="844" customWidth="1"/>
    <col min="10765" max="10765" width="5.7109375" style="844" customWidth="1"/>
    <col min="10766" max="10766" width="3.7109375" style="844" customWidth="1"/>
    <col min="10767" max="10767" width="5.7109375" style="844" customWidth="1"/>
    <col min="10768" max="10768" width="3.7109375" style="844" customWidth="1"/>
    <col min="10769" max="10769" width="5.7109375" style="844" customWidth="1"/>
    <col min="10770" max="10770" width="3.7109375" style="844" customWidth="1"/>
    <col min="10771" max="10771" width="5.7109375" style="844" customWidth="1"/>
    <col min="10772" max="10772" width="3.7109375" style="844" customWidth="1"/>
    <col min="10773" max="10773" width="5.7109375" style="844" customWidth="1"/>
    <col min="10774" max="10774" width="3.7109375" style="844" customWidth="1"/>
    <col min="10775" max="11008" width="8.85546875" style="844"/>
    <col min="11009" max="11009" width="21.85546875" style="844" customWidth="1"/>
    <col min="11010" max="11010" width="27" style="844" customWidth="1"/>
    <col min="11011" max="11011" width="7.7109375" style="844" customWidth="1"/>
    <col min="11012" max="11012" width="3.7109375" style="844" customWidth="1"/>
    <col min="11013" max="11013" width="5.7109375" style="844" customWidth="1"/>
    <col min="11014" max="11014" width="3.7109375" style="844" customWidth="1"/>
    <col min="11015" max="11015" width="7" style="844" customWidth="1"/>
    <col min="11016" max="11016" width="3.7109375" style="844" customWidth="1"/>
    <col min="11017" max="11017" width="5.7109375" style="844" customWidth="1"/>
    <col min="11018" max="11018" width="3.7109375" style="844" customWidth="1"/>
    <col min="11019" max="11019" width="7.5703125" style="844" customWidth="1"/>
    <col min="11020" max="11020" width="3.7109375" style="844" customWidth="1"/>
    <col min="11021" max="11021" width="5.7109375" style="844" customWidth="1"/>
    <col min="11022" max="11022" width="3.7109375" style="844" customWidth="1"/>
    <col min="11023" max="11023" width="5.7109375" style="844" customWidth="1"/>
    <col min="11024" max="11024" width="3.7109375" style="844" customWidth="1"/>
    <col min="11025" max="11025" width="5.7109375" style="844" customWidth="1"/>
    <col min="11026" max="11026" width="3.7109375" style="844" customWidth="1"/>
    <col min="11027" max="11027" width="5.7109375" style="844" customWidth="1"/>
    <col min="11028" max="11028" width="3.7109375" style="844" customWidth="1"/>
    <col min="11029" max="11029" width="5.7109375" style="844" customWidth="1"/>
    <col min="11030" max="11030" width="3.7109375" style="844" customWidth="1"/>
    <col min="11031" max="11264" width="8.85546875" style="844"/>
    <col min="11265" max="11265" width="21.85546875" style="844" customWidth="1"/>
    <col min="11266" max="11266" width="27" style="844" customWidth="1"/>
    <col min="11267" max="11267" width="7.7109375" style="844" customWidth="1"/>
    <col min="11268" max="11268" width="3.7109375" style="844" customWidth="1"/>
    <col min="11269" max="11269" width="5.7109375" style="844" customWidth="1"/>
    <col min="11270" max="11270" width="3.7109375" style="844" customWidth="1"/>
    <col min="11271" max="11271" width="7" style="844" customWidth="1"/>
    <col min="11272" max="11272" width="3.7109375" style="844" customWidth="1"/>
    <col min="11273" max="11273" width="5.7109375" style="844" customWidth="1"/>
    <col min="11274" max="11274" width="3.7109375" style="844" customWidth="1"/>
    <col min="11275" max="11275" width="7.5703125" style="844" customWidth="1"/>
    <col min="11276" max="11276" width="3.7109375" style="844" customWidth="1"/>
    <col min="11277" max="11277" width="5.7109375" style="844" customWidth="1"/>
    <col min="11278" max="11278" width="3.7109375" style="844" customWidth="1"/>
    <col min="11279" max="11279" width="5.7109375" style="844" customWidth="1"/>
    <col min="11280" max="11280" width="3.7109375" style="844" customWidth="1"/>
    <col min="11281" max="11281" width="5.7109375" style="844" customWidth="1"/>
    <col min="11282" max="11282" width="3.7109375" style="844" customWidth="1"/>
    <col min="11283" max="11283" width="5.7109375" style="844" customWidth="1"/>
    <col min="11284" max="11284" width="3.7109375" style="844" customWidth="1"/>
    <col min="11285" max="11285" width="5.7109375" style="844" customWidth="1"/>
    <col min="11286" max="11286" width="3.7109375" style="844" customWidth="1"/>
    <col min="11287" max="11520" width="8.85546875" style="844"/>
    <col min="11521" max="11521" width="21.85546875" style="844" customWidth="1"/>
    <col min="11522" max="11522" width="27" style="844" customWidth="1"/>
    <col min="11523" max="11523" width="7.7109375" style="844" customWidth="1"/>
    <col min="11524" max="11524" width="3.7109375" style="844" customWidth="1"/>
    <col min="11525" max="11525" width="5.7109375" style="844" customWidth="1"/>
    <col min="11526" max="11526" width="3.7109375" style="844" customWidth="1"/>
    <col min="11527" max="11527" width="7" style="844" customWidth="1"/>
    <col min="11528" max="11528" width="3.7109375" style="844" customWidth="1"/>
    <col min="11529" max="11529" width="5.7109375" style="844" customWidth="1"/>
    <col min="11530" max="11530" width="3.7109375" style="844" customWidth="1"/>
    <col min="11531" max="11531" width="7.5703125" style="844" customWidth="1"/>
    <col min="11532" max="11532" width="3.7109375" style="844" customWidth="1"/>
    <col min="11533" max="11533" width="5.7109375" style="844" customWidth="1"/>
    <col min="11534" max="11534" width="3.7109375" style="844" customWidth="1"/>
    <col min="11535" max="11535" width="5.7109375" style="844" customWidth="1"/>
    <col min="11536" max="11536" width="3.7109375" style="844" customWidth="1"/>
    <col min="11537" max="11537" width="5.7109375" style="844" customWidth="1"/>
    <col min="11538" max="11538" width="3.7109375" style="844" customWidth="1"/>
    <col min="11539" max="11539" width="5.7109375" style="844" customWidth="1"/>
    <col min="11540" max="11540" width="3.7109375" style="844" customWidth="1"/>
    <col min="11541" max="11541" width="5.7109375" style="844" customWidth="1"/>
    <col min="11542" max="11542" width="3.7109375" style="844" customWidth="1"/>
    <col min="11543" max="11776" width="8.85546875" style="844"/>
    <col min="11777" max="11777" width="21.85546875" style="844" customWidth="1"/>
    <col min="11778" max="11778" width="27" style="844" customWidth="1"/>
    <col min="11779" max="11779" width="7.7109375" style="844" customWidth="1"/>
    <col min="11780" max="11780" width="3.7109375" style="844" customWidth="1"/>
    <col min="11781" max="11781" width="5.7109375" style="844" customWidth="1"/>
    <col min="11782" max="11782" width="3.7109375" style="844" customWidth="1"/>
    <col min="11783" max="11783" width="7" style="844" customWidth="1"/>
    <col min="11784" max="11784" width="3.7109375" style="844" customWidth="1"/>
    <col min="11785" max="11785" width="5.7109375" style="844" customWidth="1"/>
    <col min="11786" max="11786" width="3.7109375" style="844" customWidth="1"/>
    <col min="11787" max="11787" width="7.5703125" style="844" customWidth="1"/>
    <col min="11788" max="11788" width="3.7109375" style="844" customWidth="1"/>
    <col min="11789" max="11789" width="5.7109375" style="844" customWidth="1"/>
    <col min="11790" max="11790" width="3.7109375" style="844" customWidth="1"/>
    <col min="11791" max="11791" width="5.7109375" style="844" customWidth="1"/>
    <col min="11792" max="11792" width="3.7109375" style="844" customWidth="1"/>
    <col min="11793" max="11793" width="5.7109375" style="844" customWidth="1"/>
    <col min="11794" max="11794" width="3.7109375" style="844" customWidth="1"/>
    <col min="11795" max="11795" width="5.7109375" style="844" customWidth="1"/>
    <col min="11796" max="11796" width="3.7109375" style="844" customWidth="1"/>
    <col min="11797" max="11797" width="5.7109375" style="844" customWidth="1"/>
    <col min="11798" max="11798" width="3.7109375" style="844" customWidth="1"/>
    <col min="11799" max="12032" width="8.85546875" style="844"/>
    <col min="12033" max="12033" width="21.85546875" style="844" customWidth="1"/>
    <col min="12034" max="12034" width="27" style="844" customWidth="1"/>
    <col min="12035" max="12035" width="7.7109375" style="844" customWidth="1"/>
    <col min="12036" max="12036" width="3.7109375" style="844" customWidth="1"/>
    <col min="12037" max="12037" width="5.7109375" style="844" customWidth="1"/>
    <col min="12038" max="12038" width="3.7109375" style="844" customWidth="1"/>
    <col min="12039" max="12039" width="7" style="844" customWidth="1"/>
    <col min="12040" max="12040" width="3.7109375" style="844" customWidth="1"/>
    <col min="12041" max="12041" width="5.7109375" style="844" customWidth="1"/>
    <col min="12042" max="12042" width="3.7109375" style="844" customWidth="1"/>
    <col min="12043" max="12043" width="7.5703125" style="844" customWidth="1"/>
    <col min="12044" max="12044" width="3.7109375" style="844" customWidth="1"/>
    <col min="12045" max="12045" width="5.7109375" style="844" customWidth="1"/>
    <col min="12046" max="12046" width="3.7109375" style="844" customWidth="1"/>
    <col min="12047" max="12047" width="5.7109375" style="844" customWidth="1"/>
    <col min="12048" max="12048" width="3.7109375" style="844" customWidth="1"/>
    <col min="12049" max="12049" width="5.7109375" style="844" customWidth="1"/>
    <col min="12050" max="12050" width="3.7109375" style="844" customWidth="1"/>
    <col min="12051" max="12051" width="5.7109375" style="844" customWidth="1"/>
    <col min="12052" max="12052" width="3.7109375" style="844" customWidth="1"/>
    <col min="12053" max="12053" width="5.7109375" style="844" customWidth="1"/>
    <col min="12054" max="12054" width="3.7109375" style="844" customWidth="1"/>
    <col min="12055" max="12288" width="8.85546875" style="844"/>
    <col min="12289" max="12289" width="21.85546875" style="844" customWidth="1"/>
    <col min="12290" max="12290" width="27" style="844" customWidth="1"/>
    <col min="12291" max="12291" width="7.7109375" style="844" customWidth="1"/>
    <col min="12292" max="12292" width="3.7109375" style="844" customWidth="1"/>
    <col min="12293" max="12293" width="5.7109375" style="844" customWidth="1"/>
    <col min="12294" max="12294" width="3.7109375" style="844" customWidth="1"/>
    <col min="12295" max="12295" width="7" style="844" customWidth="1"/>
    <col min="12296" max="12296" width="3.7109375" style="844" customWidth="1"/>
    <col min="12297" max="12297" width="5.7109375" style="844" customWidth="1"/>
    <col min="12298" max="12298" width="3.7109375" style="844" customWidth="1"/>
    <col min="12299" max="12299" width="7.5703125" style="844" customWidth="1"/>
    <col min="12300" max="12300" width="3.7109375" style="844" customWidth="1"/>
    <col min="12301" max="12301" width="5.7109375" style="844" customWidth="1"/>
    <col min="12302" max="12302" width="3.7109375" style="844" customWidth="1"/>
    <col min="12303" max="12303" width="5.7109375" style="844" customWidth="1"/>
    <col min="12304" max="12304" width="3.7109375" style="844" customWidth="1"/>
    <col min="12305" max="12305" width="5.7109375" style="844" customWidth="1"/>
    <col min="12306" max="12306" width="3.7109375" style="844" customWidth="1"/>
    <col min="12307" max="12307" width="5.7109375" style="844" customWidth="1"/>
    <col min="12308" max="12308" width="3.7109375" style="844" customWidth="1"/>
    <col min="12309" max="12309" width="5.7109375" style="844" customWidth="1"/>
    <col min="12310" max="12310" width="3.7109375" style="844" customWidth="1"/>
    <col min="12311" max="12544" width="8.85546875" style="844"/>
    <col min="12545" max="12545" width="21.85546875" style="844" customWidth="1"/>
    <col min="12546" max="12546" width="27" style="844" customWidth="1"/>
    <col min="12547" max="12547" width="7.7109375" style="844" customWidth="1"/>
    <col min="12548" max="12548" width="3.7109375" style="844" customWidth="1"/>
    <col min="12549" max="12549" width="5.7109375" style="844" customWidth="1"/>
    <col min="12550" max="12550" width="3.7109375" style="844" customWidth="1"/>
    <col min="12551" max="12551" width="7" style="844" customWidth="1"/>
    <col min="12552" max="12552" width="3.7109375" style="844" customWidth="1"/>
    <col min="12553" max="12553" width="5.7109375" style="844" customWidth="1"/>
    <col min="12554" max="12554" width="3.7109375" style="844" customWidth="1"/>
    <col min="12555" max="12555" width="7.5703125" style="844" customWidth="1"/>
    <col min="12556" max="12556" width="3.7109375" style="844" customWidth="1"/>
    <col min="12557" max="12557" width="5.7109375" style="844" customWidth="1"/>
    <col min="12558" max="12558" width="3.7109375" style="844" customWidth="1"/>
    <col min="12559" max="12559" width="5.7109375" style="844" customWidth="1"/>
    <col min="12560" max="12560" width="3.7109375" style="844" customWidth="1"/>
    <col min="12561" max="12561" width="5.7109375" style="844" customWidth="1"/>
    <col min="12562" max="12562" width="3.7109375" style="844" customWidth="1"/>
    <col min="12563" max="12563" width="5.7109375" style="844" customWidth="1"/>
    <col min="12564" max="12564" width="3.7109375" style="844" customWidth="1"/>
    <col min="12565" max="12565" width="5.7109375" style="844" customWidth="1"/>
    <col min="12566" max="12566" width="3.7109375" style="844" customWidth="1"/>
    <col min="12567" max="12800" width="8.85546875" style="844"/>
    <col min="12801" max="12801" width="21.85546875" style="844" customWidth="1"/>
    <col min="12802" max="12802" width="27" style="844" customWidth="1"/>
    <col min="12803" max="12803" width="7.7109375" style="844" customWidth="1"/>
    <col min="12804" max="12804" width="3.7109375" style="844" customWidth="1"/>
    <col min="12805" max="12805" width="5.7109375" style="844" customWidth="1"/>
    <col min="12806" max="12806" width="3.7109375" style="844" customWidth="1"/>
    <col min="12807" max="12807" width="7" style="844" customWidth="1"/>
    <col min="12808" max="12808" width="3.7109375" style="844" customWidth="1"/>
    <col min="12809" max="12809" width="5.7109375" style="844" customWidth="1"/>
    <col min="12810" max="12810" width="3.7109375" style="844" customWidth="1"/>
    <col min="12811" max="12811" width="7.5703125" style="844" customWidth="1"/>
    <col min="12812" max="12812" width="3.7109375" style="844" customWidth="1"/>
    <col min="12813" max="12813" width="5.7109375" style="844" customWidth="1"/>
    <col min="12814" max="12814" width="3.7109375" style="844" customWidth="1"/>
    <col min="12815" max="12815" width="5.7109375" style="844" customWidth="1"/>
    <col min="12816" max="12816" width="3.7109375" style="844" customWidth="1"/>
    <col min="12817" max="12817" width="5.7109375" style="844" customWidth="1"/>
    <col min="12818" max="12818" width="3.7109375" style="844" customWidth="1"/>
    <col min="12819" max="12819" width="5.7109375" style="844" customWidth="1"/>
    <col min="12820" max="12820" width="3.7109375" style="844" customWidth="1"/>
    <col min="12821" max="12821" width="5.7109375" style="844" customWidth="1"/>
    <col min="12822" max="12822" width="3.7109375" style="844" customWidth="1"/>
    <col min="12823" max="13056" width="8.85546875" style="844"/>
    <col min="13057" max="13057" width="21.85546875" style="844" customWidth="1"/>
    <col min="13058" max="13058" width="27" style="844" customWidth="1"/>
    <col min="13059" max="13059" width="7.7109375" style="844" customWidth="1"/>
    <col min="13060" max="13060" width="3.7109375" style="844" customWidth="1"/>
    <col min="13061" max="13061" width="5.7109375" style="844" customWidth="1"/>
    <col min="13062" max="13062" width="3.7109375" style="844" customWidth="1"/>
    <col min="13063" max="13063" width="7" style="844" customWidth="1"/>
    <col min="13064" max="13064" width="3.7109375" style="844" customWidth="1"/>
    <col min="13065" max="13065" width="5.7109375" style="844" customWidth="1"/>
    <col min="13066" max="13066" width="3.7109375" style="844" customWidth="1"/>
    <col min="13067" max="13067" width="7.5703125" style="844" customWidth="1"/>
    <col min="13068" max="13068" width="3.7109375" style="844" customWidth="1"/>
    <col min="13069" max="13069" width="5.7109375" style="844" customWidth="1"/>
    <col min="13070" max="13070" width="3.7109375" style="844" customWidth="1"/>
    <col min="13071" max="13071" width="5.7109375" style="844" customWidth="1"/>
    <col min="13072" max="13072" width="3.7109375" style="844" customWidth="1"/>
    <col min="13073" max="13073" width="5.7109375" style="844" customWidth="1"/>
    <col min="13074" max="13074" width="3.7109375" style="844" customWidth="1"/>
    <col min="13075" max="13075" width="5.7109375" style="844" customWidth="1"/>
    <col min="13076" max="13076" width="3.7109375" style="844" customWidth="1"/>
    <col min="13077" max="13077" width="5.7109375" style="844" customWidth="1"/>
    <col min="13078" max="13078" width="3.7109375" style="844" customWidth="1"/>
    <col min="13079" max="13312" width="8.85546875" style="844"/>
    <col min="13313" max="13313" width="21.85546875" style="844" customWidth="1"/>
    <col min="13314" max="13314" width="27" style="844" customWidth="1"/>
    <col min="13315" max="13315" width="7.7109375" style="844" customWidth="1"/>
    <col min="13316" max="13316" width="3.7109375" style="844" customWidth="1"/>
    <col min="13317" max="13317" width="5.7109375" style="844" customWidth="1"/>
    <col min="13318" max="13318" width="3.7109375" style="844" customWidth="1"/>
    <col min="13319" max="13319" width="7" style="844" customWidth="1"/>
    <col min="13320" max="13320" width="3.7109375" style="844" customWidth="1"/>
    <col min="13321" max="13321" width="5.7109375" style="844" customWidth="1"/>
    <col min="13322" max="13322" width="3.7109375" style="844" customWidth="1"/>
    <col min="13323" max="13323" width="7.5703125" style="844" customWidth="1"/>
    <col min="13324" max="13324" width="3.7109375" style="844" customWidth="1"/>
    <col min="13325" max="13325" width="5.7109375" style="844" customWidth="1"/>
    <col min="13326" max="13326" width="3.7109375" style="844" customWidth="1"/>
    <col min="13327" max="13327" width="5.7109375" style="844" customWidth="1"/>
    <col min="13328" max="13328" width="3.7109375" style="844" customWidth="1"/>
    <col min="13329" max="13329" width="5.7109375" style="844" customWidth="1"/>
    <col min="13330" max="13330" width="3.7109375" style="844" customWidth="1"/>
    <col min="13331" max="13331" width="5.7109375" style="844" customWidth="1"/>
    <col min="13332" max="13332" width="3.7109375" style="844" customWidth="1"/>
    <col min="13333" max="13333" width="5.7109375" style="844" customWidth="1"/>
    <col min="13334" max="13334" width="3.7109375" style="844" customWidth="1"/>
    <col min="13335" max="13568" width="8.85546875" style="844"/>
    <col min="13569" max="13569" width="21.85546875" style="844" customWidth="1"/>
    <col min="13570" max="13570" width="27" style="844" customWidth="1"/>
    <col min="13571" max="13571" width="7.7109375" style="844" customWidth="1"/>
    <col min="13572" max="13572" width="3.7109375" style="844" customWidth="1"/>
    <col min="13573" max="13573" width="5.7109375" style="844" customWidth="1"/>
    <col min="13574" max="13574" width="3.7109375" style="844" customWidth="1"/>
    <col min="13575" max="13575" width="7" style="844" customWidth="1"/>
    <col min="13576" max="13576" width="3.7109375" style="844" customWidth="1"/>
    <col min="13577" max="13577" width="5.7109375" style="844" customWidth="1"/>
    <col min="13578" max="13578" width="3.7109375" style="844" customWidth="1"/>
    <col min="13579" max="13579" width="7.5703125" style="844" customWidth="1"/>
    <col min="13580" max="13580" width="3.7109375" style="844" customWidth="1"/>
    <col min="13581" max="13581" width="5.7109375" style="844" customWidth="1"/>
    <col min="13582" max="13582" width="3.7109375" style="844" customWidth="1"/>
    <col min="13583" max="13583" width="5.7109375" style="844" customWidth="1"/>
    <col min="13584" max="13584" width="3.7109375" style="844" customWidth="1"/>
    <col min="13585" max="13585" width="5.7109375" style="844" customWidth="1"/>
    <col min="13586" max="13586" width="3.7109375" style="844" customWidth="1"/>
    <col min="13587" max="13587" width="5.7109375" style="844" customWidth="1"/>
    <col min="13588" max="13588" width="3.7109375" style="844" customWidth="1"/>
    <col min="13589" max="13589" width="5.7109375" style="844" customWidth="1"/>
    <col min="13590" max="13590" width="3.7109375" style="844" customWidth="1"/>
    <col min="13591" max="13824" width="8.85546875" style="844"/>
    <col min="13825" max="13825" width="21.85546875" style="844" customWidth="1"/>
    <col min="13826" max="13826" width="27" style="844" customWidth="1"/>
    <col min="13827" max="13827" width="7.7109375" style="844" customWidth="1"/>
    <col min="13828" max="13828" width="3.7109375" style="844" customWidth="1"/>
    <col min="13829" max="13829" width="5.7109375" style="844" customWidth="1"/>
    <col min="13830" max="13830" width="3.7109375" style="844" customWidth="1"/>
    <col min="13831" max="13831" width="7" style="844" customWidth="1"/>
    <col min="13832" max="13832" width="3.7109375" style="844" customWidth="1"/>
    <col min="13833" max="13833" width="5.7109375" style="844" customWidth="1"/>
    <col min="13834" max="13834" width="3.7109375" style="844" customWidth="1"/>
    <col min="13835" max="13835" width="7.5703125" style="844" customWidth="1"/>
    <col min="13836" max="13836" width="3.7109375" style="844" customWidth="1"/>
    <col min="13837" max="13837" width="5.7109375" style="844" customWidth="1"/>
    <col min="13838" max="13838" width="3.7109375" style="844" customWidth="1"/>
    <col min="13839" max="13839" width="5.7109375" style="844" customWidth="1"/>
    <col min="13840" max="13840" width="3.7109375" style="844" customWidth="1"/>
    <col min="13841" max="13841" width="5.7109375" style="844" customWidth="1"/>
    <col min="13842" max="13842" width="3.7109375" style="844" customWidth="1"/>
    <col min="13843" max="13843" width="5.7109375" style="844" customWidth="1"/>
    <col min="13844" max="13844" width="3.7109375" style="844" customWidth="1"/>
    <col min="13845" max="13845" width="5.7109375" style="844" customWidth="1"/>
    <col min="13846" max="13846" width="3.7109375" style="844" customWidth="1"/>
    <col min="13847" max="14080" width="8.85546875" style="844"/>
    <col min="14081" max="14081" width="21.85546875" style="844" customWidth="1"/>
    <col min="14082" max="14082" width="27" style="844" customWidth="1"/>
    <col min="14083" max="14083" width="7.7109375" style="844" customWidth="1"/>
    <col min="14084" max="14084" width="3.7109375" style="844" customWidth="1"/>
    <col min="14085" max="14085" width="5.7109375" style="844" customWidth="1"/>
    <col min="14086" max="14086" width="3.7109375" style="844" customWidth="1"/>
    <col min="14087" max="14087" width="7" style="844" customWidth="1"/>
    <col min="14088" max="14088" width="3.7109375" style="844" customWidth="1"/>
    <col min="14089" max="14089" width="5.7109375" style="844" customWidth="1"/>
    <col min="14090" max="14090" width="3.7109375" style="844" customWidth="1"/>
    <col min="14091" max="14091" width="7.5703125" style="844" customWidth="1"/>
    <col min="14092" max="14092" width="3.7109375" style="844" customWidth="1"/>
    <col min="14093" max="14093" width="5.7109375" style="844" customWidth="1"/>
    <col min="14094" max="14094" width="3.7109375" style="844" customWidth="1"/>
    <col min="14095" max="14095" width="5.7109375" style="844" customWidth="1"/>
    <col min="14096" max="14096" width="3.7109375" style="844" customWidth="1"/>
    <col min="14097" max="14097" width="5.7109375" style="844" customWidth="1"/>
    <col min="14098" max="14098" width="3.7109375" style="844" customWidth="1"/>
    <col min="14099" max="14099" width="5.7109375" style="844" customWidth="1"/>
    <col min="14100" max="14100" width="3.7109375" style="844" customWidth="1"/>
    <col min="14101" max="14101" width="5.7109375" style="844" customWidth="1"/>
    <col min="14102" max="14102" width="3.7109375" style="844" customWidth="1"/>
    <col min="14103" max="14336" width="8.85546875" style="844"/>
    <col min="14337" max="14337" width="21.85546875" style="844" customWidth="1"/>
    <col min="14338" max="14338" width="27" style="844" customWidth="1"/>
    <col min="14339" max="14339" width="7.7109375" style="844" customWidth="1"/>
    <col min="14340" max="14340" width="3.7109375" style="844" customWidth="1"/>
    <col min="14341" max="14341" width="5.7109375" style="844" customWidth="1"/>
    <col min="14342" max="14342" width="3.7109375" style="844" customWidth="1"/>
    <col min="14343" max="14343" width="7" style="844" customWidth="1"/>
    <col min="14344" max="14344" width="3.7109375" style="844" customWidth="1"/>
    <col min="14345" max="14345" width="5.7109375" style="844" customWidth="1"/>
    <col min="14346" max="14346" width="3.7109375" style="844" customWidth="1"/>
    <col min="14347" max="14347" width="7.5703125" style="844" customWidth="1"/>
    <col min="14348" max="14348" width="3.7109375" style="844" customWidth="1"/>
    <col min="14349" max="14349" width="5.7109375" style="844" customWidth="1"/>
    <col min="14350" max="14350" width="3.7109375" style="844" customWidth="1"/>
    <col min="14351" max="14351" width="5.7109375" style="844" customWidth="1"/>
    <col min="14352" max="14352" width="3.7109375" style="844" customWidth="1"/>
    <col min="14353" max="14353" width="5.7109375" style="844" customWidth="1"/>
    <col min="14354" max="14354" width="3.7109375" style="844" customWidth="1"/>
    <col min="14355" max="14355" width="5.7109375" style="844" customWidth="1"/>
    <col min="14356" max="14356" width="3.7109375" style="844" customWidth="1"/>
    <col min="14357" max="14357" width="5.7109375" style="844" customWidth="1"/>
    <col min="14358" max="14358" width="3.7109375" style="844" customWidth="1"/>
    <col min="14359" max="14592" width="8.85546875" style="844"/>
    <col min="14593" max="14593" width="21.85546875" style="844" customWidth="1"/>
    <col min="14594" max="14594" width="27" style="844" customWidth="1"/>
    <col min="14595" max="14595" width="7.7109375" style="844" customWidth="1"/>
    <col min="14596" max="14596" width="3.7109375" style="844" customWidth="1"/>
    <col min="14597" max="14597" width="5.7109375" style="844" customWidth="1"/>
    <col min="14598" max="14598" width="3.7109375" style="844" customWidth="1"/>
    <col min="14599" max="14599" width="7" style="844" customWidth="1"/>
    <col min="14600" max="14600" width="3.7109375" style="844" customWidth="1"/>
    <col min="14601" max="14601" width="5.7109375" style="844" customWidth="1"/>
    <col min="14602" max="14602" width="3.7109375" style="844" customWidth="1"/>
    <col min="14603" max="14603" width="7.5703125" style="844" customWidth="1"/>
    <col min="14604" max="14604" width="3.7109375" style="844" customWidth="1"/>
    <col min="14605" max="14605" width="5.7109375" style="844" customWidth="1"/>
    <col min="14606" max="14606" width="3.7109375" style="844" customWidth="1"/>
    <col min="14607" max="14607" width="5.7109375" style="844" customWidth="1"/>
    <col min="14608" max="14608" width="3.7109375" style="844" customWidth="1"/>
    <col min="14609" max="14609" width="5.7109375" style="844" customWidth="1"/>
    <col min="14610" max="14610" width="3.7109375" style="844" customWidth="1"/>
    <col min="14611" max="14611" width="5.7109375" style="844" customWidth="1"/>
    <col min="14612" max="14612" width="3.7109375" style="844" customWidth="1"/>
    <col min="14613" max="14613" width="5.7109375" style="844" customWidth="1"/>
    <col min="14614" max="14614" width="3.7109375" style="844" customWidth="1"/>
    <col min="14615" max="14848" width="8.85546875" style="844"/>
    <col min="14849" max="14849" width="21.85546875" style="844" customWidth="1"/>
    <col min="14850" max="14850" width="27" style="844" customWidth="1"/>
    <col min="14851" max="14851" width="7.7109375" style="844" customWidth="1"/>
    <col min="14852" max="14852" width="3.7109375" style="844" customWidth="1"/>
    <col min="14853" max="14853" width="5.7109375" style="844" customWidth="1"/>
    <col min="14854" max="14854" width="3.7109375" style="844" customWidth="1"/>
    <col min="14855" max="14855" width="7" style="844" customWidth="1"/>
    <col min="14856" max="14856" width="3.7109375" style="844" customWidth="1"/>
    <col min="14857" max="14857" width="5.7109375" style="844" customWidth="1"/>
    <col min="14858" max="14858" width="3.7109375" style="844" customWidth="1"/>
    <col min="14859" max="14859" width="7.5703125" style="844" customWidth="1"/>
    <col min="14860" max="14860" width="3.7109375" style="844" customWidth="1"/>
    <col min="14861" max="14861" width="5.7109375" style="844" customWidth="1"/>
    <col min="14862" max="14862" width="3.7109375" style="844" customWidth="1"/>
    <col min="14863" max="14863" width="5.7109375" style="844" customWidth="1"/>
    <col min="14864" max="14864" width="3.7109375" style="844" customWidth="1"/>
    <col min="14865" max="14865" width="5.7109375" style="844" customWidth="1"/>
    <col min="14866" max="14866" width="3.7109375" style="844" customWidth="1"/>
    <col min="14867" max="14867" width="5.7109375" style="844" customWidth="1"/>
    <col min="14868" max="14868" width="3.7109375" style="844" customWidth="1"/>
    <col min="14869" max="14869" width="5.7109375" style="844" customWidth="1"/>
    <col min="14870" max="14870" width="3.7109375" style="844" customWidth="1"/>
    <col min="14871" max="15104" width="8.85546875" style="844"/>
    <col min="15105" max="15105" width="21.85546875" style="844" customWidth="1"/>
    <col min="15106" max="15106" width="27" style="844" customWidth="1"/>
    <col min="15107" max="15107" width="7.7109375" style="844" customWidth="1"/>
    <col min="15108" max="15108" width="3.7109375" style="844" customWidth="1"/>
    <col min="15109" max="15109" width="5.7109375" style="844" customWidth="1"/>
    <col min="15110" max="15110" width="3.7109375" style="844" customWidth="1"/>
    <col min="15111" max="15111" width="7" style="844" customWidth="1"/>
    <col min="15112" max="15112" width="3.7109375" style="844" customWidth="1"/>
    <col min="15113" max="15113" width="5.7109375" style="844" customWidth="1"/>
    <col min="15114" max="15114" width="3.7109375" style="844" customWidth="1"/>
    <col min="15115" max="15115" width="7.5703125" style="844" customWidth="1"/>
    <col min="15116" max="15116" width="3.7109375" style="844" customWidth="1"/>
    <col min="15117" max="15117" width="5.7109375" style="844" customWidth="1"/>
    <col min="15118" max="15118" width="3.7109375" style="844" customWidth="1"/>
    <col min="15119" max="15119" width="5.7109375" style="844" customWidth="1"/>
    <col min="15120" max="15120" width="3.7109375" style="844" customWidth="1"/>
    <col min="15121" max="15121" width="5.7109375" style="844" customWidth="1"/>
    <col min="15122" max="15122" width="3.7109375" style="844" customWidth="1"/>
    <col min="15123" max="15123" width="5.7109375" style="844" customWidth="1"/>
    <col min="15124" max="15124" width="3.7109375" style="844" customWidth="1"/>
    <col min="15125" max="15125" width="5.7109375" style="844" customWidth="1"/>
    <col min="15126" max="15126" width="3.7109375" style="844" customWidth="1"/>
    <col min="15127" max="15360" width="8.85546875" style="844"/>
    <col min="15361" max="15361" width="21.85546875" style="844" customWidth="1"/>
    <col min="15362" max="15362" width="27" style="844" customWidth="1"/>
    <col min="15363" max="15363" width="7.7109375" style="844" customWidth="1"/>
    <col min="15364" max="15364" width="3.7109375" style="844" customWidth="1"/>
    <col min="15365" max="15365" width="5.7109375" style="844" customWidth="1"/>
    <col min="15366" max="15366" width="3.7109375" style="844" customWidth="1"/>
    <col min="15367" max="15367" width="7" style="844" customWidth="1"/>
    <col min="15368" max="15368" width="3.7109375" style="844" customWidth="1"/>
    <col min="15369" max="15369" width="5.7109375" style="844" customWidth="1"/>
    <col min="15370" max="15370" width="3.7109375" style="844" customWidth="1"/>
    <col min="15371" max="15371" width="7.5703125" style="844" customWidth="1"/>
    <col min="15372" max="15372" width="3.7109375" style="844" customWidth="1"/>
    <col min="15373" max="15373" width="5.7109375" style="844" customWidth="1"/>
    <col min="15374" max="15374" width="3.7109375" style="844" customWidth="1"/>
    <col min="15375" max="15375" width="5.7109375" style="844" customWidth="1"/>
    <col min="15376" max="15376" width="3.7109375" style="844" customWidth="1"/>
    <col min="15377" max="15377" width="5.7109375" style="844" customWidth="1"/>
    <col min="15378" max="15378" width="3.7109375" style="844" customWidth="1"/>
    <col min="15379" max="15379" width="5.7109375" style="844" customWidth="1"/>
    <col min="15380" max="15380" width="3.7109375" style="844" customWidth="1"/>
    <col min="15381" max="15381" width="5.7109375" style="844" customWidth="1"/>
    <col min="15382" max="15382" width="3.7109375" style="844" customWidth="1"/>
    <col min="15383" max="15616" width="8.85546875" style="844"/>
    <col min="15617" max="15617" width="21.85546875" style="844" customWidth="1"/>
    <col min="15618" max="15618" width="27" style="844" customWidth="1"/>
    <col min="15619" max="15619" width="7.7109375" style="844" customWidth="1"/>
    <col min="15620" max="15620" width="3.7109375" style="844" customWidth="1"/>
    <col min="15621" max="15621" width="5.7109375" style="844" customWidth="1"/>
    <col min="15622" max="15622" width="3.7109375" style="844" customWidth="1"/>
    <col min="15623" max="15623" width="7" style="844" customWidth="1"/>
    <col min="15624" max="15624" width="3.7109375" style="844" customWidth="1"/>
    <col min="15625" max="15625" width="5.7109375" style="844" customWidth="1"/>
    <col min="15626" max="15626" width="3.7109375" style="844" customWidth="1"/>
    <col min="15627" max="15627" width="7.5703125" style="844" customWidth="1"/>
    <col min="15628" max="15628" width="3.7109375" style="844" customWidth="1"/>
    <col min="15629" max="15629" width="5.7109375" style="844" customWidth="1"/>
    <col min="15630" max="15630" width="3.7109375" style="844" customWidth="1"/>
    <col min="15631" max="15631" width="5.7109375" style="844" customWidth="1"/>
    <col min="15632" max="15632" width="3.7109375" style="844" customWidth="1"/>
    <col min="15633" max="15633" width="5.7109375" style="844" customWidth="1"/>
    <col min="15634" max="15634" width="3.7109375" style="844" customWidth="1"/>
    <col min="15635" max="15635" width="5.7109375" style="844" customWidth="1"/>
    <col min="15636" max="15636" width="3.7109375" style="844" customWidth="1"/>
    <col min="15637" max="15637" width="5.7109375" style="844" customWidth="1"/>
    <col min="15638" max="15638" width="3.7109375" style="844" customWidth="1"/>
    <col min="15639" max="15872" width="8.85546875" style="844"/>
    <col min="15873" max="15873" width="21.85546875" style="844" customWidth="1"/>
    <col min="15874" max="15874" width="27" style="844" customWidth="1"/>
    <col min="15875" max="15875" width="7.7109375" style="844" customWidth="1"/>
    <col min="15876" max="15876" width="3.7109375" style="844" customWidth="1"/>
    <col min="15877" max="15877" width="5.7109375" style="844" customWidth="1"/>
    <col min="15878" max="15878" width="3.7109375" style="844" customWidth="1"/>
    <col min="15879" max="15879" width="7" style="844" customWidth="1"/>
    <col min="15880" max="15880" width="3.7109375" style="844" customWidth="1"/>
    <col min="15881" max="15881" width="5.7109375" style="844" customWidth="1"/>
    <col min="15882" max="15882" width="3.7109375" style="844" customWidth="1"/>
    <col min="15883" max="15883" width="7.5703125" style="844" customWidth="1"/>
    <col min="15884" max="15884" width="3.7109375" style="844" customWidth="1"/>
    <col min="15885" max="15885" width="5.7109375" style="844" customWidth="1"/>
    <col min="15886" max="15886" width="3.7109375" style="844" customWidth="1"/>
    <col min="15887" max="15887" width="5.7109375" style="844" customWidth="1"/>
    <col min="15888" max="15888" width="3.7109375" style="844" customWidth="1"/>
    <col min="15889" max="15889" width="5.7109375" style="844" customWidth="1"/>
    <col min="15890" max="15890" width="3.7109375" style="844" customWidth="1"/>
    <col min="15891" max="15891" width="5.7109375" style="844" customWidth="1"/>
    <col min="15892" max="15892" width="3.7109375" style="844" customWidth="1"/>
    <col min="15893" max="15893" width="5.7109375" style="844" customWidth="1"/>
    <col min="15894" max="15894" width="3.7109375" style="844" customWidth="1"/>
    <col min="15895" max="16128" width="8.85546875" style="844"/>
    <col min="16129" max="16129" width="21.85546875" style="844" customWidth="1"/>
    <col min="16130" max="16130" width="27" style="844" customWidth="1"/>
    <col min="16131" max="16131" width="7.7109375" style="844" customWidth="1"/>
    <col min="16132" max="16132" width="3.7109375" style="844" customWidth="1"/>
    <col min="16133" max="16133" width="5.7109375" style="844" customWidth="1"/>
    <col min="16134" max="16134" width="3.7109375" style="844" customWidth="1"/>
    <col min="16135" max="16135" width="7" style="844" customWidth="1"/>
    <col min="16136" max="16136" width="3.7109375" style="844" customWidth="1"/>
    <col min="16137" max="16137" width="5.7109375" style="844" customWidth="1"/>
    <col min="16138" max="16138" width="3.7109375" style="844" customWidth="1"/>
    <col min="16139" max="16139" width="7.5703125" style="844" customWidth="1"/>
    <col min="16140" max="16140" width="3.7109375" style="844" customWidth="1"/>
    <col min="16141" max="16141" width="5.7109375" style="844" customWidth="1"/>
    <col min="16142" max="16142" width="3.7109375" style="844" customWidth="1"/>
    <col min="16143" max="16143" width="5.7109375" style="844" customWidth="1"/>
    <col min="16144" max="16144" width="3.7109375" style="844" customWidth="1"/>
    <col min="16145" max="16145" width="5.7109375" style="844" customWidth="1"/>
    <col min="16146" max="16146" width="3.7109375" style="844" customWidth="1"/>
    <col min="16147" max="16147" width="5.7109375" style="844" customWidth="1"/>
    <col min="16148" max="16148" width="3.7109375" style="844" customWidth="1"/>
    <col min="16149" max="16149" width="5.7109375" style="844" customWidth="1"/>
    <col min="16150" max="16150" width="3.7109375" style="844" customWidth="1"/>
    <col min="16151" max="16384" width="8.85546875" style="844"/>
  </cols>
  <sheetData>
    <row r="1" spans="1:23" ht="18">
      <c r="A1" s="842" t="s">
        <v>877</v>
      </c>
      <c r="B1" s="843"/>
      <c r="C1" s="843"/>
      <c r="D1" s="843"/>
      <c r="E1" s="843"/>
      <c r="F1" s="843"/>
      <c r="G1" s="843"/>
      <c r="H1" s="843"/>
      <c r="I1" s="843"/>
      <c r="J1" s="843"/>
      <c r="K1" s="843"/>
      <c r="L1" s="843"/>
      <c r="M1" s="843"/>
      <c r="N1" s="843"/>
      <c r="O1" s="843"/>
      <c r="P1" s="843"/>
      <c r="Q1" s="843"/>
      <c r="R1" s="843"/>
      <c r="S1" s="843"/>
      <c r="T1" s="843"/>
      <c r="U1" s="843"/>
      <c r="V1" s="843"/>
    </row>
    <row r="2" spans="1:23" ht="18">
      <c r="A2" s="842" t="s">
        <v>878</v>
      </c>
      <c r="B2" s="843"/>
      <c r="C2" s="843"/>
      <c r="D2" s="843"/>
      <c r="E2" s="843"/>
      <c r="F2" s="845"/>
      <c r="G2" s="843"/>
      <c r="H2" s="843"/>
      <c r="I2" s="843"/>
      <c r="J2" s="843"/>
      <c r="K2" s="843"/>
      <c r="L2" s="843"/>
      <c r="M2" s="843"/>
      <c r="N2" s="843"/>
      <c r="O2" s="843"/>
      <c r="P2" s="843"/>
      <c r="Q2" s="843"/>
      <c r="R2" s="843"/>
      <c r="S2" s="843"/>
      <c r="T2" s="843"/>
      <c r="U2" s="843"/>
      <c r="V2" s="843"/>
    </row>
    <row r="3" spans="1:23" ht="15.75">
      <c r="A3" s="846" t="s">
        <v>879</v>
      </c>
      <c r="B3" s="846"/>
      <c r="C3" s="795"/>
      <c r="D3" s="795"/>
      <c r="E3" s="795"/>
      <c r="F3" s="795"/>
      <c r="G3" s="846"/>
      <c r="H3" s="846"/>
      <c r="I3" s="847"/>
      <c r="J3" s="795"/>
      <c r="K3" s="795"/>
      <c r="L3" s="795"/>
      <c r="M3" s="795"/>
      <c r="N3" s="795"/>
      <c r="O3" s="795"/>
      <c r="P3" s="795"/>
      <c r="Q3" s="795"/>
      <c r="R3" s="795"/>
      <c r="S3" s="795"/>
      <c r="T3" s="4555" t="s">
        <v>880</v>
      </c>
      <c r="U3" s="4555"/>
      <c r="V3" s="4555"/>
      <c r="W3" s="848"/>
    </row>
    <row r="4" spans="1:23" ht="15">
      <c r="A4" s="849" t="s">
        <v>881</v>
      </c>
      <c r="B4" s="850"/>
      <c r="C4" s="851" t="s">
        <v>542</v>
      </c>
      <c r="D4" s="852"/>
      <c r="E4" s="853"/>
      <c r="F4" s="853"/>
      <c r="G4" s="854"/>
      <c r="H4" s="853"/>
      <c r="I4" s="853"/>
      <c r="J4" s="853"/>
      <c r="K4" s="854"/>
      <c r="L4" s="853"/>
      <c r="M4" s="853"/>
      <c r="N4" s="853"/>
      <c r="O4" s="854"/>
      <c r="P4" s="853"/>
      <c r="Q4" s="853"/>
      <c r="R4" s="853"/>
      <c r="S4" s="854"/>
      <c r="T4" s="853"/>
      <c r="U4" s="853"/>
      <c r="V4" s="855" t="s">
        <v>543</v>
      </c>
    </row>
    <row r="5" spans="1:23" ht="18" customHeight="1">
      <c r="A5" s="856"/>
      <c r="B5" s="857"/>
      <c r="C5" s="4556">
        <v>1431</v>
      </c>
      <c r="D5" s="4557"/>
      <c r="E5" s="4557"/>
      <c r="F5" s="4558"/>
      <c r="G5" s="4556">
        <v>1432</v>
      </c>
      <c r="H5" s="4557"/>
      <c r="I5" s="4557"/>
      <c r="J5" s="4558"/>
      <c r="K5" s="4556">
        <v>1433</v>
      </c>
      <c r="L5" s="4557"/>
      <c r="M5" s="4557"/>
      <c r="N5" s="4558"/>
      <c r="O5" s="4556">
        <v>1434</v>
      </c>
      <c r="P5" s="4559"/>
      <c r="Q5" s="4559"/>
      <c r="R5" s="4560"/>
      <c r="S5" s="4556">
        <v>1435</v>
      </c>
      <c r="T5" s="4559"/>
      <c r="U5" s="4559"/>
      <c r="V5" s="4560"/>
    </row>
    <row r="6" spans="1:23" ht="71.25" customHeight="1">
      <c r="A6" s="856" t="s">
        <v>882</v>
      </c>
      <c r="B6" s="858"/>
      <c r="C6" s="859" t="s">
        <v>883</v>
      </c>
      <c r="D6" s="860" t="s">
        <v>884</v>
      </c>
      <c r="E6" s="859" t="s">
        <v>885</v>
      </c>
      <c r="F6" s="860" t="s">
        <v>886</v>
      </c>
      <c r="G6" s="859" t="s">
        <v>883</v>
      </c>
      <c r="H6" s="860" t="s">
        <v>884</v>
      </c>
      <c r="I6" s="859" t="s">
        <v>885</v>
      </c>
      <c r="J6" s="860" t="s">
        <v>886</v>
      </c>
      <c r="K6" s="859" t="s">
        <v>883</v>
      </c>
      <c r="L6" s="860" t="s">
        <v>884</v>
      </c>
      <c r="M6" s="859" t="s">
        <v>885</v>
      </c>
      <c r="N6" s="860" t="s">
        <v>886</v>
      </c>
      <c r="O6" s="859" t="s">
        <v>883</v>
      </c>
      <c r="P6" s="860" t="s">
        <v>884</v>
      </c>
      <c r="Q6" s="859" t="s">
        <v>885</v>
      </c>
      <c r="R6" s="860" t="s">
        <v>886</v>
      </c>
      <c r="S6" s="859" t="s">
        <v>883</v>
      </c>
      <c r="T6" s="860" t="s">
        <v>884</v>
      </c>
      <c r="U6" s="859" t="s">
        <v>885</v>
      </c>
      <c r="V6" s="860" t="s">
        <v>886</v>
      </c>
    </row>
    <row r="7" spans="1:23" ht="24.95" customHeight="1">
      <c r="A7" s="861" t="s">
        <v>887</v>
      </c>
      <c r="B7" s="862" t="s">
        <v>888</v>
      </c>
      <c r="C7" s="4553">
        <v>249</v>
      </c>
      <c r="D7" s="4554"/>
      <c r="E7" s="4553">
        <v>34370</v>
      </c>
      <c r="F7" s="4554"/>
      <c r="G7" s="4553">
        <v>251</v>
      </c>
      <c r="H7" s="4554"/>
      <c r="I7" s="4553">
        <v>34450</v>
      </c>
      <c r="J7" s="4554"/>
      <c r="K7" s="4553">
        <v>259</v>
      </c>
      <c r="L7" s="4554"/>
      <c r="M7" s="4553">
        <v>35828</v>
      </c>
      <c r="N7" s="4554"/>
      <c r="O7" s="4553">
        <v>268</v>
      </c>
      <c r="P7" s="4554"/>
      <c r="Q7" s="4553">
        <v>38970</v>
      </c>
      <c r="R7" s="4554"/>
      <c r="S7" s="4553">
        <v>270</v>
      </c>
      <c r="T7" s="4554"/>
      <c r="U7" s="4553">
        <v>40300</v>
      </c>
      <c r="V7" s="4554"/>
      <c r="W7" s="863"/>
    </row>
    <row r="8" spans="1:23" ht="24.95" customHeight="1">
      <c r="A8" s="861" t="s">
        <v>889</v>
      </c>
      <c r="B8" s="862" t="s">
        <v>890</v>
      </c>
      <c r="C8" s="4553">
        <v>39</v>
      </c>
      <c r="D8" s="4554"/>
      <c r="E8" s="4553">
        <v>10939</v>
      </c>
      <c r="F8" s="4554"/>
      <c r="G8" s="4553">
        <v>39</v>
      </c>
      <c r="H8" s="4554"/>
      <c r="I8" s="4553">
        <v>10948</v>
      </c>
      <c r="J8" s="4554"/>
      <c r="K8" s="4553">
        <v>39</v>
      </c>
      <c r="L8" s="4554"/>
      <c r="M8" s="4553">
        <v>11043</v>
      </c>
      <c r="N8" s="4554"/>
      <c r="O8" s="4553">
        <v>41</v>
      </c>
      <c r="P8" s="4554"/>
      <c r="Q8" s="4553">
        <v>11414</v>
      </c>
      <c r="R8" s="4554"/>
      <c r="S8" s="4553">
        <v>42</v>
      </c>
      <c r="T8" s="4554"/>
      <c r="U8" s="4553">
        <v>12032</v>
      </c>
      <c r="V8" s="4554"/>
      <c r="W8" s="863"/>
    </row>
    <row r="9" spans="1:23" ht="24.95" customHeight="1">
      <c r="A9" s="861" t="s">
        <v>891</v>
      </c>
      <c r="B9" s="862" t="s">
        <v>892</v>
      </c>
      <c r="C9" s="4553">
        <v>127</v>
      </c>
      <c r="D9" s="4554"/>
      <c r="E9" s="4553">
        <v>12817</v>
      </c>
      <c r="F9" s="4554"/>
      <c r="G9" s="4553">
        <v>130</v>
      </c>
      <c r="H9" s="4554"/>
      <c r="I9" s="4553">
        <v>13298</v>
      </c>
      <c r="J9" s="4554"/>
      <c r="K9" s="4553">
        <v>137</v>
      </c>
      <c r="L9" s="4554"/>
      <c r="M9" s="4553">
        <v>14165</v>
      </c>
      <c r="N9" s="4554"/>
      <c r="O9" s="4553">
        <v>136</v>
      </c>
      <c r="P9" s="4554"/>
      <c r="Q9" s="4553">
        <v>14310</v>
      </c>
      <c r="R9" s="4554"/>
      <c r="S9" s="4553">
        <v>141</v>
      </c>
      <c r="T9" s="4554"/>
      <c r="U9" s="4553">
        <v>15665</v>
      </c>
      <c r="V9" s="4554"/>
      <c r="W9" s="863"/>
    </row>
    <row r="10" spans="1:23" ht="24.95" customHeight="1">
      <c r="A10" s="861" t="s">
        <v>95</v>
      </c>
      <c r="B10" s="862" t="s">
        <v>96</v>
      </c>
      <c r="C10" s="4553">
        <f>SUM(C7:D9)</f>
        <v>415</v>
      </c>
      <c r="D10" s="4554"/>
      <c r="E10" s="4553">
        <f>SUM(E7:F9)</f>
        <v>58126</v>
      </c>
      <c r="F10" s="4554"/>
      <c r="G10" s="4553">
        <f>SUM(G7:H9)</f>
        <v>420</v>
      </c>
      <c r="H10" s="4554"/>
      <c r="I10" s="4553">
        <f>SUM(I7:J9)</f>
        <v>58696</v>
      </c>
      <c r="J10" s="4554"/>
      <c r="K10" s="4553">
        <f>SUM(K7:L9)</f>
        <v>435</v>
      </c>
      <c r="L10" s="4554"/>
      <c r="M10" s="4553">
        <f>SUM(M7:N9)</f>
        <v>61036</v>
      </c>
      <c r="N10" s="4554"/>
      <c r="O10" s="4553">
        <f>SUM(O7:P9)</f>
        <v>445</v>
      </c>
      <c r="P10" s="4554"/>
      <c r="Q10" s="4553">
        <f>SUM(Q7:R9)</f>
        <v>64694</v>
      </c>
      <c r="R10" s="4554"/>
      <c r="S10" s="4553">
        <f>SUM(S7:T9)</f>
        <v>453</v>
      </c>
      <c r="T10" s="4554"/>
      <c r="U10" s="4553">
        <f>SUM(U7:V9)</f>
        <v>67997</v>
      </c>
      <c r="V10" s="4554"/>
      <c r="W10" s="863"/>
    </row>
    <row r="11" spans="1:23" ht="24.95" customHeight="1">
      <c r="A11" s="864" t="s">
        <v>893</v>
      </c>
      <c r="B11" s="865" t="s">
        <v>894</v>
      </c>
      <c r="C11" s="4549"/>
      <c r="D11" s="4550"/>
      <c r="E11" s="4551">
        <v>21.42</v>
      </c>
      <c r="F11" s="4552"/>
      <c r="G11" s="4549"/>
      <c r="H11" s="4550"/>
      <c r="I11" s="4551">
        <v>20.68</v>
      </c>
      <c r="J11" s="4552"/>
      <c r="K11" s="4549"/>
      <c r="L11" s="4550"/>
      <c r="M11" s="4551">
        <v>20.9</v>
      </c>
      <c r="N11" s="4552"/>
      <c r="O11" s="4549"/>
      <c r="P11" s="4550"/>
      <c r="Q11" s="4551">
        <v>21.57</v>
      </c>
      <c r="R11" s="4552"/>
      <c r="S11" s="4549"/>
      <c r="T11" s="4550"/>
      <c r="U11" s="4551">
        <v>22.1</v>
      </c>
      <c r="V11" s="4552"/>
    </row>
    <row r="12" spans="1:23" ht="23.25">
      <c r="A12" s="866"/>
      <c r="B12" s="867"/>
      <c r="C12" s="867"/>
      <c r="D12" s="867"/>
      <c r="E12" s="867"/>
      <c r="F12" s="867"/>
      <c r="G12" s="867"/>
      <c r="H12" s="867"/>
      <c r="I12" s="867"/>
    </row>
    <row r="13" spans="1:23" ht="15.75">
      <c r="A13" s="868"/>
      <c r="G13" s="868"/>
      <c r="H13" s="868"/>
      <c r="I13" s="868"/>
      <c r="J13" s="868"/>
      <c r="K13" s="868"/>
      <c r="L13" s="868"/>
      <c r="M13" s="869"/>
    </row>
    <row r="14" spans="1:23">
      <c r="N14" s="844" t="s">
        <v>169</v>
      </c>
    </row>
    <row r="15" spans="1:23">
      <c r="F15" s="844" t="s">
        <v>169</v>
      </c>
    </row>
    <row r="16" spans="1:23">
      <c r="B16" s="844" t="s">
        <v>169</v>
      </c>
    </row>
  </sheetData>
  <mergeCells count="56">
    <mergeCell ref="T3:V3"/>
    <mergeCell ref="C5:F5"/>
    <mergeCell ref="G5:J5"/>
    <mergeCell ref="K5:N5"/>
    <mergeCell ref="O5:R5"/>
    <mergeCell ref="S5:V5"/>
    <mergeCell ref="O7:P7"/>
    <mergeCell ref="Q7:R7"/>
    <mergeCell ref="S7:T7"/>
    <mergeCell ref="U7:V7"/>
    <mergeCell ref="C8:D8"/>
    <mergeCell ref="E8:F8"/>
    <mergeCell ref="G8:H8"/>
    <mergeCell ref="I8:J8"/>
    <mergeCell ref="K8:L8"/>
    <mergeCell ref="M8:N8"/>
    <mergeCell ref="C7:D7"/>
    <mergeCell ref="E7:F7"/>
    <mergeCell ref="G7:H7"/>
    <mergeCell ref="I7:J7"/>
    <mergeCell ref="K7:L7"/>
    <mergeCell ref="M7:N7"/>
    <mergeCell ref="O8:P8"/>
    <mergeCell ref="Q8:R8"/>
    <mergeCell ref="S8:T8"/>
    <mergeCell ref="U8:V8"/>
    <mergeCell ref="C9:D9"/>
    <mergeCell ref="E9:F9"/>
    <mergeCell ref="G9:H9"/>
    <mergeCell ref="I9:J9"/>
    <mergeCell ref="K9:L9"/>
    <mergeCell ref="M9:N9"/>
    <mergeCell ref="C10:D10"/>
    <mergeCell ref="E10:F10"/>
    <mergeCell ref="G10:H10"/>
    <mergeCell ref="I10:J10"/>
    <mergeCell ref="K10:L10"/>
    <mergeCell ref="M11:N11"/>
    <mergeCell ref="O9:P9"/>
    <mergeCell ref="Q9:R9"/>
    <mergeCell ref="S9:T9"/>
    <mergeCell ref="U9:V9"/>
    <mergeCell ref="M10:N10"/>
    <mergeCell ref="C11:D11"/>
    <mergeCell ref="E11:F11"/>
    <mergeCell ref="G11:H11"/>
    <mergeCell ref="I11:J11"/>
    <mergeCell ref="K11:L11"/>
    <mergeCell ref="O11:P11"/>
    <mergeCell ref="Q11:R11"/>
    <mergeCell ref="S11:T11"/>
    <mergeCell ref="U11:V11"/>
    <mergeCell ref="O10:P10"/>
    <mergeCell ref="Q10:R10"/>
    <mergeCell ref="S10:T10"/>
    <mergeCell ref="U10:V10"/>
  </mergeCells>
  <printOptions horizontalCentered="1" verticalCentered="1"/>
  <pageMargins left="0.59055118110236227" right="0.59055118110236227" top="0.98425196850393704" bottom="0.98425196850393704" header="0.51181102362204722" footer="0.51181102362204722"/>
  <pageSetup paperSize="9" scale="87" orientation="landscape" horizontalDpi="4294967292" verticalDpi="4294967292"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C8973-EEA8-4BE4-91F3-411C09C80A63}">
  <dimension ref="A1:J29"/>
  <sheetViews>
    <sheetView showGridLines="0" zoomScaleNormal="100" zoomScaleSheetLayoutView="90" workbookViewId="0">
      <selection activeCell="B4" sqref="B4:B6"/>
    </sheetView>
  </sheetViews>
  <sheetFormatPr defaultRowHeight="12.75"/>
  <cols>
    <col min="1" max="1" width="24.85546875" style="4197" customWidth="1"/>
    <col min="2" max="2" width="34.140625" style="4197" customWidth="1"/>
    <col min="3" max="8" width="11.7109375" style="4197" customWidth="1"/>
    <col min="9" max="16384" width="9.140625" style="4197"/>
  </cols>
  <sheetData>
    <row r="1" spans="1:10" ht="30.75" customHeight="1">
      <c r="A1" s="5521" t="s">
        <v>3517</v>
      </c>
      <c r="B1" s="5521"/>
      <c r="C1" s="5521"/>
      <c r="D1" s="5521"/>
      <c r="E1" s="5521"/>
      <c r="F1" s="5521"/>
      <c r="G1" s="5521"/>
      <c r="H1" s="5521"/>
    </row>
    <row r="2" spans="1:10" ht="33.75" customHeight="1">
      <c r="A2" s="5522" t="s">
        <v>3518</v>
      </c>
      <c r="B2" s="5522"/>
      <c r="C2" s="5522"/>
      <c r="D2" s="5522"/>
      <c r="E2" s="5522"/>
      <c r="F2" s="5522"/>
      <c r="G2" s="5522"/>
      <c r="H2" s="5522"/>
    </row>
    <row r="3" spans="1:10" ht="33.75" customHeight="1">
      <c r="A3" s="4198" t="s">
        <v>3519</v>
      </c>
      <c r="C3" s="4199"/>
      <c r="D3" s="4199"/>
      <c r="E3" s="4199"/>
      <c r="F3" s="4199"/>
      <c r="G3" s="5508" t="s">
        <v>3520</v>
      </c>
      <c r="H3" s="5508"/>
    </row>
    <row r="4" spans="1:10" s="4201" customFormat="1" ht="20.100000000000001" customHeight="1">
      <c r="A4" s="5509" t="s">
        <v>3467</v>
      </c>
      <c r="B4" s="5512" t="s">
        <v>3468</v>
      </c>
      <c r="C4" s="5515" t="s">
        <v>3521</v>
      </c>
      <c r="D4" s="5515"/>
      <c r="E4" s="5515"/>
      <c r="F4" s="5519" t="s">
        <v>503</v>
      </c>
      <c r="G4" s="5515"/>
      <c r="H4" s="5516"/>
      <c r="I4" s="4200"/>
    </row>
    <row r="5" spans="1:10" s="4201" customFormat="1" ht="20.100000000000001" customHeight="1">
      <c r="A5" s="5510"/>
      <c r="B5" s="5513"/>
      <c r="C5" s="5517"/>
      <c r="D5" s="5517"/>
      <c r="E5" s="5517"/>
      <c r="F5" s="5520"/>
      <c r="G5" s="5517"/>
      <c r="H5" s="5518"/>
    </row>
    <row r="6" spans="1:10" s="4201" customFormat="1" ht="44.25" customHeight="1">
      <c r="A6" s="5511"/>
      <c r="B6" s="5514"/>
      <c r="C6" s="4226">
        <v>2011</v>
      </c>
      <c r="D6" s="4226">
        <v>2012</v>
      </c>
      <c r="E6" s="4226">
        <v>2013</v>
      </c>
      <c r="F6" s="4226">
        <v>2011</v>
      </c>
      <c r="G6" s="4226">
        <v>2012</v>
      </c>
      <c r="H6" s="4226">
        <v>2013</v>
      </c>
    </row>
    <row r="7" spans="1:10" s="4201" customFormat="1" ht="20.100000000000001" hidden="1" customHeight="1">
      <c r="A7" s="4204" t="s">
        <v>3477</v>
      </c>
      <c r="B7" s="4205" t="s">
        <v>3478</v>
      </c>
      <c r="C7" s="4207"/>
      <c r="D7" s="4207" t="e">
        <f t="shared" ref="D7:E7" si="0">B7+C7</f>
        <v>#VALUE!</v>
      </c>
      <c r="E7" s="4207" t="e">
        <f t="shared" si="0"/>
        <v>#VALUE!</v>
      </c>
      <c r="F7" s="4207"/>
      <c r="G7" s="4207" t="e">
        <f>F7+#REF!</f>
        <v>#REF!</v>
      </c>
      <c r="H7" s="4209"/>
    </row>
    <row r="8" spans="1:10" s="4201" customFormat="1" ht="20.100000000000001" customHeight="1">
      <c r="A8" s="4210" t="s">
        <v>3479</v>
      </c>
      <c r="B8" s="4211" t="s">
        <v>3480</v>
      </c>
      <c r="C8" s="4214">
        <v>13623</v>
      </c>
      <c r="D8" s="4207">
        <v>14809</v>
      </c>
      <c r="E8" s="4207">
        <v>15621</v>
      </c>
      <c r="F8" s="4227">
        <f t="shared" ref="F8:H26" si="1">C8/C$26</f>
        <v>0.30413234210702567</v>
      </c>
      <c r="G8" s="4227">
        <f t="shared" si="1"/>
        <v>0.29823784110361495</v>
      </c>
      <c r="H8" s="4227">
        <f t="shared" si="1"/>
        <v>0.31375030127741627</v>
      </c>
      <c r="J8" s="4228"/>
    </row>
    <row r="9" spans="1:10" s="4201" customFormat="1" ht="20.100000000000001" customHeight="1">
      <c r="A9" s="4215" t="s">
        <v>3481</v>
      </c>
      <c r="B9" s="4216" t="s">
        <v>3482</v>
      </c>
      <c r="C9" s="4214">
        <v>7702</v>
      </c>
      <c r="D9" s="4207">
        <v>10510</v>
      </c>
      <c r="E9" s="4207">
        <v>9890</v>
      </c>
      <c r="F9" s="4227">
        <f t="shared" si="1"/>
        <v>0.17194650949925211</v>
      </c>
      <c r="G9" s="4227">
        <f t="shared" si="1"/>
        <v>0.21166045715436513</v>
      </c>
      <c r="H9" s="4227">
        <f t="shared" si="1"/>
        <v>0.19864224311078976</v>
      </c>
      <c r="J9" s="4228"/>
    </row>
    <row r="10" spans="1:10" s="4201" customFormat="1" ht="20.100000000000001" customHeight="1">
      <c r="A10" s="4210" t="s">
        <v>3483</v>
      </c>
      <c r="B10" s="4211" t="s">
        <v>3484</v>
      </c>
      <c r="C10" s="4214">
        <v>5902</v>
      </c>
      <c r="D10" s="4207">
        <v>5251</v>
      </c>
      <c r="E10" s="4207">
        <v>3110</v>
      </c>
      <c r="F10" s="4227">
        <f t="shared" si="1"/>
        <v>0.13176165918781951</v>
      </c>
      <c r="G10" s="4227">
        <f t="shared" si="1"/>
        <v>0.10574967274191924</v>
      </c>
      <c r="H10" s="4227">
        <f t="shared" si="1"/>
        <v>6.2464850968104765E-2</v>
      </c>
      <c r="J10" s="4228"/>
    </row>
    <row r="11" spans="1:10" s="4201" customFormat="1" ht="20.100000000000001" customHeight="1">
      <c r="A11" s="4210" t="s">
        <v>3485</v>
      </c>
      <c r="B11" s="4211" t="s">
        <v>3486</v>
      </c>
      <c r="C11" s="4214">
        <v>3210</v>
      </c>
      <c r="D11" s="4207">
        <v>3656</v>
      </c>
      <c r="E11" s="4207">
        <v>4023</v>
      </c>
      <c r="F11" s="4227">
        <f t="shared" si="1"/>
        <v>7.1662983055388124E-2</v>
      </c>
      <c r="G11" s="4227">
        <f t="shared" si="1"/>
        <v>7.3628033430671633E-2</v>
      </c>
      <c r="H11" s="4227">
        <f t="shared" si="1"/>
        <v>8.080260303687635E-2</v>
      </c>
      <c r="J11" s="4228"/>
    </row>
    <row r="12" spans="1:10" s="4201" customFormat="1" ht="20.100000000000001" customHeight="1">
      <c r="A12" s="4210" t="s">
        <v>3487</v>
      </c>
      <c r="B12" s="4211" t="s">
        <v>3488</v>
      </c>
      <c r="C12" s="4214">
        <v>2887</v>
      </c>
      <c r="D12" s="4207">
        <v>3143</v>
      </c>
      <c r="E12" s="4207">
        <v>3388</v>
      </c>
      <c r="F12" s="4227">
        <f t="shared" si="1"/>
        <v>6.4452034916169937E-2</v>
      </c>
      <c r="G12" s="4227">
        <f t="shared" si="1"/>
        <v>6.3296747558151248E-2</v>
      </c>
      <c r="H12" s="4227">
        <f t="shared" si="1"/>
        <v>6.8048525749176511E-2</v>
      </c>
      <c r="J12" s="4228"/>
    </row>
    <row r="13" spans="1:10" s="4201" customFormat="1" ht="20.100000000000001" customHeight="1">
      <c r="A13" s="4210" t="s">
        <v>3489</v>
      </c>
      <c r="B13" s="4211" t="s">
        <v>3490</v>
      </c>
      <c r="C13" s="4214">
        <v>2259</v>
      </c>
      <c r="D13" s="4207">
        <v>2685</v>
      </c>
      <c r="E13" s="4207">
        <v>2902</v>
      </c>
      <c r="F13" s="4227">
        <f t="shared" si="1"/>
        <v>5.04319871408479E-2</v>
      </c>
      <c r="G13" s="4227">
        <f t="shared" si="1"/>
        <v>5.4073104420501457E-2</v>
      </c>
      <c r="H13" s="4227">
        <f t="shared" si="1"/>
        <v>5.8287137462842455E-2</v>
      </c>
      <c r="J13" s="4228"/>
    </row>
    <row r="14" spans="1:10" s="4201" customFormat="1" ht="20.100000000000001" customHeight="1">
      <c r="A14" s="4210" t="s">
        <v>3491</v>
      </c>
      <c r="B14" s="4211" t="s">
        <v>3492</v>
      </c>
      <c r="C14" s="4214">
        <v>2468</v>
      </c>
      <c r="D14" s="4207">
        <v>2588</v>
      </c>
      <c r="E14" s="4207">
        <v>2920</v>
      </c>
      <c r="F14" s="4227">
        <f t="shared" si="1"/>
        <v>5.509789476034202E-2</v>
      </c>
      <c r="G14" s="4227">
        <f t="shared" si="1"/>
        <v>5.2119625415366022E-2</v>
      </c>
      <c r="H14" s="4227">
        <f t="shared" si="1"/>
        <v>5.8648670362336307E-2</v>
      </c>
      <c r="J14" s="4228"/>
    </row>
    <row r="15" spans="1:10" s="4201" customFormat="1" ht="20.100000000000001" customHeight="1">
      <c r="A15" s="4215" t="s">
        <v>3493</v>
      </c>
      <c r="B15" s="4216" t="s">
        <v>3494</v>
      </c>
      <c r="C15" s="4214">
        <v>1922</v>
      </c>
      <c r="D15" s="4207">
        <v>1868</v>
      </c>
      <c r="E15" s="4207">
        <v>2088</v>
      </c>
      <c r="F15" s="4227">
        <f t="shared" si="1"/>
        <v>4.2908490165874134E-2</v>
      </c>
      <c r="G15" s="4227">
        <f t="shared" si="1"/>
        <v>3.7619575067968987E-2</v>
      </c>
      <c r="H15" s="4227">
        <f t="shared" si="1"/>
        <v>4.1937816341287057E-2</v>
      </c>
      <c r="J15" s="4228"/>
    </row>
    <row r="16" spans="1:10" s="4201" customFormat="1" ht="20.100000000000001" customHeight="1">
      <c r="A16" s="4210" t="s">
        <v>3495</v>
      </c>
      <c r="B16" s="4211" t="s">
        <v>3496</v>
      </c>
      <c r="C16" s="4214">
        <v>1888</v>
      </c>
      <c r="D16" s="4207">
        <v>1758</v>
      </c>
      <c r="E16" s="4207">
        <v>1963</v>
      </c>
      <c r="F16" s="4227">
        <f t="shared" si="1"/>
        <v>4.2149442993324848E-2</v>
      </c>
      <c r="G16" s="4227">
        <f t="shared" si="1"/>
        <v>3.5404289598227771E-2</v>
      </c>
      <c r="H16" s="4227">
        <f t="shared" si="1"/>
        <v>3.9427171205913068E-2</v>
      </c>
      <c r="J16" s="4228"/>
    </row>
    <row r="17" spans="1:10" s="4201" customFormat="1" ht="20.100000000000001" customHeight="1">
      <c r="A17" s="4210" t="s">
        <v>3497</v>
      </c>
      <c r="B17" s="4211" t="s">
        <v>3498</v>
      </c>
      <c r="C17" s="4214">
        <v>1318</v>
      </c>
      <c r="D17" s="4207">
        <v>1649</v>
      </c>
      <c r="E17" s="4207">
        <v>1891</v>
      </c>
      <c r="F17" s="4227">
        <f t="shared" si="1"/>
        <v>2.942424039470453E-2</v>
      </c>
      <c r="G17" s="4227">
        <f t="shared" si="1"/>
        <v>3.3209143087302384E-2</v>
      </c>
      <c r="H17" s="4227">
        <f t="shared" si="1"/>
        <v>3.7981039607937653E-2</v>
      </c>
      <c r="J17" s="4228"/>
    </row>
    <row r="18" spans="1:10" s="4201" customFormat="1" ht="20.100000000000001" customHeight="1">
      <c r="A18" s="4210" t="s">
        <v>3499</v>
      </c>
      <c r="B18" s="4211" t="s">
        <v>3500</v>
      </c>
      <c r="C18" s="4214">
        <v>814</v>
      </c>
      <c r="D18" s="4207">
        <v>907</v>
      </c>
      <c r="E18" s="4207">
        <v>1048</v>
      </c>
      <c r="F18" s="4227">
        <f t="shared" si="1"/>
        <v>1.8172482307503405E-2</v>
      </c>
      <c r="G18" s="4227">
        <f t="shared" si="1"/>
        <v>1.8266035645957104E-2</v>
      </c>
      <c r="H18" s="4227">
        <f t="shared" si="1"/>
        <v>2.1049248814975496E-2</v>
      </c>
      <c r="J18" s="4228"/>
    </row>
    <row r="19" spans="1:10" s="4201" customFormat="1" ht="20.100000000000001" customHeight="1">
      <c r="A19" s="4210" t="s">
        <v>3501</v>
      </c>
      <c r="B19" s="4211" t="s">
        <v>3502</v>
      </c>
      <c r="C19" s="4214">
        <v>424</v>
      </c>
      <c r="D19" s="4207">
        <v>408</v>
      </c>
      <c r="E19" s="4207">
        <v>443</v>
      </c>
      <c r="F19" s="4227">
        <f t="shared" si="1"/>
        <v>9.4657647400263438E-3</v>
      </c>
      <c r="G19" s="4227">
        <f t="shared" si="1"/>
        <v>8.2166951968583226E-3</v>
      </c>
      <c r="H19" s="4227">
        <f t="shared" si="1"/>
        <v>8.8977263597654049E-3</v>
      </c>
      <c r="J19" s="4228"/>
    </row>
    <row r="20" spans="1:10" s="4201" customFormat="1" ht="20.100000000000001" customHeight="1">
      <c r="A20" s="4210" t="s">
        <v>3503</v>
      </c>
      <c r="B20" s="4211" t="s">
        <v>3504</v>
      </c>
      <c r="C20" s="4214">
        <v>286</v>
      </c>
      <c r="D20" s="4207">
        <v>283</v>
      </c>
      <c r="E20" s="4207">
        <v>373</v>
      </c>
      <c r="F20" s="4227">
        <f t="shared" si="1"/>
        <v>6.3849262161498445E-3</v>
      </c>
      <c r="G20" s="4227">
        <f t="shared" si="1"/>
        <v>5.6993253448796698E-3</v>
      </c>
      <c r="H20" s="4227">
        <f t="shared" si="1"/>
        <v>7.4917650839559733E-3</v>
      </c>
      <c r="J20" s="4228"/>
    </row>
    <row r="21" spans="1:10" s="4201" customFormat="1" ht="20.100000000000001" customHeight="1">
      <c r="A21" s="4210" t="s">
        <v>3505</v>
      </c>
      <c r="B21" s="4211" t="s">
        <v>3506</v>
      </c>
      <c r="C21" s="4214">
        <v>47</v>
      </c>
      <c r="D21" s="4207">
        <v>65</v>
      </c>
      <c r="E21" s="4207">
        <v>45</v>
      </c>
      <c r="F21" s="4229">
        <f t="shared" si="1"/>
        <v>1.0492710914651842E-3</v>
      </c>
      <c r="G21" s="4229">
        <f t="shared" si="1"/>
        <v>1.3090323230288993E-3</v>
      </c>
      <c r="H21" s="4229">
        <f t="shared" si="1"/>
        <v>9.0383224873463481E-4</v>
      </c>
      <c r="J21" s="4228"/>
    </row>
    <row r="22" spans="1:10" s="4201" customFormat="1" ht="20.100000000000001" customHeight="1">
      <c r="A22" s="4210" t="s">
        <v>3507</v>
      </c>
      <c r="B22" s="4211" t="s">
        <v>3508</v>
      </c>
      <c r="C22" s="4214">
        <v>38</v>
      </c>
      <c r="D22" s="4207">
        <v>51</v>
      </c>
      <c r="E22" s="4207">
        <v>62</v>
      </c>
      <c r="F22" s="4229">
        <f t="shared" si="1"/>
        <v>8.4834683990802132E-4</v>
      </c>
      <c r="G22" s="4229">
        <f t="shared" si="1"/>
        <v>1.0270868996072903E-3</v>
      </c>
      <c r="H22" s="4229">
        <f t="shared" si="1"/>
        <v>1.2452799871454968E-3</v>
      </c>
      <c r="J22" s="4228"/>
    </row>
    <row r="23" spans="1:10" s="4201" customFormat="1" ht="20.100000000000001" customHeight="1" thickBot="1">
      <c r="A23" s="4204" t="s">
        <v>3509</v>
      </c>
      <c r="B23" s="4205" t="s">
        <v>3510</v>
      </c>
      <c r="C23" s="4214">
        <v>5</v>
      </c>
      <c r="D23" s="4207">
        <v>24</v>
      </c>
      <c r="E23" s="4207">
        <v>21</v>
      </c>
      <c r="F23" s="4230">
        <f t="shared" si="1"/>
        <v>1.1162458419842386E-4</v>
      </c>
      <c r="G23" s="4230">
        <f t="shared" si="1"/>
        <v>4.8333501157990131E-4</v>
      </c>
      <c r="H23" s="4230">
        <f t="shared" si="1"/>
        <v>4.217883827428296E-4</v>
      </c>
      <c r="J23" s="4228"/>
    </row>
    <row r="24" spans="1:10" s="4201" customFormat="1" ht="20.100000000000001" hidden="1" customHeight="1">
      <c r="A24" s="4204" t="s">
        <v>3511</v>
      </c>
      <c r="B24" s="4205" t="s">
        <v>3512</v>
      </c>
      <c r="C24" s="4220"/>
      <c r="D24" s="4214"/>
      <c r="E24" s="4207">
        <v>0</v>
      </c>
      <c r="F24" s="4227">
        <f t="shared" si="1"/>
        <v>0</v>
      </c>
      <c r="G24" s="4227">
        <f t="shared" si="1"/>
        <v>0</v>
      </c>
      <c r="H24" s="4227">
        <f t="shared" si="1"/>
        <v>0</v>
      </c>
      <c r="J24" s="4228"/>
    </row>
    <row r="25" spans="1:10" s="4201" customFormat="1" ht="20.100000000000001" hidden="1" customHeight="1" thickBot="1">
      <c r="A25" s="4204" t="s">
        <v>3513</v>
      </c>
      <c r="B25" s="4205" t="s">
        <v>3514</v>
      </c>
      <c r="C25" s="4220"/>
      <c r="D25" s="4214"/>
      <c r="E25" s="4207">
        <v>0</v>
      </c>
      <c r="F25" s="4227">
        <f t="shared" si="1"/>
        <v>0</v>
      </c>
      <c r="G25" s="4227">
        <f t="shared" si="1"/>
        <v>0</v>
      </c>
      <c r="H25" s="4227">
        <f t="shared" si="1"/>
        <v>0</v>
      </c>
      <c r="J25" s="4228"/>
    </row>
    <row r="26" spans="1:10" s="4201" customFormat="1" ht="20.100000000000001" customHeight="1">
      <c r="A26" s="4221" t="s">
        <v>3515</v>
      </c>
      <c r="B26" s="4222" t="s">
        <v>3516</v>
      </c>
      <c r="C26" s="4223">
        <f>SUM(C8:C25)</f>
        <v>44793</v>
      </c>
      <c r="D26" s="4223">
        <f>SUM(D8:D25)</f>
        <v>49655</v>
      </c>
      <c r="E26" s="4223">
        <f>SUM(E8:E25)</f>
        <v>49788</v>
      </c>
      <c r="F26" s="4227">
        <f t="shared" si="1"/>
        <v>1</v>
      </c>
      <c r="G26" s="4227">
        <f t="shared" si="1"/>
        <v>1</v>
      </c>
      <c r="H26" s="4227">
        <f t="shared" si="1"/>
        <v>1</v>
      </c>
    </row>
    <row r="27" spans="1:10">
      <c r="B27" s="4224"/>
      <c r="C27" s="4224"/>
      <c r="D27" s="4224"/>
      <c r="E27" s="4224"/>
      <c r="F27" s="4224"/>
      <c r="G27" s="4224"/>
      <c r="H27" s="4224"/>
    </row>
    <row r="29" spans="1:10">
      <c r="H29" s="4225"/>
    </row>
  </sheetData>
  <mergeCells count="7">
    <mergeCell ref="A1:H1"/>
    <mergeCell ref="A2:H2"/>
    <mergeCell ref="G3:H3"/>
    <mergeCell ref="A4:A6"/>
    <mergeCell ref="B4:B6"/>
    <mergeCell ref="C4:E5"/>
    <mergeCell ref="F4:H5"/>
  </mergeCells>
  <pageMargins left="0.75" right="0.75" top="1" bottom="1" header="0" footer="0"/>
  <pageSetup paperSize="9" scale="84" firstPageNumber="0" fitToWidth="0" fitToHeight="0" orientation="landscape" horizontalDpi="4294967295" verticalDpi="1200" r:id="rId1"/>
  <headerFooter alignWithMargins="0"/>
  <rowBreaks count="1" manualBreakCount="1">
    <brk id="26" max="9" man="1"/>
  </row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6687-7482-4578-83FB-858E964F3475}">
  <dimension ref="A1:A43"/>
  <sheetViews>
    <sheetView showGridLines="0" zoomScaleNormal="100" workbookViewId="0">
      <selection activeCell="A10" sqref="A10"/>
    </sheetView>
  </sheetViews>
  <sheetFormatPr defaultRowHeight="15"/>
  <cols>
    <col min="1" max="1" width="74.140625" bestFit="1" customWidth="1"/>
  </cols>
  <sheetData>
    <row r="1" spans="1:1" ht="30.75">
      <c r="A1" s="4231" t="s">
        <v>3522</v>
      </c>
    </row>
    <row r="2" spans="1:1" ht="15.75">
      <c r="A2" s="4232"/>
    </row>
    <row r="3" spans="1:1" ht="81">
      <c r="A3" s="759" t="s">
        <v>3523</v>
      </c>
    </row>
    <row r="4" spans="1:1" ht="22.5">
      <c r="A4" s="4233" t="s">
        <v>3524</v>
      </c>
    </row>
    <row r="5" spans="1:1" ht="81">
      <c r="A5" s="759" t="s">
        <v>3525</v>
      </c>
    </row>
    <row r="6" spans="1:1" ht="20.25">
      <c r="A6" s="2530"/>
    </row>
    <row r="7" spans="1:1" ht="23.25">
      <c r="A7" s="4233" t="s">
        <v>3526</v>
      </c>
    </row>
    <row r="8" spans="1:1" ht="20.25">
      <c r="A8" s="759" t="s">
        <v>3527</v>
      </c>
    </row>
    <row r="9" spans="1:1" ht="163.5">
      <c r="A9" s="2507" t="s">
        <v>3528</v>
      </c>
    </row>
    <row r="10" spans="1:1" ht="21.75">
      <c r="A10" s="2507" t="s">
        <v>3529</v>
      </c>
    </row>
    <row r="11" spans="1:1" ht="22.5">
      <c r="A11" s="4233" t="s">
        <v>3530</v>
      </c>
    </row>
    <row r="12" spans="1:1" ht="40.5">
      <c r="A12" s="759" t="s">
        <v>3531</v>
      </c>
    </row>
    <row r="13" spans="1:1" ht="42">
      <c r="A13" s="2507" t="s">
        <v>3532</v>
      </c>
    </row>
    <row r="14" spans="1:1" ht="42">
      <c r="A14" s="2507" t="s">
        <v>3533</v>
      </c>
    </row>
    <row r="15" spans="1:1" ht="21.75">
      <c r="A15" s="2507" t="s">
        <v>3534</v>
      </c>
    </row>
    <row r="16" spans="1:1" ht="21.75">
      <c r="A16" s="2507" t="s">
        <v>3535</v>
      </c>
    </row>
    <row r="17" spans="1:1" ht="42">
      <c r="A17" s="2507" t="s">
        <v>3536</v>
      </c>
    </row>
    <row r="18" spans="1:1" ht="23.25">
      <c r="A18" s="4233" t="s">
        <v>3537</v>
      </c>
    </row>
    <row r="19" spans="1:1" ht="81">
      <c r="A19" s="759" t="s">
        <v>3538</v>
      </c>
    </row>
    <row r="20" spans="1:1" ht="101.25">
      <c r="A20" s="759" t="s">
        <v>3539</v>
      </c>
    </row>
    <row r="21" spans="1:1" ht="23.25">
      <c r="A21" s="4233" t="s">
        <v>3540</v>
      </c>
    </row>
    <row r="22" spans="1:1" ht="20.25">
      <c r="A22" s="759" t="s">
        <v>3541</v>
      </c>
    </row>
    <row r="23" spans="1:1" ht="82.5">
      <c r="A23" s="2507" t="s">
        <v>3542</v>
      </c>
    </row>
    <row r="24" spans="1:1" ht="62.25">
      <c r="A24" s="2507" t="s">
        <v>3543</v>
      </c>
    </row>
    <row r="25" spans="1:1" ht="62.25">
      <c r="A25" s="2507" t="s">
        <v>3544</v>
      </c>
    </row>
    <row r="26" spans="1:1" ht="42">
      <c r="A26" s="2507" t="s">
        <v>3545</v>
      </c>
    </row>
    <row r="27" spans="1:1" ht="82.5">
      <c r="A27" s="2507" t="s">
        <v>3546</v>
      </c>
    </row>
    <row r="28" spans="1:1" ht="62.25">
      <c r="A28" s="2507" t="s">
        <v>3547</v>
      </c>
    </row>
    <row r="29" spans="1:1" ht="22.5">
      <c r="A29" s="4233" t="s">
        <v>3548</v>
      </c>
    </row>
    <row r="30" spans="1:1" ht="20.25">
      <c r="A30" s="759" t="s">
        <v>3549</v>
      </c>
    </row>
    <row r="31" spans="1:1" ht="42">
      <c r="A31" s="2507" t="s">
        <v>3550</v>
      </c>
    </row>
    <row r="32" spans="1:1" ht="42">
      <c r="A32" s="2507" t="s">
        <v>3551</v>
      </c>
    </row>
    <row r="33" spans="1:1" ht="42">
      <c r="A33" s="2507" t="s">
        <v>3552</v>
      </c>
    </row>
    <row r="34" spans="1:1" ht="62.25">
      <c r="A34" s="2507" t="s">
        <v>3553</v>
      </c>
    </row>
    <row r="35" spans="1:1" ht="123">
      <c r="A35" s="2507" t="s">
        <v>3554</v>
      </c>
    </row>
    <row r="36" spans="1:1" ht="20.25">
      <c r="A36" s="765" t="s">
        <v>3555</v>
      </c>
    </row>
    <row r="37" spans="1:1" ht="20.25">
      <c r="A37" s="759"/>
    </row>
    <row r="38" spans="1:1" ht="20.25">
      <c r="A38" s="759" t="s">
        <v>3556</v>
      </c>
    </row>
    <row r="39" spans="1:1" ht="82.5">
      <c r="A39" s="2507" t="s">
        <v>3557</v>
      </c>
    </row>
    <row r="40" spans="1:1" ht="42">
      <c r="A40" s="2507" t="s">
        <v>3558</v>
      </c>
    </row>
    <row r="41" spans="1:1" ht="42">
      <c r="A41" s="2507" t="s">
        <v>3559</v>
      </c>
    </row>
    <row r="42" spans="1:1" ht="62.25">
      <c r="A42" s="2507" t="s">
        <v>3560</v>
      </c>
    </row>
    <row r="43" spans="1:1" ht="20.25">
      <c r="A43" s="759"/>
    </row>
  </sheetData>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54DE5-AF31-4FF3-A2F3-66C8F02ACE2B}">
  <dimension ref="A1:D19"/>
  <sheetViews>
    <sheetView showGridLines="0" zoomScale="120" zoomScaleNormal="120" zoomScaleSheetLayoutView="200" workbookViewId="0">
      <selection activeCell="H25" sqref="H25"/>
    </sheetView>
  </sheetViews>
  <sheetFormatPr defaultColWidth="11.5703125" defaultRowHeight="15.75"/>
  <cols>
    <col min="1" max="1" width="18.28515625" style="4234" customWidth="1"/>
    <col min="2" max="4" width="14.28515625" style="4234" customWidth="1"/>
    <col min="5" max="16384" width="11.5703125" style="4234"/>
  </cols>
  <sheetData>
    <row r="1" spans="1:4">
      <c r="A1" s="4247"/>
      <c r="B1" s="4247"/>
      <c r="C1" s="4247"/>
      <c r="D1" s="4247"/>
    </row>
    <row r="2" spans="1:4" ht="24.75" customHeight="1">
      <c r="A2" s="4249" t="s">
        <v>3574</v>
      </c>
      <c r="B2" s="4247"/>
      <c r="C2" s="4247"/>
      <c r="D2" s="4247"/>
    </row>
    <row r="3" spans="1:4">
      <c r="A3" s="4248" t="s">
        <v>3573</v>
      </c>
      <c r="B3" s="4247"/>
      <c r="C3" s="4247"/>
      <c r="D3" s="4247"/>
    </row>
    <row r="4" spans="1:4" ht="19.5" customHeight="1">
      <c r="A4" s="4246" t="s">
        <v>3572</v>
      </c>
      <c r="B4" s="4246"/>
      <c r="C4" s="4246"/>
      <c r="D4" s="4245" t="s">
        <v>3571</v>
      </c>
    </row>
    <row r="5" spans="1:4" ht="30" customHeight="1">
      <c r="A5" s="4244" t="s">
        <v>3570</v>
      </c>
      <c r="B5" s="4241" t="s">
        <v>3569</v>
      </c>
      <c r="C5" s="4241" t="s">
        <v>3568</v>
      </c>
      <c r="D5" s="4241" t="s">
        <v>3567</v>
      </c>
    </row>
    <row r="6" spans="1:4" ht="30" customHeight="1">
      <c r="A6" s="4243" t="s">
        <v>543</v>
      </c>
      <c r="B6" s="4242" t="s">
        <v>3566</v>
      </c>
      <c r="C6" s="4241" t="s">
        <v>3565</v>
      </c>
      <c r="D6" s="4240" t="s">
        <v>3564</v>
      </c>
    </row>
    <row r="7" spans="1:4" s="4239" customFormat="1" ht="20.100000000000001" customHeight="1">
      <c r="A7" s="4238">
        <v>1425</v>
      </c>
      <c r="B7" s="4237">
        <f>SUM(C7+D7)</f>
        <v>2164469</v>
      </c>
      <c r="C7" s="4237">
        <v>629710</v>
      </c>
      <c r="D7" s="4237">
        <v>1534759</v>
      </c>
    </row>
    <row r="8" spans="1:4" s="4239" customFormat="1" ht="20.100000000000001" customHeight="1">
      <c r="A8" s="4238">
        <v>1426</v>
      </c>
      <c r="B8" s="4237">
        <f>SUM(C8,D8)</f>
        <v>2258050</v>
      </c>
      <c r="C8" s="4237">
        <v>700603</v>
      </c>
      <c r="D8" s="4237">
        <v>1557447</v>
      </c>
    </row>
    <row r="9" spans="1:4" s="4239" customFormat="1" ht="20.100000000000001" customHeight="1">
      <c r="A9" s="4238">
        <v>1427</v>
      </c>
      <c r="B9" s="4237">
        <v>2378636</v>
      </c>
      <c r="C9" s="4237">
        <v>724229</v>
      </c>
      <c r="D9" s="4237">
        <v>1654407</v>
      </c>
    </row>
    <row r="10" spans="1:4" s="4239" customFormat="1" ht="20.100000000000001" customHeight="1">
      <c r="A10" s="4238">
        <v>1428</v>
      </c>
      <c r="B10" s="4237">
        <v>2454325</v>
      </c>
      <c r="C10" s="4237">
        <v>746511</v>
      </c>
      <c r="D10" s="4237">
        <v>1707814</v>
      </c>
    </row>
    <row r="11" spans="1:4" s="4239" customFormat="1" ht="20.100000000000001" customHeight="1">
      <c r="A11" s="4238">
        <v>1429</v>
      </c>
      <c r="B11" s="4237">
        <f>C11+D11</f>
        <v>2408849</v>
      </c>
      <c r="C11" s="4237">
        <v>679008</v>
      </c>
      <c r="D11" s="4237">
        <v>1729841</v>
      </c>
    </row>
    <row r="12" spans="1:4" s="4239" customFormat="1" ht="20.100000000000001" customHeight="1">
      <c r="A12" s="4238">
        <v>1430</v>
      </c>
      <c r="B12" s="4237">
        <f>C12+D12</f>
        <v>2313278</v>
      </c>
      <c r="C12" s="4237">
        <v>699313</v>
      </c>
      <c r="D12" s="4237">
        <v>1613965</v>
      </c>
    </row>
    <row r="13" spans="1:4" s="4239" customFormat="1" ht="20.100000000000001" customHeight="1">
      <c r="A13" s="4238">
        <v>1431</v>
      </c>
      <c r="B13" s="4237">
        <f>C13+D13</f>
        <v>2789399</v>
      </c>
      <c r="C13" s="4237">
        <v>989798</v>
      </c>
      <c r="D13" s="4237">
        <v>1799601</v>
      </c>
    </row>
    <row r="14" spans="1:4" s="4239" customFormat="1" ht="20.100000000000001" customHeight="1">
      <c r="A14" s="4238">
        <v>1432</v>
      </c>
      <c r="B14" s="4237">
        <f>C14+D14</f>
        <v>2927717</v>
      </c>
      <c r="C14" s="4237">
        <v>1099522</v>
      </c>
      <c r="D14" s="4237">
        <v>1828195</v>
      </c>
    </row>
    <row r="15" spans="1:4" s="4239" customFormat="1" ht="20.100000000000001" customHeight="1">
      <c r="A15" s="4238">
        <v>1433</v>
      </c>
      <c r="B15" s="4237">
        <v>3161573</v>
      </c>
      <c r="C15" s="4237">
        <v>1408641</v>
      </c>
      <c r="D15" s="4237">
        <v>1752932</v>
      </c>
    </row>
    <row r="16" spans="1:4" ht="21.75" customHeight="1">
      <c r="A16" s="4238">
        <v>1434</v>
      </c>
      <c r="B16" s="4237">
        <v>1980249</v>
      </c>
      <c r="C16" s="4237">
        <v>600718</v>
      </c>
      <c r="D16" s="4237">
        <v>1379531</v>
      </c>
    </row>
    <row r="17" spans="1:4" ht="21.75" customHeight="1">
      <c r="A17" s="4238">
        <v>1435</v>
      </c>
      <c r="B17" s="4237">
        <v>2085238</v>
      </c>
      <c r="C17" s="4237">
        <v>696185</v>
      </c>
      <c r="D17" s="4237">
        <v>1389053</v>
      </c>
    </row>
    <row r="18" spans="1:4">
      <c r="A18" s="4236" t="s">
        <v>3563</v>
      </c>
      <c r="D18" s="4235" t="s">
        <v>3562</v>
      </c>
    </row>
    <row r="19" spans="1:4">
      <c r="A19" s="4236"/>
      <c r="D19" s="4235" t="s">
        <v>3561</v>
      </c>
    </row>
  </sheetData>
  <printOptions horizontalCentered="1" verticalCentered="1"/>
  <pageMargins left="0.70866141732283472" right="0.70866141732283472" top="0.98425196850393704" bottom="0.98425196850393704" header="0.51181102362204722" footer="0.51181102362204722"/>
  <pageSetup paperSize="9" scale="140" orientation="portrait" horizontalDpi="4294967292" verticalDpi="4294967292"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3F93E-62CE-4119-BB4D-52C031671585}">
  <dimension ref="A1:E43"/>
  <sheetViews>
    <sheetView showGridLines="0" topLeftCell="A2" workbookViewId="0">
      <selection activeCell="H25" sqref="H25"/>
    </sheetView>
  </sheetViews>
  <sheetFormatPr defaultRowHeight="12.75"/>
  <cols>
    <col min="1" max="1" width="20.7109375" style="4250" customWidth="1"/>
    <col min="2" max="2" width="12.7109375" style="4250" customWidth="1"/>
    <col min="3" max="3" width="14.7109375" style="4250" customWidth="1"/>
    <col min="4" max="5" width="12.7109375" style="4250" customWidth="1"/>
    <col min="6" max="16384" width="9.140625" style="4250"/>
  </cols>
  <sheetData>
    <row r="1" spans="1:5" ht="18.75">
      <c r="A1" s="4262"/>
      <c r="B1" s="4261"/>
      <c r="C1" s="4261"/>
      <c r="D1" s="4261"/>
      <c r="E1" s="4261"/>
    </row>
    <row r="2" spans="1:5" ht="27.75">
      <c r="A2" s="4260" t="s">
        <v>3593</v>
      </c>
      <c r="B2" s="4259"/>
      <c r="C2" s="4259"/>
      <c r="D2" s="4259"/>
      <c r="E2" s="4259"/>
    </row>
    <row r="3" spans="1:5" ht="12" customHeight="1">
      <c r="A3" s="4258" t="s">
        <v>3592</v>
      </c>
      <c r="B3" s="4258"/>
      <c r="C3" s="4258"/>
      <c r="D3" s="4258"/>
      <c r="E3" s="4258"/>
    </row>
    <row r="4" spans="1:5" s="4251" customFormat="1" ht="27.75" customHeight="1">
      <c r="A4" s="4251" t="s">
        <v>3591</v>
      </c>
      <c r="E4" s="4257" t="s">
        <v>3590</v>
      </c>
    </row>
    <row r="5" spans="1:5" s="4251" customFormat="1" ht="39.950000000000003" customHeight="1">
      <c r="A5" s="4256" t="s">
        <v>3589</v>
      </c>
      <c r="B5" s="4256" t="s">
        <v>158</v>
      </c>
      <c r="C5" s="4256" t="s">
        <v>3588</v>
      </c>
      <c r="D5" s="4256" t="s">
        <v>278</v>
      </c>
      <c r="E5" s="4256" t="s">
        <v>291</v>
      </c>
    </row>
    <row r="6" spans="1:5" s="4251" customFormat="1" ht="39.950000000000003" customHeight="1">
      <c r="A6" s="4256" t="s">
        <v>2507</v>
      </c>
      <c r="B6" s="4256" t="s">
        <v>58</v>
      </c>
      <c r="C6" s="4256" t="s">
        <v>3587</v>
      </c>
      <c r="D6" s="4256" t="s">
        <v>64</v>
      </c>
      <c r="E6" s="4256" t="s">
        <v>96</v>
      </c>
    </row>
    <row r="7" spans="1:5" s="4251" customFormat="1" ht="21" customHeight="1">
      <c r="A7" s="4255" t="s">
        <v>3586</v>
      </c>
      <c r="B7" s="5524">
        <v>8</v>
      </c>
      <c r="C7" s="5524">
        <v>0</v>
      </c>
      <c r="D7" s="5524">
        <v>9</v>
      </c>
      <c r="E7" s="5524">
        <f>SUM(B7,C7,D7)</f>
        <v>17</v>
      </c>
    </row>
    <row r="8" spans="1:5" s="4251" customFormat="1" ht="21" customHeight="1">
      <c r="A8" s="4254" t="s">
        <v>3585</v>
      </c>
      <c r="B8" s="5524"/>
      <c r="C8" s="5524"/>
      <c r="D8" s="5524"/>
      <c r="E8" s="5524"/>
    </row>
    <row r="9" spans="1:5" s="4251" customFormat="1" ht="21" customHeight="1">
      <c r="A9" s="4255" t="s">
        <v>3584</v>
      </c>
      <c r="B9" s="5524">
        <v>0</v>
      </c>
      <c r="C9" s="5524">
        <v>8</v>
      </c>
      <c r="D9" s="5524">
        <v>0</v>
      </c>
      <c r="E9" s="5524">
        <f>SUM(B9,C9,D9)</f>
        <v>8</v>
      </c>
    </row>
    <row r="10" spans="1:5" s="4251" customFormat="1" ht="21" customHeight="1">
      <c r="A10" s="4254" t="s">
        <v>3583</v>
      </c>
      <c r="B10" s="5524"/>
      <c r="C10" s="5524"/>
      <c r="D10" s="5524"/>
      <c r="E10" s="5524"/>
    </row>
    <row r="11" spans="1:5" s="4251" customFormat="1" ht="21" customHeight="1">
      <c r="A11" s="4255" t="s">
        <v>3582</v>
      </c>
      <c r="B11" s="5524">
        <v>31</v>
      </c>
      <c r="C11" s="5524">
        <v>0</v>
      </c>
      <c r="D11" s="5524">
        <v>13</v>
      </c>
      <c r="E11" s="5524">
        <f>SUM(B11,C11,D11)</f>
        <v>44</v>
      </c>
    </row>
    <row r="12" spans="1:5" s="4251" customFormat="1" ht="21" customHeight="1">
      <c r="A12" s="4254" t="s">
        <v>3581</v>
      </c>
      <c r="B12" s="5524"/>
      <c r="C12" s="5524"/>
      <c r="D12" s="5524"/>
      <c r="E12" s="5524"/>
    </row>
    <row r="13" spans="1:5" s="4251" customFormat="1" ht="21" customHeight="1">
      <c r="A13" s="4255" t="s">
        <v>3580</v>
      </c>
      <c r="B13" s="5524">
        <v>12</v>
      </c>
      <c r="C13" s="5524">
        <v>96</v>
      </c>
      <c r="D13" s="5524">
        <v>6</v>
      </c>
      <c r="E13" s="5524">
        <f>SUM(B13,C13,D13)</f>
        <v>114</v>
      </c>
    </row>
    <row r="14" spans="1:5" s="4251" customFormat="1" ht="21" customHeight="1">
      <c r="A14" s="4254" t="s">
        <v>3579</v>
      </c>
      <c r="B14" s="5524"/>
      <c r="C14" s="5524"/>
      <c r="D14" s="5524"/>
      <c r="E14" s="5524"/>
    </row>
    <row r="15" spans="1:5" s="4251" customFormat="1" ht="21" customHeight="1">
      <c r="A15" s="4255" t="s">
        <v>3578</v>
      </c>
      <c r="B15" s="5524">
        <v>1570</v>
      </c>
      <c r="C15" s="5524">
        <v>1316</v>
      </c>
      <c r="D15" s="5524">
        <v>1255</v>
      </c>
      <c r="E15" s="5524">
        <f>SUM(B15,C15,D15)</f>
        <v>4141</v>
      </c>
    </row>
    <row r="16" spans="1:5" s="4251" customFormat="1" ht="21" customHeight="1">
      <c r="A16" s="4254" t="s">
        <v>3577</v>
      </c>
      <c r="B16" s="5524"/>
      <c r="C16" s="5524"/>
      <c r="D16" s="5524"/>
      <c r="E16" s="5524"/>
    </row>
    <row r="17" spans="1:5" s="4251" customFormat="1" ht="21" customHeight="1">
      <c r="A17" s="4255" t="s">
        <v>3576</v>
      </c>
      <c r="B17" s="5524">
        <v>162</v>
      </c>
      <c r="C17" s="5524">
        <v>212</v>
      </c>
      <c r="D17" s="5525">
        <v>84</v>
      </c>
      <c r="E17" s="5524">
        <f>SUM(B17:D18)</f>
        <v>458</v>
      </c>
    </row>
    <row r="18" spans="1:5" s="4251" customFormat="1" ht="21" customHeight="1">
      <c r="A18" s="4254" t="s">
        <v>3575</v>
      </c>
      <c r="B18" s="5524"/>
      <c r="C18" s="5524"/>
      <c r="D18" s="5525"/>
      <c r="E18" s="5524"/>
    </row>
    <row r="19" spans="1:5" s="4251" customFormat="1" ht="20.25" customHeight="1">
      <c r="A19" s="5523"/>
      <c r="B19" s="5523"/>
      <c r="E19" s="4252"/>
    </row>
    <row r="20" spans="1:5" s="4251" customFormat="1" ht="15.75">
      <c r="A20" s="4253"/>
      <c r="E20" s="4252"/>
    </row>
    <row r="21" spans="1:5" s="4251" customFormat="1" ht="15.75">
      <c r="B21" s="4251" t="s">
        <v>169</v>
      </c>
    </row>
    <row r="22" spans="1:5" s="4251" customFormat="1" ht="15.75"/>
    <row r="23" spans="1:5" s="4251" customFormat="1" ht="15.75"/>
    <row r="24" spans="1:5" s="4251" customFormat="1" ht="15.75"/>
    <row r="25" spans="1:5" s="4251" customFormat="1" ht="15.75"/>
    <row r="26" spans="1:5" s="4251" customFormat="1" ht="15.75"/>
    <row r="27" spans="1:5" s="4251" customFormat="1" ht="15.75"/>
    <row r="28" spans="1:5" s="4251" customFormat="1" ht="15.75"/>
    <row r="29" spans="1:5" s="4251" customFormat="1" ht="15.75"/>
    <row r="30" spans="1:5" s="4251" customFormat="1" ht="15.75"/>
    <row r="31" spans="1:5" s="4251" customFormat="1" ht="15.75"/>
    <row r="32" spans="1:5" s="4251" customFormat="1" ht="15.75"/>
    <row r="33" s="4251" customFormat="1" ht="15.75"/>
    <row r="34" s="4251" customFormat="1" ht="15.75"/>
    <row r="35" s="4251" customFormat="1" ht="15.75"/>
    <row r="36" s="4251" customFormat="1" ht="15.75"/>
    <row r="37" s="4251" customFormat="1" ht="15.75"/>
    <row r="38" s="4251" customFormat="1" ht="15.75"/>
    <row r="39" s="4251" customFormat="1" ht="15.75"/>
    <row r="40" s="4251" customFormat="1" ht="15.75"/>
    <row r="41" s="4251" customFormat="1" ht="15.75"/>
    <row r="42" s="4251" customFormat="1" ht="15.75"/>
    <row r="43" s="4251" customFormat="1" ht="15.75"/>
  </sheetData>
  <mergeCells count="25">
    <mergeCell ref="E15:E16"/>
    <mergeCell ref="B17:B18"/>
    <mergeCell ref="C17:C18"/>
    <mergeCell ref="D17:D18"/>
    <mergeCell ref="E17:E18"/>
    <mergeCell ref="E11:E12"/>
    <mergeCell ref="B13:B14"/>
    <mergeCell ref="C13:C14"/>
    <mergeCell ref="D13:D14"/>
    <mergeCell ref="E13:E14"/>
    <mergeCell ref="E7:E8"/>
    <mergeCell ref="B9:B10"/>
    <mergeCell ref="C9:C10"/>
    <mergeCell ref="D9:D10"/>
    <mergeCell ref="E9:E10"/>
    <mergeCell ref="A19:B19"/>
    <mergeCell ref="B7:B8"/>
    <mergeCell ref="C7:C8"/>
    <mergeCell ref="D7:D8"/>
    <mergeCell ref="B11:B12"/>
    <mergeCell ref="C11:C12"/>
    <mergeCell ref="D11:D12"/>
    <mergeCell ref="B15:B16"/>
    <mergeCell ref="C15:C16"/>
    <mergeCell ref="D15:D16"/>
  </mergeCells>
  <printOptions horizontalCentered="1" verticalCentered="1"/>
  <pageMargins left="0.75" right="0.75" top="1" bottom="1" header="0.5" footer="0.5"/>
  <pageSetup paperSize="9" orientation="portrait" horizontalDpi="4294967292" verticalDpi="144"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18DC1-FE15-445C-95E9-BF8017EA01E1}">
  <dimension ref="A1:D13"/>
  <sheetViews>
    <sheetView showGridLines="0" workbookViewId="0">
      <selection activeCell="H25" sqref="H25"/>
    </sheetView>
  </sheetViews>
  <sheetFormatPr defaultColWidth="11.5703125" defaultRowHeight="18.75"/>
  <cols>
    <col min="1" max="1" width="20.140625" style="4263" customWidth="1"/>
    <col min="2" max="2" width="24.5703125" style="4263" customWidth="1"/>
    <col min="3" max="4" width="15" style="4263" customWidth="1"/>
    <col min="5" max="5" width="0.140625" style="4263" customWidth="1"/>
    <col min="6" max="255" width="14.140625" style="4263" customWidth="1"/>
    <col min="256" max="16384" width="11.5703125" style="4263"/>
  </cols>
  <sheetData>
    <row r="1" spans="1:4">
      <c r="A1" s="4249"/>
      <c r="B1" s="4284"/>
      <c r="C1" s="4284"/>
      <c r="D1" s="4284"/>
    </row>
    <row r="2" spans="1:4" ht="24" customHeight="1">
      <c r="A2" s="5526" t="s">
        <v>3605</v>
      </c>
      <c r="B2" s="5526"/>
      <c r="C2" s="5526"/>
      <c r="D2" s="5526"/>
    </row>
    <row r="3" spans="1:4" ht="15.75" customHeight="1">
      <c r="A3" s="5527" t="s">
        <v>3604</v>
      </c>
      <c r="B3" s="5527"/>
      <c r="C3" s="5527"/>
      <c r="D3" s="5527"/>
    </row>
    <row r="4" spans="1:4" ht="27" customHeight="1" thickBot="1">
      <c r="A4" s="4283" t="s">
        <v>3603</v>
      </c>
      <c r="B4" s="4283"/>
      <c r="C4" s="4283"/>
      <c r="D4" s="4282" t="s">
        <v>3602</v>
      </c>
    </row>
    <row r="5" spans="1:4" ht="50.1" customHeight="1" thickTop="1">
      <c r="A5" s="4281" t="s">
        <v>1235</v>
      </c>
      <c r="B5" s="4280" t="s">
        <v>1038</v>
      </c>
      <c r="C5" s="4279" t="s">
        <v>3601</v>
      </c>
      <c r="D5" s="4278" t="s">
        <v>503</v>
      </c>
    </row>
    <row r="6" spans="1:4" ht="30" customHeight="1">
      <c r="A6" s="4276" t="s">
        <v>1487</v>
      </c>
      <c r="B6" s="4277" t="s">
        <v>3600</v>
      </c>
      <c r="C6" s="4274">
        <v>4344</v>
      </c>
      <c r="D6" s="4273">
        <f>C6/C12*100</f>
        <v>18.069883527454241</v>
      </c>
    </row>
    <row r="7" spans="1:4" ht="30" customHeight="1">
      <c r="A7" s="4276" t="s">
        <v>3599</v>
      </c>
      <c r="B7" s="4277" t="s">
        <v>121</v>
      </c>
      <c r="C7" s="4274">
        <v>6611</v>
      </c>
      <c r="D7" s="4273">
        <f>C7/C12*100</f>
        <v>27.500000000000004</v>
      </c>
    </row>
    <row r="8" spans="1:4" ht="30" customHeight="1">
      <c r="A8" s="4276" t="s">
        <v>3598</v>
      </c>
      <c r="B8" s="4277" t="s">
        <v>3597</v>
      </c>
      <c r="C8" s="4274">
        <v>6853</v>
      </c>
      <c r="D8" s="4273">
        <f>C8/C12*100</f>
        <v>28.506655574043261</v>
      </c>
    </row>
    <row r="9" spans="1:4" ht="30" hidden="1" customHeight="1">
      <c r="A9" s="4276"/>
      <c r="B9" s="4275"/>
      <c r="C9" s="4274"/>
      <c r="D9" s="4273"/>
    </row>
    <row r="10" spans="1:4" ht="30" customHeight="1">
      <c r="A10" s="4276" t="s">
        <v>1132</v>
      </c>
      <c r="B10" s="4275" t="s">
        <v>3596</v>
      </c>
      <c r="C10" s="4274">
        <v>4914</v>
      </c>
      <c r="D10" s="4273">
        <f>C10/C12*100</f>
        <v>20.440931780366057</v>
      </c>
    </row>
    <row r="11" spans="1:4" ht="30" customHeight="1">
      <c r="A11" s="4272" t="s">
        <v>995</v>
      </c>
      <c r="B11" s="4271" t="s">
        <v>489</v>
      </c>
      <c r="C11" s="4270">
        <v>1318</v>
      </c>
      <c r="D11" s="4269">
        <f>C11/C12*100</f>
        <v>5.4825291181364397</v>
      </c>
    </row>
    <row r="12" spans="1:4" ht="30" customHeight="1" thickBot="1">
      <c r="A12" s="4268" t="s">
        <v>95</v>
      </c>
      <c r="B12" s="4267" t="s">
        <v>96</v>
      </c>
      <c r="C12" s="4266">
        <f>SUM(C6:C11)</f>
        <v>24040</v>
      </c>
      <c r="D12" s="4265">
        <v>100.01</v>
      </c>
    </row>
    <row r="13" spans="1:4" ht="19.5" thickTop="1">
      <c r="A13" s="4264" t="s">
        <v>3595</v>
      </c>
      <c r="D13" s="4263" t="s">
        <v>3594</v>
      </c>
    </row>
  </sheetData>
  <mergeCells count="2">
    <mergeCell ref="A2:D2"/>
    <mergeCell ref="A3:D3"/>
  </mergeCells>
  <printOptions horizontalCentered="1" verticalCentered="1"/>
  <pageMargins left="0.70866141732283472" right="0.70866141732283472" top="0.98425196850393704" bottom="0.98425196850393704" header="0.51181102362204722" footer="0.51181102362204722"/>
  <pageSetup paperSize="9" scale="120" orientation="portrait" horizontalDpi="4294967292" verticalDpi="4294967292"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8D2BF-F001-44DA-8B9A-9739CC5C823A}">
  <dimension ref="A1:G11"/>
  <sheetViews>
    <sheetView showGridLines="0" view="pageBreakPreview" zoomScale="60" zoomScaleNormal="100" workbookViewId="0">
      <selection activeCell="H25" sqref="H25"/>
    </sheetView>
  </sheetViews>
  <sheetFormatPr defaultColWidth="17.7109375" defaultRowHeight="33" customHeight="1"/>
  <cols>
    <col min="1" max="16384" width="17.7109375" style="4285"/>
  </cols>
  <sheetData>
    <row r="1" spans="1:7" ht="33" customHeight="1">
      <c r="A1" s="5528" t="s">
        <v>3625</v>
      </c>
      <c r="B1" s="5528"/>
      <c r="C1" s="5528"/>
      <c r="D1" s="5528"/>
      <c r="E1" s="5528"/>
    </row>
    <row r="2" spans="1:7" ht="33" customHeight="1">
      <c r="A2" s="5529" t="s">
        <v>3624</v>
      </c>
      <c r="B2" s="5529"/>
      <c r="C2" s="5529"/>
      <c r="D2" s="5529"/>
      <c r="E2" s="5529"/>
      <c r="F2" s="4311"/>
      <c r="G2" s="4311"/>
    </row>
    <row r="3" spans="1:7" ht="33" customHeight="1" thickBot="1">
      <c r="A3" s="4285" t="s">
        <v>3623</v>
      </c>
      <c r="E3" s="4310" t="s">
        <v>3622</v>
      </c>
    </row>
    <row r="4" spans="1:7" ht="42.95" customHeight="1" thickTop="1">
      <c r="A4" s="5530" t="s">
        <v>3621</v>
      </c>
      <c r="B4" s="5531"/>
      <c r="C4" s="4309" t="s">
        <v>3620</v>
      </c>
      <c r="D4" s="4309" t="s">
        <v>3619</v>
      </c>
      <c r="E4" s="4308" t="s">
        <v>3618</v>
      </c>
    </row>
    <row r="5" spans="1:7" ht="87" customHeight="1">
      <c r="A5" s="4307" t="s">
        <v>3617</v>
      </c>
      <c r="B5" s="4306"/>
      <c r="C5" s="4305" t="s">
        <v>3616</v>
      </c>
      <c r="D5" s="4305" t="s">
        <v>3615</v>
      </c>
      <c r="E5" s="4304" t="s">
        <v>3614</v>
      </c>
    </row>
    <row r="6" spans="1:7" ht="33" customHeight="1">
      <c r="A6" s="4303" t="s">
        <v>3613</v>
      </c>
      <c r="B6" s="4302" t="s">
        <v>3612</v>
      </c>
      <c r="C6" s="4294">
        <v>1313945</v>
      </c>
      <c r="D6" s="4294">
        <v>292648</v>
      </c>
      <c r="E6" s="4301">
        <v>342367</v>
      </c>
    </row>
    <row r="7" spans="1:7" ht="33" customHeight="1">
      <c r="A7" s="4300" t="s">
        <v>3611</v>
      </c>
      <c r="B7" s="4299" t="s">
        <v>3610</v>
      </c>
      <c r="C7" s="4294">
        <v>13634</v>
      </c>
      <c r="D7" s="4298">
        <v>13624</v>
      </c>
      <c r="E7" s="4297">
        <v>0</v>
      </c>
    </row>
    <row r="8" spans="1:7" ht="33" customHeight="1" thickBot="1">
      <c r="A8" s="4296" t="s">
        <v>3609</v>
      </c>
      <c r="B8" s="4295" t="s">
        <v>3608</v>
      </c>
      <c r="C8" s="4294">
        <v>58349</v>
      </c>
      <c r="D8" s="4293">
        <v>24756</v>
      </c>
      <c r="E8" s="4292">
        <v>19115</v>
      </c>
    </row>
    <row r="9" spans="1:7" ht="33" customHeight="1" thickBot="1">
      <c r="A9" s="4291" t="s">
        <v>95</v>
      </c>
      <c r="B9" s="4290" t="s">
        <v>96</v>
      </c>
      <c r="C9" s="4289">
        <f>SUM(C6:C8)</f>
        <v>1385928</v>
      </c>
      <c r="D9" s="4288">
        <f>SUM(D6:D8)</f>
        <v>331028</v>
      </c>
      <c r="E9" s="4287">
        <f>SUM(E6:E8)</f>
        <v>361482</v>
      </c>
    </row>
    <row r="10" spans="1:7" ht="33" customHeight="1" thickTop="1">
      <c r="A10" s="4286" t="s">
        <v>3607</v>
      </c>
    </row>
    <row r="11" spans="1:7" ht="33" customHeight="1">
      <c r="E11" s="4285" t="s">
        <v>3606</v>
      </c>
    </row>
  </sheetData>
  <mergeCells count="3">
    <mergeCell ref="A1:E1"/>
    <mergeCell ref="A2:E2"/>
    <mergeCell ref="A4:B4"/>
  </mergeCells>
  <printOptions horizontalCentered="1" verticalCentered="1"/>
  <pageMargins left="0.59055118110236227" right="0.59055118110236227" top="0.98425196850393704" bottom="0.98425196850393704" header="0.51181102362204722" footer="0.51181102362204722"/>
  <pageSetup paperSize="9" orientation="portrait" horizontalDpi="4294967292" verticalDpi="4294967292"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C9A4-A8E1-45E5-9996-3966A8EECA3D}">
  <dimension ref="A1:U16"/>
  <sheetViews>
    <sheetView showGridLines="0" zoomScaleNormal="100" zoomScaleSheetLayoutView="100" workbookViewId="0">
      <selection activeCell="H25" sqref="H25"/>
    </sheetView>
  </sheetViews>
  <sheetFormatPr defaultColWidth="11.5703125" defaultRowHeight="15.75"/>
  <cols>
    <col min="1" max="1" width="24" style="4234" customWidth="1"/>
    <col min="2" max="2" width="27.5703125" style="4234" customWidth="1"/>
    <col min="3" max="3" width="11.42578125" style="4234" customWidth="1"/>
    <col min="4" max="8" width="11.140625" style="4234" customWidth="1"/>
    <col min="9" max="9" width="11.7109375" style="4234" customWidth="1"/>
    <col min="10" max="10" width="11.140625" style="4234" customWidth="1"/>
    <col min="11" max="255" width="14.140625" style="4234" customWidth="1"/>
    <col min="256" max="16384" width="11.5703125" style="4234"/>
  </cols>
  <sheetData>
    <row r="1" spans="1:21" ht="18.75">
      <c r="A1" s="4249"/>
      <c r="B1" s="4247"/>
      <c r="C1" s="4247"/>
      <c r="D1" s="4247"/>
      <c r="E1" s="4247"/>
      <c r="F1" s="4247"/>
      <c r="G1" s="4247"/>
      <c r="H1" s="4247"/>
      <c r="I1" s="4247"/>
      <c r="J1" s="4247"/>
    </row>
    <row r="2" spans="1:21" ht="27.75">
      <c r="A2" s="4352" t="s">
        <v>3637</v>
      </c>
      <c r="B2" s="4247"/>
      <c r="C2" s="4247"/>
      <c r="D2" s="4247"/>
      <c r="E2" s="4247"/>
      <c r="F2" s="4247"/>
      <c r="G2" s="4247"/>
      <c r="H2" s="4247"/>
      <c r="I2" s="4247"/>
      <c r="J2" s="4247"/>
    </row>
    <row r="3" spans="1:21" ht="27.75">
      <c r="A3" s="4352" t="s">
        <v>3636</v>
      </c>
      <c r="B3" s="4247"/>
      <c r="C3" s="4247"/>
      <c r="D3" s="4247"/>
      <c r="E3" s="4247"/>
      <c r="F3" s="4247"/>
      <c r="G3" s="4247"/>
      <c r="H3" s="4247"/>
      <c r="I3" s="4247"/>
      <c r="J3" s="4247"/>
    </row>
    <row r="4" spans="1:21">
      <c r="A4" s="4247" t="s">
        <v>3635</v>
      </c>
      <c r="B4" s="4247"/>
      <c r="C4" s="4247"/>
      <c r="D4" s="4247"/>
      <c r="E4" s="4247"/>
      <c r="F4" s="4247"/>
      <c r="G4" s="4247"/>
      <c r="H4" s="4247"/>
      <c r="I4" s="4247"/>
      <c r="J4" s="4247"/>
    </row>
    <row r="5" spans="1:21">
      <c r="A5" s="4247"/>
      <c r="B5" s="4247"/>
      <c r="C5" s="4247"/>
      <c r="D5" s="4247"/>
      <c r="E5" s="4247"/>
      <c r="F5" s="4247" t="s">
        <v>3634</v>
      </c>
      <c r="G5" s="4247"/>
      <c r="H5" s="4247"/>
      <c r="I5" s="4247"/>
      <c r="J5" s="4247"/>
    </row>
    <row r="6" spans="1:21" ht="28.5" customHeight="1" thickBot="1">
      <c r="A6" s="4234" t="s">
        <v>3633</v>
      </c>
      <c r="J6" s="4314" t="s">
        <v>3632</v>
      </c>
    </row>
    <row r="7" spans="1:21" ht="24.95" customHeight="1" thickTop="1">
      <c r="A7" s="4351"/>
      <c r="B7" s="4350" t="s">
        <v>147</v>
      </c>
      <c r="C7" s="4349" t="s">
        <v>158</v>
      </c>
      <c r="D7" s="4347"/>
      <c r="E7" s="4348" t="s">
        <v>3588</v>
      </c>
      <c r="F7" s="4347"/>
      <c r="G7" s="4348" t="s">
        <v>160</v>
      </c>
      <c r="H7" s="4347"/>
      <c r="I7" s="4346" t="s">
        <v>95</v>
      </c>
      <c r="J7" s="4345"/>
    </row>
    <row r="8" spans="1:21" ht="24.95" customHeight="1">
      <c r="A8" s="4344" t="s">
        <v>2506</v>
      </c>
      <c r="B8" s="4343" t="s">
        <v>148</v>
      </c>
      <c r="C8" s="4341" t="s">
        <v>3631</v>
      </c>
      <c r="D8" s="4342"/>
      <c r="E8" s="4341" t="s">
        <v>3587</v>
      </c>
      <c r="F8" s="4340"/>
      <c r="G8" s="4341" t="s">
        <v>64</v>
      </c>
      <c r="H8" s="4340"/>
      <c r="I8" s="4339" t="s">
        <v>168</v>
      </c>
      <c r="J8" s="4338"/>
    </row>
    <row r="9" spans="1:21" ht="24.95" customHeight="1">
      <c r="A9" s="4337" t="s">
        <v>2507</v>
      </c>
      <c r="B9" s="4336"/>
      <c r="C9" s="4319">
        <v>1434</v>
      </c>
      <c r="D9" s="4319">
        <v>1435</v>
      </c>
      <c r="E9" s="4319">
        <v>1434</v>
      </c>
      <c r="F9" s="4319">
        <v>1435</v>
      </c>
      <c r="G9" s="4319">
        <v>1434</v>
      </c>
      <c r="H9" s="4319">
        <v>1435</v>
      </c>
      <c r="I9" s="4319">
        <v>1434</v>
      </c>
      <c r="J9" s="4319">
        <v>1435</v>
      </c>
    </row>
    <row r="10" spans="1:21" ht="24.95" customHeight="1">
      <c r="A10" s="4335" t="s">
        <v>3630</v>
      </c>
      <c r="B10" s="4334" t="s">
        <v>3629</v>
      </c>
      <c r="C10" s="4333">
        <v>101158</v>
      </c>
      <c r="D10" s="4319">
        <v>77733</v>
      </c>
      <c r="E10" s="4333">
        <v>244484</v>
      </c>
      <c r="F10" s="4333">
        <v>215210</v>
      </c>
      <c r="G10" s="4333">
        <v>165433</v>
      </c>
      <c r="H10" s="4333">
        <v>107487</v>
      </c>
      <c r="I10" s="4317">
        <f t="shared" ref="I10:J12" si="0">C10+E10+G10</f>
        <v>511075</v>
      </c>
      <c r="J10" s="4322">
        <f t="shared" si="0"/>
        <v>400430</v>
      </c>
      <c r="M10" s="4332"/>
      <c r="N10" s="4332"/>
      <c r="O10" s="4332"/>
      <c r="P10" s="4332"/>
      <c r="Q10" s="4332"/>
      <c r="R10" s="4332"/>
      <c r="S10" s="4332"/>
      <c r="T10" s="4332"/>
      <c r="U10" s="4332"/>
    </row>
    <row r="11" spans="1:21" ht="24.95" customHeight="1">
      <c r="A11" s="4331" t="s">
        <v>3628</v>
      </c>
      <c r="B11" s="4330" t="s">
        <v>3627</v>
      </c>
      <c r="C11" s="4329">
        <v>42151</v>
      </c>
      <c r="D11" s="4319">
        <v>36461</v>
      </c>
      <c r="E11" s="4329">
        <v>81536</v>
      </c>
      <c r="F11" s="4329">
        <v>92089</v>
      </c>
      <c r="G11" s="4329">
        <v>24384</v>
      </c>
      <c r="H11" s="4329">
        <v>18206</v>
      </c>
      <c r="I11" s="4317">
        <f t="shared" si="0"/>
        <v>148071</v>
      </c>
      <c r="J11" s="4322">
        <f t="shared" si="0"/>
        <v>146756</v>
      </c>
    </row>
    <row r="12" spans="1:21" ht="24.95" customHeight="1" thickBot="1">
      <c r="A12" s="4328" t="s">
        <v>3626</v>
      </c>
      <c r="B12" s="4327"/>
      <c r="C12" s="4326">
        <v>16624</v>
      </c>
      <c r="D12" s="4319">
        <v>9317</v>
      </c>
      <c r="E12" s="4326">
        <v>8556</v>
      </c>
      <c r="F12" s="4326">
        <v>11341</v>
      </c>
      <c r="G12" s="4326">
        <v>6038</v>
      </c>
      <c r="H12" s="4326">
        <v>3648</v>
      </c>
      <c r="I12" s="4317">
        <f t="shared" si="0"/>
        <v>31218</v>
      </c>
      <c r="J12" s="4322">
        <f t="shared" si="0"/>
        <v>24306</v>
      </c>
    </row>
    <row r="13" spans="1:21" ht="24.95" customHeight="1">
      <c r="A13" s="4325" t="s">
        <v>95</v>
      </c>
      <c r="B13" s="4324" t="s">
        <v>96</v>
      </c>
      <c r="C13" s="4323">
        <f t="shared" ref="C13:J13" si="1">SUM(C10:C12)</f>
        <v>159933</v>
      </c>
      <c r="D13" s="4323">
        <f t="shared" si="1"/>
        <v>123511</v>
      </c>
      <c r="E13" s="4323">
        <f t="shared" si="1"/>
        <v>334576</v>
      </c>
      <c r="F13" s="4323">
        <f t="shared" si="1"/>
        <v>318640</v>
      </c>
      <c r="G13" s="4323">
        <f t="shared" si="1"/>
        <v>195855</v>
      </c>
      <c r="H13" s="4323">
        <f t="shared" si="1"/>
        <v>129341</v>
      </c>
      <c r="I13" s="4317">
        <f t="shared" si="1"/>
        <v>690364</v>
      </c>
      <c r="J13" s="4322">
        <f t="shared" si="1"/>
        <v>571492</v>
      </c>
    </row>
    <row r="14" spans="1:21" ht="24.95" customHeight="1" thickBot="1">
      <c r="A14" s="4321" t="s">
        <v>2751</v>
      </c>
      <c r="B14" s="4320" t="s">
        <v>2558</v>
      </c>
      <c r="C14" s="4318">
        <v>1368</v>
      </c>
      <c r="D14" s="4319">
        <v>1301</v>
      </c>
      <c r="E14" s="4318">
        <v>1722</v>
      </c>
      <c r="F14" s="4318">
        <v>2141</v>
      </c>
      <c r="G14" s="4318">
        <v>412</v>
      </c>
      <c r="H14" s="4318">
        <v>424</v>
      </c>
      <c r="I14" s="4317">
        <f>C14+E14+G14</f>
        <v>3502</v>
      </c>
      <c r="J14" s="4316">
        <f>D14+F14+H14</f>
        <v>3866</v>
      </c>
    </row>
    <row r="15" spans="1:21" ht="16.5" thickTop="1">
      <c r="B15" s="4315"/>
      <c r="I15" s="4314"/>
      <c r="J15" s="4314"/>
    </row>
    <row r="16" spans="1:21">
      <c r="I16" s="4313"/>
      <c r="J16" s="4312"/>
    </row>
  </sheetData>
  <printOptions horizontalCentered="1" verticalCentered="1"/>
  <pageMargins left="0.6" right="0.6" top="1" bottom="1" header="0.5" footer="0.5"/>
  <pageSetup paperSize="9" scale="90" orientation="landscape" horizontalDpi="4294967292" verticalDpi="4294967292" r:id="rId1"/>
  <headerFooter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020B-985E-4166-90B6-7010BB8BDB49}">
  <dimension ref="A1:H21"/>
  <sheetViews>
    <sheetView showGridLines="0" view="pageBreakPreview" zoomScaleNormal="75" zoomScaleSheetLayoutView="100" workbookViewId="0">
      <selection activeCell="H25" sqref="H25"/>
    </sheetView>
  </sheetViews>
  <sheetFormatPr defaultColWidth="11.5703125" defaultRowHeight="15.75"/>
  <cols>
    <col min="1" max="1" width="14" style="4234" customWidth="1"/>
    <col min="2" max="2" width="12.42578125" style="4234" customWidth="1"/>
    <col min="3" max="3" width="14.140625" style="4234" bestFit="1" customWidth="1"/>
    <col min="4" max="4" width="14" style="4234" customWidth="1"/>
    <col min="5" max="5" width="12.42578125" style="4234" customWidth="1"/>
    <col min="6" max="6" width="13.140625" style="4234" customWidth="1"/>
    <col min="7" max="7" width="12.42578125" style="4234" customWidth="1"/>
    <col min="8" max="8" width="16.42578125" style="4234" customWidth="1"/>
    <col min="9" max="255" width="14.140625" style="4234" customWidth="1"/>
    <col min="256" max="16384" width="11.5703125" style="4234"/>
  </cols>
  <sheetData>
    <row r="1" spans="1:8" ht="27.75">
      <c r="A1" s="4352" t="s">
        <v>3648</v>
      </c>
      <c r="B1" s="4247"/>
      <c r="C1" s="4247"/>
      <c r="D1" s="4247"/>
      <c r="E1" s="4247"/>
      <c r="F1" s="4247"/>
      <c r="G1" s="4247"/>
      <c r="H1" s="4247"/>
    </row>
    <row r="2" spans="1:8" ht="27.75">
      <c r="A2" s="4352" t="s">
        <v>3647</v>
      </c>
      <c r="B2" s="4247"/>
      <c r="C2" s="4247"/>
      <c r="D2" s="4247"/>
      <c r="E2" s="4247"/>
      <c r="F2" s="4247"/>
      <c r="G2" s="4247"/>
      <c r="H2" s="4247"/>
    </row>
    <row r="3" spans="1:8">
      <c r="A3" s="4247" t="s">
        <v>3646</v>
      </c>
      <c r="B3" s="4247"/>
      <c r="C3" s="4247"/>
      <c r="D3" s="4247"/>
      <c r="E3" s="4247"/>
      <c r="F3" s="4247"/>
      <c r="G3" s="4247"/>
      <c r="H3" s="4247"/>
    </row>
    <row r="4" spans="1:8">
      <c r="A4" s="4247"/>
      <c r="B4" s="4247"/>
      <c r="C4" s="4247"/>
      <c r="D4" s="4247"/>
      <c r="E4" s="4247"/>
      <c r="F4" s="4247"/>
      <c r="G4" s="4247"/>
      <c r="H4" s="4247" t="s">
        <v>3645</v>
      </c>
    </row>
    <row r="5" spans="1:8" ht="24" customHeight="1" thickBot="1">
      <c r="A5" s="4234" t="s">
        <v>3644</v>
      </c>
      <c r="H5" s="4314" t="s">
        <v>3643</v>
      </c>
    </row>
    <row r="6" spans="1:8" ht="24.95" customHeight="1" thickTop="1">
      <c r="A6" s="4377"/>
      <c r="B6" s="4376"/>
      <c r="C6" s="4374"/>
      <c r="D6" s="4350" t="s">
        <v>3642</v>
      </c>
      <c r="E6" s="4375"/>
      <c r="F6" s="4374"/>
      <c r="G6" s="4350" t="s">
        <v>3641</v>
      </c>
      <c r="H6" s="4373"/>
    </row>
    <row r="7" spans="1:8" ht="24.95" customHeight="1">
      <c r="A7" s="4372" t="s">
        <v>147</v>
      </c>
      <c r="B7" s="4371" t="s">
        <v>148</v>
      </c>
      <c r="C7" s="4369"/>
      <c r="D7" s="4369" t="s">
        <v>3640</v>
      </c>
      <c r="E7" s="4370"/>
      <c r="F7" s="4369"/>
      <c r="G7" s="4369" t="s">
        <v>3639</v>
      </c>
      <c r="H7" s="4368"/>
    </row>
    <row r="8" spans="1:8" ht="24.95" customHeight="1">
      <c r="A8" s="4367"/>
      <c r="B8" s="4366"/>
      <c r="C8" s="4365">
        <v>1433</v>
      </c>
      <c r="D8" s="4365">
        <v>1434</v>
      </c>
      <c r="E8" s="4365">
        <v>1435</v>
      </c>
      <c r="F8" s="4365">
        <v>1433</v>
      </c>
      <c r="G8" s="4365">
        <v>1434</v>
      </c>
      <c r="H8" s="4365">
        <v>1435</v>
      </c>
    </row>
    <row r="9" spans="1:8" ht="30" customHeight="1">
      <c r="A9" s="4364" t="s">
        <v>3638</v>
      </c>
      <c r="B9" s="4363" t="s">
        <v>58</v>
      </c>
      <c r="C9" s="4326">
        <v>0</v>
      </c>
      <c r="D9" s="4326">
        <v>0</v>
      </c>
      <c r="E9" s="4326">
        <v>0</v>
      </c>
      <c r="F9" s="4362">
        <v>2</v>
      </c>
      <c r="G9" s="4362">
        <v>0</v>
      </c>
      <c r="H9" s="4362">
        <v>3</v>
      </c>
    </row>
    <row r="10" spans="1:8" ht="30" customHeight="1">
      <c r="A10" s="4361" t="s">
        <v>3588</v>
      </c>
      <c r="B10" s="4360" t="s">
        <v>3587</v>
      </c>
      <c r="C10" s="4326">
        <v>0</v>
      </c>
      <c r="D10" s="4326">
        <v>0</v>
      </c>
      <c r="E10" s="4326">
        <v>6</v>
      </c>
      <c r="F10" s="4356">
        <v>206</v>
      </c>
      <c r="G10" s="4356">
        <v>127</v>
      </c>
      <c r="H10" s="4356">
        <v>220</v>
      </c>
    </row>
    <row r="11" spans="1:8" ht="30" customHeight="1" thickBot="1">
      <c r="A11" s="4359" t="s">
        <v>160</v>
      </c>
      <c r="B11" s="4358" t="s">
        <v>64</v>
      </c>
      <c r="C11" s="4357">
        <v>0</v>
      </c>
      <c r="D11" s="4357">
        <v>0</v>
      </c>
      <c r="E11" s="4357">
        <v>0</v>
      </c>
      <c r="F11" s="4356">
        <v>0</v>
      </c>
      <c r="G11" s="4356">
        <v>0</v>
      </c>
      <c r="H11" s="4356">
        <v>2</v>
      </c>
    </row>
    <row r="12" spans="1:8" ht="30" customHeight="1" thickBot="1">
      <c r="A12" s="4355" t="s">
        <v>95</v>
      </c>
      <c r="B12" s="4354" t="s">
        <v>96</v>
      </c>
      <c r="C12" s="4353">
        <v>0</v>
      </c>
      <c r="D12" s="4353">
        <f>SUM(D9:D11)</f>
        <v>0</v>
      </c>
      <c r="E12" s="4353">
        <f>SUM(E9:E11)</f>
        <v>6</v>
      </c>
      <c r="F12" s="4353">
        <f>SUM(F9:F11)</f>
        <v>208</v>
      </c>
      <c r="G12" s="4353">
        <f>SUM(G9:G11)</f>
        <v>127</v>
      </c>
      <c r="H12" s="4353">
        <f>SUM(H9:H11)</f>
        <v>225</v>
      </c>
    </row>
    <row r="13" spans="1:8" ht="16.5" thickTop="1">
      <c r="A13" s="4332"/>
      <c r="B13" s="4332"/>
      <c r="C13" s="4332"/>
      <c r="D13" s="4332"/>
      <c r="E13" s="4332"/>
      <c r="F13" s="4332"/>
      <c r="G13" s="4332"/>
      <c r="H13" s="4332"/>
    </row>
    <row r="14" spans="1:8">
      <c r="A14" s="4332"/>
      <c r="B14" s="4332"/>
      <c r="C14" s="4332"/>
      <c r="D14" s="4332"/>
      <c r="E14" s="4332"/>
      <c r="F14" s="4332"/>
      <c r="G14" s="4332"/>
      <c r="H14" s="4332"/>
    </row>
    <row r="15" spans="1:8">
      <c r="A15" s="4332"/>
      <c r="B15" s="4332"/>
      <c r="C15" s="4332"/>
      <c r="D15" s="4332"/>
      <c r="E15" s="4332"/>
      <c r="F15" s="4332"/>
      <c r="G15" s="4332"/>
      <c r="H15" s="4332"/>
    </row>
    <row r="16" spans="1:8">
      <c r="A16" s="4332"/>
      <c r="B16" s="4332"/>
      <c r="C16" s="4332"/>
      <c r="D16" s="4332"/>
      <c r="E16" s="4332"/>
      <c r="F16" s="4332"/>
      <c r="G16" s="4332"/>
      <c r="H16" s="4332"/>
    </row>
    <row r="17" spans="1:8">
      <c r="A17" s="4332"/>
      <c r="B17" s="4332"/>
      <c r="C17" s="4332"/>
      <c r="D17" s="4332"/>
      <c r="E17" s="4332"/>
      <c r="F17" s="4332"/>
      <c r="G17" s="4332"/>
      <c r="H17" s="4332"/>
    </row>
    <row r="18" spans="1:8">
      <c r="A18" s="4332"/>
      <c r="B18" s="4332"/>
      <c r="C18" s="4332"/>
      <c r="D18" s="4332"/>
      <c r="E18" s="4332"/>
      <c r="F18" s="4332"/>
      <c r="G18" s="4332"/>
      <c r="H18" s="4332"/>
    </row>
    <row r="19" spans="1:8">
      <c r="A19" s="4332"/>
      <c r="B19" s="4332"/>
      <c r="C19" s="4332"/>
      <c r="D19" s="4332"/>
      <c r="E19" s="4332"/>
      <c r="F19" s="4332"/>
      <c r="G19" s="4332"/>
      <c r="H19" s="4332"/>
    </row>
    <row r="20" spans="1:8">
      <c r="A20" s="4332"/>
      <c r="B20" s="4332"/>
      <c r="C20" s="4332"/>
      <c r="D20" s="4332"/>
      <c r="E20" s="4332"/>
      <c r="F20" s="4332"/>
      <c r="G20" s="4332"/>
      <c r="H20" s="4332"/>
    </row>
    <row r="21" spans="1:8">
      <c r="A21" s="4332"/>
      <c r="B21" s="4332"/>
      <c r="C21" s="4332"/>
      <c r="D21" s="4332"/>
      <c r="E21" s="4332"/>
      <c r="F21" s="4332"/>
      <c r="G21" s="4332"/>
      <c r="H21" s="4332"/>
    </row>
  </sheetData>
  <printOptions horizontalCentered="1" verticalCentered="1"/>
  <pageMargins left="0.39370078740157483" right="0.28000000000000003" top="0.19685039370078741" bottom="0.19685039370078741" header="0.51181102362204722" footer="0.51181102362204722"/>
  <pageSetup paperSize="9" scale="94" orientation="portrait" horizontalDpi="4294967292" verticalDpi="4294967292" r:id="rId1"/>
  <headerFooter alignWithMargins="0"/>
  <colBreaks count="1" manualBreakCount="1">
    <brk id="8"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4F576-2FA9-445C-828B-F7D327F448A7}">
  <dimension ref="A1:H26"/>
  <sheetViews>
    <sheetView showGridLines="0" zoomScaleNormal="100" zoomScaleSheetLayoutView="100" workbookViewId="0">
      <selection activeCell="H25" sqref="H25"/>
    </sheetView>
  </sheetViews>
  <sheetFormatPr defaultColWidth="11.5703125" defaultRowHeight="15.75"/>
  <cols>
    <col min="1" max="1" width="14" style="4234" customWidth="1"/>
    <col min="2" max="2" width="12.42578125" style="4234" customWidth="1"/>
    <col min="3" max="3" width="14.140625" style="4234" bestFit="1" customWidth="1"/>
    <col min="4" max="4" width="14" style="4234" customWidth="1"/>
    <col min="5" max="5" width="12.42578125" style="4234" customWidth="1"/>
    <col min="6" max="6" width="13.140625" style="4234" customWidth="1"/>
    <col min="7" max="7" width="12.42578125" style="4234" customWidth="1"/>
    <col min="8" max="8" width="16.42578125" style="4234" customWidth="1"/>
    <col min="9" max="255" width="14.140625" style="4234" customWidth="1"/>
    <col min="256" max="16384" width="11.5703125" style="4234"/>
  </cols>
  <sheetData>
    <row r="1" spans="1:8" ht="24.75">
      <c r="A1" s="5532" t="s">
        <v>3673</v>
      </c>
      <c r="B1" s="5532"/>
      <c r="C1" s="5532"/>
      <c r="D1" s="5532"/>
      <c r="E1" s="5532"/>
      <c r="F1" s="5532"/>
      <c r="G1" s="5532"/>
      <c r="H1" s="5532"/>
    </row>
    <row r="2" spans="1:8">
      <c r="A2" s="4247" t="s">
        <v>3672</v>
      </c>
      <c r="B2" s="4247"/>
      <c r="C2" s="4247"/>
      <c r="D2" s="4247"/>
      <c r="E2" s="4247"/>
      <c r="F2" s="4247"/>
      <c r="G2" s="4247"/>
      <c r="H2" s="4247"/>
    </row>
    <row r="3" spans="1:8" ht="27" customHeight="1" thickBot="1">
      <c r="A3" s="4234" t="s">
        <v>3671</v>
      </c>
      <c r="H3" s="4314" t="s">
        <v>3670</v>
      </c>
    </row>
    <row r="4" spans="1:8" ht="23.1" customHeight="1" thickTop="1">
      <c r="A4" s="4377" t="s">
        <v>542</v>
      </c>
      <c r="B4" s="4397"/>
      <c r="C4" s="4396" t="s">
        <v>3669</v>
      </c>
      <c r="D4" s="4396" t="s">
        <v>3569</v>
      </c>
      <c r="E4" s="4395" t="s">
        <v>3668</v>
      </c>
      <c r="F4" s="4394" t="s">
        <v>3667</v>
      </c>
      <c r="G4" s="4393" t="s">
        <v>3666</v>
      </c>
      <c r="H4" s="4392" t="s">
        <v>3665</v>
      </c>
    </row>
    <row r="5" spans="1:8" ht="23.1" customHeight="1">
      <c r="A5" s="4391"/>
      <c r="B5" s="4390"/>
      <c r="C5" s="4389"/>
      <c r="D5" s="4389" t="s">
        <v>3664</v>
      </c>
      <c r="E5" s="4389" t="s">
        <v>672</v>
      </c>
      <c r="F5" s="4389" t="s">
        <v>3663</v>
      </c>
      <c r="G5" s="4389" t="s">
        <v>672</v>
      </c>
      <c r="H5" s="4388" t="s">
        <v>3663</v>
      </c>
    </row>
    <row r="6" spans="1:8" ht="20.100000000000001" customHeight="1">
      <c r="A6" s="4387" t="s">
        <v>543</v>
      </c>
      <c r="B6" s="4386"/>
      <c r="C6" s="4385" t="s">
        <v>3662</v>
      </c>
      <c r="D6" s="4385" t="s">
        <v>3661</v>
      </c>
      <c r="E6" s="4385" t="s">
        <v>3660</v>
      </c>
      <c r="F6" s="4384" t="s">
        <v>3659</v>
      </c>
      <c r="G6" s="4384" t="s">
        <v>3660</v>
      </c>
      <c r="H6" s="4383" t="s">
        <v>3659</v>
      </c>
    </row>
    <row r="7" spans="1:8" ht="24.95" customHeight="1">
      <c r="A7" s="4381">
        <v>1426</v>
      </c>
      <c r="B7" s="4381"/>
      <c r="C7" s="4382" t="s">
        <v>3658</v>
      </c>
      <c r="D7" s="4379">
        <v>2258050</v>
      </c>
      <c r="E7" s="4319">
        <v>0</v>
      </c>
      <c r="F7" s="4378">
        <v>0</v>
      </c>
      <c r="G7" s="4319">
        <v>76</v>
      </c>
      <c r="H7" s="4378">
        <f t="shared" ref="H7:H16" si="0">G7/D7*100000</f>
        <v>3.3657359225880739</v>
      </c>
    </row>
    <row r="8" spans="1:8" ht="24.95" customHeight="1">
      <c r="A8" s="4381">
        <v>1427</v>
      </c>
      <c r="B8" s="4381"/>
      <c r="C8" s="4380" t="s">
        <v>3657</v>
      </c>
      <c r="D8" s="4379">
        <v>2378636</v>
      </c>
      <c r="E8" s="4319">
        <v>0</v>
      </c>
      <c r="F8" s="4378">
        <v>0</v>
      </c>
      <c r="G8" s="4319">
        <v>8</v>
      </c>
      <c r="H8" s="4378">
        <f t="shared" si="0"/>
        <v>0.33632720601218513</v>
      </c>
    </row>
    <row r="9" spans="1:8" ht="24.95" customHeight="1">
      <c r="A9" s="4381">
        <v>1428</v>
      </c>
      <c r="B9" s="4381"/>
      <c r="C9" s="4380" t="s">
        <v>3656</v>
      </c>
      <c r="D9" s="4379">
        <v>2454325</v>
      </c>
      <c r="E9" s="4319">
        <v>0</v>
      </c>
      <c r="F9" s="4378">
        <v>0</v>
      </c>
      <c r="G9" s="4319">
        <v>28</v>
      </c>
      <c r="H9" s="4378">
        <f t="shared" si="0"/>
        <v>1.140843205361963</v>
      </c>
    </row>
    <row r="10" spans="1:8" ht="24.95" customHeight="1">
      <c r="A10" s="4381">
        <v>1429</v>
      </c>
      <c r="B10" s="4381"/>
      <c r="C10" s="4380" t="s">
        <v>3655</v>
      </c>
      <c r="D10" s="4379">
        <v>2408849</v>
      </c>
      <c r="E10" s="4319">
        <v>0</v>
      </c>
      <c r="F10" s="4378">
        <v>0</v>
      </c>
      <c r="G10" s="4319">
        <v>26</v>
      </c>
      <c r="H10" s="4378">
        <f t="shared" si="0"/>
        <v>1.0793536664191072</v>
      </c>
    </row>
    <row r="11" spans="1:8" ht="24.95" customHeight="1">
      <c r="A11" s="4381">
        <v>1430</v>
      </c>
      <c r="B11" s="4381"/>
      <c r="C11" s="4380" t="s">
        <v>3654</v>
      </c>
      <c r="D11" s="4379">
        <v>2313278</v>
      </c>
      <c r="E11" s="4319">
        <v>0</v>
      </c>
      <c r="F11" s="4378">
        <v>0</v>
      </c>
      <c r="G11" s="4319">
        <v>5</v>
      </c>
      <c r="H11" s="4378">
        <f t="shared" si="0"/>
        <v>0.21614349853325024</v>
      </c>
    </row>
    <row r="12" spans="1:8" ht="24.95" customHeight="1">
      <c r="A12" s="4381">
        <v>1431</v>
      </c>
      <c r="B12" s="4381"/>
      <c r="C12" s="4380" t="s">
        <v>3653</v>
      </c>
      <c r="D12" s="4379">
        <v>2789399</v>
      </c>
      <c r="E12" s="4319">
        <v>5</v>
      </c>
      <c r="F12" s="4378">
        <f>E12/D12*100000</f>
        <v>0.17925008218616267</v>
      </c>
      <c r="G12" s="4319">
        <v>80</v>
      </c>
      <c r="H12" s="4378">
        <f t="shared" si="0"/>
        <v>2.8680013149786028</v>
      </c>
    </row>
    <row r="13" spans="1:8" ht="24.95" customHeight="1">
      <c r="A13" s="4381">
        <v>1432</v>
      </c>
      <c r="B13" s="4381"/>
      <c r="C13" s="4380" t="s">
        <v>3652</v>
      </c>
      <c r="D13" s="4379">
        <v>2927717</v>
      </c>
      <c r="E13" s="4319">
        <v>1</v>
      </c>
      <c r="F13" s="4378">
        <f>E13/D13*100000</f>
        <v>3.4156306774186171E-2</v>
      </c>
      <c r="G13" s="4319">
        <v>1</v>
      </c>
      <c r="H13" s="4378">
        <f t="shared" si="0"/>
        <v>3.4156306774186171E-2</v>
      </c>
    </row>
    <row r="14" spans="1:8" ht="24.95" customHeight="1">
      <c r="A14" s="4381">
        <v>1433</v>
      </c>
      <c r="B14" s="4381"/>
      <c r="C14" s="4380" t="s">
        <v>3651</v>
      </c>
      <c r="D14" s="4379">
        <v>3161573</v>
      </c>
      <c r="E14" s="4319">
        <v>0</v>
      </c>
      <c r="F14" s="4378">
        <f>E14/D14*100000</f>
        <v>0</v>
      </c>
      <c r="G14" s="4319">
        <v>208</v>
      </c>
      <c r="H14" s="4378">
        <f t="shared" si="0"/>
        <v>6.5790035529782163</v>
      </c>
    </row>
    <row r="15" spans="1:8" ht="24.95" customHeight="1">
      <c r="A15" s="4381">
        <v>1434</v>
      </c>
      <c r="B15" s="4381"/>
      <c r="C15" s="4380" t="s">
        <v>3650</v>
      </c>
      <c r="D15" s="4379">
        <v>1980249</v>
      </c>
      <c r="E15" s="4319">
        <v>0</v>
      </c>
      <c r="F15" s="4378">
        <f>E15/D15*100000</f>
        <v>0</v>
      </c>
      <c r="G15" s="4319">
        <v>127</v>
      </c>
      <c r="H15" s="4378">
        <f t="shared" si="0"/>
        <v>6.4133348886932913</v>
      </c>
    </row>
    <row r="16" spans="1:8" ht="24.95" customHeight="1">
      <c r="A16" s="4381">
        <v>1435</v>
      </c>
      <c r="B16" s="4381"/>
      <c r="C16" s="4380" t="s">
        <v>3649</v>
      </c>
      <c r="D16" s="4379">
        <v>2085238</v>
      </c>
      <c r="E16" s="4319">
        <v>6</v>
      </c>
      <c r="F16" s="4378">
        <f>E16/D16*100000</f>
        <v>0.28773693938054073</v>
      </c>
      <c r="G16" s="4319">
        <v>225</v>
      </c>
      <c r="H16" s="4378">
        <f t="shared" si="0"/>
        <v>10.790135226770277</v>
      </c>
    </row>
    <row r="18" spans="1:8">
      <c r="A18" s="4332"/>
      <c r="B18" s="4332"/>
      <c r="C18" s="4332"/>
      <c r="D18" s="4332"/>
      <c r="E18" s="4332"/>
      <c r="F18" s="4332"/>
      <c r="G18" s="4332"/>
      <c r="H18" s="4332"/>
    </row>
    <row r="19" spans="1:8">
      <c r="A19" s="4332"/>
      <c r="B19" s="4332"/>
      <c r="C19" s="4332"/>
      <c r="D19" s="4332"/>
      <c r="E19" s="4332"/>
      <c r="F19" s="4332"/>
      <c r="G19" s="4332"/>
      <c r="H19" s="4332"/>
    </row>
    <row r="20" spans="1:8">
      <c r="A20" s="4332"/>
      <c r="B20" s="4332"/>
      <c r="C20" s="4332"/>
      <c r="D20" s="4332"/>
      <c r="E20" s="4332"/>
      <c r="F20" s="4332"/>
      <c r="G20" s="4332"/>
      <c r="H20" s="4332"/>
    </row>
    <row r="21" spans="1:8">
      <c r="A21" s="4332"/>
      <c r="B21" s="4332"/>
      <c r="C21" s="4332"/>
      <c r="D21" s="4332"/>
      <c r="E21" s="4332"/>
      <c r="F21" s="4332"/>
      <c r="G21" s="4332"/>
      <c r="H21" s="4332"/>
    </row>
    <row r="22" spans="1:8">
      <c r="A22" s="4332"/>
      <c r="B22" s="4332"/>
      <c r="C22" s="4332"/>
      <c r="D22" s="4332"/>
      <c r="E22" s="4332"/>
      <c r="F22" s="4332"/>
      <c r="G22" s="4332"/>
      <c r="H22" s="4332"/>
    </row>
    <row r="23" spans="1:8">
      <c r="A23" s="4332"/>
      <c r="B23" s="4332"/>
      <c r="C23" s="4332"/>
      <c r="D23" s="4332"/>
      <c r="E23" s="4332"/>
      <c r="F23" s="4332"/>
      <c r="G23" s="4332"/>
      <c r="H23" s="4332"/>
    </row>
    <row r="24" spans="1:8">
      <c r="A24" s="4332"/>
      <c r="B24" s="4332"/>
      <c r="C24" s="4332"/>
      <c r="D24" s="4332"/>
      <c r="E24" s="4332"/>
      <c r="F24" s="4332"/>
      <c r="G24" s="4332"/>
      <c r="H24" s="4332"/>
    </row>
    <row r="25" spans="1:8">
      <c r="A25" s="4332"/>
      <c r="B25" s="4332"/>
      <c r="C25" s="4332"/>
      <c r="D25" s="4332"/>
      <c r="E25" s="4332"/>
      <c r="F25" s="4332"/>
      <c r="G25" s="4332"/>
      <c r="H25" s="4332"/>
    </row>
    <row r="26" spans="1:8">
      <c r="A26" s="4332"/>
      <c r="B26" s="4332"/>
      <c r="C26" s="4332"/>
      <c r="D26" s="4332"/>
      <c r="E26" s="4332"/>
      <c r="F26" s="4332"/>
      <c r="G26" s="4332"/>
      <c r="H26" s="4332"/>
    </row>
  </sheetData>
  <mergeCells count="1">
    <mergeCell ref="A1:H1"/>
  </mergeCells>
  <printOptions horizontalCentered="1" verticalCentered="1"/>
  <pageMargins left="0.39370078740157483" right="0.28000000000000003" top="0.19685039370078741" bottom="0.19685039370078741" header="0.51181102362204722" footer="0.51181102362204722"/>
  <pageSetup paperSize="9" scale="94" orientation="portrait" horizontalDpi="4294967292" verticalDpi="4294967292" r:id="rId1"/>
  <headerFooter alignWithMargins="0"/>
  <colBreaks count="1" manualBreakCount="1">
    <brk id="8" max="1048575" man="1"/>
  </colBreak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841F2-0BA6-4767-9574-54960342ABD1}">
  <dimension ref="A1:J14"/>
  <sheetViews>
    <sheetView showGridLines="0" view="pageBreakPreview" zoomScaleNormal="100" zoomScaleSheetLayoutView="100" workbookViewId="0">
      <selection activeCell="H25" sqref="H25"/>
    </sheetView>
  </sheetViews>
  <sheetFormatPr defaultColWidth="11.5703125" defaultRowHeight="15.75"/>
  <cols>
    <col min="1" max="1" width="18.7109375" style="4234" customWidth="1"/>
    <col min="2" max="2" width="18" style="4234" customWidth="1"/>
    <col min="3" max="10" width="11.140625" style="4234" customWidth="1"/>
    <col min="11" max="253" width="14.140625" style="4234" customWidth="1"/>
    <col min="254" max="16384" width="11.5703125" style="4234"/>
  </cols>
  <sheetData>
    <row r="1" spans="1:10" ht="18.75">
      <c r="A1" s="4249"/>
      <c r="B1" s="4247"/>
      <c r="C1" s="4247"/>
      <c r="D1" s="4247"/>
      <c r="E1" s="4247"/>
      <c r="F1" s="4247"/>
      <c r="G1" s="4247"/>
      <c r="H1" s="4247"/>
      <c r="I1" s="4247"/>
      <c r="J1" s="4247"/>
    </row>
    <row r="2" spans="1:10" ht="27.75">
      <c r="A2" s="4352" t="s">
        <v>3693</v>
      </c>
      <c r="B2" s="4247"/>
      <c r="C2" s="4247"/>
      <c r="D2" s="4247"/>
      <c r="E2" s="4247"/>
      <c r="F2" s="4247"/>
      <c r="G2" s="4247"/>
      <c r="H2" s="4247"/>
      <c r="I2" s="4247"/>
      <c r="J2" s="4247"/>
    </row>
    <row r="3" spans="1:10">
      <c r="A3" s="4247" t="s">
        <v>3692</v>
      </c>
      <c r="B3" s="4247"/>
      <c r="C3" s="4247"/>
      <c r="D3" s="4247"/>
      <c r="E3" s="4247"/>
      <c r="F3" s="4247"/>
      <c r="G3" s="4247"/>
      <c r="H3" s="4247"/>
      <c r="I3" s="4247"/>
      <c r="J3" s="4247"/>
    </row>
    <row r="4" spans="1:10" ht="26.25" customHeight="1" thickBot="1">
      <c r="A4" s="4234" t="s">
        <v>3691</v>
      </c>
      <c r="J4" s="4234" t="s">
        <v>3690</v>
      </c>
    </row>
    <row r="5" spans="1:10" ht="24.95" customHeight="1" thickTop="1">
      <c r="A5" s="4411"/>
      <c r="B5" s="4350" t="s">
        <v>147</v>
      </c>
      <c r="C5" s="5542" t="s">
        <v>3689</v>
      </c>
      <c r="D5" s="5543"/>
      <c r="E5" s="5543"/>
      <c r="F5" s="5544"/>
      <c r="G5" s="5536" t="s">
        <v>3688</v>
      </c>
      <c r="H5" s="5537"/>
      <c r="I5" s="5537"/>
      <c r="J5" s="5538"/>
    </row>
    <row r="6" spans="1:10" ht="24.75" customHeight="1">
      <c r="A6" s="4344" t="s">
        <v>3687</v>
      </c>
      <c r="B6" s="4343" t="s">
        <v>148</v>
      </c>
      <c r="C6" s="5545" t="s">
        <v>3686</v>
      </c>
      <c r="D6" s="5546"/>
      <c r="E6" s="5546"/>
      <c r="F6" s="5547"/>
      <c r="G6" s="5539" t="s">
        <v>64</v>
      </c>
      <c r="H6" s="5540"/>
      <c r="I6" s="5540"/>
      <c r="J6" s="5541"/>
    </row>
    <row r="7" spans="1:10" ht="24.75" customHeight="1">
      <c r="A7" s="4410" t="s">
        <v>3685</v>
      </c>
      <c r="B7" s="4409"/>
      <c r="C7" s="4408">
        <v>1432</v>
      </c>
      <c r="D7" s="4408">
        <v>1433</v>
      </c>
      <c r="E7" s="4408">
        <v>1434</v>
      </c>
      <c r="F7" s="4408">
        <v>1435</v>
      </c>
      <c r="G7" s="4408" t="s">
        <v>3684</v>
      </c>
      <c r="H7" s="4408" t="s">
        <v>3683</v>
      </c>
      <c r="I7" s="4408" t="s">
        <v>3682</v>
      </c>
      <c r="J7" s="4408" t="s">
        <v>3681</v>
      </c>
    </row>
    <row r="8" spans="1:10" ht="39.950000000000003" customHeight="1">
      <c r="A8" s="4405" t="s">
        <v>3680</v>
      </c>
      <c r="B8" s="4404" t="s">
        <v>3679</v>
      </c>
      <c r="C8" s="4407">
        <v>155</v>
      </c>
      <c r="D8" s="4407">
        <v>192</v>
      </c>
      <c r="E8" s="4407">
        <v>92</v>
      </c>
      <c r="F8" s="4407">
        <v>128</v>
      </c>
      <c r="G8" s="4406">
        <v>32</v>
      </c>
      <c r="H8" s="4406">
        <v>40</v>
      </c>
      <c r="I8" s="4406">
        <v>21</v>
      </c>
      <c r="J8" s="4406">
        <v>17</v>
      </c>
    </row>
    <row r="9" spans="1:10" ht="39.950000000000003" customHeight="1" thickBot="1">
      <c r="A9" s="4405" t="s">
        <v>3678</v>
      </c>
      <c r="B9" s="4404" t="s">
        <v>3677</v>
      </c>
      <c r="C9" s="4403">
        <v>506</v>
      </c>
      <c r="D9" s="4403">
        <v>441</v>
      </c>
      <c r="E9" s="4403">
        <v>163</v>
      </c>
      <c r="F9" s="4403">
        <v>212</v>
      </c>
      <c r="G9" s="4402">
        <v>68</v>
      </c>
      <c r="H9" s="4402">
        <v>66</v>
      </c>
      <c r="I9" s="4402">
        <v>35</v>
      </c>
      <c r="J9" s="4402">
        <v>48</v>
      </c>
    </row>
    <row r="10" spans="1:10" ht="39.950000000000003" customHeight="1">
      <c r="A10" s="4401" t="s">
        <v>95</v>
      </c>
      <c r="B10" s="4324" t="s">
        <v>96</v>
      </c>
      <c r="C10" s="4400">
        <f t="shared" ref="C10:J10" si="0">SUM(C8:C9)</f>
        <v>661</v>
      </c>
      <c r="D10" s="4400">
        <f t="shared" si="0"/>
        <v>633</v>
      </c>
      <c r="E10" s="4400">
        <f t="shared" si="0"/>
        <v>255</v>
      </c>
      <c r="F10" s="4400">
        <f t="shared" si="0"/>
        <v>340</v>
      </c>
      <c r="G10" s="4399">
        <f t="shared" si="0"/>
        <v>100</v>
      </c>
      <c r="H10" s="4399">
        <f t="shared" si="0"/>
        <v>106</v>
      </c>
      <c r="I10" s="4399">
        <f t="shared" si="0"/>
        <v>56</v>
      </c>
      <c r="J10" s="4399">
        <f t="shared" si="0"/>
        <v>65</v>
      </c>
    </row>
    <row r="11" spans="1:10" ht="20.100000000000001" customHeight="1">
      <c r="A11" s="4391" t="s">
        <v>3676</v>
      </c>
      <c r="B11" s="4398"/>
      <c r="C11" s="5534">
        <f t="shared" ref="C11:J11" si="1">C8/C10*100</f>
        <v>23.44931921331316</v>
      </c>
      <c r="D11" s="5534">
        <f t="shared" si="1"/>
        <v>30.33175355450237</v>
      </c>
      <c r="E11" s="5534">
        <f t="shared" si="1"/>
        <v>36.078431372549019</v>
      </c>
      <c r="F11" s="5534">
        <f t="shared" si="1"/>
        <v>37.647058823529413</v>
      </c>
      <c r="G11" s="5534">
        <f t="shared" si="1"/>
        <v>32</v>
      </c>
      <c r="H11" s="5534">
        <f t="shared" si="1"/>
        <v>37.735849056603776</v>
      </c>
      <c r="I11" s="5534">
        <f t="shared" si="1"/>
        <v>37.5</v>
      </c>
      <c r="J11" s="5534">
        <f t="shared" si="1"/>
        <v>26.153846153846157</v>
      </c>
    </row>
    <row r="12" spans="1:10" ht="20.100000000000001" customHeight="1">
      <c r="A12" s="4387" t="s">
        <v>3675</v>
      </c>
      <c r="B12" s="4342"/>
      <c r="C12" s="5535"/>
      <c r="D12" s="5535"/>
      <c r="E12" s="5535"/>
      <c r="F12" s="5535"/>
      <c r="G12" s="5535"/>
      <c r="H12" s="5535"/>
      <c r="I12" s="5535"/>
      <c r="J12" s="5535"/>
    </row>
    <row r="13" spans="1:10">
      <c r="A13" s="5533" t="s">
        <v>3674</v>
      </c>
      <c r="B13" s="5533"/>
      <c r="D13" s="4332"/>
      <c r="E13" s="4332"/>
      <c r="F13" s="4332"/>
      <c r="H13" s="4332"/>
      <c r="I13" s="4332"/>
      <c r="J13" s="4332"/>
    </row>
    <row r="14" spans="1:10">
      <c r="D14" s="4332"/>
      <c r="E14" s="4332"/>
      <c r="F14" s="4332"/>
      <c r="H14" s="4332"/>
      <c r="I14" s="4332"/>
      <c r="J14" s="4332"/>
    </row>
  </sheetData>
  <mergeCells count="13">
    <mergeCell ref="G5:J5"/>
    <mergeCell ref="G6:J6"/>
    <mergeCell ref="C5:F5"/>
    <mergeCell ref="C6:F6"/>
    <mergeCell ref="D11:D12"/>
    <mergeCell ref="E11:E12"/>
    <mergeCell ref="G11:G12"/>
    <mergeCell ref="A13:B13"/>
    <mergeCell ref="H11:H12"/>
    <mergeCell ref="I11:I12"/>
    <mergeCell ref="F11:F12"/>
    <mergeCell ref="J11:J12"/>
    <mergeCell ref="C11:C12"/>
  </mergeCells>
  <printOptions horizontalCentered="1" verticalCentered="1"/>
  <pageMargins left="0.59055118110236227" right="0.59055118110236227" top="0.98425196850393704" bottom="0.98425196850393704" header="0.51181102362204722" footer="0.51181102362204722"/>
  <pageSetup paperSize="9" scale="90" orientation="landscape" horizontalDpi="4294967292" verticalDpi="4294967292" r:id="rId1"/>
  <headerFooter alignWithMargins="0"/>
  <colBreaks count="1" manualBreakCount="1">
    <brk id="10"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FEB-243E-4997-8B89-3A3CA4E6B8BB}">
  <dimension ref="A1:O22"/>
  <sheetViews>
    <sheetView showGridLines="0" zoomScaleNormal="100" workbookViewId="0">
      <selection activeCell="C9" sqref="C9"/>
    </sheetView>
  </sheetViews>
  <sheetFormatPr defaultRowHeight="12.75"/>
  <cols>
    <col min="1" max="1" width="14" style="870" customWidth="1"/>
    <col min="2" max="2" width="9.7109375" style="870" customWidth="1"/>
    <col min="3" max="3" width="30" style="870" bestFit="1" customWidth="1"/>
    <col min="4" max="4" width="8.7109375" style="870" customWidth="1"/>
    <col min="5" max="5" width="6.7109375" style="870" customWidth="1"/>
    <col min="6" max="6" width="8.7109375" style="870" customWidth="1"/>
    <col min="7" max="7" width="6.7109375" style="870" customWidth="1"/>
    <col min="8" max="8" width="8.7109375" style="870" customWidth="1"/>
    <col min="9" max="9" width="6.7109375" style="870" customWidth="1"/>
    <col min="10" max="10" width="8.7109375" style="870" customWidth="1"/>
    <col min="11" max="11" width="6.7109375" style="870" customWidth="1"/>
    <col min="12" max="12" width="9.42578125" style="870" customWidth="1"/>
    <col min="13" max="13" width="7.42578125" style="870" customWidth="1"/>
    <col min="14" max="15" width="9.140625" style="870" hidden="1" customWidth="1"/>
    <col min="16" max="16" width="9.140625" style="870" customWidth="1"/>
    <col min="17" max="256" width="9.140625" style="870"/>
    <col min="257" max="257" width="14" style="870" customWidth="1"/>
    <col min="258" max="258" width="9.7109375" style="870" customWidth="1"/>
    <col min="259" max="259" width="30" style="870" bestFit="1" customWidth="1"/>
    <col min="260" max="260" width="8.7109375" style="870" customWidth="1"/>
    <col min="261" max="261" width="6.7109375" style="870" customWidth="1"/>
    <col min="262" max="262" width="8.7109375" style="870" customWidth="1"/>
    <col min="263" max="263" width="6.7109375" style="870" customWidth="1"/>
    <col min="264" max="264" width="8.7109375" style="870" customWidth="1"/>
    <col min="265" max="265" width="6.7109375" style="870" customWidth="1"/>
    <col min="266" max="266" width="8.7109375" style="870" customWidth="1"/>
    <col min="267" max="267" width="6.7109375" style="870" customWidth="1"/>
    <col min="268" max="268" width="9.42578125" style="870" customWidth="1"/>
    <col min="269" max="269" width="7.42578125" style="870" customWidth="1"/>
    <col min="270" max="271" width="0" style="870" hidden="1" customWidth="1"/>
    <col min="272" max="512" width="9.140625" style="870"/>
    <col min="513" max="513" width="14" style="870" customWidth="1"/>
    <col min="514" max="514" width="9.7109375" style="870" customWidth="1"/>
    <col min="515" max="515" width="30" style="870" bestFit="1" customWidth="1"/>
    <col min="516" max="516" width="8.7109375" style="870" customWidth="1"/>
    <col min="517" max="517" width="6.7109375" style="870" customWidth="1"/>
    <col min="518" max="518" width="8.7109375" style="870" customWidth="1"/>
    <col min="519" max="519" width="6.7109375" style="870" customWidth="1"/>
    <col min="520" max="520" width="8.7109375" style="870" customWidth="1"/>
    <col min="521" max="521" width="6.7109375" style="870" customWidth="1"/>
    <col min="522" max="522" width="8.7109375" style="870" customWidth="1"/>
    <col min="523" max="523" width="6.7109375" style="870" customWidth="1"/>
    <col min="524" max="524" width="9.42578125" style="870" customWidth="1"/>
    <col min="525" max="525" width="7.42578125" style="870" customWidth="1"/>
    <col min="526" max="527" width="0" style="870" hidden="1" customWidth="1"/>
    <col min="528" max="768" width="9.140625" style="870"/>
    <col min="769" max="769" width="14" style="870" customWidth="1"/>
    <col min="770" max="770" width="9.7109375" style="870" customWidth="1"/>
    <col min="771" max="771" width="30" style="870" bestFit="1" customWidth="1"/>
    <col min="772" max="772" width="8.7109375" style="870" customWidth="1"/>
    <col min="773" max="773" width="6.7109375" style="870" customWidth="1"/>
    <col min="774" max="774" width="8.7109375" style="870" customWidth="1"/>
    <col min="775" max="775" width="6.7109375" style="870" customWidth="1"/>
    <col min="776" max="776" width="8.7109375" style="870" customWidth="1"/>
    <col min="777" max="777" width="6.7109375" style="870" customWidth="1"/>
    <col min="778" max="778" width="8.7109375" style="870" customWidth="1"/>
    <col min="779" max="779" width="6.7109375" style="870" customWidth="1"/>
    <col min="780" max="780" width="9.42578125" style="870" customWidth="1"/>
    <col min="781" max="781" width="7.42578125" style="870" customWidth="1"/>
    <col min="782" max="783" width="0" style="870" hidden="1" customWidth="1"/>
    <col min="784" max="1024" width="9.140625" style="870"/>
    <col min="1025" max="1025" width="14" style="870" customWidth="1"/>
    <col min="1026" max="1026" width="9.7109375" style="870" customWidth="1"/>
    <col min="1027" max="1027" width="30" style="870" bestFit="1" customWidth="1"/>
    <col min="1028" max="1028" width="8.7109375" style="870" customWidth="1"/>
    <col min="1029" max="1029" width="6.7109375" style="870" customWidth="1"/>
    <col min="1030" max="1030" width="8.7109375" style="870" customWidth="1"/>
    <col min="1031" max="1031" width="6.7109375" style="870" customWidth="1"/>
    <col min="1032" max="1032" width="8.7109375" style="870" customWidth="1"/>
    <col min="1033" max="1033" width="6.7109375" style="870" customWidth="1"/>
    <col min="1034" max="1034" width="8.7109375" style="870" customWidth="1"/>
    <col min="1035" max="1035" width="6.7109375" style="870" customWidth="1"/>
    <col min="1036" max="1036" width="9.42578125" style="870" customWidth="1"/>
    <col min="1037" max="1037" width="7.42578125" style="870" customWidth="1"/>
    <col min="1038" max="1039" width="0" style="870" hidden="1" customWidth="1"/>
    <col min="1040" max="1280" width="9.140625" style="870"/>
    <col min="1281" max="1281" width="14" style="870" customWidth="1"/>
    <col min="1282" max="1282" width="9.7109375" style="870" customWidth="1"/>
    <col min="1283" max="1283" width="30" style="870" bestFit="1" customWidth="1"/>
    <col min="1284" max="1284" width="8.7109375" style="870" customWidth="1"/>
    <col min="1285" max="1285" width="6.7109375" style="870" customWidth="1"/>
    <col min="1286" max="1286" width="8.7109375" style="870" customWidth="1"/>
    <col min="1287" max="1287" width="6.7109375" style="870" customWidth="1"/>
    <col min="1288" max="1288" width="8.7109375" style="870" customWidth="1"/>
    <col min="1289" max="1289" width="6.7109375" style="870" customWidth="1"/>
    <col min="1290" max="1290" width="8.7109375" style="870" customWidth="1"/>
    <col min="1291" max="1291" width="6.7109375" style="870" customWidth="1"/>
    <col min="1292" max="1292" width="9.42578125" style="870" customWidth="1"/>
    <col min="1293" max="1293" width="7.42578125" style="870" customWidth="1"/>
    <col min="1294" max="1295" width="0" style="870" hidden="1" customWidth="1"/>
    <col min="1296" max="1536" width="9.140625" style="870"/>
    <col min="1537" max="1537" width="14" style="870" customWidth="1"/>
    <col min="1538" max="1538" width="9.7109375" style="870" customWidth="1"/>
    <col min="1539" max="1539" width="30" style="870" bestFit="1" customWidth="1"/>
    <col min="1540" max="1540" width="8.7109375" style="870" customWidth="1"/>
    <col min="1541" max="1541" width="6.7109375" style="870" customWidth="1"/>
    <col min="1542" max="1542" width="8.7109375" style="870" customWidth="1"/>
    <col min="1543" max="1543" width="6.7109375" style="870" customWidth="1"/>
    <col min="1544" max="1544" width="8.7109375" style="870" customWidth="1"/>
    <col min="1545" max="1545" width="6.7109375" style="870" customWidth="1"/>
    <col min="1546" max="1546" width="8.7109375" style="870" customWidth="1"/>
    <col min="1547" max="1547" width="6.7109375" style="870" customWidth="1"/>
    <col min="1548" max="1548" width="9.42578125" style="870" customWidth="1"/>
    <col min="1549" max="1549" width="7.42578125" style="870" customWidth="1"/>
    <col min="1550" max="1551" width="0" style="870" hidden="1" customWidth="1"/>
    <col min="1552" max="1792" width="9.140625" style="870"/>
    <col min="1793" max="1793" width="14" style="870" customWidth="1"/>
    <col min="1794" max="1794" width="9.7109375" style="870" customWidth="1"/>
    <col min="1795" max="1795" width="30" style="870" bestFit="1" customWidth="1"/>
    <col min="1796" max="1796" width="8.7109375" style="870" customWidth="1"/>
    <col min="1797" max="1797" width="6.7109375" style="870" customWidth="1"/>
    <col min="1798" max="1798" width="8.7109375" style="870" customWidth="1"/>
    <col min="1799" max="1799" width="6.7109375" style="870" customWidth="1"/>
    <col min="1800" max="1800" width="8.7109375" style="870" customWidth="1"/>
    <col min="1801" max="1801" width="6.7109375" style="870" customWidth="1"/>
    <col min="1802" max="1802" width="8.7109375" style="870" customWidth="1"/>
    <col min="1803" max="1803" width="6.7109375" style="870" customWidth="1"/>
    <col min="1804" max="1804" width="9.42578125" style="870" customWidth="1"/>
    <col min="1805" max="1805" width="7.42578125" style="870" customWidth="1"/>
    <col min="1806" max="1807" width="0" style="870" hidden="1" customWidth="1"/>
    <col min="1808" max="2048" width="9.140625" style="870"/>
    <col min="2049" max="2049" width="14" style="870" customWidth="1"/>
    <col min="2050" max="2050" width="9.7109375" style="870" customWidth="1"/>
    <col min="2051" max="2051" width="30" style="870" bestFit="1" customWidth="1"/>
    <col min="2052" max="2052" width="8.7109375" style="870" customWidth="1"/>
    <col min="2053" max="2053" width="6.7109375" style="870" customWidth="1"/>
    <col min="2054" max="2054" width="8.7109375" style="870" customWidth="1"/>
    <col min="2055" max="2055" width="6.7109375" style="870" customWidth="1"/>
    <col min="2056" max="2056" width="8.7109375" style="870" customWidth="1"/>
    <col min="2057" max="2057" width="6.7109375" style="870" customWidth="1"/>
    <col min="2058" max="2058" width="8.7109375" style="870" customWidth="1"/>
    <col min="2059" max="2059" width="6.7109375" style="870" customWidth="1"/>
    <col min="2060" max="2060" width="9.42578125" style="870" customWidth="1"/>
    <col min="2061" max="2061" width="7.42578125" style="870" customWidth="1"/>
    <col min="2062" max="2063" width="0" style="870" hidden="1" customWidth="1"/>
    <col min="2064" max="2304" width="9.140625" style="870"/>
    <col min="2305" max="2305" width="14" style="870" customWidth="1"/>
    <col min="2306" max="2306" width="9.7109375" style="870" customWidth="1"/>
    <col min="2307" max="2307" width="30" style="870" bestFit="1" customWidth="1"/>
    <col min="2308" max="2308" width="8.7109375" style="870" customWidth="1"/>
    <col min="2309" max="2309" width="6.7109375" style="870" customWidth="1"/>
    <col min="2310" max="2310" width="8.7109375" style="870" customWidth="1"/>
    <col min="2311" max="2311" width="6.7109375" style="870" customWidth="1"/>
    <col min="2312" max="2312" width="8.7109375" style="870" customWidth="1"/>
    <col min="2313" max="2313" width="6.7109375" style="870" customWidth="1"/>
    <col min="2314" max="2314" width="8.7109375" style="870" customWidth="1"/>
    <col min="2315" max="2315" width="6.7109375" style="870" customWidth="1"/>
    <col min="2316" max="2316" width="9.42578125" style="870" customWidth="1"/>
    <col min="2317" max="2317" width="7.42578125" style="870" customWidth="1"/>
    <col min="2318" max="2319" width="0" style="870" hidden="1" customWidth="1"/>
    <col min="2320" max="2560" width="9.140625" style="870"/>
    <col min="2561" max="2561" width="14" style="870" customWidth="1"/>
    <col min="2562" max="2562" width="9.7109375" style="870" customWidth="1"/>
    <col min="2563" max="2563" width="30" style="870" bestFit="1" customWidth="1"/>
    <col min="2564" max="2564" width="8.7109375" style="870" customWidth="1"/>
    <col min="2565" max="2565" width="6.7109375" style="870" customWidth="1"/>
    <col min="2566" max="2566" width="8.7109375" style="870" customWidth="1"/>
    <col min="2567" max="2567" width="6.7109375" style="870" customWidth="1"/>
    <col min="2568" max="2568" width="8.7109375" style="870" customWidth="1"/>
    <col min="2569" max="2569" width="6.7109375" style="870" customWidth="1"/>
    <col min="2570" max="2570" width="8.7109375" style="870" customWidth="1"/>
    <col min="2571" max="2571" width="6.7109375" style="870" customWidth="1"/>
    <col min="2572" max="2572" width="9.42578125" style="870" customWidth="1"/>
    <col min="2573" max="2573" width="7.42578125" style="870" customWidth="1"/>
    <col min="2574" max="2575" width="0" style="870" hidden="1" customWidth="1"/>
    <col min="2576" max="2816" width="9.140625" style="870"/>
    <col min="2817" max="2817" width="14" style="870" customWidth="1"/>
    <col min="2818" max="2818" width="9.7109375" style="870" customWidth="1"/>
    <col min="2819" max="2819" width="30" style="870" bestFit="1" customWidth="1"/>
    <col min="2820" max="2820" width="8.7109375" style="870" customWidth="1"/>
    <col min="2821" max="2821" width="6.7109375" style="870" customWidth="1"/>
    <col min="2822" max="2822" width="8.7109375" style="870" customWidth="1"/>
    <col min="2823" max="2823" width="6.7109375" style="870" customWidth="1"/>
    <col min="2824" max="2824" width="8.7109375" style="870" customWidth="1"/>
    <col min="2825" max="2825" width="6.7109375" style="870" customWidth="1"/>
    <col min="2826" max="2826" width="8.7109375" style="870" customWidth="1"/>
    <col min="2827" max="2827" width="6.7109375" style="870" customWidth="1"/>
    <col min="2828" max="2828" width="9.42578125" style="870" customWidth="1"/>
    <col min="2829" max="2829" width="7.42578125" style="870" customWidth="1"/>
    <col min="2830" max="2831" width="0" style="870" hidden="1" customWidth="1"/>
    <col min="2832" max="3072" width="9.140625" style="870"/>
    <col min="3073" max="3073" width="14" style="870" customWidth="1"/>
    <col min="3074" max="3074" width="9.7109375" style="870" customWidth="1"/>
    <col min="3075" max="3075" width="30" style="870" bestFit="1" customWidth="1"/>
    <col min="3076" max="3076" width="8.7109375" style="870" customWidth="1"/>
    <col min="3077" max="3077" width="6.7109375" style="870" customWidth="1"/>
    <col min="3078" max="3078" width="8.7109375" style="870" customWidth="1"/>
    <col min="3079" max="3079" width="6.7109375" style="870" customWidth="1"/>
    <col min="3080" max="3080" width="8.7109375" style="870" customWidth="1"/>
    <col min="3081" max="3081" width="6.7109375" style="870" customWidth="1"/>
    <col min="3082" max="3082" width="8.7109375" style="870" customWidth="1"/>
    <col min="3083" max="3083" width="6.7109375" style="870" customWidth="1"/>
    <col min="3084" max="3084" width="9.42578125" style="870" customWidth="1"/>
    <col min="3085" max="3085" width="7.42578125" style="870" customWidth="1"/>
    <col min="3086" max="3087" width="0" style="870" hidden="1" customWidth="1"/>
    <col min="3088" max="3328" width="9.140625" style="870"/>
    <col min="3329" max="3329" width="14" style="870" customWidth="1"/>
    <col min="3330" max="3330" width="9.7109375" style="870" customWidth="1"/>
    <col min="3331" max="3331" width="30" style="870" bestFit="1" customWidth="1"/>
    <col min="3332" max="3332" width="8.7109375" style="870" customWidth="1"/>
    <col min="3333" max="3333" width="6.7109375" style="870" customWidth="1"/>
    <col min="3334" max="3334" width="8.7109375" style="870" customWidth="1"/>
    <col min="3335" max="3335" width="6.7109375" style="870" customWidth="1"/>
    <col min="3336" max="3336" width="8.7109375" style="870" customWidth="1"/>
    <col min="3337" max="3337" width="6.7109375" style="870" customWidth="1"/>
    <col min="3338" max="3338" width="8.7109375" style="870" customWidth="1"/>
    <col min="3339" max="3339" width="6.7109375" style="870" customWidth="1"/>
    <col min="3340" max="3340" width="9.42578125" style="870" customWidth="1"/>
    <col min="3341" max="3341" width="7.42578125" style="870" customWidth="1"/>
    <col min="3342" max="3343" width="0" style="870" hidden="1" customWidth="1"/>
    <col min="3344" max="3584" width="9.140625" style="870"/>
    <col min="3585" max="3585" width="14" style="870" customWidth="1"/>
    <col min="3586" max="3586" width="9.7109375" style="870" customWidth="1"/>
    <col min="3587" max="3587" width="30" style="870" bestFit="1" customWidth="1"/>
    <col min="3588" max="3588" width="8.7109375" style="870" customWidth="1"/>
    <col min="3589" max="3589" width="6.7109375" style="870" customWidth="1"/>
    <col min="3590" max="3590" width="8.7109375" style="870" customWidth="1"/>
    <col min="3591" max="3591" width="6.7109375" style="870" customWidth="1"/>
    <col min="3592" max="3592" width="8.7109375" style="870" customWidth="1"/>
    <col min="3593" max="3593" width="6.7109375" style="870" customWidth="1"/>
    <col min="3594" max="3594" width="8.7109375" style="870" customWidth="1"/>
    <col min="3595" max="3595" width="6.7109375" style="870" customWidth="1"/>
    <col min="3596" max="3596" width="9.42578125" style="870" customWidth="1"/>
    <col min="3597" max="3597" width="7.42578125" style="870" customWidth="1"/>
    <col min="3598" max="3599" width="0" style="870" hidden="1" customWidth="1"/>
    <col min="3600" max="3840" width="9.140625" style="870"/>
    <col min="3841" max="3841" width="14" style="870" customWidth="1"/>
    <col min="3842" max="3842" width="9.7109375" style="870" customWidth="1"/>
    <col min="3843" max="3843" width="30" style="870" bestFit="1" customWidth="1"/>
    <col min="3844" max="3844" width="8.7109375" style="870" customWidth="1"/>
    <col min="3845" max="3845" width="6.7109375" style="870" customWidth="1"/>
    <col min="3846" max="3846" width="8.7109375" style="870" customWidth="1"/>
    <col min="3847" max="3847" width="6.7109375" style="870" customWidth="1"/>
    <col min="3848" max="3848" width="8.7109375" style="870" customWidth="1"/>
    <col min="3849" max="3849" width="6.7109375" style="870" customWidth="1"/>
    <col min="3850" max="3850" width="8.7109375" style="870" customWidth="1"/>
    <col min="3851" max="3851" width="6.7109375" style="870" customWidth="1"/>
    <col min="3852" max="3852" width="9.42578125" style="870" customWidth="1"/>
    <col min="3853" max="3853" width="7.42578125" style="870" customWidth="1"/>
    <col min="3854" max="3855" width="0" style="870" hidden="1" customWidth="1"/>
    <col min="3856" max="4096" width="9.140625" style="870"/>
    <col min="4097" max="4097" width="14" style="870" customWidth="1"/>
    <col min="4098" max="4098" width="9.7109375" style="870" customWidth="1"/>
    <col min="4099" max="4099" width="30" style="870" bestFit="1" customWidth="1"/>
    <col min="4100" max="4100" width="8.7109375" style="870" customWidth="1"/>
    <col min="4101" max="4101" width="6.7109375" style="870" customWidth="1"/>
    <col min="4102" max="4102" width="8.7109375" style="870" customWidth="1"/>
    <col min="4103" max="4103" width="6.7109375" style="870" customWidth="1"/>
    <col min="4104" max="4104" width="8.7109375" style="870" customWidth="1"/>
    <col min="4105" max="4105" width="6.7109375" style="870" customWidth="1"/>
    <col min="4106" max="4106" width="8.7109375" style="870" customWidth="1"/>
    <col min="4107" max="4107" width="6.7109375" style="870" customWidth="1"/>
    <col min="4108" max="4108" width="9.42578125" style="870" customWidth="1"/>
    <col min="4109" max="4109" width="7.42578125" style="870" customWidth="1"/>
    <col min="4110" max="4111" width="0" style="870" hidden="1" customWidth="1"/>
    <col min="4112" max="4352" width="9.140625" style="870"/>
    <col min="4353" max="4353" width="14" style="870" customWidth="1"/>
    <col min="4354" max="4354" width="9.7109375" style="870" customWidth="1"/>
    <col min="4355" max="4355" width="30" style="870" bestFit="1" customWidth="1"/>
    <col min="4356" max="4356" width="8.7109375" style="870" customWidth="1"/>
    <col min="4357" max="4357" width="6.7109375" style="870" customWidth="1"/>
    <col min="4358" max="4358" width="8.7109375" style="870" customWidth="1"/>
    <col min="4359" max="4359" width="6.7109375" style="870" customWidth="1"/>
    <col min="4360" max="4360" width="8.7109375" style="870" customWidth="1"/>
    <col min="4361" max="4361" width="6.7109375" style="870" customWidth="1"/>
    <col min="4362" max="4362" width="8.7109375" style="870" customWidth="1"/>
    <col min="4363" max="4363" width="6.7109375" style="870" customWidth="1"/>
    <col min="4364" max="4364" width="9.42578125" style="870" customWidth="1"/>
    <col min="4365" max="4365" width="7.42578125" style="870" customWidth="1"/>
    <col min="4366" max="4367" width="0" style="870" hidden="1" customWidth="1"/>
    <col min="4368" max="4608" width="9.140625" style="870"/>
    <col min="4609" max="4609" width="14" style="870" customWidth="1"/>
    <col min="4610" max="4610" width="9.7109375" style="870" customWidth="1"/>
    <col min="4611" max="4611" width="30" style="870" bestFit="1" customWidth="1"/>
    <col min="4612" max="4612" width="8.7109375" style="870" customWidth="1"/>
    <col min="4613" max="4613" width="6.7109375" style="870" customWidth="1"/>
    <col min="4614" max="4614" width="8.7109375" style="870" customWidth="1"/>
    <col min="4615" max="4615" width="6.7109375" style="870" customWidth="1"/>
    <col min="4616" max="4616" width="8.7109375" style="870" customWidth="1"/>
    <col min="4617" max="4617" width="6.7109375" style="870" customWidth="1"/>
    <col min="4618" max="4618" width="8.7109375" style="870" customWidth="1"/>
    <col min="4619" max="4619" width="6.7109375" style="870" customWidth="1"/>
    <col min="4620" max="4620" width="9.42578125" style="870" customWidth="1"/>
    <col min="4621" max="4621" width="7.42578125" style="870" customWidth="1"/>
    <col min="4622" max="4623" width="0" style="870" hidden="1" customWidth="1"/>
    <col min="4624" max="4864" width="9.140625" style="870"/>
    <col min="4865" max="4865" width="14" style="870" customWidth="1"/>
    <col min="4866" max="4866" width="9.7109375" style="870" customWidth="1"/>
    <col min="4867" max="4867" width="30" style="870" bestFit="1" customWidth="1"/>
    <col min="4868" max="4868" width="8.7109375" style="870" customWidth="1"/>
    <col min="4869" max="4869" width="6.7109375" style="870" customWidth="1"/>
    <col min="4870" max="4870" width="8.7109375" style="870" customWidth="1"/>
    <col min="4871" max="4871" width="6.7109375" style="870" customWidth="1"/>
    <col min="4872" max="4872" width="8.7109375" style="870" customWidth="1"/>
    <col min="4873" max="4873" width="6.7109375" style="870" customWidth="1"/>
    <col min="4874" max="4874" width="8.7109375" style="870" customWidth="1"/>
    <col min="4875" max="4875" width="6.7109375" style="870" customWidth="1"/>
    <col min="4876" max="4876" width="9.42578125" style="870" customWidth="1"/>
    <col min="4877" max="4877" width="7.42578125" style="870" customWidth="1"/>
    <col min="4878" max="4879" width="0" style="870" hidden="1" customWidth="1"/>
    <col min="4880" max="5120" width="9.140625" style="870"/>
    <col min="5121" max="5121" width="14" style="870" customWidth="1"/>
    <col min="5122" max="5122" width="9.7109375" style="870" customWidth="1"/>
    <col min="5123" max="5123" width="30" style="870" bestFit="1" customWidth="1"/>
    <col min="5124" max="5124" width="8.7109375" style="870" customWidth="1"/>
    <col min="5125" max="5125" width="6.7109375" style="870" customWidth="1"/>
    <col min="5126" max="5126" width="8.7109375" style="870" customWidth="1"/>
    <col min="5127" max="5127" width="6.7109375" style="870" customWidth="1"/>
    <col min="5128" max="5128" width="8.7109375" style="870" customWidth="1"/>
    <col min="5129" max="5129" width="6.7109375" style="870" customWidth="1"/>
    <col min="5130" max="5130" width="8.7109375" style="870" customWidth="1"/>
    <col min="5131" max="5131" width="6.7109375" style="870" customWidth="1"/>
    <col min="5132" max="5132" width="9.42578125" style="870" customWidth="1"/>
    <col min="5133" max="5133" width="7.42578125" style="870" customWidth="1"/>
    <col min="5134" max="5135" width="0" style="870" hidden="1" customWidth="1"/>
    <col min="5136" max="5376" width="9.140625" style="870"/>
    <col min="5377" max="5377" width="14" style="870" customWidth="1"/>
    <col min="5378" max="5378" width="9.7109375" style="870" customWidth="1"/>
    <col min="5379" max="5379" width="30" style="870" bestFit="1" customWidth="1"/>
    <col min="5380" max="5380" width="8.7109375" style="870" customWidth="1"/>
    <col min="5381" max="5381" width="6.7109375" style="870" customWidth="1"/>
    <col min="5382" max="5382" width="8.7109375" style="870" customWidth="1"/>
    <col min="5383" max="5383" width="6.7109375" style="870" customWidth="1"/>
    <col min="5384" max="5384" width="8.7109375" style="870" customWidth="1"/>
    <col min="5385" max="5385" width="6.7109375" style="870" customWidth="1"/>
    <col min="5386" max="5386" width="8.7109375" style="870" customWidth="1"/>
    <col min="5387" max="5387" width="6.7109375" style="870" customWidth="1"/>
    <col min="5388" max="5388" width="9.42578125" style="870" customWidth="1"/>
    <col min="5389" max="5389" width="7.42578125" style="870" customWidth="1"/>
    <col min="5390" max="5391" width="0" style="870" hidden="1" customWidth="1"/>
    <col min="5392" max="5632" width="9.140625" style="870"/>
    <col min="5633" max="5633" width="14" style="870" customWidth="1"/>
    <col min="5634" max="5634" width="9.7109375" style="870" customWidth="1"/>
    <col min="5635" max="5635" width="30" style="870" bestFit="1" customWidth="1"/>
    <col min="5636" max="5636" width="8.7109375" style="870" customWidth="1"/>
    <col min="5637" max="5637" width="6.7109375" style="870" customWidth="1"/>
    <col min="5638" max="5638" width="8.7109375" style="870" customWidth="1"/>
    <col min="5639" max="5639" width="6.7109375" style="870" customWidth="1"/>
    <col min="5640" max="5640" width="8.7109375" style="870" customWidth="1"/>
    <col min="5641" max="5641" width="6.7109375" style="870" customWidth="1"/>
    <col min="5642" max="5642" width="8.7109375" style="870" customWidth="1"/>
    <col min="5643" max="5643" width="6.7109375" style="870" customWidth="1"/>
    <col min="5644" max="5644" width="9.42578125" style="870" customWidth="1"/>
    <col min="5645" max="5645" width="7.42578125" style="870" customWidth="1"/>
    <col min="5646" max="5647" width="0" style="870" hidden="1" customWidth="1"/>
    <col min="5648" max="5888" width="9.140625" style="870"/>
    <col min="5889" max="5889" width="14" style="870" customWidth="1"/>
    <col min="5890" max="5890" width="9.7109375" style="870" customWidth="1"/>
    <col min="5891" max="5891" width="30" style="870" bestFit="1" customWidth="1"/>
    <col min="5892" max="5892" width="8.7109375" style="870" customWidth="1"/>
    <col min="5893" max="5893" width="6.7109375" style="870" customWidth="1"/>
    <col min="5894" max="5894" width="8.7109375" style="870" customWidth="1"/>
    <col min="5895" max="5895" width="6.7109375" style="870" customWidth="1"/>
    <col min="5896" max="5896" width="8.7109375" style="870" customWidth="1"/>
    <col min="5897" max="5897" width="6.7109375" style="870" customWidth="1"/>
    <col min="5898" max="5898" width="8.7109375" style="870" customWidth="1"/>
    <col min="5899" max="5899" width="6.7109375" style="870" customWidth="1"/>
    <col min="5900" max="5900" width="9.42578125" style="870" customWidth="1"/>
    <col min="5901" max="5901" width="7.42578125" style="870" customWidth="1"/>
    <col min="5902" max="5903" width="0" style="870" hidden="1" customWidth="1"/>
    <col min="5904" max="6144" width="9.140625" style="870"/>
    <col min="6145" max="6145" width="14" style="870" customWidth="1"/>
    <col min="6146" max="6146" width="9.7109375" style="870" customWidth="1"/>
    <col min="6147" max="6147" width="30" style="870" bestFit="1" customWidth="1"/>
    <col min="6148" max="6148" width="8.7109375" style="870" customWidth="1"/>
    <col min="6149" max="6149" width="6.7109375" style="870" customWidth="1"/>
    <col min="6150" max="6150" width="8.7109375" style="870" customWidth="1"/>
    <col min="6151" max="6151" width="6.7109375" style="870" customWidth="1"/>
    <col min="6152" max="6152" width="8.7109375" style="870" customWidth="1"/>
    <col min="6153" max="6153" width="6.7109375" style="870" customWidth="1"/>
    <col min="6154" max="6154" width="8.7109375" style="870" customWidth="1"/>
    <col min="6155" max="6155" width="6.7109375" style="870" customWidth="1"/>
    <col min="6156" max="6156" width="9.42578125" style="870" customWidth="1"/>
    <col min="6157" max="6157" width="7.42578125" style="870" customWidth="1"/>
    <col min="6158" max="6159" width="0" style="870" hidden="1" customWidth="1"/>
    <col min="6160" max="6400" width="9.140625" style="870"/>
    <col min="6401" max="6401" width="14" style="870" customWidth="1"/>
    <col min="6402" max="6402" width="9.7109375" style="870" customWidth="1"/>
    <col min="6403" max="6403" width="30" style="870" bestFit="1" customWidth="1"/>
    <col min="6404" max="6404" width="8.7109375" style="870" customWidth="1"/>
    <col min="6405" max="6405" width="6.7109375" style="870" customWidth="1"/>
    <col min="6406" max="6406" width="8.7109375" style="870" customWidth="1"/>
    <col min="6407" max="6407" width="6.7109375" style="870" customWidth="1"/>
    <col min="6408" max="6408" width="8.7109375" style="870" customWidth="1"/>
    <col min="6409" max="6409" width="6.7109375" style="870" customWidth="1"/>
    <col min="6410" max="6410" width="8.7109375" style="870" customWidth="1"/>
    <col min="6411" max="6411" width="6.7109375" style="870" customWidth="1"/>
    <col min="6412" max="6412" width="9.42578125" style="870" customWidth="1"/>
    <col min="6413" max="6413" width="7.42578125" style="870" customWidth="1"/>
    <col min="6414" max="6415" width="0" style="870" hidden="1" customWidth="1"/>
    <col min="6416" max="6656" width="9.140625" style="870"/>
    <col min="6657" max="6657" width="14" style="870" customWidth="1"/>
    <col min="6658" max="6658" width="9.7109375" style="870" customWidth="1"/>
    <col min="6659" max="6659" width="30" style="870" bestFit="1" customWidth="1"/>
    <col min="6660" max="6660" width="8.7109375" style="870" customWidth="1"/>
    <col min="6661" max="6661" width="6.7109375" style="870" customWidth="1"/>
    <col min="6662" max="6662" width="8.7109375" style="870" customWidth="1"/>
    <col min="6663" max="6663" width="6.7109375" style="870" customWidth="1"/>
    <col min="6664" max="6664" width="8.7109375" style="870" customWidth="1"/>
    <col min="6665" max="6665" width="6.7109375" style="870" customWidth="1"/>
    <col min="6666" max="6666" width="8.7109375" style="870" customWidth="1"/>
    <col min="6667" max="6667" width="6.7109375" style="870" customWidth="1"/>
    <col min="6668" max="6668" width="9.42578125" style="870" customWidth="1"/>
    <col min="6669" max="6669" width="7.42578125" style="870" customWidth="1"/>
    <col min="6670" max="6671" width="0" style="870" hidden="1" customWidth="1"/>
    <col min="6672" max="6912" width="9.140625" style="870"/>
    <col min="6913" max="6913" width="14" style="870" customWidth="1"/>
    <col min="6914" max="6914" width="9.7109375" style="870" customWidth="1"/>
    <col min="6915" max="6915" width="30" style="870" bestFit="1" customWidth="1"/>
    <col min="6916" max="6916" width="8.7109375" style="870" customWidth="1"/>
    <col min="6917" max="6917" width="6.7109375" style="870" customWidth="1"/>
    <col min="6918" max="6918" width="8.7109375" style="870" customWidth="1"/>
    <col min="6919" max="6919" width="6.7109375" style="870" customWidth="1"/>
    <col min="6920" max="6920" width="8.7109375" style="870" customWidth="1"/>
    <col min="6921" max="6921" width="6.7109375" style="870" customWidth="1"/>
    <col min="6922" max="6922" width="8.7109375" style="870" customWidth="1"/>
    <col min="6923" max="6923" width="6.7109375" style="870" customWidth="1"/>
    <col min="6924" max="6924" width="9.42578125" style="870" customWidth="1"/>
    <col min="6925" max="6925" width="7.42578125" style="870" customWidth="1"/>
    <col min="6926" max="6927" width="0" style="870" hidden="1" customWidth="1"/>
    <col min="6928" max="7168" width="9.140625" style="870"/>
    <col min="7169" max="7169" width="14" style="870" customWidth="1"/>
    <col min="7170" max="7170" width="9.7109375" style="870" customWidth="1"/>
    <col min="7171" max="7171" width="30" style="870" bestFit="1" customWidth="1"/>
    <col min="7172" max="7172" width="8.7109375" style="870" customWidth="1"/>
    <col min="7173" max="7173" width="6.7109375" style="870" customWidth="1"/>
    <col min="7174" max="7174" width="8.7109375" style="870" customWidth="1"/>
    <col min="7175" max="7175" width="6.7109375" style="870" customWidth="1"/>
    <col min="7176" max="7176" width="8.7109375" style="870" customWidth="1"/>
    <col min="7177" max="7177" width="6.7109375" style="870" customWidth="1"/>
    <col min="7178" max="7178" width="8.7109375" style="870" customWidth="1"/>
    <col min="7179" max="7179" width="6.7109375" style="870" customWidth="1"/>
    <col min="7180" max="7180" width="9.42578125" style="870" customWidth="1"/>
    <col min="7181" max="7181" width="7.42578125" style="870" customWidth="1"/>
    <col min="7182" max="7183" width="0" style="870" hidden="1" customWidth="1"/>
    <col min="7184" max="7424" width="9.140625" style="870"/>
    <col min="7425" max="7425" width="14" style="870" customWidth="1"/>
    <col min="7426" max="7426" width="9.7109375" style="870" customWidth="1"/>
    <col min="7427" max="7427" width="30" style="870" bestFit="1" customWidth="1"/>
    <col min="7428" max="7428" width="8.7109375" style="870" customWidth="1"/>
    <col min="7429" max="7429" width="6.7109375" style="870" customWidth="1"/>
    <col min="7430" max="7430" width="8.7109375" style="870" customWidth="1"/>
    <col min="7431" max="7431" width="6.7109375" style="870" customWidth="1"/>
    <col min="7432" max="7432" width="8.7109375" style="870" customWidth="1"/>
    <col min="7433" max="7433" width="6.7109375" style="870" customWidth="1"/>
    <col min="7434" max="7434" width="8.7109375" style="870" customWidth="1"/>
    <col min="7435" max="7435" width="6.7109375" style="870" customWidth="1"/>
    <col min="7436" max="7436" width="9.42578125" style="870" customWidth="1"/>
    <col min="7437" max="7437" width="7.42578125" style="870" customWidth="1"/>
    <col min="7438" max="7439" width="0" style="870" hidden="1" customWidth="1"/>
    <col min="7440" max="7680" width="9.140625" style="870"/>
    <col min="7681" max="7681" width="14" style="870" customWidth="1"/>
    <col min="7682" max="7682" width="9.7109375" style="870" customWidth="1"/>
    <col min="7683" max="7683" width="30" style="870" bestFit="1" customWidth="1"/>
    <col min="7684" max="7684" width="8.7109375" style="870" customWidth="1"/>
    <col min="7685" max="7685" width="6.7109375" style="870" customWidth="1"/>
    <col min="7686" max="7686" width="8.7109375" style="870" customWidth="1"/>
    <col min="7687" max="7687" width="6.7109375" style="870" customWidth="1"/>
    <col min="7688" max="7688" width="8.7109375" style="870" customWidth="1"/>
    <col min="7689" max="7689" width="6.7109375" style="870" customWidth="1"/>
    <col min="7690" max="7690" width="8.7109375" style="870" customWidth="1"/>
    <col min="7691" max="7691" width="6.7109375" style="870" customWidth="1"/>
    <col min="7692" max="7692" width="9.42578125" style="870" customWidth="1"/>
    <col min="7693" max="7693" width="7.42578125" style="870" customWidth="1"/>
    <col min="7694" max="7695" width="0" style="870" hidden="1" customWidth="1"/>
    <col min="7696" max="7936" width="9.140625" style="870"/>
    <col min="7937" max="7937" width="14" style="870" customWidth="1"/>
    <col min="7938" max="7938" width="9.7109375" style="870" customWidth="1"/>
    <col min="7939" max="7939" width="30" style="870" bestFit="1" customWidth="1"/>
    <col min="7940" max="7940" width="8.7109375" style="870" customWidth="1"/>
    <col min="7941" max="7941" width="6.7109375" style="870" customWidth="1"/>
    <col min="7942" max="7942" width="8.7109375" style="870" customWidth="1"/>
    <col min="7943" max="7943" width="6.7109375" style="870" customWidth="1"/>
    <col min="7944" max="7944" width="8.7109375" style="870" customWidth="1"/>
    <col min="7945" max="7945" width="6.7109375" style="870" customWidth="1"/>
    <col min="7946" max="7946" width="8.7109375" style="870" customWidth="1"/>
    <col min="7947" max="7947" width="6.7109375" style="870" customWidth="1"/>
    <col min="7948" max="7948" width="9.42578125" style="870" customWidth="1"/>
    <col min="7949" max="7949" width="7.42578125" style="870" customWidth="1"/>
    <col min="7950" max="7951" width="0" style="870" hidden="1" customWidth="1"/>
    <col min="7952" max="8192" width="9.140625" style="870"/>
    <col min="8193" max="8193" width="14" style="870" customWidth="1"/>
    <col min="8194" max="8194" width="9.7109375" style="870" customWidth="1"/>
    <col min="8195" max="8195" width="30" style="870" bestFit="1" customWidth="1"/>
    <col min="8196" max="8196" width="8.7109375" style="870" customWidth="1"/>
    <col min="8197" max="8197" width="6.7109375" style="870" customWidth="1"/>
    <col min="8198" max="8198" width="8.7109375" style="870" customWidth="1"/>
    <col min="8199" max="8199" width="6.7109375" style="870" customWidth="1"/>
    <col min="8200" max="8200" width="8.7109375" style="870" customWidth="1"/>
    <col min="8201" max="8201" width="6.7109375" style="870" customWidth="1"/>
    <col min="8202" max="8202" width="8.7109375" style="870" customWidth="1"/>
    <col min="8203" max="8203" width="6.7109375" style="870" customWidth="1"/>
    <col min="8204" max="8204" width="9.42578125" style="870" customWidth="1"/>
    <col min="8205" max="8205" width="7.42578125" style="870" customWidth="1"/>
    <col min="8206" max="8207" width="0" style="870" hidden="1" customWidth="1"/>
    <col min="8208" max="8448" width="9.140625" style="870"/>
    <col min="8449" max="8449" width="14" style="870" customWidth="1"/>
    <col min="8450" max="8450" width="9.7109375" style="870" customWidth="1"/>
    <col min="8451" max="8451" width="30" style="870" bestFit="1" customWidth="1"/>
    <col min="8452" max="8452" width="8.7109375" style="870" customWidth="1"/>
    <col min="8453" max="8453" width="6.7109375" style="870" customWidth="1"/>
    <col min="8454" max="8454" width="8.7109375" style="870" customWidth="1"/>
    <col min="8455" max="8455" width="6.7109375" style="870" customWidth="1"/>
    <col min="8456" max="8456" width="8.7109375" style="870" customWidth="1"/>
    <col min="8457" max="8457" width="6.7109375" style="870" customWidth="1"/>
    <col min="8458" max="8458" width="8.7109375" style="870" customWidth="1"/>
    <col min="8459" max="8459" width="6.7109375" style="870" customWidth="1"/>
    <col min="8460" max="8460" width="9.42578125" style="870" customWidth="1"/>
    <col min="8461" max="8461" width="7.42578125" style="870" customWidth="1"/>
    <col min="8462" max="8463" width="0" style="870" hidden="1" customWidth="1"/>
    <col min="8464" max="8704" width="9.140625" style="870"/>
    <col min="8705" max="8705" width="14" style="870" customWidth="1"/>
    <col min="8706" max="8706" width="9.7109375" style="870" customWidth="1"/>
    <col min="8707" max="8707" width="30" style="870" bestFit="1" customWidth="1"/>
    <col min="8708" max="8708" width="8.7109375" style="870" customWidth="1"/>
    <col min="8709" max="8709" width="6.7109375" style="870" customWidth="1"/>
    <col min="8710" max="8710" width="8.7109375" style="870" customWidth="1"/>
    <col min="8711" max="8711" width="6.7109375" style="870" customWidth="1"/>
    <col min="8712" max="8712" width="8.7109375" style="870" customWidth="1"/>
    <col min="8713" max="8713" width="6.7109375" style="870" customWidth="1"/>
    <col min="8714" max="8714" width="8.7109375" style="870" customWidth="1"/>
    <col min="8715" max="8715" width="6.7109375" style="870" customWidth="1"/>
    <col min="8716" max="8716" width="9.42578125" style="870" customWidth="1"/>
    <col min="8717" max="8717" width="7.42578125" style="870" customWidth="1"/>
    <col min="8718" max="8719" width="0" style="870" hidden="1" customWidth="1"/>
    <col min="8720" max="8960" width="9.140625" style="870"/>
    <col min="8961" max="8961" width="14" style="870" customWidth="1"/>
    <col min="8962" max="8962" width="9.7109375" style="870" customWidth="1"/>
    <col min="8963" max="8963" width="30" style="870" bestFit="1" customWidth="1"/>
    <col min="8964" max="8964" width="8.7109375" style="870" customWidth="1"/>
    <col min="8965" max="8965" width="6.7109375" style="870" customWidth="1"/>
    <col min="8966" max="8966" width="8.7109375" style="870" customWidth="1"/>
    <col min="8967" max="8967" width="6.7109375" style="870" customWidth="1"/>
    <col min="8968" max="8968" width="8.7109375" style="870" customWidth="1"/>
    <col min="8969" max="8969" width="6.7109375" style="870" customWidth="1"/>
    <col min="8970" max="8970" width="8.7109375" style="870" customWidth="1"/>
    <col min="8971" max="8971" width="6.7109375" style="870" customWidth="1"/>
    <col min="8972" max="8972" width="9.42578125" style="870" customWidth="1"/>
    <col min="8973" max="8973" width="7.42578125" style="870" customWidth="1"/>
    <col min="8974" max="8975" width="0" style="870" hidden="1" customWidth="1"/>
    <col min="8976" max="9216" width="9.140625" style="870"/>
    <col min="9217" max="9217" width="14" style="870" customWidth="1"/>
    <col min="9218" max="9218" width="9.7109375" style="870" customWidth="1"/>
    <col min="9219" max="9219" width="30" style="870" bestFit="1" customWidth="1"/>
    <col min="9220" max="9220" width="8.7109375" style="870" customWidth="1"/>
    <col min="9221" max="9221" width="6.7109375" style="870" customWidth="1"/>
    <col min="9222" max="9222" width="8.7109375" style="870" customWidth="1"/>
    <col min="9223" max="9223" width="6.7109375" style="870" customWidth="1"/>
    <col min="9224" max="9224" width="8.7109375" style="870" customWidth="1"/>
    <col min="9225" max="9225" width="6.7109375" style="870" customWidth="1"/>
    <col min="9226" max="9226" width="8.7109375" style="870" customWidth="1"/>
    <col min="9227" max="9227" width="6.7109375" style="870" customWidth="1"/>
    <col min="9228" max="9228" width="9.42578125" style="870" customWidth="1"/>
    <col min="9229" max="9229" width="7.42578125" style="870" customWidth="1"/>
    <col min="9230" max="9231" width="0" style="870" hidden="1" customWidth="1"/>
    <col min="9232" max="9472" width="9.140625" style="870"/>
    <col min="9473" max="9473" width="14" style="870" customWidth="1"/>
    <col min="9474" max="9474" width="9.7109375" style="870" customWidth="1"/>
    <col min="9475" max="9475" width="30" style="870" bestFit="1" customWidth="1"/>
    <col min="9476" max="9476" width="8.7109375" style="870" customWidth="1"/>
    <col min="9477" max="9477" width="6.7109375" style="870" customWidth="1"/>
    <col min="9478" max="9478" width="8.7109375" style="870" customWidth="1"/>
    <col min="9479" max="9479" width="6.7109375" style="870" customWidth="1"/>
    <col min="9480" max="9480" width="8.7109375" style="870" customWidth="1"/>
    <col min="9481" max="9481" width="6.7109375" style="870" customWidth="1"/>
    <col min="9482" max="9482" width="8.7109375" style="870" customWidth="1"/>
    <col min="9483" max="9483" width="6.7109375" style="870" customWidth="1"/>
    <col min="9484" max="9484" width="9.42578125" style="870" customWidth="1"/>
    <col min="9485" max="9485" width="7.42578125" style="870" customWidth="1"/>
    <col min="9486" max="9487" width="0" style="870" hidden="1" customWidth="1"/>
    <col min="9488" max="9728" width="9.140625" style="870"/>
    <col min="9729" max="9729" width="14" style="870" customWidth="1"/>
    <col min="9730" max="9730" width="9.7109375" style="870" customWidth="1"/>
    <col min="9731" max="9731" width="30" style="870" bestFit="1" customWidth="1"/>
    <col min="9732" max="9732" width="8.7109375" style="870" customWidth="1"/>
    <col min="9733" max="9733" width="6.7109375" style="870" customWidth="1"/>
    <col min="9734" max="9734" width="8.7109375" style="870" customWidth="1"/>
    <col min="9735" max="9735" width="6.7109375" style="870" customWidth="1"/>
    <col min="9736" max="9736" width="8.7109375" style="870" customWidth="1"/>
    <col min="9737" max="9737" width="6.7109375" style="870" customWidth="1"/>
    <col min="9738" max="9738" width="8.7109375" style="870" customWidth="1"/>
    <col min="9739" max="9739" width="6.7109375" style="870" customWidth="1"/>
    <col min="9740" max="9740" width="9.42578125" style="870" customWidth="1"/>
    <col min="9741" max="9741" width="7.42578125" style="870" customWidth="1"/>
    <col min="9742" max="9743" width="0" style="870" hidden="1" customWidth="1"/>
    <col min="9744" max="9984" width="9.140625" style="870"/>
    <col min="9985" max="9985" width="14" style="870" customWidth="1"/>
    <col min="9986" max="9986" width="9.7109375" style="870" customWidth="1"/>
    <col min="9987" max="9987" width="30" style="870" bestFit="1" customWidth="1"/>
    <col min="9988" max="9988" width="8.7109375" style="870" customWidth="1"/>
    <col min="9989" max="9989" width="6.7109375" style="870" customWidth="1"/>
    <col min="9990" max="9990" width="8.7109375" style="870" customWidth="1"/>
    <col min="9991" max="9991" width="6.7109375" style="870" customWidth="1"/>
    <col min="9992" max="9992" width="8.7109375" style="870" customWidth="1"/>
    <col min="9993" max="9993" width="6.7109375" style="870" customWidth="1"/>
    <col min="9994" max="9994" width="8.7109375" style="870" customWidth="1"/>
    <col min="9995" max="9995" width="6.7109375" style="870" customWidth="1"/>
    <col min="9996" max="9996" width="9.42578125" style="870" customWidth="1"/>
    <col min="9997" max="9997" width="7.42578125" style="870" customWidth="1"/>
    <col min="9998" max="9999" width="0" style="870" hidden="1" customWidth="1"/>
    <col min="10000" max="10240" width="9.140625" style="870"/>
    <col min="10241" max="10241" width="14" style="870" customWidth="1"/>
    <col min="10242" max="10242" width="9.7109375" style="870" customWidth="1"/>
    <col min="10243" max="10243" width="30" style="870" bestFit="1" customWidth="1"/>
    <col min="10244" max="10244" width="8.7109375" style="870" customWidth="1"/>
    <col min="10245" max="10245" width="6.7109375" style="870" customWidth="1"/>
    <col min="10246" max="10246" width="8.7109375" style="870" customWidth="1"/>
    <col min="10247" max="10247" width="6.7109375" style="870" customWidth="1"/>
    <col min="10248" max="10248" width="8.7109375" style="870" customWidth="1"/>
    <col min="10249" max="10249" width="6.7109375" style="870" customWidth="1"/>
    <col min="10250" max="10250" width="8.7109375" style="870" customWidth="1"/>
    <col min="10251" max="10251" width="6.7109375" style="870" customWidth="1"/>
    <col min="10252" max="10252" width="9.42578125" style="870" customWidth="1"/>
    <col min="10253" max="10253" width="7.42578125" style="870" customWidth="1"/>
    <col min="10254" max="10255" width="0" style="870" hidden="1" customWidth="1"/>
    <col min="10256" max="10496" width="9.140625" style="870"/>
    <col min="10497" max="10497" width="14" style="870" customWidth="1"/>
    <col min="10498" max="10498" width="9.7109375" style="870" customWidth="1"/>
    <col min="10499" max="10499" width="30" style="870" bestFit="1" customWidth="1"/>
    <col min="10500" max="10500" width="8.7109375" style="870" customWidth="1"/>
    <col min="10501" max="10501" width="6.7109375" style="870" customWidth="1"/>
    <col min="10502" max="10502" width="8.7109375" style="870" customWidth="1"/>
    <col min="10503" max="10503" width="6.7109375" style="870" customWidth="1"/>
    <col min="10504" max="10504" width="8.7109375" style="870" customWidth="1"/>
    <col min="10505" max="10505" width="6.7109375" style="870" customWidth="1"/>
    <col min="10506" max="10506" width="8.7109375" style="870" customWidth="1"/>
    <col min="10507" max="10507" width="6.7109375" style="870" customWidth="1"/>
    <col min="10508" max="10508" width="9.42578125" style="870" customWidth="1"/>
    <col min="10509" max="10509" width="7.42578125" style="870" customWidth="1"/>
    <col min="10510" max="10511" width="0" style="870" hidden="1" customWidth="1"/>
    <col min="10512" max="10752" width="9.140625" style="870"/>
    <col min="10753" max="10753" width="14" style="870" customWidth="1"/>
    <col min="10754" max="10754" width="9.7109375" style="870" customWidth="1"/>
    <col min="10755" max="10755" width="30" style="870" bestFit="1" customWidth="1"/>
    <col min="10756" max="10756" width="8.7109375" style="870" customWidth="1"/>
    <col min="10757" max="10757" width="6.7109375" style="870" customWidth="1"/>
    <col min="10758" max="10758" width="8.7109375" style="870" customWidth="1"/>
    <col min="10759" max="10759" width="6.7109375" style="870" customWidth="1"/>
    <col min="10760" max="10760" width="8.7109375" style="870" customWidth="1"/>
    <col min="10761" max="10761" width="6.7109375" style="870" customWidth="1"/>
    <col min="10762" max="10762" width="8.7109375" style="870" customWidth="1"/>
    <col min="10763" max="10763" width="6.7109375" style="870" customWidth="1"/>
    <col min="10764" max="10764" width="9.42578125" style="870" customWidth="1"/>
    <col min="10765" max="10765" width="7.42578125" style="870" customWidth="1"/>
    <col min="10766" max="10767" width="0" style="870" hidden="1" customWidth="1"/>
    <col min="10768" max="11008" width="9.140625" style="870"/>
    <col min="11009" max="11009" width="14" style="870" customWidth="1"/>
    <col min="11010" max="11010" width="9.7109375" style="870" customWidth="1"/>
    <col min="11011" max="11011" width="30" style="870" bestFit="1" customWidth="1"/>
    <col min="11012" max="11012" width="8.7109375" style="870" customWidth="1"/>
    <col min="11013" max="11013" width="6.7109375" style="870" customWidth="1"/>
    <col min="11014" max="11014" width="8.7109375" style="870" customWidth="1"/>
    <col min="11015" max="11015" width="6.7109375" style="870" customWidth="1"/>
    <col min="11016" max="11016" width="8.7109375" style="870" customWidth="1"/>
    <col min="11017" max="11017" width="6.7109375" style="870" customWidth="1"/>
    <col min="11018" max="11018" width="8.7109375" style="870" customWidth="1"/>
    <col min="11019" max="11019" width="6.7109375" style="870" customWidth="1"/>
    <col min="11020" max="11020" width="9.42578125" style="870" customWidth="1"/>
    <col min="11021" max="11021" width="7.42578125" style="870" customWidth="1"/>
    <col min="11022" max="11023" width="0" style="870" hidden="1" customWidth="1"/>
    <col min="11024" max="11264" width="9.140625" style="870"/>
    <col min="11265" max="11265" width="14" style="870" customWidth="1"/>
    <col min="11266" max="11266" width="9.7109375" style="870" customWidth="1"/>
    <col min="11267" max="11267" width="30" style="870" bestFit="1" customWidth="1"/>
    <col min="11268" max="11268" width="8.7109375" style="870" customWidth="1"/>
    <col min="11269" max="11269" width="6.7109375" style="870" customWidth="1"/>
    <col min="11270" max="11270" width="8.7109375" style="870" customWidth="1"/>
    <col min="11271" max="11271" width="6.7109375" style="870" customWidth="1"/>
    <col min="11272" max="11272" width="8.7109375" style="870" customWidth="1"/>
    <col min="11273" max="11273" width="6.7109375" style="870" customWidth="1"/>
    <col min="11274" max="11274" width="8.7109375" style="870" customWidth="1"/>
    <col min="11275" max="11275" width="6.7109375" style="870" customWidth="1"/>
    <col min="11276" max="11276" width="9.42578125" style="870" customWidth="1"/>
    <col min="11277" max="11277" width="7.42578125" style="870" customWidth="1"/>
    <col min="11278" max="11279" width="0" style="870" hidden="1" customWidth="1"/>
    <col min="11280" max="11520" width="9.140625" style="870"/>
    <col min="11521" max="11521" width="14" style="870" customWidth="1"/>
    <col min="11522" max="11522" width="9.7109375" style="870" customWidth="1"/>
    <col min="11523" max="11523" width="30" style="870" bestFit="1" customWidth="1"/>
    <col min="11524" max="11524" width="8.7109375" style="870" customWidth="1"/>
    <col min="11525" max="11525" width="6.7109375" style="870" customWidth="1"/>
    <col min="11526" max="11526" width="8.7109375" style="870" customWidth="1"/>
    <col min="11527" max="11527" width="6.7109375" style="870" customWidth="1"/>
    <col min="11528" max="11528" width="8.7109375" style="870" customWidth="1"/>
    <col min="11529" max="11529" width="6.7109375" style="870" customWidth="1"/>
    <col min="11530" max="11530" width="8.7109375" style="870" customWidth="1"/>
    <col min="11531" max="11531" width="6.7109375" style="870" customWidth="1"/>
    <col min="11532" max="11532" width="9.42578125" style="870" customWidth="1"/>
    <col min="11533" max="11533" width="7.42578125" style="870" customWidth="1"/>
    <col min="11534" max="11535" width="0" style="870" hidden="1" customWidth="1"/>
    <col min="11536" max="11776" width="9.140625" style="870"/>
    <col min="11777" max="11777" width="14" style="870" customWidth="1"/>
    <col min="11778" max="11778" width="9.7109375" style="870" customWidth="1"/>
    <col min="11779" max="11779" width="30" style="870" bestFit="1" customWidth="1"/>
    <col min="11780" max="11780" width="8.7109375" style="870" customWidth="1"/>
    <col min="11781" max="11781" width="6.7109375" style="870" customWidth="1"/>
    <col min="11782" max="11782" width="8.7109375" style="870" customWidth="1"/>
    <col min="11783" max="11783" width="6.7109375" style="870" customWidth="1"/>
    <col min="11784" max="11784" width="8.7109375" style="870" customWidth="1"/>
    <col min="11785" max="11785" width="6.7109375" style="870" customWidth="1"/>
    <col min="11786" max="11786" width="8.7109375" style="870" customWidth="1"/>
    <col min="11787" max="11787" width="6.7109375" style="870" customWidth="1"/>
    <col min="11788" max="11788" width="9.42578125" style="870" customWidth="1"/>
    <col min="11789" max="11789" width="7.42578125" style="870" customWidth="1"/>
    <col min="11790" max="11791" width="0" style="870" hidden="1" customWidth="1"/>
    <col min="11792" max="12032" width="9.140625" style="870"/>
    <col min="12033" max="12033" width="14" style="870" customWidth="1"/>
    <col min="12034" max="12034" width="9.7109375" style="870" customWidth="1"/>
    <col min="12035" max="12035" width="30" style="870" bestFit="1" customWidth="1"/>
    <col min="12036" max="12036" width="8.7109375" style="870" customWidth="1"/>
    <col min="12037" max="12037" width="6.7109375" style="870" customWidth="1"/>
    <col min="12038" max="12038" width="8.7109375" style="870" customWidth="1"/>
    <col min="12039" max="12039" width="6.7109375" style="870" customWidth="1"/>
    <col min="12040" max="12040" width="8.7109375" style="870" customWidth="1"/>
    <col min="12041" max="12041" width="6.7109375" style="870" customWidth="1"/>
    <col min="12042" max="12042" width="8.7109375" style="870" customWidth="1"/>
    <col min="12043" max="12043" width="6.7109375" style="870" customWidth="1"/>
    <col min="12044" max="12044" width="9.42578125" style="870" customWidth="1"/>
    <col min="12045" max="12045" width="7.42578125" style="870" customWidth="1"/>
    <col min="12046" max="12047" width="0" style="870" hidden="1" customWidth="1"/>
    <col min="12048" max="12288" width="9.140625" style="870"/>
    <col min="12289" max="12289" width="14" style="870" customWidth="1"/>
    <col min="12290" max="12290" width="9.7109375" style="870" customWidth="1"/>
    <col min="12291" max="12291" width="30" style="870" bestFit="1" customWidth="1"/>
    <col min="12292" max="12292" width="8.7109375" style="870" customWidth="1"/>
    <col min="12293" max="12293" width="6.7109375" style="870" customWidth="1"/>
    <col min="12294" max="12294" width="8.7109375" style="870" customWidth="1"/>
    <col min="12295" max="12295" width="6.7109375" style="870" customWidth="1"/>
    <col min="12296" max="12296" width="8.7109375" style="870" customWidth="1"/>
    <col min="12297" max="12297" width="6.7109375" style="870" customWidth="1"/>
    <col min="12298" max="12298" width="8.7109375" style="870" customWidth="1"/>
    <col min="12299" max="12299" width="6.7109375" style="870" customWidth="1"/>
    <col min="12300" max="12300" width="9.42578125" style="870" customWidth="1"/>
    <col min="12301" max="12301" width="7.42578125" style="870" customWidth="1"/>
    <col min="12302" max="12303" width="0" style="870" hidden="1" customWidth="1"/>
    <col min="12304" max="12544" width="9.140625" style="870"/>
    <col min="12545" max="12545" width="14" style="870" customWidth="1"/>
    <col min="12546" max="12546" width="9.7109375" style="870" customWidth="1"/>
    <col min="12547" max="12547" width="30" style="870" bestFit="1" customWidth="1"/>
    <col min="12548" max="12548" width="8.7109375" style="870" customWidth="1"/>
    <col min="12549" max="12549" width="6.7109375" style="870" customWidth="1"/>
    <col min="12550" max="12550" width="8.7109375" style="870" customWidth="1"/>
    <col min="12551" max="12551" width="6.7109375" style="870" customWidth="1"/>
    <col min="12552" max="12552" width="8.7109375" style="870" customWidth="1"/>
    <col min="12553" max="12553" width="6.7109375" style="870" customWidth="1"/>
    <col min="12554" max="12554" width="8.7109375" style="870" customWidth="1"/>
    <col min="12555" max="12555" width="6.7109375" style="870" customWidth="1"/>
    <col min="12556" max="12556" width="9.42578125" style="870" customWidth="1"/>
    <col min="12557" max="12557" width="7.42578125" style="870" customWidth="1"/>
    <col min="12558" max="12559" width="0" style="870" hidden="1" customWidth="1"/>
    <col min="12560" max="12800" width="9.140625" style="870"/>
    <col min="12801" max="12801" width="14" style="870" customWidth="1"/>
    <col min="12802" max="12802" width="9.7109375" style="870" customWidth="1"/>
    <col min="12803" max="12803" width="30" style="870" bestFit="1" customWidth="1"/>
    <col min="12804" max="12804" width="8.7109375" style="870" customWidth="1"/>
    <col min="12805" max="12805" width="6.7109375" style="870" customWidth="1"/>
    <col min="12806" max="12806" width="8.7109375" style="870" customWidth="1"/>
    <col min="12807" max="12807" width="6.7109375" style="870" customWidth="1"/>
    <col min="12808" max="12808" width="8.7109375" style="870" customWidth="1"/>
    <col min="12809" max="12809" width="6.7109375" style="870" customWidth="1"/>
    <col min="12810" max="12810" width="8.7109375" style="870" customWidth="1"/>
    <col min="12811" max="12811" width="6.7109375" style="870" customWidth="1"/>
    <col min="12812" max="12812" width="9.42578125" style="870" customWidth="1"/>
    <col min="12813" max="12813" width="7.42578125" style="870" customWidth="1"/>
    <col min="12814" max="12815" width="0" style="870" hidden="1" customWidth="1"/>
    <col min="12816" max="13056" width="9.140625" style="870"/>
    <col min="13057" max="13057" width="14" style="870" customWidth="1"/>
    <col min="13058" max="13058" width="9.7109375" style="870" customWidth="1"/>
    <col min="13059" max="13059" width="30" style="870" bestFit="1" customWidth="1"/>
    <col min="13060" max="13060" width="8.7109375" style="870" customWidth="1"/>
    <col min="13061" max="13061" width="6.7109375" style="870" customWidth="1"/>
    <col min="13062" max="13062" width="8.7109375" style="870" customWidth="1"/>
    <col min="13063" max="13063" width="6.7109375" style="870" customWidth="1"/>
    <col min="13064" max="13064" width="8.7109375" style="870" customWidth="1"/>
    <col min="13065" max="13065" width="6.7109375" style="870" customWidth="1"/>
    <col min="13066" max="13066" width="8.7109375" style="870" customWidth="1"/>
    <col min="13067" max="13067" width="6.7109375" style="870" customWidth="1"/>
    <col min="13068" max="13068" width="9.42578125" style="870" customWidth="1"/>
    <col min="13069" max="13069" width="7.42578125" style="870" customWidth="1"/>
    <col min="13070" max="13071" width="0" style="870" hidden="1" customWidth="1"/>
    <col min="13072" max="13312" width="9.140625" style="870"/>
    <col min="13313" max="13313" width="14" style="870" customWidth="1"/>
    <col min="13314" max="13314" width="9.7109375" style="870" customWidth="1"/>
    <col min="13315" max="13315" width="30" style="870" bestFit="1" customWidth="1"/>
    <col min="13316" max="13316" width="8.7109375" style="870" customWidth="1"/>
    <col min="13317" max="13317" width="6.7109375" style="870" customWidth="1"/>
    <col min="13318" max="13318" width="8.7109375" style="870" customWidth="1"/>
    <col min="13319" max="13319" width="6.7109375" style="870" customWidth="1"/>
    <col min="13320" max="13320" width="8.7109375" style="870" customWidth="1"/>
    <col min="13321" max="13321" width="6.7109375" style="870" customWidth="1"/>
    <col min="13322" max="13322" width="8.7109375" style="870" customWidth="1"/>
    <col min="13323" max="13323" width="6.7109375" style="870" customWidth="1"/>
    <col min="13324" max="13324" width="9.42578125" style="870" customWidth="1"/>
    <col min="13325" max="13325" width="7.42578125" style="870" customWidth="1"/>
    <col min="13326" max="13327" width="0" style="870" hidden="1" customWidth="1"/>
    <col min="13328" max="13568" width="9.140625" style="870"/>
    <col min="13569" max="13569" width="14" style="870" customWidth="1"/>
    <col min="13570" max="13570" width="9.7109375" style="870" customWidth="1"/>
    <col min="13571" max="13571" width="30" style="870" bestFit="1" customWidth="1"/>
    <col min="13572" max="13572" width="8.7109375" style="870" customWidth="1"/>
    <col min="13573" max="13573" width="6.7109375" style="870" customWidth="1"/>
    <col min="13574" max="13574" width="8.7109375" style="870" customWidth="1"/>
    <col min="13575" max="13575" width="6.7109375" style="870" customWidth="1"/>
    <col min="13576" max="13576" width="8.7109375" style="870" customWidth="1"/>
    <col min="13577" max="13577" width="6.7109375" style="870" customWidth="1"/>
    <col min="13578" max="13578" width="8.7109375" style="870" customWidth="1"/>
    <col min="13579" max="13579" width="6.7109375" style="870" customWidth="1"/>
    <col min="13580" max="13580" width="9.42578125" style="870" customWidth="1"/>
    <col min="13581" max="13581" width="7.42578125" style="870" customWidth="1"/>
    <col min="13582" max="13583" width="0" style="870" hidden="1" customWidth="1"/>
    <col min="13584" max="13824" width="9.140625" style="870"/>
    <col min="13825" max="13825" width="14" style="870" customWidth="1"/>
    <col min="13826" max="13826" width="9.7109375" style="870" customWidth="1"/>
    <col min="13827" max="13827" width="30" style="870" bestFit="1" customWidth="1"/>
    <col min="13828" max="13828" width="8.7109375" style="870" customWidth="1"/>
    <col min="13829" max="13829" width="6.7109375" style="870" customWidth="1"/>
    <col min="13830" max="13830" width="8.7109375" style="870" customWidth="1"/>
    <col min="13831" max="13831" width="6.7109375" style="870" customWidth="1"/>
    <col min="13832" max="13832" width="8.7109375" style="870" customWidth="1"/>
    <col min="13833" max="13833" width="6.7109375" style="870" customWidth="1"/>
    <col min="13834" max="13834" width="8.7109375" style="870" customWidth="1"/>
    <col min="13835" max="13835" width="6.7109375" style="870" customWidth="1"/>
    <col min="13836" max="13836" width="9.42578125" style="870" customWidth="1"/>
    <col min="13837" max="13837" width="7.42578125" style="870" customWidth="1"/>
    <col min="13838" max="13839" width="0" style="870" hidden="1" customWidth="1"/>
    <col min="13840" max="14080" width="9.140625" style="870"/>
    <col min="14081" max="14081" width="14" style="870" customWidth="1"/>
    <col min="14082" max="14082" width="9.7109375" style="870" customWidth="1"/>
    <col min="14083" max="14083" width="30" style="870" bestFit="1" customWidth="1"/>
    <col min="14084" max="14084" width="8.7109375" style="870" customWidth="1"/>
    <col min="14085" max="14085" width="6.7109375" style="870" customWidth="1"/>
    <col min="14086" max="14086" width="8.7109375" style="870" customWidth="1"/>
    <col min="14087" max="14087" width="6.7109375" style="870" customWidth="1"/>
    <col min="14088" max="14088" width="8.7109375" style="870" customWidth="1"/>
    <col min="14089" max="14089" width="6.7109375" style="870" customWidth="1"/>
    <col min="14090" max="14090" width="8.7109375" style="870" customWidth="1"/>
    <col min="14091" max="14091" width="6.7109375" style="870" customWidth="1"/>
    <col min="14092" max="14092" width="9.42578125" style="870" customWidth="1"/>
    <col min="14093" max="14093" width="7.42578125" style="870" customWidth="1"/>
    <col min="14094" max="14095" width="0" style="870" hidden="1" customWidth="1"/>
    <col min="14096" max="14336" width="9.140625" style="870"/>
    <col min="14337" max="14337" width="14" style="870" customWidth="1"/>
    <col min="14338" max="14338" width="9.7109375" style="870" customWidth="1"/>
    <col min="14339" max="14339" width="30" style="870" bestFit="1" customWidth="1"/>
    <col min="14340" max="14340" width="8.7109375" style="870" customWidth="1"/>
    <col min="14341" max="14341" width="6.7109375" style="870" customWidth="1"/>
    <col min="14342" max="14342" width="8.7109375" style="870" customWidth="1"/>
    <col min="14343" max="14343" width="6.7109375" style="870" customWidth="1"/>
    <col min="14344" max="14344" width="8.7109375" style="870" customWidth="1"/>
    <col min="14345" max="14345" width="6.7109375" style="870" customWidth="1"/>
    <col min="14346" max="14346" width="8.7109375" style="870" customWidth="1"/>
    <col min="14347" max="14347" width="6.7109375" style="870" customWidth="1"/>
    <col min="14348" max="14348" width="9.42578125" style="870" customWidth="1"/>
    <col min="14349" max="14349" width="7.42578125" style="870" customWidth="1"/>
    <col min="14350" max="14351" width="0" style="870" hidden="1" customWidth="1"/>
    <col min="14352" max="14592" width="9.140625" style="870"/>
    <col min="14593" max="14593" width="14" style="870" customWidth="1"/>
    <col min="14594" max="14594" width="9.7109375" style="870" customWidth="1"/>
    <col min="14595" max="14595" width="30" style="870" bestFit="1" customWidth="1"/>
    <col min="14596" max="14596" width="8.7109375" style="870" customWidth="1"/>
    <col min="14597" max="14597" width="6.7109375" style="870" customWidth="1"/>
    <col min="14598" max="14598" width="8.7109375" style="870" customWidth="1"/>
    <col min="14599" max="14599" width="6.7109375" style="870" customWidth="1"/>
    <col min="14600" max="14600" width="8.7109375" style="870" customWidth="1"/>
    <col min="14601" max="14601" width="6.7109375" style="870" customWidth="1"/>
    <col min="14602" max="14602" width="8.7109375" style="870" customWidth="1"/>
    <col min="14603" max="14603" width="6.7109375" style="870" customWidth="1"/>
    <col min="14604" max="14604" width="9.42578125" style="870" customWidth="1"/>
    <col min="14605" max="14605" width="7.42578125" style="870" customWidth="1"/>
    <col min="14606" max="14607" width="0" style="870" hidden="1" customWidth="1"/>
    <col min="14608" max="14848" width="9.140625" style="870"/>
    <col min="14849" max="14849" width="14" style="870" customWidth="1"/>
    <col min="14850" max="14850" width="9.7109375" style="870" customWidth="1"/>
    <col min="14851" max="14851" width="30" style="870" bestFit="1" customWidth="1"/>
    <col min="14852" max="14852" width="8.7109375" style="870" customWidth="1"/>
    <col min="14853" max="14853" width="6.7109375" style="870" customWidth="1"/>
    <col min="14854" max="14854" width="8.7109375" style="870" customWidth="1"/>
    <col min="14855" max="14855" width="6.7109375" style="870" customWidth="1"/>
    <col min="14856" max="14856" width="8.7109375" style="870" customWidth="1"/>
    <col min="14857" max="14857" width="6.7109375" style="870" customWidth="1"/>
    <col min="14858" max="14858" width="8.7109375" style="870" customWidth="1"/>
    <col min="14859" max="14859" width="6.7109375" style="870" customWidth="1"/>
    <col min="14860" max="14860" width="9.42578125" style="870" customWidth="1"/>
    <col min="14861" max="14861" width="7.42578125" style="870" customWidth="1"/>
    <col min="14862" max="14863" width="0" style="870" hidden="1" customWidth="1"/>
    <col min="14864" max="15104" width="9.140625" style="870"/>
    <col min="15105" max="15105" width="14" style="870" customWidth="1"/>
    <col min="15106" max="15106" width="9.7109375" style="870" customWidth="1"/>
    <col min="15107" max="15107" width="30" style="870" bestFit="1" customWidth="1"/>
    <col min="15108" max="15108" width="8.7109375" style="870" customWidth="1"/>
    <col min="15109" max="15109" width="6.7109375" style="870" customWidth="1"/>
    <col min="15110" max="15110" width="8.7109375" style="870" customWidth="1"/>
    <col min="15111" max="15111" width="6.7109375" style="870" customWidth="1"/>
    <col min="15112" max="15112" width="8.7109375" style="870" customWidth="1"/>
    <col min="15113" max="15113" width="6.7109375" style="870" customWidth="1"/>
    <col min="15114" max="15114" width="8.7109375" style="870" customWidth="1"/>
    <col min="15115" max="15115" width="6.7109375" style="870" customWidth="1"/>
    <col min="15116" max="15116" width="9.42578125" style="870" customWidth="1"/>
    <col min="15117" max="15117" width="7.42578125" style="870" customWidth="1"/>
    <col min="15118" max="15119" width="0" style="870" hidden="1" customWidth="1"/>
    <col min="15120" max="15360" width="9.140625" style="870"/>
    <col min="15361" max="15361" width="14" style="870" customWidth="1"/>
    <col min="15362" max="15362" width="9.7109375" style="870" customWidth="1"/>
    <col min="15363" max="15363" width="30" style="870" bestFit="1" customWidth="1"/>
    <col min="15364" max="15364" width="8.7109375" style="870" customWidth="1"/>
    <col min="15365" max="15365" width="6.7109375" style="870" customWidth="1"/>
    <col min="15366" max="15366" width="8.7109375" style="870" customWidth="1"/>
    <col min="15367" max="15367" width="6.7109375" style="870" customWidth="1"/>
    <col min="15368" max="15368" width="8.7109375" style="870" customWidth="1"/>
    <col min="15369" max="15369" width="6.7109375" style="870" customWidth="1"/>
    <col min="15370" max="15370" width="8.7109375" style="870" customWidth="1"/>
    <col min="15371" max="15371" width="6.7109375" style="870" customWidth="1"/>
    <col min="15372" max="15372" width="9.42578125" style="870" customWidth="1"/>
    <col min="15373" max="15373" width="7.42578125" style="870" customWidth="1"/>
    <col min="15374" max="15375" width="0" style="870" hidden="1" customWidth="1"/>
    <col min="15376" max="15616" width="9.140625" style="870"/>
    <col min="15617" max="15617" width="14" style="870" customWidth="1"/>
    <col min="15618" max="15618" width="9.7109375" style="870" customWidth="1"/>
    <col min="15619" max="15619" width="30" style="870" bestFit="1" customWidth="1"/>
    <col min="15620" max="15620" width="8.7109375" style="870" customWidth="1"/>
    <col min="15621" max="15621" width="6.7109375" style="870" customWidth="1"/>
    <col min="15622" max="15622" width="8.7109375" style="870" customWidth="1"/>
    <col min="15623" max="15623" width="6.7109375" style="870" customWidth="1"/>
    <col min="15624" max="15624" width="8.7109375" style="870" customWidth="1"/>
    <col min="15625" max="15625" width="6.7109375" style="870" customWidth="1"/>
    <col min="15626" max="15626" width="8.7109375" style="870" customWidth="1"/>
    <col min="15627" max="15627" width="6.7109375" style="870" customWidth="1"/>
    <col min="15628" max="15628" width="9.42578125" style="870" customWidth="1"/>
    <col min="15629" max="15629" width="7.42578125" style="870" customWidth="1"/>
    <col min="15630" max="15631" width="0" style="870" hidden="1" customWidth="1"/>
    <col min="15632" max="15872" width="9.140625" style="870"/>
    <col min="15873" max="15873" width="14" style="870" customWidth="1"/>
    <col min="15874" max="15874" width="9.7109375" style="870" customWidth="1"/>
    <col min="15875" max="15875" width="30" style="870" bestFit="1" customWidth="1"/>
    <col min="15876" max="15876" width="8.7109375" style="870" customWidth="1"/>
    <col min="15877" max="15877" width="6.7109375" style="870" customWidth="1"/>
    <col min="15878" max="15878" width="8.7109375" style="870" customWidth="1"/>
    <col min="15879" max="15879" width="6.7109375" style="870" customWidth="1"/>
    <col min="15880" max="15880" width="8.7109375" style="870" customWidth="1"/>
    <col min="15881" max="15881" width="6.7109375" style="870" customWidth="1"/>
    <col min="15882" max="15882" width="8.7109375" style="870" customWidth="1"/>
    <col min="15883" max="15883" width="6.7109375" style="870" customWidth="1"/>
    <col min="15884" max="15884" width="9.42578125" style="870" customWidth="1"/>
    <col min="15885" max="15885" width="7.42578125" style="870" customWidth="1"/>
    <col min="15886" max="15887" width="0" style="870" hidden="1" customWidth="1"/>
    <col min="15888" max="16128" width="9.140625" style="870"/>
    <col min="16129" max="16129" width="14" style="870" customWidth="1"/>
    <col min="16130" max="16130" width="9.7109375" style="870" customWidth="1"/>
    <col min="16131" max="16131" width="30" style="870" bestFit="1" customWidth="1"/>
    <col min="16132" max="16132" width="8.7109375" style="870" customWidth="1"/>
    <col min="16133" max="16133" width="6.7109375" style="870" customWidth="1"/>
    <col min="16134" max="16134" width="8.7109375" style="870" customWidth="1"/>
    <col min="16135" max="16135" width="6.7109375" style="870" customWidth="1"/>
    <col min="16136" max="16136" width="8.7109375" style="870" customWidth="1"/>
    <col min="16137" max="16137" width="6.7109375" style="870" customWidth="1"/>
    <col min="16138" max="16138" width="8.7109375" style="870" customWidth="1"/>
    <col min="16139" max="16139" width="6.7109375" style="870" customWidth="1"/>
    <col min="16140" max="16140" width="9.42578125" style="870" customWidth="1"/>
    <col min="16141" max="16141" width="7.42578125" style="870" customWidth="1"/>
    <col min="16142" max="16143" width="0" style="870" hidden="1" customWidth="1"/>
    <col min="16144" max="16384" width="9.140625" style="870"/>
  </cols>
  <sheetData>
    <row r="1" spans="1:15" ht="18">
      <c r="A1" s="4584" t="s">
        <v>895</v>
      </c>
      <c r="B1" s="4584"/>
      <c r="C1" s="4584"/>
      <c r="D1" s="4584"/>
      <c r="E1" s="4584"/>
      <c r="F1" s="4584"/>
      <c r="G1" s="4584"/>
      <c r="H1" s="4584"/>
      <c r="I1" s="4584"/>
      <c r="J1" s="4584"/>
      <c r="K1" s="4584"/>
      <c r="L1" s="4584"/>
      <c r="M1" s="4584"/>
    </row>
    <row r="2" spans="1:15" ht="15">
      <c r="A2" s="4585" t="s">
        <v>896</v>
      </c>
      <c r="B2" s="4585"/>
      <c r="C2" s="4585"/>
      <c r="D2" s="4585"/>
      <c r="E2" s="4585"/>
      <c r="F2" s="4585"/>
      <c r="G2" s="4585"/>
      <c r="H2" s="4585"/>
      <c r="I2" s="4585"/>
      <c r="J2" s="4585"/>
      <c r="K2" s="4585"/>
      <c r="L2" s="4585"/>
      <c r="M2" s="4585"/>
    </row>
    <row r="3" spans="1:15" ht="15">
      <c r="A3" s="871" t="s">
        <v>897</v>
      </c>
      <c r="B3" s="872"/>
      <c r="C3" s="872"/>
      <c r="D3" s="872"/>
      <c r="E3" s="872"/>
      <c r="F3" s="872"/>
      <c r="G3" s="872"/>
      <c r="H3" s="872"/>
      <c r="I3" s="872"/>
      <c r="J3" s="872"/>
      <c r="K3" s="872"/>
      <c r="L3" s="872"/>
      <c r="M3" s="873" t="s">
        <v>898</v>
      </c>
    </row>
    <row r="4" spans="1:15" ht="24.95" customHeight="1">
      <c r="A4" s="4568" t="s">
        <v>899</v>
      </c>
      <c r="B4" s="4586"/>
      <c r="C4" s="4569"/>
      <c r="D4" s="4590">
        <v>1431</v>
      </c>
      <c r="E4" s="4591"/>
      <c r="F4" s="4590">
        <v>1432</v>
      </c>
      <c r="G4" s="4591"/>
      <c r="H4" s="4590">
        <v>1433</v>
      </c>
      <c r="I4" s="4591"/>
      <c r="J4" s="4590">
        <v>1434</v>
      </c>
      <c r="K4" s="4591"/>
      <c r="L4" s="4590">
        <v>1435</v>
      </c>
      <c r="M4" s="4591"/>
    </row>
    <row r="5" spans="1:15" ht="45" customHeight="1">
      <c r="A5" s="4587"/>
      <c r="B5" s="4588"/>
      <c r="C5" s="4589"/>
      <c r="D5" s="874"/>
      <c r="E5" s="874"/>
      <c r="F5" s="874"/>
      <c r="G5" s="874"/>
      <c r="H5" s="874"/>
      <c r="I5" s="874"/>
      <c r="J5" s="874"/>
      <c r="K5" s="874"/>
      <c r="L5" s="874"/>
      <c r="M5" s="874"/>
    </row>
    <row r="6" spans="1:15" ht="27.95" customHeight="1">
      <c r="A6" s="4568" t="s">
        <v>900</v>
      </c>
      <c r="B6" s="4569"/>
      <c r="C6" s="875" t="s">
        <v>901</v>
      </c>
      <c r="D6" s="876">
        <v>31517</v>
      </c>
      <c r="E6" s="877">
        <v>21.6</v>
      </c>
      <c r="F6" s="876">
        <v>33999</v>
      </c>
      <c r="G6" s="877">
        <v>23</v>
      </c>
      <c r="H6" s="876">
        <v>35841</v>
      </c>
      <c r="I6" s="877">
        <v>25.4</v>
      </c>
      <c r="J6" s="876">
        <v>37895</v>
      </c>
      <c r="K6" s="877">
        <v>27.8</v>
      </c>
      <c r="L6" s="876">
        <v>38458</v>
      </c>
      <c r="M6" s="877">
        <v>29.9</v>
      </c>
      <c r="N6" s="870">
        <v>11483</v>
      </c>
      <c r="O6" s="878">
        <f t="shared" ref="O6:O21" si="0">N6/L6</f>
        <v>0.29858546986322743</v>
      </c>
    </row>
    <row r="7" spans="1:15" ht="27.95" customHeight="1">
      <c r="A7" s="4570"/>
      <c r="B7" s="4571"/>
      <c r="C7" s="879" t="s">
        <v>902</v>
      </c>
      <c r="D7" s="880">
        <v>75978</v>
      </c>
      <c r="E7" s="881">
        <v>48.7</v>
      </c>
      <c r="F7" s="880">
        <v>77946</v>
      </c>
      <c r="G7" s="881">
        <v>51.9</v>
      </c>
      <c r="H7" s="880">
        <v>82948</v>
      </c>
      <c r="I7" s="881">
        <v>55.3</v>
      </c>
      <c r="J7" s="880">
        <v>83862</v>
      </c>
      <c r="K7" s="881">
        <v>57.8</v>
      </c>
      <c r="L7" s="880">
        <v>91854</v>
      </c>
      <c r="M7" s="881">
        <v>59.6</v>
      </c>
      <c r="N7" s="870">
        <v>54785</v>
      </c>
      <c r="O7" s="878">
        <f t="shared" si="0"/>
        <v>0.59643564787597714</v>
      </c>
    </row>
    <row r="8" spans="1:15" ht="27.95" customHeight="1">
      <c r="A8" s="4572" t="s">
        <v>888</v>
      </c>
      <c r="B8" s="4573"/>
      <c r="C8" s="882" t="s">
        <v>903</v>
      </c>
      <c r="D8" s="883">
        <v>1790</v>
      </c>
      <c r="E8" s="884">
        <v>78.5</v>
      </c>
      <c r="F8" s="883">
        <v>1897</v>
      </c>
      <c r="G8" s="884">
        <v>82.4</v>
      </c>
      <c r="H8" s="883">
        <v>2154</v>
      </c>
      <c r="I8" s="884">
        <v>84</v>
      </c>
      <c r="J8" s="883">
        <v>2381</v>
      </c>
      <c r="K8" s="884">
        <v>90.3</v>
      </c>
      <c r="L8" s="883">
        <v>2914</v>
      </c>
      <c r="M8" s="884">
        <v>90.3</v>
      </c>
      <c r="N8" s="870">
        <v>2631</v>
      </c>
      <c r="O8" s="878">
        <f t="shared" si="0"/>
        <v>0.90288263555250514</v>
      </c>
    </row>
    <row r="9" spans="1:15" ht="27.95" customHeight="1">
      <c r="A9" s="4574"/>
      <c r="B9" s="4575"/>
      <c r="C9" s="885" t="s">
        <v>904</v>
      </c>
      <c r="D9" s="886">
        <v>40110</v>
      </c>
      <c r="E9" s="887">
        <v>87.3</v>
      </c>
      <c r="F9" s="886">
        <v>43422</v>
      </c>
      <c r="G9" s="887">
        <v>87.3</v>
      </c>
      <c r="H9" s="886">
        <v>45698</v>
      </c>
      <c r="I9" s="887">
        <v>89.8</v>
      </c>
      <c r="J9" s="886">
        <v>50743</v>
      </c>
      <c r="K9" s="887">
        <v>89.1</v>
      </c>
      <c r="L9" s="886">
        <v>53077</v>
      </c>
      <c r="M9" s="887">
        <v>92.9</v>
      </c>
      <c r="N9" s="870">
        <v>49307</v>
      </c>
      <c r="O9" s="878">
        <f t="shared" si="0"/>
        <v>0.92897111743316318</v>
      </c>
    </row>
    <row r="10" spans="1:15" ht="27.95" customHeight="1">
      <c r="A10" s="4568" t="s">
        <v>905</v>
      </c>
      <c r="B10" s="4569"/>
      <c r="C10" s="875" t="s">
        <v>901</v>
      </c>
      <c r="D10" s="876">
        <v>12968</v>
      </c>
      <c r="E10" s="877">
        <v>50</v>
      </c>
      <c r="F10" s="876">
        <v>13081</v>
      </c>
      <c r="G10" s="877">
        <v>49.5</v>
      </c>
      <c r="H10" s="876">
        <v>13198</v>
      </c>
      <c r="I10" s="877">
        <v>49.9</v>
      </c>
      <c r="J10" s="876">
        <v>13577</v>
      </c>
      <c r="K10" s="877">
        <v>50.2</v>
      </c>
      <c r="L10" s="876">
        <v>14328</v>
      </c>
      <c r="M10" s="877">
        <v>47.7</v>
      </c>
      <c r="N10" s="870">
        <v>6830</v>
      </c>
      <c r="O10" s="878">
        <f t="shared" si="0"/>
        <v>0.47668900055834729</v>
      </c>
    </row>
    <row r="11" spans="1:15" ht="27.95" customHeight="1">
      <c r="A11" s="4570"/>
      <c r="B11" s="4571"/>
      <c r="C11" s="879" t="s">
        <v>902</v>
      </c>
      <c r="D11" s="880">
        <v>25880</v>
      </c>
      <c r="E11" s="881">
        <v>10.1</v>
      </c>
      <c r="F11" s="880">
        <v>28313</v>
      </c>
      <c r="G11" s="881">
        <v>14</v>
      </c>
      <c r="H11" s="880">
        <v>28380</v>
      </c>
      <c r="I11" s="881">
        <v>13.5</v>
      </c>
      <c r="J11" s="880">
        <v>29969</v>
      </c>
      <c r="K11" s="881">
        <v>13.2</v>
      </c>
      <c r="L11" s="880">
        <v>31712</v>
      </c>
      <c r="M11" s="881">
        <v>14.1</v>
      </c>
      <c r="N11" s="870">
        <v>4477</v>
      </c>
      <c r="O11" s="878">
        <f t="shared" si="0"/>
        <v>0.14117684157416752</v>
      </c>
    </row>
    <row r="12" spans="1:15" ht="27.95" customHeight="1">
      <c r="A12" s="4576" t="s">
        <v>906</v>
      </c>
      <c r="B12" s="4577"/>
      <c r="C12" s="882" t="s">
        <v>903</v>
      </c>
      <c r="D12" s="883">
        <v>1747</v>
      </c>
      <c r="E12" s="884">
        <v>60</v>
      </c>
      <c r="F12" s="883">
        <v>1837</v>
      </c>
      <c r="G12" s="884">
        <v>59.3</v>
      </c>
      <c r="H12" s="883">
        <v>1853</v>
      </c>
      <c r="I12" s="884">
        <v>60.1</v>
      </c>
      <c r="J12" s="883">
        <v>1860</v>
      </c>
      <c r="K12" s="884">
        <v>61</v>
      </c>
      <c r="L12" s="883">
        <v>2061</v>
      </c>
      <c r="M12" s="884">
        <v>66.7</v>
      </c>
      <c r="N12" s="870">
        <v>1373</v>
      </c>
      <c r="O12" s="878">
        <f t="shared" si="0"/>
        <v>0.66618146530810285</v>
      </c>
    </row>
    <row r="13" spans="1:15" ht="27.95" customHeight="1">
      <c r="A13" s="4578"/>
      <c r="B13" s="4579"/>
      <c r="C13" s="885" t="s">
        <v>904</v>
      </c>
      <c r="D13" s="886">
        <v>18761</v>
      </c>
      <c r="E13" s="887">
        <v>53.5</v>
      </c>
      <c r="F13" s="886">
        <v>20512</v>
      </c>
      <c r="G13" s="887">
        <v>59.3</v>
      </c>
      <c r="H13" s="886">
        <v>20897</v>
      </c>
      <c r="I13" s="887">
        <v>60.1</v>
      </c>
      <c r="J13" s="886">
        <v>22641</v>
      </c>
      <c r="K13" s="887">
        <v>64.400000000000006</v>
      </c>
      <c r="L13" s="886">
        <v>23407</v>
      </c>
      <c r="M13" s="887">
        <v>63.7</v>
      </c>
      <c r="N13" s="870">
        <v>14900</v>
      </c>
      <c r="O13" s="878">
        <f t="shared" si="0"/>
        <v>0.63656171230828384</v>
      </c>
    </row>
    <row r="14" spans="1:15" ht="27.95" customHeight="1">
      <c r="A14" s="4568" t="s">
        <v>891</v>
      </c>
      <c r="B14" s="4569"/>
      <c r="C14" s="888" t="s">
        <v>901</v>
      </c>
      <c r="D14" s="889">
        <v>21529</v>
      </c>
      <c r="E14" s="877">
        <v>4.5</v>
      </c>
      <c r="F14" s="889">
        <v>22479</v>
      </c>
      <c r="G14" s="877">
        <v>5.6</v>
      </c>
      <c r="H14" s="889">
        <v>22479</v>
      </c>
      <c r="I14" s="877">
        <v>5.6</v>
      </c>
      <c r="J14" s="889">
        <v>29003</v>
      </c>
      <c r="K14" s="877">
        <v>2.2000000000000002</v>
      </c>
      <c r="L14" s="889">
        <v>28746</v>
      </c>
      <c r="M14" s="877">
        <v>2.5</v>
      </c>
      <c r="N14" s="870">
        <v>716</v>
      </c>
      <c r="O14" s="878">
        <f t="shared" si="0"/>
        <v>2.490781326097544E-2</v>
      </c>
    </row>
    <row r="15" spans="1:15" ht="27.95" customHeight="1">
      <c r="A15" s="4570"/>
      <c r="B15" s="4571"/>
      <c r="C15" s="879" t="s">
        <v>902</v>
      </c>
      <c r="D15" s="880">
        <v>27934</v>
      </c>
      <c r="E15" s="881">
        <v>5.8</v>
      </c>
      <c r="F15" s="880">
        <v>28373</v>
      </c>
      <c r="G15" s="881">
        <v>3</v>
      </c>
      <c r="H15" s="880">
        <v>28373</v>
      </c>
      <c r="I15" s="881">
        <v>3</v>
      </c>
      <c r="J15" s="880">
        <v>40737</v>
      </c>
      <c r="K15" s="881">
        <v>3.9</v>
      </c>
      <c r="L15" s="880">
        <v>41768</v>
      </c>
      <c r="M15" s="881">
        <v>5.2</v>
      </c>
      <c r="N15" s="870">
        <v>2170</v>
      </c>
      <c r="O15" s="878">
        <f t="shared" si="0"/>
        <v>5.1953648726297645E-2</v>
      </c>
    </row>
    <row r="16" spans="1:15" ht="27.95" customHeight="1">
      <c r="A16" s="4580" t="s">
        <v>907</v>
      </c>
      <c r="B16" s="4581"/>
      <c r="C16" s="882" t="s">
        <v>903</v>
      </c>
      <c r="D16" s="883">
        <v>11391</v>
      </c>
      <c r="E16" s="884">
        <v>1.1000000000000001</v>
      </c>
      <c r="F16" s="883">
        <v>11583</v>
      </c>
      <c r="G16" s="884">
        <v>0.8</v>
      </c>
      <c r="H16" s="883">
        <v>11583</v>
      </c>
      <c r="I16" s="884">
        <v>0.8</v>
      </c>
      <c r="J16" s="883">
        <v>17525</v>
      </c>
      <c r="K16" s="884">
        <v>3.2</v>
      </c>
      <c r="L16" s="883">
        <v>17266</v>
      </c>
      <c r="M16" s="884">
        <v>3.3</v>
      </c>
      <c r="N16" s="870">
        <v>578</v>
      </c>
      <c r="O16" s="878">
        <f t="shared" si="0"/>
        <v>3.3476195992123245E-2</v>
      </c>
    </row>
    <row r="17" spans="1:15" ht="27.95" customHeight="1" thickBot="1">
      <c r="A17" s="4582"/>
      <c r="B17" s="4583"/>
      <c r="C17" s="890" t="s">
        <v>904</v>
      </c>
      <c r="D17" s="886">
        <v>9834</v>
      </c>
      <c r="E17" s="887">
        <v>12.7</v>
      </c>
      <c r="F17" s="886">
        <v>10174</v>
      </c>
      <c r="G17" s="887">
        <v>16.399999999999999</v>
      </c>
      <c r="H17" s="886">
        <v>10174</v>
      </c>
      <c r="I17" s="887">
        <v>15.8</v>
      </c>
      <c r="J17" s="886">
        <v>18397</v>
      </c>
      <c r="K17" s="887">
        <v>22.3</v>
      </c>
      <c r="L17" s="886">
        <v>18476</v>
      </c>
      <c r="M17" s="887">
        <v>25.7</v>
      </c>
      <c r="N17" s="870">
        <v>4742</v>
      </c>
      <c r="O17" s="878">
        <f t="shared" si="0"/>
        <v>0.25665728512665081</v>
      </c>
    </row>
    <row r="18" spans="1:15" ht="27.95" customHeight="1">
      <c r="A18" s="4561" t="s">
        <v>291</v>
      </c>
      <c r="B18" s="4562"/>
      <c r="C18" s="891" t="s">
        <v>901</v>
      </c>
      <c r="D18" s="892">
        <f>SUM(D6,D10,D14)</f>
        <v>66014</v>
      </c>
      <c r="E18" s="893">
        <v>23.1</v>
      </c>
      <c r="F18" s="892">
        <f>SUM(F6,F10,F14)</f>
        <v>69559</v>
      </c>
      <c r="G18" s="893">
        <v>21.7</v>
      </c>
      <c r="H18" s="892">
        <f>SUM(H6,H10,H14)</f>
        <v>71518</v>
      </c>
      <c r="I18" s="893">
        <v>22.4</v>
      </c>
      <c r="J18" s="892">
        <f>SUM(J6,J10,J14)</f>
        <v>80475</v>
      </c>
      <c r="K18" s="893">
        <v>22.4</v>
      </c>
      <c r="L18" s="892">
        <f>SUM(L6,L10,L14)</f>
        <v>81532</v>
      </c>
      <c r="M18" s="893">
        <v>23.3</v>
      </c>
      <c r="N18" s="870">
        <f>SUM(N6,N10,N14)</f>
        <v>19029</v>
      </c>
      <c r="O18" s="878">
        <f t="shared" si="0"/>
        <v>0.23339302359809647</v>
      </c>
    </row>
    <row r="19" spans="1:15" ht="27.95" customHeight="1">
      <c r="A19" s="4563"/>
      <c r="B19" s="4564"/>
      <c r="C19" s="894" t="s">
        <v>902</v>
      </c>
      <c r="D19" s="880">
        <f>SUM(D7,D11,D15)</f>
        <v>129792</v>
      </c>
      <c r="E19" s="881">
        <v>32.299999999999997</v>
      </c>
      <c r="F19" s="880">
        <f>SUM(F7,F11,F15)</f>
        <v>134632</v>
      </c>
      <c r="G19" s="881">
        <v>31.8</v>
      </c>
      <c r="H19" s="880">
        <f>SUM(H7,H11,H15)</f>
        <v>139701</v>
      </c>
      <c r="I19" s="881">
        <v>33.6</v>
      </c>
      <c r="J19" s="880">
        <f>SUM(J7,J11,J15)</f>
        <v>154568</v>
      </c>
      <c r="K19" s="881">
        <v>35</v>
      </c>
      <c r="L19" s="880">
        <f>SUM(L7,L11,L15)</f>
        <v>165334</v>
      </c>
      <c r="M19" s="881">
        <v>37.200000000000003</v>
      </c>
      <c r="N19" s="870">
        <f>SUM(N7,N11,N15)</f>
        <v>61432</v>
      </c>
      <c r="O19" s="878">
        <f t="shared" si="0"/>
        <v>0.37156301789105689</v>
      </c>
    </row>
    <row r="20" spans="1:15" ht="27.95" customHeight="1">
      <c r="A20" s="4563" t="s">
        <v>908</v>
      </c>
      <c r="B20" s="4564"/>
      <c r="C20" s="895" t="s">
        <v>903</v>
      </c>
      <c r="D20" s="880">
        <f>SUM(D8,D12,D16)</f>
        <v>14928</v>
      </c>
      <c r="E20" s="884">
        <v>15</v>
      </c>
      <c r="F20" s="880">
        <f>SUM(F8,F12,F16)</f>
        <v>15317</v>
      </c>
      <c r="G20" s="884">
        <v>17.3</v>
      </c>
      <c r="H20" s="880">
        <f>SUM(H8,H12,H16)</f>
        <v>15590</v>
      </c>
      <c r="I20" s="884">
        <v>17.899999999999999</v>
      </c>
      <c r="J20" s="880">
        <f>SUM(J8,J12,J16)</f>
        <v>21766</v>
      </c>
      <c r="K20" s="884">
        <v>17.7</v>
      </c>
      <c r="L20" s="880">
        <f>SUM(L8,L12,L16)</f>
        <v>22241</v>
      </c>
      <c r="M20" s="884">
        <v>20.6</v>
      </c>
      <c r="N20" s="870">
        <f>SUM(N8,N12,N16)</f>
        <v>4582</v>
      </c>
      <c r="O20" s="878">
        <f t="shared" si="0"/>
        <v>0.20601591655051482</v>
      </c>
    </row>
    <row r="21" spans="1:15" ht="27.95" customHeight="1">
      <c r="A21" s="4565"/>
      <c r="B21" s="4566"/>
      <c r="C21" s="896" t="s">
        <v>904</v>
      </c>
      <c r="D21" s="886">
        <f>SUM(D9,D13,D17)</f>
        <v>68705</v>
      </c>
      <c r="E21" s="887">
        <v>66.3</v>
      </c>
      <c r="F21" s="886">
        <f>SUM(F9,F13,F17)</f>
        <v>74108</v>
      </c>
      <c r="G21" s="887">
        <v>67.400000000000006</v>
      </c>
      <c r="H21" s="886">
        <f>SUM(H9,H13,H17)</f>
        <v>76769</v>
      </c>
      <c r="I21" s="887">
        <v>69.8</v>
      </c>
      <c r="J21" s="886">
        <f>SUM(J9,J13,J17)</f>
        <v>91781</v>
      </c>
      <c r="K21" s="887">
        <v>69.599999999999994</v>
      </c>
      <c r="L21" s="886">
        <f>SUM(L9,L13,L17)</f>
        <v>94960</v>
      </c>
      <c r="M21" s="887">
        <v>72.599999999999994</v>
      </c>
      <c r="N21" s="870">
        <f>SUM(N9,N13,N17)</f>
        <v>68949</v>
      </c>
      <c r="O21" s="878">
        <f t="shared" si="0"/>
        <v>0.72608466722830667</v>
      </c>
    </row>
    <row r="22" spans="1:15" ht="20.100000000000001" customHeight="1">
      <c r="A22" s="4567" t="s">
        <v>909</v>
      </c>
      <c r="B22" s="4567"/>
      <c r="C22" s="872"/>
      <c r="D22" s="872"/>
      <c r="E22" s="872"/>
      <c r="F22" s="872"/>
      <c r="G22" s="872"/>
      <c r="H22" s="872"/>
      <c r="I22" s="872"/>
      <c r="J22" s="872"/>
      <c r="K22" s="872"/>
      <c r="L22" s="872"/>
      <c r="M22" s="897" t="s">
        <v>910</v>
      </c>
    </row>
  </sheetData>
  <mergeCells count="17">
    <mergeCell ref="A1:M1"/>
    <mergeCell ref="A2:M2"/>
    <mergeCell ref="A4:C5"/>
    <mergeCell ref="D4:E4"/>
    <mergeCell ref="F4:G4"/>
    <mergeCell ref="H4:I4"/>
    <mergeCell ref="J4:K4"/>
    <mergeCell ref="L4:M4"/>
    <mergeCell ref="A18:B19"/>
    <mergeCell ref="A20:B21"/>
    <mergeCell ref="A22:B22"/>
    <mergeCell ref="A6:B7"/>
    <mergeCell ref="A8:B9"/>
    <mergeCell ref="A10:B11"/>
    <mergeCell ref="A12:B13"/>
    <mergeCell ref="A14:B15"/>
    <mergeCell ref="A16:B17"/>
  </mergeCells>
  <printOptions horizontalCentered="1" verticalCentered="1"/>
  <pageMargins left="0.51181102362204722" right="0.51181102362204722" top="0.78740157480314965" bottom="0.78740157480314965" header="0.51181102362204722" footer="0.51181102362204722"/>
  <pageSetup paperSize="9" scale="77" orientation="landscape" horizontalDpi="300" verticalDpi="300" r:id="rId1"/>
  <headerFooter alignWithMargins="0"/>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AFF16-AEE5-4591-9319-774F3EF31048}">
  <dimension ref="A1:F48"/>
  <sheetViews>
    <sheetView showGridLines="0" zoomScaleNormal="100" workbookViewId="0">
      <selection activeCell="H25" sqref="H25"/>
    </sheetView>
  </sheetViews>
  <sheetFormatPr defaultColWidth="11.5703125" defaultRowHeight="15.75"/>
  <cols>
    <col min="1" max="1" width="52.85546875" style="4412" customWidth="1"/>
    <col min="2" max="5" width="15.140625" style="4412" customWidth="1"/>
    <col min="6" max="252" width="14.140625" style="4412" customWidth="1"/>
    <col min="253" max="16384" width="11.5703125" style="4412"/>
  </cols>
  <sheetData>
    <row r="1" spans="1:6" ht="18.75">
      <c r="A1" s="5552" t="s">
        <v>3738</v>
      </c>
      <c r="B1" s="5552"/>
      <c r="C1" s="5552"/>
      <c r="D1" s="5552"/>
      <c r="E1" s="5552"/>
    </row>
    <row r="2" spans="1:6" ht="18.75">
      <c r="A2" s="4435" t="s">
        <v>3737</v>
      </c>
      <c r="B2" s="4435"/>
      <c r="C2" s="4435"/>
      <c r="D2" s="4435"/>
      <c r="E2" s="4435"/>
    </row>
    <row r="3" spans="1:6" ht="21">
      <c r="A3" s="5553" t="s">
        <v>3736</v>
      </c>
      <c r="B3" s="5553"/>
      <c r="C3" s="5553"/>
      <c r="D3" s="5553"/>
      <c r="E3" s="5553"/>
    </row>
    <row r="4" spans="1:6" ht="21">
      <c r="A4" s="4434"/>
      <c r="B4" s="4434" t="s">
        <v>3735</v>
      </c>
      <c r="C4" s="4434"/>
      <c r="D4" s="4434"/>
      <c r="E4" s="4434"/>
    </row>
    <row r="5" spans="1:6" ht="23.25" customHeight="1" thickBot="1">
      <c r="A5" s="4412" t="s">
        <v>3734</v>
      </c>
      <c r="D5" s="4433"/>
      <c r="E5" s="4412" t="s">
        <v>3733</v>
      </c>
    </row>
    <row r="6" spans="1:6" ht="34.5" customHeight="1" thickTop="1">
      <c r="A6" s="4432" t="s">
        <v>3732</v>
      </c>
      <c r="B6" s="4431" t="s">
        <v>3731</v>
      </c>
      <c r="C6" s="4430" t="s">
        <v>160</v>
      </c>
      <c r="D6" s="4429" t="s">
        <v>95</v>
      </c>
      <c r="E6" s="4428" t="s">
        <v>503</v>
      </c>
    </row>
    <row r="7" spans="1:6" ht="30" customHeight="1">
      <c r="A7" s="4427" t="s">
        <v>3730</v>
      </c>
      <c r="B7" s="4426" t="s">
        <v>3729</v>
      </c>
      <c r="C7" s="4425" t="s">
        <v>64</v>
      </c>
      <c r="D7" s="4424" t="s">
        <v>96</v>
      </c>
      <c r="E7" s="4423"/>
    </row>
    <row r="8" spans="1:6" ht="16.5" customHeight="1">
      <c r="A8" s="4419" t="s">
        <v>3728</v>
      </c>
      <c r="B8" s="5548">
        <v>0</v>
      </c>
      <c r="C8" s="5548">
        <v>0</v>
      </c>
      <c r="D8" s="5548">
        <f>B8+C8</f>
        <v>0</v>
      </c>
      <c r="E8" s="5554">
        <f>D8/D46*100</f>
        <v>0</v>
      </c>
    </row>
    <row r="9" spans="1:6" ht="13.5" customHeight="1">
      <c r="A9" s="4418" t="s">
        <v>3727</v>
      </c>
      <c r="B9" s="5549"/>
      <c r="C9" s="5549"/>
      <c r="D9" s="5549"/>
      <c r="E9" s="5555"/>
    </row>
    <row r="10" spans="1:6" ht="16.5" customHeight="1">
      <c r="A10" s="4419" t="s">
        <v>3726</v>
      </c>
      <c r="B10" s="5556">
        <v>4</v>
      </c>
      <c r="C10" s="5556">
        <v>0</v>
      </c>
      <c r="D10" s="5548">
        <f>B10+C10</f>
        <v>4</v>
      </c>
      <c r="E10" s="5550">
        <f>D10/D46*100</f>
        <v>0.98765432098765427</v>
      </c>
    </row>
    <row r="11" spans="1:6" ht="13.5" customHeight="1">
      <c r="A11" s="4418" t="s">
        <v>3725</v>
      </c>
      <c r="B11" s="5549"/>
      <c r="C11" s="5549"/>
      <c r="D11" s="5549"/>
      <c r="E11" s="5551"/>
    </row>
    <row r="12" spans="1:6" ht="15.95" customHeight="1">
      <c r="A12" s="4419" t="s">
        <v>3724</v>
      </c>
      <c r="B12" s="5556">
        <v>4</v>
      </c>
      <c r="C12" s="5556">
        <v>0</v>
      </c>
      <c r="D12" s="5548">
        <f>B12+C12</f>
        <v>4</v>
      </c>
      <c r="E12" s="5550">
        <f>D12/D46*100</f>
        <v>0.98765432098765427</v>
      </c>
    </row>
    <row r="13" spans="1:6" ht="13.5" customHeight="1">
      <c r="A13" s="4418" t="s">
        <v>3723</v>
      </c>
      <c r="B13" s="5549"/>
      <c r="C13" s="5549"/>
      <c r="D13" s="5549"/>
      <c r="E13" s="5551"/>
    </row>
    <row r="14" spans="1:6" ht="15.95" customHeight="1">
      <c r="A14" s="4419" t="s">
        <v>3722</v>
      </c>
      <c r="B14" s="5556">
        <v>2</v>
      </c>
      <c r="C14" s="5556">
        <v>0</v>
      </c>
      <c r="D14" s="5548">
        <f>B14+C14</f>
        <v>2</v>
      </c>
      <c r="E14" s="5550">
        <f>D14/D46*100</f>
        <v>0.49382716049382713</v>
      </c>
    </row>
    <row r="15" spans="1:6" ht="13.5" customHeight="1">
      <c r="A15" s="4418" t="s">
        <v>3721</v>
      </c>
      <c r="B15" s="5549"/>
      <c r="C15" s="5549"/>
      <c r="D15" s="5549"/>
      <c r="E15" s="5551"/>
    </row>
    <row r="16" spans="1:6" ht="15.95" customHeight="1">
      <c r="A16" s="4419" t="s">
        <v>2286</v>
      </c>
      <c r="B16" s="5559">
        <v>10</v>
      </c>
      <c r="C16" s="5556">
        <v>0</v>
      </c>
      <c r="D16" s="5548">
        <f>B16+C16</f>
        <v>10</v>
      </c>
      <c r="E16" s="5550">
        <f>D16/D46*100</f>
        <v>2.4691358024691357</v>
      </c>
      <c r="F16" s="4421"/>
    </row>
    <row r="17" spans="1:6" ht="13.5" customHeight="1">
      <c r="A17" s="4418" t="s">
        <v>3720</v>
      </c>
      <c r="B17" s="5560"/>
      <c r="C17" s="5549"/>
      <c r="D17" s="5549"/>
      <c r="E17" s="5551"/>
      <c r="F17" s="4421"/>
    </row>
    <row r="18" spans="1:6" ht="15.95" customHeight="1">
      <c r="A18" s="4420" t="s">
        <v>3719</v>
      </c>
      <c r="B18" s="5559">
        <v>72</v>
      </c>
      <c r="C18" s="5556">
        <v>10</v>
      </c>
      <c r="D18" s="5548">
        <f>B18+C18</f>
        <v>82</v>
      </c>
      <c r="E18" s="5550">
        <f>D18/D46*100</f>
        <v>20.246913580246915</v>
      </c>
      <c r="F18" s="4421"/>
    </row>
    <row r="19" spans="1:6" ht="13.5" customHeight="1">
      <c r="A19" s="4418" t="s">
        <v>3718</v>
      </c>
      <c r="B19" s="5560"/>
      <c r="C19" s="5549"/>
      <c r="D19" s="5549"/>
      <c r="E19" s="5551"/>
      <c r="F19" s="4421"/>
    </row>
    <row r="20" spans="1:6" ht="15.95" customHeight="1">
      <c r="A20" s="4419" t="s">
        <v>3717</v>
      </c>
      <c r="B20" s="5556">
        <v>15</v>
      </c>
      <c r="C20" s="5556">
        <v>0</v>
      </c>
      <c r="D20" s="5548">
        <f>B20+C20</f>
        <v>15</v>
      </c>
      <c r="E20" s="5550">
        <f>D20/D46*100</f>
        <v>3.7037037037037033</v>
      </c>
      <c r="F20" s="4421"/>
    </row>
    <row r="21" spans="1:6" ht="13.5" customHeight="1">
      <c r="A21" s="4418" t="s">
        <v>3716</v>
      </c>
      <c r="B21" s="5549"/>
      <c r="C21" s="5549"/>
      <c r="D21" s="5549"/>
      <c r="E21" s="5551"/>
    </row>
    <row r="22" spans="1:6" ht="15.95" customHeight="1">
      <c r="A22" s="4420" t="s">
        <v>3715</v>
      </c>
      <c r="B22" s="5556">
        <v>8</v>
      </c>
      <c r="C22" s="5556">
        <v>4</v>
      </c>
      <c r="D22" s="5548">
        <f>B22+C22</f>
        <v>12</v>
      </c>
      <c r="E22" s="5550">
        <f>D22/D46*100</f>
        <v>2.9629629629629632</v>
      </c>
    </row>
    <row r="23" spans="1:6" ht="13.5" customHeight="1">
      <c r="A23" s="4418" t="s">
        <v>3714</v>
      </c>
      <c r="B23" s="5549"/>
      <c r="C23" s="5549"/>
      <c r="D23" s="5549"/>
      <c r="E23" s="5551"/>
    </row>
    <row r="24" spans="1:6" ht="15.95" customHeight="1">
      <c r="A24" s="4419" t="s">
        <v>3713</v>
      </c>
      <c r="B24" s="5556">
        <v>39</v>
      </c>
      <c r="C24" s="5556">
        <v>0</v>
      </c>
      <c r="D24" s="5548">
        <f>B24+C24</f>
        <v>39</v>
      </c>
      <c r="E24" s="5550">
        <f>D24/D46*100</f>
        <v>9.6296296296296298</v>
      </c>
    </row>
    <row r="25" spans="1:6" ht="13.5" customHeight="1">
      <c r="A25" s="4418" t="s">
        <v>3712</v>
      </c>
      <c r="B25" s="5549"/>
      <c r="C25" s="5549"/>
      <c r="D25" s="5549"/>
      <c r="E25" s="5551"/>
    </row>
    <row r="26" spans="1:6" s="4422" customFormat="1" ht="15.95" customHeight="1">
      <c r="A26" s="4420" t="s">
        <v>3711</v>
      </c>
      <c r="B26" s="5556">
        <v>0</v>
      </c>
      <c r="C26" s="5556">
        <v>0</v>
      </c>
      <c r="D26" s="5548">
        <f>B26+C26</f>
        <v>0</v>
      </c>
      <c r="E26" s="5550">
        <f>D26/D46*100</f>
        <v>0</v>
      </c>
    </row>
    <row r="27" spans="1:6" s="4422" customFormat="1" ht="13.5" customHeight="1">
      <c r="A27" s="4418" t="s">
        <v>3710</v>
      </c>
      <c r="B27" s="5549"/>
      <c r="C27" s="5549"/>
      <c r="D27" s="5549"/>
      <c r="E27" s="5551"/>
    </row>
    <row r="28" spans="1:6" s="4422" customFormat="1" ht="15.95" customHeight="1">
      <c r="A28" s="4420" t="s">
        <v>2302</v>
      </c>
      <c r="B28" s="5556">
        <v>6</v>
      </c>
      <c r="C28" s="5556">
        <v>2</v>
      </c>
      <c r="D28" s="5548">
        <f>B28+C28</f>
        <v>8</v>
      </c>
      <c r="E28" s="5550">
        <f>D28/D46*100</f>
        <v>1.9753086419753085</v>
      </c>
    </row>
    <row r="29" spans="1:6" s="4422" customFormat="1" ht="13.5" customHeight="1">
      <c r="A29" s="4418" t="s">
        <v>3709</v>
      </c>
      <c r="B29" s="5549"/>
      <c r="C29" s="5549"/>
      <c r="D29" s="5549"/>
      <c r="E29" s="5551"/>
    </row>
    <row r="30" spans="1:6" s="4422" customFormat="1" ht="15.95" customHeight="1">
      <c r="A30" s="4420" t="s">
        <v>3708</v>
      </c>
      <c r="B30" s="5556">
        <v>10</v>
      </c>
      <c r="C30" s="5556">
        <v>2</v>
      </c>
      <c r="D30" s="5548">
        <f>B30+C30</f>
        <v>12</v>
      </c>
      <c r="E30" s="5550">
        <f>D30/D46*100</f>
        <v>2.9629629629629632</v>
      </c>
    </row>
    <row r="31" spans="1:6" s="4422" customFormat="1" ht="13.5" customHeight="1">
      <c r="A31" s="4418" t="s">
        <v>3707</v>
      </c>
      <c r="B31" s="5549"/>
      <c r="C31" s="5549"/>
      <c r="D31" s="5549"/>
      <c r="E31" s="5551"/>
    </row>
    <row r="32" spans="1:6" s="4422" customFormat="1" ht="15.95" customHeight="1">
      <c r="A32" s="4420" t="s">
        <v>3706</v>
      </c>
      <c r="B32" s="5556">
        <v>41</v>
      </c>
      <c r="C32" s="5556">
        <v>0</v>
      </c>
      <c r="D32" s="5548">
        <f>B32+C32</f>
        <v>41</v>
      </c>
      <c r="E32" s="5550">
        <f>D32/D46*100</f>
        <v>10.123456790123457</v>
      </c>
    </row>
    <row r="33" spans="1:6" s="4422" customFormat="1" ht="13.5" customHeight="1">
      <c r="A33" s="4418" t="s">
        <v>3705</v>
      </c>
      <c r="B33" s="5549"/>
      <c r="C33" s="5549"/>
      <c r="D33" s="5549"/>
      <c r="E33" s="5551"/>
    </row>
    <row r="34" spans="1:6" ht="15.95" customHeight="1">
      <c r="A34" s="4419" t="s">
        <v>3704</v>
      </c>
      <c r="B34" s="5559">
        <v>28</v>
      </c>
      <c r="C34" s="5556">
        <v>13</v>
      </c>
      <c r="D34" s="5548">
        <f>B34+C34</f>
        <v>41</v>
      </c>
      <c r="E34" s="5550">
        <f>D34/D46*100</f>
        <v>10.123456790123457</v>
      </c>
      <c r="F34" s="4421"/>
    </row>
    <row r="35" spans="1:6" ht="13.5" customHeight="1">
      <c r="A35" s="4418" t="s">
        <v>3703</v>
      </c>
      <c r="B35" s="5560"/>
      <c r="C35" s="5549"/>
      <c r="D35" s="5549"/>
      <c r="E35" s="5551"/>
      <c r="F35" s="4421"/>
    </row>
    <row r="36" spans="1:6" ht="15.95" customHeight="1">
      <c r="A36" s="4419" t="s">
        <v>3702</v>
      </c>
      <c r="B36" s="5556">
        <v>3</v>
      </c>
      <c r="C36" s="5556">
        <v>2</v>
      </c>
      <c r="D36" s="5548">
        <f>B36+C36</f>
        <v>5</v>
      </c>
      <c r="E36" s="5550">
        <f>D36/D46*100</f>
        <v>1.2345679012345678</v>
      </c>
    </row>
    <row r="37" spans="1:6" ht="13.5" customHeight="1">
      <c r="A37" s="4418" t="s">
        <v>3701</v>
      </c>
      <c r="B37" s="5549"/>
      <c r="C37" s="5549"/>
      <c r="D37" s="5549"/>
      <c r="E37" s="5551"/>
    </row>
    <row r="38" spans="1:6" ht="15.95" customHeight="1">
      <c r="A38" s="4419" t="s">
        <v>3700</v>
      </c>
      <c r="B38" s="5556">
        <v>11</v>
      </c>
      <c r="C38" s="5556">
        <v>0</v>
      </c>
      <c r="D38" s="5548">
        <f>B38+C38</f>
        <v>11</v>
      </c>
      <c r="E38" s="5550">
        <f>D38/D46*100</f>
        <v>2.7160493827160495</v>
      </c>
    </row>
    <row r="39" spans="1:6" ht="13.5" customHeight="1">
      <c r="A39" s="4418" t="s">
        <v>3699</v>
      </c>
      <c r="B39" s="5549"/>
      <c r="C39" s="5549"/>
      <c r="D39" s="5549"/>
      <c r="E39" s="5551"/>
    </row>
    <row r="40" spans="1:6" ht="15.95" customHeight="1">
      <c r="A40" s="4419" t="s">
        <v>3698</v>
      </c>
      <c r="B40" s="5556">
        <v>6</v>
      </c>
      <c r="C40" s="5556">
        <v>0</v>
      </c>
      <c r="D40" s="5548">
        <f>B40+C40</f>
        <v>6</v>
      </c>
      <c r="E40" s="5550">
        <f>D40/D46*100</f>
        <v>1.4814814814814816</v>
      </c>
    </row>
    <row r="41" spans="1:6" ht="13.5" customHeight="1">
      <c r="A41" s="4418" t="s">
        <v>3667</v>
      </c>
      <c r="B41" s="5549"/>
      <c r="C41" s="5549"/>
      <c r="D41" s="5549"/>
      <c r="E41" s="5551"/>
    </row>
    <row r="42" spans="1:6" ht="15.95" customHeight="1">
      <c r="A42" s="4420" t="s">
        <v>3697</v>
      </c>
      <c r="B42" s="5556">
        <v>31</v>
      </c>
      <c r="C42" s="5556">
        <v>23</v>
      </c>
      <c r="D42" s="5548">
        <f>B42+C42</f>
        <v>54</v>
      </c>
      <c r="E42" s="5550">
        <f>D42/D46*100</f>
        <v>13.333333333333334</v>
      </c>
    </row>
    <row r="43" spans="1:6" ht="13.5" customHeight="1">
      <c r="A43" s="4418" t="s">
        <v>3696</v>
      </c>
      <c r="B43" s="5549"/>
      <c r="C43" s="5549"/>
      <c r="D43" s="5549"/>
      <c r="E43" s="5551"/>
    </row>
    <row r="44" spans="1:6" ht="15.95" customHeight="1">
      <c r="A44" s="4419" t="s">
        <v>3695</v>
      </c>
      <c r="B44" s="5561">
        <v>50</v>
      </c>
      <c r="C44" s="5556">
        <v>9</v>
      </c>
      <c r="D44" s="5548">
        <f>B44+C44</f>
        <v>59</v>
      </c>
      <c r="E44" s="5550">
        <f>D44/D46*100</f>
        <v>14.5679012345679</v>
      </c>
    </row>
    <row r="45" spans="1:6" ht="13.5" customHeight="1">
      <c r="A45" s="4418" t="s">
        <v>273</v>
      </c>
      <c r="B45" s="5562"/>
      <c r="C45" s="5563"/>
      <c r="D45" s="5549"/>
      <c r="E45" s="5558"/>
    </row>
    <row r="46" spans="1:6" ht="18.75">
      <c r="A46" s="4417" t="s">
        <v>3694</v>
      </c>
      <c r="B46" s="4416">
        <f>SUM(B8:B45)</f>
        <v>340</v>
      </c>
      <c r="C46" s="4416">
        <f>SUM(C8:C45)</f>
        <v>65</v>
      </c>
      <c r="D46" s="4415">
        <f>B46+C46</f>
        <v>405</v>
      </c>
      <c r="E46" s="5554">
        <v>100</v>
      </c>
    </row>
    <row r="47" spans="1:6" ht="19.5" thickBot="1">
      <c r="A47" s="4414" t="s">
        <v>503</v>
      </c>
      <c r="B47" s="4413">
        <f>B46/D46*100</f>
        <v>83.950617283950606</v>
      </c>
      <c r="C47" s="4413">
        <f>C46/D46*100</f>
        <v>16.049382716049383</v>
      </c>
      <c r="D47" s="4413">
        <v>100</v>
      </c>
      <c r="E47" s="5557"/>
    </row>
    <row r="48" spans="1:6" ht="16.5" thickTop="1"/>
  </sheetData>
  <mergeCells count="79">
    <mergeCell ref="C38:C39"/>
    <mergeCell ref="C40:C41"/>
    <mergeCell ref="C42:C43"/>
    <mergeCell ref="C44:C45"/>
    <mergeCell ref="C24:C25"/>
    <mergeCell ref="C26:C27"/>
    <mergeCell ref="C28:C29"/>
    <mergeCell ref="C34:C35"/>
    <mergeCell ref="C36:C37"/>
    <mergeCell ref="C14:C15"/>
    <mergeCell ref="C16:C17"/>
    <mergeCell ref="C18:C19"/>
    <mergeCell ref="C20:C21"/>
    <mergeCell ref="C22:C23"/>
    <mergeCell ref="B36:B37"/>
    <mergeCell ref="B38:B39"/>
    <mergeCell ref="B40:B41"/>
    <mergeCell ref="B42:B43"/>
    <mergeCell ref="B44:B45"/>
    <mergeCell ref="D38:D39"/>
    <mergeCell ref="E38:E39"/>
    <mergeCell ref="D40:D41"/>
    <mergeCell ref="E40:E41"/>
    <mergeCell ref="B12:B13"/>
    <mergeCell ref="B14:B15"/>
    <mergeCell ref="B16:B17"/>
    <mergeCell ref="B18:B19"/>
    <mergeCell ref="B20:B21"/>
    <mergeCell ref="B22:B23"/>
    <mergeCell ref="B24:B25"/>
    <mergeCell ref="B26:B27"/>
    <mergeCell ref="B28:B29"/>
    <mergeCell ref="B30:B31"/>
    <mergeCell ref="B32:B33"/>
    <mergeCell ref="B34:B35"/>
    <mergeCell ref="E46:E47"/>
    <mergeCell ref="D42:D43"/>
    <mergeCell ref="E42:E43"/>
    <mergeCell ref="E44:E45"/>
    <mergeCell ref="D44:D45"/>
    <mergeCell ref="C30:C31"/>
    <mergeCell ref="E30:E31"/>
    <mergeCell ref="D32:D33"/>
    <mergeCell ref="E32:E33"/>
    <mergeCell ref="C32:C33"/>
    <mergeCell ref="D34:D35"/>
    <mergeCell ref="E34:E35"/>
    <mergeCell ref="D36:D37"/>
    <mergeCell ref="E36:E37"/>
    <mergeCell ref="D30:D31"/>
    <mergeCell ref="D26:D27"/>
    <mergeCell ref="E26:E27"/>
    <mergeCell ref="D28:D29"/>
    <mergeCell ref="E28:E29"/>
    <mergeCell ref="D22:D23"/>
    <mergeCell ref="E22:E23"/>
    <mergeCell ref="D24:D25"/>
    <mergeCell ref="E24:E25"/>
    <mergeCell ref="D18:D19"/>
    <mergeCell ref="E18:E19"/>
    <mergeCell ref="D20:D21"/>
    <mergeCell ref="E20:E21"/>
    <mergeCell ref="D14:D15"/>
    <mergeCell ref="E14:E15"/>
    <mergeCell ref="D16:D17"/>
    <mergeCell ref="E16:E17"/>
    <mergeCell ref="D10:D11"/>
    <mergeCell ref="E10:E11"/>
    <mergeCell ref="D12:D13"/>
    <mergeCell ref="E12:E13"/>
    <mergeCell ref="A1:E1"/>
    <mergeCell ref="A3:E3"/>
    <mergeCell ref="E8:E9"/>
    <mergeCell ref="D8:D9"/>
    <mergeCell ref="B8:B9"/>
    <mergeCell ref="B10:B11"/>
    <mergeCell ref="C8:C9"/>
    <mergeCell ref="C10:C11"/>
    <mergeCell ref="C12:C13"/>
  </mergeCells>
  <printOptions horizontalCentered="1" verticalCentered="1"/>
  <pageMargins left="0.43307086614173229" right="0.39370078740157483" top="0.19685039370078741" bottom="0.19685039370078741" header="0.51181102362204722" footer="0.51181102362204722"/>
  <pageSetup paperSize="9" scale="90" orientation="portrait" horizontalDpi="4294967292" verticalDpi="4294967292" r:id="rId1"/>
  <headerFooter alignWithMargins="0"/>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00436-4486-4820-A177-A0CF56732D03}">
  <dimension ref="A1:R43"/>
  <sheetViews>
    <sheetView showGridLines="0" workbookViewId="0">
      <selection activeCell="K23" sqref="K23"/>
    </sheetView>
  </sheetViews>
  <sheetFormatPr defaultRowHeight="15"/>
  <sheetData>
    <row r="1" spans="1:18" ht="18">
      <c r="A1" s="4592" t="s">
        <v>911</v>
      </c>
      <c r="B1" s="4592"/>
      <c r="C1" s="4592"/>
      <c r="D1" s="4592"/>
      <c r="E1" s="4592"/>
      <c r="F1" s="4592"/>
      <c r="G1" s="4592"/>
      <c r="H1" s="4592"/>
      <c r="I1" s="4592"/>
      <c r="J1" s="4592"/>
      <c r="K1" s="4592"/>
      <c r="L1" s="4592"/>
      <c r="M1" s="4592"/>
      <c r="N1" s="4592"/>
      <c r="O1" s="4592"/>
      <c r="P1" s="4592"/>
      <c r="Q1" s="4592"/>
      <c r="R1" s="4592"/>
    </row>
    <row r="2" spans="1:18" ht="16.5">
      <c r="A2" s="4593" t="s">
        <v>912</v>
      </c>
      <c r="B2" s="4593"/>
      <c r="C2" s="4593"/>
      <c r="D2" s="4593"/>
      <c r="E2" s="4593"/>
      <c r="F2" s="4593"/>
      <c r="G2" s="4593"/>
      <c r="H2" s="4593"/>
      <c r="I2" s="4593"/>
      <c r="J2" s="4593"/>
      <c r="K2" s="4593"/>
      <c r="L2" s="4593"/>
      <c r="M2" s="4593"/>
      <c r="N2" s="4593"/>
      <c r="O2" s="4593"/>
      <c r="P2" s="4593"/>
      <c r="Q2" s="4593"/>
      <c r="R2" s="4593"/>
    </row>
    <row r="3" spans="1:18" ht="25.5">
      <c r="A3" s="898" t="s">
        <v>913</v>
      </c>
      <c r="B3" s="899"/>
      <c r="C3" s="900"/>
      <c r="D3" s="900"/>
      <c r="E3" s="901"/>
      <c r="F3" s="902"/>
      <c r="G3" s="903"/>
      <c r="H3" s="900"/>
      <c r="I3" s="901"/>
      <c r="J3" s="902"/>
      <c r="K3" s="903"/>
      <c r="L3" s="900"/>
      <c r="M3" s="901"/>
      <c r="N3" s="902"/>
      <c r="O3" s="904"/>
      <c r="P3" s="901"/>
      <c r="Q3" s="901"/>
      <c r="R3" s="902" t="s">
        <v>914</v>
      </c>
    </row>
    <row r="4" spans="1:18" ht="30">
      <c r="A4" s="4594" t="s">
        <v>915</v>
      </c>
      <c r="B4" s="4595"/>
      <c r="C4" s="4600" t="s">
        <v>900</v>
      </c>
      <c r="D4" s="4601"/>
      <c r="E4" s="4602" t="s">
        <v>916</v>
      </c>
      <c r="F4" s="4603"/>
      <c r="G4" s="4600" t="s">
        <v>905</v>
      </c>
      <c r="H4" s="4601"/>
      <c r="I4" s="4604" t="s">
        <v>917</v>
      </c>
      <c r="J4" s="4605"/>
      <c r="K4" s="905" t="s">
        <v>891</v>
      </c>
      <c r="L4" s="906"/>
      <c r="M4" s="4602" t="s">
        <v>918</v>
      </c>
      <c r="N4" s="4603"/>
      <c r="O4" s="4606" t="s">
        <v>919</v>
      </c>
      <c r="P4" s="4607"/>
      <c r="Q4" s="4608" t="s">
        <v>920</v>
      </c>
      <c r="R4" s="4609"/>
    </row>
    <row r="5" spans="1:18" ht="40.5">
      <c r="A5" s="4596"/>
      <c r="B5" s="4597"/>
      <c r="C5" s="907" t="s">
        <v>921</v>
      </c>
      <c r="D5" s="907" t="s">
        <v>922</v>
      </c>
      <c r="E5" s="907" t="s">
        <v>923</v>
      </c>
      <c r="F5" s="907" t="s">
        <v>95</v>
      </c>
      <c r="G5" s="908" t="s">
        <v>921</v>
      </c>
      <c r="H5" s="907" t="s">
        <v>922</v>
      </c>
      <c r="I5" s="907" t="s">
        <v>923</v>
      </c>
      <c r="J5" s="907" t="s">
        <v>95</v>
      </c>
      <c r="K5" s="908" t="s">
        <v>921</v>
      </c>
      <c r="L5" s="907" t="s">
        <v>922</v>
      </c>
      <c r="M5" s="907" t="s">
        <v>923</v>
      </c>
      <c r="N5" s="907" t="s">
        <v>95</v>
      </c>
      <c r="O5" s="909" t="s">
        <v>921</v>
      </c>
      <c r="P5" s="910" t="s">
        <v>922</v>
      </c>
      <c r="Q5" s="910" t="s">
        <v>923</v>
      </c>
      <c r="R5" s="910" t="s">
        <v>95</v>
      </c>
    </row>
    <row r="6" spans="1:18" ht="57.75">
      <c r="A6" s="4598"/>
      <c r="B6" s="4599"/>
      <c r="C6" s="907" t="s">
        <v>581</v>
      </c>
      <c r="D6" s="907" t="s">
        <v>924</v>
      </c>
      <c r="E6" s="907" t="s">
        <v>925</v>
      </c>
      <c r="F6" s="907" t="s">
        <v>96</v>
      </c>
      <c r="G6" s="908" t="s">
        <v>581</v>
      </c>
      <c r="H6" s="907" t="s">
        <v>924</v>
      </c>
      <c r="I6" s="907" t="s">
        <v>925</v>
      </c>
      <c r="J6" s="907" t="s">
        <v>96</v>
      </c>
      <c r="K6" s="908" t="s">
        <v>581</v>
      </c>
      <c r="L6" s="907" t="s">
        <v>924</v>
      </c>
      <c r="M6" s="907" t="s">
        <v>925</v>
      </c>
      <c r="N6" s="907" t="s">
        <v>96</v>
      </c>
      <c r="O6" s="909" t="s">
        <v>581</v>
      </c>
      <c r="P6" s="910" t="s">
        <v>924</v>
      </c>
      <c r="Q6" s="910" t="s">
        <v>925</v>
      </c>
      <c r="R6" s="910" t="s">
        <v>96</v>
      </c>
    </row>
    <row r="7" spans="1:18" ht="15.75">
      <c r="A7" s="911" t="s">
        <v>926</v>
      </c>
      <c r="B7" s="912" t="s">
        <v>927</v>
      </c>
      <c r="C7" s="913">
        <v>5954</v>
      </c>
      <c r="D7" s="913">
        <v>249</v>
      </c>
      <c r="E7" s="913">
        <v>38</v>
      </c>
      <c r="F7" s="914">
        <f>SUM(C7:E7)</f>
        <v>6241</v>
      </c>
      <c r="G7" s="915">
        <v>563</v>
      </c>
      <c r="H7" s="913">
        <v>295</v>
      </c>
      <c r="I7" s="913">
        <v>52</v>
      </c>
      <c r="J7" s="914">
        <f>SUM(G7:I7)</f>
        <v>910</v>
      </c>
      <c r="K7" s="915">
        <v>4560</v>
      </c>
      <c r="L7" s="913">
        <v>3</v>
      </c>
      <c r="M7" s="913">
        <v>2</v>
      </c>
      <c r="N7" s="914">
        <f>SUM(K7:M7)</f>
        <v>4565</v>
      </c>
      <c r="O7" s="916">
        <f>C7+G7+K7</f>
        <v>11077</v>
      </c>
      <c r="P7" s="916">
        <f>D7+H7+L7</f>
        <v>547</v>
      </c>
      <c r="Q7" s="916">
        <f>E7+I7+M7</f>
        <v>92</v>
      </c>
      <c r="R7" s="917">
        <f>SUM(O7:Q7)</f>
        <v>11716</v>
      </c>
    </row>
    <row r="8" spans="1:18" ht="15.75">
      <c r="A8" s="918" t="s">
        <v>928</v>
      </c>
      <c r="B8" s="919" t="s">
        <v>929</v>
      </c>
      <c r="C8" s="913">
        <v>2597</v>
      </c>
      <c r="D8" s="913">
        <v>542</v>
      </c>
      <c r="E8" s="913">
        <v>218</v>
      </c>
      <c r="F8" s="914">
        <f t="shared" ref="F8:F42" si="0">SUM(C8:E8)</f>
        <v>3357</v>
      </c>
      <c r="G8" s="915">
        <v>484</v>
      </c>
      <c r="H8" s="913">
        <v>349</v>
      </c>
      <c r="I8" s="913">
        <v>266</v>
      </c>
      <c r="J8" s="914">
        <f t="shared" ref="J8:J42" si="1">SUM(G8:I8)</f>
        <v>1099</v>
      </c>
      <c r="K8" s="915">
        <v>6749</v>
      </c>
      <c r="L8" s="913">
        <v>1320</v>
      </c>
      <c r="M8" s="913">
        <v>260</v>
      </c>
      <c r="N8" s="914">
        <f t="shared" ref="N8:N42" si="2">SUM(K8:M8)</f>
        <v>8329</v>
      </c>
      <c r="O8" s="916">
        <f t="shared" ref="O8:Q42" si="3">C8+G8+K8</f>
        <v>9830</v>
      </c>
      <c r="P8" s="916">
        <f t="shared" si="3"/>
        <v>2211</v>
      </c>
      <c r="Q8" s="916">
        <f t="shared" si="3"/>
        <v>744</v>
      </c>
      <c r="R8" s="917">
        <f t="shared" ref="R8:R42" si="4">SUM(O8:Q8)</f>
        <v>12785</v>
      </c>
    </row>
    <row r="9" spans="1:18" ht="15.75">
      <c r="A9" s="918" t="s">
        <v>930</v>
      </c>
      <c r="B9" s="919" t="s">
        <v>931</v>
      </c>
      <c r="C9" s="913">
        <v>1488</v>
      </c>
      <c r="D9" s="913">
        <v>825</v>
      </c>
      <c r="E9" s="913">
        <v>349</v>
      </c>
      <c r="F9" s="914">
        <f t="shared" si="0"/>
        <v>2662</v>
      </c>
      <c r="G9" s="915">
        <v>249</v>
      </c>
      <c r="H9" s="913">
        <v>221</v>
      </c>
      <c r="I9" s="913">
        <v>163</v>
      </c>
      <c r="J9" s="914">
        <f t="shared" si="1"/>
        <v>633</v>
      </c>
      <c r="K9" s="915">
        <v>308</v>
      </c>
      <c r="L9" s="913">
        <v>1290</v>
      </c>
      <c r="M9" s="913">
        <v>270</v>
      </c>
      <c r="N9" s="914">
        <f t="shared" si="2"/>
        <v>1868</v>
      </c>
      <c r="O9" s="916">
        <f t="shared" si="3"/>
        <v>2045</v>
      </c>
      <c r="P9" s="916">
        <f t="shared" si="3"/>
        <v>2336</v>
      </c>
      <c r="Q9" s="916">
        <f t="shared" si="3"/>
        <v>782</v>
      </c>
      <c r="R9" s="917">
        <f t="shared" si="4"/>
        <v>5163</v>
      </c>
    </row>
    <row r="10" spans="1:18" ht="15.75">
      <c r="A10" s="918" t="s">
        <v>932</v>
      </c>
      <c r="B10" s="919" t="s">
        <v>933</v>
      </c>
      <c r="C10" s="913">
        <v>2077</v>
      </c>
      <c r="D10" s="913">
        <v>893</v>
      </c>
      <c r="E10" s="913">
        <v>341</v>
      </c>
      <c r="F10" s="914">
        <f t="shared" si="0"/>
        <v>3311</v>
      </c>
      <c r="G10" s="915">
        <v>323</v>
      </c>
      <c r="H10" s="913">
        <v>199</v>
      </c>
      <c r="I10" s="913">
        <v>214</v>
      </c>
      <c r="J10" s="914">
        <f t="shared" si="1"/>
        <v>736</v>
      </c>
      <c r="K10" s="915">
        <v>119</v>
      </c>
      <c r="L10" s="913">
        <v>691</v>
      </c>
      <c r="M10" s="913">
        <v>294</v>
      </c>
      <c r="N10" s="914">
        <f t="shared" si="2"/>
        <v>1104</v>
      </c>
      <c r="O10" s="916">
        <f t="shared" si="3"/>
        <v>2519</v>
      </c>
      <c r="P10" s="916">
        <f t="shared" si="3"/>
        <v>1783</v>
      </c>
      <c r="Q10" s="916">
        <f t="shared" si="3"/>
        <v>849</v>
      </c>
      <c r="R10" s="917">
        <f t="shared" si="4"/>
        <v>5151</v>
      </c>
    </row>
    <row r="11" spans="1:18" ht="15.75">
      <c r="A11" s="918" t="s">
        <v>934</v>
      </c>
      <c r="B11" s="919" t="s">
        <v>935</v>
      </c>
      <c r="C11" s="913">
        <v>291</v>
      </c>
      <c r="D11" s="913">
        <v>479</v>
      </c>
      <c r="E11" s="913">
        <v>165</v>
      </c>
      <c r="F11" s="914">
        <f t="shared" si="0"/>
        <v>935</v>
      </c>
      <c r="G11" s="915">
        <v>98</v>
      </c>
      <c r="H11" s="913">
        <v>162</v>
      </c>
      <c r="I11" s="913">
        <v>152</v>
      </c>
      <c r="J11" s="914">
        <f t="shared" si="1"/>
        <v>412</v>
      </c>
      <c r="K11" s="915">
        <v>98</v>
      </c>
      <c r="L11" s="913">
        <v>539</v>
      </c>
      <c r="M11" s="913">
        <v>179</v>
      </c>
      <c r="N11" s="914">
        <f t="shared" si="2"/>
        <v>816</v>
      </c>
      <c r="O11" s="916">
        <f t="shared" si="3"/>
        <v>487</v>
      </c>
      <c r="P11" s="916">
        <f t="shared" si="3"/>
        <v>1180</v>
      </c>
      <c r="Q11" s="916">
        <f t="shared" si="3"/>
        <v>496</v>
      </c>
      <c r="R11" s="917">
        <f t="shared" si="4"/>
        <v>2163</v>
      </c>
    </row>
    <row r="12" spans="1:18" ht="15.75">
      <c r="A12" s="918" t="s">
        <v>936</v>
      </c>
      <c r="B12" s="919" t="s">
        <v>937</v>
      </c>
      <c r="C12" s="913">
        <v>96</v>
      </c>
      <c r="D12" s="913">
        <v>233</v>
      </c>
      <c r="E12" s="913">
        <v>97</v>
      </c>
      <c r="F12" s="914">
        <f t="shared" si="0"/>
        <v>426</v>
      </c>
      <c r="G12" s="915">
        <v>39</v>
      </c>
      <c r="H12" s="913">
        <v>58</v>
      </c>
      <c r="I12" s="913">
        <v>83</v>
      </c>
      <c r="J12" s="914">
        <f t="shared" si="1"/>
        <v>180</v>
      </c>
      <c r="K12" s="915">
        <v>23</v>
      </c>
      <c r="L12" s="913">
        <v>273</v>
      </c>
      <c r="M12" s="913">
        <v>119</v>
      </c>
      <c r="N12" s="914">
        <f t="shared" si="2"/>
        <v>415</v>
      </c>
      <c r="O12" s="916">
        <f t="shared" si="3"/>
        <v>158</v>
      </c>
      <c r="P12" s="916">
        <f t="shared" si="3"/>
        <v>564</v>
      </c>
      <c r="Q12" s="916">
        <f t="shared" si="3"/>
        <v>299</v>
      </c>
      <c r="R12" s="917">
        <f t="shared" si="4"/>
        <v>1021</v>
      </c>
    </row>
    <row r="13" spans="1:18" ht="15.75">
      <c r="A13" s="918" t="s">
        <v>938</v>
      </c>
      <c r="B13" s="920" t="s">
        <v>939</v>
      </c>
      <c r="C13" s="913">
        <v>5</v>
      </c>
      <c r="D13" s="913">
        <v>44</v>
      </c>
      <c r="E13" s="913">
        <v>91</v>
      </c>
      <c r="F13" s="914">
        <f t="shared" si="0"/>
        <v>140</v>
      </c>
      <c r="G13" s="915">
        <v>21</v>
      </c>
      <c r="H13" s="913">
        <v>90</v>
      </c>
      <c r="I13" s="913">
        <v>78</v>
      </c>
      <c r="J13" s="914">
        <f t="shared" si="1"/>
        <v>189</v>
      </c>
      <c r="K13" s="915">
        <v>3</v>
      </c>
      <c r="L13" s="913">
        <v>15</v>
      </c>
      <c r="M13" s="913">
        <v>23</v>
      </c>
      <c r="N13" s="914">
        <f t="shared" si="2"/>
        <v>41</v>
      </c>
      <c r="O13" s="916">
        <f t="shared" si="3"/>
        <v>29</v>
      </c>
      <c r="P13" s="916">
        <f t="shared" si="3"/>
        <v>149</v>
      </c>
      <c r="Q13" s="916">
        <f t="shared" si="3"/>
        <v>192</v>
      </c>
      <c r="R13" s="917">
        <f t="shared" si="4"/>
        <v>370</v>
      </c>
    </row>
    <row r="14" spans="1:18" ht="15.75">
      <c r="A14" s="918" t="s">
        <v>940</v>
      </c>
      <c r="B14" s="919" t="s">
        <v>941</v>
      </c>
      <c r="C14" s="913">
        <v>86</v>
      </c>
      <c r="D14" s="913">
        <v>91</v>
      </c>
      <c r="E14" s="913">
        <v>102</v>
      </c>
      <c r="F14" s="914">
        <f t="shared" si="0"/>
        <v>279</v>
      </c>
      <c r="G14" s="915">
        <v>18</v>
      </c>
      <c r="H14" s="913">
        <v>37</v>
      </c>
      <c r="I14" s="913">
        <v>56</v>
      </c>
      <c r="J14" s="914">
        <f t="shared" si="1"/>
        <v>111</v>
      </c>
      <c r="K14" s="915">
        <v>5</v>
      </c>
      <c r="L14" s="913">
        <v>37</v>
      </c>
      <c r="M14" s="913">
        <v>43</v>
      </c>
      <c r="N14" s="914">
        <f t="shared" si="2"/>
        <v>85</v>
      </c>
      <c r="O14" s="916">
        <f t="shared" si="3"/>
        <v>109</v>
      </c>
      <c r="P14" s="916">
        <f t="shared" si="3"/>
        <v>165</v>
      </c>
      <c r="Q14" s="916">
        <f t="shared" si="3"/>
        <v>201</v>
      </c>
      <c r="R14" s="917">
        <f t="shared" si="4"/>
        <v>475</v>
      </c>
    </row>
    <row r="15" spans="1:18" ht="15.75">
      <c r="A15" s="918" t="s">
        <v>942</v>
      </c>
      <c r="B15" s="919" t="s">
        <v>943</v>
      </c>
      <c r="C15" s="913">
        <v>42</v>
      </c>
      <c r="D15" s="913">
        <v>65</v>
      </c>
      <c r="E15" s="913">
        <v>51</v>
      </c>
      <c r="F15" s="914">
        <f t="shared" si="0"/>
        <v>158</v>
      </c>
      <c r="G15" s="915">
        <v>13</v>
      </c>
      <c r="H15" s="913">
        <v>23</v>
      </c>
      <c r="I15" s="913">
        <v>41</v>
      </c>
      <c r="J15" s="914">
        <f t="shared" si="1"/>
        <v>77</v>
      </c>
      <c r="K15" s="915">
        <v>8</v>
      </c>
      <c r="L15" s="913">
        <v>58</v>
      </c>
      <c r="M15" s="913">
        <v>74</v>
      </c>
      <c r="N15" s="914">
        <f t="shared" si="2"/>
        <v>140</v>
      </c>
      <c r="O15" s="916">
        <f t="shared" si="3"/>
        <v>63</v>
      </c>
      <c r="P15" s="916">
        <f t="shared" si="3"/>
        <v>146</v>
      </c>
      <c r="Q15" s="916">
        <f t="shared" si="3"/>
        <v>166</v>
      </c>
      <c r="R15" s="917">
        <f t="shared" si="4"/>
        <v>375</v>
      </c>
    </row>
    <row r="16" spans="1:18" ht="15.75">
      <c r="A16" s="918" t="s">
        <v>944</v>
      </c>
      <c r="B16" s="919" t="s">
        <v>945</v>
      </c>
      <c r="C16" s="913">
        <v>129</v>
      </c>
      <c r="D16" s="913">
        <v>299</v>
      </c>
      <c r="E16" s="913">
        <v>114</v>
      </c>
      <c r="F16" s="914">
        <f t="shared" si="0"/>
        <v>542</v>
      </c>
      <c r="G16" s="915">
        <v>55</v>
      </c>
      <c r="H16" s="913">
        <v>121</v>
      </c>
      <c r="I16" s="913">
        <v>119</v>
      </c>
      <c r="J16" s="914">
        <f t="shared" si="1"/>
        <v>295</v>
      </c>
      <c r="K16" s="915">
        <v>47</v>
      </c>
      <c r="L16" s="913">
        <v>579</v>
      </c>
      <c r="M16" s="913">
        <v>163</v>
      </c>
      <c r="N16" s="914">
        <f t="shared" si="2"/>
        <v>789</v>
      </c>
      <c r="O16" s="916">
        <f t="shared" si="3"/>
        <v>231</v>
      </c>
      <c r="P16" s="916">
        <f t="shared" si="3"/>
        <v>999</v>
      </c>
      <c r="Q16" s="916">
        <f t="shared" si="3"/>
        <v>396</v>
      </c>
      <c r="R16" s="917">
        <f t="shared" si="4"/>
        <v>1626</v>
      </c>
    </row>
    <row r="17" spans="1:18" ht="15.75">
      <c r="A17" s="918" t="s">
        <v>946</v>
      </c>
      <c r="B17" s="919" t="s">
        <v>947</v>
      </c>
      <c r="C17" s="913">
        <v>169</v>
      </c>
      <c r="D17" s="913">
        <v>299</v>
      </c>
      <c r="E17" s="913">
        <v>192</v>
      </c>
      <c r="F17" s="914">
        <f t="shared" si="0"/>
        <v>660</v>
      </c>
      <c r="G17" s="915">
        <v>93</v>
      </c>
      <c r="H17" s="913">
        <v>99</v>
      </c>
      <c r="I17" s="913">
        <v>147</v>
      </c>
      <c r="J17" s="914">
        <f t="shared" si="1"/>
        <v>339</v>
      </c>
      <c r="K17" s="915">
        <v>81</v>
      </c>
      <c r="L17" s="913">
        <v>493</v>
      </c>
      <c r="M17" s="913">
        <v>191</v>
      </c>
      <c r="N17" s="914">
        <f t="shared" si="2"/>
        <v>765</v>
      </c>
      <c r="O17" s="916">
        <f t="shared" si="3"/>
        <v>343</v>
      </c>
      <c r="P17" s="916">
        <f t="shared" si="3"/>
        <v>891</v>
      </c>
      <c r="Q17" s="916">
        <f t="shared" si="3"/>
        <v>530</v>
      </c>
      <c r="R17" s="917">
        <f t="shared" si="4"/>
        <v>1764</v>
      </c>
    </row>
    <row r="18" spans="1:18" ht="15.75">
      <c r="A18" s="918" t="s">
        <v>948</v>
      </c>
      <c r="B18" s="919" t="s">
        <v>949</v>
      </c>
      <c r="C18" s="913">
        <v>953</v>
      </c>
      <c r="D18" s="913">
        <v>863</v>
      </c>
      <c r="E18" s="913">
        <v>299</v>
      </c>
      <c r="F18" s="914">
        <f t="shared" si="0"/>
        <v>2115</v>
      </c>
      <c r="G18" s="915">
        <v>226</v>
      </c>
      <c r="H18" s="913">
        <v>204</v>
      </c>
      <c r="I18" s="913">
        <v>205</v>
      </c>
      <c r="J18" s="914">
        <f t="shared" si="1"/>
        <v>635</v>
      </c>
      <c r="K18" s="915">
        <v>450</v>
      </c>
      <c r="L18" s="913">
        <v>1515</v>
      </c>
      <c r="M18" s="913">
        <v>386</v>
      </c>
      <c r="N18" s="914">
        <f t="shared" si="2"/>
        <v>2351</v>
      </c>
      <c r="O18" s="916">
        <f t="shared" si="3"/>
        <v>1629</v>
      </c>
      <c r="P18" s="916">
        <f t="shared" si="3"/>
        <v>2582</v>
      </c>
      <c r="Q18" s="916">
        <f t="shared" si="3"/>
        <v>890</v>
      </c>
      <c r="R18" s="917">
        <f t="shared" si="4"/>
        <v>5101</v>
      </c>
    </row>
    <row r="19" spans="1:18" ht="15.75">
      <c r="A19" s="921" t="s">
        <v>950</v>
      </c>
      <c r="B19" s="922" t="s">
        <v>951</v>
      </c>
      <c r="C19" s="923">
        <v>152</v>
      </c>
      <c r="D19" s="923">
        <v>220</v>
      </c>
      <c r="E19" s="923">
        <v>153</v>
      </c>
      <c r="F19" s="924">
        <f t="shared" si="0"/>
        <v>525</v>
      </c>
      <c r="G19" s="915">
        <v>27</v>
      </c>
      <c r="H19" s="923">
        <v>134</v>
      </c>
      <c r="I19" s="923">
        <v>143</v>
      </c>
      <c r="J19" s="924">
        <f t="shared" si="1"/>
        <v>304</v>
      </c>
      <c r="K19" s="915">
        <v>64</v>
      </c>
      <c r="L19" s="923">
        <v>208</v>
      </c>
      <c r="M19" s="923">
        <v>143</v>
      </c>
      <c r="N19" s="924">
        <f t="shared" si="2"/>
        <v>415</v>
      </c>
      <c r="O19" s="916">
        <f t="shared" si="3"/>
        <v>243</v>
      </c>
      <c r="P19" s="916">
        <f t="shared" si="3"/>
        <v>562</v>
      </c>
      <c r="Q19" s="916">
        <f t="shared" si="3"/>
        <v>439</v>
      </c>
      <c r="R19" s="925">
        <f t="shared" si="4"/>
        <v>1244</v>
      </c>
    </row>
    <row r="20" spans="1:18" ht="15.75">
      <c r="A20" s="918" t="s">
        <v>952</v>
      </c>
      <c r="B20" s="919" t="s">
        <v>953</v>
      </c>
      <c r="C20" s="913">
        <v>50</v>
      </c>
      <c r="D20" s="913">
        <v>160</v>
      </c>
      <c r="E20" s="913">
        <v>47</v>
      </c>
      <c r="F20" s="914">
        <f t="shared" si="0"/>
        <v>257</v>
      </c>
      <c r="G20" s="915">
        <v>1</v>
      </c>
      <c r="H20" s="913">
        <v>57</v>
      </c>
      <c r="I20" s="913">
        <v>79</v>
      </c>
      <c r="J20" s="914">
        <f t="shared" si="1"/>
        <v>137</v>
      </c>
      <c r="K20" s="915">
        <v>12</v>
      </c>
      <c r="L20" s="913">
        <v>129</v>
      </c>
      <c r="M20" s="913">
        <v>65</v>
      </c>
      <c r="N20" s="914">
        <f t="shared" si="2"/>
        <v>206</v>
      </c>
      <c r="O20" s="916">
        <f t="shared" si="3"/>
        <v>63</v>
      </c>
      <c r="P20" s="916">
        <f t="shared" si="3"/>
        <v>346</v>
      </c>
      <c r="Q20" s="916">
        <f t="shared" si="3"/>
        <v>191</v>
      </c>
      <c r="R20" s="917">
        <f t="shared" si="4"/>
        <v>600</v>
      </c>
    </row>
    <row r="21" spans="1:18" ht="15.75">
      <c r="A21" s="918" t="s">
        <v>954</v>
      </c>
      <c r="B21" s="919" t="s">
        <v>955</v>
      </c>
      <c r="C21" s="913">
        <v>49</v>
      </c>
      <c r="D21" s="913">
        <v>212</v>
      </c>
      <c r="E21" s="913">
        <v>90</v>
      </c>
      <c r="F21" s="914">
        <f t="shared" si="0"/>
        <v>351</v>
      </c>
      <c r="G21" s="915">
        <v>45</v>
      </c>
      <c r="H21" s="913">
        <v>64</v>
      </c>
      <c r="I21" s="913">
        <v>83</v>
      </c>
      <c r="J21" s="914">
        <f t="shared" si="1"/>
        <v>192</v>
      </c>
      <c r="K21" s="915">
        <v>189</v>
      </c>
      <c r="L21" s="913">
        <v>728</v>
      </c>
      <c r="M21" s="913">
        <v>138</v>
      </c>
      <c r="N21" s="914">
        <f t="shared" si="2"/>
        <v>1055</v>
      </c>
      <c r="O21" s="916">
        <f t="shared" si="3"/>
        <v>283</v>
      </c>
      <c r="P21" s="916">
        <f t="shared" si="3"/>
        <v>1004</v>
      </c>
      <c r="Q21" s="916">
        <f t="shared" si="3"/>
        <v>311</v>
      </c>
      <c r="R21" s="917">
        <f t="shared" si="4"/>
        <v>1598</v>
      </c>
    </row>
    <row r="22" spans="1:18" ht="15.75">
      <c r="A22" s="918" t="s">
        <v>956</v>
      </c>
      <c r="B22" s="919" t="s">
        <v>957</v>
      </c>
      <c r="C22" s="913">
        <v>52</v>
      </c>
      <c r="D22" s="913">
        <v>41</v>
      </c>
      <c r="E22" s="913">
        <v>48</v>
      </c>
      <c r="F22" s="914">
        <f t="shared" si="0"/>
        <v>141</v>
      </c>
      <c r="G22" s="915">
        <v>18</v>
      </c>
      <c r="H22" s="913">
        <v>40</v>
      </c>
      <c r="I22" s="913">
        <v>56</v>
      </c>
      <c r="J22" s="914">
        <f t="shared" si="1"/>
        <v>114</v>
      </c>
      <c r="K22" s="915">
        <v>14</v>
      </c>
      <c r="L22" s="913">
        <v>38</v>
      </c>
      <c r="M22" s="913">
        <v>48</v>
      </c>
      <c r="N22" s="914">
        <f t="shared" si="2"/>
        <v>100</v>
      </c>
      <c r="O22" s="916">
        <f t="shared" si="3"/>
        <v>84</v>
      </c>
      <c r="P22" s="916">
        <f t="shared" si="3"/>
        <v>119</v>
      </c>
      <c r="Q22" s="916">
        <f t="shared" si="3"/>
        <v>152</v>
      </c>
      <c r="R22" s="917">
        <f t="shared" si="4"/>
        <v>355</v>
      </c>
    </row>
    <row r="23" spans="1:18" ht="15.75">
      <c r="A23" s="918" t="s">
        <v>958</v>
      </c>
      <c r="B23" s="919" t="s">
        <v>691</v>
      </c>
      <c r="C23" s="913">
        <v>20</v>
      </c>
      <c r="D23" s="913">
        <v>141</v>
      </c>
      <c r="E23" s="913">
        <v>17</v>
      </c>
      <c r="F23" s="914">
        <f t="shared" si="0"/>
        <v>178</v>
      </c>
      <c r="G23" s="915">
        <v>39</v>
      </c>
      <c r="H23" s="913">
        <v>36</v>
      </c>
      <c r="I23" s="913">
        <v>17</v>
      </c>
      <c r="J23" s="914">
        <f t="shared" si="1"/>
        <v>92</v>
      </c>
      <c r="K23" s="915">
        <v>0</v>
      </c>
      <c r="L23" s="913">
        <v>11</v>
      </c>
      <c r="M23" s="913">
        <v>4</v>
      </c>
      <c r="N23" s="914">
        <f t="shared" si="2"/>
        <v>15</v>
      </c>
      <c r="O23" s="916">
        <f t="shared" si="3"/>
        <v>59</v>
      </c>
      <c r="P23" s="916">
        <f t="shared" si="3"/>
        <v>188</v>
      </c>
      <c r="Q23" s="916">
        <f t="shared" si="3"/>
        <v>38</v>
      </c>
      <c r="R23" s="917">
        <f t="shared" si="4"/>
        <v>285</v>
      </c>
    </row>
    <row r="24" spans="1:18" ht="15.75">
      <c r="A24" s="918" t="s">
        <v>959</v>
      </c>
      <c r="B24" s="919" t="s">
        <v>960</v>
      </c>
      <c r="C24" s="913">
        <v>0</v>
      </c>
      <c r="D24" s="913">
        <v>25</v>
      </c>
      <c r="E24" s="913">
        <v>34</v>
      </c>
      <c r="F24" s="914">
        <f t="shared" si="0"/>
        <v>59</v>
      </c>
      <c r="G24" s="915">
        <v>0</v>
      </c>
      <c r="H24" s="913">
        <v>17</v>
      </c>
      <c r="I24" s="913">
        <v>32</v>
      </c>
      <c r="J24" s="914">
        <f t="shared" si="1"/>
        <v>49</v>
      </c>
      <c r="K24" s="915">
        <v>2</v>
      </c>
      <c r="L24" s="913">
        <v>34</v>
      </c>
      <c r="M24" s="913">
        <v>14</v>
      </c>
      <c r="N24" s="914">
        <f t="shared" si="2"/>
        <v>50</v>
      </c>
      <c r="O24" s="916">
        <f t="shared" si="3"/>
        <v>2</v>
      </c>
      <c r="P24" s="916">
        <f t="shared" si="3"/>
        <v>76</v>
      </c>
      <c r="Q24" s="916">
        <f t="shared" si="3"/>
        <v>80</v>
      </c>
      <c r="R24" s="917">
        <f t="shared" si="4"/>
        <v>158</v>
      </c>
    </row>
    <row r="25" spans="1:18" ht="15.75">
      <c r="A25" s="918" t="s">
        <v>961</v>
      </c>
      <c r="B25" s="919" t="s">
        <v>962</v>
      </c>
      <c r="C25" s="913">
        <v>133</v>
      </c>
      <c r="D25" s="913">
        <v>439</v>
      </c>
      <c r="E25" s="913">
        <v>186</v>
      </c>
      <c r="F25" s="914">
        <f t="shared" si="0"/>
        <v>758</v>
      </c>
      <c r="G25" s="915">
        <v>101</v>
      </c>
      <c r="H25" s="913">
        <v>108</v>
      </c>
      <c r="I25" s="913">
        <v>183</v>
      </c>
      <c r="J25" s="914">
        <f t="shared" si="1"/>
        <v>392</v>
      </c>
      <c r="K25" s="915">
        <v>94</v>
      </c>
      <c r="L25" s="913">
        <v>696</v>
      </c>
      <c r="M25" s="913">
        <v>103</v>
      </c>
      <c r="N25" s="914">
        <f t="shared" si="2"/>
        <v>893</v>
      </c>
      <c r="O25" s="916">
        <f t="shared" si="3"/>
        <v>328</v>
      </c>
      <c r="P25" s="916">
        <f t="shared" si="3"/>
        <v>1243</v>
      </c>
      <c r="Q25" s="916">
        <f t="shared" si="3"/>
        <v>472</v>
      </c>
      <c r="R25" s="917">
        <f t="shared" si="4"/>
        <v>2043</v>
      </c>
    </row>
    <row r="26" spans="1:18" ht="15.75">
      <c r="A26" s="918" t="s">
        <v>963</v>
      </c>
      <c r="B26" s="919" t="s">
        <v>964</v>
      </c>
      <c r="C26" s="913">
        <v>23</v>
      </c>
      <c r="D26" s="913">
        <v>547</v>
      </c>
      <c r="E26" s="913">
        <v>165</v>
      </c>
      <c r="F26" s="914">
        <f t="shared" si="0"/>
        <v>735</v>
      </c>
      <c r="G26" s="915">
        <v>49</v>
      </c>
      <c r="H26" s="913">
        <v>81</v>
      </c>
      <c r="I26" s="913">
        <v>160</v>
      </c>
      <c r="J26" s="914">
        <f t="shared" si="1"/>
        <v>290</v>
      </c>
      <c r="K26" s="915">
        <v>34</v>
      </c>
      <c r="L26" s="913">
        <v>403</v>
      </c>
      <c r="M26" s="913">
        <v>105</v>
      </c>
      <c r="N26" s="914">
        <f t="shared" si="2"/>
        <v>542</v>
      </c>
      <c r="O26" s="916">
        <f t="shared" si="3"/>
        <v>106</v>
      </c>
      <c r="P26" s="916">
        <f t="shared" si="3"/>
        <v>1031</v>
      </c>
      <c r="Q26" s="916">
        <f t="shared" si="3"/>
        <v>430</v>
      </c>
      <c r="R26" s="917">
        <f t="shared" si="4"/>
        <v>1567</v>
      </c>
    </row>
    <row r="27" spans="1:18" ht="15.75">
      <c r="A27" s="918" t="s">
        <v>965</v>
      </c>
      <c r="B27" s="919" t="s">
        <v>966</v>
      </c>
      <c r="C27" s="913">
        <v>270</v>
      </c>
      <c r="D27" s="913">
        <v>666</v>
      </c>
      <c r="E27" s="913">
        <v>238</v>
      </c>
      <c r="F27" s="914">
        <f t="shared" si="0"/>
        <v>1174</v>
      </c>
      <c r="G27" s="915">
        <v>75</v>
      </c>
      <c r="H27" s="913">
        <v>305</v>
      </c>
      <c r="I27" s="913">
        <v>265</v>
      </c>
      <c r="J27" s="914">
        <f t="shared" si="1"/>
        <v>645</v>
      </c>
      <c r="K27" s="915">
        <v>158</v>
      </c>
      <c r="L27" s="913">
        <v>493</v>
      </c>
      <c r="M27" s="913">
        <v>218</v>
      </c>
      <c r="N27" s="914">
        <f t="shared" si="2"/>
        <v>869</v>
      </c>
      <c r="O27" s="916">
        <f t="shared" si="3"/>
        <v>503</v>
      </c>
      <c r="P27" s="916">
        <f t="shared" si="3"/>
        <v>1464</v>
      </c>
      <c r="Q27" s="916">
        <f t="shared" si="3"/>
        <v>721</v>
      </c>
      <c r="R27" s="917">
        <f t="shared" si="4"/>
        <v>2688</v>
      </c>
    </row>
    <row r="28" spans="1:18" ht="15.75">
      <c r="A28" s="918" t="s">
        <v>967</v>
      </c>
      <c r="B28" s="919" t="s">
        <v>968</v>
      </c>
      <c r="C28" s="913">
        <v>84</v>
      </c>
      <c r="D28" s="913">
        <v>88</v>
      </c>
      <c r="E28" s="913">
        <v>42</v>
      </c>
      <c r="F28" s="914">
        <f t="shared" si="0"/>
        <v>214</v>
      </c>
      <c r="G28" s="915">
        <v>7</v>
      </c>
      <c r="H28" s="913">
        <v>10</v>
      </c>
      <c r="I28" s="913">
        <v>23</v>
      </c>
      <c r="J28" s="914">
        <f t="shared" si="1"/>
        <v>40</v>
      </c>
      <c r="K28" s="915">
        <v>7</v>
      </c>
      <c r="L28" s="913">
        <v>62</v>
      </c>
      <c r="M28" s="913">
        <v>48</v>
      </c>
      <c r="N28" s="914">
        <f t="shared" si="2"/>
        <v>117</v>
      </c>
      <c r="O28" s="916">
        <f t="shared" si="3"/>
        <v>98</v>
      </c>
      <c r="P28" s="916">
        <f t="shared" si="3"/>
        <v>160</v>
      </c>
      <c r="Q28" s="916">
        <f t="shared" si="3"/>
        <v>113</v>
      </c>
      <c r="R28" s="917">
        <f t="shared" si="4"/>
        <v>371</v>
      </c>
    </row>
    <row r="29" spans="1:18" ht="15.75">
      <c r="A29" s="918" t="s">
        <v>969</v>
      </c>
      <c r="B29" s="919" t="s">
        <v>970</v>
      </c>
      <c r="C29" s="913">
        <v>1432</v>
      </c>
      <c r="D29" s="913">
        <v>1093</v>
      </c>
      <c r="E29" s="913">
        <v>567</v>
      </c>
      <c r="F29" s="914">
        <f t="shared" si="0"/>
        <v>3092</v>
      </c>
      <c r="G29" s="915">
        <v>179</v>
      </c>
      <c r="H29" s="913">
        <v>251</v>
      </c>
      <c r="I29" s="913">
        <v>278</v>
      </c>
      <c r="J29" s="914">
        <f t="shared" si="1"/>
        <v>708</v>
      </c>
      <c r="K29" s="915">
        <v>411</v>
      </c>
      <c r="L29" s="913">
        <v>1490</v>
      </c>
      <c r="M29" s="913">
        <v>380</v>
      </c>
      <c r="N29" s="914">
        <f t="shared" si="2"/>
        <v>2281</v>
      </c>
      <c r="O29" s="916">
        <f t="shared" si="3"/>
        <v>2022</v>
      </c>
      <c r="P29" s="916">
        <f t="shared" si="3"/>
        <v>2834</v>
      </c>
      <c r="Q29" s="916">
        <f t="shared" si="3"/>
        <v>1225</v>
      </c>
      <c r="R29" s="917">
        <f t="shared" si="4"/>
        <v>6081</v>
      </c>
    </row>
    <row r="30" spans="1:18" ht="15.75">
      <c r="A30" s="918" t="s">
        <v>971</v>
      </c>
      <c r="B30" s="919" t="s">
        <v>972</v>
      </c>
      <c r="C30" s="913">
        <v>218</v>
      </c>
      <c r="D30" s="913">
        <v>278</v>
      </c>
      <c r="E30" s="913">
        <v>105</v>
      </c>
      <c r="F30" s="914">
        <f t="shared" si="0"/>
        <v>601</v>
      </c>
      <c r="G30" s="915">
        <v>21</v>
      </c>
      <c r="H30" s="913">
        <v>42</v>
      </c>
      <c r="I30" s="913">
        <v>95</v>
      </c>
      <c r="J30" s="914">
        <f t="shared" si="1"/>
        <v>158</v>
      </c>
      <c r="K30" s="915">
        <v>16</v>
      </c>
      <c r="L30" s="913">
        <v>66</v>
      </c>
      <c r="M30" s="913">
        <v>63</v>
      </c>
      <c r="N30" s="914">
        <f t="shared" si="2"/>
        <v>145</v>
      </c>
      <c r="O30" s="916">
        <f t="shared" si="3"/>
        <v>255</v>
      </c>
      <c r="P30" s="916">
        <f t="shared" si="3"/>
        <v>386</v>
      </c>
      <c r="Q30" s="916">
        <f t="shared" si="3"/>
        <v>263</v>
      </c>
      <c r="R30" s="917">
        <f t="shared" si="4"/>
        <v>904</v>
      </c>
    </row>
    <row r="31" spans="1:18" ht="15.75">
      <c r="A31" s="918" t="s">
        <v>973</v>
      </c>
      <c r="B31" s="919" t="s">
        <v>974</v>
      </c>
      <c r="C31" s="913">
        <v>0</v>
      </c>
      <c r="D31" s="913">
        <v>74</v>
      </c>
      <c r="E31" s="913">
        <v>11</v>
      </c>
      <c r="F31" s="914">
        <f t="shared" si="0"/>
        <v>85</v>
      </c>
      <c r="G31" s="915">
        <v>0</v>
      </c>
      <c r="H31" s="913">
        <v>0</v>
      </c>
      <c r="I31" s="913">
        <v>1</v>
      </c>
      <c r="J31" s="914">
        <f t="shared" si="1"/>
        <v>1</v>
      </c>
      <c r="K31" s="915">
        <v>0</v>
      </c>
      <c r="L31" s="913">
        <v>0</v>
      </c>
      <c r="M31" s="913">
        <v>0</v>
      </c>
      <c r="N31" s="914">
        <f t="shared" si="2"/>
        <v>0</v>
      </c>
      <c r="O31" s="916">
        <f t="shared" si="3"/>
        <v>0</v>
      </c>
      <c r="P31" s="916">
        <f t="shared" si="3"/>
        <v>74</v>
      </c>
      <c r="Q31" s="916">
        <f t="shared" si="3"/>
        <v>12</v>
      </c>
      <c r="R31" s="917">
        <f t="shared" si="4"/>
        <v>86</v>
      </c>
    </row>
    <row r="32" spans="1:18" ht="15.75">
      <c r="A32" s="918" t="s">
        <v>975</v>
      </c>
      <c r="B32" s="919" t="s">
        <v>976</v>
      </c>
      <c r="C32" s="913">
        <v>3262</v>
      </c>
      <c r="D32" s="913">
        <v>643</v>
      </c>
      <c r="E32" s="913">
        <v>309</v>
      </c>
      <c r="F32" s="914">
        <f t="shared" si="0"/>
        <v>4214</v>
      </c>
      <c r="G32" s="915">
        <v>436</v>
      </c>
      <c r="H32" s="913">
        <v>591</v>
      </c>
      <c r="I32" s="913">
        <v>282</v>
      </c>
      <c r="J32" s="914">
        <f t="shared" si="1"/>
        <v>1309</v>
      </c>
      <c r="K32" s="915">
        <v>13</v>
      </c>
      <c r="L32" s="913">
        <v>59</v>
      </c>
      <c r="M32" s="913">
        <v>40</v>
      </c>
      <c r="N32" s="914">
        <f t="shared" si="2"/>
        <v>112</v>
      </c>
      <c r="O32" s="916">
        <f t="shared" si="3"/>
        <v>3711</v>
      </c>
      <c r="P32" s="916">
        <f t="shared" si="3"/>
        <v>1293</v>
      </c>
      <c r="Q32" s="916">
        <f t="shared" si="3"/>
        <v>631</v>
      </c>
      <c r="R32" s="917">
        <f t="shared" si="4"/>
        <v>5635</v>
      </c>
    </row>
    <row r="33" spans="1:18" ht="15.75">
      <c r="A33" s="918" t="s">
        <v>977</v>
      </c>
      <c r="B33" s="919" t="s">
        <v>978</v>
      </c>
      <c r="C33" s="913">
        <v>1973</v>
      </c>
      <c r="D33" s="913">
        <v>204</v>
      </c>
      <c r="E33" s="913">
        <v>93</v>
      </c>
      <c r="F33" s="914">
        <f t="shared" si="0"/>
        <v>2270</v>
      </c>
      <c r="G33" s="915">
        <v>198</v>
      </c>
      <c r="H33" s="913">
        <v>393</v>
      </c>
      <c r="I33" s="913">
        <v>156</v>
      </c>
      <c r="J33" s="914">
        <f t="shared" si="1"/>
        <v>747</v>
      </c>
      <c r="K33" s="915">
        <v>31</v>
      </c>
      <c r="L33" s="913">
        <v>85</v>
      </c>
      <c r="M33" s="913">
        <v>15</v>
      </c>
      <c r="N33" s="914">
        <f t="shared" si="2"/>
        <v>131</v>
      </c>
      <c r="O33" s="916">
        <f t="shared" si="3"/>
        <v>2202</v>
      </c>
      <c r="P33" s="916">
        <f t="shared" si="3"/>
        <v>682</v>
      </c>
      <c r="Q33" s="916">
        <f t="shared" si="3"/>
        <v>264</v>
      </c>
      <c r="R33" s="917">
        <f t="shared" si="4"/>
        <v>3148</v>
      </c>
    </row>
    <row r="34" spans="1:18" ht="15.75">
      <c r="A34" s="918" t="s">
        <v>979</v>
      </c>
      <c r="B34" s="919" t="s">
        <v>980</v>
      </c>
      <c r="C34" s="913">
        <v>719</v>
      </c>
      <c r="D34" s="913">
        <v>190</v>
      </c>
      <c r="E34" s="913">
        <v>110</v>
      </c>
      <c r="F34" s="914">
        <f t="shared" si="0"/>
        <v>1019</v>
      </c>
      <c r="G34" s="915">
        <v>19</v>
      </c>
      <c r="H34" s="913">
        <v>132</v>
      </c>
      <c r="I34" s="913">
        <v>85</v>
      </c>
      <c r="J34" s="914">
        <f t="shared" si="1"/>
        <v>236</v>
      </c>
      <c r="K34" s="915">
        <v>54</v>
      </c>
      <c r="L34" s="913">
        <v>35</v>
      </c>
      <c r="M34" s="913">
        <v>5</v>
      </c>
      <c r="N34" s="914">
        <f t="shared" si="2"/>
        <v>94</v>
      </c>
      <c r="O34" s="916">
        <f t="shared" si="3"/>
        <v>792</v>
      </c>
      <c r="P34" s="916">
        <f t="shared" si="3"/>
        <v>357</v>
      </c>
      <c r="Q34" s="916">
        <f t="shared" si="3"/>
        <v>200</v>
      </c>
      <c r="R34" s="917">
        <f t="shared" si="4"/>
        <v>1349</v>
      </c>
    </row>
    <row r="35" spans="1:18" ht="15.75">
      <c r="A35" s="918" t="s">
        <v>981</v>
      </c>
      <c r="B35" s="919" t="s">
        <v>982</v>
      </c>
      <c r="C35" s="913">
        <v>293</v>
      </c>
      <c r="D35" s="913">
        <v>207</v>
      </c>
      <c r="E35" s="913">
        <v>93</v>
      </c>
      <c r="F35" s="914">
        <f t="shared" si="0"/>
        <v>593</v>
      </c>
      <c r="G35" s="915">
        <v>17</v>
      </c>
      <c r="H35" s="913">
        <v>58</v>
      </c>
      <c r="I35" s="913">
        <v>63</v>
      </c>
      <c r="J35" s="914">
        <f t="shared" si="1"/>
        <v>138</v>
      </c>
      <c r="K35" s="915">
        <v>9</v>
      </c>
      <c r="L35" s="913">
        <v>33</v>
      </c>
      <c r="M35" s="913">
        <v>31</v>
      </c>
      <c r="N35" s="914">
        <f t="shared" si="2"/>
        <v>73</v>
      </c>
      <c r="O35" s="916">
        <f t="shared" si="3"/>
        <v>319</v>
      </c>
      <c r="P35" s="916">
        <f t="shared" si="3"/>
        <v>298</v>
      </c>
      <c r="Q35" s="916">
        <f t="shared" si="3"/>
        <v>187</v>
      </c>
      <c r="R35" s="917">
        <f t="shared" si="4"/>
        <v>804</v>
      </c>
    </row>
    <row r="36" spans="1:18" ht="15.75">
      <c r="A36" s="918" t="s">
        <v>983</v>
      </c>
      <c r="B36" s="919" t="s">
        <v>984</v>
      </c>
      <c r="C36" s="913">
        <v>59</v>
      </c>
      <c r="D36" s="913">
        <v>79</v>
      </c>
      <c r="E36" s="913">
        <v>74</v>
      </c>
      <c r="F36" s="914">
        <f t="shared" si="0"/>
        <v>212</v>
      </c>
      <c r="G36" s="915">
        <v>104</v>
      </c>
      <c r="H36" s="913">
        <v>128</v>
      </c>
      <c r="I36" s="913">
        <v>144</v>
      </c>
      <c r="J36" s="914">
        <f t="shared" si="1"/>
        <v>376</v>
      </c>
      <c r="K36" s="915">
        <v>0</v>
      </c>
      <c r="L36" s="913">
        <v>2</v>
      </c>
      <c r="M36" s="913">
        <v>16</v>
      </c>
      <c r="N36" s="914">
        <f t="shared" si="2"/>
        <v>18</v>
      </c>
      <c r="O36" s="916">
        <f t="shared" si="3"/>
        <v>163</v>
      </c>
      <c r="P36" s="916">
        <f t="shared" si="3"/>
        <v>209</v>
      </c>
      <c r="Q36" s="916">
        <f t="shared" si="3"/>
        <v>234</v>
      </c>
      <c r="R36" s="917">
        <f t="shared" si="4"/>
        <v>606</v>
      </c>
    </row>
    <row r="37" spans="1:18" ht="15.75">
      <c r="A37" s="918" t="s">
        <v>985</v>
      </c>
      <c r="B37" s="919" t="s">
        <v>986</v>
      </c>
      <c r="C37" s="913">
        <v>13</v>
      </c>
      <c r="D37" s="913">
        <v>2</v>
      </c>
      <c r="E37" s="913">
        <v>45</v>
      </c>
      <c r="F37" s="914">
        <f t="shared" si="0"/>
        <v>60</v>
      </c>
      <c r="G37" s="915">
        <v>29</v>
      </c>
      <c r="H37" s="913">
        <v>141</v>
      </c>
      <c r="I37" s="913">
        <v>115</v>
      </c>
      <c r="J37" s="914">
        <f t="shared" si="1"/>
        <v>285</v>
      </c>
      <c r="K37" s="915">
        <v>2</v>
      </c>
      <c r="L37" s="913">
        <v>7</v>
      </c>
      <c r="M37" s="913">
        <v>10</v>
      </c>
      <c r="N37" s="914">
        <f t="shared" si="2"/>
        <v>19</v>
      </c>
      <c r="O37" s="916">
        <f t="shared" si="3"/>
        <v>44</v>
      </c>
      <c r="P37" s="916">
        <f t="shared" si="3"/>
        <v>150</v>
      </c>
      <c r="Q37" s="916">
        <f t="shared" si="3"/>
        <v>170</v>
      </c>
      <c r="R37" s="917">
        <f t="shared" si="4"/>
        <v>364</v>
      </c>
    </row>
    <row r="38" spans="1:18" ht="15.75">
      <c r="A38" s="918" t="s">
        <v>987</v>
      </c>
      <c r="B38" s="919" t="s">
        <v>988</v>
      </c>
      <c r="C38" s="913">
        <v>10</v>
      </c>
      <c r="D38" s="913">
        <v>32</v>
      </c>
      <c r="E38" s="913">
        <v>45</v>
      </c>
      <c r="F38" s="914">
        <f t="shared" si="0"/>
        <v>87</v>
      </c>
      <c r="G38" s="915">
        <v>4</v>
      </c>
      <c r="H38" s="913">
        <v>32</v>
      </c>
      <c r="I38" s="913">
        <v>85</v>
      </c>
      <c r="J38" s="914">
        <f t="shared" si="1"/>
        <v>121</v>
      </c>
      <c r="K38" s="915">
        <v>3</v>
      </c>
      <c r="L38" s="913">
        <v>49</v>
      </c>
      <c r="M38" s="913">
        <v>67</v>
      </c>
      <c r="N38" s="914">
        <f t="shared" si="2"/>
        <v>119</v>
      </c>
      <c r="O38" s="916">
        <f t="shared" si="3"/>
        <v>17</v>
      </c>
      <c r="P38" s="916">
        <f t="shared" si="3"/>
        <v>113</v>
      </c>
      <c r="Q38" s="916">
        <f t="shared" si="3"/>
        <v>197</v>
      </c>
      <c r="R38" s="917">
        <f t="shared" si="4"/>
        <v>327</v>
      </c>
    </row>
    <row r="39" spans="1:18" ht="15.75">
      <c r="A39" s="918" t="s">
        <v>989</v>
      </c>
      <c r="B39" s="919" t="s">
        <v>990</v>
      </c>
      <c r="C39" s="913">
        <v>69</v>
      </c>
      <c r="D39" s="913">
        <v>48</v>
      </c>
      <c r="E39" s="913">
        <v>59</v>
      </c>
      <c r="F39" s="914">
        <f t="shared" si="0"/>
        <v>176</v>
      </c>
      <c r="G39" s="915">
        <v>4</v>
      </c>
      <c r="H39" s="913">
        <v>26</v>
      </c>
      <c r="I39" s="913">
        <v>50</v>
      </c>
      <c r="J39" s="914">
        <f t="shared" si="1"/>
        <v>80</v>
      </c>
      <c r="K39" s="915">
        <v>1</v>
      </c>
      <c r="L39" s="913">
        <v>9</v>
      </c>
      <c r="M39" s="913">
        <v>39</v>
      </c>
      <c r="N39" s="914">
        <f t="shared" si="2"/>
        <v>49</v>
      </c>
      <c r="O39" s="916">
        <f t="shared" si="3"/>
        <v>74</v>
      </c>
      <c r="P39" s="916">
        <f t="shared" si="3"/>
        <v>83</v>
      </c>
      <c r="Q39" s="916">
        <f t="shared" si="3"/>
        <v>148</v>
      </c>
      <c r="R39" s="917">
        <f t="shared" si="4"/>
        <v>305</v>
      </c>
    </row>
    <row r="40" spans="1:18" ht="15.75">
      <c r="A40" s="918" t="s">
        <v>991</v>
      </c>
      <c r="B40" s="919" t="s">
        <v>992</v>
      </c>
      <c r="C40" s="913">
        <v>13</v>
      </c>
      <c r="D40" s="913">
        <v>76</v>
      </c>
      <c r="E40" s="913">
        <v>81</v>
      </c>
      <c r="F40" s="914">
        <f t="shared" si="0"/>
        <v>170</v>
      </c>
      <c r="G40" s="915">
        <v>14</v>
      </c>
      <c r="H40" s="913">
        <v>33</v>
      </c>
      <c r="I40" s="913">
        <v>44</v>
      </c>
      <c r="J40" s="914">
        <f t="shared" si="1"/>
        <v>91</v>
      </c>
      <c r="K40" s="915">
        <v>2</v>
      </c>
      <c r="L40" s="913">
        <v>4</v>
      </c>
      <c r="M40" s="913">
        <v>15</v>
      </c>
      <c r="N40" s="914">
        <f t="shared" si="2"/>
        <v>21</v>
      </c>
      <c r="O40" s="916">
        <f t="shared" si="3"/>
        <v>29</v>
      </c>
      <c r="P40" s="916">
        <f t="shared" si="3"/>
        <v>113</v>
      </c>
      <c r="Q40" s="916">
        <f t="shared" si="3"/>
        <v>140</v>
      </c>
      <c r="R40" s="917">
        <f t="shared" si="4"/>
        <v>282</v>
      </c>
    </row>
    <row r="41" spans="1:18" ht="15.75">
      <c r="A41" s="918" t="s">
        <v>993</v>
      </c>
      <c r="B41" s="919" t="s">
        <v>994</v>
      </c>
      <c r="C41" s="913">
        <v>14</v>
      </c>
      <c r="D41" s="913">
        <v>47</v>
      </c>
      <c r="E41" s="913">
        <v>35</v>
      </c>
      <c r="F41" s="914">
        <f t="shared" si="0"/>
        <v>96</v>
      </c>
      <c r="G41" s="915">
        <v>0</v>
      </c>
      <c r="H41" s="913">
        <v>15</v>
      </c>
      <c r="I41" s="913">
        <v>27</v>
      </c>
      <c r="J41" s="914">
        <f t="shared" si="1"/>
        <v>42</v>
      </c>
      <c r="K41" s="915">
        <v>3</v>
      </c>
      <c r="L41" s="913">
        <v>3</v>
      </c>
      <c r="M41" s="913">
        <v>18</v>
      </c>
      <c r="N41" s="914">
        <f t="shared" si="2"/>
        <v>24</v>
      </c>
      <c r="O41" s="916">
        <f t="shared" si="3"/>
        <v>17</v>
      </c>
      <c r="P41" s="916">
        <f t="shared" si="3"/>
        <v>65</v>
      </c>
      <c r="Q41" s="916">
        <f t="shared" si="3"/>
        <v>80</v>
      </c>
      <c r="R41" s="917">
        <f t="shared" si="4"/>
        <v>162</v>
      </c>
    </row>
    <row r="42" spans="1:18" ht="15.75">
      <c r="A42" s="926" t="s">
        <v>995</v>
      </c>
      <c r="B42" s="927" t="s">
        <v>489</v>
      </c>
      <c r="C42" s="913">
        <v>299</v>
      </c>
      <c r="D42" s="913">
        <v>144</v>
      </c>
      <c r="E42" s="913">
        <v>122</v>
      </c>
      <c r="F42" s="914">
        <f t="shared" si="0"/>
        <v>565</v>
      </c>
      <c r="G42" s="915">
        <v>1053</v>
      </c>
      <c r="H42" s="913">
        <v>495</v>
      </c>
      <c r="I42" s="913">
        <v>617</v>
      </c>
      <c r="J42" s="914">
        <f t="shared" si="1"/>
        <v>2165</v>
      </c>
      <c r="K42" s="915">
        <v>30</v>
      </c>
      <c r="L42" s="913">
        <v>55</v>
      </c>
      <c r="M42" s="913">
        <v>45</v>
      </c>
      <c r="N42" s="914">
        <f t="shared" si="2"/>
        <v>130</v>
      </c>
      <c r="O42" s="916">
        <f t="shared" si="3"/>
        <v>1382</v>
      </c>
      <c r="P42" s="916">
        <f t="shared" si="3"/>
        <v>694</v>
      </c>
      <c r="Q42" s="916">
        <f t="shared" si="3"/>
        <v>784</v>
      </c>
      <c r="R42" s="917">
        <f t="shared" si="4"/>
        <v>2860</v>
      </c>
    </row>
    <row r="43" spans="1:18" ht="15.75">
      <c r="A43" s="928" t="s">
        <v>95</v>
      </c>
      <c r="B43" s="929" t="s">
        <v>96</v>
      </c>
      <c r="C43" s="930">
        <f>SUM(C7:C42)</f>
        <v>23094</v>
      </c>
      <c r="D43" s="930">
        <f t="shared" ref="D43:N43" si="5">SUM(D7:D42)</f>
        <v>10538</v>
      </c>
      <c r="E43" s="930">
        <f t="shared" si="5"/>
        <v>4826</v>
      </c>
      <c r="F43" s="930">
        <f t="shared" si="5"/>
        <v>38458</v>
      </c>
      <c r="G43" s="931">
        <f t="shared" si="5"/>
        <v>4622</v>
      </c>
      <c r="H43" s="930">
        <f t="shared" si="5"/>
        <v>5047</v>
      </c>
      <c r="I43" s="930">
        <f t="shared" si="5"/>
        <v>4659</v>
      </c>
      <c r="J43" s="930">
        <f t="shared" si="5"/>
        <v>14328</v>
      </c>
      <c r="K43" s="931">
        <f t="shared" si="5"/>
        <v>13600</v>
      </c>
      <c r="L43" s="930">
        <f t="shared" si="5"/>
        <v>11512</v>
      </c>
      <c r="M43" s="930">
        <f t="shared" si="5"/>
        <v>3634</v>
      </c>
      <c r="N43" s="930">
        <f t="shared" si="5"/>
        <v>28746</v>
      </c>
      <c r="O43" s="932">
        <f>SUM(O7:O42)</f>
        <v>41316</v>
      </c>
      <c r="P43" s="933">
        <f>SUM(P7:P42)</f>
        <v>27097</v>
      </c>
      <c r="Q43" s="933">
        <f>SUM(Q7:Q42)</f>
        <v>13119</v>
      </c>
      <c r="R43" s="933">
        <f>SUM(R7:R42)</f>
        <v>81532</v>
      </c>
    </row>
  </sheetData>
  <mergeCells count="10">
    <mergeCell ref="A1:R1"/>
    <mergeCell ref="A2:R2"/>
    <mergeCell ref="A4:B6"/>
    <mergeCell ref="C4:D4"/>
    <mergeCell ref="E4:F4"/>
    <mergeCell ref="G4:H4"/>
    <mergeCell ref="I4:J4"/>
    <mergeCell ref="M4:N4"/>
    <mergeCell ref="O4:P4"/>
    <mergeCell ref="Q4:R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0CEE-F6F6-421F-950F-26AD1A6015E9}">
  <dimension ref="A1:Y53"/>
  <sheetViews>
    <sheetView showGridLines="0" zoomScale="110" zoomScaleNormal="110" zoomScaleSheetLayoutView="75" workbookViewId="0">
      <selection activeCell="C13" sqref="C13"/>
    </sheetView>
  </sheetViews>
  <sheetFormatPr defaultColWidth="8.85546875" defaultRowHeight="12.75"/>
  <cols>
    <col min="1" max="1" width="12" style="934" customWidth="1"/>
    <col min="2" max="2" width="14.140625" style="934" customWidth="1"/>
    <col min="3" max="3" width="14.140625" style="985" customWidth="1"/>
    <col min="4" max="6" width="11.7109375" style="934" customWidth="1"/>
    <col min="7" max="7" width="11.7109375" style="792" customWidth="1"/>
    <col min="8" max="8" width="11.7109375" style="934" customWidth="1"/>
    <col min="9" max="9" width="11.7109375" style="792" customWidth="1"/>
    <col min="10" max="11" width="11.7109375" style="934" customWidth="1"/>
    <col min="12" max="12" width="11.7109375" style="792" customWidth="1"/>
    <col min="13" max="14" width="11.7109375" style="934" customWidth="1"/>
    <col min="15" max="17" width="0" style="792" hidden="1" customWidth="1"/>
    <col min="18" max="256" width="8.85546875" style="792"/>
    <col min="257" max="257" width="12" style="792" customWidth="1"/>
    <col min="258" max="259" width="14.140625" style="792" customWidth="1"/>
    <col min="260" max="270" width="11.7109375" style="792" customWidth="1"/>
    <col min="271" max="273" width="0" style="792" hidden="1" customWidth="1"/>
    <col min="274" max="512" width="8.85546875" style="792"/>
    <col min="513" max="513" width="12" style="792" customWidth="1"/>
    <col min="514" max="515" width="14.140625" style="792" customWidth="1"/>
    <col min="516" max="526" width="11.7109375" style="792" customWidth="1"/>
    <col min="527" max="529" width="0" style="792" hidden="1" customWidth="1"/>
    <col min="530" max="768" width="8.85546875" style="792"/>
    <col min="769" max="769" width="12" style="792" customWidth="1"/>
    <col min="770" max="771" width="14.140625" style="792" customWidth="1"/>
    <col min="772" max="782" width="11.7109375" style="792" customWidth="1"/>
    <col min="783" max="785" width="0" style="792" hidden="1" customWidth="1"/>
    <col min="786" max="1024" width="8.85546875" style="792"/>
    <col min="1025" max="1025" width="12" style="792" customWidth="1"/>
    <col min="1026" max="1027" width="14.140625" style="792" customWidth="1"/>
    <col min="1028" max="1038" width="11.7109375" style="792" customWidth="1"/>
    <col min="1039" max="1041" width="0" style="792" hidden="1" customWidth="1"/>
    <col min="1042" max="1280" width="8.85546875" style="792"/>
    <col min="1281" max="1281" width="12" style="792" customWidth="1"/>
    <col min="1282" max="1283" width="14.140625" style="792" customWidth="1"/>
    <col min="1284" max="1294" width="11.7109375" style="792" customWidth="1"/>
    <col min="1295" max="1297" width="0" style="792" hidden="1" customWidth="1"/>
    <col min="1298" max="1536" width="8.85546875" style="792"/>
    <col min="1537" max="1537" width="12" style="792" customWidth="1"/>
    <col min="1538" max="1539" width="14.140625" style="792" customWidth="1"/>
    <col min="1540" max="1550" width="11.7109375" style="792" customWidth="1"/>
    <col min="1551" max="1553" width="0" style="792" hidden="1" customWidth="1"/>
    <col min="1554" max="1792" width="8.85546875" style="792"/>
    <col min="1793" max="1793" width="12" style="792" customWidth="1"/>
    <col min="1794" max="1795" width="14.140625" style="792" customWidth="1"/>
    <col min="1796" max="1806" width="11.7109375" style="792" customWidth="1"/>
    <col min="1807" max="1809" width="0" style="792" hidden="1" customWidth="1"/>
    <col min="1810" max="2048" width="8.85546875" style="792"/>
    <col min="2049" max="2049" width="12" style="792" customWidth="1"/>
    <col min="2050" max="2051" width="14.140625" style="792" customWidth="1"/>
    <col min="2052" max="2062" width="11.7109375" style="792" customWidth="1"/>
    <col min="2063" max="2065" width="0" style="792" hidden="1" customWidth="1"/>
    <col min="2066" max="2304" width="8.85546875" style="792"/>
    <col min="2305" max="2305" width="12" style="792" customWidth="1"/>
    <col min="2306" max="2307" width="14.140625" style="792" customWidth="1"/>
    <col min="2308" max="2318" width="11.7109375" style="792" customWidth="1"/>
    <col min="2319" max="2321" width="0" style="792" hidden="1" customWidth="1"/>
    <col min="2322" max="2560" width="8.85546875" style="792"/>
    <col min="2561" max="2561" width="12" style="792" customWidth="1"/>
    <col min="2562" max="2563" width="14.140625" style="792" customWidth="1"/>
    <col min="2564" max="2574" width="11.7109375" style="792" customWidth="1"/>
    <col min="2575" max="2577" width="0" style="792" hidden="1" customWidth="1"/>
    <col min="2578" max="2816" width="8.85546875" style="792"/>
    <col min="2817" max="2817" width="12" style="792" customWidth="1"/>
    <col min="2818" max="2819" width="14.140625" style="792" customWidth="1"/>
    <col min="2820" max="2830" width="11.7109375" style="792" customWidth="1"/>
    <col min="2831" max="2833" width="0" style="792" hidden="1" customWidth="1"/>
    <col min="2834" max="3072" width="8.85546875" style="792"/>
    <col min="3073" max="3073" width="12" style="792" customWidth="1"/>
    <col min="3074" max="3075" width="14.140625" style="792" customWidth="1"/>
    <col min="3076" max="3086" width="11.7109375" style="792" customWidth="1"/>
    <col min="3087" max="3089" width="0" style="792" hidden="1" customWidth="1"/>
    <col min="3090" max="3328" width="8.85546875" style="792"/>
    <col min="3329" max="3329" width="12" style="792" customWidth="1"/>
    <col min="3330" max="3331" width="14.140625" style="792" customWidth="1"/>
    <col min="3332" max="3342" width="11.7109375" style="792" customWidth="1"/>
    <col min="3343" max="3345" width="0" style="792" hidden="1" customWidth="1"/>
    <col min="3346" max="3584" width="8.85546875" style="792"/>
    <col min="3585" max="3585" width="12" style="792" customWidth="1"/>
    <col min="3586" max="3587" width="14.140625" style="792" customWidth="1"/>
    <col min="3588" max="3598" width="11.7109375" style="792" customWidth="1"/>
    <col min="3599" max="3601" width="0" style="792" hidden="1" customWidth="1"/>
    <col min="3602" max="3840" width="8.85546875" style="792"/>
    <col min="3841" max="3841" width="12" style="792" customWidth="1"/>
    <col min="3842" max="3843" width="14.140625" style="792" customWidth="1"/>
    <col min="3844" max="3854" width="11.7109375" style="792" customWidth="1"/>
    <col min="3855" max="3857" width="0" style="792" hidden="1" customWidth="1"/>
    <col min="3858" max="4096" width="8.85546875" style="792"/>
    <col min="4097" max="4097" width="12" style="792" customWidth="1"/>
    <col min="4098" max="4099" width="14.140625" style="792" customWidth="1"/>
    <col min="4100" max="4110" width="11.7109375" style="792" customWidth="1"/>
    <col min="4111" max="4113" width="0" style="792" hidden="1" customWidth="1"/>
    <col min="4114" max="4352" width="8.85546875" style="792"/>
    <col min="4353" max="4353" width="12" style="792" customWidth="1"/>
    <col min="4354" max="4355" width="14.140625" style="792" customWidth="1"/>
    <col min="4356" max="4366" width="11.7109375" style="792" customWidth="1"/>
    <col min="4367" max="4369" width="0" style="792" hidden="1" customWidth="1"/>
    <col min="4370" max="4608" width="8.85546875" style="792"/>
    <col min="4609" max="4609" width="12" style="792" customWidth="1"/>
    <col min="4610" max="4611" width="14.140625" style="792" customWidth="1"/>
    <col min="4612" max="4622" width="11.7109375" style="792" customWidth="1"/>
    <col min="4623" max="4625" width="0" style="792" hidden="1" customWidth="1"/>
    <col min="4626" max="4864" width="8.85546875" style="792"/>
    <col min="4865" max="4865" width="12" style="792" customWidth="1"/>
    <col min="4866" max="4867" width="14.140625" style="792" customWidth="1"/>
    <col min="4868" max="4878" width="11.7109375" style="792" customWidth="1"/>
    <col min="4879" max="4881" width="0" style="792" hidden="1" customWidth="1"/>
    <col min="4882" max="5120" width="8.85546875" style="792"/>
    <col min="5121" max="5121" width="12" style="792" customWidth="1"/>
    <col min="5122" max="5123" width="14.140625" style="792" customWidth="1"/>
    <col min="5124" max="5134" width="11.7109375" style="792" customWidth="1"/>
    <col min="5135" max="5137" width="0" style="792" hidden="1" customWidth="1"/>
    <col min="5138" max="5376" width="8.85546875" style="792"/>
    <col min="5377" max="5377" width="12" style="792" customWidth="1"/>
    <col min="5378" max="5379" width="14.140625" style="792" customWidth="1"/>
    <col min="5380" max="5390" width="11.7109375" style="792" customWidth="1"/>
    <col min="5391" max="5393" width="0" style="792" hidden="1" customWidth="1"/>
    <col min="5394" max="5632" width="8.85546875" style="792"/>
    <col min="5633" max="5633" width="12" style="792" customWidth="1"/>
    <col min="5634" max="5635" width="14.140625" style="792" customWidth="1"/>
    <col min="5636" max="5646" width="11.7109375" style="792" customWidth="1"/>
    <col min="5647" max="5649" width="0" style="792" hidden="1" customWidth="1"/>
    <col min="5650" max="5888" width="8.85546875" style="792"/>
    <col min="5889" max="5889" width="12" style="792" customWidth="1"/>
    <col min="5890" max="5891" width="14.140625" style="792" customWidth="1"/>
    <col min="5892" max="5902" width="11.7109375" style="792" customWidth="1"/>
    <col min="5903" max="5905" width="0" style="792" hidden="1" customWidth="1"/>
    <col min="5906" max="6144" width="8.85546875" style="792"/>
    <col min="6145" max="6145" width="12" style="792" customWidth="1"/>
    <col min="6146" max="6147" width="14.140625" style="792" customWidth="1"/>
    <col min="6148" max="6158" width="11.7109375" style="792" customWidth="1"/>
    <col min="6159" max="6161" width="0" style="792" hidden="1" customWidth="1"/>
    <col min="6162" max="6400" width="8.85546875" style="792"/>
    <col min="6401" max="6401" width="12" style="792" customWidth="1"/>
    <col min="6402" max="6403" width="14.140625" style="792" customWidth="1"/>
    <col min="6404" max="6414" width="11.7109375" style="792" customWidth="1"/>
    <col min="6415" max="6417" width="0" style="792" hidden="1" customWidth="1"/>
    <col min="6418" max="6656" width="8.85546875" style="792"/>
    <col min="6657" max="6657" width="12" style="792" customWidth="1"/>
    <col min="6658" max="6659" width="14.140625" style="792" customWidth="1"/>
    <col min="6660" max="6670" width="11.7109375" style="792" customWidth="1"/>
    <col min="6671" max="6673" width="0" style="792" hidden="1" customWidth="1"/>
    <col min="6674" max="6912" width="8.85546875" style="792"/>
    <col min="6913" max="6913" width="12" style="792" customWidth="1"/>
    <col min="6914" max="6915" width="14.140625" style="792" customWidth="1"/>
    <col min="6916" max="6926" width="11.7109375" style="792" customWidth="1"/>
    <col min="6927" max="6929" width="0" style="792" hidden="1" customWidth="1"/>
    <col min="6930" max="7168" width="8.85546875" style="792"/>
    <col min="7169" max="7169" width="12" style="792" customWidth="1"/>
    <col min="7170" max="7171" width="14.140625" style="792" customWidth="1"/>
    <col min="7172" max="7182" width="11.7109375" style="792" customWidth="1"/>
    <col min="7183" max="7185" width="0" style="792" hidden="1" customWidth="1"/>
    <col min="7186" max="7424" width="8.85546875" style="792"/>
    <col min="7425" max="7425" width="12" style="792" customWidth="1"/>
    <col min="7426" max="7427" width="14.140625" style="792" customWidth="1"/>
    <col min="7428" max="7438" width="11.7109375" style="792" customWidth="1"/>
    <col min="7439" max="7441" width="0" style="792" hidden="1" customWidth="1"/>
    <col min="7442" max="7680" width="8.85546875" style="792"/>
    <col min="7681" max="7681" width="12" style="792" customWidth="1"/>
    <col min="7682" max="7683" width="14.140625" style="792" customWidth="1"/>
    <col min="7684" max="7694" width="11.7109375" style="792" customWidth="1"/>
    <col min="7695" max="7697" width="0" style="792" hidden="1" customWidth="1"/>
    <col min="7698" max="7936" width="8.85546875" style="792"/>
    <col min="7937" max="7937" width="12" style="792" customWidth="1"/>
    <col min="7938" max="7939" width="14.140625" style="792" customWidth="1"/>
    <col min="7940" max="7950" width="11.7109375" style="792" customWidth="1"/>
    <col min="7951" max="7953" width="0" style="792" hidden="1" customWidth="1"/>
    <col min="7954" max="8192" width="8.85546875" style="792"/>
    <col min="8193" max="8193" width="12" style="792" customWidth="1"/>
    <col min="8194" max="8195" width="14.140625" style="792" customWidth="1"/>
    <col min="8196" max="8206" width="11.7109375" style="792" customWidth="1"/>
    <col min="8207" max="8209" width="0" style="792" hidden="1" customWidth="1"/>
    <col min="8210" max="8448" width="8.85546875" style="792"/>
    <col min="8449" max="8449" width="12" style="792" customWidth="1"/>
    <col min="8450" max="8451" width="14.140625" style="792" customWidth="1"/>
    <col min="8452" max="8462" width="11.7109375" style="792" customWidth="1"/>
    <col min="8463" max="8465" width="0" style="792" hidden="1" customWidth="1"/>
    <col min="8466" max="8704" width="8.85546875" style="792"/>
    <col min="8705" max="8705" width="12" style="792" customWidth="1"/>
    <col min="8706" max="8707" width="14.140625" style="792" customWidth="1"/>
    <col min="8708" max="8718" width="11.7109375" style="792" customWidth="1"/>
    <col min="8719" max="8721" width="0" style="792" hidden="1" customWidth="1"/>
    <col min="8722" max="8960" width="8.85546875" style="792"/>
    <col min="8961" max="8961" width="12" style="792" customWidth="1"/>
    <col min="8962" max="8963" width="14.140625" style="792" customWidth="1"/>
    <col min="8964" max="8974" width="11.7109375" style="792" customWidth="1"/>
    <col min="8975" max="8977" width="0" style="792" hidden="1" customWidth="1"/>
    <col min="8978" max="9216" width="8.85546875" style="792"/>
    <col min="9217" max="9217" width="12" style="792" customWidth="1"/>
    <col min="9218" max="9219" width="14.140625" style="792" customWidth="1"/>
    <col min="9220" max="9230" width="11.7109375" style="792" customWidth="1"/>
    <col min="9231" max="9233" width="0" style="792" hidden="1" customWidth="1"/>
    <col min="9234" max="9472" width="8.85546875" style="792"/>
    <col min="9473" max="9473" width="12" style="792" customWidth="1"/>
    <col min="9474" max="9475" width="14.140625" style="792" customWidth="1"/>
    <col min="9476" max="9486" width="11.7109375" style="792" customWidth="1"/>
    <col min="9487" max="9489" width="0" style="792" hidden="1" customWidth="1"/>
    <col min="9490" max="9728" width="8.85546875" style="792"/>
    <col min="9729" max="9729" width="12" style="792" customWidth="1"/>
    <col min="9730" max="9731" width="14.140625" style="792" customWidth="1"/>
    <col min="9732" max="9742" width="11.7109375" style="792" customWidth="1"/>
    <col min="9743" max="9745" width="0" style="792" hidden="1" customWidth="1"/>
    <col min="9746" max="9984" width="8.85546875" style="792"/>
    <col min="9985" max="9985" width="12" style="792" customWidth="1"/>
    <col min="9986" max="9987" width="14.140625" style="792" customWidth="1"/>
    <col min="9988" max="9998" width="11.7109375" style="792" customWidth="1"/>
    <col min="9999" max="10001" width="0" style="792" hidden="1" customWidth="1"/>
    <col min="10002" max="10240" width="8.85546875" style="792"/>
    <col min="10241" max="10241" width="12" style="792" customWidth="1"/>
    <col min="10242" max="10243" width="14.140625" style="792" customWidth="1"/>
    <col min="10244" max="10254" width="11.7109375" style="792" customWidth="1"/>
    <col min="10255" max="10257" width="0" style="792" hidden="1" customWidth="1"/>
    <col min="10258" max="10496" width="8.85546875" style="792"/>
    <col min="10497" max="10497" width="12" style="792" customWidth="1"/>
    <col min="10498" max="10499" width="14.140625" style="792" customWidth="1"/>
    <col min="10500" max="10510" width="11.7109375" style="792" customWidth="1"/>
    <col min="10511" max="10513" width="0" style="792" hidden="1" customWidth="1"/>
    <col min="10514" max="10752" width="8.85546875" style="792"/>
    <col min="10753" max="10753" width="12" style="792" customWidth="1"/>
    <col min="10754" max="10755" width="14.140625" style="792" customWidth="1"/>
    <col min="10756" max="10766" width="11.7109375" style="792" customWidth="1"/>
    <col min="10767" max="10769" width="0" style="792" hidden="1" customWidth="1"/>
    <col min="10770" max="11008" width="8.85546875" style="792"/>
    <col min="11009" max="11009" width="12" style="792" customWidth="1"/>
    <col min="11010" max="11011" width="14.140625" style="792" customWidth="1"/>
    <col min="11012" max="11022" width="11.7109375" style="792" customWidth="1"/>
    <col min="11023" max="11025" width="0" style="792" hidden="1" customWidth="1"/>
    <col min="11026" max="11264" width="8.85546875" style="792"/>
    <col min="11265" max="11265" width="12" style="792" customWidth="1"/>
    <col min="11266" max="11267" width="14.140625" style="792" customWidth="1"/>
    <col min="11268" max="11278" width="11.7109375" style="792" customWidth="1"/>
    <col min="11279" max="11281" width="0" style="792" hidden="1" customWidth="1"/>
    <col min="11282" max="11520" width="8.85546875" style="792"/>
    <col min="11521" max="11521" width="12" style="792" customWidth="1"/>
    <col min="11522" max="11523" width="14.140625" style="792" customWidth="1"/>
    <col min="11524" max="11534" width="11.7109375" style="792" customWidth="1"/>
    <col min="11535" max="11537" width="0" style="792" hidden="1" customWidth="1"/>
    <col min="11538" max="11776" width="8.85546875" style="792"/>
    <col min="11777" max="11777" width="12" style="792" customWidth="1"/>
    <col min="11778" max="11779" width="14.140625" style="792" customWidth="1"/>
    <col min="11780" max="11790" width="11.7109375" style="792" customWidth="1"/>
    <col min="11791" max="11793" width="0" style="792" hidden="1" customWidth="1"/>
    <col min="11794" max="12032" width="8.85546875" style="792"/>
    <col min="12033" max="12033" width="12" style="792" customWidth="1"/>
    <col min="12034" max="12035" width="14.140625" style="792" customWidth="1"/>
    <col min="12036" max="12046" width="11.7109375" style="792" customWidth="1"/>
    <col min="12047" max="12049" width="0" style="792" hidden="1" customWidth="1"/>
    <col min="12050" max="12288" width="8.85546875" style="792"/>
    <col min="12289" max="12289" width="12" style="792" customWidth="1"/>
    <col min="12290" max="12291" width="14.140625" style="792" customWidth="1"/>
    <col min="12292" max="12302" width="11.7109375" style="792" customWidth="1"/>
    <col min="12303" max="12305" width="0" style="792" hidden="1" customWidth="1"/>
    <col min="12306" max="12544" width="8.85546875" style="792"/>
    <col min="12545" max="12545" width="12" style="792" customWidth="1"/>
    <col min="12546" max="12547" width="14.140625" style="792" customWidth="1"/>
    <col min="12548" max="12558" width="11.7109375" style="792" customWidth="1"/>
    <col min="12559" max="12561" width="0" style="792" hidden="1" customWidth="1"/>
    <col min="12562" max="12800" width="8.85546875" style="792"/>
    <col min="12801" max="12801" width="12" style="792" customWidth="1"/>
    <col min="12802" max="12803" width="14.140625" style="792" customWidth="1"/>
    <col min="12804" max="12814" width="11.7109375" style="792" customWidth="1"/>
    <col min="12815" max="12817" width="0" style="792" hidden="1" customWidth="1"/>
    <col min="12818" max="13056" width="8.85546875" style="792"/>
    <col min="13057" max="13057" width="12" style="792" customWidth="1"/>
    <col min="13058" max="13059" width="14.140625" style="792" customWidth="1"/>
    <col min="13060" max="13070" width="11.7109375" style="792" customWidth="1"/>
    <col min="13071" max="13073" width="0" style="792" hidden="1" customWidth="1"/>
    <col min="13074" max="13312" width="8.85546875" style="792"/>
    <col min="13313" max="13313" width="12" style="792" customWidth="1"/>
    <col min="13314" max="13315" width="14.140625" style="792" customWidth="1"/>
    <col min="13316" max="13326" width="11.7109375" style="792" customWidth="1"/>
    <col min="13327" max="13329" width="0" style="792" hidden="1" customWidth="1"/>
    <col min="13330" max="13568" width="8.85546875" style="792"/>
    <col min="13569" max="13569" width="12" style="792" customWidth="1"/>
    <col min="13570" max="13571" width="14.140625" style="792" customWidth="1"/>
    <col min="13572" max="13582" width="11.7109375" style="792" customWidth="1"/>
    <col min="13583" max="13585" width="0" style="792" hidden="1" customWidth="1"/>
    <col min="13586" max="13824" width="8.85546875" style="792"/>
    <col min="13825" max="13825" width="12" style="792" customWidth="1"/>
    <col min="13826" max="13827" width="14.140625" style="792" customWidth="1"/>
    <col min="13828" max="13838" width="11.7109375" style="792" customWidth="1"/>
    <col min="13839" max="13841" width="0" style="792" hidden="1" customWidth="1"/>
    <col min="13842" max="14080" width="8.85546875" style="792"/>
    <col min="14081" max="14081" width="12" style="792" customWidth="1"/>
    <col min="14082" max="14083" width="14.140625" style="792" customWidth="1"/>
    <col min="14084" max="14094" width="11.7109375" style="792" customWidth="1"/>
    <col min="14095" max="14097" width="0" style="792" hidden="1" customWidth="1"/>
    <col min="14098" max="14336" width="8.85546875" style="792"/>
    <col min="14337" max="14337" width="12" style="792" customWidth="1"/>
    <col min="14338" max="14339" width="14.140625" style="792" customWidth="1"/>
    <col min="14340" max="14350" width="11.7109375" style="792" customWidth="1"/>
    <col min="14351" max="14353" width="0" style="792" hidden="1" customWidth="1"/>
    <col min="14354" max="14592" width="8.85546875" style="792"/>
    <col min="14593" max="14593" width="12" style="792" customWidth="1"/>
    <col min="14594" max="14595" width="14.140625" style="792" customWidth="1"/>
    <col min="14596" max="14606" width="11.7109375" style="792" customWidth="1"/>
    <col min="14607" max="14609" width="0" style="792" hidden="1" customWidth="1"/>
    <col min="14610" max="14848" width="8.85546875" style="792"/>
    <col min="14849" max="14849" width="12" style="792" customWidth="1"/>
    <col min="14850" max="14851" width="14.140625" style="792" customWidth="1"/>
    <col min="14852" max="14862" width="11.7109375" style="792" customWidth="1"/>
    <col min="14863" max="14865" width="0" style="792" hidden="1" customWidth="1"/>
    <col min="14866" max="15104" width="8.85546875" style="792"/>
    <col min="15105" max="15105" width="12" style="792" customWidth="1"/>
    <col min="15106" max="15107" width="14.140625" style="792" customWidth="1"/>
    <col min="15108" max="15118" width="11.7109375" style="792" customWidth="1"/>
    <col min="15119" max="15121" width="0" style="792" hidden="1" customWidth="1"/>
    <col min="15122" max="15360" width="8.85546875" style="792"/>
    <col min="15361" max="15361" width="12" style="792" customWidth="1"/>
    <col min="15362" max="15363" width="14.140625" style="792" customWidth="1"/>
    <col min="15364" max="15374" width="11.7109375" style="792" customWidth="1"/>
    <col min="15375" max="15377" width="0" style="792" hidden="1" customWidth="1"/>
    <col min="15378" max="15616" width="8.85546875" style="792"/>
    <col min="15617" max="15617" width="12" style="792" customWidth="1"/>
    <col min="15618" max="15619" width="14.140625" style="792" customWidth="1"/>
    <col min="15620" max="15630" width="11.7109375" style="792" customWidth="1"/>
    <col min="15631" max="15633" width="0" style="792" hidden="1" customWidth="1"/>
    <col min="15634" max="15872" width="8.85546875" style="792"/>
    <col min="15873" max="15873" width="12" style="792" customWidth="1"/>
    <col min="15874" max="15875" width="14.140625" style="792" customWidth="1"/>
    <col min="15876" max="15886" width="11.7109375" style="792" customWidth="1"/>
    <col min="15887" max="15889" width="0" style="792" hidden="1" customWidth="1"/>
    <col min="15890" max="16128" width="8.85546875" style="792"/>
    <col min="16129" max="16129" width="12" style="792" customWidth="1"/>
    <col min="16130" max="16131" width="14.140625" style="792" customWidth="1"/>
    <col min="16132" max="16142" width="11.7109375" style="792" customWidth="1"/>
    <col min="16143" max="16145" width="0" style="792" hidden="1" customWidth="1"/>
    <col min="16146" max="16384" width="8.85546875" style="792"/>
  </cols>
  <sheetData>
    <row r="1" spans="1:16" s="934" customFormat="1" ht="23.25">
      <c r="A1" s="4618" t="s">
        <v>996</v>
      </c>
      <c r="B1" s="4618"/>
      <c r="C1" s="4618"/>
      <c r="D1" s="4618"/>
      <c r="E1" s="4618"/>
      <c r="F1" s="4618"/>
      <c r="G1" s="4618"/>
      <c r="H1" s="4618"/>
      <c r="I1" s="4618"/>
      <c r="J1" s="4618"/>
      <c r="K1" s="4618"/>
      <c r="L1" s="4618"/>
      <c r="M1" s="4618"/>
      <c r="N1" s="4618"/>
    </row>
    <row r="2" spans="1:16" s="934" customFormat="1" ht="23.25">
      <c r="A2" s="4619" t="s">
        <v>997</v>
      </c>
      <c r="B2" s="4619"/>
      <c r="C2" s="4619"/>
      <c r="D2" s="4619"/>
      <c r="E2" s="4619"/>
      <c r="F2" s="4619"/>
      <c r="G2" s="4619"/>
      <c r="H2" s="4619"/>
      <c r="I2" s="4619"/>
      <c r="J2" s="4619"/>
      <c r="K2" s="4619"/>
      <c r="L2" s="4619"/>
      <c r="M2" s="4619"/>
      <c r="N2" s="4619"/>
    </row>
    <row r="3" spans="1:16" s="934" customFormat="1" ht="16.5" customHeight="1">
      <c r="A3" s="935" t="s">
        <v>998</v>
      </c>
      <c r="B3" s="936"/>
      <c r="C3" s="937"/>
      <c r="D3" s="938" t="s">
        <v>169</v>
      </c>
      <c r="E3" s="938"/>
      <c r="F3" s="938"/>
      <c r="G3" s="938"/>
      <c r="H3" s="938"/>
      <c r="I3" s="936"/>
      <c r="J3" s="936"/>
      <c r="K3" s="936"/>
      <c r="L3" s="936"/>
      <c r="M3" s="939"/>
      <c r="N3" s="940" t="s">
        <v>999</v>
      </c>
    </row>
    <row r="4" spans="1:16" s="946" customFormat="1" ht="41.25" customHeight="1">
      <c r="A4" s="4620" t="s">
        <v>147</v>
      </c>
      <c r="B4" s="4621"/>
      <c r="C4" s="941" t="s">
        <v>1000</v>
      </c>
      <c r="D4" s="942" t="s">
        <v>1001</v>
      </c>
      <c r="E4" s="942" t="s">
        <v>1002</v>
      </c>
      <c r="F4" s="942" t="s">
        <v>1003</v>
      </c>
      <c r="G4" s="942" t="s">
        <v>1004</v>
      </c>
      <c r="H4" s="942" t="s">
        <v>1005</v>
      </c>
      <c r="I4" s="942" t="s">
        <v>1006</v>
      </c>
      <c r="J4" s="943" t="s">
        <v>1007</v>
      </c>
      <c r="K4" s="944" t="s">
        <v>1008</v>
      </c>
      <c r="L4" s="4622" t="s">
        <v>1009</v>
      </c>
      <c r="M4" s="945" t="s">
        <v>1010</v>
      </c>
      <c r="N4" s="944" t="s">
        <v>1011</v>
      </c>
      <c r="P4" s="947"/>
    </row>
    <row r="5" spans="1:16" s="946" customFormat="1" ht="24.95" customHeight="1">
      <c r="A5" s="948"/>
      <c r="B5" s="949"/>
      <c r="C5" s="950" t="s">
        <v>1012</v>
      </c>
      <c r="D5" s="4625" t="s">
        <v>1013</v>
      </c>
      <c r="E5" s="4610" t="s">
        <v>1014</v>
      </c>
      <c r="F5" s="4610" t="s">
        <v>1015</v>
      </c>
      <c r="G5" s="4610" t="s">
        <v>1016</v>
      </c>
      <c r="H5" s="4610" t="s">
        <v>1017</v>
      </c>
      <c r="I5" s="951"/>
      <c r="J5" s="4627" t="s">
        <v>1018</v>
      </c>
      <c r="K5" s="4610" t="s">
        <v>1019</v>
      </c>
      <c r="L5" s="4623"/>
      <c r="M5" s="4612" t="s">
        <v>1020</v>
      </c>
      <c r="N5" s="951" t="s">
        <v>1021</v>
      </c>
      <c r="P5" s="947"/>
    </row>
    <row r="6" spans="1:16" s="946" customFormat="1" ht="24.95" customHeight="1">
      <c r="A6" s="4614" t="s">
        <v>148</v>
      </c>
      <c r="B6" s="4615"/>
      <c r="C6" s="952" t="s">
        <v>1022</v>
      </c>
      <c r="D6" s="4626"/>
      <c r="E6" s="4611"/>
      <c r="F6" s="4611"/>
      <c r="G6" s="4611"/>
      <c r="H6" s="4611"/>
      <c r="I6" s="953" t="s">
        <v>1023</v>
      </c>
      <c r="J6" s="4628"/>
      <c r="K6" s="4611"/>
      <c r="L6" s="4624"/>
      <c r="M6" s="4613"/>
      <c r="N6" s="954" t="s">
        <v>1024</v>
      </c>
      <c r="P6" s="947"/>
    </row>
    <row r="7" spans="1:16" s="959" customFormat="1" ht="25.15" customHeight="1">
      <c r="A7" s="955" t="s">
        <v>55</v>
      </c>
      <c r="B7" s="956" t="s">
        <v>56</v>
      </c>
      <c r="C7" s="957">
        <v>418</v>
      </c>
      <c r="D7" s="958">
        <v>47</v>
      </c>
      <c r="E7" s="958">
        <v>1</v>
      </c>
      <c r="F7" s="958">
        <v>1</v>
      </c>
      <c r="G7" s="958">
        <v>1</v>
      </c>
      <c r="H7" s="958">
        <v>29</v>
      </c>
      <c r="I7" s="957">
        <v>3</v>
      </c>
      <c r="J7" s="957">
        <v>1</v>
      </c>
      <c r="K7" s="957">
        <v>1</v>
      </c>
      <c r="L7" s="957">
        <v>1</v>
      </c>
      <c r="M7" s="957">
        <v>6</v>
      </c>
      <c r="N7" s="957">
        <v>1</v>
      </c>
    </row>
    <row r="8" spans="1:16" s="959" customFormat="1" ht="25.15" customHeight="1">
      <c r="A8" s="960" t="s">
        <v>158</v>
      </c>
      <c r="B8" s="961" t="s">
        <v>58</v>
      </c>
      <c r="C8" s="962">
        <v>84</v>
      </c>
      <c r="D8" s="963">
        <v>10</v>
      </c>
      <c r="E8" s="963">
        <v>1</v>
      </c>
      <c r="F8" s="963">
        <v>1</v>
      </c>
      <c r="G8" s="963">
        <v>2</v>
      </c>
      <c r="H8" s="963">
        <v>4</v>
      </c>
      <c r="I8" s="962">
        <v>2</v>
      </c>
      <c r="J8" s="962">
        <v>1</v>
      </c>
      <c r="K8" s="962">
        <v>1</v>
      </c>
      <c r="L8" s="962">
        <v>0</v>
      </c>
      <c r="M8" s="962">
        <v>3</v>
      </c>
      <c r="N8" s="962">
        <v>1</v>
      </c>
    </row>
    <row r="9" spans="1:16" s="959" customFormat="1" ht="25.15" customHeight="1">
      <c r="A9" s="960" t="s">
        <v>59</v>
      </c>
      <c r="B9" s="961" t="s">
        <v>60</v>
      </c>
      <c r="C9" s="962">
        <v>88</v>
      </c>
      <c r="D9" s="963">
        <v>13</v>
      </c>
      <c r="E9" s="963">
        <v>0</v>
      </c>
      <c r="F9" s="963">
        <v>0</v>
      </c>
      <c r="G9" s="963">
        <v>1</v>
      </c>
      <c r="H9" s="963">
        <v>5</v>
      </c>
      <c r="I9" s="962">
        <v>3</v>
      </c>
      <c r="J9" s="962">
        <v>1</v>
      </c>
      <c r="K9" s="962">
        <v>1</v>
      </c>
      <c r="L9" s="962">
        <v>2</v>
      </c>
      <c r="M9" s="962">
        <v>4</v>
      </c>
      <c r="N9" s="962">
        <v>1</v>
      </c>
    </row>
    <row r="10" spans="1:16" s="959" customFormat="1" ht="25.15" customHeight="1">
      <c r="A10" s="960" t="s">
        <v>61</v>
      </c>
      <c r="B10" s="961" t="s">
        <v>159</v>
      </c>
      <c r="C10" s="962">
        <v>121</v>
      </c>
      <c r="D10" s="963">
        <v>14</v>
      </c>
      <c r="E10" s="963">
        <v>0</v>
      </c>
      <c r="F10" s="963">
        <v>0</v>
      </c>
      <c r="G10" s="963">
        <v>0</v>
      </c>
      <c r="H10" s="963">
        <v>6</v>
      </c>
      <c r="I10" s="962">
        <v>1</v>
      </c>
      <c r="J10" s="962">
        <v>1</v>
      </c>
      <c r="K10" s="962">
        <v>1</v>
      </c>
      <c r="L10" s="962">
        <v>0</v>
      </c>
      <c r="M10" s="962">
        <v>3</v>
      </c>
      <c r="N10" s="962">
        <v>1</v>
      </c>
    </row>
    <row r="11" spans="1:16" s="959" customFormat="1" ht="25.15" customHeight="1">
      <c r="A11" s="960" t="s">
        <v>160</v>
      </c>
      <c r="B11" s="961" t="s">
        <v>64</v>
      </c>
      <c r="C11" s="962">
        <v>164</v>
      </c>
      <c r="D11" s="963">
        <v>20</v>
      </c>
      <c r="E11" s="963">
        <v>1</v>
      </c>
      <c r="F11" s="963">
        <v>0</v>
      </c>
      <c r="G11" s="963">
        <v>1</v>
      </c>
      <c r="H11" s="963">
        <v>11</v>
      </c>
      <c r="I11" s="962">
        <v>3</v>
      </c>
      <c r="J11" s="962">
        <v>1</v>
      </c>
      <c r="K11" s="962">
        <v>1</v>
      </c>
      <c r="L11" s="962">
        <v>2</v>
      </c>
      <c r="M11" s="962">
        <v>9</v>
      </c>
      <c r="N11" s="962">
        <v>1</v>
      </c>
    </row>
    <row r="12" spans="1:16" s="959" customFormat="1" ht="25.15" customHeight="1">
      <c r="A12" s="960" t="s">
        <v>65</v>
      </c>
      <c r="B12" s="961" t="s">
        <v>66</v>
      </c>
      <c r="C12" s="962">
        <v>170</v>
      </c>
      <c r="D12" s="963">
        <v>18</v>
      </c>
      <c r="E12" s="963">
        <v>1</v>
      </c>
      <c r="F12" s="963">
        <v>1</v>
      </c>
      <c r="G12" s="963">
        <v>2</v>
      </c>
      <c r="H12" s="963">
        <v>11</v>
      </c>
      <c r="I12" s="962">
        <v>2</v>
      </c>
      <c r="J12" s="962">
        <v>1</v>
      </c>
      <c r="K12" s="962">
        <v>0</v>
      </c>
      <c r="L12" s="962">
        <v>0</v>
      </c>
      <c r="M12" s="962">
        <v>3</v>
      </c>
      <c r="N12" s="962">
        <v>1</v>
      </c>
    </row>
    <row r="13" spans="1:16" s="959" customFormat="1" ht="25.15" customHeight="1">
      <c r="A13" s="960" t="s">
        <v>161</v>
      </c>
      <c r="B13" s="961" t="s">
        <v>68</v>
      </c>
      <c r="C13" s="962">
        <v>136</v>
      </c>
      <c r="D13" s="963">
        <v>18</v>
      </c>
      <c r="E13" s="963">
        <v>1</v>
      </c>
      <c r="F13" s="963">
        <v>1</v>
      </c>
      <c r="G13" s="963">
        <v>1</v>
      </c>
      <c r="H13" s="963">
        <v>10</v>
      </c>
      <c r="I13" s="962">
        <v>2</v>
      </c>
      <c r="J13" s="962">
        <v>1</v>
      </c>
      <c r="K13" s="962">
        <v>1</v>
      </c>
      <c r="L13" s="962">
        <v>7</v>
      </c>
      <c r="M13" s="962">
        <v>2</v>
      </c>
      <c r="N13" s="962">
        <v>1</v>
      </c>
    </row>
    <row r="14" spans="1:16" s="959" customFormat="1" ht="25.15" customHeight="1">
      <c r="A14" s="960" t="s">
        <v>69</v>
      </c>
      <c r="B14" s="961" t="s">
        <v>70</v>
      </c>
      <c r="C14" s="962">
        <v>75</v>
      </c>
      <c r="D14" s="963">
        <v>10</v>
      </c>
      <c r="E14" s="963">
        <v>1</v>
      </c>
      <c r="F14" s="963">
        <v>0</v>
      </c>
      <c r="G14" s="963">
        <v>1</v>
      </c>
      <c r="H14" s="963">
        <v>1</v>
      </c>
      <c r="I14" s="962">
        <v>1</v>
      </c>
      <c r="J14" s="962">
        <v>1</v>
      </c>
      <c r="K14" s="962">
        <v>0</v>
      </c>
      <c r="L14" s="962">
        <v>2</v>
      </c>
      <c r="M14" s="962">
        <v>1</v>
      </c>
      <c r="N14" s="962">
        <v>1</v>
      </c>
    </row>
    <row r="15" spans="1:16" s="959" customFormat="1" ht="25.15" customHeight="1">
      <c r="A15" s="960" t="s">
        <v>71</v>
      </c>
      <c r="B15" s="961" t="s">
        <v>72</v>
      </c>
      <c r="C15" s="962">
        <v>36</v>
      </c>
      <c r="D15" s="963">
        <v>7</v>
      </c>
      <c r="E15" s="963">
        <v>0</v>
      </c>
      <c r="F15" s="963">
        <v>0</v>
      </c>
      <c r="G15" s="963">
        <v>1</v>
      </c>
      <c r="H15" s="963">
        <v>4</v>
      </c>
      <c r="I15" s="962">
        <v>1</v>
      </c>
      <c r="J15" s="962">
        <v>1</v>
      </c>
      <c r="K15" s="962">
        <v>0</v>
      </c>
      <c r="L15" s="962">
        <v>1</v>
      </c>
      <c r="M15" s="962">
        <v>1</v>
      </c>
      <c r="N15" s="962">
        <v>1</v>
      </c>
    </row>
    <row r="16" spans="1:16" s="959" customFormat="1" ht="25.15" customHeight="1">
      <c r="A16" s="960" t="s">
        <v>73</v>
      </c>
      <c r="B16" s="961" t="s">
        <v>74</v>
      </c>
      <c r="C16" s="963">
        <v>249</v>
      </c>
      <c r="D16" s="963">
        <v>20</v>
      </c>
      <c r="E16" s="963">
        <v>0</v>
      </c>
      <c r="F16" s="963">
        <v>0</v>
      </c>
      <c r="G16" s="963">
        <v>1</v>
      </c>
      <c r="H16" s="963">
        <v>14</v>
      </c>
      <c r="I16" s="962">
        <v>2</v>
      </c>
      <c r="J16" s="962">
        <v>1</v>
      </c>
      <c r="K16" s="962">
        <v>0</v>
      </c>
      <c r="L16" s="962">
        <v>1</v>
      </c>
      <c r="M16" s="962">
        <v>2</v>
      </c>
      <c r="N16" s="962">
        <v>1</v>
      </c>
    </row>
    <row r="17" spans="1:25" s="964" customFormat="1" ht="25.15" customHeight="1">
      <c r="A17" s="960" t="s">
        <v>162</v>
      </c>
      <c r="B17" s="961" t="s">
        <v>76</v>
      </c>
      <c r="C17" s="962">
        <v>91</v>
      </c>
      <c r="D17" s="963">
        <v>7</v>
      </c>
      <c r="E17" s="963">
        <v>0</v>
      </c>
      <c r="F17" s="963">
        <v>0</v>
      </c>
      <c r="G17" s="963">
        <v>1</v>
      </c>
      <c r="H17" s="963">
        <v>3</v>
      </c>
      <c r="I17" s="962">
        <v>1</v>
      </c>
      <c r="J17" s="962">
        <v>1</v>
      </c>
      <c r="K17" s="962">
        <v>0</v>
      </c>
      <c r="L17" s="962">
        <v>0</v>
      </c>
      <c r="M17" s="962">
        <v>1</v>
      </c>
      <c r="N17" s="962">
        <v>1</v>
      </c>
      <c r="O17" s="964" t="s">
        <v>1025</v>
      </c>
    </row>
    <row r="18" spans="1:25" s="964" customFormat="1" ht="25.15" customHeight="1">
      <c r="A18" s="960" t="s">
        <v>77</v>
      </c>
      <c r="B18" s="961" t="s">
        <v>78</v>
      </c>
      <c r="C18" s="962">
        <v>77</v>
      </c>
      <c r="D18" s="963">
        <v>11</v>
      </c>
      <c r="E18" s="963">
        <v>0</v>
      </c>
      <c r="F18" s="963">
        <v>0</v>
      </c>
      <c r="G18" s="963">
        <v>0</v>
      </c>
      <c r="H18" s="963">
        <v>7</v>
      </c>
      <c r="I18" s="962">
        <v>1</v>
      </c>
      <c r="J18" s="962">
        <v>0</v>
      </c>
      <c r="K18" s="962">
        <v>0</v>
      </c>
      <c r="L18" s="962">
        <v>3</v>
      </c>
      <c r="M18" s="962">
        <v>1</v>
      </c>
      <c r="N18" s="962">
        <v>1</v>
      </c>
      <c r="O18" s="964" t="s">
        <v>1026</v>
      </c>
    </row>
    <row r="19" spans="1:25" s="959" customFormat="1" ht="25.15" customHeight="1">
      <c r="A19" s="960" t="s">
        <v>79</v>
      </c>
      <c r="B19" s="961" t="s">
        <v>163</v>
      </c>
      <c r="C19" s="962">
        <v>105</v>
      </c>
      <c r="D19" s="963">
        <v>12</v>
      </c>
      <c r="E19" s="963">
        <v>1</v>
      </c>
      <c r="F19" s="963">
        <v>0</v>
      </c>
      <c r="G19" s="963">
        <v>0</v>
      </c>
      <c r="H19" s="963">
        <v>9</v>
      </c>
      <c r="I19" s="962">
        <v>1</v>
      </c>
      <c r="J19" s="962">
        <v>1</v>
      </c>
      <c r="K19" s="962">
        <v>1</v>
      </c>
      <c r="L19" s="962">
        <v>0</v>
      </c>
      <c r="M19" s="962">
        <v>1</v>
      </c>
      <c r="N19" s="962">
        <v>1</v>
      </c>
    </row>
    <row r="20" spans="1:25" s="964" customFormat="1" ht="25.15" customHeight="1">
      <c r="A20" s="960" t="s">
        <v>164</v>
      </c>
      <c r="B20" s="961" t="s">
        <v>82</v>
      </c>
      <c r="C20" s="962">
        <v>46</v>
      </c>
      <c r="D20" s="963">
        <v>8</v>
      </c>
      <c r="E20" s="963">
        <v>1</v>
      </c>
      <c r="F20" s="963">
        <v>0</v>
      </c>
      <c r="G20" s="963">
        <v>2</v>
      </c>
      <c r="H20" s="963">
        <v>5</v>
      </c>
      <c r="I20" s="962">
        <v>3</v>
      </c>
      <c r="J20" s="962">
        <v>1</v>
      </c>
      <c r="K20" s="962">
        <v>0</v>
      </c>
      <c r="L20" s="962">
        <v>1</v>
      </c>
      <c r="M20" s="962">
        <v>2</v>
      </c>
      <c r="N20" s="962">
        <v>1</v>
      </c>
    </row>
    <row r="21" spans="1:25" s="959" customFormat="1" ht="25.15" customHeight="1">
      <c r="A21" s="960" t="s">
        <v>83</v>
      </c>
      <c r="B21" s="961" t="s">
        <v>84</v>
      </c>
      <c r="C21" s="962">
        <v>159</v>
      </c>
      <c r="D21" s="963">
        <v>21</v>
      </c>
      <c r="E21" s="963">
        <v>0</v>
      </c>
      <c r="F21" s="963">
        <v>0</v>
      </c>
      <c r="G21" s="963">
        <v>2</v>
      </c>
      <c r="H21" s="963">
        <v>9</v>
      </c>
      <c r="I21" s="962">
        <v>1</v>
      </c>
      <c r="J21" s="962">
        <v>1</v>
      </c>
      <c r="K21" s="962">
        <v>0</v>
      </c>
      <c r="L21" s="962">
        <v>2</v>
      </c>
      <c r="M21" s="962">
        <v>2</v>
      </c>
      <c r="N21" s="962">
        <v>1</v>
      </c>
    </row>
    <row r="22" spans="1:25" s="959" customFormat="1" ht="25.15" customHeight="1">
      <c r="A22" s="960" t="s">
        <v>85</v>
      </c>
      <c r="B22" s="961" t="s">
        <v>86</v>
      </c>
      <c r="C22" s="962">
        <v>68</v>
      </c>
      <c r="D22" s="963">
        <v>10</v>
      </c>
      <c r="E22" s="963">
        <v>1</v>
      </c>
      <c r="F22" s="963">
        <v>0</v>
      </c>
      <c r="G22" s="963">
        <v>1</v>
      </c>
      <c r="H22" s="963">
        <v>6</v>
      </c>
      <c r="I22" s="962">
        <v>2</v>
      </c>
      <c r="J22" s="962">
        <v>1</v>
      </c>
      <c r="K22" s="962">
        <v>1</v>
      </c>
      <c r="L22" s="962">
        <v>2</v>
      </c>
      <c r="M22" s="962">
        <v>2</v>
      </c>
      <c r="N22" s="962">
        <v>1</v>
      </c>
    </row>
    <row r="23" spans="1:25" s="959" customFormat="1" ht="25.15" customHeight="1">
      <c r="A23" s="960" t="s">
        <v>165</v>
      </c>
      <c r="B23" s="961" t="s">
        <v>166</v>
      </c>
      <c r="C23" s="962">
        <v>102</v>
      </c>
      <c r="D23" s="963">
        <v>10</v>
      </c>
      <c r="E23" s="963">
        <v>0</v>
      </c>
      <c r="F23" s="963">
        <v>0</v>
      </c>
      <c r="G23" s="963">
        <v>1</v>
      </c>
      <c r="H23" s="963">
        <v>6</v>
      </c>
      <c r="I23" s="962">
        <v>2</v>
      </c>
      <c r="J23" s="962">
        <v>1</v>
      </c>
      <c r="K23" s="962">
        <v>1</v>
      </c>
      <c r="L23" s="962">
        <v>0</v>
      </c>
      <c r="M23" s="962">
        <v>6</v>
      </c>
      <c r="N23" s="962">
        <v>1</v>
      </c>
    </row>
    <row r="24" spans="1:25" s="964" customFormat="1" ht="25.15" customHeight="1">
      <c r="A24" s="960" t="s">
        <v>89</v>
      </c>
      <c r="B24" s="961" t="s">
        <v>167</v>
      </c>
      <c r="C24" s="962">
        <v>37</v>
      </c>
      <c r="D24" s="963">
        <v>8</v>
      </c>
      <c r="E24" s="963">
        <v>0</v>
      </c>
      <c r="F24" s="963">
        <v>0</v>
      </c>
      <c r="G24" s="963">
        <v>1</v>
      </c>
      <c r="H24" s="963">
        <v>4</v>
      </c>
      <c r="I24" s="962">
        <v>2</v>
      </c>
      <c r="J24" s="962">
        <v>1</v>
      </c>
      <c r="K24" s="962">
        <v>0</v>
      </c>
      <c r="L24" s="962">
        <v>0</v>
      </c>
      <c r="M24" s="962">
        <v>2</v>
      </c>
      <c r="N24" s="962">
        <v>1</v>
      </c>
    </row>
    <row r="25" spans="1:25" s="959" customFormat="1" ht="25.15" customHeight="1">
      <c r="A25" s="960" t="s">
        <v>91</v>
      </c>
      <c r="B25" s="961" t="s">
        <v>92</v>
      </c>
      <c r="C25" s="962">
        <v>18</v>
      </c>
      <c r="D25" s="963">
        <v>4</v>
      </c>
      <c r="E25" s="963">
        <v>0</v>
      </c>
      <c r="F25" s="963">
        <v>0</v>
      </c>
      <c r="G25" s="963">
        <v>1</v>
      </c>
      <c r="H25" s="963">
        <v>1</v>
      </c>
      <c r="I25" s="962">
        <v>1</v>
      </c>
      <c r="J25" s="962">
        <v>1</v>
      </c>
      <c r="K25" s="962">
        <v>1</v>
      </c>
      <c r="L25" s="962">
        <v>1</v>
      </c>
      <c r="M25" s="962">
        <v>1</v>
      </c>
      <c r="N25" s="962">
        <v>1</v>
      </c>
    </row>
    <row r="26" spans="1:25" s="964" customFormat="1" ht="25.15" customHeight="1">
      <c r="A26" s="965" t="s">
        <v>93</v>
      </c>
      <c r="B26" s="966" t="s">
        <v>94</v>
      </c>
      <c r="C26" s="967">
        <v>37</v>
      </c>
      <c r="D26" s="968">
        <v>2</v>
      </c>
      <c r="E26" s="968">
        <v>0</v>
      </c>
      <c r="F26" s="968">
        <v>0</v>
      </c>
      <c r="G26" s="968">
        <v>1</v>
      </c>
      <c r="H26" s="968">
        <v>1</v>
      </c>
      <c r="I26" s="967">
        <v>1</v>
      </c>
      <c r="J26" s="967">
        <v>0</v>
      </c>
      <c r="K26" s="967">
        <v>0</v>
      </c>
      <c r="L26" s="967">
        <v>0</v>
      </c>
      <c r="M26" s="967">
        <v>1</v>
      </c>
      <c r="N26" s="967">
        <v>1</v>
      </c>
    </row>
    <row r="27" spans="1:25" s="972" customFormat="1" ht="25.15" customHeight="1">
      <c r="A27" s="969" t="s">
        <v>1027</v>
      </c>
      <c r="B27" s="970" t="s">
        <v>96</v>
      </c>
      <c r="C27" s="971">
        <f t="shared" ref="C27:N27" si="0">SUM(C7:C26)</f>
        <v>2281</v>
      </c>
      <c r="D27" s="971">
        <f t="shared" si="0"/>
        <v>270</v>
      </c>
      <c r="E27" s="971">
        <f t="shared" si="0"/>
        <v>9</v>
      </c>
      <c r="F27" s="971">
        <f t="shared" si="0"/>
        <v>4</v>
      </c>
      <c r="G27" s="971">
        <f t="shared" si="0"/>
        <v>21</v>
      </c>
      <c r="H27" s="971">
        <f t="shared" si="0"/>
        <v>146</v>
      </c>
      <c r="I27" s="971">
        <f t="shared" si="0"/>
        <v>35</v>
      </c>
      <c r="J27" s="971">
        <f t="shared" si="0"/>
        <v>18</v>
      </c>
      <c r="K27" s="971">
        <f t="shared" si="0"/>
        <v>10</v>
      </c>
      <c r="L27" s="971">
        <f>SUM(L7:L26)</f>
        <v>25</v>
      </c>
      <c r="M27" s="971">
        <f t="shared" si="0"/>
        <v>53</v>
      </c>
      <c r="N27" s="971">
        <f t="shared" si="0"/>
        <v>20</v>
      </c>
    </row>
    <row r="28" spans="1:25" s="978" customFormat="1" ht="15">
      <c r="A28" s="4616"/>
      <c r="B28" s="4616"/>
      <c r="C28" s="4616"/>
      <c r="D28" s="4616"/>
      <c r="E28" s="973"/>
      <c r="F28" s="973"/>
      <c r="G28" s="974"/>
      <c r="H28" s="975"/>
      <c r="I28" s="976"/>
      <c r="J28" s="977"/>
      <c r="K28" s="977"/>
      <c r="M28" s="977"/>
      <c r="N28" s="975" t="s">
        <v>1028</v>
      </c>
      <c r="P28" s="792"/>
    </row>
    <row r="29" spans="1:25" s="978" customFormat="1" ht="14.25">
      <c r="A29" s="977"/>
      <c r="B29" s="979"/>
      <c r="C29" s="980"/>
      <c r="D29" s="977"/>
      <c r="E29" s="977"/>
      <c r="F29" s="977"/>
      <c r="G29" s="981"/>
      <c r="H29" s="977"/>
      <c r="I29" s="981"/>
      <c r="J29" s="977"/>
      <c r="K29" s="977"/>
      <c r="L29" s="981"/>
      <c r="M29" s="977"/>
      <c r="N29" s="975"/>
      <c r="P29" s="792"/>
    </row>
    <row r="30" spans="1:25" ht="15">
      <c r="A30" s="4617"/>
      <c r="B30" s="4617"/>
      <c r="C30" s="4617"/>
      <c r="D30" s="4617"/>
      <c r="E30" s="4617"/>
      <c r="F30" s="4617"/>
      <c r="G30" s="4617"/>
      <c r="H30" s="4617"/>
      <c r="I30" s="795"/>
      <c r="J30" s="936"/>
      <c r="K30" s="936"/>
      <c r="L30" s="795"/>
      <c r="M30" s="936"/>
      <c r="N30" s="936"/>
    </row>
    <row r="31" spans="1:25">
      <c r="B31" s="982"/>
      <c r="C31" s="983"/>
      <c r="D31" s="936"/>
      <c r="E31" s="936"/>
      <c r="F31" s="936"/>
      <c r="G31" s="795"/>
      <c r="H31" s="936"/>
      <c r="I31" s="795"/>
      <c r="J31" s="936"/>
      <c r="K31" s="936"/>
      <c r="L31" s="795"/>
      <c r="M31" s="936"/>
      <c r="N31" s="936"/>
    </row>
    <row r="32" spans="1:25">
      <c r="A32" s="936"/>
      <c r="B32" s="936"/>
      <c r="C32" s="937"/>
      <c r="D32" s="936"/>
      <c r="E32" s="936"/>
      <c r="F32" s="936"/>
      <c r="G32" s="795"/>
      <c r="H32" s="936"/>
      <c r="I32" s="795"/>
      <c r="J32" s="936"/>
      <c r="K32" s="936"/>
      <c r="L32" s="795"/>
      <c r="M32" s="936"/>
      <c r="N32" s="936"/>
      <c r="O32" s="795"/>
      <c r="Q32" s="795"/>
      <c r="R32" s="795"/>
      <c r="S32" s="795"/>
      <c r="T32" s="795"/>
      <c r="U32" s="795"/>
      <c r="V32" s="795"/>
      <c r="W32" s="795"/>
      <c r="X32" s="795"/>
      <c r="Y32" s="984" t="s">
        <v>169</v>
      </c>
    </row>
    <row r="33" spans="1:14">
      <c r="A33" s="936"/>
      <c r="B33" s="936"/>
      <c r="C33" s="937"/>
      <c r="D33" s="936"/>
      <c r="E33" s="936"/>
      <c r="F33" s="936"/>
      <c r="G33" s="795"/>
      <c r="H33" s="936"/>
      <c r="I33" s="795"/>
      <c r="J33" s="936"/>
      <c r="K33" s="936"/>
      <c r="L33" s="795"/>
      <c r="M33" s="936"/>
      <c r="N33" s="936"/>
    </row>
    <row r="34" spans="1:14">
      <c r="A34" s="936"/>
      <c r="B34" s="936"/>
      <c r="C34" s="937"/>
      <c r="D34" s="936"/>
      <c r="E34" s="936"/>
      <c r="F34" s="936"/>
      <c r="G34" s="795"/>
      <c r="H34" s="936"/>
      <c r="I34" s="795"/>
      <c r="J34" s="936"/>
      <c r="K34" s="936"/>
      <c r="L34" s="795"/>
      <c r="M34" s="936"/>
      <c r="N34" s="936"/>
    </row>
    <row r="35" spans="1:14">
      <c r="A35" s="936"/>
      <c r="B35" s="936"/>
      <c r="C35" s="937"/>
      <c r="D35" s="936"/>
      <c r="E35" s="936"/>
      <c r="F35" s="936"/>
      <c r="G35" s="795"/>
      <c r="H35" s="936"/>
      <c r="I35" s="795"/>
      <c r="J35" s="936"/>
      <c r="K35" s="936"/>
      <c r="L35" s="795"/>
      <c r="M35" s="936"/>
      <c r="N35" s="936"/>
    </row>
    <row r="36" spans="1:14">
      <c r="A36" s="936"/>
      <c r="B36" s="936"/>
      <c r="C36" s="937"/>
      <c r="D36" s="936"/>
      <c r="E36" s="936"/>
      <c r="F36" s="936"/>
      <c r="G36" s="795"/>
      <c r="H36" s="936"/>
      <c r="I36" s="795"/>
      <c r="J36" s="936"/>
      <c r="K36" s="936"/>
      <c r="L36" s="795"/>
      <c r="M36" s="936"/>
      <c r="N36" s="936"/>
    </row>
    <row r="37" spans="1:14">
      <c r="A37" s="936"/>
      <c r="B37" s="936"/>
      <c r="C37" s="937"/>
      <c r="D37" s="936"/>
      <c r="E37" s="936"/>
      <c r="F37" s="936"/>
      <c r="G37" s="795"/>
      <c r="H37" s="936"/>
      <c r="I37" s="795"/>
      <c r="J37" s="936"/>
      <c r="K37" s="936"/>
      <c r="L37" s="795"/>
      <c r="M37" s="936"/>
      <c r="N37" s="936"/>
    </row>
    <row r="38" spans="1:14">
      <c r="A38" s="936"/>
      <c r="B38" s="936"/>
      <c r="C38" s="937"/>
      <c r="D38" s="936"/>
      <c r="E38" s="936"/>
      <c r="F38" s="936"/>
      <c r="G38" s="795"/>
      <c r="H38" s="936"/>
      <c r="I38" s="795"/>
      <c r="J38" s="936"/>
      <c r="K38" s="936"/>
      <c r="L38" s="795"/>
      <c r="M38" s="936"/>
      <c r="N38" s="936"/>
    </row>
    <row r="39" spans="1:14">
      <c r="A39" s="936"/>
      <c r="B39" s="936"/>
      <c r="C39" s="937"/>
      <c r="D39" s="936"/>
      <c r="E39" s="936"/>
      <c r="F39" s="936"/>
      <c r="G39" s="795"/>
      <c r="H39" s="936"/>
      <c r="I39" s="795"/>
      <c r="J39" s="936"/>
      <c r="K39" s="936"/>
      <c r="L39" s="795"/>
      <c r="M39" s="936"/>
      <c r="N39" s="936"/>
    </row>
    <row r="40" spans="1:14">
      <c r="A40" s="936"/>
      <c r="B40" s="936"/>
      <c r="C40" s="937"/>
      <c r="D40" s="936"/>
      <c r="E40" s="936"/>
      <c r="F40" s="936"/>
      <c r="G40" s="795"/>
      <c r="H40" s="936"/>
      <c r="I40" s="795"/>
      <c r="J40" s="936"/>
      <c r="K40" s="936"/>
      <c r="L40" s="795"/>
      <c r="M40" s="936"/>
      <c r="N40" s="936"/>
    </row>
    <row r="41" spans="1:14">
      <c r="A41" s="936"/>
      <c r="B41" s="936"/>
      <c r="C41" s="937"/>
      <c r="D41" s="936"/>
      <c r="E41" s="936"/>
      <c r="F41" s="936"/>
      <c r="G41" s="795"/>
      <c r="H41" s="936"/>
      <c r="I41" s="795"/>
      <c r="J41" s="936"/>
      <c r="K41" s="936"/>
      <c r="L41" s="795"/>
      <c r="M41" s="936"/>
      <c r="N41" s="936"/>
    </row>
    <row r="42" spans="1:14">
      <c r="A42" s="936"/>
      <c r="B42" s="936"/>
      <c r="C42" s="937"/>
      <c r="D42" s="936"/>
      <c r="E42" s="936"/>
      <c r="F42" s="936"/>
      <c r="G42" s="795"/>
      <c r="H42" s="936"/>
      <c r="I42" s="795"/>
      <c r="J42" s="936"/>
      <c r="K42" s="936"/>
      <c r="L42" s="795"/>
      <c r="M42" s="936"/>
      <c r="N42" s="936"/>
    </row>
    <row r="43" spans="1:14">
      <c r="A43" s="936"/>
      <c r="B43" s="936"/>
      <c r="C43" s="937"/>
      <c r="D43" s="936"/>
      <c r="E43" s="936"/>
      <c r="F43" s="936"/>
      <c r="G43" s="795"/>
      <c r="H43" s="936"/>
      <c r="I43" s="795"/>
      <c r="J43" s="936"/>
      <c r="K43" s="936"/>
      <c r="L43" s="795"/>
      <c r="M43" s="936"/>
      <c r="N43" s="936"/>
    </row>
    <row r="44" spans="1:14">
      <c r="A44" s="936"/>
      <c r="B44" s="936"/>
      <c r="C44" s="937"/>
      <c r="D44" s="936"/>
      <c r="E44" s="936"/>
      <c r="F44" s="936"/>
      <c r="G44" s="795"/>
      <c r="H44" s="936"/>
      <c r="I44" s="795"/>
      <c r="J44" s="936"/>
      <c r="K44" s="936"/>
      <c r="L44" s="795"/>
      <c r="M44" s="936"/>
      <c r="N44" s="936"/>
    </row>
    <row r="45" spans="1:14">
      <c r="A45" s="936"/>
      <c r="B45" s="936"/>
      <c r="C45" s="937"/>
      <c r="D45" s="936"/>
      <c r="E45" s="936"/>
      <c r="F45" s="936"/>
      <c r="G45" s="795"/>
      <c r="H45" s="936"/>
      <c r="I45" s="795"/>
      <c r="J45" s="936"/>
      <c r="K45" s="936"/>
      <c r="L45" s="795"/>
      <c r="M45" s="936"/>
      <c r="N45" s="936"/>
    </row>
    <row r="46" spans="1:14">
      <c r="A46" s="936"/>
      <c r="B46" s="936"/>
      <c r="C46" s="937"/>
      <c r="D46" s="936"/>
      <c r="E46" s="936"/>
      <c r="F46" s="936"/>
      <c r="G46" s="795"/>
      <c r="H46" s="936"/>
      <c r="I46" s="795"/>
      <c r="J46" s="936"/>
      <c r="K46" s="936"/>
      <c r="L46" s="795"/>
      <c r="M46" s="936"/>
      <c r="N46" s="936"/>
    </row>
    <row r="47" spans="1:14">
      <c r="A47" s="936"/>
      <c r="B47" s="936"/>
      <c r="C47" s="937"/>
      <c r="D47" s="936"/>
      <c r="E47" s="936"/>
      <c r="F47" s="936"/>
      <c r="G47" s="795"/>
      <c r="H47" s="936"/>
      <c r="I47" s="795"/>
      <c r="J47" s="936"/>
      <c r="K47" s="936"/>
      <c r="L47" s="795"/>
      <c r="M47" s="936"/>
      <c r="N47" s="936"/>
    </row>
    <row r="48" spans="1:14">
      <c r="A48" s="936"/>
      <c r="B48" s="936"/>
      <c r="C48" s="937"/>
      <c r="D48" s="936"/>
      <c r="E48" s="936"/>
      <c r="F48" s="936"/>
      <c r="G48" s="795"/>
      <c r="H48" s="936"/>
      <c r="I48" s="795"/>
      <c r="J48" s="936"/>
      <c r="K48" s="936"/>
      <c r="L48" s="795"/>
      <c r="M48" s="936"/>
      <c r="N48" s="936"/>
    </row>
    <row r="49" spans="1:14">
      <c r="A49" s="936"/>
      <c r="B49" s="936"/>
      <c r="C49" s="937"/>
      <c r="D49" s="936"/>
      <c r="E49" s="936"/>
      <c r="F49" s="936"/>
      <c r="G49" s="795"/>
      <c r="H49" s="936"/>
      <c r="I49" s="795"/>
      <c r="J49" s="936"/>
      <c r="K49" s="936"/>
      <c r="L49" s="795"/>
      <c r="M49" s="936"/>
      <c r="N49" s="936"/>
    </row>
    <row r="50" spans="1:14">
      <c r="A50" s="936"/>
      <c r="B50" s="936"/>
      <c r="C50" s="937"/>
      <c r="D50" s="936"/>
      <c r="E50" s="936"/>
      <c r="F50" s="936"/>
      <c r="G50" s="795"/>
      <c r="H50" s="936"/>
      <c r="I50" s="795"/>
      <c r="J50" s="936"/>
      <c r="K50" s="936"/>
      <c r="L50" s="795"/>
      <c r="M50" s="936"/>
      <c r="N50" s="936"/>
    </row>
    <row r="51" spans="1:14">
      <c r="A51" s="936"/>
      <c r="B51" s="936"/>
      <c r="C51" s="937"/>
      <c r="D51" s="936"/>
      <c r="E51" s="936"/>
      <c r="F51" s="936"/>
      <c r="G51" s="795"/>
      <c r="H51" s="936"/>
      <c r="I51" s="795"/>
      <c r="J51" s="936"/>
      <c r="K51" s="936"/>
      <c r="L51" s="795"/>
      <c r="M51" s="936"/>
      <c r="N51" s="936"/>
    </row>
    <row r="52" spans="1:14">
      <c r="A52" s="936"/>
      <c r="B52" s="936"/>
      <c r="C52" s="937"/>
      <c r="D52" s="936"/>
      <c r="E52" s="936"/>
      <c r="F52" s="936"/>
      <c r="G52" s="795"/>
      <c r="H52" s="936"/>
      <c r="I52" s="795"/>
      <c r="J52" s="936"/>
      <c r="K52" s="936"/>
      <c r="L52" s="795"/>
      <c r="M52" s="936"/>
      <c r="N52" s="936"/>
    </row>
    <row r="53" spans="1:14">
      <c r="A53" s="936"/>
      <c r="B53" s="936"/>
      <c r="C53" s="937"/>
      <c r="D53" s="936"/>
      <c r="E53" s="936"/>
      <c r="F53" s="936"/>
      <c r="G53" s="795"/>
      <c r="H53" s="936"/>
      <c r="I53" s="795"/>
      <c r="J53" s="936"/>
      <c r="K53" s="936"/>
      <c r="L53" s="795"/>
      <c r="M53" s="936"/>
      <c r="N53" s="936"/>
    </row>
  </sheetData>
  <mergeCells count="15">
    <mergeCell ref="A1:N1"/>
    <mergeCell ref="A2:N2"/>
    <mergeCell ref="A4:B4"/>
    <mergeCell ref="L4:L6"/>
    <mergeCell ref="D5:D6"/>
    <mergeCell ref="E5:E6"/>
    <mergeCell ref="F5:F6"/>
    <mergeCell ref="G5:G6"/>
    <mergeCell ref="H5:H6"/>
    <mergeCell ref="J5:J6"/>
    <mergeCell ref="K5:K6"/>
    <mergeCell ref="M5:M6"/>
    <mergeCell ref="A6:B6"/>
    <mergeCell ref="A28:D28"/>
    <mergeCell ref="A30:H30"/>
  </mergeCells>
  <printOptions horizontalCentered="1" verticalCentered="1"/>
  <pageMargins left="0.78740157480314965" right="0.78740157480314965" top="0.59055118110236227" bottom="0.59055118110236227" header="0.51181102362204722" footer="0.51181102362204722"/>
  <pageSetup paperSize="9" scale="72" orientation="landscape" horizontalDpi="4294967292" verticalDpi="4294967292"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7CEC1-85CA-4BE5-B91D-AED3D4C1F6F7}">
  <dimension ref="A1:X110"/>
  <sheetViews>
    <sheetView zoomScale="90" zoomScaleNormal="90" zoomScaleSheetLayoutView="50" workbookViewId="0">
      <selection activeCell="E17" sqref="E17"/>
    </sheetView>
  </sheetViews>
  <sheetFormatPr defaultRowHeight="12.75"/>
  <cols>
    <col min="1" max="1" width="7.7109375" style="1069" customWidth="1"/>
    <col min="2" max="2" width="8.7109375" style="1069" customWidth="1"/>
    <col min="3" max="3" width="5.7109375" style="1069" customWidth="1"/>
    <col min="4" max="4" width="7.7109375" style="1069" customWidth="1"/>
    <col min="5" max="5" width="8.7109375" style="1069" customWidth="1"/>
    <col min="6" max="6" width="6" style="1069" customWidth="1"/>
    <col min="7" max="7" width="7.7109375" style="1069" customWidth="1"/>
    <col min="8" max="8" width="8.7109375" style="1069" customWidth="1"/>
    <col min="9" max="9" width="5.5703125" style="1069" customWidth="1"/>
    <col min="10" max="10" width="7.7109375" style="1069" customWidth="1"/>
    <col min="11" max="11" width="8.7109375" style="1069" customWidth="1"/>
    <col min="12" max="12" width="5.7109375" style="1069" customWidth="1"/>
    <col min="13" max="13" width="8.5703125" style="987" customWidth="1"/>
    <col min="14" max="14" width="11.85546875" style="987" customWidth="1"/>
    <col min="15" max="15" width="9.140625" style="987" customWidth="1"/>
    <col min="16" max="16" width="9.7109375" style="987" customWidth="1"/>
    <col min="17" max="17" width="8.7109375" style="987" customWidth="1"/>
    <col min="18" max="18" width="9.7109375" style="987" customWidth="1"/>
    <col min="19" max="19" width="9.140625" style="987" customWidth="1"/>
    <col min="20" max="20" width="8.7109375" style="987" customWidth="1"/>
    <col min="21" max="21" width="7.85546875" style="987" customWidth="1"/>
    <col min="22" max="22" width="9.140625" style="987" customWidth="1"/>
    <col min="23" max="23" width="16.5703125" style="987" customWidth="1"/>
    <col min="24" max="25" width="9.140625" style="987" customWidth="1"/>
    <col min="26" max="256" width="9.140625" style="987"/>
    <col min="257" max="257" width="7.7109375" style="987" customWidth="1"/>
    <col min="258" max="258" width="8.7109375" style="987" customWidth="1"/>
    <col min="259" max="259" width="5.7109375" style="987" customWidth="1"/>
    <col min="260" max="260" width="7.7109375" style="987" customWidth="1"/>
    <col min="261" max="261" width="8.7109375" style="987" customWidth="1"/>
    <col min="262" max="262" width="6" style="987" customWidth="1"/>
    <col min="263" max="263" width="7.7109375" style="987" customWidth="1"/>
    <col min="264" max="264" width="8.7109375" style="987" customWidth="1"/>
    <col min="265" max="265" width="5.5703125" style="987" customWidth="1"/>
    <col min="266" max="266" width="7.7109375" style="987" customWidth="1"/>
    <col min="267" max="267" width="8.7109375" style="987" customWidth="1"/>
    <col min="268" max="268" width="5.7109375" style="987" customWidth="1"/>
    <col min="269" max="269" width="8.5703125" style="987" customWidth="1"/>
    <col min="270" max="270" width="11.85546875" style="987" customWidth="1"/>
    <col min="271" max="271" width="9.140625" style="987"/>
    <col min="272" max="272" width="9.7109375" style="987" customWidth="1"/>
    <col min="273" max="273" width="8.7109375" style="987" customWidth="1"/>
    <col min="274" max="274" width="9.7109375" style="987" customWidth="1"/>
    <col min="275" max="275" width="9.140625" style="987"/>
    <col min="276" max="276" width="8.7109375" style="987" customWidth="1"/>
    <col min="277" max="277" width="7.85546875" style="987" customWidth="1"/>
    <col min="278" max="278" width="9.140625" style="987"/>
    <col min="279" max="279" width="16.5703125" style="987" customWidth="1"/>
    <col min="280" max="512" width="9.140625" style="987"/>
    <col min="513" max="513" width="7.7109375" style="987" customWidth="1"/>
    <col min="514" max="514" width="8.7109375" style="987" customWidth="1"/>
    <col min="515" max="515" width="5.7109375" style="987" customWidth="1"/>
    <col min="516" max="516" width="7.7109375" style="987" customWidth="1"/>
    <col min="517" max="517" width="8.7109375" style="987" customWidth="1"/>
    <col min="518" max="518" width="6" style="987" customWidth="1"/>
    <col min="519" max="519" width="7.7109375" style="987" customWidth="1"/>
    <col min="520" max="520" width="8.7109375" style="987" customWidth="1"/>
    <col min="521" max="521" width="5.5703125" style="987" customWidth="1"/>
    <col min="522" max="522" width="7.7109375" style="987" customWidth="1"/>
    <col min="523" max="523" width="8.7109375" style="987" customWidth="1"/>
    <col min="524" max="524" width="5.7109375" style="987" customWidth="1"/>
    <col min="525" max="525" width="8.5703125" style="987" customWidth="1"/>
    <col min="526" max="526" width="11.85546875" style="987" customWidth="1"/>
    <col min="527" max="527" width="9.140625" style="987"/>
    <col min="528" max="528" width="9.7109375" style="987" customWidth="1"/>
    <col min="529" max="529" width="8.7109375" style="987" customWidth="1"/>
    <col min="530" max="530" width="9.7109375" style="987" customWidth="1"/>
    <col min="531" max="531" width="9.140625" style="987"/>
    <col min="532" max="532" width="8.7109375" style="987" customWidth="1"/>
    <col min="533" max="533" width="7.85546875" style="987" customWidth="1"/>
    <col min="534" max="534" width="9.140625" style="987"/>
    <col min="535" max="535" width="16.5703125" style="987" customWidth="1"/>
    <col min="536" max="768" width="9.140625" style="987"/>
    <col min="769" max="769" width="7.7109375" style="987" customWidth="1"/>
    <col min="770" max="770" width="8.7109375" style="987" customWidth="1"/>
    <col min="771" max="771" width="5.7109375" style="987" customWidth="1"/>
    <col min="772" max="772" width="7.7109375" style="987" customWidth="1"/>
    <col min="773" max="773" width="8.7109375" style="987" customWidth="1"/>
    <col min="774" max="774" width="6" style="987" customWidth="1"/>
    <col min="775" max="775" width="7.7109375" style="987" customWidth="1"/>
    <col min="776" max="776" width="8.7109375" style="987" customWidth="1"/>
    <col min="777" max="777" width="5.5703125" style="987" customWidth="1"/>
    <col min="778" max="778" width="7.7109375" style="987" customWidth="1"/>
    <col min="779" max="779" width="8.7109375" style="987" customWidth="1"/>
    <col min="780" max="780" width="5.7109375" style="987" customWidth="1"/>
    <col min="781" max="781" width="8.5703125" style="987" customWidth="1"/>
    <col min="782" max="782" width="11.85546875" style="987" customWidth="1"/>
    <col min="783" max="783" width="9.140625" style="987"/>
    <col min="784" max="784" width="9.7109375" style="987" customWidth="1"/>
    <col min="785" max="785" width="8.7109375" style="987" customWidth="1"/>
    <col min="786" max="786" width="9.7109375" style="987" customWidth="1"/>
    <col min="787" max="787" width="9.140625" style="987"/>
    <col min="788" max="788" width="8.7109375" style="987" customWidth="1"/>
    <col min="789" max="789" width="7.85546875" style="987" customWidth="1"/>
    <col min="790" max="790" width="9.140625" style="987"/>
    <col min="791" max="791" width="16.5703125" style="987" customWidth="1"/>
    <col min="792" max="1024" width="9.140625" style="987"/>
    <col min="1025" max="1025" width="7.7109375" style="987" customWidth="1"/>
    <col min="1026" max="1026" width="8.7109375" style="987" customWidth="1"/>
    <col min="1027" max="1027" width="5.7109375" style="987" customWidth="1"/>
    <col min="1028" max="1028" width="7.7109375" style="987" customWidth="1"/>
    <col min="1029" max="1029" width="8.7109375" style="987" customWidth="1"/>
    <col min="1030" max="1030" width="6" style="987" customWidth="1"/>
    <col min="1031" max="1031" width="7.7109375" style="987" customWidth="1"/>
    <col min="1032" max="1032" width="8.7109375" style="987" customWidth="1"/>
    <col min="1033" max="1033" width="5.5703125" style="987" customWidth="1"/>
    <col min="1034" max="1034" width="7.7109375" style="987" customWidth="1"/>
    <col min="1035" max="1035" width="8.7109375" style="987" customWidth="1"/>
    <col min="1036" max="1036" width="5.7109375" style="987" customWidth="1"/>
    <col min="1037" max="1037" width="8.5703125" style="987" customWidth="1"/>
    <col min="1038" max="1038" width="11.85546875" style="987" customWidth="1"/>
    <col min="1039" max="1039" width="9.140625" style="987"/>
    <col min="1040" max="1040" width="9.7109375" style="987" customWidth="1"/>
    <col min="1041" max="1041" width="8.7109375" style="987" customWidth="1"/>
    <col min="1042" max="1042" width="9.7109375" style="987" customWidth="1"/>
    <col min="1043" max="1043" width="9.140625" style="987"/>
    <col min="1044" max="1044" width="8.7109375" style="987" customWidth="1"/>
    <col min="1045" max="1045" width="7.85546875" style="987" customWidth="1"/>
    <col min="1046" max="1046" width="9.140625" style="987"/>
    <col min="1047" max="1047" width="16.5703125" style="987" customWidth="1"/>
    <col min="1048" max="1280" width="9.140625" style="987"/>
    <col min="1281" max="1281" width="7.7109375" style="987" customWidth="1"/>
    <col min="1282" max="1282" width="8.7109375" style="987" customWidth="1"/>
    <col min="1283" max="1283" width="5.7109375" style="987" customWidth="1"/>
    <col min="1284" max="1284" width="7.7109375" style="987" customWidth="1"/>
    <col min="1285" max="1285" width="8.7109375" style="987" customWidth="1"/>
    <col min="1286" max="1286" width="6" style="987" customWidth="1"/>
    <col min="1287" max="1287" width="7.7109375" style="987" customWidth="1"/>
    <col min="1288" max="1288" width="8.7109375" style="987" customWidth="1"/>
    <col min="1289" max="1289" width="5.5703125" style="987" customWidth="1"/>
    <col min="1290" max="1290" width="7.7109375" style="987" customWidth="1"/>
    <col min="1291" max="1291" width="8.7109375" style="987" customWidth="1"/>
    <col min="1292" max="1292" width="5.7109375" style="987" customWidth="1"/>
    <col min="1293" max="1293" width="8.5703125" style="987" customWidth="1"/>
    <col min="1294" max="1294" width="11.85546875" style="987" customWidth="1"/>
    <col min="1295" max="1295" width="9.140625" style="987"/>
    <col min="1296" max="1296" width="9.7109375" style="987" customWidth="1"/>
    <col min="1297" max="1297" width="8.7109375" style="987" customWidth="1"/>
    <col min="1298" max="1298" width="9.7109375" style="987" customWidth="1"/>
    <col min="1299" max="1299" width="9.140625" style="987"/>
    <col min="1300" max="1300" width="8.7109375" style="987" customWidth="1"/>
    <col min="1301" max="1301" width="7.85546875" style="987" customWidth="1"/>
    <col min="1302" max="1302" width="9.140625" style="987"/>
    <col min="1303" max="1303" width="16.5703125" style="987" customWidth="1"/>
    <col min="1304" max="1536" width="9.140625" style="987"/>
    <col min="1537" max="1537" width="7.7109375" style="987" customWidth="1"/>
    <col min="1538" max="1538" width="8.7109375" style="987" customWidth="1"/>
    <col min="1539" max="1539" width="5.7109375" style="987" customWidth="1"/>
    <col min="1540" max="1540" width="7.7109375" style="987" customWidth="1"/>
    <col min="1541" max="1541" width="8.7109375" style="987" customWidth="1"/>
    <col min="1542" max="1542" width="6" style="987" customWidth="1"/>
    <col min="1543" max="1543" width="7.7109375" style="987" customWidth="1"/>
    <col min="1544" max="1544" width="8.7109375" style="987" customWidth="1"/>
    <col min="1545" max="1545" width="5.5703125" style="987" customWidth="1"/>
    <col min="1546" max="1546" width="7.7109375" style="987" customWidth="1"/>
    <col min="1547" max="1547" width="8.7109375" style="987" customWidth="1"/>
    <col min="1548" max="1548" width="5.7109375" style="987" customWidth="1"/>
    <col min="1549" max="1549" width="8.5703125" style="987" customWidth="1"/>
    <col min="1550" max="1550" width="11.85546875" style="987" customWidth="1"/>
    <col min="1551" max="1551" width="9.140625" style="987"/>
    <col min="1552" max="1552" width="9.7109375" style="987" customWidth="1"/>
    <col min="1553" max="1553" width="8.7109375" style="987" customWidth="1"/>
    <col min="1554" max="1554" width="9.7109375" style="987" customWidth="1"/>
    <col min="1555" max="1555" width="9.140625" style="987"/>
    <col min="1556" max="1556" width="8.7109375" style="987" customWidth="1"/>
    <col min="1557" max="1557" width="7.85546875" style="987" customWidth="1"/>
    <col min="1558" max="1558" width="9.140625" style="987"/>
    <col min="1559" max="1559" width="16.5703125" style="987" customWidth="1"/>
    <col min="1560" max="1792" width="9.140625" style="987"/>
    <col min="1793" max="1793" width="7.7109375" style="987" customWidth="1"/>
    <col min="1794" max="1794" width="8.7109375" style="987" customWidth="1"/>
    <col min="1795" max="1795" width="5.7109375" style="987" customWidth="1"/>
    <col min="1796" max="1796" width="7.7109375" style="987" customWidth="1"/>
    <col min="1797" max="1797" width="8.7109375" style="987" customWidth="1"/>
    <col min="1798" max="1798" width="6" style="987" customWidth="1"/>
    <col min="1799" max="1799" width="7.7109375" style="987" customWidth="1"/>
    <col min="1800" max="1800" width="8.7109375" style="987" customWidth="1"/>
    <col min="1801" max="1801" width="5.5703125" style="987" customWidth="1"/>
    <col min="1802" max="1802" width="7.7109375" style="987" customWidth="1"/>
    <col min="1803" max="1803" width="8.7109375" style="987" customWidth="1"/>
    <col min="1804" max="1804" width="5.7109375" style="987" customWidth="1"/>
    <col min="1805" max="1805" width="8.5703125" style="987" customWidth="1"/>
    <col min="1806" max="1806" width="11.85546875" style="987" customWidth="1"/>
    <col min="1807" max="1807" width="9.140625" style="987"/>
    <col min="1808" max="1808" width="9.7109375" style="987" customWidth="1"/>
    <col min="1809" max="1809" width="8.7109375" style="987" customWidth="1"/>
    <col min="1810" max="1810" width="9.7109375" style="987" customWidth="1"/>
    <col min="1811" max="1811" width="9.140625" style="987"/>
    <col min="1812" max="1812" width="8.7109375" style="987" customWidth="1"/>
    <col min="1813" max="1813" width="7.85546875" style="987" customWidth="1"/>
    <col min="1814" max="1814" width="9.140625" style="987"/>
    <col min="1815" max="1815" width="16.5703125" style="987" customWidth="1"/>
    <col min="1816" max="2048" width="9.140625" style="987"/>
    <col min="2049" max="2049" width="7.7109375" style="987" customWidth="1"/>
    <col min="2050" max="2050" width="8.7109375" style="987" customWidth="1"/>
    <col min="2051" max="2051" width="5.7109375" style="987" customWidth="1"/>
    <col min="2052" max="2052" width="7.7109375" style="987" customWidth="1"/>
    <col min="2053" max="2053" width="8.7109375" style="987" customWidth="1"/>
    <col min="2054" max="2054" width="6" style="987" customWidth="1"/>
    <col min="2055" max="2055" width="7.7109375" style="987" customWidth="1"/>
    <col min="2056" max="2056" width="8.7109375" style="987" customWidth="1"/>
    <col min="2057" max="2057" width="5.5703125" style="987" customWidth="1"/>
    <col min="2058" max="2058" width="7.7109375" style="987" customWidth="1"/>
    <col min="2059" max="2059" width="8.7109375" style="987" customWidth="1"/>
    <col min="2060" max="2060" width="5.7109375" style="987" customWidth="1"/>
    <col min="2061" max="2061" width="8.5703125" style="987" customWidth="1"/>
    <col min="2062" max="2062" width="11.85546875" style="987" customWidth="1"/>
    <col min="2063" max="2063" width="9.140625" style="987"/>
    <col min="2064" max="2064" width="9.7109375" style="987" customWidth="1"/>
    <col min="2065" max="2065" width="8.7109375" style="987" customWidth="1"/>
    <col min="2066" max="2066" width="9.7109375" style="987" customWidth="1"/>
    <col min="2067" max="2067" width="9.140625" style="987"/>
    <col min="2068" max="2068" width="8.7109375" style="987" customWidth="1"/>
    <col min="2069" max="2069" width="7.85546875" style="987" customWidth="1"/>
    <col min="2070" max="2070" width="9.140625" style="987"/>
    <col min="2071" max="2071" width="16.5703125" style="987" customWidth="1"/>
    <col min="2072" max="2304" width="9.140625" style="987"/>
    <col min="2305" max="2305" width="7.7109375" style="987" customWidth="1"/>
    <col min="2306" max="2306" width="8.7109375" style="987" customWidth="1"/>
    <col min="2307" max="2307" width="5.7109375" style="987" customWidth="1"/>
    <col min="2308" max="2308" width="7.7109375" style="987" customWidth="1"/>
    <col min="2309" max="2309" width="8.7109375" style="987" customWidth="1"/>
    <col min="2310" max="2310" width="6" style="987" customWidth="1"/>
    <col min="2311" max="2311" width="7.7109375" style="987" customWidth="1"/>
    <col min="2312" max="2312" width="8.7109375" style="987" customWidth="1"/>
    <col min="2313" max="2313" width="5.5703125" style="987" customWidth="1"/>
    <col min="2314" max="2314" width="7.7109375" style="987" customWidth="1"/>
    <col min="2315" max="2315" width="8.7109375" style="987" customWidth="1"/>
    <col min="2316" max="2316" width="5.7109375" style="987" customWidth="1"/>
    <col min="2317" max="2317" width="8.5703125" style="987" customWidth="1"/>
    <col min="2318" max="2318" width="11.85546875" style="987" customWidth="1"/>
    <col min="2319" max="2319" width="9.140625" style="987"/>
    <col min="2320" max="2320" width="9.7109375" style="987" customWidth="1"/>
    <col min="2321" max="2321" width="8.7109375" style="987" customWidth="1"/>
    <col min="2322" max="2322" width="9.7109375" style="987" customWidth="1"/>
    <col min="2323" max="2323" width="9.140625" style="987"/>
    <col min="2324" max="2324" width="8.7109375" style="987" customWidth="1"/>
    <col min="2325" max="2325" width="7.85546875" style="987" customWidth="1"/>
    <col min="2326" max="2326" width="9.140625" style="987"/>
    <col min="2327" max="2327" width="16.5703125" style="987" customWidth="1"/>
    <col min="2328" max="2560" width="9.140625" style="987"/>
    <col min="2561" max="2561" width="7.7109375" style="987" customWidth="1"/>
    <col min="2562" max="2562" width="8.7109375" style="987" customWidth="1"/>
    <col min="2563" max="2563" width="5.7109375" style="987" customWidth="1"/>
    <col min="2564" max="2564" width="7.7109375" style="987" customWidth="1"/>
    <col min="2565" max="2565" width="8.7109375" style="987" customWidth="1"/>
    <col min="2566" max="2566" width="6" style="987" customWidth="1"/>
    <col min="2567" max="2567" width="7.7109375" style="987" customWidth="1"/>
    <col min="2568" max="2568" width="8.7109375" style="987" customWidth="1"/>
    <col min="2569" max="2569" width="5.5703125" style="987" customWidth="1"/>
    <col min="2570" max="2570" width="7.7109375" style="987" customWidth="1"/>
    <col min="2571" max="2571" width="8.7109375" style="987" customWidth="1"/>
    <col min="2572" max="2572" width="5.7109375" style="987" customWidth="1"/>
    <col min="2573" max="2573" width="8.5703125" style="987" customWidth="1"/>
    <col min="2574" max="2574" width="11.85546875" style="987" customWidth="1"/>
    <col min="2575" max="2575" width="9.140625" style="987"/>
    <col min="2576" max="2576" width="9.7109375" style="987" customWidth="1"/>
    <col min="2577" max="2577" width="8.7109375" style="987" customWidth="1"/>
    <col min="2578" max="2578" width="9.7109375" style="987" customWidth="1"/>
    <col min="2579" max="2579" width="9.140625" style="987"/>
    <col min="2580" max="2580" width="8.7109375" style="987" customWidth="1"/>
    <col min="2581" max="2581" width="7.85546875" style="987" customWidth="1"/>
    <col min="2582" max="2582" width="9.140625" style="987"/>
    <col min="2583" max="2583" width="16.5703125" style="987" customWidth="1"/>
    <col min="2584" max="2816" width="9.140625" style="987"/>
    <col min="2817" max="2817" width="7.7109375" style="987" customWidth="1"/>
    <col min="2818" max="2818" width="8.7109375" style="987" customWidth="1"/>
    <col min="2819" max="2819" width="5.7109375" style="987" customWidth="1"/>
    <col min="2820" max="2820" width="7.7109375" style="987" customWidth="1"/>
    <col min="2821" max="2821" width="8.7109375" style="987" customWidth="1"/>
    <col min="2822" max="2822" width="6" style="987" customWidth="1"/>
    <col min="2823" max="2823" width="7.7109375" style="987" customWidth="1"/>
    <col min="2824" max="2824" width="8.7109375" style="987" customWidth="1"/>
    <col min="2825" max="2825" width="5.5703125" style="987" customWidth="1"/>
    <col min="2826" max="2826" width="7.7109375" style="987" customWidth="1"/>
    <col min="2827" max="2827" width="8.7109375" style="987" customWidth="1"/>
    <col min="2828" max="2828" width="5.7109375" style="987" customWidth="1"/>
    <col min="2829" max="2829" width="8.5703125" style="987" customWidth="1"/>
    <col min="2830" max="2830" width="11.85546875" style="987" customWidth="1"/>
    <col min="2831" max="2831" width="9.140625" style="987"/>
    <col min="2832" max="2832" width="9.7109375" style="987" customWidth="1"/>
    <col min="2833" max="2833" width="8.7109375" style="987" customWidth="1"/>
    <col min="2834" max="2834" width="9.7109375" style="987" customWidth="1"/>
    <col min="2835" max="2835" width="9.140625" style="987"/>
    <col min="2836" max="2836" width="8.7109375" style="987" customWidth="1"/>
    <col min="2837" max="2837" width="7.85546875" style="987" customWidth="1"/>
    <col min="2838" max="2838" width="9.140625" style="987"/>
    <col min="2839" max="2839" width="16.5703125" style="987" customWidth="1"/>
    <col min="2840" max="3072" width="9.140625" style="987"/>
    <col min="3073" max="3073" width="7.7109375" style="987" customWidth="1"/>
    <col min="3074" max="3074" width="8.7109375" style="987" customWidth="1"/>
    <col min="3075" max="3075" width="5.7109375" style="987" customWidth="1"/>
    <col min="3076" max="3076" width="7.7109375" style="987" customWidth="1"/>
    <col min="3077" max="3077" width="8.7109375" style="987" customWidth="1"/>
    <col min="3078" max="3078" width="6" style="987" customWidth="1"/>
    <col min="3079" max="3079" width="7.7109375" style="987" customWidth="1"/>
    <col min="3080" max="3080" width="8.7109375" style="987" customWidth="1"/>
    <col min="3081" max="3081" width="5.5703125" style="987" customWidth="1"/>
    <col min="3082" max="3082" width="7.7109375" style="987" customWidth="1"/>
    <col min="3083" max="3083" width="8.7109375" style="987" customWidth="1"/>
    <col min="3084" max="3084" width="5.7109375" style="987" customWidth="1"/>
    <col min="3085" max="3085" width="8.5703125" style="987" customWidth="1"/>
    <col min="3086" max="3086" width="11.85546875" style="987" customWidth="1"/>
    <col min="3087" max="3087" width="9.140625" style="987"/>
    <col min="3088" max="3088" width="9.7109375" style="987" customWidth="1"/>
    <col min="3089" max="3089" width="8.7109375" style="987" customWidth="1"/>
    <col min="3090" max="3090" width="9.7109375" style="987" customWidth="1"/>
    <col min="3091" max="3091" width="9.140625" style="987"/>
    <col min="3092" max="3092" width="8.7109375" style="987" customWidth="1"/>
    <col min="3093" max="3093" width="7.85546875" style="987" customWidth="1"/>
    <col min="3094" max="3094" width="9.140625" style="987"/>
    <col min="3095" max="3095" width="16.5703125" style="987" customWidth="1"/>
    <col min="3096" max="3328" width="9.140625" style="987"/>
    <col min="3329" max="3329" width="7.7109375" style="987" customWidth="1"/>
    <col min="3330" max="3330" width="8.7109375" style="987" customWidth="1"/>
    <col min="3331" max="3331" width="5.7109375" style="987" customWidth="1"/>
    <col min="3332" max="3332" width="7.7109375" style="987" customWidth="1"/>
    <col min="3333" max="3333" width="8.7109375" style="987" customWidth="1"/>
    <col min="3334" max="3334" width="6" style="987" customWidth="1"/>
    <col min="3335" max="3335" width="7.7109375" style="987" customWidth="1"/>
    <col min="3336" max="3336" width="8.7109375" style="987" customWidth="1"/>
    <col min="3337" max="3337" width="5.5703125" style="987" customWidth="1"/>
    <col min="3338" max="3338" width="7.7109375" style="987" customWidth="1"/>
    <col min="3339" max="3339" width="8.7109375" style="987" customWidth="1"/>
    <col min="3340" max="3340" width="5.7109375" style="987" customWidth="1"/>
    <col min="3341" max="3341" width="8.5703125" style="987" customWidth="1"/>
    <col min="3342" max="3342" width="11.85546875" style="987" customWidth="1"/>
    <col min="3343" max="3343" width="9.140625" style="987"/>
    <col min="3344" max="3344" width="9.7109375" style="987" customWidth="1"/>
    <col min="3345" max="3345" width="8.7109375" style="987" customWidth="1"/>
    <col min="3346" max="3346" width="9.7109375" style="987" customWidth="1"/>
    <col min="3347" max="3347" width="9.140625" style="987"/>
    <col min="3348" max="3348" width="8.7109375" style="987" customWidth="1"/>
    <col min="3349" max="3349" width="7.85546875" style="987" customWidth="1"/>
    <col min="3350" max="3350" width="9.140625" style="987"/>
    <col min="3351" max="3351" width="16.5703125" style="987" customWidth="1"/>
    <col min="3352" max="3584" width="9.140625" style="987"/>
    <col min="3585" max="3585" width="7.7109375" style="987" customWidth="1"/>
    <col min="3586" max="3586" width="8.7109375" style="987" customWidth="1"/>
    <col min="3587" max="3587" width="5.7109375" style="987" customWidth="1"/>
    <col min="3588" max="3588" width="7.7109375" style="987" customWidth="1"/>
    <col min="3589" max="3589" width="8.7109375" style="987" customWidth="1"/>
    <col min="3590" max="3590" width="6" style="987" customWidth="1"/>
    <col min="3591" max="3591" width="7.7109375" style="987" customWidth="1"/>
    <col min="3592" max="3592" width="8.7109375" style="987" customWidth="1"/>
    <col min="3593" max="3593" width="5.5703125" style="987" customWidth="1"/>
    <col min="3594" max="3594" width="7.7109375" style="987" customWidth="1"/>
    <col min="3595" max="3595" width="8.7109375" style="987" customWidth="1"/>
    <col min="3596" max="3596" width="5.7109375" style="987" customWidth="1"/>
    <col min="3597" max="3597" width="8.5703125" style="987" customWidth="1"/>
    <col min="3598" max="3598" width="11.85546875" style="987" customWidth="1"/>
    <col min="3599" max="3599" width="9.140625" style="987"/>
    <col min="3600" max="3600" width="9.7109375" style="987" customWidth="1"/>
    <col min="3601" max="3601" width="8.7109375" style="987" customWidth="1"/>
    <col min="3602" max="3602" width="9.7109375" style="987" customWidth="1"/>
    <col min="3603" max="3603" width="9.140625" style="987"/>
    <col min="3604" max="3604" width="8.7109375" style="987" customWidth="1"/>
    <col min="3605" max="3605" width="7.85546875" style="987" customWidth="1"/>
    <col min="3606" max="3606" width="9.140625" style="987"/>
    <col min="3607" max="3607" width="16.5703125" style="987" customWidth="1"/>
    <col min="3608" max="3840" width="9.140625" style="987"/>
    <col min="3841" max="3841" width="7.7109375" style="987" customWidth="1"/>
    <col min="3842" max="3842" width="8.7109375" style="987" customWidth="1"/>
    <col min="3843" max="3843" width="5.7109375" style="987" customWidth="1"/>
    <col min="3844" max="3844" width="7.7109375" style="987" customWidth="1"/>
    <col min="3845" max="3845" width="8.7109375" style="987" customWidth="1"/>
    <col min="3846" max="3846" width="6" style="987" customWidth="1"/>
    <col min="3847" max="3847" width="7.7109375" style="987" customWidth="1"/>
    <col min="3848" max="3848" width="8.7109375" style="987" customWidth="1"/>
    <col min="3849" max="3849" width="5.5703125" style="987" customWidth="1"/>
    <col min="3850" max="3850" width="7.7109375" style="987" customWidth="1"/>
    <col min="3851" max="3851" width="8.7109375" style="987" customWidth="1"/>
    <col min="3852" max="3852" width="5.7109375" style="987" customWidth="1"/>
    <col min="3853" max="3853" width="8.5703125" style="987" customWidth="1"/>
    <col min="3854" max="3854" width="11.85546875" style="987" customWidth="1"/>
    <col min="3855" max="3855" width="9.140625" style="987"/>
    <col min="3856" max="3856" width="9.7109375" style="987" customWidth="1"/>
    <col min="3857" max="3857" width="8.7109375" style="987" customWidth="1"/>
    <col min="3858" max="3858" width="9.7109375" style="987" customWidth="1"/>
    <col min="3859" max="3859" width="9.140625" style="987"/>
    <col min="3860" max="3860" width="8.7109375" style="987" customWidth="1"/>
    <col min="3861" max="3861" width="7.85546875" style="987" customWidth="1"/>
    <col min="3862" max="3862" width="9.140625" style="987"/>
    <col min="3863" max="3863" width="16.5703125" style="987" customWidth="1"/>
    <col min="3864" max="4096" width="9.140625" style="987"/>
    <col min="4097" max="4097" width="7.7109375" style="987" customWidth="1"/>
    <col min="4098" max="4098" width="8.7109375" style="987" customWidth="1"/>
    <col min="4099" max="4099" width="5.7109375" style="987" customWidth="1"/>
    <col min="4100" max="4100" width="7.7109375" style="987" customWidth="1"/>
    <col min="4101" max="4101" width="8.7109375" style="987" customWidth="1"/>
    <col min="4102" max="4102" width="6" style="987" customWidth="1"/>
    <col min="4103" max="4103" width="7.7109375" style="987" customWidth="1"/>
    <col min="4104" max="4104" width="8.7109375" style="987" customWidth="1"/>
    <col min="4105" max="4105" width="5.5703125" style="987" customWidth="1"/>
    <col min="4106" max="4106" width="7.7109375" style="987" customWidth="1"/>
    <col min="4107" max="4107" width="8.7109375" style="987" customWidth="1"/>
    <col min="4108" max="4108" width="5.7109375" style="987" customWidth="1"/>
    <col min="4109" max="4109" width="8.5703125" style="987" customWidth="1"/>
    <col min="4110" max="4110" width="11.85546875" style="987" customWidth="1"/>
    <col min="4111" max="4111" width="9.140625" style="987"/>
    <col min="4112" max="4112" width="9.7109375" style="987" customWidth="1"/>
    <col min="4113" max="4113" width="8.7109375" style="987" customWidth="1"/>
    <col min="4114" max="4114" width="9.7109375" style="987" customWidth="1"/>
    <col min="4115" max="4115" width="9.140625" style="987"/>
    <col min="4116" max="4116" width="8.7109375" style="987" customWidth="1"/>
    <col min="4117" max="4117" width="7.85546875" style="987" customWidth="1"/>
    <col min="4118" max="4118" width="9.140625" style="987"/>
    <col min="4119" max="4119" width="16.5703125" style="987" customWidth="1"/>
    <col min="4120" max="4352" width="9.140625" style="987"/>
    <col min="4353" max="4353" width="7.7109375" style="987" customWidth="1"/>
    <col min="4354" max="4354" width="8.7109375" style="987" customWidth="1"/>
    <col min="4355" max="4355" width="5.7109375" style="987" customWidth="1"/>
    <col min="4356" max="4356" width="7.7109375" style="987" customWidth="1"/>
    <col min="4357" max="4357" width="8.7109375" style="987" customWidth="1"/>
    <col min="4358" max="4358" width="6" style="987" customWidth="1"/>
    <col min="4359" max="4359" width="7.7109375" style="987" customWidth="1"/>
    <col min="4360" max="4360" width="8.7109375" style="987" customWidth="1"/>
    <col min="4361" max="4361" width="5.5703125" style="987" customWidth="1"/>
    <col min="4362" max="4362" width="7.7109375" style="987" customWidth="1"/>
    <col min="4363" max="4363" width="8.7109375" style="987" customWidth="1"/>
    <col min="4364" max="4364" width="5.7109375" style="987" customWidth="1"/>
    <col min="4365" max="4365" width="8.5703125" style="987" customWidth="1"/>
    <col min="4366" max="4366" width="11.85546875" style="987" customWidth="1"/>
    <col min="4367" max="4367" width="9.140625" style="987"/>
    <col min="4368" max="4368" width="9.7109375" style="987" customWidth="1"/>
    <col min="4369" max="4369" width="8.7109375" style="987" customWidth="1"/>
    <col min="4370" max="4370" width="9.7109375" style="987" customWidth="1"/>
    <col min="4371" max="4371" width="9.140625" style="987"/>
    <col min="4372" max="4372" width="8.7109375" style="987" customWidth="1"/>
    <col min="4373" max="4373" width="7.85546875" style="987" customWidth="1"/>
    <col min="4374" max="4374" width="9.140625" style="987"/>
    <col min="4375" max="4375" width="16.5703125" style="987" customWidth="1"/>
    <col min="4376" max="4608" width="9.140625" style="987"/>
    <col min="4609" max="4609" width="7.7109375" style="987" customWidth="1"/>
    <col min="4610" max="4610" width="8.7109375" style="987" customWidth="1"/>
    <col min="4611" max="4611" width="5.7109375" style="987" customWidth="1"/>
    <col min="4612" max="4612" width="7.7109375" style="987" customWidth="1"/>
    <col min="4613" max="4613" width="8.7109375" style="987" customWidth="1"/>
    <col min="4614" max="4614" width="6" style="987" customWidth="1"/>
    <col min="4615" max="4615" width="7.7109375" style="987" customWidth="1"/>
    <col min="4616" max="4616" width="8.7109375" style="987" customWidth="1"/>
    <col min="4617" max="4617" width="5.5703125" style="987" customWidth="1"/>
    <col min="4618" max="4618" width="7.7109375" style="987" customWidth="1"/>
    <col min="4619" max="4619" width="8.7109375" style="987" customWidth="1"/>
    <col min="4620" max="4620" width="5.7109375" style="987" customWidth="1"/>
    <col min="4621" max="4621" width="8.5703125" style="987" customWidth="1"/>
    <col min="4622" max="4622" width="11.85546875" style="987" customWidth="1"/>
    <col min="4623" max="4623" width="9.140625" style="987"/>
    <col min="4624" max="4624" width="9.7109375" style="987" customWidth="1"/>
    <col min="4625" max="4625" width="8.7109375" style="987" customWidth="1"/>
    <col min="4626" max="4626" width="9.7109375" style="987" customWidth="1"/>
    <col min="4627" max="4627" width="9.140625" style="987"/>
    <col min="4628" max="4628" width="8.7109375" style="987" customWidth="1"/>
    <col min="4629" max="4629" width="7.85546875" style="987" customWidth="1"/>
    <col min="4630" max="4630" width="9.140625" style="987"/>
    <col min="4631" max="4631" width="16.5703125" style="987" customWidth="1"/>
    <col min="4632" max="4864" width="9.140625" style="987"/>
    <col min="4865" max="4865" width="7.7109375" style="987" customWidth="1"/>
    <col min="4866" max="4866" width="8.7109375" style="987" customWidth="1"/>
    <col min="4867" max="4867" width="5.7109375" style="987" customWidth="1"/>
    <col min="4868" max="4868" width="7.7109375" style="987" customWidth="1"/>
    <col min="4869" max="4869" width="8.7109375" style="987" customWidth="1"/>
    <col min="4870" max="4870" width="6" style="987" customWidth="1"/>
    <col min="4871" max="4871" width="7.7109375" style="987" customWidth="1"/>
    <col min="4872" max="4872" width="8.7109375" style="987" customWidth="1"/>
    <col min="4873" max="4873" width="5.5703125" style="987" customWidth="1"/>
    <col min="4874" max="4874" width="7.7109375" style="987" customWidth="1"/>
    <col min="4875" max="4875" width="8.7109375" style="987" customWidth="1"/>
    <col min="4876" max="4876" width="5.7109375" style="987" customWidth="1"/>
    <col min="4877" max="4877" width="8.5703125" style="987" customWidth="1"/>
    <col min="4878" max="4878" width="11.85546875" style="987" customWidth="1"/>
    <col min="4879" max="4879" width="9.140625" style="987"/>
    <col min="4880" max="4880" width="9.7109375" style="987" customWidth="1"/>
    <col min="4881" max="4881" width="8.7109375" style="987" customWidth="1"/>
    <col min="4882" max="4882" width="9.7109375" style="987" customWidth="1"/>
    <col min="4883" max="4883" width="9.140625" style="987"/>
    <col min="4884" max="4884" width="8.7109375" style="987" customWidth="1"/>
    <col min="4885" max="4885" width="7.85546875" style="987" customWidth="1"/>
    <col min="4886" max="4886" width="9.140625" style="987"/>
    <col min="4887" max="4887" width="16.5703125" style="987" customWidth="1"/>
    <col min="4888" max="5120" width="9.140625" style="987"/>
    <col min="5121" max="5121" width="7.7109375" style="987" customWidth="1"/>
    <col min="5122" max="5122" width="8.7109375" style="987" customWidth="1"/>
    <col min="5123" max="5123" width="5.7109375" style="987" customWidth="1"/>
    <col min="5124" max="5124" width="7.7109375" style="987" customWidth="1"/>
    <col min="5125" max="5125" width="8.7109375" style="987" customWidth="1"/>
    <col min="5126" max="5126" width="6" style="987" customWidth="1"/>
    <col min="5127" max="5127" width="7.7109375" style="987" customWidth="1"/>
    <col min="5128" max="5128" width="8.7109375" style="987" customWidth="1"/>
    <col min="5129" max="5129" width="5.5703125" style="987" customWidth="1"/>
    <col min="5130" max="5130" width="7.7109375" style="987" customWidth="1"/>
    <col min="5131" max="5131" width="8.7109375" style="987" customWidth="1"/>
    <col min="5132" max="5132" width="5.7109375" style="987" customWidth="1"/>
    <col min="5133" max="5133" width="8.5703125" style="987" customWidth="1"/>
    <col min="5134" max="5134" width="11.85546875" style="987" customWidth="1"/>
    <col min="5135" max="5135" width="9.140625" style="987"/>
    <col min="5136" max="5136" width="9.7109375" style="987" customWidth="1"/>
    <col min="5137" max="5137" width="8.7109375" style="987" customWidth="1"/>
    <col min="5138" max="5138" width="9.7109375" style="987" customWidth="1"/>
    <col min="5139" max="5139" width="9.140625" style="987"/>
    <col min="5140" max="5140" width="8.7109375" style="987" customWidth="1"/>
    <col min="5141" max="5141" width="7.85546875" style="987" customWidth="1"/>
    <col min="5142" max="5142" width="9.140625" style="987"/>
    <col min="5143" max="5143" width="16.5703125" style="987" customWidth="1"/>
    <col min="5144" max="5376" width="9.140625" style="987"/>
    <col min="5377" max="5377" width="7.7109375" style="987" customWidth="1"/>
    <col min="5378" max="5378" width="8.7109375" style="987" customWidth="1"/>
    <col min="5379" max="5379" width="5.7109375" style="987" customWidth="1"/>
    <col min="5380" max="5380" width="7.7109375" style="987" customWidth="1"/>
    <col min="5381" max="5381" width="8.7109375" style="987" customWidth="1"/>
    <col min="5382" max="5382" width="6" style="987" customWidth="1"/>
    <col min="5383" max="5383" width="7.7109375" style="987" customWidth="1"/>
    <col min="5384" max="5384" width="8.7109375" style="987" customWidth="1"/>
    <col min="5385" max="5385" width="5.5703125" style="987" customWidth="1"/>
    <col min="5386" max="5386" width="7.7109375" style="987" customWidth="1"/>
    <col min="5387" max="5387" width="8.7109375" style="987" customWidth="1"/>
    <col min="5388" max="5388" width="5.7109375" style="987" customWidth="1"/>
    <col min="5389" max="5389" width="8.5703125" style="987" customWidth="1"/>
    <col min="5390" max="5390" width="11.85546875" style="987" customWidth="1"/>
    <col min="5391" max="5391" width="9.140625" style="987"/>
    <col min="5392" max="5392" width="9.7109375" style="987" customWidth="1"/>
    <col min="5393" max="5393" width="8.7109375" style="987" customWidth="1"/>
    <col min="5394" max="5394" width="9.7109375" style="987" customWidth="1"/>
    <col min="5395" max="5395" width="9.140625" style="987"/>
    <col min="5396" max="5396" width="8.7109375" style="987" customWidth="1"/>
    <col min="5397" max="5397" width="7.85546875" style="987" customWidth="1"/>
    <col min="5398" max="5398" width="9.140625" style="987"/>
    <col min="5399" max="5399" width="16.5703125" style="987" customWidth="1"/>
    <col min="5400" max="5632" width="9.140625" style="987"/>
    <col min="5633" max="5633" width="7.7109375" style="987" customWidth="1"/>
    <col min="5634" max="5634" width="8.7109375" style="987" customWidth="1"/>
    <col min="5635" max="5635" width="5.7109375" style="987" customWidth="1"/>
    <col min="5636" max="5636" width="7.7109375" style="987" customWidth="1"/>
    <col min="5637" max="5637" width="8.7109375" style="987" customWidth="1"/>
    <col min="5638" max="5638" width="6" style="987" customWidth="1"/>
    <col min="5639" max="5639" width="7.7109375" style="987" customWidth="1"/>
    <col min="5640" max="5640" width="8.7109375" style="987" customWidth="1"/>
    <col min="5641" max="5641" width="5.5703125" style="987" customWidth="1"/>
    <col min="5642" max="5642" width="7.7109375" style="987" customWidth="1"/>
    <col min="5643" max="5643" width="8.7109375" style="987" customWidth="1"/>
    <col min="5644" max="5644" width="5.7109375" style="987" customWidth="1"/>
    <col min="5645" max="5645" width="8.5703125" style="987" customWidth="1"/>
    <col min="5646" max="5646" width="11.85546875" style="987" customWidth="1"/>
    <col min="5647" max="5647" width="9.140625" style="987"/>
    <col min="5648" max="5648" width="9.7109375" style="987" customWidth="1"/>
    <col min="5649" max="5649" width="8.7109375" style="987" customWidth="1"/>
    <col min="5650" max="5650" width="9.7109375" style="987" customWidth="1"/>
    <col min="5651" max="5651" width="9.140625" style="987"/>
    <col min="5652" max="5652" width="8.7109375" style="987" customWidth="1"/>
    <col min="5653" max="5653" width="7.85546875" style="987" customWidth="1"/>
    <col min="5654" max="5654" width="9.140625" style="987"/>
    <col min="5655" max="5655" width="16.5703125" style="987" customWidth="1"/>
    <col min="5656" max="5888" width="9.140625" style="987"/>
    <col min="5889" max="5889" width="7.7109375" style="987" customWidth="1"/>
    <col min="5890" max="5890" width="8.7109375" style="987" customWidth="1"/>
    <col min="5891" max="5891" width="5.7109375" style="987" customWidth="1"/>
    <col min="5892" max="5892" width="7.7109375" style="987" customWidth="1"/>
    <col min="5893" max="5893" width="8.7109375" style="987" customWidth="1"/>
    <col min="5894" max="5894" width="6" style="987" customWidth="1"/>
    <col min="5895" max="5895" width="7.7109375" style="987" customWidth="1"/>
    <col min="5896" max="5896" width="8.7109375" style="987" customWidth="1"/>
    <col min="5897" max="5897" width="5.5703125" style="987" customWidth="1"/>
    <col min="5898" max="5898" width="7.7109375" style="987" customWidth="1"/>
    <col min="5899" max="5899" width="8.7109375" style="987" customWidth="1"/>
    <col min="5900" max="5900" width="5.7109375" style="987" customWidth="1"/>
    <col min="5901" max="5901" width="8.5703125" style="987" customWidth="1"/>
    <col min="5902" max="5902" width="11.85546875" style="987" customWidth="1"/>
    <col min="5903" max="5903" width="9.140625" style="987"/>
    <col min="5904" max="5904" width="9.7109375" style="987" customWidth="1"/>
    <col min="5905" max="5905" width="8.7109375" style="987" customWidth="1"/>
    <col min="5906" max="5906" width="9.7109375" style="987" customWidth="1"/>
    <col min="5907" max="5907" width="9.140625" style="987"/>
    <col min="5908" max="5908" width="8.7109375" style="987" customWidth="1"/>
    <col min="5909" max="5909" width="7.85546875" style="987" customWidth="1"/>
    <col min="5910" max="5910" width="9.140625" style="987"/>
    <col min="5911" max="5911" width="16.5703125" style="987" customWidth="1"/>
    <col min="5912" max="6144" width="9.140625" style="987"/>
    <col min="6145" max="6145" width="7.7109375" style="987" customWidth="1"/>
    <col min="6146" max="6146" width="8.7109375" style="987" customWidth="1"/>
    <col min="6147" max="6147" width="5.7109375" style="987" customWidth="1"/>
    <col min="6148" max="6148" width="7.7109375" style="987" customWidth="1"/>
    <col min="6149" max="6149" width="8.7109375" style="987" customWidth="1"/>
    <col min="6150" max="6150" width="6" style="987" customWidth="1"/>
    <col min="6151" max="6151" width="7.7109375" style="987" customWidth="1"/>
    <col min="6152" max="6152" width="8.7109375" style="987" customWidth="1"/>
    <col min="6153" max="6153" width="5.5703125" style="987" customWidth="1"/>
    <col min="6154" max="6154" width="7.7109375" style="987" customWidth="1"/>
    <col min="6155" max="6155" width="8.7109375" style="987" customWidth="1"/>
    <col min="6156" max="6156" width="5.7109375" style="987" customWidth="1"/>
    <col min="6157" max="6157" width="8.5703125" style="987" customWidth="1"/>
    <col min="6158" max="6158" width="11.85546875" style="987" customWidth="1"/>
    <col min="6159" max="6159" width="9.140625" style="987"/>
    <col min="6160" max="6160" width="9.7109375" style="987" customWidth="1"/>
    <col min="6161" max="6161" width="8.7109375" style="987" customWidth="1"/>
    <col min="6162" max="6162" width="9.7109375" style="987" customWidth="1"/>
    <col min="6163" max="6163" width="9.140625" style="987"/>
    <col min="6164" max="6164" width="8.7109375" style="987" customWidth="1"/>
    <col min="6165" max="6165" width="7.85546875" style="987" customWidth="1"/>
    <col min="6166" max="6166" width="9.140625" style="987"/>
    <col min="6167" max="6167" width="16.5703125" style="987" customWidth="1"/>
    <col min="6168" max="6400" width="9.140625" style="987"/>
    <col min="6401" max="6401" width="7.7109375" style="987" customWidth="1"/>
    <col min="6402" max="6402" width="8.7109375" style="987" customWidth="1"/>
    <col min="6403" max="6403" width="5.7109375" style="987" customWidth="1"/>
    <col min="6404" max="6404" width="7.7109375" style="987" customWidth="1"/>
    <col min="6405" max="6405" width="8.7109375" style="987" customWidth="1"/>
    <col min="6406" max="6406" width="6" style="987" customWidth="1"/>
    <col min="6407" max="6407" width="7.7109375" style="987" customWidth="1"/>
    <col min="6408" max="6408" width="8.7109375" style="987" customWidth="1"/>
    <col min="6409" max="6409" width="5.5703125" style="987" customWidth="1"/>
    <col min="6410" max="6410" width="7.7109375" style="987" customWidth="1"/>
    <col min="6411" max="6411" width="8.7109375" style="987" customWidth="1"/>
    <col min="6412" max="6412" width="5.7109375" style="987" customWidth="1"/>
    <col min="6413" max="6413" width="8.5703125" style="987" customWidth="1"/>
    <col min="6414" max="6414" width="11.85546875" style="987" customWidth="1"/>
    <col min="6415" max="6415" width="9.140625" style="987"/>
    <col min="6416" max="6416" width="9.7109375" style="987" customWidth="1"/>
    <col min="6417" max="6417" width="8.7109375" style="987" customWidth="1"/>
    <col min="6418" max="6418" width="9.7109375" style="987" customWidth="1"/>
    <col min="6419" max="6419" width="9.140625" style="987"/>
    <col min="6420" max="6420" width="8.7109375" style="987" customWidth="1"/>
    <col min="6421" max="6421" width="7.85546875" style="987" customWidth="1"/>
    <col min="6422" max="6422" width="9.140625" style="987"/>
    <col min="6423" max="6423" width="16.5703125" style="987" customWidth="1"/>
    <col min="6424" max="6656" width="9.140625" style="987"/>
    <col min="6657" max="6657" width="7.7109375" style="987" customWidth="1"/>
    <col min="6658" max="6658" width="8.7109375" style="987" customWidth="1"/>
    <col min="6659" max="6659" width="5.7109375" style="987" customWidth="1"/>
    <col min="6660" max="6660" width="7.7109375" style="987" customWidth="1"/>
    <col min="6661" max="6661" width="8.7109375" style="987" customWidth="1"/>
    <col min="6662" max="6662" width="6" style="987" customWidth="1"/>
    <col min="6663" max="6663" width="7.7109375" style="987" customWidth="1"/>
    <col min="6664" max="6664" width="8.7109375" style="987" customWidth="1"/>
    <col min="6665" max="6665" width="5.5703125" style="987" customWidth="1"/>
    <col min="6666" max="6666" width="7.7109375" style="987" customWidth="1"/>
    <col min="6667" max="6667" width="8.7109375" style="987" customWidth="1"/>
    <col min="6668" max="6668" width="5.7109375" style="987" customWidth="1"/>
    <col min="6669" max="6669" width="8.5703125" style="987" customWidth="1"/>
    <col min="6670" max="6670" width="11.85546875" style="987" customWidth="1"/>
    <col min="6671" max="6671" width="9.140625" style="987"/>
    <col min="6672" max="6672" width="9.7109375" style="987" customWidth="1"/>
    <col min="6673" max="6673" width="8.7109375" style="987" customWidth="1"/>
    <col min="6674" max="6674" width="9.7109375" style="987" customWidth="1"/>
    <col min="6675" max="6675" width="9.140625" style="987"/>
    <col min="6676" max="6676" width="8.7109375" style="987" customWidth="1"/>
    <col min="6677" max="6677" width="7.85546875" style="987" customWidth="1"/>
    <col min="6678" max="6678" width="9.140625" style="987"/>
    <col min="6679" max="6679" width="16.5703125" style="987" customWidth="1"/>
    <col min="6680" max="6912" width="9.140625" style="987"/>
    <col min="6913" max="6913" width="7.7109375" style="987" customWidth="1"/>
    <col min="6914" max="6914" width="8.7109375" style="987" customWidth="1"/>
    <col min="6915" max="6915" width="5.7109375" style="987" customWidth="1"/>
    <col min="6916" max="6916" width="7.7109375" style="987" customWidth="1"/>
    <col min="6917" max="6917" width="8.7109375" style="987" customWidth="1"/>
    <col min="6918" max="6918" width="6" style="987" customWidth="1"/>
    <col min="6919" max="6919" width="7.7109375" style="987" customWidth="1"/>
    <col min="6920" max="6920" width="8.7109375" style="987" customWidth="1"/>
    <col min="6921" max="6921" width="5.5703125" style="987" customWidth="1"/>
    <col min="6922" max="6922" width="7.7109375" style="987" customWidth="1"/>
    <col min="6923" max="6923" width="8.7109375" style="987" customWidth="1"/>
    <col min="6924" max="6924" width="5.7109375" style="987" customWidth="1"/>
    <col min="6925" max="6925" width="8.5703125" style="987" customWidth="1"/>
    <col min="6926" max="6926" width="11.85546875" style="987" customWidth="1"/>
    <col min="6927" max="6927" width="9.140625" style="987"/>
    <col min="6928" max="6928" width="9.7109375" style="987" customWidth="1"/>
    <col min="6929" max="6929" width="8.7109375" style="987" customWidth="1"/>
    <col min="6930" max="6930" width="9.7109375" style="987" customWidth="1"/>
    <col min="6931" max="6931" width="9.140625" style="987"/>
    <col min="6932" max="6932" width="8.7109375" style="987" customWidth="1"/>
    <col min="6933" max="6933" width="7.85546875" style="987" customWidth="1"/>
    <col min="6934" max="6934" width="9.140625" style="987"/>
    <col min="6935" max="6935" width="16.5703125" style="987" customWidth="1"/>
    <col min="6936" max="7168" width="9.140625" style="987"/>
    <col min="7169" max="7169" width="7.7109375" style="987" customWidth="1"/>
    <col min="7170" max="7170" width="8.7109375" style="987" customWidth="1"/>
    <col min="7171" max="7171" width="5.7109375" style="987" customWidth="1"/>
    <col min="7172" max="7172" width="7.7109375" style="987" customWidth="1"/>
    <col min="7173" max="7173" width="8.7109375" style="987" customWidth="1"/>
    <col min="7174" max="7174" width="6" style="987" customWidth="1"/>
    <col min="7175" max="7175" width="7.7109375" style="987" customWidth="1"/>
    <col min="7176" max="7176" width="8.7109375" style="987" customWidth="1"/>
    <col min="7177" max="7177" width="5.5703125" style="987" customWidth="1"/>
    <col min="7178" max="7178" width="7.7109375" style="987" customWidth="1"/>
    <col min="7179" max="7179" width="8.7109375" style="987" customWidth="1"/>
    <col min="7180" max="7180" width="5.7109375" style="987" customWidth="1"/>
    <col min="7181" max="7181" width="8.5703125" style="987" customWidth="1"/>
    <col min="7182" max="7182" width="11.85546875" style="987" customWidth="1"/>
    <col min="7183" max="7183" width="9.140625" style="987"/>
    <col min="7184" max="7184" width="9.7109375" style="987" customWidth="1"/>
    <col min="7185" max="7185" width="8.7109375" style="987" customWidth="1"/>
    <col min="7186" max="7186" width="9.7109375" style="987" customWidth="1"/>
    <col min="7187" max="7187" width="9.140625" style="987"/>
    <col min="7188" max="7188" width="8.7109375" style="987" customWidth="1"/>
    <col min="7189" max="7189" width="7.85546875" style="987" customWidth="1"/>
    <col min="7190" max="7190" width="9.140625" style="987"/>
    <col min="7191" max="7191" width="16.5703125" style="987" customWidth="1"/>
    <col min="7192" max="7424" width="9.140625" style="987"/>
    <col min="7425" max="7425" width="7.7109375" style="987" customWidth="1"/>
    <col min="7426" max="7426" width="8.7109375" style="987" customWidth="1"/>
    <col min="7427" max="7427" width="5.7109375" style="987" customWidth="1"/>
    <col min="7428" max="7428" width="7.7109375" style="987" customWidth="1"/>
    <col min="7429" max="7429" width="8.7109375" style="987" customWidth="1"/>
    <col min="7430" max="7430" width="6" style="987" customWidth="1"/>
    <col min="7431" max="7431" width="7.7109375" style="987" customWidth="1"/>
    <col min="7432" max="7432" width="8.7109375" style="987" customWidth="1"/>
    <col min="7433" max="7433" width="5.5703125" style="987" customWidth="1"/>
    <col min="7434" max="7434" width="7.7109375" style="987" customWidth="1"/>
    <col min="7435" max="7435" width="8.7109375" style="987" customWidth="1"/>
    <col min="7436" max="7436" width="5.7109375" style="987" customWidth="1"/>
    <col min="7437" max="7437" width="8.5703125" style="987" customWidth="1"/>
    <col min="7438" max="7438" width="11.85546875" style="987" customWidth="1"/>
    <col min="7439" max="7439" width="9.140625" style="987"/>
    <col min="7440" max="7440" width="9.7109375" style="987" customWidth="1"/>
    <col min="7441" max="7441" width="8.7109375" style="987" customWidth="1"/>
    <col min="7442" max="7442" width="9.7109375" style="987" customWidth="1"/>
    <col min="7443" max="7443" width="9.140625" style="987"/>
    <col min="7444" max="7444" width="8.7109375" style="987" customWidth="1"/>
    <col min="7445" max="7445" width="7.85546875" style="987" customWidth="1"/>
    <col min="7446" max="7446" width="9.140625" style="987"/>
    <col min="7447" max="7447" width="16.5703125" style="987" customWidth="1"/>
    <col min="7448" max="7680" width="9.140625" style="987"/>
    <col min="7681" max="7681" width="7.7109375" style="987" customWidth="1"/>
    <col min="7682" max="7682" width="8.7109375" style="987" customWidth="1"/>
    <col min="7683" max="7683" width="5.7109375" style="987" customWidth="1"/>
    <col min="7684" max="7684" width="7.7109375" style="987" customWidth="1"/>
    <col min="7685" max="7685" width="8.7109375" style="987" customWidth="1"/>
    <col min="7686" max="7686" width="6" style="987" customWidth="1"/>
    <col min="7687" max="7687" width="7.7109375" style="987" customWidth="1"/>
    <col min="7688" max="7688" width="8.7109375" style="987" customWidth="1"/>
    <col min="7689" max="7689" width="5.5703125" style="987" customWidth="1"/>
    <col min="7690" max="7690" width="7.7109375" style="987" customWidth="1"/>
    <col min="7691" max="7691" width="8.7109375" style="987" customWidth="1"/>
    <col min="7692" max="7692" width="5.7109375" style="987" customWidth="1"/>
    <col min="7693" max="7693" width="8.5703125" style="987" customWidth="1"/>
    <col min="7694" max="7694" width="11.85546875" style="987" customWidth="1"/>
    <col min="7695" max="7695" width="9.140625" style="987"/>
    <col min="7696" max="7696" width="9.7109375" style="987" customWidth="1"/>
    <col min="7697" max="7697" width="8.7109375" style="987" customWidth="1"/>
    <col min="7698" max="7698" width="9.7109375" style="987" customWidth="1"/>
    <col min="7699" max="7699" width="9.140625" style="987"/>
    <col min="7700" max="7700" width="8.7109375" style="987" customWidth="1"/>
    <col min="7701" max="7701" width="7.85546875" style="987" customWidth="1"/>
    <col min="7702" max="7702" width="9.140625" style="987"/>
    <col min="7703" max="7703" width="16.5703125" style="987" customWidth="1"/>
    <col min="7704" max="7936" width="9.140625" style="987"/>
    <col min="7937" max="7937" width="7.7109375" style="987" customWidth="1"/>
    <col min="7938" max="7938" width="8.7109375" style="987" customWidth="1"/>
    <col min="7939" max="7939" width="5.7109375" style="987" customWidth="1"/>
    <col min="7940" max="7940" width="7.7109375" style="987" customWidth="1"/>
    <col min="7941" max="7941" width="8.7109375" style="987" customWidth="1"/>
    <col min="7942" max="7942" width="6" style="987" customWidth="1"/>
    <col min="7943" max="7943" width="7.7109375" style="987" customWidth="1"/>
    <col min="7944" max="7944" width="8.7109375" style="987" customWidth="1"/>
    <col min="7945" max="7945" width="5.5703125" style="987" customWidth="1"/>
    <col min="7946" max="7946" width="7.7109375" style="987" customWidth="1"/>
    <col min="7947" max="7947" width="8.7109375" style="987" customWidth="1"/>
    <col min="7948" max="7948" width="5.7109375" style="987" customWidth="1"/>
    <col min="7949" max="7949" width="8.5703125" style="987" customWidth="1"/>
    <col min="7950" max="7950" width="11.85546875" style="987" customWidth="1"/>
    <col min="7951" max="7951" width="9.140625" style="987"/>
    <col min="7952" max="7952" width="9.7109375" style="987" customWidth="1"/>
    <col min="7953" max="7953" width="8.7109375" style="987" customWidth="1"/>
    <col min="7954" max="7954" width="9.7109375" style="987" customWidth="1"/>
    <col min="7955" max="7955" width="9.140625" style="987"/>
    <col min="7956" max="7956" width="8.7109375" style="987" customWidth="1"/>
    <col min="7957" max="7957" width="7.85546875" style="987" customWidth="1"/>
    <col min="7958" max="7958" width="9.140625" style="987"/>
    <col min="7959" max="7959" width="16.5703125" style="987" customWidth="1"/>
    <col min="7960" max="8192" width="9.140625" style="987"/>
    <col min="8193" max="8193" width="7.7109375" style="987" customWidth="1"/>
    <col min="8194" max="8194" width="8.7109375" style="987" customWidth="1"/>
    <col min="8195" max="8195" width="5.7109375" style="987" customWidth="1"/>
    <col min="8196" max="8196" width="7.7109375" style="987" customWidth="1"/>
    <col min="8197" max="8197" width="8.7109375" style="987" customWidth="1"/>
    <col min="8198" max="8198" width="6" style="987" customWidth="1"/>
    <col min="8199" max="8199" width="7.7109375" style="987" customWidth="1"/>
    <col min="8200" max="8200" width="8.7109375" style="987" customWidth="1"/>
    <col min="8201" max="8201" width="5.5703125" style="987" customWidth="1"/>
    <col min="8202" max="8202" width="7.7109375" style="987" customWidth="1"/>
    <col min="8203" max="8203" width="8.7109375" style="987" customWidth="1"/>
    <col min="8204" max="8204" width="5.7109375" style="987" customWidth="1"/>
    <col min="8205" max="8205" width="8.5703125" style="987" customWidth="1"/>
    <col min="8206" max="8206" width="11.85546875" style="987" customWidth="1"/>
    <col min="8207" max="8207" width="9.140625" style="987"/>
    <col min="8208" max="8208" width="9.7109375" style="987" customWidth="1"/>
    <col min="8209" max="8209" width="8.7109375" style="987" customWidth="1"/>
    <col min="8210" max="8210" width="9.7109375" style="987" customWidth="1"/>
    <col min="8211" max="8211" width="9.140625" style="987"/>
    <col min="8212" max="8212" width="8.7109375" style="987" customWidth="1"/>
    <col min="8213" max="8213" width="7.85546875" style="987" customWidth="1"/>
    <col min="8214" max="8214" width="9.140625" style="987"/>
    <col min="8215" max="8215" width="16.5703125" style="987" customWidth="1"/>
    <col min="8216" max="8448" width="9.140625" style="987"/>
    <col min="8449" max="8449" width="7.7109375" style="987" customWidth="1"/>
    <col min="8450" max="8450" width="8.7109375" style="987" customWidth="1"/>
    <col min="8451" max="8451" width="5.7109375" style="987" customWidth="1"/>
    <col min="8452" max="8452" width="7.7109375" style="987" customWidth="1"/>
    <col min="8453" max="8453" width="8.7109375" style="987" customWidth="1"/>
    <col min="8454" max="8454" width="6" style="987" customWidth="1"/>
    <col min="8455" max="8455" width="7.7109375" style="987" customWidth="1"/>
    <col min="8456" max="8456" width="8.7109375" style="987" customWidth="1"/>
    <col min="8457" max="8457" width="5.5703125" style="987" customWidth="1"/>
    <col min="8458" max="8458" width="7.7109375" style="987" customWidth="1"/>
    <col min="8459" max="8459" width="8.7109375" style="987" customWidth="1"/>
    <col min="8460" max="8460" width="5.7109375" style="987" customWidth="1"/>
    <col min="8461" max="8461" width="8.5703125" style="987" customWidth="1"/>
    <col min="8462" max="8462" width="11.85546875" style="987" customWidth="1"/>
    <col min="8463" max="8463" width="9.140625" style="987"/>
    <col min="8464" max="8464" width="9.7109375" style="987" customWidth="1"/>
    <col min="8465" max="8465" width="8.7109375" style="987" customWidth="1"/>
    <col min="8466" max="8466" width="9.7109375" style="987" customWidth="1"/>
    <col min="8467" max="8467" width="9.140625" style="987"/>
    <col min="8468" max="8468" width="8.7109375" style="987" customWidth="1"/>
    <col min="8469" max="8469" width="7.85546875" style="987" customWidth="1"/>
    <col min="8470" max="8470" width="9.140625" style="987"/>
    <col min="8471" max="8471" width="16.5703125" style="987" customWidth="1"/>
    <col min="8472" max="8704" width="9.140625" style="987"/>
    <col min="8705" max="8705" width="7.7109375" style="987" customWidth="1"/>
    <col min="8706" max="8706" width="8.7109375" style="987" customWidth="1"/>
    <col min="8707" max="8707" width="5.7109375" style="987" customWidth="1"/>
    <col min="8708" max="8708" width="7.7109375" style="987" customWidth="1"/>
    <col min="8709" max="8709" width="8.7109375" style="987" customWidth="1"/>
    <col min="8710" max="8710" width="6" style="987" customWidth="1"/>
    <col min="8711" max="8711" width="7.7109375" style="987" customWidth="1"/>
    <col min="8712" max="8712" width="8.7109375" style="987" customWidth="1"/>
    <col min="8713" max="8713" width="5.5703125" style="987" customWidth="1"/>
    <col min="8714" max="8714" width="7.7109375" style="987" customWidth="1"/>
    <col min="8715" max="8715" width="8.7109375" style="987" customWidth="1"/>
    <col min="8716" max="8716" width="5.7109375" style="987" customWidth="1"/>
    <col min="8717" max="8717" width="8.5703125" style="987" customWidth="1"/>
    <col min="8718" max="8718" width="11.85546875" style="987" customWidth="1"/>
    <col min="8719" max="8719" width="9.140625" style="987"/>
    <col min="8720" max="8720" width="9.7109375" style="987" customWidth="1"/>
    <col min="8721" max="8721" width="8.7109375" style="987" customWidth="1"/>
    <col min="8722" max="8722" width="9.7109375" style="987" customWidth="1"/>
    <col min="8723" max="8723" width="9.140625" style="987"/>
    <col min="8724" max="8724" width="8.7109375" style="987" customWidth="1"/>
    <col min="8725" max="8725" width="7.85546875" style="987" customWidth="1"/>
    <col min="8726" max="8726" width="9.140625" style="987"/>
    <col min="8727" max="8727" width="16.5703125" style="987" customWidth="1"/>
    <col min="8728" max="8960" width="9.140625" style="987"/>
    <col min="8961" max="8961" width="7.7109375" style="987" customWidth="1"/>
    <col min="8962" max="8962" width="8.7109375" style="987" customWidth="1"/>
    <col min="8963" max="8963" width="5.7109375" style="987" customWidth="1"/>
    <col min="8964" max="8964" width="7.7109375" style="987" customWidth="1"/>
    <col min="8965" max="8965" width="8.7109375" style="987" customWidth="1"/>
    <col min="8966" max="8966" width="6" style="987" customWidth="1"/>
    <col min="8967" max="8967" width="7.7109375" style="987" customWidth="1"/>
    <col min="8968" max="8968" width="8.7109375" style="987" customWidth="1"/>
    <col min="8969" max="8969" width="5.5703125" style="987" customWidth="1"/>
    <col min="8970" max="8970" width="7.7109375" style="987" customWidth="1"/>
    <col min="8971" max="8971" width="8.7109375" style="987" customWidth="1"/>
    <col min="8972" max="8972" width="5.7109375" style="987" customWidth="1"/>
    <col min="8973" max="8973" width="8.5703125" style="987" customWidth="1"/>
    <col min="8974" max="8974" width="11.85546875" style="987" customWidth="1"/>
    <col min="8975" max="8975" width="9.140625" style="987"/>
    <col min="8976" max="8976" width="9.7109375" style="987" customWidth="1"/>
    <col min="8977" max="8977" width="8.7109375" style="987" customWidth="1"/>
    <col min="8978" max="8978" width="9.7109375" style="987" customWidth="1"/>
    <col min="8979" max="8979" width="9.140625" style="987"/>
    <col min="8980" max="8980" width="8.7109375" style="987" customWidth="1"/>
    <col min="8981" max="8981" width="7.85546875" style="987" customWidth="1"/>
    <col min="8982" max="8982" width="9.140625" style="987"/>
    <col min="8983" max="8983" width="16.5703125" style="987" customWidth="1"/>
    <col min="8984" max="9216" width="9.140625" style="987"/>
    <col min="9217" max="9217" width="7.7109375" style="987" customWidth="1"/>
    <col min="9218" max="9218" width="8.7109375" style="987" customWidth="1"/>
    <col min="9219" max="9219" width="5.7109375" style="987" customWidth="1"/>
    <col min="9220" max="9220" width="7.7109375" style="987" customWidth="1"/>
    <col min="9221" max="9221" width="8.7109375" style="987" customWidth="1"/>
    <col min="9222" max="9222" width="6" style="987" customWidth="1"/>
    <col min="9223" max="9223" width="7.7109375" style="987" customWidth="1"/>
    <col min="9224" max="9224" width="8.7109375" style="987" customWidth="1"/>
    <col min="9225" max="9225" width="5.5703125" style="987" customWidth="1"/>
    <col min="9226" max="9226" width="7.7109375" style="987" customWidth="1"/>
    <col min="9227" max="9227" width="8.7109375" style="987" customWidth="1"/>
    <col min="9228" max="9228" width="5.7109375" style="987" customWidth="1"/>
    <col min="9229" max="9229" width="8.5703125" style="987" customWidth="1"/>
    <col min="9230" max="9230" width="11.85546875" style="987" customWidth="1"/>
    <col min="9231" max="9231" width="9.140625" style="987"/>
    <col min="9232" max="9232" width="9.7109375" style="987" customWidth="1"/>
    <col min="9233" max="9233" width="8.7109375" style="987" customWidth="1"/>
    <col min="9234" max="9234" width="9.7109375" style="987" customWidth="1"/>
    <col min="9235" max="9235" width="9.140625" style="987"/>
    <col min="9236" max="9236" width="8.7109375" style="987" customWidth="1"/>
    <col min="9237" max="9237" width="7.85546875" style="987" customWidth="1"/>
    <col min="9238" max="9238" width="9.140625" style="987"/>
    <col min="9239" max="9239" width="16.5703125" style="987" customWidth="1"/>
    <col min="9240" max="9472" width="9.140625" style="987"/>
    <col min="9473" max="9473" width="7.7109375" style="987" customWidth="1"/>
    <col min="9474" max="9474" width="8.7109375" style="987" customWidth="1"/>
    <col min="9475" max="9475" width="5.7109375" style="987" customWidth="1"/>
    <col min="9476" max="9476" width="7.7109375" style="987" customWidth="1"/>
    <col min="9477" max="9477" width="8.7109375" style="987" customWidth="1"/>
    <col min="9478" max="9478" width="6" style="987" customWidth="1"/>
    <col min="9479" max="9479" width="7.7109375" style="987" customWidth="1"/>
    <col min="9480" max="9480" width="8.7109375" style="987" customWidth="1"/>
    <col min="9481" max="9481" width="5.5703125" style="987" customWidth="1"/>
    <col min="9482" max="9482" width="7.7109375" style="987" customWidth="1"/>
    <col min="9483" max="9483" width="8.7109375" style="987" customWidth="1"/>
    <col min="9484" max="9484" width="5.7109375" style="987" customWidth="1"/>
    <col min="9485" max="9485" width="8.5703125" style="987" customWidth="1"/>
    <col min="9486" max="9486" width="11.85546875" style="987" customWidth="1"/>
    <col min="9487" max="9487" width="9.140625" style="987"/>
    <col min="9488" max="9488" width="9.7109375" style="987" customWidth="1"/>
    <col min="9489" max="9489" width="8.7109375" style="987" customWidth="1"/>
    <col min="9490" max="9490" width="9.7109375" style="987" customWidth="1"/>
    <col min="9491" max="9491" width="9.140625" style="987"/>
    <col min="9492" max="9492" width="8.7109375" style="987" customWidth="1"/>
    <col min="9493" max="9493" width="7.85546875" style="987" customWidth="1"/>
    <col min="9494" max="9494" width="9.140625" style="987"/>
    <col min="9495" max="9495" width="16.5703125" style="987" customWidth="1"/>
    <col min="9496" max="9728" width="9.140625" style="987"/>
    <col min="9729" max="9729" width="7.7109375" style="987" customWidth="1"/>
    <col min="9730" max="9730" width="8.7109375" style="987" customWidth="1"/>
    <col min="9731" max="9731" width="5.7109375" style="987" customWidth="1"/>
    <col min="9732" max="9732" width="7.7109375" style="987" customWidth="1"/>
    <col min="9733" max="9733" width="8.7109375" style="987" customWidth="1"/>
    <col min="9734" max="9734" width="6" style="987" customWidth="1"/>
    <col min="9735" max="9735" width="7.7109375" style="987" customWidth="1"/>
    <col min="9736" max="9736" width="8.7109375" style="987" customWidth="1"/>
    <col min="9737" max="9737" width="5.5703125" style="987" customWidth="1"/>
    <col min="9738" max="9738" width="7.7109375" style="987" customWidth="1"/>
    <col min="9739" max="9739" width="8.7109375" style="987" customWidth="1"/>
    <col min="9740" max="9740" width="5.7109375" style="987" customWidth="1"/>
    <col min="9741" max="9741" width="8.5703125" style="987" customWidth="1"/>
    <col min="9742" max="9742" width="11.85546875" style="987" customWidth="1"/>
    <col min="9743" max="9743" width="9.140625" style="987"/>
    <col min="9744" max="9744" width="9.7109375" style="987" customWidth="1"/>
    <col min="9745" max="9745" width="8.7109375" style="987" customWidth="1"/>
    <col min="9746" max="9746" width="9.7109375" style="987" customWidth="1"/>
    <col min="9747" max="9747" width="9.140625" style="987"/>
    <col min="9748" max="9748" width="8.7109375" style="987" customWidth="1"/>
    <col min="9749" max="9749" width="7.85546875" style="987" customWidth="1"/>
    <col min="9750" max="9750" width="9.140625" style="987"/>
    <col min="9751" max="9751" width="16.5703125" style="987" customWidth="1"/>
    <col min="9752" max="9984" width="9.140625" style="987"/>
    <col min="9985" max="9985" width="7.7109375" style="987" customWidth="1"/>
    <col min="9986" max="9986" width="8.7109375" style="987" customWidth="1"/>
    <col min="9987" max="9987" width="5.7109375" style="987" customWidth="1"/>
    <col min="9988" max="9988" width="7.7109375" style="987" customWidth="1"/>
    <col min="9989" max="9989" width="8.7109375" style="987" customWidth="1"/>
    <col min="9990" max="9990" width="6" style="987" customWidth="1"/>
    <col min="9991" max="9991" width="7.7109375" style="987" customWidth="1"/>
    <col min="9992" max="9992" width="8.7109375" style="987" customWidth="1"/>
    <col min="9993" max="9993" width="5.5703125" style="987" customWidth="1"/>
    <col min="9994" max="9994" width="7.7109375" style="987" customWidth="1"/>
    <col min="9995" max="9995" width="8.7109375" style="987" customWidth="1"/>
    <col min="9996" max="9996" width="5.7109375" style="987" customWidth="1"/>
    <col min="9997" max="9997" width="8.5703125" style="987" customWidth="1"/>
    <col min="9998" max="9998" width="11.85546875" style="987" customWidth="1"/>
    <col min="9999" max="9999" width="9.140625" style="987"/>
    <col min="10000" max="10000" width="9.7109375" style="987" customWidth="1"/>
    <col min="10001" max="10001" width="8.7109375" style="987" customWidth="1"/>
    <col min="10002" max="10002" width="9.7109375" style="987" customWidth="1"/>
    <col min="10003" max="10003" width="9.140625" style="987"/>
    <col min="10004" max="10004" width="8.7109375" style="987" customWidth="1"/>
    <col min="10005" max="10005" width="7.85546875" style="987" customWidth="1"/>
    <col min="10006" max="10006" width="9.140625" style="987"/>
    <col min="10007" max="10007" width="16.5703125" style="987" customWidth="1"/>
    <col min="10008" max="10240" width="9.140625" style="987"/>
    <col min="10241" max="10241" width="7.7109375" style="987" customWidth="1"/>
    <col min="10242" max="10242" width="8.7109375" style="987" customWidth="1"/>
    <col min="10243" max="10243" width="5.7109375" style="987" customWidth="1"/>
    <col min="10244" max="10244" width="7.7109375" style="987" customWidth="1"/>
    <col min="10245" max="10245" width="8.7109375" style="987" customWidth="1"/>
    <col min="10246" max="10246" width="6" style="987" customWidth="1"/>
    <col min="10247" max="10247" width="7.7109375" style="987" customWidth="1"/>
    <col min="10248" max="10248" width="8.7109375" style="987" customWidth="1"/>
    <col min="10249" max="10249" width="5.5703125" style="987" customWidth="1"/>
    <col min="10250" max="10250" width="7.7109375" style="987" customWidth="1"/>
    <col min="10251" max="10251" width="8.7109375" style="987" customWidth="1"/>
    <col min="10252" max="10252" width="5.7109375" style="987" customWidth="1"/>
    <col min="10253" max="10253" width="8.5703125" style="987" customWidth="1"/>
    <col min="10254" max="10254" width="11.85546875" style="987" customWidth="1"/>
    <col min="10255" max="10255" width="9.140625" style="987"/>
    <col min="10256" max="10256" width="9.7109375" style="987" customWidth="1"/>
    <col min="10257" max="10257" width="8.7109375" style="987" customWidth="1"/>
    <col min="10258" max="10258" width="9.7109375" style="987" customWidth="1"/>
    <col min="10259" max="10259" width="9.140625" style="987"/>
    <col min="10260" max="10260" width="8.7109375" style="987" customWidth="1"/>
    <col min="10261" max="10261" width="7.85546875" style="987" customWidth="1"/>
    <col min="10262" max="10262" width="9.140625" style="987"/>
    <col min="10263" max="10263" width="16.5703125" style="987" customWidth="1"/>
    <col min="10264" max="10496" width="9.140625" style="987"/>
    <col min="10497" max="10497" width="7.7109375" style="987" customWidth="1"/>
    <col min="10498" max="10498" width="8.7109375" style="987" customWidth="1"/>
    <col min="10499" max="10499" width="5.7109375" style="987" customWidth="1"/>
    <col min="10500" max="10500" width="7.7109375" style="987" customWidth="1"/>
    <col min="10501" max="10501" width="8.7109375" style="987" customWidth="1"/>
    <col min="10502" max="10502" width="6" style="987" customWidth="1"/>
    <col min="10503" max="10503" width="7.7109375" style="987" customWidth="1"/>
    <col min="10504" max="10504" width="8.7109375" style="987" customWidth="1"/>
    <col min="10505" max="10505" width="5.5703125" style="987" customWidth="1"/>
    <col min="10506" max="10506" width="7.7109375" style="987" customWidth="1"/>
    <col min="10507" max="10507" width="8.7109375" style="987" customWidth="1"/>
    <col min="10508" max="10508" width="5.7109375" style="987" customWidth="1"/>
    <col min="10509" max="10509" width="8.5703125" style="987" customWidth="1"/>
    <col min="10510" max="10510" width="11.85546875" style="987" customWidth="1"/>
    <col min="10511" max="10511" width="9.140625" style="987"/>
    <col min="10512" max="10512" width="9.7109375" style="987" customWidth="1"/>
    <col min="10513" max="10513" width="8.7109375" style="987" customWidth="1"/>
    <col min="10514" max="10514" width="9.7109375" style="987" customWidth="1"/>
    <col min="10515" max="10515" width="9.140625" style="987"/>
    <col min="10516" max="10516" width="8.7109375" style="987" customWidth="1"/>
    <col min="10517" max="10517" width="7.85546875" style="987" customWidth="1"/>
    <col min="10518" max="10518" width="9.140625" style="987"/>
    <col min="10519" max="10519" width="16.5703125" style="987" customWidth="1"/>
    <col min="10520" max="10752" width="9.140625" style="987"/>
    <col min="10753" max="10753" width="7.7109375" style="987" customWidth="1"/>
    <col min="10754" max="10754" width="8.7109375" style="987" customWidth="1"/>
    <col min="10755" max="10755" width="5.7109375" style="987" customWidth="1"/>
    <col min="10756" max="10756" width="7.7109375" style="987" customWidth="1"/>
    <col min="10757" max="10757" width="8.7109375" style="987" customWidth="1"/>
    <col min="10758" max="10758" width="6" style="987" customWidth="1"/>
    <col min="10759" max="10759" width="7.7109375" style="987" customWidth="1"/>
    <col min="10760" max="10760" width="8.7109375" style="987" customWidth="1"/>
    <col min="10761" max="10761" width="5.5703125" style="987" customWidth="1"/>
    <col min="10762" max="10762" width="7.7109375" style="987" customWidth="1"/>
    <col min="10763" max="10763" width="8.7109375" style="987" customWidth="1"/>
    <col min="10764" max="10764" width="5.7109375" style="987" customWidth="1"/>
    <col min="10765" max="10765" width="8.5703125" style="987" customWidth="1"/>
    <col min="10766" max="10766" width="11.85546875" style="987" customWidth="1"/>
    <col min="10767" max="10767" width="9.140625" style="987"/>
    <col min="10768" max="10768" width="9.7109375" style="987" customWidth="1"/>
    <col min="10769" max="10769" width="8.7109375" style="987" customWidth="1"/>
    <col min="10770" max="10770" width="9.7109375" style="987" customWidth="1"/>
    <col min="10771" max="10771" width="9.140625" style="987"/>
    <col min="10772" max="10772" width="8.7109375" style="987" customWidth="1"/>
    <col min="10773" max="10773" width="7.85546875" style="987" customWidth="1"/>
    <col min="10774" max="10774" width="9.140625" style="987"/>
    <col min="10775" max="10775" width="16.5703125" style="987" customWidth="1"/>
    <col min="10776" max="11008" width="9.140625" style="987"/>
    <col min="11009" max="11009" width="7.7109375" style="987" customWidth="1"/>
    <col min="11010" max="11010" width="8.7109375" style="987" customWidth="1"/>
    <col min="11011" max="11011" width="5.7109375" style="987" customWidth="1"/>
    <col min="11012" max="11012" width="7.7109375" style="987" customWidth="1"/>
    <col min="11013" max="11013" width="8.7109375" style="987" customWidth="1"/>
    <col min="11014" max="11014" width="6" style="987" customWidth="1"/>
    <col min="11015" max="11015" width="7.7109375" style="987" customWidth="1"/>
    <col min="11016" max="11016" width="8.7109375" style="987" customWidth="1"/>
    <col min="11017" max="11017" width="5.5703125" style="987" customWidth="1"/>
    <col min="11018" max="11018" width="7.7109375" style="987" customWidth="1"/>
    <col min="11019" max="11019" width="8.7109375" style="987" customWidth="1"/>
    <col min="11020" max="11020" width="5.7109375" style="987" customWidth="1"/>
    <col min="11021" max="11021" width="8.5703125" style="987" customWidth="1"/>
    <col min="11022" max="11022" width="11.85546875" style="987" customWidth="1"/>
    <col min="11023" max="11023" width="9.140625" style="987"/>
    <col min="11024" max="11024" width="9.7109375" style="987" customWidth="1"/>
    <col min="11025" max="11025" width="8.7109375" style="987" customWidth="1"/>
    <col min="11026" max="11026" width="9.7109375" style="987" customWidth="1"/>
    <col min="11027" max="11027" width="9.140625" style="987"/>
    <col min="11028" max="11028" width="8.7109375" style="987" customWidth="1"/>
    <col min="11029" max="11029" width="7.85546875" style="987" customWidth="1"/>
    <col min="11030" max="11030" width="9.140625" style="987"/>
    <col min="11031" max="11031" width="16.5703125" style="987" customWidth="1"/>
    <col min="11032" max="11264" width="9.140625" style="987"/>
    <col min="11265" max="11265" width="7.7109375" style="987" customWidth="1"/>
    <col min="11266" max="11266" width="8.7109375" style="987" customWidth="1"/>
    <col min="11267" max="11267" width="5.7109375" style="987" customWidth="1"/>
    <col min="11268" max="11268" width="7.7109375" style="987" customWidth="1"/>
    <col min="11269" max="11269" width="8.7109375" style="987" customWidth="1"/>
    <col min="11270" max="11270" width="6" style="987" customWidth="1"/>
    <col min="11271" max="11271" width="7.7109375" style="987" customWidth="1"/>
    <col min="11272" max="11272" width="8.7109375" style="987" customWidth="1"/>
    <col min="11273" max="11273" width="5.5703125" style="987" customWidth="1"/>
    <col min="11274" max="11274" width="7.7109375" style="987" customWidth="1"/>
    <col min="11275" max="11275" width="8.7109375" style="987" customWidth="1"/>
    <col min="11276" max="11276" width="5.7109375" style="987" customWidth="1"/>
    <col min="11277" max="11277" width="8.5703125" style="987" customWidth="1"/>
    <col min="11278" max="11278" width="11.85546875" style="987" customWidth="1"/>
    <col min="11279" max="11279" width="9.140625" style="987"/>
    <col min="11280" max="11280" width="9.7109375" style="987" customWidth="1"/>
    <col min="11281" max="11281" width="8.7109375" style="987" customWidth="1"/>
    <col min="11282" max="11282" width="9.7109375" style="987" customWidth="1"/>
    <col min="11283" max="11283" width="9.140625" style="987"/>
    <col min="11284" max="11284" width="8.7109375" style="987" customWidth="1"/>
    <col min="11285" max="11285" width="7.85546875" style="987" customWidth="1"/>
    <col min="11286" max="11286" width="9.140625" style="987"/>
    <col min="11287" max="11287" width="16.5703125" style="987" customWidth="1"/>
    <col min="11288" max="11520" width="9.140625" style="987"/>
    <col min="11521" max="11521" width="7.7109375" style="987" customWidth="1"/>
    <col min="11522" max="11522" width="8.7109375" style="987" customWidth="1"/>
    <col min="11523" max="11523" width="5.7109375" style="987" customWidth="1"/>
    <col min="11524" max="11524" width="7.7109375" style="987" customWidth="1"/>
    <col min="11525" max="11525" width="8.7109375" style="987" customWidth="1"/>
    <col min="11526" max="11526" width="6" style="987" customWidth="1"/>
    <col min="11527" max="11527" width="7.7109375" style="987" customWidth="1"/>
    <col min="11528" max="11528" width="8.7109375" style="987" customWidth="1"/>
    <col min="11529" max="11529" width="5.5703125" style="987" customWidth="1"/>
    <col min="11530" max="11530" width="7.7109375" style="987" customWidth="1"/>
    <col min="11531" max="11531" width="8.7109375" style="987" customWidth="1"/>
    <col min="11532" max="11532" width="5.7109375" style="987" customWidth="1"/>
    <col min="11533" max="11533" width="8.5703125" style="987" customWidth="1"/>
    <col min="11534" max="11534" width="11.85546875" style="987" customWidth="1"/>
    <col min="11535" max="11535" width="9.140625" style="987"/>
    <col min="11536" max="11536" width="9.7109375" style="987" customWidth="1"/>
    <col min="11537" max="11537" width="8.7109375" style="987" customWidth="1"/>
    <col min="11538" max="11538" width="9.7109375" style="987" customWidth="1"/>
    <col min="11539" max="11539" width="9.140625" style="987"/>
    <col min="11540" max="11540" width="8.7109375" style="987" customWidth="1"/>
    <col min="11541" max="11541" width="7.85546875" style="987" customWidth="1"/>
    <col min="11542" max="11542" width="9.140625" style="987"/>
    <col min="11543" max="11543" width="16.5703125" style="987" customWidth="1"/>
    <col min="11544" max="11776" width="9.140625" style="987"/>
    <col min="11777" max="11777" width="7.7109375" style="987" customWidth="1"/>
    <col min="11778" max="11778" width="8.7109375" style="987" customWidth="1"/>
    <col min="11779" max="11779" width="5.7109375" style="987" customWidth="1"/>
    <col min="11780" max="11780" width="7.7109375" style="987" customWidth="1"/>
    <col min="11781" max="11781" width="8.7109375" style="987" customWidth="1"/>
    <col min="11782" max="11782" width="6" style="987" customWidth="1"/>
    <col min="11783" max="11783" width="7.7109375" style="987" customWidth="1"/>
    <col min="11784" max="11784" width="8.7109375" style="987" customWidth="1"/>
    <col min="11785" max="11785" width="5.5703125" style="987" customWidth="1"/>
    <col min="11786" max="11786" width="7.7109375" style="987" customWidth="1"/>
    <col min="11787" max="11787" width="8.7109375" style="987" customWidth="1"/>
    <col min="11788" max="11788" width="5.7109375" style="987" customWidth="1"/>
    <col min="11789" max="11789" width="8.5703125" style="987" customWidth="1"/>
    <col min="11790" max="11790" width="11.85546875" style="987" customWidth="1"/>
    <col min="11791" max="11791" width="9.140625" style="987"/>
    <col min="11792" max="11792" width="9.7109375" style="987" customWidth="1"/>
    <col min="11793" max="11793" width="8.7109375" style="987" customWidth="1"/>
    <col min="11794" max="11794" width="9.7109375" style="987" customWidth="1"/>
    <col min="11795" max="11795" width="9.140625" style="987"/>
    <col min="11796" max="11796" width="8.7109375" style="987" customWidth="1"/>
    <col min="11797" max="11797" width="7.85546875" style="987" customWidth="1"/>
    <col min="11798" max="11798" width="9.140625" style="987"/>
    <col min="11799" max="11799" width="16.5703125" style="987" customWidth="1"/>
    <col min="11800" max="12032" width="9.140625" style="987"/>
    <col min="12033" max="12033" width="7.7109375" style="987" customWidth="1"/>
    <col min="12034" max="12034" width="8.7109375" style="987" customWidth="1"/>
    <col min="12035" max="12035" width="5.7109375" style="987" customWidth="1"/>
    <col min="12036" max="12036" width="7.7109375" style="987" customWidth="1"/>
    <col min="12037" max="12037" width="8.7109375" style="987" customWidth="1"/>
    <col min="12038" max="12038" width="6" style="987" customWidth="1"/>
    <col min="12039" max="12039" width="7.7109375" style="987" customWidth="1"/>
    <col min="12040" max="12040" width="8.7109375" style="987" customWidth="1"/>
    <col min="12041" max="12041" width="5.5703125" style="987" customWidth="1"/>
    <col min="12042" max="12042" width="7.7109375" style="987" customWidth="1"/>
    <col min="12043" max="12043" width="8.7109375" style="987" customWidth="1"/>
    <col min="12044" max="12044" width="5.7109375" style="987" customWidth="1"/>
    <col min="12045" max="12045" width="8.5703125" style="987" customWidth="1"/>
    <col min="12046" max="12046" width="11.85546875" style="987" customWidth="1"/>
    <col min="12047" max="12047" width="9.140625" style="987"/>
    <col min="12048" max="12048" width="9.7109375" style="987" customWidth="1"/>
    <col min="12049" max="12049" width="8.7109375" style="987" customWidth="1"/>
    <col min="12050" max="12050" width="9.7109375" style="987" customWidth="1"/>
    <col min="12051" max="12051" width="9.140625" style="987"/>
    <col min="12052" max="12052" width="8.7109375" style="987" customWidth="1"/>
    <col min="12053" max="12053" width="7.85546875" style="987" customWidth="1"/>
    <col min="12054" max="12054" width="9.140625" style="987"/>
    <col min="12055" max="12055" width="16.5703125" style="987" customWidth="1"/>
    <col min="12056" max="12288" width="9.140625" style="987"/>
    <col min="12289" max="12289" width="7.7109375" style="987" customWidth="1"/>
    <col min="12290" max="12290" width="8.7109375" style="987" customWidth="1"/>
    <col min="12291" max="12291" width="5.7109375" style="987" customWidth="1"/>
    <col min="12292" max="12292" width="7.7109375" style="987" customWidth="1"/>
    <col min="12293" max="12293" width="8.7109375" style="987" customWidth="1"/>
    <col min="12294" max="12294" width="6" style="987" customWidth="1"/>
    <col min="12295" max="12295" width="7.7109375" style="987" customWidth="1"/>
    <col min="12296" max="12296" width="8.7109375" style="987" customWidth="1"/>
    <col min="12297" max="12297" width="5.5703125" style="987" customWidth="1"/>
    <col min="12298" max="12298" width="7.7109375" style="987" customWidth="1"/>
    <col min="12299" max="12299" width="8.7109375" style="987" customWidth="1"/>
    <col min="12300" max="12300" width="5.7109375" style="987" customWidth="1"/>
    <col min="12301" max="12301" width="8.5703125" style="987" customWidth="1"/>
    <col min="12302" max="12302" width="11.85546875" style="987" customWidth="1"/>
    <col min="12303" max="12303" width="9.140625" style="987"/>
    <col min="12304" max="12304" width="9.7109375" style="987" customWidth="1"/>
    <col min="12305" max="12305" width="8.7109375" style="987" customWidth="1"/>
    <col min="12306" max="12306" width="9.7109375" style="987" customWidth="1"/>
    <col min="12307" max="12307" width="9.140625" style="987"/>
    <col min="12308" max="12308" width="8.7109375" style="987" customWidth="1"/>
    <col min="12309" max="12309" width="7.85546875" style="987" customWidth="1"/>
    <col min="12310" max="12310" width="9.140625" style="987"/>
    <col min="12311" max="12311" width="16.5703125" style="987" customWidth="1"/>
    <col min="12312" max="12544" width="9.140625" style="987"/>
    <col min="12545" max="12545" width="7.7109375" style="987" customWidth="1"/>
    <col min="12546" max="12546" width="8.7109375" style="987" customWidth="1"/>
    <col min="12547" max="12547" width="5.7109375" style="987" customWidth="1"/>
    <col min="12548" max="12548" width="7.7109375" style="987" customWidth="1"/>
    <col min="12549" max="12549" width="8.7109375" style="987" customWidth="1"/>
    <col min="12550" max="12550" width="6" style="987" customWidth="1"/>
    <col min="12551" max="12551" width="7.7109375" style="987" customWidth="1"/>
    <col min="12552" max="12552" width="8.7109375" style="987" customWidth="1"/>
    <col min="12553" max="12553" width="5.5703125" style="987" customWidth="1"/>
    <col min="12554" max="12554" width="7.7109375" style="987" customWidth="1"/>
    <col min="12555" max="12555" width="8.7109375" style="987" customWidth="1"/>
    <col min="12556" max="12556" width="5.7109375" style="987" customWidth="1"/>
    <col min="12557" max="12557" width="8.5703125" style="987" customWidth="1"/>
    <col min="12558" max="12558" width="11.85546875" style="987" customWidth="1"/>
    <col min="12559" max="12559" width="9.140625" style="987"/>
    <col min="12560" max="12560" width="9.7109375" style="987" customWidth="1"/>
    <col min="12561" max="12561" width="8.7109375" style="987" customWidth="1"/>
    <col min="12562" max="12562" width="9.7109375" style="987" customWidth="1"/>
    <col min="12563" max="12563" width="9.140625" style="987"/>
    <col min="12564" max="12564" width="8.7109375" style="987" customWidth="1"/>
    <col min="12565" max="12565" width="7.85546875" style="987" customWidth="1"/>
    <col min="12566" max="12566" width="9.140625" style="987"/>
    <col min="12567" max="12567" width="16.5703125" style="987" customWidth="1"/>
    <col min="12568" max="12800" width="9.140625" style="987"/>
    <col min="12801" max="12801" width="7.7109375" style="987" customWidth="1"/>
    <col min="12802" max="12802" width="8.7109375" style="987" customWidth="1"/>
    <col min="12803" max="12803" width="5.7109375" style="987" customWidth="1"/>
    <col min="12804" max="12804" width="7.7109375" style="987" customWidth="1"/>
    <col min="12805" max="12805" width="8.7109375" style="987" customWidth="1"/>
    <col min="12806" max="12806" width="6" style="987" customWidth="1"/>
    <col min="12807" max="12807" width="7.7109375" style="987" customWidth="1"/>
    <col min="12808" max="12808" width="8.7109375" style="987" customWidth="1"/>
    <col min="12809" max="12809" width="5.5703125" style="987" customWidth="1"/>
    <col min="12810" max="12810" width="7.7109375" style="987" customWidth="1"/>
    <col min="12811" max="12811" width="8.7109375" style="987" customWidth="1"/>
    <col min="12812" max="12812" width="5.7109375" style="987" customWidth="1"/>
    <col min="12813" max="12813" width="8.5703125" style="987" customWidth="1"/>
    <col min="12814" max="12814" width="11.85546875" style="987" customWidth="1"/>
    <col min="12815" max="12815" width="9.140625" style="987"/>
    <col min="12816" max="12816" width="9.7109375" style="987" customWidth="1"/>
    <col min="12817" max="12817" width="8.7109375" style="987" customWidth="1"/>
    <col min="12818" max="12818" width="9.7109375" style="987" customWidth="1"/>
    <col min="12819" max="12819" width="9.140625" style="987"/>
    <col min="12820" max="12820" width="8.7109375" style="987" customWidth="1"/>
    <col min="12821" max="12821" width="7.85546875" style="987" customWidth="1"/>
    <col min="12822" max="12822" width="9.140625" style="987"/>
    <col min="12823" max="12823" width="16.5703125" style="987" customWidth="1"/>
    <col min="12824" max="13056" width="9.140625" style="987"/>
    <col min="13057" max="13057" width="7.7109375" style="987" customWidth="1"/>
    <col min="13058" max="13058" width="8.7109375" style="987" customWidth="1"/>
    <col min="13059" max="13059" width="5.7109375" style="987" customWidth="1"/>
    <col min="13060" max="13060" width="7.7109375" style="987" customWidth="1"/>
    <col min="13061" max="13061" width="8.7109375" style="987" customWidth="1"/>
    <col min="13062" max="13062" width="6" style="987" customWidth="1"/>
    <col min="13063" max="13063" width="7.7109375" style="987" customWidth="1"/>
    <col min="13064" max="13064" width="8.7109375" style="987" customWidth="1"/>
    <col min="13065" max="13065" width="5.5703125" style="987" customWidth="1"/>
    <col min="13066" max="13066" width="7.7109375" style="987" customWidth="1"/>
    <col min="13067" max="13067" width="8.7109375" style="987" customWidth="1"/>
    <col min="13068" max="13068" width="5.7109375" style="987" customWidth="1"/>
    <col min="13069" max="13069" width="8.5703125" style="987" customWidth="1"/>
    <col min="13070" max="13070" width="11.85546875" style="987" customWidth="1"/>
    <col min="13071" max="13071" width="9.140625" style="987"/>
    <col min="13072" max="13072" width="9.7109375" style="987" customWidth="1"/>
    <col min="13073" max="13073" width="8.7109375" style="987" customWidth="1"/>
    <col min="13074" max="13074" width="9.7109375" style="987" customWidth="1"/>
    <col min="13075" max="13075" width="9.140625" style="987"/>
    <col min="13076" max="13076" width="8.7109375" style="987" customWidth="1"/>
    <col min="13077" max="13077" width="7.85546875" style="987" customWidth="1"/>
    <col min="13078" max="13078" width="9.140625" style="987"/>
    <col min="13079" max="13079" width="16.5703125" style="987" customWidth="1"/>
    <col min="13080" max="13312" width="9.140625" style="987"/>
    <col min="13313" max="13313" width="7.7109375" style="987" customWidth="1"/>
    <col min="13314" max="13314" width="8.7109375" style="987" customWidth="1"/>
    <col min="13315" max="13315" width="5.7109375" style="987" customWidth="1"/>
    <col min="13316" max="13316" width="7.7109375" style="987" customWidth="1"/>
    <col min="13317" max="13317" width="8.7109375" style="987" customWidth="1"/>
    <col min="13318" max="13318" width="6" style="987" customWidth="1"/>
    <col min="13319" max="13319" width="7.7109375" style="987" customWidth="1"/>
    <col min="13320" max="13320" width="8.7109375" style="987" customWidth="1"/>
    <col min="13321" max="13321" width="5.5703125" style="987" customWidth="1"/>
    <col min="13322" max="13322" width="7.7109375" style="987" customWidth="1"/>
    <col min="13323" max="13323" width="8.7109375" style="987" customWidth="1"/>
    <col min="13324" max="13324" width="5.7109375" style="987" customWidth="1"/>
    <col min="13325" max="13325" width="8.5703125" style="987" customWidth="1"/>
    <col min="13326" max="13326" width="11.85546875" style="987" customWidth="1"/>
    <col min="13327" max="13327" width="9.140625" style="987"/>
    <col min="13328" max="13328" width="9.7109375" style="987" customWidth="1"/>
    <col min="13329" max="13329" width="8.7109375" style="987" customWidth="1"/>
    <col min="13330" max="13330" width="9.7109375" style="987" customWidth="1"/>
    <col min="13331" max="13331" width="9.140625" style="987"/>
    <col min="13332" max="13332" width="8.7109375" style="987" customWidth="1"/>
    <col min="13333" max="13333" width="7.85546875" style="987" customWidth="1"/>
    <col min="13334" max="13334" width="9.140625" style="987"/>
    <col min="13335" max="13335" width="16.5703125" style="987" customWidth="1"/>
    <col min="13336" max="13568" width="9.140625" style="987"/>
    <col min="13569" max="13569" width="7.7109375" style="987" customWidth="1"/>
    <col min="13570" max="13570" width="8.7109375" style="987" customWidth="1"/>
    <col min="13571" max="13571" width="5.7109375" style="987" customWidth="1"/>
    <col min="13572" max="13572" width="7.7109375" style="987" customWidth="1"/>
    <col min="13573" max="13573" width="8.7109375" style="987" customWidth="1"/>
    <col min="13574" max="13574" width="6" style="987" customWidth="1"/>
    <col min="13575" max="13575" width="7.7109375" style="987" customWidth="1"/>
    <col min="13576" max="13576" width="8.7109375" style="987" customWidth="1"/>
    <col min="13577" max="13577" width="5.5703125" style="987" customWidth="1"/>
    <col min="13578" max="13578" width="7.7109375" style="987" customWidth="1"/>
    <col min="13579" max="13579" width="8.7109375" style="987" customWidth="1"/>
    <col min="13580" max="13580" width="5.7109375" style="987" customWidth="1"/>
    <col min="13581" max="13581" width="8.5703125" style="987" customWidth="1"/>
    <col min="13582" max="13582" width="11.85546875" style="987" customWidth="1"/>
    <col min="13583" max="13583" width="9.140625" style="987"/>
    <col min="13584" max="13584" width="9.7109375" style="987" customWidth="1"/>
    <col min="13585" max="13585" width="8.7109375" style="987" customWidth="1"/>
    <col min="13586" max="13586" width="9.7109375" style="987" customWidth="1"/>
    <col min="13587" max="13587" width="9.140625" style="987"/>
    <col min="13588" max="13588" width="8.7109375" style="987" customWidth="1"/>
    <col min="13589" max="13589" width="7.85546875" style="987" customWidth="1"/>
    <col min="13590" max="13590" width="9.140625" style="987"/>
    <col min="13591" max="13591" width="16.5703125" style="987" customWidth="1"/>
    <col min="13592" max="13824" width="9.140625" style="987"/>
    <col min="13825" max="13825" width="7.7109375" style="987" customWidth="1"/>
    <col min="13826" max="13826" width="8.7109375" style="987" customWidth="1"/>
    <col min="13827" max="13827" width="5.7109375" style="987" customWidth="1"/>
    <col min="13828" max="13828" width="7.7109375" style="987" customWidth="1"/>
    <col min="13829" max="13829" width="8.7109375" style="987" customWidth="1"/>
    <col min="13830" max="13830" width="6" style="987" customWidth="1"/>
    <col min="13831" max="13831" width="7.7109375" style="987" customWidth="1"/>
    <col min="13832" max="13832" width="8.7109375" style="987" customWidth="1"/>
    <col min="13833" max="13833" width="5.5703125" style="987" customWidth="1"/>
    <col min="13834" max="13834" width="7.7109375" style="987" customWidth="1"/>
    <col min="13835" max="13835" width="8.7109375" style="987" customWidth="1"/>
    <col min="13836" max="13836" width="5.7109375" style="987" customWidth="1"/>
    <col min="13837" max="13837" width="8.5703125" style="987" customWidth="1"/>
    <col min="13838" max="13838" width="11.85546875" style="987" customWidth="1"/>
    <col min="13839" max="13839" width="9.140625" style="987"/>
    <col min="13840" max="13840" width="9.7109375" style="987" customWidth="1"/>
    <col min="13841" max="13841" width="8.7109375" style="987" customWidth="1"/>
    <col min="13842" max="13842" width="9.7109375" style="987" customWidth="1"/>
    <col min="13843" max="13843" width="9.140625" style="987"/>
    <col min="13844" max="13844" width="8.7109375" style="987" customWidth="1"/>
    <col min="13845" max="13845" width="7.85546875" style="987" customWidth="1"/>
    <col min="13846" max="13846" width="9.140625" style="987"/>
    <col min="13847" max="13847" width="16.5703125" style="987" customWidth="1"/>
    <col min="13848" max="14080" width="9.140625" style="987"/>
    <col min="14081" max="14081" width="7.7109375" style="987" customWidth="1"/>
    <col min="14082" max="14082" width="8.7109375" style="987" customWidth="1"/>
    <col min="14083" max="14083" width="5.7109375" style="987" customWidth="1"/>
    <col min="14084" max="14084" width="7.7109375" style="987" customWidth="1"/>
    <col min="14085" max="14085" width="8.7109375" style="987" customWidth="1"/>
    <col min="14086" max="14086" width="6" style="987" customWidth="1"/>
    <col min="14087" max="14087" width="7.7109375" style="987" customWidth="1"/>
    <col min="14088" max="14088" width="8.7109375" style="987" customWidth="1"/>
    <col min="14089" max="14089" width="5.5703125" style="987" customWidth="1"/>
    <col min="14090" max="14090" width="7.7109375" style="987" customWidth="1"/>
    <col min="14091" max="14091" width="8.7109375" style="987" customWidth="1"/>
    <col min="14092" max="14092" width="5.7109375" style="987" customWidth="1"/>
    <col min="14093" max="14093" width="8.5703125" style="987" customWidth="1"/>
    <col min="14094" max="14094" width="11.85546875" style="987" customWidth="1"/>
    <col min="14095" max="14095" width="9.140625" style="987"/>
    <col min="14096" max="14096" width="9.7109375" style="987" customWidth="1"/>
    <col min="14097" max="14097" width="8.7109375" style="987" customWidth="1"/>
    <col min="14098" max="14098" width="9.7109375" style="987" customWidth="1"/>
    <col min="14099" max="14099" width="9.140625" style="987"/>
    <col min="14100" max="14100" width="8.7109375" style="987" customWidth="1"/>
    <col min="14101" max="14101" width="7.85546875" style="987" customWidth="1"/>
    <col min="14102" max="14102" width="9.140625" style="987"/>
    <col min="14103" max="14103" width="16.5703125" style="987" customWidth="1"/>
    <col min="14104" max="14336" width="9.140625" style="987"/>
    <col min="14337" max="14337" width="7.7109375" style="987" customWidth="1"/>
    <col min="14338" max="14338" width="8.7109375" style="987" customWidth="1"/>
    <col min="14339" max="14339" width="5.7109375" style="987" customWidth="1"/>
    <col min="14340" max="14340" width="7.7109375" style="987" customWidth="1"/>
    <col min="14341" max="14341" width="8.7109375" style="987" customWidth="1"/>
    <col min="14342" max="14342" width="6" style="987" customWidth="1"/>
    <col min="14343" max="14343" width="7.7109375" style="987" customWidth="1"/>
    <col min="14344" max="14344" width="8.7109375" style="987" customWidth="1"/>
    <col min="14345" max="14345" width="5.5703125" style="987" customWidth="1"/>
    <col min="14346" max="14346" width="7.7109375" style="987" customWidth="1"/>
    <col min="14347" max="14347" width="8.7109375" style="987" customWidth="1"/>
    <col min="14348" max="14348" width="5.7109375" style="987" customWidth="1"/>
    <col min="14349" max="14349" width="8.5703125" style="987" customWidth="1"/>
    <col min="14350" max="14350" width="11.85546875" style="987" customWidth="1"/>
    <col min="14351" max="14351" width="9.140625" style="987"/>
    <col min="14352" max="14352" width="9.7109375" style="987" customWidth="1"/>
    <col min="14353" max="14353" width="8.7109375" style="987" customWidth="1"/>
    <col min="14354" max="14354" width="9.7109375" style="987" customWidth="1"/>
    <col min="14355" max="14355" width="9.140625" style="987"/>
    <col min="14356" max="14356" width="8.7109375" style="987" customWidth="1"/>
    <col min="14357" max="14357" width="7.85546875" style="987" customWidth="1"/>
    <col min="14358" max="14358" width="9.140625" style="987"/>
    <col min="14359" max="14359" width="16.5703125" style="987" customWidth="1"/>
    <col min="14360" max="14592" width="9.140625" style="987"/>
    <col min="14593" max="14593" width="7.7109375" style="987" customWidth="1"/>
    <col min="14594" max="14594" width="8.7109375" style="987" customWidth="1"/>
    <col min="14595" max="14595" width="5.7109375" style="987" customWidth="1"/>
    <col min="14596" max="14596" width="7.7109375" style="987" customWidth="1"/>
    <col min="14597" max="14597" width="8.7109375" style="987" customWidth="1"/>
    <col min="14598" max="14598" width="6" style="987" customWidth="1"/>
    <col min="14599" max="14599" width="7.7109375" style="987" customWidth="1"/>
    <col min="14600" max="14600" width="8.7109375" style="987" customWidth="1"/>
    <col min="14601" max="14601" width="5.5703125" style="987" customWidth="1"/>
    <col min="14602" max="14602" width="7.7109375" style="987" customWidth="1"/>
    <col min="14603" max="14603" width="8.7109375" style="987" customWidth="1"/>
    <col min="14604" max="14604" width="5.7109375" style="987" customWidth="1"/>
    <col min="14605" max="14605" width="8.5703125" style="987" customWidth="1"/>
    <col min="14606" max="14606" width="11.85546875" style="987" customWidth="1"/>
    <col min="14607" max="14607" width="9.140625" style="987"/>
    <col min="14608" max="14608" width="9.7109375" style="987" customWidth="1"/>
    <col min="14609" max="14609" width="8.7109375" style="987" customWidth="1"/>
    <col min="14610" max="14610" width="9.7109375" style="987" customWidth="1"/>
    <col min="14611" max="14611" width="9.140625" style="987"/>
    <col min="14612" max="14612" width="8.7109375" style="987" customWidth="1"/>
    <col min="14613" max="14613" width="7.85546875" style="987" customWidth="1"/>
    <col min="14614" max="14614" width="9.140625" style="987"/>
    <col min="14615" max="14615" width="16.5703125" style="987" customWidth="1"/>
    <col min="14616" max="14848" width="9.140625" style="987"/>
    <col min="14849" max="14849" width="7.7109375" style="987" customWidth="1"/>
    <col min="14850" max="14850" width="8.7109375" style="987" customWidth="1"/>
    <col min="14851" max="14851" width="5.7109375" style="987" customWidth="1"/>
    <col min="14852" max="14852" width="7.7109375" style="987" customWidth="1"/>
    <col min="14853" max="14853" width="8.7109375" style="987" customWidth="1"/>
    <col min="14854" max="14854" width="6" style="987" customWidth="1"/>
    <col min="14855" max="14855" width="7.7109375" style="987" customWidth="1"/>
    <col min="14856" max="14856" width="8.7109375" style="987" customWidth="1"/>
    <col min="14857" max="14857" width="5.5703125" style="987" customWidth="1"/>
    <col min="14858" max="14858" width="7.7109375" style="987" customWidth="1"/>
    <col min="14859" max="14859" width="8.7109375" style="987" customWidth="1"/>
    <col min="14860" max="14860" width="5.7109375" style="987" customWidth="1"/>
    <col min="14861" max="14861" width="8.5703125" style="987" customWidth="1"/>
    <col min="14862" max="14862" width="11.85546875" style="987" customWidth="1"/>
    <col min="14863" max="14863" width="9.140625" style="987"/>
    <col min="14864" max="14864" width="9.7109375" style="987" customWidth="1"/>
    <col min="14865" max="14865" width="8.7109375" style="987" customWidth="1"/>
    <col min="14866" max="14866" width="9.7109375" style="987" customWidth="1"/>
    <col min="14867" max="14867" width="9.140625" style="987"/>
    <col min="14868" max="14868" width="8.7109375" style="987" customWidth="1"/>
    <col min="14869" max="14869" width="7.85546875" style="987" customWidth="1"/>
    <col min="14870" max="14870" width="9.140625" style="987"/>
    <col min="14871" max="14871" width="16.5703125" style="987" customWidth="1"/>
    <col min="14872" max="15104" width="9.140625" style="987"/>
    <col min="15105" max="15105" width="7.7109375" style="987" customWidth="1"/>
    <col min="15106" max="15106" width="8.7109375" style="987" customWidth="1"/>
    <col min="15107" max="15107" width="5.7109375" style="987" customWidth="1"/>
    <col min="15108" max="15108" width="7.7109375" style="987" customWidth="1"/>
    <col min="15109" max="15109" width="8.7109375" style="987" customWidth="1"/>
    <col min="15110" max="15110" width="6" style="987" customWidth="1"/>
    <col min="15111" max="15111" width="7.7109375" style="987" customWidth="1"/>
    <col min="15112" max="15112" width="8.7109375" style="987" customWidth="1"/>
    <col min="15113" max="15113" width="5.5703125" style="987" customWidth="1"/>
    <col min="15114" max="15114" width="7.7109375" style="987" customWidth="1"/>
    <col min="15115" max="15115" width="8.7109375" style="987" customWidth="1"/>
    <col min="15116" max="15116" width="5.7109375" style="987" customWidth="1"/>
    <col min="15117" max="15117" width="8.5703125" style="987" customWidth="1"/>
    <col min="15118" max="15118" width="11.85546875" style="987" customWidth="1"/>
    <col min="15119" max="15119" width="9.140625" style="987"/>
    <col min="15120" max="15120" width="9.7109375" style="987" customWidth="1"/>
    <col min="15121" max="15121" width="8.7109375" style="987" customWidth="1"/>
    <col min="15122" max="15122" width="9.7109375" style="987" customWidth="1"/>
    <col min="15123" max="15123" width="9.140625" style="987"/>
    <col min="15124" max="15124" width="8.7109375" style="987" customWidth="1"/>
    <col min="15125" max="15125" width="7.85546875" style="987" customWidth="1"/>
    <col min="15126" max="15126" width="9.140625" style="987"/>
    <col min="15127" max="15127" width="16.5703125" style="987" customWidth="1"/>
    <col min="15128" max="15360" width="9.140625" style="987"/>
    <col min="15361" max="15361" width="7.7109375" style="987" customWidth="1"/>
    <col min="15362" max="15362" width="8.7109375" style="987" customWidth="1"/>
    <col min="15363" max="15363" width="5.7109375" style="987" customWidth="1"/>
    <col min="15364" max="15364" width="7.7109375" style="987" customWidth="1"/>
    <col min="15365" max="15365" width="8.7109375" style="987" customWidth="1"/>
    <col min="15366" max="15366" width="6" style="987" customWidth="1"/>
    <col min="15367" max="15367" width="7.7109375" style="987" customWidth="1"/>
    <col min="15368" max="15368" width="8.7109375" style="987" customWidth="1"/>
    <col min="15369" max="15369" width="5.5703125" style="987" customWidth="1"/>
    <col min="15370" max="15370" width="7.7109375" style="987" customWidth="1"/>
    <col min="15371" max="15371" width="8.7109375" style="987" customWidth="1"/>
    <col min="15372" max="15372" width="5.7109375" style="987" customWidth="1"/>
    <col min="15373" max="15373" width="8.5703125" style="987" customWidth="1"/>
    <col min="15374" max="15374" width="11.85546875" style="987" customWidth="1"/>
    <col min="15375" max="15375" width="9.140625" style="987"/>
    <col min="15376" max="15376" width="9.7109375" style="987" customWidth="1"/>
    <col min="15377" max="15377" width="8.7109375" style="987" customWidth="1"/>
    <col min="15378" max="15378" width="9.7109375" style="987" customWidth="1"/>
    <col min="15379" max="15379" width="9.140625" style="987"/>
    <col min="15380" max="15380" width="8.7109375" style="987" customWidth="1"/>
    <col min="15381" max="15381" width="7.85546875" style="987" customWidth="1"/>
    <col min="15382" max="15382" width="9.140625" style="987"/>
    <col min="15383" max="15383" width="16.5703125" style="987" customWidth="1"/>
    <col min="15384" max="15616" width="9.140625" style="987"/>
    <col min="15617" max="15617" width="7.7109375" style="987" customWidth="1"/>
    <col min="15618" max="15618" width="8.7109375" style="987" customWidth="1"/>
    <col min="15619" max="15619" width="5.7109375" style="987" customWidth="1"/>
    <col min="15620" max="15620" width="7.7109375" style="987" customWidth="1"/>
    <col min="15621" max="15621" width="8.7109375" style="987" customWidth="1"/>
    <col min="15622" max="15622" width="6" style="987" customWidth="1"/>
    <col min="15623" max="15623" width="7.7109375" style="987" customWidth="1"/>
    <col min="15624" max="15624" width="8.7109375" style="987" customWidth="1"/>
    <col min="15625" max="15625" width="5.5703125" style="987" customWidth="1"/>
    <col min="15626" max="15626" width="7.7109375" style="987" customWidth="1"/>
    <col min="15627" max="15627" width="8.7109375" style="987" customWidth="1"/>
    <col min="15628" max="15628" width="5.7109375" style="987" customWidth="1"/>
    <col min="15629" max="15629" width="8.5703125" style="987" customWidth="1"/>
    <col min="15630" max="15630" width="11.85546875" style="987" customWidth="1"/>
    <col min="15631" max="15631" width="9.140625" style="987"/>
    <col min="15632" max="15632" width="9.7109375" style="987" customWidth="1"/>
    <col min="15633" max="15633" width="8.7109375" style="987" customWidth="1"/>
    <col min="15634" max="15634" width="9.7109375" style="987" customWidth="1"/>
    <col min="15635" max="15635" width="9.140625" style="987"/>
    <col min="15636" max="15636" width="8.7109375" style="987" customWidth="1"/>
    <col min="15637" max="15637" width="7.85546875" style="987" customWidth="1"/>
    <col min="15638" max="15638" width="9.140625" style="987"/>
    <col min="15639" max="15639" width="16.5703125" style="987" customWidth="1"/>
    <col min="15640" max="15872" width="9.140625" style="987"/>
    <col min="15873" max="15873" width="7.7109375" style="987" customWidth="1"/>
    <col min="15874" max="15874" width="8.7109375" style="987" customWidth="1"/>
    <col min="15875" max="15875" width="5.7109375" style="987" customWidth="1"/>
    <col min="15876" max="15876" width="7.7109375" style="987" customWidth="1"/>
    <col min="15877" max="15877" width="8.7109375" style="987" customWidth="1"/>
    <col min="15878" max="15878" width="6" style="987" customWidth="1"/>
    <col min="15879" max="15879" width="7.7109375" style="987" customWidth="1"/>
    <col min="15880" max="15880" width="8.7109375" style="987" customWidth="1"/>
    <col min="15881" max="15881" width="5.5703125" style="987" customWidth="1"/>
    <col min="15882" max="15882" width="7.7109375" style="987" customWidth="1"/>
    <col min="15883" max="15883" width="8.7109375" style="987" customWidth="1"/>
    <col min="15884" max="15884" width="5.7109375" style="987" customWidth="1"/>
    <col min="15885" max="15885" width="8.5703125" style="987" customWidth="1"/>
    <col min="15886" max="15886" width="11.85546875" style="987" customWidth="1"/>
    <col min="15887" max="15887" width="9.140625" style="987"/>
    <col min="15888" max="15888" width="9.7109375" style="987" customWidth="1"/>
    <col min="15889" max="15889" width="8.7109375" style="987" customWidth="1"/>
    <col min="15890" max="15890" width="9.7109375" style="987" customWidth="1"/>
    <col min="15891" max="15891" width="9.140625" style="987"/>
    <col min="15892" max="15892" width="8.7109375" style="987" customWidth="1"/>
    <col min="15893" max="15893" width="7.85546875" style="987" customWidth="1"/>
    <col min="15894" max="15894" width="9.140625" style="987"/>
    <col min="15895" max="15895" width="16.5703125" style="987" customWidth="1"/>
    <col min="15896" max="16128" width="9.140625" style="987"/>
    <col min="16129" max="16129" width="7.7109375" style="987" customWidth="1"/>
    <col min="16130" max="16130" width="8.7109375" style="987" customWidth="1"/>
    <col min="16131" max="16131" width="5.7109375" style="987" customWidth="1"/>
    <col min="16132" max="16132" width="7.7109375" style="987" customWidth="1"/>
    <col min="16133" max="16133" width="8.7109375" style="987" customWidth="1"/>
    <col min="16134" max="16134" width="6" style="987" customWidth="1"/>
    <col min="16135" max="16135" width="7.7109375" style="987" customWidth="1"/>
    <col min="16136" max="16136" width="8.7109375" style="987" customWidth="1"/>
    <col min="16137" max="16137" width="5.5703125" style="987" customWidth="1"/>
    <col min="16138" max="16138" width="7.7109375" style="987" customWidth="1"/>
    <col min="16139" max="16139" width="8.7109375" style="987" customWidth="1"/>
    <col min="16140" max="16140" width="5.7109375" style="987" customWidth="1"/>
    <col min="16141" max="16141" width="8.5703125" style="987" customWidth="1"/>
    <col min="16142" max="16142" width="11.85546875" style="987" customWidth="1"/>
    <col min="16143" max="16143" width="9.140625" style="987"/>
    <col min="16144" max="16144" width="9.7109375" style="987" customWidth="1"/>
    <col min="16145" max="16145" width="8.7109375" style="987" customWidth="1"/>
    <col min="16146" max="16146" width="9.7109375" style="987" customWidth="1"/>
    <col min="16147" max="16147" width="9.140625" style="987"/>
    <col min="16148" max="16148" width="8.7109375" style="987" customWidth="1"/>
    <col min="16149" max="16149" width="7.85546875" style="987" customWidth="1"/>
    <col min="16150" max="16150" width="9.140625" style="987"/>
    <col min="16151" max="16151" width="16.5703125" style="987" customWidth="1"/>
    <col min="16152" max="16384" width="9.140625" style="987"/>
  </cols>
  <sheetData>
    <row r="1" spans="1:24" ht="27.75">
      <c r="A1" s="4629" t="s">
        <v>1029</v>
      </c>
      <c r="B1" s="4629"/>
      <c r="C1" s="4629"/>
      <c r="D1" s="4629"/>
      <c r="E1" s="4629"/>
      <c r="F1" s="4629"/>
      <c r="G1" s="4629"/>
      <c r="H1" s="4629"/>
      <c r="I1" s="4629"/>
      <c r="J1" s="4629"/>
      <c r="K1" s="4629"/>
      <c r="L1" s="4629"/>
      <c r="M1" s="4629"/>
      <c r="N1" s="4629"/>
      <c r="O1" s="986"/>
      <c r="P1" s="986"/>
      <c r="Q1" s="986"/>
      <c r="R1" s="986"/>
      <c r="S1" s="986"/>
      <c r="T1" s="986"/>
      <c r="U1" s="986"/>
      <c r="V1" s="986"/>
      <c r="W1" s="986"/>
    </row>
    <row r="2" spans="1:24" ht="15.75">
      <c r="A2" s="4630" t="s">
        <v>1030</v>
      </c>
      <c r="B2" s="4630"/>
      <c r="C2" s="4630"/>
      <c r="D2" s="4630"/>
      <c r="E2" s="4630"/>
      <c r="F2" s="4630"/>
      <c r="G2" s="4630"/>
      <c r="H2" s="4630"/>
      <c r="I2" s="4630"/>
      <c r="J2" s="4630"/>
      <c r="K2" s="4630"/>
      <c r="L2" s="4630"/>
      <c r="M2" s="4630"/>
      <c r="N2" s="4630"/>
      <c r="O2" s="986"/>
      <c r="P2" s="986"/>
      <c r="Q2" s="986"/>
      <c r="R2" s="986"/>
      <c r="S2" s="986"/>
      <c r="T2" s="986"/>
      <c r="U2" s="986"/>
      <c r="V2" s="986"/>
      <c r="W2" s="986"/>
    </row>
    <row r="3" spans="1:24" s="994" customFormat="1" ht="23.25">
      <c r="A3" s="988" t="s">
        <v>1031</v>
      </c>
      <c r="B3" s="989"/>
      <c r="C3" s="989"/>
      <c r="D3" s="4631"/>
      <c r="E3" s="4631"/>
      <c r="F3" s="4631"/>
      <c r="G3" s="4631"/>
      <c r="H3" s="4631"/>
      <c r="I3" s="4631"/>
      <c r="J3" s="4631"/>
      <c r="K3" s="989"/>
      <c r="L3" s="989"/>
      <c r="M3" s="990"/>
      <c r="N3" s="991" t="s">
        <v>1032</v>
      </c>
      <c r="O3" s="990"/>
      <c r="P3" s="992" t="s">
        <v>1033</v>
      </c>
      <c r="Q3" s="993"/>
      <c r="R3" s="993"/>
      <c r="S3" s="993"/>
      <c r="T3" s="993"/>
      <c r="U3" s="993"/>
      <c r="V3" s="993"/>
      <c r="W3" s="991" t="s">
        <v>1034</v>
      </c>
    </row>
    <row r="4" spans="1:24" s="1005" customFormat="1" ht="19.5" customHeight="1">
      <c r="A4" s="995" t="s">
        <v>60</v>
      </c>
      <c r="B4" s="996"/>
      <c r="C4" s="997" t="s">
        <v>59</v>
      </c>
      <c r="D4" s="995" t="s">
        <v>58</v>
      </c>
      <c r="E4" s="996"/>
      <c r="F4" s="998" t="s">
        <v>158</v>
      </c>
      <c r="G4" s="995" t="s">
        <v>56</v>
      </c>
      <c r="H4" s="996"/>
      <c r="I4" s="997" t="s">
        <v>55</v>
      </c>
      <c r="J4" s="995" t="s">
        <v>411</v>
      </c>
      <c r="K4" s="996"/>
      <c r="L4" s="998" t="s">
        <v>1035</v>
      </c>
      <c r="M4" s="999"/>
      <c r="N4" s="1000" t="s">
        <v>1036</v>
      </c>
      <c r="O4" s="1001"/>
      <c r="P4" s="1002" t="s">
        <v>96</v>
      </c>
      <c r="Q4" s="1003"/>
      <c r="R4" s="1000" t="s">
        <v>1037</v>
      </c>
      <c r="S4" s="1004" t="s">
        <v>94</v>
      </c>
      <c r="T4" s="1003"/>
      <c r="U4" s="1000" t="s">
        <v>93</v>
      </c>
      <c r="V4" s="999"/>
      <c r="W4" s="1000" t="s">
        <v>1036</v>
      </c>
    </row>
    <row r="5" spans="1:24" s="1005" customFormat="1" ht="19.5" customHeight="1">
      <c r="A5" s="1006" t="s">
        <v>95</v>
      </c>
      <c r="B5" s="1006" t="s">
        <v>573</v>
      </c>
      <c r="C5" s="1007" t="s">
        <v>572</v>
      </c>
      <c r="D5" s="1008" t="s">
        <v>95</v>
      </c>
      <c r="E5" s="1006" t="s">
        <v>573</v>
      </c>
      <c r="F5" s="1007" t="s">
        <v>572</v>
      </c>
      <c r="G5" s="1008" t="s">
        <v>95</v>
      </c>
      <c r="H5" s="1006" t="s">
        <v>573</v>
      </c>
      <c r="I5" s="1007" t="s">
        <v>572</v>
      </c>
      <c r="J5" s="1008" t="s">
        <v>95</v>
      </c>
      <c r="K5" s="1006" t="s">
        <v>573</v>
      </c>
      <c r="L5" s="1008" t="s">
        <v>572</v>
      </c>
      <c r="M5" s="1009"/>
      <c r="N5" s="1010" t="s">
        <v>1038</v>
      </c>
      <c r="O5" s="1001"/>
      <c r="P5" s="1011" t="s">
        <v>95</v>
      </c>
      <c r="Q5" s="1011" t="s">
        <v>573</v>
      </c>
      <c r="R5" s="1012" t="s">
        <v>572</v>
      </c>
      <c r="S5" s="1013" t="s">
        <v>95</v>
      </c>
      <c r="T5" s="1011" t="s">
        <v>573</v>
      </c>
      <c r="U5" s="1014" t="s">
        <v>572</v>
      </c>
      <c r="V5" s="1009"/>
      <c r="W5" s="1010" t="s">
        <v>1038</v>
      </c>
    </row>
    <row r="6" spans="1:24" s="1005" customFormat="1" ht="19.5" customHeight="1">
      <c r="A6" s="1015" t="s">
        <v>96</v>
      </c>
      <c r="B6" s="1015" t="s">
        <v>562</v>
      </c>
      <c r="C6" s="1016" t="s">
        <v>561</v>
      </c>
      <c r="D6" s="1017" t="s">
        <v>96</v>
      </c>
      <c r="E6" s="1015" t="s">
        <v>562</v>
      </c>
      <c r="F6" s="1016" t="s">
        <v>561</v>
      </c>
      <c r="G6" s="1017" t="s">
        <v>96</v>
      </c>
      <c r="H6" s="1015" t="s">
        <v>562</v>
      </c>
      <c r="I6" s="1016" t="s">
        <v>561</v>
      </c>
      <c r="J6" s="1017" t="s">
        <v>96</v>
      </c>
      <c r="K6" s="1015" t="s">
        <v>562</v>
      </c>
      <c r="L6" s="1017" t="s">
        <v>561</v>
      </c>
      <c r="M6" s="1018"/>
      <c r="N6" s="1019"/>
      <c r="O6" s="1001"/>
      <c r="P6" s="1020" t="s">
        <v>96</v>
      </c>
      <c r="Q6" s="1020" t="s">
        <v>562</v>
      </c>
      <c r="R6" s="1021" t="s">
        <v>561</v>
      </c>
      <c r="S6" s="1022" t="s">
        <v>96</v>
      </c>
      <c r="T6" s="1020" t="s">
        <v>562</v>
      </c>
      <c r="U6" s="1023" t="s">
        <v>561</v>
      </c>
      <c r="V6" s="1018"/>
      <c r="W6" s="1019"/>
    </row>
    <row r="7" spans="1:24" s="1005" customFormat="1" ht="35.1" customHeight="1">
      <c r="A7" s="1024">
        <f>[1]مستشفيات!D7+[1]مراكز!D7+'[1]مديريات وديوان'!A7</f>
        <v>1815</v>
      </c>
      <c r="B7" s="1024">
        <f>[1]مستشفيات!E7+[1]مراكز!E7+'[1]مديريات وديوان'!B7</f>
        <v>709</v>
      </c>
      <c r="C7" s="1024">
        <f>[1]مستشفيات!F7+[1]مراكز!F7+'[1]مديريات وديوان'!C7</f>
        <v>1106</v>
      </c>
      <c r="D7" s="1024">
        <f>[1]مستشفيات!G7+[1]مراكز!G7+'[1]مديريات وديوان'!D7</f>
        <v>2010</v>
      </c>
      <c r="E7" s="1024">
        <f>[1]مستشفيات!H7+[1]مراكز!H7+'[1]مديريات وديوان'!E7</f>
        <v>1287</v>
      </c>
      <c r="F7" s="1024">
        <f>[1]مستشفيات!I7+[1]مراكز!I7+'[1]مديريات وديوان'!F7</f>
        <v>723</v>
      </c>
      <c r="G7" s="1024">
        <f>[1]مستشفيات!J7+[1]مراكز!J7+'[1]مديريات وديوان'!G7</f>
        <v>4972</v>
      </c>
      <c r="H7" s="1024">
        <f>[1]مستشفيات!K7+[1]مراكز!K7+'[1]مديريات وديوان'!H7</f>
        <v>3518</v>
      </c>
      <c r="I7" s="1024">
        <f>[1]مستشفيات!L7+[1]مراكز!L7+'[1]مديريات وديوان'!I7</f>
        <v>1454</v>
      </c>
      <c r="J7" s="1024">
        <f>'[1]مديريات وديوان'!J7</f>
        <v>304</v>
      </c>
      <c r="K7" s="1024">
        <f>'[1]مديريات وديوان'!K7</f>
        <v>198</v>
      </c>
      <c r="L7" s="1024">
        <f>'[1]مديريات وديوان'!L7</f>
        <v>106</v>
      </c>
      <c r="M7" s="1025" t="s">
        <v>1039</v>
      </c>
      <c r="N7" s="1026" t="s">
        <v>1040</v>
      </c>
      <c r="O7" s="1001" t="s">
        <v>1041</v>
      </c>
      <c r="P7" s="1027">
        <f>Q7+R7</f>
        <v>27443</v>
      </c>
      <c r="Q7" s="1027">
        <f t="shared" ref="Q7:R18" si="0">SUM(K7+H7+E7+B7+K25+H25+E25+B25+K41+H41+E41+B41+K57+H57+E57+B57+K73+H73+E73+B73+T7)</f>
        <v>19804</v>
      </c>
      <c r="R7" s="1028">
        <f t="shared" si="0"/>
        <v>7639</v>
      </c>
      <c r="S7" s="1029">
        <f>[1]مستشفيات!A73+[1]مراكز!A73+'[1]مديريات وديوان'!S7</f>
        <v>344</v>
      </c>
      <c r="T7" s="1029">
        <f>[1]مستشفيات!B73+[1]مراكز!B73+'[1]مديريات وديوان'!T7</f>
        <v>299</v>
      </c>
      <c r="U7" s="1029">
        <f>[1]مستشفيات!C73+[1]مراكز!C73+'[1]مديريات وديوان'!U7</f>
        <v>45</v>
      </c>
      <c r="V7" s="1025" t="s">
        <v>1039</v>
      </c>
      <c r="W7" s="1030" t="s">
        <v>1040</v>
      </c>
    </row>
    <row r="8" spans="1:24" s="1005" customFormat="1" ht="35.1" customHeight="1">
      <c r="A8" s="1024">
        <f>[1]مستشفيات!D8+[1]مراكز!D8+'[1]مديريات وديوان'!A8</f>
        <v>1456</v>
      </c>
      <c r="B8" s="1024">
        <f>[1]مستشفيات!E8+[1]مراكز!E8+'[1]مديريات وديوان'!B8</f>
        <v>336</v>
      </c>
      <c r="C8" s="1024">
        <f>[1]مستشفيات!F8+[1]مراكز!F8+'[1]مديريات وديوان'!C8</f>
        <v>1120</v>
      </c>
      <c r="D8" s="1024">
        <f>[1]مستشفيات!G8+[1]مراكز!G8+'[1]مديريات وديوان'!D8</f>
        <v>823</v>
      </c>
      <c r="E8" s="1024">
        <f>[1]مستشفيات!H8+[1]مراكز!H8+'[1]مديريات وديوان'!E8</f>
        <v>455</v>
      </c>
      <c r="F8" s="1024">
        <f>[1]مستشفيات!I8+[1]مراكز!I8+'[1]مديريات وديوان'!F8</f>
        <v>368</v>
      </c>
      <c r="G8" s="1024">
        <f>[1]مستشفيات!J8+[1]مراكز!J8+'[1]مديريات وديوان'!G8</f>
        <v>2127</v>
      </c>
      <c r="H8" s="1024">
        <f>[1]مستشفيات!K8+[1]مراكز!K8+'[1]مديريات وديوان'!H8</f>
        <v>1492</v>
      </c>
      <c r="I8" s="1024">
        <f>[1]مستشفيات!L8+[1]مراكز!L8+'[1]مديريات وديوان'!I8</f>
        <v>635</v>
      </c>
      <c r="J8" s="1024">
        <f>'[1]مديريات وديوان'!J8</f>
        <v>44</v>
      </c>
      <c r="K8" s="1024">
        <f>'[1]مديريات وديوان'!K8</f>
        <v>19</v>
      </c>
      <c r="L8" s="1024">
        <f>'[1]مديريات وديوان'!L8</f>
        <v>25</v>
      </c>
      <c r="M8" s="1031" t="s">
        <v>1042</v>
      </c>
      <c r="N8" s="1032" t="s">
        <v>1043</v>
      </c>
      <c r="O8" s="1001"/>
      <c r="P8" s="1033">
        <f t="shared" ref="P8:P18" si="1">Q8+R8</f>
        <v>11015</v>
      </c>
      <c r="Q8" s="1033">
        <f t="shared" si="0"/>
        <v>7171</v>
      </c>
      <c r="R8" s="1034">
        <f t="shared" si="0"/>
        <v>3844</v>
      </c>
      <c r="S8" s="1029">
        <f>[1]مستشفيات!A74+[1]مراكز!A74+'[1]مديريات وديوان'!S8</f>
        <v>136</v>
      </c>
      <c r="T8" s="1029">
        <f>[1]مستشفيات!B74+[1]مراكز!B74+'[1]مديريات وديوان'!T8</f>
        <v>131</v>
      </c>
      <c r="U8" s="1029">
        <f>[1]مستشفيات!C74+[1]مراكز!C74+'[1]مديريات وديوان'!U8</f>
        <v>5</v>
      </c>
      <c r="V8" s="1031" t="s">
        <v>1042</v>
      </c>
      <c r="W8" s="1032" t="s">
        <v>169</v>
      </c>
    </row>
    <row r="9" spans="1:24" s="1005" customFormat="1" ht="35.1" customHeight="1">
      <c r="A9" s="1024">
        <f>[1]مستشفيات!D9+[1]مراكز!D9+'[1]مديريات وديوان'!A9</f>
        <v>3271</v>
      </c>
      <c r="B9" s="1024">
        <f>[1]مستشفيات!E9+[1]مراكز!E9+'[1]مديريات وديوان'!B9</f>
        <v>1045</v>
      </c>
      <c r="C9" s="1024">
        <f>[1]مستشفيات!F9+[1]مراكز!F9+'[1]مديريات وديوان'!C9</f>
        <v>2226</v>
      </c>
      <c r="D9" s="1024">
        <f>[1]مستشفيات!G9+[1]مراكز!G9+'[1]مديريات وديوان'!D9</f>
        <v>2833</v>
      </c>
      <c r="E9" s="1024">
        <f>[1]مستشفيات!H9+[1]مراكز!H9+'[1]مديريات وديوان'!E9</f>
        <v>1742</v>
      </c>
      <c r="F9" s="1024">
        <f>[1]مستشفيات!I9+[1]مراكز!I9+'[1]مديريات وديوان'!F9</f>
        <v>1091</v>
      </c>
      <c r="G9" s="1024">
        <f>[1]مستشفيات!J9+[1]مراكز!J9+'[1]مديريات وديوان'!G9</f>
        <v>7099</v>
      </c>
      <c r="H9" s="1024">
        <f>[1]مستشفيات!K9+[1]مراكز!K9+'[1]مديريات وديوان'!H9</f>
        <v>5010</v>
      </c>
      <c r="I9" s="1024">
        <f>[1]مستشفيات!L9+[1]مراكز!L9+'[1]مديريات وديوان'!I9</f>
        <v>2089</v>
      </c>
      <c r="J9" s="1024">
        <f>'[1]مديريات وديوان'!J9</f>
        <v>348</v>
      </c>
      <c r="K9" s="1024">
        <f>'[1]مديريات وديوان'!K9</f>
        <v>217</v>
      </c>
      <c r="L9" s="1024">
        <f>'[1]مديريات وديوان'!L9</f>
        <v>131</v>
      </c>
      <c r="M9" s="1035" t="s">
        <v>1044</v>
      </c>
      <c r="N9" s="1036" t="s">
        <v>1045</v>
      </c>
      <c r="O9" s="1001"/>
      <c r="P9" s="1027">
        <f t="shared" si="1"/>
        <v>38458</v>
      </c>
      <c r="Q9" s="1037">
        <f t="shared" si="0"/>
        <v>26975</v>
      </c>
      <c r="R9" s="1038">
        <f t="shared" si="0"/>
        <v>11483</v>
      </c>
      <c r="S9" s="1029">
        <f>[1]مستشفيات!A75+[1]مراكز!A75+'[1]مديريات وديوان'!S9</f>
        <v>480</v>
      </c>
      <c r="T9" s="1029">
        <f>[1]مستشفيات!B75+[1]مراكز!B75+'[1]مديريات وديوان'!T9</f>
        <v>430</v>
      </c>
      <c r="U9" s="1029">
        <f>[1]مستشفيات!C75+[1]مراكز!C75+'[1]مديريات وديوان'!U9</f>
        <v>50</v>
      </c>
      <c r="V9" s="1039" t="s">
        <v>1044</v>
      </c>
      <c r="W9" s="1036" t="s">
        <v>1045</v>
      </c>
    </row>
    <row r="10" spans="1:24" s="1005" customFormat="1" ht="35.1" customHeight="1">
      <c r="A10" s="1024">
        <f>[1]مستشفيات!D10+[1]مراكز!D10+'[1]مديريات وديوان'!A10</f>
        <v>1289</v>
      </c>
      <c r="B10" s="1024">
        <f>[1]مستشفيات!E10+[1]مراكز!E10+'[1]مديريات وديوان'!B10</f>
        <v>79</v>
      </c>
      <c r="C10" s="1024">
        <f>[1]مستشفيات!F10+[1]مراكز!F10+'[1]مديريات وديوان'!C10</f>
        <v>1210</v>
      </c>
      <c r="D10" s="1024">
        <f>[1]مستشفيات!G10+[1]مراكز!G10+'[1]مديريات وديوان'!D10</f>
        <v>1746</v>
      </c>
      <c r="E10" s="1024">
        <f>[1]مستشفيات!H10+[1]مراكز!H10+'[1]مديريات وديوان'!E10</f>
        <v>317</v>
      </c>
      <c r="F10" s="1024">
        <f>[1]مستشفيات!I10+[1]مراكز!I10+'[1]مديريات وديوان'!F10</f>
        <v>1429</v>
      </c>
      <c r="G10" s="1024">
        <f>[1]مستشفيات!J10+[1]مراكز!J10+'[1]مديريات وديوان'!G10</f>
        <v>4385</v>
      </c>
      <c r="H10" s="1024">
        <f>[1]مستشفيات!K10+[1]مراكز!K10+'[1]مديريات وديوان'!H10</f>
        <v>607</v>
      </c>
      <c r="I10" s="1024">
        <f>[1]مستشفيات!L10+[1]مراكز!L10+'[1]مديريات وديوان'!I10</f>
        <v>3778</v>
      </c>
      <c r="J10" s="1024">
        <f>'[1]مديريات وديوان'!J10</f>
        <v>458</v>
      </c>
      <c r="K10" s="1024">
        <f>'[1]مديريات وديوان'!K10</f>
        <v>0</v>
      </c>
      <c r="L10" s="1024">
        <f>'[1]مديريات وديوان'!L10</f>
        <v>458</v>
      </c>
      <c r="M10" s="1040" t="s">
        <v>574</v>
      </c>
      <c r="N10" s="1026" t="s">
        <v>1046</v>
      </c>
      <c r="O10" s="1001"/>
      <c r="P10" s="1027">
        <f t="shared" si="1"/>
        <v>23653</v>
      </c>
      <c r="Q10" s="1041">
        <f t="shared" si="0"/>
        <v>1455</v>
      </c>
      <c r="R10" s="1028">
        <f t="shared" si="0"/>
        <v>22198</v>
      </c>
      <c r="S10" s="1029">
        <f>[1]مستشفيات!A76+[1]مراكز!A76+'[1]مديريات وديوان'!S10</f>
        <v>153</v>
      </c>
      <c r="T10" s="1029">
        <f>[1]مستشفيات!B76+[1]مراكز!B76+'[1]مديريات وديوان'!T10</f>
        <v>0</v>
      </c>
      <c r="U10" s="1029">
        <f>[1]مستشفيات!C76+[1]مراكز!C76+'[1]مديريات وديوان'!U10</f>
        <v>153</v>
      </c>
      <c r="V10" s="1025" t="s">
        <v>1039</v>
      </c>
      <c r="W10" s="1026" t="s">
        <v>1046</v>
      </c>
    </row>
    <row r="11" spans="1:24" s="1005" customFormat="1" ht="35.1" customHeight="1">
      <c r="A11" s="1024">
        <f>[1]مستشفيات!D11+[1]مراكز!D11+'[1]مديريات وديوان'!A11</f>
        <v>5268</v>
      </c>
      <c r="B11" s="1024">
        <f>[1]مستشفيات!E11+[1]مراكز!E11+'[1]مديريات وديوان'!B11</f>
        <v>2446</v>
      </c>
      <c r="C11" s="1024">
        <f>[1]مستشفيات!F11+[1]مراكز!F11+'[1]مديريات وديوان'!C11</f>
        <v>2822</v>
      </c>
      <c r="D11" s="1024">
        <f>[1]مستشفيات!G11+[1]مراكز!G11+'[1]مديريات وديوان'!D11</f>
        <v>4619</v>
      </c>
      <c r="E11" s="1024">
        <f>[1]مستشفيات!H11+[1]مراكز!H11+'[1]مديريات وديوان'!E11</f>
        <v>2797</v>
      </c>
      <c r="F11" s="1024">
        <f>[1]مستشفيات!I11+[1]مراكز!I11+'[1]مديريات وديوان'!F11</f>
        <v>1822</v>
      </c>
      <c r="G11" s="1024">
        <f>[1]مستشفيات!J11+[1]مراكز!J11+'[1]مديريات وديوان'!G11</f>
        <v>13350</v>
      </c>
      <c r="H11" s="1024">
        <f>[1]مستشفيات!K11+[1]مراكز!K11+'[1]مديريات وديوان'!H11</f>
        <v>8185</v>
      </c>
      <c r="I11" s="1024">
        <f>[1]مستشفيات!L11+[1]مراكز!L11+'[1]مديريات وديوان'!I11</f>
        <v>5165</v>
      </c>
      <c r="J11" s="1024">
        <f>'[1]مديريات وديوان'!J11</f>
        <v>44</v>
      </c>
      <c r="K11" s="1024">
        <f>'[1]مديريات وديوان'!K11</f>
        <v>3</v>
      </c>
      <c r="L11" s="1024">
        <f>'[1]مديريات وديوان'!L11</f>
        <v>41</v>
      </c>
      <c r="M11" s="1031" t="s">
        <v>1042</v>
      </c>
      <c r="N11" s="1032" t="s">
        <v>1047</v>
      </c>
      <c r="O11" s="1001"/>
      <c r="P11" s="1033">
        <f t="shared" si="1"/>
        <v>68201</v>
      </c>
      <c r="Q11" s="1042">
        <f t="shared" si="0"/>
        <v>35614</v>
      </c>
      <c r="R11" s="1034">
        <f t="shared" si="0"/>
        <v>32587</v>
      </c>
      <c r="S11" s="1029">
        <f>[1]مستشفيات!A77+[1]مراكز!A77+'[1]مديريات وديوان'!S11</f>
        <v>717</v>
      </c>
      <c r="T11" s="1029">
        <f>[1]مستشفيات!B77+[1]مراكز!B77+'[1]مديريات وديوان'!T11</f>
        <v>536</v>
      </c>
      <c r="U11" s="1029">
        <f>[1]مستشفيات!C77+[1]مراكز!C77+'[1]مديريات وديوان'!U11</f>
        <v>181</v>
      </c>
      <c r="V11" s="1031" t="s">
        <v>1042</v>
      </c>
      <c r="W11" s="1032" t="s">
        <v>1047</v>
      </c>
    </row>
    <row r="12" spans="1:24" s="1005" customFormat="1" ht="35.1" customHeight="1">
      <c r="A12" s="1024">
        <f>[1]مستشفيات!D12+[1]مراكز!D12+'[1]مديريات وديوان'!A12</f>
        <v>6557</v>
      </c>
      <c r="B12" s="1024">
        <f>[1]مستشفيات!E12+[1]مراكز!E12+'[1]مديريات وديوان'!B12</f>
        <v>2525</v>
      </c>
      <c r="C12" s="1024">
        <f>[1]مستشفيات!F12+[1]مراكز!F12+'[1]مديريات وديوان'!C12</f>
        <v>4032</v>
      </c>
      <c r="D12" s="1024">
        <f>[1]مستشفيات!G12+[1]مراكز!G12+'[1]مديريات وديوان'!D12</f>
        <v>6365</v>
      </c>
      <c r="E12" s="1024">
        <f>[1]مستشفيات!H12+[1]مراكز!H12+'[1]مديريات وديوان'!E12</f>
        <v>3114</v>
      </c>
      <c r="F12" s="1024">
        <f>[1]مستشفيات!I12+[1]مراكز!I12+'[1]مديريات وديوان'!F12</f>
        <v>3251</v>
      </c>
      <c r="G12" s="1024">
        <f>[1]مستشفيات!J12+[1]مراكز!J12+'[1]مديريات وديوان'!G12</f>
        <v>17735</v>
      </c>
      <c r="H12" s="1024">
        <f>[1]مستشفيات!K12+[1]مراكز!K12+'[1]مديريات وديوان'!H12</f>
        <v>8792</v>
      </c>
      <c r="I12" s="1024">
        <f>[1]مستشفيات!L12+[1]مراكز!L12+'[1]مديريات وديوان'!I12</f>
        <v>8943</v>
      </c>
      <c r="J12" s="1024">
        <f>'[1]مديريات وديوان'!J12</f>
        <v>502</v>
      </c>
      <c r="K12" s="1024">
        <f>'[1]مديريات وديوان'!K12</f>
        <v>3</v>
      </c>
      <c r="L12" s="1024">
        <f>'[1]مديريات وديوان'!L12</f>
        <v>499</v>
      </c>
      <c r="M12" s="1043" t="s">
        <v>1044</v>
      </c>
      <c r="N12" s="1036" t="s">
        <v>121</v>
      </c>
      <c r="O12" s="1001"/>
      <c r="P12" s="1027">
        <f t="shared" si="1"/>
        <v>91854</v>
      </c>
      <c r="Q12" s="1044">
        <f t="shared" si="0"/>
        <v>37069</v>
      </c>
      <c r="R12" s="1038">
        <f t="shared" si="0"/>
        <v>54785</v>
      </c>
      <c r="S12" s="1029">
        <f>[1]مستشفيات!A78+[1]مراكز!A78+'[1]مديريات وديوان'!S12</f>
        <v>870</v>
      </c>
      <c r="T12" s="1029">
        <f>[1]مستشفيات!B78+[1]مراكز!B78+'[1]مديريات وديوان'!T12</f>
        <v>536</v>
      </c>
      <c r="U12" s="1029">
        <f>[1]مستشفيات!C78+[1]مراكز!C78+'[1]مديريات وديوان'!U12</f>
        <v>334</v>
      </c>
      <c r="V12" s="1039" t="s">
        <v>1044</v>
      </c>
      <c r="W12" s="1036" t="s">
        <v>121</v>
      </c>
      <c r="X12" s="1045"/>
    </row>
    <row r="13" spans="1:24" s="1005" customFormat="1" ht="35.1" customHeight="1">
      <c r="A13" s="1024">
        <f>[1]مستشفيات!D13+[1]مراكز!D13+'[1]مديريات وديوان'!A13</f>
        <v>109</v>
      </c>
      <c r="B13" s="1024">
        <f>[1]مستشفيات!E13+[1]مراكز!E13+'[1]مديريات وديوان'!B13</f>
        <v>2</v>
      </c>
      <c r="C13" s="1024">
        <f>[1]مستشفيات!F13+[1]مراكز!F13+'[1]مديريات وديوان'!C13</f>
        <v>107</v>
      </c>
      <c r="D13" s="1024">
        <f>[1]مستشفيات!G13+[1]مراكز!G13+'[1]مديريات وديوان'!D13</f>
        <v>145</v>
      </c>
      <c r="E13" s="1024">
        <f>[1]مستشفيات!H13+[1]مراكز!H13+'[1]مديريات وديوان'!E13</f>
        <v>30</v>
      </c>
      <c r="F13" s="1024">
        <f>[1]مستشفيات!I13+[1]مراكز!I13+'[1]مديريات وديوان'!F13</f>
        <v>115</v>
      </c>
      <c r="G13" s="1024">
        <f>[1]مستشفيات!J13+[1]مراكز!J13+'[1]مديريات وديوان'!G13</f>
        <v>272</v>
      </c>
      <c r="H13" s="1024">
        <f>[1]مستشفيات!K13+[1]مراكز!K13+'[1]مديريات وديوان'!H13</f>
        <v>20</v>
      </c>
      <c r="I13" s="1024">
        <f>[1]مستشفيات!L13+[1]مراكز!L13+'[1]مديريات وديوان'!I13</f>
        <v>252</v>
      </c>
      <c r="J13" s="1024">
        <f>'[1]مديريات وديوان'!J13</f>
        <v>96</v>
      </c>
      <c r="K13" s="1024">
        <f>'[1]مديريات وديوان'!K13</f>
        <v>0</v>
      </c>
      <c r="L13" s="1024">
        <f>'[1]مديريات وديوان'!L13</f>
        <v>96</v>
      </c>
      <c r="M13" s="1025" t="s">
        <v>1039</v>
      </c>
      <c r="N13" s="1026" t="s">
        <v>1048</v>
      </c>
      <c r="O13" s="1001"/>
      <c r="P13" s="1027">
        <f t="shared" si="1"/>
        <v>1894</v>
      </c>
      <c r="Q13" s="1041">
        <f t="shared" si="0"/>
        <v>115</v>
      </c>
      <c r="R13" s="1028">
        <f t="shared" si="0"/>
        <v>1779</v>
      </c>
      <c r="S13" s="1029">
        <f>[1]مستشفيات!A79+[1]مراكز!A79+'[1]مديريات وديوان'!S13</f>
        <v>22</v>
      </c>
      <c r="T13" s="1029">
        <f>[1]مستشفيات!B79+[1]مراكز!B79+'[1]مديريات وديوان'!T13</f>
        <v>1</v>
      </c>
      <c r="U13" s="1029">
        <f>[1]مستشفيات!C79+[1]مراكز!C79+'[1]مديريات وديوان'!U13</f>
        <v>21</v>
      </c>
      <c r="V13" s="1025" t="s">
        <v>1039</v>
      </c>
      <c r="W13" s="1026" t="s">
        <v>1048</v>
      </c>
    </row>
    <row r="14" spans="1:24" s="1005" customFormat="1" ht="35.1" customHeight="1">
      <c r="A14" s="1024">
        <f>[1]مستشفيات!D14+[1]مراكز!D14+'[1]مديريات وديوان'!A14</f>
        <v>75</v>
      </c>
      <c r="B14" s="1024">
        <f>[1]مستشفيات!E14+[1]مراكز!E14+'[1]مديريات وديوان'!B14</f>
        <v>3</v>
      </c>
      <c r="C14" s="1024">
        <f>[1]مستشفيات!F14+[1]مراكز!F14+'[1]مديريات وديوان'!C14</f>
        <v>72</v>
      </c>
      <c r="D14" s="1024">
        <f>[1]مستشفيات!G14+[1]مراكز!G14+'[1]مديريات وديوان'!D14</f>
        <v>112</v>
      </c>
      <c r="E14" s="1024">
        <f>[1]مستشفيات!H14+[1]مراكز!H14+'[1]مديريات وديوان'!E14</f>
        <v>25</v>
      </c>
      <c r="F14" s="1024">
        <f>[1]مستشفيات!I14+[1]مراكز!I14+'[1]مديريات وديوان'!F14</f>
        <v>87</v>
      </c>
      <c r="G14" s="1024">
        <f>[1]مستشفيات!J14+[1]مراكز!J14+'[1]مديريات وديوان'!G14</f>
        <v>387</v>
      </c>
      <c r="H14" s="1024">
        <f>[1]مستشفيات!K14+[1]مراكز!K14+'[1]مديريات وديوان'!H14</f>
        <v>27</v>
      </c>
      <c r="I14" s="1024">
        <f>[1]مستشفيات!L14+[1]مراكز!L14+'[1]مديريات وديوان'!I14</f>
        <v>360</v>
      </c>
      <c r="J14" s="1024">
        <f>'[1]مديريات وديوان'!J14</f>
        <v>32</v>
      </c>
      <c r="K14" s="1024">
        <f>'[1]مديريات وديوان'!K14</f>
        <v>0</v>
      </c>
      <c r="L14" s="1024">
        <f>'[1]مديريات وديوان'!L14</f>
        <v>32</v>
      </c>
      <c r="M14" s="1031" t="s">
        <v>1042</v>
      </c>
      <c r="N14" s="1030"/>
      <c r="O14" s="1001"/>
      <c r="P14" s="1033">
        <f t="shared" si="1"/>
        <v>1020</v>
      </c>
      <c r="Q14" s="1042">
        <f t="shared" si="0"/>
        <v>168</v>
      </c>
      <c r="R14" s="1034">
        <f t="shared" si="0"/>
        <v>852</v>
      </c>
      <c r="S14" s="1029">
        <f>[1]مستشفيات!A80+[1]مراكز!A80+'[1]مديريات وديوان'!S14</f>
        <v>7</v>
      </c>
      <c r="T14" s="1029">
        <f>[1]مستشفيات!B80+[1]مراكز!B80+'[1]مديريات وديوان'!T14</f>
        <v>5</v>
      </c>
      <c r="U14" s="1029">
        <f>[1]مستشفيات!C80+[1]مراكز!C80+'[1]مديريات وديوان'!U14</f>
        <v>2</v>
      </c>
      <c r="V14" s="1031" t="s">
        <v>1042</v>
      </c>
      <c r="W14" s="1030"/>
    </row>
    <row r="15" spans="1:24" s="1005" customFormat="1" ht="35.1" customHeight="1">
      <c r="A15" s="1024">
        <f>[1]مستشفيات!D15+[1]مراكز!D15+'[1]مديريات وديوان'!A15</f>
        <v>184</v>
      </c>
      <c r="B15" s="1024">
        <f>[1]مستشفيات!E15+[1]مراكز!E15+'[1]مديريات وديوان'!B15</f>
        <v>5</v>
      </c>
      <c r="C15" s="1024">
        <f>[1]مستشفيات!F15+[1]مراكز!F15+'[1]مديريات وديوان'!C15</f>
        <v>179</v>
      </c>
      <c r="D15" s="1024">
        <f>[1]مستشفيات!G15+[1]مراكز!G15+'[1]مديريات وديوان'!D15</f>
        <v>257</v>
      </c>
      <c r="E15" s="1024">
        <f>[1]مستشفيات!H15+[1]مراكز!H15+'[1]مديريات وديوان'!E15</f>
        <v>55</v>
      </c>
      <c r="F15" s="1024">
        <f>[1]مستشفيات!I15+[1]مراكز!I15+'[1]مديريات وديوان'!F15</f>
        <v>202</v>
      </c>
      <c r="G15" s="1024">
        <f>[1]مستشفيات!J15+[1]مراكز!J15+'[1]مديريات وديوان'!G15</f>
        <v>659</v>
      </c>
      <c r="H15" s="1024">
        <f>[1]مستشفيات!K15+[1]مراكز!K15+'[1]مديريات وديوان'!H15</f>
        <v>47</v>
      </c>
      <c r="I15" s="1024">
        <f>[1]مستشفيات!L15+[1]مراكز!L15+'[1]مديريات وديوان'!I15</f>
        <v>612</v>
      </c>
      <c r="J15" s="1024">
        <f>'[1]مديريات وديوان'!J15</f>
        <v>128</v>
      </c>
      <c r="K15" s="1024">
        <f>'[1]مديريات وديوان'!K15</f>
        <v>0</v>
      </c>
      <c r="L15" s="1024">
        <f>'[1]مديريات وديوان'!L15</f>
        <v>128</v>
      </c>
      <c r="M15" s="1035" t="s">
        <v>1044</v>
      </c>
      <c r="N15" s="1036" t="s">
        <v>1049</v>
      </c>
      <c r="O15" s="1001"/>
      <c r="P15" s="1027">
        <f t="shared" si="1"/>
        <v>2914</v>
      </c>
      <c r="Q15" s="1044">
        <f t="shared" si="0"/>
        <v>283</v>
      </c>
      <c r="R15" s="1038">
        <f t="shared" si="0"/>
        <v>2631</v>
      </c>
      <c r="S15" s="1029">
        <f>[1]مستشفيات!A81+[1]مراكز!A81+'[1]مديريات وديوان'!S15</f>
        <v>29</v>
      </c>
      <c r="T15" s="1029">
        <f>[1]مستشفيات!B81+[1]مراكز!B81+'[1]مديريات وديوان'!T15</f>
        <v>6</v>
      </c>
      <c r="U15" s="1029">
        <f>[1]مستشفيات!C81+[1]مراكز!C81+'[1]مديريات وديوان'!U15</f>
        <v>23</v>
      </c>
      <c r="V15" s="1039" t="s">
        <v>1044</v>
      </c>
      <c r="W15" s="1036" t="s">
        <v>1049</v>
      </c>
    </row>
    <row r="16" spans="1:24" s="1005" customFormat="1" ht="35.1" customHeight="1">
      <c r="A16" s="1024">
        <f>[1]مستشفيات!D16+[1]مراكز!D16+'[1]مديريات وديوان'!A16</f>
        <v>2962</v>
      </c>
      <c r="B16" s="1024">
        <f>[1]مستشفيات!E16+[1]مراكز!E16+'[1]مديريات وديوان'!B16</f>
        <v>66</v>
      </c>
      <c r="C16" s="1024">
        <f>[1]مستشفيات!F16+[1]مراكز!F16+'[1]مديريات وديوان'!C16</f>
        <v>2896</v>
      </c>
      <c r="D16" s="1024">
        <f>[1]مستشفيات!G16+[1]مراكز!G16+'[1]مديريات وديوان'!D16</f>
        <v>2259</v>
      </c>
      <c r="E16" s="1024">
        <f>[1]مستشفيات!H16+[1]مراكز!H16+'[1]مديريات وديوان'!E16</f>
        <v>199</v>
      </c>
      <c r="F16" s="1024">
        <f>[1]مستشفيات!I16+[1]مراكز!I16+'[1]مديريات وديوان'!F16</f>
        <v>2060</v>
      </c>
      <c r="G16" s="1024">
        <f>[1]مستشفيات!J16+[1]مراكز!J16+'[1]مديريات وديوان'!G16</f>
        <v>7285</v>
      </c>
      <c r="H16" s="1024">
        <f>[1]مستشفيات!K16+[1]مراكز!K16+'[1]مديريات وديوان'!H16</f>
        <v>350</v>
      </c>
      <c r="I16" s="1024">
        <f>[1]مستشفيات!L16+[1]مراكز!L16+'[1]مديريات وديوان'!I16</f>
        <v>6935</v>
      </c>
      <c r="J16" s="1024">
        <f>'[1]مديريات وديوان'!J16</f>
        <v>589</v>
      </c>
      <c r="K16" s="1024">
        <f>'[1]مديريات وديوان'!K16</f>
        <v>0</v>
      </c>
      <c r="L16" s="1024">
        <f>'[1]مديريات وديوان'!L16</f>
        <v>589</v>
      </c>
      <c r="M16" s="1025" t="s">
        <v>1039</v>
      </c>
      <c r="N16" s="1026" t="s">
        <v>1050</v>
      </c>
      <c r="O16" s="1001"/>
      <c r="P16" s="1027">
        <f t="shared" si="1"/>
        <v>41233</v>
      </c>
      <c r="Q16" s="1041">
        <f t="shared" si="0"/>
        <v>1154</v>
      </c>
      <c r="R16" s="1028">
        <f t="shared" si="0"/>
        <v>40079</v>
      </c>
      <c r="S16" s="1029">
        <f>[1]مستشفيات!A82+[1]مراكز!A82+'[1]مديريات وديوان'!S16</f>
        <v>567</v>
      </c>
      <c r="T16" s="1029">
        <f>[1]مستشفيات!B82+[1]مراكز!B82+'[1]مديريات وديوان'!T16</f>
        <v>3</v>
      </c>
      <c r="U16" s="1029">
        <f>[1]مستشفيات!C82+[1]مراكز!C82+'[1]مديريات وديوان'!U16</f>
        <v>564</v>
      </c>
      <c r="V16" s="1025" t="s">
        <v>1039</v>
      </c>
      <c r="W16" s="1026" t="s">
        <v>1050</v>
      </c>
    </row>
    <row r="17" spans="1:23" s="1005" customFormat="1" ht="35.1" customHeight="1">
      <c r="A17" s="1024">
        <f>[1]مستشفيات!D17+[1]مراكز!D17+'[1]مديريات وديوان'!A17</f>
        <v>1393</v>
      </c>
      <c r="B17" s="1024">
        <f>[1]مستشفيات!E17+[1]مراكز!E17+'[1]مديريات وديوان'!B17</f>
        <v>83</v>
      </c>
      <c r="C17" s="1024">
        <f>[1]مستشفيات!F17+[1]مراكز!F17+'[1]مديريات وديوان'!C17</f>
        <v>1310</v>
      </c>
      <c r="D17" s="1024">
        <f>[1]مستشفيات!G17+[1]مراكز!G17+'[1]مديريات وديوان'!D17</f>
        <v>1062</v>
      </c>
      <c r="E17" s="1024">
        <f>[1]مستشفيات!H17+[1]مراكز!H17+'[1]مديريات وديوان'!E17</f>
        <v>251</v>
      </c>
      <c r="F17" s="1024">
        <f>[1]مستشفيات!I17+[1]مراكز!I17+'[1]مديريات وديوان'!F17</f>
        <v>811</v>
      </c>
      <c r="G17" s="1024">
        <f>[1]مستشفيات!J17+[1]مراكز!J17+'[1]مديريات وديوان'!G17</f>
        <v>2369</v>
      </c>
      <c r="H17" s="1024">
        <f>[1]مستشفيات!K17+[1]مراكز!K17+'[1]مديريات وديوان'!H17</f>
        <v>500</v>
      </c>
      <c r="I17" s="1024">
        <f>[1]مستشفيات!L17+[1]مراكز!L17+'[1]مديريات وديوان'!I17</f>
        <v>1869</v>
      </c>
      <c r="J17" s="1024">
        <f>'[1]مديريات وديوان'!J17</f>
        <v>56</v>
      </c>
      <c r="K17" s="1024">
        <f>'[1]مديريات وديوان'!K17</f>
        <v>1</v>
      </c>
      <c r="L17" s="1024">
        <f>'[1]مديريات وديوان'!L17</f>
        <v>55</v>
      </c>
      <c r="M17" s="1031" t="s">
        <v>1042</v>
      </c>
      <c r="N17" s="1030" t="s">
        <v>1051</v>
      </c>
      <c r="O17" s="1001"/>
      <c r="P17" s="1033">
        <f t="shared" si="1"/>
        <v>11844</v>
      </c>
      <c r="Q17" s="1042">
        <f t="shared" si="0"/>
        <v>2616</v>
      </c>
      <c r="R17" s="1034">
        <f t="shared" si="0"/>
        <v>9228</v>
      </c>
      <c r="S17" s="1029">
        <f>[1]مستشفيات!A83+[1]مراكز!A83+'[1]مديريات وديوان'!S17</f>
        <v>96</v>
      </c>
      <c r="T17" s="1029">
        <f>[1]مستشفيات!B83+[1]مراكز!B83+'[1]مديريات وديوان'!T17</f>
        <v>25</v>
      </c>
      <c r="U17" s="1029">
        <f>[1]مستشفيات!C83+[1]مراكز!C83+'[1]مديريات وديوان'!U17</f>
        <v>71</v>
      </c>
      <c r="V17" s="1031" t="s">
        <v>1042</v>
      </c>
      <c r="W17" s="1030" t="s">
        <v>1051</v>
      </c>
    </row>
    <row r="18" spans="1:23" s="1005" customFormat="1" ht="35.1" customHeight="1">
      <c r="A18" s="1024">
        <f>[1]مستشفيات!D18+[1]مراكز!D18+'[1]مديريات وديوان'!A18</f>
        <v>4355</v>
      </c>
      <c r="B18" s="1024">
        <f>[1]مستشفيات!E18+[1]مراكز!E18+'[1]مديريات وديوان'!B18</f>
        <v>149</v>
      </c>
      <c r="C18" s="1024">
        <f>[1]مستشفيات!F18+[1]مراكز!F18+'[1]مديريات وديوان'!C18</f>
        <v>4206</v>
      </c>
      <c r="D18" s="1024">
        <f>[1]مستشفيات!G18+[1]مراكز!G18+'[1]مديريات وديوان'!D18</f>
        <v>3321</v>
      </c>
      <c r="E18" s="1024">
        <f>[1]مستشفيات!H18+[1]مراكز!H18+'[1]مديريات وديوان'!E18</f>
        <v>450</v>
      </c>
      <c r="F18" s="1024">
        <f>[1]مستشفيات!I18+[1]مراكز!I18+'[1]مديريات وديوان'!F18</f>
        <v>2871</v>
      </c>
      <c r="G18" s="1024">
        <f>[1]مستشفيات!J18+[1]مراكز!J18+'[1]مديريات وديوان'!G18</f>
        <v>9654</v>
      </c>
      <c r="H18" s="1024">
        <f>[1]مستشفيات!K18+[1]مراكز!K18+'[1]مديريات وديوان'!H18</f>
        <v>850</v>
      </c>
      <c r="I18" s="1024">
        <f>[1]مستشفيات!L18+[1]مراكز!L18+'[1]مديريات وديوان'!I18</f>
        <v>8804</v>
      </c>
      <c r="J18" s="1024">
        <f>'[1]مديريات وديوان'!J18</f>
        <v>645</v>
      </c>
      <c r="K18" s="1024">
        <f>'[1]مديريات وديوان'!K18</f>
        <v>1</v>
      </c>
      <c r="L18" s="1024">
        <f>'[1]مديريات وديوان'!L18</f>
        <v>644</v>
      </c>
      <c r="M18" s="1039" t="s">
        <v>1044</v>
      </c>
      <c r="N18" s="1036" t="s">
        <v>1052</v>
      </c>
      <c r="O18" s="1001"/>
      <c r="P18" s="1037">
        <f t="shared" si="1"/>
        <v>53077</v>
      </c>
      <c r="Q18" s="1044">
        <f t="shared" si="0"/>
        <v>3770</v>
      </c>
      <c r="R18" s="1038">
        <f t="shared" si="0"/>
        <v>49307</v>
      </c>
      <c r="S18" s="1029">
        <f>[1]مستشفيات!A84+[1]مراكز!A84+'[1]مديريات وديوان'!S18</f>
        <v>663</v>
      </c>
      <c r="T18" s="1029">
        <f>[1]مستشفيات!B84+[1]مراكز!B84+'[1]مديريات وديوان'!T18</f>
        <v>28</v>
      </c>
      <c r="U18" s="1029">
        <f>[1]مستشفيات!C84+[1]مراكز!C84+'[1]مديريات وديوان'!U18</f>
        <v>635</v>
      </c>
      <c r="V18" s="1039" t="s">
        <v>1044</v>
      </c>
      <c r="W18" s="1036" t="s">
        <v>1052</v>
      </c>
    </row>
    <row r="19" spans="1:23" s="1053" customFormat="1" ht="15" customHeight="1">
      <c r="A19" s="1046" t="s">
        <v>1053</v>
      </c>
      <c r="B19" s="1047"/>
      <c r="C19" s="1047"/>
      <c r="D19" s="1047"/>
      <c r="E19" s="1047"/>
      <c r="F19" s="1047"/>
      <c r="G19" s="1047"/>
      <c r="H19" s="1047"/>
      <c r="I19" s="1047"/>
      <c r="J19" s="1047"/>
      <c r="K19" s="1048"/>
      <c r="L19" s="1048"/>
      <c r="M19" s="1049"/>
      <c r="N19" s="1050" t="s">
        <v>1054</v>
      </c>
      <c r="O19" s="1049"/>
      <c r="P19" s="1049"/>
      <c r="Q19" s="1051"/>
      <c r="R19" s="1051"/>
      <c r="S19" s="1051"/>
      <c r="T19" s="1051"/>
      <c r="U19" s="1051"/>
      <c r="V19" s="1051"/>
      <c r="W19" s="1052" t="s">
        <v>169</v>
      </c>
    </row>
    <row r="20" spans="1:23" s="1053" customFormat="1" ht="16.5" customHeight="1">
      <c r="A20" s="1054" t="s">
        <v>1055</v>
      </c>
      <c r="B20" s="1047"/>
      <c r="C20" s="1047"/>
      <c r="D20" s="1055" t="s">
        <v>1056</v>
      </c>
      <c r="E20" s="1047"/>
      <c r="F20" s="1047"/>
      <c r="G20" s="1047"/>
      <c r="H20" s="1049"/>
      <c r="I20" s="1047"/>
      <c r="J20" s="1047"/>
      <c r="K20" s="1048"/>
      <c r="L20" s="1048"/>
      <c r="M20" s="1049"/>
      <c r="N20" s="1050" t="s">
        <v>1057</v>
      </c>
      <c r="O20" s="1049"/>
      <c r="P20" s="1049"/>
      <c r="Q20" s="1049"/>
      <c r="R20" s="1049"/>
      <c r="S20" s="1049"/>
      <c r="T20" s="1049"/>
      <c r="U20" s="1049"/>
      <c r="V20" s="1049"/>
      <c r="W20" s="1056"/>
    </row>
    <row r="21" spans="1:23" s="994" customFormat="1" ht="23.25">
      <c r="A21" s="988" t="s">
        <v>1058</v>
      </c>
      <c r="B21" s="989"/>
      <c r="C21" s="989"/>
      <c r="D21" s="989"/>
      <c r="E21" s="989"/>
      <c r="F21" s="989" t="s">
        <v>169</v>
      </c>
      <c r="G21" s="989"/>
      <c r="H21" s="989"/>
      <c r="I21" s="989"/>
      <c r="J21" s="989"/>
      <c r="K21" s="1057"/>
      <c r="L21" s="1057"/>
      <c r="M21" s="990"/>
      <c r="N21" s="991" t="s">
        <v>1059</v>
      </c>
      <c r="O21" s="990"/>
      <c r="P21" s="990"/>
      <c r="Q21" s="990"/>
      <c r="R21" s="990"/>
      <c r="S21" s="990"/>
      <c r="T21" s="990"/>
      <c r="U21" s="990"/>
      <c r="V21" s="990"/>
      <c r="W21" s="990"/>
    </row>
    <row r="22" spans="1:23" s="1005" customFormat="1" ht="19.5" customHeight="1">
      <c r="A22" s="1058" t="s">
        <v>68</v>
      </c>
      <c r="B22" s="1059"/>
      <c r="C22" s="997" t="s">
        <v>161</v>
      </c>
      <c r="D22" s="995" t="s">
        <v>66</v>
      </c>
      <c r="E22" s="996"/>
      <c r="F22" s="997" t="s">
        <v>65</v>
      </c>
      <c r="G22" s="995" t="s">
        <v>64</v>
      </c>
      <c r="H22" s="996"/>
      <c r="I22" s="998" t="s">
        <v>160</v>
      </c>
      <c r="J22" s="995" t="s">
        <v>159</v>
      </c>
      <c r="K22" s="996"/>
      <c r="L22" s="1060" t="s">
        <v>61</v>
      </c>
      <c r="M22" s="999"/>
      <c r="N22" s="1000" t="s">
        <v>1036</v>
      </c>
      <c r="O22" s="1001"/>
      <c r="P22" s="1001"/>
      <c r="Q22" s="1001"/>
      <c r="R22" s="1001"/>
      <c r="S22" s="1001"/>
      <c r="T22" s="1001"/>
      <c r="U22" s="1001"/>
      <c r="V22" s="1001"/>
      <c r="W22" s="1001"/>
    </row>
    <row r="23" spans="1:23" s="1005" customFormat="1" ht="19.5" customHeight="1">
      <c r="A23" s="1061" t="s">
        <v>95</v>
      </c>
      <c r="B23" s="1006" t="s">
        <v>573</v>
      </c>
      <c r="C23" s="1007" t="s">
        <v>572</v>
      </c>
      <c r="D23" s="1008" t="s">
        <v>95</v>
      </c>
      <c r="E23" s="1006" t="s">
        <v>573</v>
      </c>
      <c r="F23" s="1007" t="s">
        <v>572</v>
      </c>
      <c r="G23" s="1008" t="s">
        <v>95</v>
      </c>
      <c r="H23" s="1006" t="s">
        <v>573</v>
      </c>
      <c r="I23" s="1007" t="s">
        <v>572</v>
      </c>
      <c r="J23" s="1008" t="s">
        <v>95</v>
      </c>
      <c r="K23" s="1006" t="s">
        <v>573</v>
      </c>
      <c r="L23" s="1007" t="s">
        <v>572</v>
      </c>
      <c r="M23" s="1009"/>
      <c r="N23" s="1010" t="s">
        <v>1038</v>
      </c>
      <c r="O23" s="1001"/>
      <c r="P23" s="1001"/>
      <c r="Q23" s="1001"/>
      <c r="R23" s="1001"/>
      <c r="S23" s="1001"/>
      <c r="T23" s="1001"/>
      <c r="U23" s="1001"/>
      <c r="V23" s="1001"/>
      <c r="W23" s="1001"/>
    </row>
    <row r="24" spans="1:23" s="1005" customFormat="1" ht="19.5" customHeight="1">
      <c r="A24" s="1062" t="s">
        <v>96</v>
      </c>
      <c r="B24" s="1015" t="s">
        <v>562</v>
      </c>
      <c r="C24" s="1016" t="s">
        <v>561</v>
      </c>
      <c r="D24" s="1017" t="s">
        <v>96</v>
      </c>
      <c r="E24" s="1015" t="s">
        <v>562</v>
      </c>
      <c r="F24" s="1016" t="s">
        <v>561</v>
      </c>
      <c r="G24" s="1017" t="s">
        <v>96</v>
      </c>
      <c r="H24" s="1015" t="s">
        <v>562</v>
      </c>
      <c r="I24" s="1016" t="s">
        <v>561</v>
      </c>
      <c r="J24" s="1017" t="s">
        <v>96</v>
      </c>
      <c r="K24" s="1015" t="s">
        <v>562</v>
      </c>
      <c r="L24" s="1016" t="s">
        <v>561</v>
      </c>
      <c r="M24" s="1018"/>
      <c r="N24" s="1019"/>
      <c r="O24" s="1001"/>
      <c r="P24" s="1001"/>
      <c r="Q24" s="1001"/>
      <c r="R24" s="1001"/>
      <c r="S24" s="1001"/>
      <c r="T24" s="1001"/>
      <c r="U24" s="1001"/>
      <c r="V24" s="1001"/>
      <c r="W24" s="1001"/>
    </row>
    <row r="25" spans="1:23" s="1005" customFormat="1" ht="34.5" customHeight="1">
      <c r="A25" s="1024">
        <f>[1]مستشفيات!D25+[1]مراكز!D25+'[1]مديريات وديوان'!A36</f>
        <v>2241</v>
      </c>
      <c r="B25" s="1024">
        <f>[1]مستشفيات!E25+[1]مراكز!E25+'[1]مديريات وديوان'!B36</f>
        <v>1164</v>
      </c>
      <c r="C25" s="1024">
        <f>[1]مستشفيات!F25+[1]مراكز!F25+'[1]مديريات وديوان'!C36</f>
        <v>1077</v>
      </c>
      <c r="D25" s="1024">
        <f>[1]مستشفيات!G25+[1]مراكز!G25+'[1]مديريات وديوان'!D36</f>
        <v>1631</v>
      </c>
      <c r="E25" s="1024">
        <f>[1]مستشفيات!H25+[1]مراكز!H25+'[1]مديريات وديوان'!E36</f>
        <v>1399</v>
      </c>
      <c r="F25" s="1024">
        <f>[1]مستشفيات!I25+[1]مراكز!I25+'[1]مديريات وديوان'!F36</f>
        <v>232</v>
      </c>
      <c r="G25" s="1024">
        <f>[1]مستشفيات!J25+[1]مراكز!J25+'[1]مديريات وديوان'!G36</f>
        <v>2120</v>
      </c>
      <c r="H25" s="1024">
        <f>[1]مستشفيات!K25+[1]مراكز!K25+'[1]مديريات وديوان'!H36</f>
        <v>1427</v>
      </c>
      <c r="I25" s="1024">
        <f>[1]مستشفيات!L25+[1]مراكز!L25+'[1]مديريات وديوان'!I36</f>
        <v>693</v>
      </c>
      <c r="J25" s="1063">
        <f>[1]مستشفيات!A7+[1]مراكز!A7+'[1]مديريات وديوان'!J36</f>
        <v>1413</v>
      </c>
      <c r="K25" s="1063">
        <f>[1]مستشفيات!B7+[1]مراكز!B7+'[1]مديريات وديوان'!K36</f>
        <v>1128</v>
      </c>
      <c r="L25" s="1063">
        <f>[1]مستشفيات!C7+[1]مراكز!C7+'[1]مديريات وديوان'!L36</f>
        <v>285</v>
      </c>
      <c r="M25" s="1025" t="s">
        <v>1039</v>
      </c>
      <c r="N25" s="1026" t="s">
        <v>1040</v>
      </c>
      <c r="O25" s="1001"/>
      <c r="P25" s="1001"/>
      <c r="Q25" s="1001"/>
      <c r="R25" s="1001"/>
      <c r="S25" s="1001"/>
      <c r="T25" s="1001"/>
      <c r="U25" s="1001"/>
      <c r="V25" s="1001"/>
      <c r="W25" s="1001"/>
    </row>
    <row r="26" spans="1:23" s="1005" customFormat="1" ht="34.5" customHeight="1">
      <c r="A26" s="1024">
        <f>[1]مستشفيات!D26+[1]مراكز!D26+'[1]مديريات وديوان'!A37</f>
        <v>1382</v>
      </c>
      <c r="B26" s="1024">
        <f>[1]مستشفيات!E26+[1]مراكز!E26+'[1]مديريات وديوان'!B37</f>
        <v>439</v>
      </c>
      <c r="C26" s="1024">
        <f>[1]مستشفيات!F26+[1]مراكز!F26+'[1]مديريات وديوان'!C37</f>
        <v>943</v>
      </c>
      <c r="D26" s="1024">
        <f>[1]مستشفيات!G26+[1]مراكز!G26+'[1]مديريات وديوان'!D37</f>
        <v>619</v>
      </c>
      <c r="E26" s="1024">
        <f>[1]مستشفيات!H26+[1]مراكز!H26+'[1]مديريات وديوان'!E37</f>
        <v>543</v>
      </c>
      <c r="F26" s="1024">
        <f>[1]مستشفيات!I26+[1]مراكز!I26+'[1]مديريات وديوان'!F37</f>
        <v>76</v>
      </c>
      <c r="G26" s="1024">
        <f>[1]مستشفيات!J26+[1]مراكز!J26+'[1]مديريات وديوان'!G37</f>
        <v>897</v>
      </c>
      <c r="H26" s="1024">
        <f>[1]مستشفيات!K26+[1]مراكز!K26+'[1]مديريات وديوان'!H37</f>
        <v>553</v>
      </c>
      <c r="I26" s="1024">
        <f>[1]مستشفيات!L26+[1]مراكز!L26+'[1]مديريات وديوان'!I37</f>
        <v>344</v>
      </c>
      <c r="J26" s="1063">
        <f>[1]مستشفيات!A8+[1]مراكز!A8+'[1]مديريات وديوان'!J37</f>
        <v>413</v>
      </c>
      <c r="K26" s="1063">
        <f>[1]مستشفيات!B8+[1]مراكز!B8+'[1]مديريات وديوان'!K37</f>
        <v>366</v>
      </c>
      <c r="L26" s="1063">
        <f>[1]مستشفيات!C8+[1]مراكز!C8+'[1]مديريات وديوان'!L37</f>
        <v>47</v>
      </c>
      <c r="M26" s="1031" t="s">
        <v>1042</v>
      </c>
      <c r="N26" s="1032" t="s">
        <v>169</v>
      </c>
      <c r="O26" s="1001"/>
      <c r="P26" s="1001"/>
      <c r="Q26" s="1001"/>
      <c r="R26" s="1001"/>
      <c r="S26" s="1001"/>
      <c r="T26" s="1001"/>
      <c r="U26" s="1001"/>
      <c r="V26" s="1001"/>
      <c r="W26" s="1001"/>
    </row>
    <row r="27" spans="1:23" s="1005" customFormat="1" ht="34.5" customHeight="1">
      <c r="A27" s="1024">
        <f>[1]مستشفيات!D27+[1]مراكز!D27+'[1]مديريات وديوان'!A38</f>
        <v>3623</v>
      </c>
      <c r="B27" s="1024">
        <f>[1]مستشفيات!E27+[1]مراكز!E27+'[1]مديريات وديوان'!B38</f>
        <v>1603</v>
      </c>
      <c r="C27" s="1024">
        <f>[1]مستشفيات!F27+[1]مراكز!F27+'[1]مديريات وديوان'!C38</f>
        <v>2020</v>
      </c>
      <c r="D27" s="1024">
        <f>[1]مستشفيات!G27+[1]مراكز!G27+'[1]مديريات وديوان'!D38</f>
        <v>2250</v>
      </c>
      <c r="E27" s="1024">
        <f>[1]مستشفيات!H27+[1]مراكز!H27+'[1]مديريات وديوان'!E38</f>
        <v>1942</v>
      </c>
      <c r="F27" s="1024">
        <f>[1]مستشفيات!I27+[1]مراكز!I27+'[1]مديريات وديوان'!F38</f>
        <v>308</v>
      </c>
      <c r="G27" s="1024">
        <f>[1]مستشفيات!J27+[1]مراكز!J27+'[1]مديريات وديوان'!G38</f>
        <v>3017</v>
      </c>
      <c r="H27" s="1024">
        <f>[1]مستشفيات!K27+[1]مراكز!K27+'[1]مديريات وديوان'!H38</f>
        <v>1980</v>
      </c>
      <c r="I27" s="1024">
        <f>[1]مستشفيات!L27+[1]مراكز!L27+'[1]مديريات وديوان'!I38</f>
        <v>1037</v>
      </c>
      <c r="J27" s="1063">
        <f>[1]مستشفيات!A9+[1]مراكز!A9+'[1]مديريات وديوان'!J38</f>
        <v>1826</v>
      </c>
      <c r="K27" s="1063">
        <f>[1]مستشفيات!B9+[1]مراكز!B9+'[1]مديريات وديوان'!K38</f>
        <v>1494</v>
      </c>
      <c r="L27" s="1063">
        <f>[1]مستشفيات!C9+[1]مراكز!C9+'[1]مديريات وديوان'!L38</f>
        <v>332</v>
      </c>
      <c r="M27" s="1039" t="s">
        <v>1044</v>
      </c>
      <c r="N27" s="1036" t="s">
        <v>1045</v>
      </c>
      <c r="O27" s="1001"/>
      <c r="P27" s="1001"/>
      <c r="Q27" s="1001"/>
      <c r="R27" s="1001"/>
      <c r="S27" s="1001"/>
      <c r="T27" s="1001"/>
      <c r="U27" s="1001"/>
      <c r="V27" s="1001"/>
      <c r="W27" s="1001"/>
    </row>
    <row r="28" spans="1:23" s="1005" customFormat="1" ht="34.5" customHeight="1">
      <c r="A28" s="1024">
        <f>[1]مستشفيات!D28+[1]مراكز!D28+'[1]مديريات وديوان'!A39</f>
        <v>1246</v>
      </c>
      <c r="B28" s="1024">
        <f>[1]مستشفيات!E28+[1]مراكز!E28+'[1]مديريات وديوان'!B39</f>
        <v>231</v>
      </c>
      <c r="C28" s="1024">
        <f>[1]مستشفيات!F28+[1]مراكز!F28+'[1]مديريات وديوان'!C39</f>
        <v>1015</v>
      </c>
      <c r="D28" s="1024">
        <f>[1]مستشفيات!G28+[1]مراكز!G28+'[1]مديريات وديوان'!D39</f>
        <v>1451</v>
      </c>
      <c r="E28" s="1024">
        <f>[1]مستشفيات!H28+[1]مراكز!H28+'[1]مديريات وديوان'!E39</f>
        <v>30</v>
      </c>
      <c r="F28" s="1024">
        <f>[1]مستشفيات!I28+[1]مراكز!I28+'[1]مديريات وديوان'!F39</f>
        <v>1421</v>
      </c>
      <c r="G28" s="1024">
        <f>[1]مستشفيات!J28+[1]مراكز!J28+'[1]مديريات وديوان'!G39</f>
        <v>2197</v>
      </c>
      <c r="H28" s="1024">
        <f>[1]مستشفيات!K28+[1]مراكز!K28+'[1]مديريات وديوان'!H39</f>
        <v>24</v>
      </c>
      <c r="I28" s="1024">
        <f>[1]مستشفيات!L28+[1]مراكز!L28+'[1]مديريات وديوان'!I39</f>
        <v>2173</v>
      </c>
      <c r="J28" s="1063">
        <f>[1]مستشفيات!A10+[1]مراكز!A10+'[1]مديريات وديوان'!J39</f>
        <v>1581</v>
      </c>
      <c r="K28" s="1063">
        <f>[1]مستشفيات!B10+[1]مراكز!B10+'[1]مديريات وديوان'!K39</f>
        <v>21</v>
      </c>
      <c r="L28" s="1063">
        <f>[1]مستشفيات!C10+[1]مراكز!C10+'[1]مديريات وديوان'!L39</f>
        <v>1560</v>
      </c>
      <c r="M28" s="1025" t="s">
        <v>1039</v>
      </c>
      <c r="N28" s="1026" t="s">
        <v>1046</v>
      </c>
      <c r="O28" s="1001"/>
      <c r="P28" s="1001"/>
      <c r="Q28" s="1001"/>
      <c r="R28" s="1001"/>
      <c r="S28" s="1001"/>
      <c r="T28" s="1001"/>
      <c r="U28" s="1001"/>
      <c r="V28" s="1001"/>
      <c r="W28" s="1001"/>
    </row>
    <row r="29" spans="1:23" s="1005" customFormat="1" ht="34.5" customHeight="1">
      <c r="A29" s="1024">
        <f>[1]مستشفيات!D29+[1]مراكز!D29+'[1]مديريات وديوان'!A40</f>
        <v>6456</v>
      </c>
      <c r="B29" s="1024">
        <f>[1]مستشفيات!E29+[1]مراكز!E29+'[1]مديريات وديوان'!B40</f>
        <v>1799</v>
      </c>
      <c r="C29" s="1024">
        <f>[1]مستشفيات!F29+[1]مراكز!F29+'[1]مديريات وديوان'!C40</f>
        <v>4657</v>
      </c>
      <c r="D29" s="1024">
        <f>[1]مستشفيات!G29+[1]مراكز!G29+'[1]مديريات وديوان'!D40</f>
        <v>4269</v>
      </c>
      <c r="E29" s="1024">
        <f>[1]مستشفيات!H29+[1]مراكز!H29+'[1]مديريات وديوان'!E40</f>
        <v>2673</v>
      </c>
      <c r="F29" s="1024">
        <f>[1]مستشفيات!I29+[1]مراكز!I29+'[1]مديريات وديوان'!F40</f>
        <v>1596</v>
      </c>
      <c r="G29" s="1024">
        <f>[1]مستشفيات!J29+[1]مراكز!J29+'[1]مديريات وديوان'!G40</f>
        <v>5068</v>
      </c>
      <c r="H29" s="1024">
        <f>[1]مستشفيات!K29+[1]مراكز!K29+'[1]مديريات وديوان'!H40</f>
        <v>2195</v>
      </c>
      <c r="I29" s="1024">
        <f>[1]مستشفيات!L29+[1]مراكز!L29+'[1]مديريات وديوان'!I40</f>
        <v>2873</v>
      </c>
      <c r="J29" s="1063">
        <f>[1]مستشفيات!A11+[1]مراكز!A11+'[1]مديريات وديوان'!J40</f>
        <v>3347</v>
      </c>
      <c r="K29" s="1063">
        <f>[1]مستشفيات!B11+[1]مراكز!B11+'[1]مديريات وديوان'!K40</f>
        <v>2211</v>
      </c>
      <c r="L29" s="1063">
        <f>[1]مستشفيات!C11+[1]مراكز!C11+'[1]مديريات وديوان'!L40</f>
        <v>1136</v>
      </c>
      <c r="M29" s="1031" t="s">
        <v>1042</v>
      </c>
      <c r="N29" s="1032" t="s">
        <v>1047</v>
      </c>
      <c r="O29" s="1001"/>
      <c r="P29" s="1001"/>
      <c r="Q29" s="1001"/>
      <c r="R29" s="1001"/>
      <c r="S29" s="1001"/>
      <c r="T29" s="1001"/>
      <c r="U29" s="1001"/>
      <c r="V29" s="1001"/>
      <c r="W29" s="1001"/>
    </row>
    <row r="30" spans="1:23" s="1005" customFormat="1" ht="34.5" customHeight="1">
      <c r="A30" s="1024">
        <f>[1]مستشفيات!D30+[1]مراكز!D30+'[1]مديريات وديوان'!A41</f>
        <v>7702</v>
      </c>
      <c r="B30" s="1024">
        <f>[1]مستشفيات!E30+[1]مراكز!E30+'[1]مديريات وديوان'!B41</f>
        <v>2030</v>
      </c>
      <c r="C30" s="1024">
        <f>[1]مستشفيات!F30+[1]مراكز!F30+'[1]مديريات وديوان'!C41</f>
        <v>5672</v>
      </c>
      <c r="D30" s="1024">
        <f>[1]مستشفيات!G30+[1]مراكز!G30+'[1]مديريات وديوان'!D41</f>
        <v>5720</v>
      </c>
      <c r="E30" s="1024">
        <f>[1]مستشفيات!H30+[1]مراكز!H30+'[1]مديريات وديوان'!E41</f>
        <v>2703</v>
      </c>
      <c r="F30" s="1024">
        <f>[1]مستشفيات!I30+[1]مراكز!I30+'[1]مديريات وديوان'!F41</f>
        <v>3017</v>
      </c>
      <c r="G30" s="1024">
        <f>[1]مستشفيات!J30+[1]مراكز!J30+'[1]مديريات وديوان'!G41</f>
        <v>7265</v>
      </c>
      <c r="H30" s="1024">
        <f>[1]مستشفيات!K30+[1]مراكز!K30+'[1]مديريات وديوان'!H41</f>
        <v>2219</v>
      </c>
      <c r="I30" s="1024">
        <f>[1]مستشفيات!L30+[1]مراكز!L30+'[1]مديريات وديوان'!I41</f>
        <v>5046</v>
      </c>
      <c r="J30" s="1063">
        <f>[1]مستشفيات!A12+[1]مراكز!A12+'[1]مديريات وديوان'!J41</f>
        <v>4928</v>
      </c>
      <c r="K30" s="1063">
        <f>[1]مستشفيات!B12+[1]مراكز!B12+'[1]مديريات وديوان'!K41</f>
        <v>2232</v>
      </c>
      <c r="L30" s="1063">
        <f>[1]مستشفيات!C12+[1]مراكز!C12+'[1]مديريات وديوان'!L41</f>
        <v>2696</v>
      </c>
      <c r="M30" s="1039" t="s">
        <v>1044</v>
      </c>
      <c r="N30" s="1036" t="s">
        <v>121</v>
      </c>
      <c r="O30" s="1001"/>
      <c r="P30" s="1001"/>
      <c r="Q30" s="1001"/>
      <c r="R30" s="1001"/>
      <c r="S30" s="1001"/>
      <c r="T30" s="1001"/>
      <c r="U30" s="1001"/>
      <c r="V30" s="1001"/>
      <c r="W30" s="1001"/>
    </row>
    <row r="31" spans="1:23" s="1005" customFormat="1" ht="34.5" customHeight="1">
      <c r="A31" s="1024">
        <f>[1]مستشفيات!D31+[1]مراكز!D31+'[1]مديريات وديوان'!A42</f>
        <v>99</v>
      </c>
      <c r="B31" s="1024">
        <f>[1]مستشفيات!E31+[1]مراكز!E31+'[1]مديريات وديوان'!B42</f>
        <v>7</v>
      </c>
      <c r="C31" s="1024">
        <f>[1]مستشفيات!F31+[1]مراكز!F31+'[1]مديريات وديوان'!C42</f>
        <v>92</v>
      </c>
      <c r="D31" s="1024">
        <f>[1]مستشفيات!G31+[1]مراكز!G31+'[1]مديريات وديوان'!D42</f>
        <v>137</v>
      </c>
      <c r="E31" s="1024">
        <f>[1]مستشفيات!H31+[1]مراكز!H31+'[1]مديريات وديوان'!E42</f>
        <v>5</v>
      </c>
      <c r="F31" s="1024">
        <f>[1]مستشفيات!I31+[1]مراكز!I31+'[1]مديريات وديوان'!F42</f>
        <v>132</v>
      </c>
      <c r="G31" s="1024">
        <f>[1]مستشفيات!J31+[1]مراكز!J31+'[1]مديريات وديوان'!G42</f>
        <v>141</v>
      </c>
      <c r="H31" s="1024">
        <f>[1]مستشفيات!K31+[1]مراكز!K31+'[1]مديريات وديوان'!H42</f>
        <v>10</v>
      </c>
      <c r="I31" s="1024">
        <f>[1]مستشفيات!L31+[1]مراكز!L31+'[1]مديريات وديوان'!I42</f>
        <v>131</v>
      </c>
      <c r="J31" s="1063">
        <f>[1]مستشفيات!A13+[1]مراكز!A13+'[1]مديريات وديوان'!J42</f>
        <v>85</v>
      </c>
      <c r="K31" s="1063">
        <f>[1]مستشفيات!B13+[1]مراكز!B13+'[1]مديريات وديوان'!K42</f>
        <v>5</v>
      </c>
      <c r="L31" s="1063">
        <f>[1]مستشفيات!C13+[1]مراكز!C13+'[1]مديريات وديوان'!L42</f>
        <v>80</v>
      </c>
      <c r="M31" s="1025" t="s">
        <v>1039</v>
      </c>
      <c r="N31" s="1026" t="s">
        <v>1048</v>
      </c>
      <c r="O31" s="1001"/>
      <c r="P31" s="1001"/>
      <c r="Q31" s="1001"/>
      <c r="R31" s="1001"/>
      <c r="S31" s="1001"/>
      <c r="T31" s="1001"/>
      <c r="U31" s="1001"/>
      <c r="V31" s="1001"/>
      <c r="W31" s="1001"/>
    </row>
    <row r="32" spans="1:23" s="1005" customFormat="1" ht="34.5" customHeight="1">
      <c r="A32" s="1024">
        <f>[1]مستشفيات!D32+[1]مراكز!D32+'[1]مديريات وديوان'!A43</f>
        <v>110</v>
      </c>
      <c r="B32" s="1024">
        <f>[1]مستشفيات!E32+[1]مراكز!E32+'[1]مديريات وديوان'!B43</f>
        <v>5</v>
      </c>
      <c r="C32" s="1024">
        <f>[1]مستشفيات!F32+[1]مراكز!F32+'[1]مديريات وديوان'!C43</f>
        <v>105</v>
      </c>
      <c r="D32" s="1024">
        <f>[1]مستشفيات!G32+[1]مراكز!G32+'[1]مديريات وديوان'!D43</f>
        <v>28</v>
      </c>
      <c r="E32" s="1024">
        <f>[1]مستشفيات!H32+[1]مراكز!H32+'[1]مديريات وديوان'!E43</f>
        <v>22</v>
      </c>
      <c r="F32" s="1024">
        <f>[1]مستشفيات!I32+[1]مراكز!I32+'[1]مديريات وديوان'!F43</f>
        <v>6</v>
      </c>
      <c r="G32" s="1024">
        <f>[1]مستشفيات!J32+[1]مراكز!J32+'[1]مديريات وديوان'!G43</f>
        <v>36</v>
      </c>
      <c r="H32" s="1024">
        <f>[1]مستشفيات!K32+[1]مراكز!K32+'[1]مديريات وديوان'!H43</f>
        <v>15</v>
      </c>
      <c r="I32" s="1024">
        <f>[1]مستشفيات!L32+[1]مراكز!L32+'[1]مديريات وديوان'!I43</f>
        <v>21</v>
      </c>
      <c r="J32" s="1063">
        <f>[1]مستشفيات!A14+[1]مراكز!A14+'[1]مديريات وديوان'!J43</f>
        <v>23</v>
      </c>
      <c r="K32" s="1063">
        <f>[1]مستشفيات!B14+[1]مراكز!B14+'[1]مديريات وديوان'!K43</f>
        <v>3</v>
      </c>
      <c r="L32" s="1063">
        <f>[1]مستشفيات!C14+[1]مراكز!C14+'[1]مديريات وديوان'!L43</f>
        <v>20</v>
      </c>
      <c r="M32" s="1031" t="s">
        <v>1042</v>
      </c>
      <c r="N32" s="1030"/>
      <c r="O32" s="1001"/>
      <c r="P32" s="1001"/>
      <c r="Q32" s="1001"/>
      <c r="R32" s="1001"/>
      <c r="S32" s="1001"/>
      <c r="T32" s="1001"/>
      <c r="U32" s="1001"/>
      <c r="V32" s="1001"/>
      <c r="W32" s="1001"/>
    </row>
    <row r="33" spans="1:23" s="1005" customFormat="1" ht="34.5" customHeight="1">
      <c r="A33" s="1024">
        <f>[1]مستشفيات!D33+[1]مراكز!D33+'[1]مديريات وديوان'!A44</f>
        <v>209</v>
      </c>
      <c r="B33" s="1024">
        <f>[1]مستشفيات!E33+[1]مراكز!E33+'[1]مديريات وديوان'!B44</f>
        <v>12</v>
      </c>
      <c r="C33" s="1024">
        <f>[1]مستشفيات!F33+[1]مراكز!F33+'[1]مديريات وديوان'!C44</f>
        <v>197</v>
      </c>
      <c r="D33" s="1024">
        <f>[1]مستشفيات!G33+[1]مراكز!G33+'[1]مديريات وديوان'!D44</f>
        <v>165</v>
      </c>
      <c r="E33" s="1024">
        <f>[1]مستشفيات!H33+[1]مراكز!H33+'[1]مديريات وديوان'!E44</f>
        <v>27</v>
      </c>
      <c r="F33" s="1024">
        <f>[1]مستشفيات!I33+[1]مراكز!I33+'[1]مديريات وديوان'!F44</f>
        <v>138</v>
      </c>
      <c r="G33" s="1024">
        <f>[1]مستشفيات!J33+[1]مراكز!J33+'[1]مديريات وديوان'!G44</f>
        <v>177</v>
      </c>
      <c r="H33" s="1024">
        <f>[1]مستشفيات!K33+[1]مراكز!K33+'[1]مديريات وديوان'!H44</f>
        <v>25</v>
      </c>
      <c r="I33" s="1024">
        <f>[1]مستشفيات!L33+[1]مراكز!L33+'[1]مديريات وديوان'!I44</f>
        <v>152</v>
      </c>
      <c r="J33" s="1063">
        <f>[1]مستشفيات!A15+[1]مراكز!A15+'[1]مديريات وديوان'!J44</f>
        <v>108</v>
      </c>
      <c r="K33" s="1063">
        <f>[1]مستشفيات!B15+[1]مراكز!B15+'[1]مديريات وديوان'!K44</f>
        <v>8</v>
      </c>
      <c r="L33" s="1063">
        <f>[1]مستشفيات!C15+[1]مراكز!C15+'[1]مديريات وديوان'!L44</f>
        <v>100</v>
      </c>
      <c r="M33" s="1039" t="s">
        <v>1044</v>
      </c>
      <c r="N33" s="1036" t="s">
        <v>1049</v>
      </c>
      <c r="O33" s="1001"/>
      <c r="P33" s="1001"/>
      <c r="Q33" s="1001"/>
      <c r="R33" s="1001"/>
      <c r="S33" s="1001"/>
      <c r="T33" s="1001"/>
      <c r="U33" s="1001"/>
      <c r="V33" s="1001"/>
      <c r="W33" s="1001"/>
    </row>
    <row r="34" spans="1:23" s="1005" customFormat="1" ht="34.5" customHeight="1">
      <c r="A34" s="1024">
        <f>[1]مستشفيات!D34+[1]مراكز!D34+'[1]مديريات وديوان'!A45</f>
        <v>2697</v>
      </c>
      <c r="B34" s="1024">
        <f>[1]مستشفيات!E34+[1]مراكز!E34+'[1]مديريات وديوان'!B45</f>
        <v>168</v>
      </c>
      <c r="C34" s="1024">
        <f>[1]مستشفيات!F34+[1]مراكز!F34+'[1]مديريات وديوان'!C45</f>
        <v>2529</v>
      </c>
      <c r="D34" s="1024">
        <f>[1]مستشفيات!G34+[1]مراكز!G34+'[1]مديريات وديوان'!D45</f>
        <v>3481</v>
      </c>
      <c r="E34" s="1024">
        <f>[1]مستشفيات!H34+[1]مراكز!H34+'[1]مديريات وديوان'!E45</f>
        <v>47</v>
      </c>
      <c r="F34" s="1024">
        <f>[1]مستشفيات!I34+[1]مراكز!I34+'[1]مديريات وديوان'!F45</f>
        <v>3434</v>
      </c>
      <c r="G34" s="1024">
        <f>[1]مستشفيات!J34+[1]مراكز!J34+'[1]مديريات وديوان'!G45</f>
        <v>3238</v>
      </c>
      <c r="H34" s="1024">
        <f>[1]مستشفيات!K34+[1]مراكز!K34+'[1]مديريات وديوان'!H45</f>
        <v>50</v>
      </c>
      <c r="I34" s="1024">
        <f>[1]مستشفيات!L34+[1]مراكز!L34+'[1]مديريات وديوان'!I45</f>
        <v>3188</v>
      </c>
      <c r="J34" s="1063">
        <f>[1]مستشفيات!A16+[1]مراكز!A16+'[1]مديريات وديوان'!J45</f>
        <v>1786</v>
      </c>
      <c r="K34" s="1063">
        <f>[1]مستشفيات!B16+[1]مراكز!B16+'[1]مديريات وديوان'!K45</f>
        <v>51</v>
      </c>
      <c r="L34" s="1063">
        <f>[1]مستشفيات!C16+[1]مراكز!C16+'[1]مديريات وديوان'!L45</f>
        <v>1735</v>
      </c>
      <c r="M34" s="1025" t="s">
        <v>1039</v>
      </c>
      <c r="N34" s="1026" t="s">
        <v>1050</v>
      </c>
      <c r="O34" s="1001"/>
      <c r="P34" s="1001"/>
      <c r="Q34" s="1001"/>
      <c r="R34" s="1001"/>
      <c r="S34" s="1001"/>
      <c r="T34" s="1001"/>
      <c r="U34" s="1001"/>
      <c r="V34" s="1001"/>
      <c r="W34" s="1001"/>
    </row>
    <row r="35" spans="1:23" s="1005" customFormat="1" ht="34.5" customHeight="1">
      <c r="A35" s="1024">
        <f>[1]مستشفيات!D35+[1]مراكز!D35+'[1]مديريات وديوان'!A46</f>
        <v>1728</v>
      </c>
      <c r="B35" s="1024">
        <f>[1]مستشفيات!E35+[1]مراكز!E35+'[1]مديريات وديوان'!B46</f>
        <v>212</v>
      </c>
      <c r="C35" s="1024">
        <f>[1]مستشفيات!F35+[1]مراكز!F35+'[1]مديريات وديوان'!C46</f>
        <v>1516</v>
      </c>
      <c r="D35" s="1024">
        <f>[1]مستشفيات!G35+[1]مراكز!G35+'[1]مديريات وديوان'!D46</f>
        <v>606</v>
      </c>
      <c r="E35" s="1024">
        <f>[1]مستشفيات!H35+[1]مراكز!H35+'[1]مديريات وديوان'!E46</f>
        <v>271</v>
      </c>
      <c r="F35" s="1024">
        <f>[1]مستشفيات!I35+[1]مراكز!I35+'[1]مديريات وديوان'!F46</f>
        <v>335</v>
      </c>
      <c r="G35" s="1024">
        <f>[1]مستشفيات!J35+[1]مراكز!J35+'[1]مديريات وديوان'!G46</f>
        <v>653</v>
      </c>
      <c r="H35" s="1024">
        <f>[1]مستشفيات!K35+[1]مراكز!K35+'[1]مديريات وديوان'!H46</f>
        <v>86</v>
      </c>
      <c r="I35" s="1024">
        <f>[1]مستشفيات!L35+[1]مراكز!L35+'[1]مديريات وديوان'!I46</f>
        <v>567</v>
      </c>
      <c r="J35" s="1063">
        <f>[1]مستشفيات!A17+[1]مراكز!A17+'[1]مديريات وديوان'!J46</f>
        <v>465</v>
      </c>
      <c r="K35" s="1063">
        <f>[1]مستشفيات!B17+[1]مراكز!B17+'[1]مديريات وديوان'!K46</f>
        <v>92</v>
      </c>
      <c r="L35" s="1063">
        <f>[1]مستشفيات!C17+[1]مراكز!C17+'[1]مديريات وديوان'!L46</f>
        <v>373</v>
      </c>
      <c r="M35" s="1031" t="s">
        <v>1042</v>
      </c>
      <c r="N35" s="1030" t="s">
        <v>1051</v>
      </c>
      <c r="O35" s="1001"/>
      <c r="P35" s="1001"/>
      <c r="Q35" s="1001"/>
      <c r="R35" s="1001"/>
      <c r="S35" s="1001"/>
      <c r="T35" s="1001"/>
      <c r="U35" s="1001"/>
      <c r="V35" s="1001"/>
      <c r="W35" s="1001"/>
    </row>
    <row r="36" spans="1:23" s="1005" customFormat="1" ht="34.5" customHeight="1">
      <c r="A36" s="1024">
        <f>[1]مستشفيات!D36+[1]مراكز!D36+'[1]مديريات وديوان'!A47</f>
        <v>4425</v>
      </c>
      <c r="B36" s="1024">
        <f>[1]مستشفيات!E36+[1]مراكز!E36+'[1]مديريات وديوان'!B47</f>
        <v>380</v>
      </c>
      <c r="C36" s="1024">
        <f>[1]مستشفيات!F36+[1]مراكز!F36+'[1]مديريات وديوان'!C47</f>
        <v>4045</v>
      </c>
      <c r="D36" s="1024">
        <f>[1]مستشفيات!G36+[1]مراكز!G36+'[1]مديريات وديوان'!D47</f>
        <v>4087</v>
      </c>
      <c r="E36" s="1024">
        <f>[1]مستشفيات!H36+[1]مراكز!H36+'[1]مديريات وديوان'!E47</f>
        <v>318</v>
      </c>
      <c r="F36" s="1024">
        <f>[1]مستشفيات!I36+[1]مراكز!I36+'[1]مديريات وديوان'!F47</f>
        <v>3769</v>
      </c>
      <c r="G36" s="1024">
        <f>[1]مستشفيات!J36+[1]مراكز!J36+'[1]مديريات وديوان'!G47</f>
        <v>3891</v>
      </c>
      <c r="H36" s="1024">
        <f>[1]مستشفيات!K36+[1]مراكز!K36+'[1]مديريات وديوان'!H47</f>
        <v>136</v>
      </c>
      <c r="I36" s="1024">
        <f>[1]مستشفيات!L36+[1]مراكز!L36+'[1]مديريات وديوان'!I47</f>
        <v>3755</v>
      </c>
      <c r="J36" s="1063">
        <f>[1]مستشفيات!A18+[1]مراكز!A18+'[1]مديريات وديوان'!J47</f>
        <v>2251</v>
      </c>
      <c r="K36" s="1063">
        <f>[1]مستشفيات!B18+[1]مراكز!B18+'[1]مديريات وديوان'!K47</f>
        <v>143</v>
      </c>
      <c r="L36" s="1063">
        <f>[1]مستشفيات!C18+[1]مراكز!C18+'[1]مديريات وديوان'!L47</f>
        <v>2108</v>
      </c>
      <c r="M36" s="1039" t="s">
        <v>1044</v>
      </c>
      <c r="N36" s="1036" t="s">
        <v>1052</v>
      </c>
      <c r="O36" s="1001"/>
      <c r="P36" s="1001"/>
      <c r="Q36" s="1001"/>
      <c r="R36" s="1001"/>
      <c r="S36" s="1001"/>
      <c r="T36" s="1001"/>
      <c r="U36" s="1001"/>
      <c r="V36" s="1001"/>
      <c r="W36" s="1001"/>
    </row>
    <row r="37" spans="1:23" s="994" customFormat="1" ht="23.25">
      <c r="A37" s="988" t="s">
        <v>1033</v>
      </c>
      <c r="B37" s="989"/>
      <c r="C37" s="989"/>
      <c r="D37" s="989"/>
      <c r="E37" s="989"/>
      <c r="F37" s="989"/>
      <c r="G37" s="989"/>
      <c r="H37" s="989"/>
      <c r="I37" s="989"/>
      <c r="J37" s="989"/>
      <c r="K37" s="989"/>
      <c r="L37" s="989"/>
      <c r="M37" s="990"/>
      <c r="N37" s="991" t="s">
        <v>1059</v>
      </c>
      <c r="O37" s="990"/>
      <c r="P37" s="990"/>
      <c r="Q37" s="990"/>
      <c r="R37" s="990"/>
      <c r="S37" s="990"/>
      <c r="T37" s="990"/>
      <c r="U37" s="990"/>
      <c r="V37" s="990"/>
      <c r="W37" s="990"/>
    </row>
    <row r="38" spans="1:23" s="1005" customFormat="1" ht="19.5" customHeight="1">
      <c r="A38" s="1058" t="s">
        <v>76</v>
      </c>
      <c r="B38" s="1059"/>
      <c r="C38" s="997" t="s">
        <v>162</v>
      </c>
      <c r="D38" s="995" t="s">
        <v>74</v>
      </c>
      <c r="E38" s="996"/>
      <c r="F38" s="997" t="s">
        <v>73</v>
      </c>
      <c r="G38" s="1064" t="s">
        <v>72</v>
      </c>
      <c r="H38" s="996"/>
      <c r="I38" s="998" t="s">
        <v>71</v>
      </c>
      <c r="J38" s="995" t="s">
        <v>70</v>
      </c>
      <c r="K38" s="996"/>
      <c r="L38" s="997" t="s">
        <v>69</v>
      </c>
      <c r="M38" s="999"/>
      <c r="N38" s="1000" t="s">
        <v>1036</v>
      </c>
      <c r="O38" s="1001"/>
      <c r="P38" s="1001"/>
      <c r="Q38" s="1001"/>
      <c r="R38" s="1001"/>
      <c r="S38" s="1001"/>
      <c r="T38" s="1001"/>
      <c r="U38" s="1001"/>
      <c r="V38" s="1001"/>
      <c r="W38" s="1001"/>
    </row>
    <row r="39" spans="1:23" s="1005" customFormat="1" ht="19.5" customHeight="1">
      <c r="A39" s="1061" t="s">
        <v>95</v>
      </c>
      <c r="B39" s="1006" t="s">
        <v>573</v>
      </c>
      <c r="C39" s="1007" t="s">
        <v>572</v>
      </c>
      <c r="D39" s="1008" t="s">
        <v>95</v>
      </c>
      <c r="E39" s="1006" t="s">
        <v>573</v>
      </c>
      <c r="F39" s="1007" t="s">
        <v>572</v>
      </c>
      <c r="G39" s="1008" t="s">
        <v>95</v>
      </c>
      <c r="H39" s="1006" t="s">
        <v>573</v>
      </c>
      <c r="I39" s="1007" t="s">
        <v>572</v>
      </c>
      <c r="J39" s="1008" t="s">
        <v>95</v>
      </c>
      <c r="K39" s="1006" t="s">
        <v>573</v>
      </c>
      <c r="L39" s="1008" t="s">
        <v>572</v>
      </c>
      <c r="M39" s="1009"/>
      <c r="N39" s="1010" t="s">
        <v>1038</v>
      </c>
      <c r="O39" s="1001"/>
      <c r="P39" s="1001"/>
      <c r="Q39" s="1001"/>
      <c r="R39" s="1001"/>
      <c r="S39" s="1001"/>
      <c r="T39" s="1001"/>
      <c r="U39" s="1001"/>
      <c r="V39" s="1001"/>
      <c r="W39" s="1001"/>
    </row>
    <row r="40" spans="1:23" s="1005" customFormat="1" ht="19.5" customHeight="1">
      <c r="A40" s="1062" t="s">
        <v>96</v>
      </c>
      <c r="B40" s="1015" t="s">
        <v>562</v>
      </c>
      <c r="C40" s="1016" t="s">
        <v>561</v>
      </c>
      <c r="D40" s="1017" t="s">
        <v>96</v>
      </c>
      <c r="E40" s="1015" t="s">
        <v>562</v>
      </c>
      <c r="F40" s="1016" t="s">
        <v>561</v>
      </c>
      <c r="G40" s="1017" t="s">
        <v>96</v>
      </c>
      <c r="H40" s="1015" t="s">
        <v>562</v>
      </c>
      <c r="I40" s="1016" t="s">
        <v>561</v>
      </c>
      <c r="J40" s="1017" t="s">
        <v>96</v>
      </c>
      <c r="K40" s="1015" t="s">
        <v>562</v>
      </c>
      <c r="L40" s="1017" t="s">
        <v>561</v>
      </c>
      <c r="M40" s="1018"/>
      <c r="N40" s="1019"/>
      <c r="O40" s="1001"/>
      <c r="P40" s="1001"/>
      <c r="Q40" s="1001"/>
      <c r="R40" s="1001"/>
      <c r="S40" s="1001"/>
      <c r="T40" s="1001"/>
      <c r="U40" s="1001"/>
      <c r="V40" s="1001"/>
      <c r="W40" s="1001"/>
    </row>
    <row r="41" spans="1:23" s="1005" customFormat="1" ht="34.5" customHeight="1">
      <c r="A41" s="1063">
        <f>[1]مستشفيات!D41+[1]مراكز!D41+'[1]مديريات وديوان'!A62</f>
        <v>480</v>
      </c>
      <c r="B41" s="1063">
        <f>[1]مستشفيات!E41+[1]مراكز!E41+'[1]مديريات وديوان'!B62</f>
        <v>454</v>
      </c>
      <c r="C41" s="1063">
        <f>[1]مستشفيات!F41+[1]مراكز!F41+'[1]مديريات وديوان'!C62</f>
        <v>26</v>
      </c>
      <c r="D41" s="1063">
        <f>[1]مستشفيات!G41+[1]مراكز!G41+'[1]مديريات وديوان'!D62</f>
        <v>1780</v>
      </c>
      <c r="E41" s="1063">
        <f>[1]مستشفيات!H41+[1]مراكز!H41+'[1]مديريات وديوان'!E62</f>
        <v>1161</v>
      </c>
      <c r="F41" s="1063">
        <f>[1]مستشفيات!I41+[1]مراكز!I41+'[1]مديريات وديوان'!F62</f>
        <v>619</v>
      </c>
      <c r="G41" s="1063">
        <f>[1]مستشفيات!J41+[1]مراكز!J41+'[1]مديريات وديوان'!G62</f>
        <v>537</v>
      </c>
      <c r="H41" s="1063">
        <f>[1]مستشفيات!K41+[1]مراكز!K41+'[1]مديريات وديوان'!H62</f>
        <v>472</v>
      </c>
      <c r="I41" s="1063">
        <f>[1]مستشفيات!L41+[1]مراكز!L41+'[1]مديريات وديوان'!I62</f>
        <v>65</v>
      </c>
      <c r="J41" s="1063">
        <f>[1]مستشفيات!A25+[1]مراكز!A25+'[1]مديريات وديوان'!J62</f>
        <v>1176</v>
      </c>
      <c r="K41" s="1063">
        <f>[1]مستشفيات!B25+[1]مراكز!B25+'[1]مديريات وديوان'!K62</f>
        <v>691</v>
      </c>
      <c r="L41" s="1063">
        <f>[1]مستشفيات!C25+[1]مراكز!C25+'[1]مديريات وديوان'!L62</f>
        <v>485</v>
      </c>
      <c r="M41" s="1025" t="s">
        <v>1039</v>
      </c>
      <c r="N41" s="1026" t="s">
        <v>1040</v>
      </c>
      <c r="O41" s="1001"/>
      <c r="P41" s="1001"/>
      <c r="Q41" s="1001"/>
      <c r="R41" s="1001"/>
      <c r="S41" s="1001"/>
      <c r="T41" s="1001"/>
      <c r="U41" s="1001"/>
      <c r="V41" s="1001"/>
      <c r="W41" s="1001"/>
    </row>
    <row r="42" spans="1:23" s="1005" customFormat="1" ht="34.5" customHeight="1">
      <c r="A42" s="1063">
        <f>[1]مستشفيات!D42+[1]مراكز!D42+'[1]مديريات وديوان'!A63</f>
        <v>96</v>
      </c>
      <c r="B42" s="1063">
        <f>[1]مستشفيات!E42+[1]مراكز!E42+'[1]مديريات وديوان'!B63</f>
        <v>95</v>
      </c>
      <c r="C42" s="1063">
        <f>[1]مستشفيات!F42+[1]مراكز!F42+'[1]مديريات وديوان'!C63</f>
        <v>1</v>
      </c>
      <c r="D42" s="1063">
        <f>[1]مستشفيات!G42+[1]مراكز!G42+'[1]مديريات وديوان'!D63</f>
        <v>478</v>
      </c>
      <c r="E42" s="1063">
        <f>[1]مستشفيات!H42+[1]مراكز!H42+'[1]مديريات وديوان'!E63</f>
        <v>398</v>
      </c>
      <c r="F42" s="1063">
        <f>[1]مستشفيات!I42+[1]مراكز!I42+'[1]مديريات وديوان'!F63</f>
        <v>80</v>
      </c>
      <c r="G42" s="1063">
        <f>[1]مستشفيات!J42+[1]مراكز!J42+'[1]مديريات وديوان'!G63</f>
        <v>153</v>
      </c>
      <c r="H42" s="1063">
        <f>[1]مستشفيات!K42+[1]مراكز!K42+'[1]مديريات وديوان'!H63</f>
        <v>144</v>
      </c>
      <c r="I42" s="1063">
        <f>[1]مستشفيات!L42+[1]مراكز!L42+'[1]مديريات وديوان'!I63</f>
        <v>9</v>
      </c>
      <c r="J42" s="1063">
        <f>[1]مستشفيات!A26+[1]مراكز!A26+'[1]مديريات وديوان'!J63</f>
        <v>399</v>
      </c>
      <c r="K42" s="1063">
        <f>[1]مستشفيات!B26+[1]مراكز!B26+'[1]مديريات وديوان'!K63</f>
        <v>282</v>
      </c>
      <c r="L42" s="1063">
        <f>[1]مستشفيات!C26+[1]مراكز!C26+'[1]مديريات وديوان'!L63</f>
        <v>117</v>
      </c>
      <c r="M42" s="1031" t="s">
        <v>1042</v>
      </c>
      <c r="N42" s="1032" t="s">
        <v>169</v>
      </c>
      <c r="O42" s="1001"/>
      <c r="P42" s="1001"/>
      <c r="Q42" s="1001"/>
      <c r="R42" s="1001"/>
      <c r="S42" s="1001"/>
      <c r="T42" s="1001"/>
      <c r="U42" s="1001"/>
      <c r="V42" s="1001"/>
      <c r="W42" s="1001"/>
    </row>
    <row r="43" spans="1:23" s="1005" customFormat="1" ht="34.5" customHeight="1">
      <c r="A43" s="1063">
        <f>[1]مستشفيات!D43+[1]مراكز!D43+'[1]مديريات وديوان'!A64</f>
        <v>576</v>
      </c>
      <c r="B43" s="1063">
        <f>[1]مستشفيات!E43+[1]مراكز!E43+'[1]مديريات وديوان'!B64</f>
        <v>549</v>
      </c>
      <c r="C43" s="1063">
        <f>[1]مستشفيات!F43+[1]مراكز!F43+'[1]مديريات وديوان'!C64</f>
        <v>27</v>
      </c>
      <c r="D43" s="1063">
        <f>[1]مستشفيات!G43+[1]مراكز!G43+'[1]مديريات وديوان'!D64</f>
        <v>2258</v>
      </c>
      <c r="E43" s="1063">
        <f>[1]مستشفيات!H43+[1]مراكز!H43+'[1]مديريات وديوان'!E64</f>
        <v>1559</v>
      </c>
      <c r="F43" s="1063">
        <f>[1]مستشفيات!I43+[1]مراكز!I43+'[1]مديريات وديوان'!F64</f>
        <v>699</v>
      </c>
      <c r="G43" s="1063">
        <f>[1]مستشفيات!J43+[1]مراكز!J43+'[1]مديريات وديوان'!G64</f>
        <v>690</v>
      </c>
      <c r="H43" s="1063">
        <f>[1]مستشفيات!K43+[1]مراكز!K43+'[1]مديريات وديوان'!H64</f>
        <v>616</v>
      </c>
      <c r="I43" s="1063">
        <f>[1]مستشفيات!L43+[1]مراكز!L43+'[1]مديريات وديوان'!I64</f>
        <v>74</v>
      </c>
      <c r="J43" s="1063">
        <f>[1]مستشفيات!A27+[1]مراكز!A27+'[1]مديريات وديوان'!J64</f>
        <v>1575</v>
      </c>
      <c r="K43" s="1063">
        <f>[1]مستشفيات!B27+[1]مراكز!B27+'[1]مديريات وديوان'!K64</f>
        <v>973</v>
      </c>
      <c r="L43" s="1063">
        <f>[1]مستشفيات!C27+[1]مراكز!C27+'[1]مديريات وديوان'!L64</f>
        <v>602</v>
      </c>
      <c r="M43" s="1035" t="s">
        <v>1044</v>
      </c>
      <c r="N43" s="1036" t="s">
        <v>1045</v>
      </c>
      <c r="O43" s="1001"/>
      <c r="P43" s="1001"/>
      <c r="Q43" s="1001"/>
      <c r="R43" s="1001"/>
      <c r="S43" s="1001"/>
      <c r="T43" s="1001"/>
      <c r="U43" s="1001"/>
      <c r="V43" s="1001"/>
      <c r="W43" s="1001"/>
    </row>
    <row r="44" spans="1:23" s="1005" customFormat="1" ht="34.5" customHeight="1">
      <c r="A44" s="1063">
        <f>[1]مستشفيات!D44+[1]مراكز!D44+'[1]مديريات وديوان'!A65</f>
        <v>290</v>
      </c>
      <c r="B44" s="1063">
        <f>[1]مستشفيات!E44+[1]مراكز!E44+'[1]مديريات وديوان'!B65</f>
        <v>16</v>
      </c>
      <c r="C44" s="1063">
        <f>[1]مستشفيات!F44+[1]مراكز!F44+'[1]مديريات وديوان'!C65</f>
        <v>274</v>
      </c>
      <c r="D44" s="1063">
        <f>[1]مستشفيات!G44+[1]مراكز!G44+'[1]مديريات وديوان'!D65</f>
        <v>1282</v>
      </c>
      <c r="E44" s="1063">
        <f>[1]مستشفيات!H44+[1]مراكز!H44+'[1]مديريات وديوان'!E65</f>
        <v>11</v>
      </c>
      <c r="F44" s="1063">
        <f>[1]مستشفيات!I44+[1]مراكز!I44+'[1]مديريات وديوان'!F65</f>
        <v>1271</v>
      </c>
      <c r="G44" s="1063">
        <f>[1]مستشفيات!J44+[1]مراكز!J44+'[1]مديريات وديوان'!G65</f>
        <v>657</v>
      </c>
      <c r="H44" s="1063">
        <f>[1]مستشفيات!K44+[1]مراكز!K44+'[1]مديريات وديوان'!H65</f>
        <v>16</v>
      </c>
      <c r="I44" s="1063">
        <f>[1]مستشفيات!L44+[1]مراكز!L44+'[1]مديريات وديوان'!I65</f>
        <v>641</v>
      </c>
      <c r="J44" s="1063">
        <f>[1]مستشفيات!A28+[1]مراكز!A28+'[1]مديريات وديوان'!J65</f>
        <v>775</v>
      </c>
      <c r="K44" s="1063">
        <f>[1]مستشفيات!B28+[1]مراكز!B28+'[1]مديريات وديوان'!K65</f>
        <v>18</v>
      </c>
      <c r="L44" s="1063">
        <f>[1]مستشفيات!C28+[1]مراكز!C28+'[1]مديريات وديوان'!L65</f>
        <v>757</v>
      </c>
      <c r="M44" s="1025" t="s">
        <v>1039</v>
      </c>
      <c r="N44" s="1026" t="s">
        <v>1046</v>
      </c>
      <c r="O44" s="1001"/>
      <c r="P44" s="1001"/>
      <c r="Q44" s="1001"/>
      <c r="R44" s="1001"/>
      <c r="S44" s="1001"/>
      <c r="T44" s="1001"/>
      <c r="U44" s="1001"/>
      <c r="V44" s="1001"/>
      <c r="W44" s="1001"/>
    </row>
    <row r="45" spans="1:23" s="1005" customFormat="1" ht="34.5" customHeight="1">
      <c r="A45" s="1063">
        <f>[1]مستشفيات!D45+[1]مراكز!D45+'[1]مديريات وديوان'!A66</f>
        <v>1135</v>
      </c>
      <c r="B45" s="1063">
        <f>[1]مستشفيات!E45+[1]مراكز!E45+'[1]مديريات وديوان'!B66</f>
        <v>669</v>
      </c>
      <c r="C45" s="1063">
        <f>[1]مستشفيات!F45+[1]مراكز!F45+'[1]مديريات وديوان'!C66</f>
        <v>466</v>
      </c>
      <c r="D45" s="1063">
        <f>[1]مستشفيات!G45+[1]مراكز!G45+'[1]مديريات وديوان'!D66</f>
        <v>3922</v>
      </c>
      <c r="E45" s="1063">
        <f>[1]مستشفيات!H45+[1]مراكز!H45+'[1]مديريات وديوان'!E66</f>
        <v>2053</v>
      </c>
      <c r="F45" s="1063">
        <f>[1]مستشفيات!I45+[1]مراكز!I45+'[1]مديريات وديوان'!F66</f>
        <v>1869</v>
      </c>
      <c r="G45" s="1063">
        <f>[1]مستشفيات!J45+[1]مراكز!J45+'[1]مديريات وديوان'!G66</f>
        <v>1443</v>
      </c>
      <c r="H45" s="1063">
        <f>[1]مستشفيات!K45+[1]مراكز!K45+'[1]مديريات وديوان'!H66</f>
        <v>826</v>
      </c>
      <c r="I45" s="1063">
        <f>[1]مستشفيات!L45+[1]مراكز!L45+'[1]مديريات وديوان'!I66</f>
        <v>617</v>
      </c>
      <c r="J45" s="1063">
        <f>[1]مستشفيات!A29+[1]مراكز!A29+'[1]مديريات وديوان'!J66</f>
        <v>2878</v>
      </c>
      <c r="K45" s="1063">
        <f>[1]مستشفيات!B29+[1]مراكز!B29+'[1]مديريات وديوان'!K66</f>
        <v>1394</v>
      </c>
      <c r="L45" s="1063">
        <f>[1]مستشفيات!C29+[1]مراكز!C29+'[1]مديريات وديوان'!L66</f>
        <v>1484</v>
      </c>
      <c r="M45" s="1031" t="s">
        <v>1042</v>
      </c>
      <c r="N45" s="1032" t="s">
        <v>1047</v>
      </c>
      <c r="O45" s="1001"/>
      <c r="P45" s="1001"/>
      <c r="Q45" s="1001"/>
      <c r="R45" s="1001"/>
      <c r="S45" s="1001"/>
      <c r="T45" s="1001"/>
      <c r="U45" s="1001"/>
      <c r="V45" s="1001"/>
      <c r="W45" s="1001"/>
    </row>
    <row r="46" spans="1:23" s="1005" customFormat="1" ht="34.5" customHeight="1">
      <c r="A46" s="1063">
        <f>[1]مستشفيات!D46+[1]مراكز!D46+'[1]مديريات وديوان'!A67</f>
        <v>1425</v>
      </c>
      <c r="B46" s="1063">
        <f>[1]مستشفيات!E46+[1]مراكز!E46+'[1]مديريات وديوان'!B67</f>
        <v>685</v>
      </c>
      <c r="C46" s="1063">
        <f>[1]مستشفيات!F46+[1]مراكز!F46+'[1]مديريات وديوان'!C67</f>
        <v>740</v>
      </c>
      <c r="D46" s="1063">
        <f>[1]مستشفيات!G46+[1]مراكز!G46+'[1]مديريات وديوان'!D67</f>
        <v>5204</v>
      </c>
      <c r="E46" s="1063">
        <f>[1]مستشفيات!H46+[1]مراكز!H46+'[1]مديريات وديوان'!E67</f>
        <v>2064</v>
      </c>
      <c r="F46" s="1063">
        <f>[1]مستشفيات!I46+[1]مراكز!I46+'[1]مديريات وديوان'!F67</f>
        <v>3140</v>
      </c>
      <c r="G46" s="1063">
        <f>[1]مستشفيات!J46+[1]مراكز!J46+'[1]مديريات وديوان'!G67</f>
        <v>2100</v>
      </c>
      <c r="H46" s="1063">
        <f>[1]مستشفيات!K46+[1]مراكز!K46+'[1]مديريات وديوان'!H67</f>
        <v>842</v>
      </c>
      <c r="I46" s="1063">
        <f>[1]مستشفيات!L46+[1]مراكز!L46+'[1]مديريات وديوان'!I67</f>
        <v>1258</v>
      </c>
      <c r="J46" s="1063">
        <f>[1]مستشفيات!A30+[1]مراكز!A30+'[1]مديريات وديوان'!J67</f>
        <v>3653</v>
      </c>
      <c r="K46" s="1063">
        <f>[1]مستشفيات!B30+[1]مراكز!B30+'[1]مديريات وديوان'!K67</f>
        <v>1412</v>
      </c>
      <c r="L46" s="1063">
        <f>[1]مستشفيات!C30+[1]مراكز!C30+'[1]مديريات وديوان'!L67</f>
        <v>2241</v>
      </c>
      <c r="M46" s="1039" t="s">
        <v>1044</v>
      </c>
      <c r="N46" s="1036" t="s">
        <v>121</v>
      </c>
      <c r="O46" s="1001"/>
      <c r="P46" s="1001"/>
      <c r="Q46" s="1001"/>
      <c r="R46" s="1001"/>
      <c r="S46" s="1001"/>
      <c r="T46" s="1001"/>
      <c r="U46" s="1001"/>
      <c r="V46" s="1001"/>
      <c r="W46" s="1001"/>
    </row>
    <row r="47" spans="1:23" s="1005" customFormat="1" ht="34.5" customHeight="1">
      <c r="A47" s="1063">
        <f>[1]مستشفيات!D47+[1]مراكز!D47+'[1]مديريات وديوان'!A68</f>
        <v>42</v>
      </c>
      <c r="B47" s="1063">
        <f>[1]مستشفيات!E47+[1]مراكز!E47+'[1]مديريات وديوان'!B68</f>
        <v>3</v>
      </c>
      <c r="C47" s="1063">
        <f>[1]مستشفيات!F47+[1]مراكز!F47+'[1]مديريات وديوان'!C68</f>
        <v>39</v>
      </c>
      <c r="D47" s="1063">
        <f>[1]مستشفيات!G47+[1]مراكز!G47+'[1]مديريات وديوان'!D68</f>
        <v>165</v>
      </c>
      <c r="E47" s="1063">
        <f>[1]مستشفيات!H47+[1]مراكز!H47+'[1]مديريات وديوان'!E68</f>
        <v>0</v>
      </c>
      <c r="F47" s="1063">
        <f>[1]مستشفيات!I47+[1]مراكز!I47+'[1]مديريات وديوان'!F68</f>
        <v>165</v>
      </c>
      <c r="G47" s="1063">
        <f>[1]مستشفيات!J47+[1]مراكز!J47+'[1]مديريات وديوان'!G68</f>
        <v>35</v>
      </c>
      <c r="H47" s="1063">
        <f>[1]مستشفيات!K47+[1]مراكز!K47+'[1]مديريات وديوان'!H68</f>
        <v>1</v>
      </c>
      <c r="I47" s="1063">
        <f>[1]مستشفيات!L47+[1]مراكز!L47+'[1]مديريات وديوان'!I68</f>
        <v>34</v>
      </c>
      <c r="J47" s="1063">
        <f>[1]مستشفيات!A31+[1]مراكز!A31+'[1]مديريات وديوان'!J68</f>
        <v>58</v>
      </c>
      <c r="K47" s="1063">
        <f>[1]مستشفيات!B31+[1]مراكز!B31+'[1]مديريات وديوان'!K68</f>
        <v>1</v>
      </c>
      <c r="L47" s="1063">
        <f>[1]مستشفيات!C31+[1]مراكز!C31+'[1]مديريات وديوان'!L68</f>
        <v>57</v>
      </c>
      <c r="M47" s="1025" t="s">
        <v>1039</v>
      </c>
      <c r="N47" s="1026" t="s">
        <v>1048</v>
      </c>
      <c r="O47" s="1001"/>
      <c r="P47" s="1001"/>
      <c r="Q47" s="1001"/>
      <c r="R47" s="1001"/>
      <c r="S47" s="1001"/>
      <c r="T47" s="1001"/>
      <c r="U47" s="1001"/>
      <c r="V47" s="1001"/>
      <c r="W47" s="1001"/>
    </row>
    <row r="48" spans="1:23" s="1005" customFormat="1" ht="34.5" customHeight="1">
      <c r="A48" s="1063">
        <f>[1]مستشفيات!D48+[1]مراكز!D48+'[1]مديريات وديوان'!A69</f>
        <v>8</v>
      </c>
      <c r="B48" s="1063">
        <f>[1]مستشفيات!E48+[1]مراكز!E48+'[1]مديريات وديوان'!B69</f>
        <v>5</v>
      </c>
      <c r="C48" s="1063">
        <f>[1]مستشفيات!F48+[1]مراكز!F48+'[1]مديريات وديوان'!C69</f>
        <v>3</v>
      </c>
      <c r="D48" s="1063">
        <f>[1]مستشفيات!G48+[1]مراكز!G48+'[1]مديريات وديوان'!D69</f>
        <v>46</v>
      </c>
      <c r="E48" s="1063">
        <f>[1]مستشفيات!H48+[1]مراكز!H48+'[1]مديريات وديوان'!E69</f>
        <v>7</v>
      </c>
      <c r="F48" s="1063">
        <f>[1]مستشفيات!I48+[1]مراكز!I48+'[1]مديريات وديوان'!F69</f>
        <v>39</v>
      </c>
      <c r="G48" s="1063">
        <f>[1]مستشفيات!J48+[1]مراكز!J48+'[1]مديريات وديوان'!G69</f>
        <v>13</v>
      </c>
      <c r="H48" s="1063">
        <f>[1]مستشفيات!K48+[1]مراكز!K48+'[1]مديريات وديوان'!H69</f>
        <v>1</v>
      </c>
      <c r="I48" s="1063">
        <f>[1]مستشفيات!L48+[1]مراكز!L48+'[1]مديريات وديوان'!I69</f>
        <v>12</v>
      </c>
      <c r="J48" s="1063">
        <f>[1]مستشفيات!A32+[1]مراكز!A32+'[1]مديريات وديوان'!J69</f>
        <v>26</v>
      </c>
      <c r="K48" s="1063">
        <f>[1]مستشفيات!B32+[1]مراكز!B32+'[1]مديريات وديوان'!K69</f>
        <v>2</v>
      </c>
      <c r="L48" s="1063">
        <f>[1]مستشفيات!C32+[1]مراكز!C32+'[1]مديريات وديوان'!L69</f>
        <v>24</v>
      </c>
      <c r="M48" s="1031" t="s">
        <v>1042</v>
      </c>
      <c r="N48" s="1030"/>
      <c r="O48" s="1001"/>
      <c r="P48" s="1001"/>
      <c r="Q48" s="1001"/>
      <c r="R48" s="1001"/>
      <c r="S48" s="1001"/>
      <c r="T48" s="1001"/>
      <c r="U48" s="1001"/>
      <c r="V48" s="1001"/>
      <c r="W48" s="1001"/>
    </row>
    <row r="49" spans="1:23" s="1005" customFormat="1" ht="34.5" customHeight="1">
      <c r="A49" s="1063">
        <f>[1]مستشفيات!D49+[1]مراكز!D49+'[1]مديريات وديوان'!A70</f>
        <v>50</v>
      </c>
      <c r="B49" s="1063">
        <f>[1]مستشفيات!E49+[1]مراكز!E49+'[1]مديريات وديوان'!B70</f>
        <v>8</v>
      </c>
      <c r="C49" s="1063">
        <f>[1]مستشفيات!F49+[1]مراكز!F49+'[1]مديريات وديوان'!C70</f>
        <v>42</v>
      </c>
      <c r="D49" s="1063">
        <f>[1]مستشفيات!G49+[1]مراكز!G49+'[1]مديريات وديوان'!D70</f>
        <v>211</v>
      </c>
      <c r="E49" s="1063">
        <f>[1]مستشفيات!H49+[1]مراكز!H49+'[1]مديريات وديوان'!E70</f>
        <v>7</v>
      </c>
      <c r="F49" s="1063">
        <f>[1]مستشفيات!I49+[1]مراكز!I49+'[1]مديريات وديوان'!F70</f>
        <v>204</v>
      </c>
      <c r="G49" s="1063">
        <f>[1]مستشفيات!J49+[1]مراكز!J49+'[1]مديريات وديوان'!G70</f>
        <v>48</v>
      </c>
      <c r="H49" s="1063">
        <f>[1]مستشفيات!K49+[1]مراكز!K49+'[1]مديريات وديوان'!H70</f>
        <v>2</v>
      </c>
      <c r="I49" s="1063">
        <f>[1]مستشفيات!L49+[1]مراكز!L49+'[1]مديريات وديوان'!I70</f>
        <v>46</v>
      </c>
      <c r="J49" s="1063">
        <f>[1]مستشفيات!A33+[1]مراكز!A33+'[1]مديريات وديوان'!J70</f>
        <v>84</v>
      </c>
      <c r="K49" s="1063">
        <f>[1]مستشفيات!B33+[1]مراكز!B33+'[1]مديريات وديوان'!K70</f>
        <v>3</v>
      </c>
      <c r="L49" s="1063">
        <f>[1]مستشفيات!C33+[1]مراكز!C33+'[1]مديريات وديوان'!L70</f>
        <v>81</v>
      </c>
      <c r="M49" s="1039" t="s">
        <v>1044</v>
      </c>
      <c r="N49" s="1036" t="s">
        <v>1049</v>
      </c>
      <c r="O49" s="1001"/>
      <c r="P49" s="1001"/>
      <c r="Q49" s="1001"/>
      <c r="R49" s="1001"/>
      <c r="S49" s="1001"/>
      <c r="T49" s="1001"/>
      <c r="U49" s="1001"/>
      <c r="V49" s="1001"/>
      <c r="W49" s="1001"/>
    </row>
    <row r="50" spans="1:23" s="1005" customFormat="1" ht="34.5" customHeight="1">
      <c r="A50" s="1063">
        <f>[1]مستشفيات!D50+[1]مراكز!D50+'[1]مديريات وديوان'!A71</f>
        <v>577</v>
      </c>
      <c r="B50" s="1063">
        <f>[1]مستشفيات!E50+[1]مراكز!E50+'[1]مديريات وديوان'!B71</f>
        <v>8</v>
      </c>
      <c r="C50" s="1063">
        <f>[1]مستشفيات!F50+[1]مراكز!F50+'[1]مديريات وديوان'!C71</f>
        <v>569</v>
      </c>
      <c r="D50" s="1063">
        <f>[1]مستشفيات!G50+[1]مراكز!G50+'[1]مديريات وديوان'!D71</f>
        <v>2609</v>
      </c>
      <c r="E50" s="1063">
        <f>[1]مستشفيات!H50+[1]مراكز!H50+'[1]مديريات وديوان'!E71</f>
        <v>16</v>
      </c>
      <c r="F50" s="1063">
        <f>[1]مستشفيات!I50+[1]مراكز!I50+'[1]مديريات وديوان'!F71</f>
        <v>2593</v>
      </c>
      <c r="G50" s="1063">
        <f>[1]مستشفيات!J50+[1]مراكز!J50+'[1]مديريات وديوان'!G71</f>
        <v>818</v>
      </c>
      <c r="H50" s="1063">
        <f>[1]مستشفيات!K50+[1]مراكز!K50+'[1]مديريات وديوان'!H71</f>
        <v>7</v>
      </c>
      <c r="I50" s="1063">
        <f>[1]مستشفيات!L50+[1]مراكز!L50+'[1]مديريات وديوان'!I71</f>
        <v>811</v>
      </c>
      <c r="J50" s="1063">
        <f>[1]مستشفيات!A34+[1]مراكز!A34+'[1]مديريات وديوان'!J71</f>
        <v>1553</v>
      </c>
      <c r="K50" s="1063">
        <f>[1]مستشفيات!B34+[1]مراكز!B34+'[1]مديريات وديوان'!K71</f>
        <v>31</v>
      </c>
      <c r="L50" s="1063">
        <f>[1]مستشفيات!C34+[1]مراكز!C34+'[1]مديريات وديوان'!L71</f>
        <v>1522</v>
      </c>
      <c r="M50" s="1025" t="s">
        <v>1039</v>
      </c>
      <c r="N50" s="1026" t="s">
        <v>1050</v>
      </c>
      <c r="O50" s="1001"/>
      <c r="P50" s="1001"/>
      <c r="Q50" s="1001"/>
      <c r="R50" s="1001"/>
      <c r="S50" s="1001"/>
      <c r="T50" s="1001"/>
      <c r="U50" s="1001"/>
      <c r="V50" s="1001"/>
      <c r="W50" s="1001"/>
    </row>
    <row r="51" spans="1:23" s="1005" customFormat="1" ht="34.5" customHeight="1">
      <c r="A51" s="1063">
        <f>[1]مستشفيات!D51+[1]مراكز!D51+'[1]مديريات وديوان'!A72</f>
        <v>109</v>
      </c>
      <c r="B51" s="1063">
        <f>[1]مستشفيات!E51+[1]مراكز!E51+'[1]مديريات وديوان'!B72</f>
        <v>52</v>
      </c>
      <c r="C51" s="1063">
        <f>[1]مستشفيات!F51+[1]مراكز!F51+'[1]مديريات وديوان'!C72</f>
        <v>57</v>
      </c>
      <c r="D51" s="1063">
        <f>[1]مستشفيات!G51+[1]مراكز!G51+'[1]مديريات وديوان'!D72</f>
        <v>547</v>
      </c>
      <c r="E51" s="1063">
        <f>[1]مستشفيات!H51+[1]مراكز!H51+'[1]مديريات وديوان'!E72</f>
        <v>133</v>
      </c>
      <c r="F51" s="1063">
        <f>[1]مستشفيات!I51+[1]مراكز!I51+'[1]مديريات وديوان'!F72</f>
        <v>414</v>
      </c>
      <c r="G51" s="1063">
        <f>[1]مستشفيات!J51+[1]مراكز!J51+'[1]مديريات وديوان'!G72</f>
        <v>155</v>
      </c>
      <c r="H51" s="1063">
        <f>[1]مستشفيات!K51+[1]مراكز!K51+'[1]مديريات وديوان'!H72</f>
        <v>19</v>
      </c>
      <c r="I51" s="1063">
        <f>[1]مستشفيات!L51+[1]مراكز!L51+'[1]مديريات وديوان'!I72</f>
        <v>136</v>
      </c>
      <c r="J51" s="1063">
        <f>[1]مستشفيات!A35+[1]مراكز!A35+'[1]مديريات وديوان'!J72</f>
        <v>337</v>
      </c>
      <c r="K51" s="1063">
        <f>[1]مستشفيات!B35+[1]مراكز!B35+'[1]مديريات وديوان'!K72</f>
        <v>58</v>
      </c>
      <c r="L51" s="1063">
        <f>[1]مستشفيات!C35+[1]مراكز!C35+'[1]مديريات وديوان'!L72</f>
        <v>279</v>
      </c>
      <c r="M51" s="1031" t="s">
        <v>1042</v>
      </c>
      <c r="N51" s="1030" t="s">
        <v>1051</v>
      </c>
      <c r="O51" s="1001"/>
      <c r="P51" s="1001"/>
      <c r="Q51" s="1001"/>
      <c r="R51" s="1001"/>
      <c r="S51" s="1001"/>
      <c r="T51" s="1001"/>
      <c r="U51" s="1001"/>
      <c r="V51" s="1001"/>
      <c r="W51" s="1001"/>
    </row>
    <row r="52" spans="1:23" s="1005" customFormat="1" ht="34.5" customHeight="1">
      <c r="A52" s="1063">
        <f>[1]مستشفيات!D52+[1]مراكز!D52+'[1]مديريات وديوان'!A73</f>
        <v>686</v>
      </c>
      <c r="B52" s="1063">
        <f>[1]مستشفيات!E52+[1]مراكز!E52+'[1]مديريات وديوان'!B73</f>
        <v>60</v>
      </c>
      <c r="C52" s="1063">
        <f>[1]مستشفيات!F52+[1]مراكز!F52+'[1]مديريات وديوان'!C73</f>
        <v>626</v>
      </c>
      <c r="D52" s="1063">
        <f>[1]مستشفيات!G52+[1]مراكز!G52+'[1]مديريات وديوان'!D73</f>
        <v>3156</v>
      </c>
      <c r="E52" s="1063">
        <f>[1]مستشفيات!H52+[1]مراكز!H52+'[1]مديريات وديوان'!E73</f>
        <v>149</v>
      </c>
      <c r="F52" s="1063">
        <f>[1]مستشفيات!I52+[1]مراكز!I52+'[1]مديريات وديوان'!F73</f>
        <v>3007</v>
      </c>
      <c r="G52" s="1063">
        <f>[1]مستشفيات!J52+[1]مراكز!J52+'[1]مديريات وديوان'!G73</f>
        <v>973</v>
      </c>
      <c r="H52" s="1063">
        <f>[1]مستشفيات!K52+[1]مراكز!K52+'[1]مديريات وديوان'!H73</f>
        <v>26</v>
      </c>
      <c r="I52" s="1063">
        <f>[1]مستشفيات!L52+[1]مراكز!L52+'[1]مديريات وديوان'!I73</f>
        <v>947</v>
      </c>
      <c r="J52" s="1063">
        <f>[1]مستشفيات!A36+[1]مراكز!A36+'[1]مديريات وديوان'!J73</f>
        <v>1890</v>
      </c>
      <c r="K52" s="1063">
        <f>[1]مستشفيات!B36+[1]مراكز!B36+'[1]مديريات وديوان'!K73</f>
        <v>89</v>
      </c>
      <c r="L52" s="1063">
        <f>[1]مستشفيات!C36+[1]مراكز!C36+'[1]مديريات وديوان'!L73</f>
        <v>1801</v>
      </c>
      <c r="M52" s="1039" t="s">
        <v>1044</v>
      </c>
      <c r="N52" s="1036" t="s">
        <v>1052</v>
      </c>
      <c r="O52" s="1001"/>
      <c r="P52" s="1001"/>
      <c r="Q52" s="1001"/>
      <c r="R52" s="1001"/>
      <c r="S52" s="1001"/>
      <c r="T52" s="1001"/>
      <c r="U52" s="1001"/>
      <c r="V52" s="1065"/>
      <c r="W52" s="1001"/>
    </row>
    <row r="53" spans="1:23" s="994" customFormat="1" ht="23.25">
      <c r="A53" s="988" t="s">
        <v>1033</v>
      </c>
      <c r="B53" s="989"/>
      <c r="C53" s="989"/>
      <c r="D53" s="989"/>
      <c r="E53" s="989"/>
      <c r="F53" s="989"/>
      <c r="G53" s="989"/>
      <c r="H53" s="989"/>
      <c r="I53" s="989"/>
      <c r="J53" s="989"/>
      <c r="K53" s="989"/>
      <c r="L53" s="989"/>
      <c r="M53" s="990"/>
      <c r="N53" s="991" t="s">
        <v>1059</v>
      </c>
      <c r="O53" s="990"/>
      <c r="P53" s="990"/>
      <c r="Q53" s="990"/>
      <c r="R53" s="990"/>
      <c r="S53" s="990"/>
      <c r="T53" s="990"/>
      <c r="U53" s="990"/>
      <c r="V53" s="990"/>
      <c r="W53" s="990"/>
    </row>
    <row r="54" spans="1:23" s="1005" customFormat="1" ht="19.5" customHeight="1">
      <c r="A54" s="1058" t="s">
        <v>84</v>
      </c>
      <c r="B54" s="1059"/>
      <c r="C54" s="997" t="s">
        <v>83</v>
      </c>
      <c r="D54" s="995" t="s">
        <v>82</v>
      </c>
      <c r="E54" s="996"/>
      <c r="F54" s="998" t="s">
        <v>164</v>
      </c>
      <c r="G54" s="995" t="s">
        <v>163</v>
      </c>
      <c r="H54" s="996"/>
      <c r="I54" s="997" t="s">
        <v>79</v>
      </c>
      <c r="J54" s="995" t="s">
        <v>78</v>
      </c>
      <c r="K54" s="996"/>
      <c r="L54" s="997" t="s">
        <v>77</v>
      </c>
      <c r="M54" s="999"/>
      <c r="N54" s="1000" t="s">
        <v>1036</v>
      </c>
      <c r="O54" s="1001"/>
      <c r="P54" s="1001"/>
      <c r="Q54" s="1001"/>
      <c r="R54" s="1001"/>
      <c r="S54" s="1001"/>
      <c r="T54" s="1001"/>
      <c r="U54" s="1001"/>
      <c r="V54" s="1001"/>
      <c r="W54" s="1001"/>
    </row>
    <row r="55" spans="1:23" s="1005" customFormat="1" ht="19.5" customHeight="1">
      <c r="A55" s="1061" t="s">
        <v>95</v>
      </c>
      <c r="B55" s="1006" t="s">
        <v>573</v>
      </c>
      <c r="C55" s="1007" t="s">
        <v>572</v>
      </c>
      <c r="D55" s="1008" t="s">
        <v>95</v>
      </c>
      <c r="E55" s="1006" t="s">
        <v>573</v>
      </c>
      <c r="F55" s="1007" t="s">
        <v>572</v>
      </c>
      <c r="G55" s="1008" t="s">
        <v>95</v>
      </c>
      <c r="H55" s="1006" t="s">
        <v>573</v>
      </c>
      <c r="I55" s="1007" t="s">
        <v>572</v>
      </c>
      <c r="J55" s="1008" t="s">
        <v>95</v>
      </c>
      <c r="K55" s="1006" t="s">
        <v>573</v>
      </c>
      <c r="L55" s="1008" t="s">
        <v>572</v>
      </c>
      <c r="M55" s="1009"/>
      <c r="N55" s="1010" t="s">
        <v>1038</v>
      </c>
      <c r="O55" s="1001"/>
      <c r="P55" s="1001"/>
      <c r="Q55" s="1001"/>
      <c r="R55" s="1001"/>
      <c r="S55" s="1001"/>
      <c r="T55" s="1001"/>
      <c r="U55" s="1001"/>
      <c r="V55" s="1001"/>
      <c r="W55" s="1001"/>
    </row>
    <row r="56" spans="1:23" s="1005" customFormat="1" ht="19.5" customHeight="1">
      <c r="A56" s="1062" t="s">
        <v>96</v>
      </c>
      <c r="B56" s="1015" t="s">
        <v>562</v>
      </c>
      <c r="C56" s="1016" t="s">
        <v>561</v>
      </c>
      <c r="D56" s="1017" t="s">
        <v>96</v>
      </c>
      <c r="E56" s="1015" t="s">
        <v>562</v>
      </c>
      <c r="F56" s="1016" t="s">
        <v>561</v>
      </c>
      <c r="G56" s="1017" t="s">
        <v>96</v>
      </c>
      <c r="H56" s="1015" t="s">
        <v>562</v>
      </c>
      <c r="I56" s="1016" t="s">
        <v>561</v>
      </c>
      <c r="J56" s="1017" t="s">
        <v>96</v>
      </c>
      <c r="K56" s="1015" t="s">
        <v>562</v>
      </c>
      <c r="L56" s="1017" t="s">
        <v>561</v>
      </c>
      <c r="M56" s="1018"/>
      <c r="N56" s="1019"/>
      <c r="O56" s="1001"/>
      <c r="P56" s="1001"/>
      <c r="Q56" s="1001"/>
      <c r="R56" s="1001"/>
      <c r="S56" s="1001"/>
      <c r="T56" s="1001"/>
      <c r="U56" s="1001"/>
      <c r="V56" s="1001"/>
      <c r="W56" s="1001"/>
    </row>
    <row r="57" spans="1:23" s="1005" customFormat="1" ht="34.5" customHeight="1">
      <c r="A57" s="1063">
        <f>[1]مستشفيات!D57+[1]مراكز!D57+'[1]مديريات وديوان'!A88</f>
        <v>1590</v>
      </c>
      <c r="B57" s="1063">
        <f>[1]مستشفيات!E57+[1]مراكز!E57+'[1]مديريات وديوان'!B88</f>
        <v>1202</v>
      </c>
      <c r="C57" s="1063">
        <f>[1]مستشفيات!F57+[1]مراكز!F57+'[1]مديريات وديوان'!C88</f>
        <v>388</v>
      </c>
      <c r="D57" s="1063">
        <f>[1]مستشفيات!G57+[1]مراكز!G57+'[1]مديريات وديوان'!D88</f>
        <v>702</v>
      </c>
      <c r="E57" s="1063">
        <f>[1]مستشفيات!H57+[1]مراكز!H57+'[1]مديريات وديوان'!E88</f>
        <v>690</v>
      </c>
      <c r="F57" s="1063">
        <f>[1]مستشفيات!I57+[1]مراكز!I57+'[1]مديريات وديوان'!F88</f>
        <v>12</v>
      </c>
      <c r="G57" s="1063">
        <f>[1]مستشفيات!J57+[1]مراكز!J57+'[1]مديريات وديوان'!G88</f>
        <v>786</v>
      </c>
      <c r="H57" s="1063">
        <f>[1]مستشفيات!K57+[1]مراكز!K57+'[1]مديريات وديوان'!H88</f>
        <v>752</v>
      </c>
      <c r="I57" s="1063">
        <f>[1]مستشفيات!L57+[1]مراكز!L57+'[1]مديريات وديوان'!I88</f>
        <v>34</v>
      </c>
      <c r="J57" s="1063">
        <f>[1]مستشفيات!A41+[1]مراكز!A41+'[1]مديريات وديوان'!J88</f>
        <v>925</v>
      </c>
      <c r="K57" s="1063">
        <f>[1]مستشفيات!B41+[1]مراكز!B41+'[1]مديريات وديوان'!K88</f>
        <v>847</v>
      </c>
      <c r="L57" s="1063">
        <f>[1]مستشفيات!C41+[1]مراكز!C41+'[1]مديريات وديوان'!L88</f>
        <v>78</v>
      </c>
      <c r="M57" s="1025" t="s">
        <v>1039</v>
      </c>
      <c r="N57" s="1026" t="s">
        <v>1040</v>
      </c>
      <c r="O57" s="1001"/>
      <c r="P57" s="1001"/>
      <c r="Q57" s="1001"/>
      <c r="R57" s="1001"/>
      <c r="S57" s="1001"/>
      <c r="T57" s="1001"/>
      <c r="U57" s="1001"/>
      <c r="V57" s="1001"/>
      <c r="W57" s="1001"/>
    </row>
    <row r="58" spans="1:23" s="1005" customFormat="1" ht="34.5" customHeight="1">
      <c r="A58" s="1063">
        <f>[1]مستشفيات!D58+[1]مراكز!D58+'[1]مديريات وديوان'!A89</f>
        <v>448</v>
      </c>
      <c r="B58" s="1063">
        <f>[1]مستشفيات!E58+[1]مراكز!E58+'[1]مديريات وديوان'!B89</f>
        <v>422</v>
      </c>
      <c r="C58" s="1063">
        <f>[1]مستشفيات!F58+[1]مراكز!F58+'[1]مديريات وديوان'!C89</f>
        <v>26</v>
      </c>
      <c r="D58" s="1063">
        <f>[1]مستشفيات!G58+[1]مراكز!G58+'[1]مديريات وديوان'!D89</f>
        <v>180</v>
      </c>
      <c r="E58" s="1063">
        <f>[1]مستشفيات!H58+[1]مراكز!H58+'[1]مديريات وديوان'!E89</f>
        <v>177</v>
      </c>
      <c r="F58" s="1063">
        <f>[1]مستشفيات!I58+[1]مراكز!I58+'[1]مديريات وديوان'!F89</f>
        <v>3</v>
      </c>
      <c r="G58" s="1063">
        <f>[1]مستشفيات!J58+[1]مراكز!J58+'[1]مديريات وديوان'!G89</f>
        <v>289</v>
      </c>
      <c r="H58" s="1063">
        <f>[1]مستشفيات!K58+[1]مراكز!K58+'[1]مديريات وديوان'!H89</f>
        <v>284</v>
      </c>
      <c r="I58" s="1063">
        <f>[1]مستشفيات!L58+[1]مراكز!L58+'[1]مديريات وديوان'!I89</f>
        <v>5</v>
      </c>
      <c r="J58" s="1063">
        <f>[1]مستشفيات!A42+[1]مراكز!A42+'[1]مديريات وديوان'!J89</f>
        <v>330</v>
      </c>
      <c r="K58" s="1063">
        <f>[1]مستشفيات!B42+[1]مراكز!B42+'[1]مديريات وديوان'!K89</f>
        <v>309</v>
      </c>
      <c r="L58" s="1063">
        <f>[1]مستشفيات!C42+[1]مراكز!C42+'[1]مديريات وديوان'!L89</f>
        <v>21</v>
      </c>
      <c r="M58" s="1031" t="s">
        <v>1042</v>
      </c>
      <c r="N58" s="1032" t="s">
        <v>169</v>
      </c>
      <c r="O58" s="1001"/>
      <c r="P58" s="1001"/>
      <c r="Q58" s="1001"/>
      <c r="R58" s="1001"/>
      <c r="S58" s="1001"/>
      <c r="T58" s="1001"/>
      <c r="U58" s="1001"/>
      <c r="V58" s="1001"/>
      <c r="W58" s="1001"/>
    </row>
    <row r="59" spans="1:23" s="1005" customFormat="1" ht="34.5" customHeight="1">
      <c r="A59" s="1063">
        <f>[1]مستشفيات!D59+[1]مراكز!D59+'[1]مديريات وديوان'!A90</f>
        <v>2038</v>
      </c>
      <c r="B59" s="1063">
        <f>[1]مستشفيات!E59+[1]مراكز!E59+'[1]مديريات وديوان'!B90</f>
        <v>1624</v>
      </c>
      <c r="C59" s="1063">
        <f>[1]مستشفيات!F59+[1]مراكز!F59+'[1]مديريات وديوان'!C90</f>
        <v>414</v>
      </c>
      <c r="D59" s="1063">
        <f>[1]مستشفيات!G59+[1]مراكز!G59+'[1]مديريات وديوان'!D90</f>
        <v>882</v>
      </c>
      <c r="E59" s="1063">
        <f>[1]مستشفيات!H59+[1]مراكز!H59+'[1]مديريات وديوان'!E90</f>
        <v>867</v>
      </c>
      <c r="F59" s="1063">
        <f>[1]مستشفيات!I59+[1]مراكز!I59+'[1]مديريات وديوان'!F90</f>
        <v>15</v>
      </c>
      <c r="G59" s="1063">
        <f>[1]مستشفيات!J59+[1]مراكز!J59+'[1]مديريات وديوان'!G90</f>
        <v>1075</v>
      </c>
      <c r="H59" s="1063">
        <f>[1]مستشفيات!K59+[1]مراكز!K59+'[1]مديريات وديوان'!H90</f>
        <v>1036</v>
      </c>
      <c r="I59" s="1063">
        <f>[1]مستشفيات!L59+[1]مراكز!L59+'[1]مديريات وديوان'!I90</f>
        <v>39</v>
      </c>
      <c r="J59" s="1063">
        <f>[1]مستشفيات!A43+[1]مراكز!A43+'[1]مديريات وديوان'!J90</f>
        <v>1255</v>
      </c>
      <c r="K59" s="1063">
        <f>[1]مستشفيات!B43+[1]مراكز!B43+'[1]مديريات وديوان'!K90</f>
        <v>1156</v>
      </c>
      <c r="L59" s="1063">
        <f>[1]مستشفيات!C43+[1]مراكز!C43+'[1]مديريات وديوان'!L90</f>
        <v>99</v>
      </c>
      <c r="M59" s="1039" t="s">
        <v>1044</v>
      </c>
      <c r="N59" s="1036" t="s">
        <v>1045</v>
      </c>
      <c r="O59" s="1001"/>
      <c r="P59" s="1001"/>
      <c r="Q59" s="1001"/>
      <c r="R59" s="1001"/>
      <c r="S59" s="1001"/>
      <c r="T59" s="1001"/>
      <c r="U59" s="1001"/>
      <c r="V59" s="1001"/>
      <c r="W59" s="1001"/>
    </row>
    <row r="60" spans="1:23" s="1005" customFormat="1" ht="34.5" customHeight="1">
      <c r="A60" s="1063">
        <f>[1]مستشفيات!D60+[1]مراكز!D60+'[1]مديريات وديوان'!A91</f>
        <v>1130</v>
      </c>
      <c r="B60" s="1063">
        <f>[1]مستشفيات!E60+[1]مراكز!E60+'[1]مديريات وديوان'!B91</f>
        <v>12</v>
      </c>
      <c r="C60" s="1063">
        <f>[1]مستشفيات!F60+[1]مراكز!F60+'[1]مديريات وديوان'!C91</f>
        <v>1118</v>
      </c>
      <c r="D60" s="1063">
        <f>[1]مستشفيات!G60+[1]مراكز!G60+'[1]مديريات وديوان'!D91</f>
        <v>609</v>
      </c>
      <c r="E60" s="1063">
        <f>[1]مستشفيات!H60+[1]مراكز!H60+'[1]مديريات وديوان'!E91</f>
        <v>6</v>
      </c>
      <c r="F60" s="1063">
        <f>[1]مستشفيات!I60+[1]مراكز!I60+'[1]مديريات وديوان'!F91</f>
        <v>603</v>
      </c>
      <c r="G60" s="1063">
        <f>[1]مستشفيات!J60+[1]مراكز!J60+'[1]مديريات وديوان'!G91</f>
        <v>859</v>
      </c>
      <c r="H60" s="1063">
        <f>[1]مستشفيات!K60+[1]مراكز!K60+'[1]مديريات وديوان'!H91</f>
        <v>3</v>
      </c>
      <c r="I60" s="1063">
        <f>[1]مستشفيات!L60+[1]مراكز!L60+'[1]مديريات وديوان'!I91</f>
        <v>856</v>
      </c>
      <c r="J60" s="1063">
        <f>[1]مستشفيات!A44+[1]مراكز!A44+'[1]مديريات وديوان'!J91</f>
        <v>1041</v>
      </c>
      <c r="K60" s="1063">
        <f>[1]مستشفيات!B44+[1]مراكز!B44+'[1]مديريات وديوان'!K91</f>
        <v>14</v>
      </c>
      <c r="L60" s="1063">
        <f>[1]مستشفيات!C44+[1]مراكز!C44+'[1]مديريات وديوان'!L91</f>
        <v>1027</v>
      </c>
      <c r="M60" s="1025" t="s">
        <v>1039</v>
      </c>
      <c r="N60" s="1026" t="s">
        <v>1046</v>
      </c>
      <c r="O60" s="1001"/>
      <c r="P60" s="1001"/>
      <c r="Q60" s="1001"/>
      <c r="R60" s="1001"/>
      <c r="S60" s="1001"/>
      <c r="T60" s="1001"/>
      <c r="U60" s="1001"/>
      <c r="V60" s="1001"/>
      <c r="W60" s="1001"/>
    </row>
    <row r="61" spans="1:23" s="1005" customFormat="1" ht="34.5" customHeight="1">
      <c r="A61" s="1063">
        <f>[1]مستشفيات!D61+[1]مراكز!D61+'[1]مديريات وديوان'!A92</f>
        <v>3444</v>
      </c>
      <c r="B61" s="1063">
        <f>[1]مستشفيات!E61+[1]مراكز!E61+'[1]مديريات وديوان'!B92</f>
        <v>1154</v>
      </c>
      <c r="C61" s="1063">
        <f>[1]مستشفيات!F61+[1]مراكز!F61+'[1]مديريات وديوان'!C92</f>
        <v>2290</v>
      </c>
      <c r="D61" s="1063">
        <f>[1]مستشفيات!G61+[1]مراكز!G61+'[1]مديريات وديوان'!D92</f>
        <v>1770</v>
      </c>
      <c r="E61" s="1063">
        <f>[1]مستشفيات!H61+[1]مراكز!H61+'[1]مديريات وديوان'!E92</f>
        <v>646</v>
      </c>
      <c r="F61" s="1063">
        <f>[1]مستشفيات!I61+[1]مراكز!I61+'[1]مديريات وديوان'!F92</f>
        <v>1124</v>
      </c>
      <c r="G61" s="1063">
        <f>[1]مستشفيات!J61+[1]مراكز!J61+'[1]مديريات وديوان'!G92</f>
        <v>2196</v>
      </c>
      <c r="H61" s="1063">
        <f>[1]مستشفيات!K61+[1]مراكز!K61+'[1]مديريات وديوان'!H92</f>
        <v>948</v>
      </c>
      <c r="I61" s="1063">
        <f>[1]مستشفيات!L61+[1]مراكز!L61+'[1]مديريات وديوان'!I92</f>
        <v>1248</v>
      </c>
      <c r="J61" s="1063">
        <f>[1]مستشفيات!A45+[1]مراكز!A45+'[1]مديريات وديوان'!J92</f>
        <v>2285</v>
      </c>
      <c r="K61" s="1063">
        <f>[1]مستشفيات!B45+[1]مراكز!B45+'[1]مديريات وديوان'!K92</f>
        <v>1069</v>
      </c>
      <c r="L61" s="1063">
        <f>[1]مستشفيات!C45+[1]مراكز!C45+'[1]مديريات وديوان'!L92</f>
        <v>1216</v>
      </c>
      <c r="M61" s="1031" t="s">
        <v>1042</v>
      </c>
      <c r="N61" s="1032" t="s">
        <v>1047</v>
      </c>
      <c r="O61" s="1001"/>
      <c r="P61" s="1001"/>
      <c r="Q61" s="1001"/>
      <c r="R61" s="1001"/>
      <c r="S61" s="1001"/>
      <c r="T61" s="1001"/>
      <c r="U61" s="1001"/>
      <c r="V61" s="1001"/>
      <c r="W61" s="1001"/>
    </row>
    <row r="62" spans="1:23" s="1005" customFormat="1" ht="34.5" customHeight="1">
      <c r="A62" s="1063">
        <f>[1]مستشفيات!D62+[1]مراكز!D62+'[1]مديريات وديوان'!A93</f>
        <v>4574</v>
      </c>
      <c r="B62" s="1063">
        <f>[1]مستشفيات!E62+[1]مراكز!E62+'[1]مديريات وديوان'!B93</f>
        <v>1166</v>
      </c>
      <c r="C62" s="1063">
        <f>[1]مستشفيات!F62+[1]مراكز!F62+'[1]مديريات وديوان'!C93</f>
        <v>3408</v>
      </c>
      <c r="D62" s="1063">
        <f>[1]مستشفيات!G62+[1]مراكز!G62+'[1]مديريات وديوان'!D93</f>
        <v>2379</v>
      </c>
      <c r="E62" s="1063">
        <f>[1]مستشفيات!H62+[1]مراكز!H62+'[1]مديريات وديوان'!E93</f>
        <v>652</v>
      </c>
      <c r="F62" s="1063">
        <f>[1]مستشفيات!I62+[1]مراكز!I62+'[1]مديريات وديوان'!F93</f>
        <v>1727</v>
      </c>
      <c r="G62" s="1063">
        <f>[1]مستشفيات!J62+[1]مراكز!J62+'[1]مديريات وديوان'!G93</f>
        <v>3055</v>
      </c>
      <c r="H62" s="1063">
        <f>[1]مستشفيات!K62+[1]مراكز!K62+'[1]مديريات وديوان'!H93</f>
        <v>951</v>
      </c>
      <c r="I62" s="1063">
        <f>[1]مستشفيات!L62+[1]مراكز!L62+'[1]مديريات وديوان'!I93</f>
        <v>2104</v>
      </c>
      <c r="J62" s="1063">
        <f>[1]مستشفيات!A46+[1]مراكز!A46+'[1]مديريات وديوان'!J93</f>
        <v>3326</v>
      </c>
      <c r="K62" s="1063">
        <f>[1]مستشفيات!B46+[1]مراكز!B46+'[1]مديريات وديوان'!K93</f>
        <v>1083</v>
      </c>
      <c r="L62" s="1063">
        <f>[1]مستشفيات!C46+[1]مراكز!C46+'[1]مديريات وديوان'!L93</f>
        <v>2243</v>
      </c>
      <c r="M62" s="1039" t="s">
        <v>1044</v>
      </c>
      <c r="N62" s="1036" t="s">
        <v>121</v>
      </c>
      <c r="O62" s="1001"/>
      <c r="P62" s="1001"/>
      <c r="Q62" s="1001"/>
      <c r="R62" s="1001"/>
      <c r="S62" s="1001"/>
      <c r="T62" s="1001"/>
      <c r="U62" s="1001"/>
      <c r="V62" s="1001"/>
      <c r="W62" s="1001"/>
    </row>
    <row r="63" spans="1:23" s="1005" customFormat="1" ht="34.5" customHeight="1">
      <c r="A63" s="1063">
        <f>[1]مستشفيات!D63+[1]مراكز!D63+'[1]مديريات وديوان'!A94</f>
        <v>145</v>
      </c>
      <c r="B63" s="1063">
        <f>[1]مستشفيات!E63+[1]مراكز!E63+'[1]مديريات وديوان'!B94</f>
        <v>0</v>
      </c>
      <c r="C63" s="1063">
        <f>[1]مستشفيات!F63+[1]مراكز!F63+'[1]مديريات وديوان'!C94</f>
        <v>145</v>
      </c>
      <c r="D63" s="1063">
        <f>[1]مستشفيات!G63+[1]مراكز!G63+'[1]مديريات وديوان'!D94</f>
        <v>37</v>
      </c>
      <c r="E63" s="1063">
        <f>[1]مستشفيات!H63+[1]مراكز!H63+'[1]مديريات وديوان'!E94</f>
        <v>6</v>
      </c>
      <c r="F63" s="1063">
        <f>[1]مستشفيات!I63+[1]مراكز!I63+'[1]مديريات وديوان'!F94</f>
        <v>31</v>
      </c>
      <c r="G63" s="1063">
        <f>[1]مستشفيات!J63+[1]مراكز!J63+'[1]مديريات وديوان'!G94</f>
        <v>68</v>
      </c>
      <c r="H63" s="1063">
        <f>[1]مستشفيات!K63+[1]مراكز!K63+'[1]مديريات وديوان'!H94</f>
        <v>1</v>
      </c>
      <c r="I63" s="1063">
        <f>[1]مستشفيات!L63+[1]مراكز!L63+'[1]مديريات وديوان'!I94</f>
        <v>67</v>
      </c>
      <c r="J63" s="1063">
        <f>[1]مستشفيات!A47+[1]مراكز!A47+'[1]مديريات وديوان'!J94</f>
        <v>56</v>
      </c>
      <c r="K63" s="1063">
        <f>[1]مستشفيات!B47+[1]مراكز!B47+'[1]مديريات وديوان'!K94</f>
        <v>5</v>
      </c>
      <c r="L63" s="1063">
        <f>[1]مستشفيات!C47+[1]مراكز!C47+'[1]مديريات وديوان'!L94</f>
        <v>51</v>
      </c>
      <c r="M63" s="1025" t="s">
        <v>1039</v>
      </c>
      <c r="N63" s="1026" t="s">
        <v>1048</v>
      </c>
      <c r="O63" s="1001"/>
      <c r="P63" s="1001"/>
      <c r="Q63" s="1001"/>
      <c r="R63" s="1001"/>
      <c r="S63" s="1001"/>
      <c r="T63" s="1001"/>
      <c r="U63" s="1001"/>
      <c r="V63" s="1001"/>
      <c r="W63" s="1001"/>
    </row>
    <row r="64" spans="1:23" s="1005" customFormat="1" ht="34.5" customHeight="1">
      <c r="A64" s="1063">
        <f>[1]مستشفيات!D64+[1]مراكز!D64+'[1]مديريات وديوان'!A95</f>
        <v>14</v>
      </c>
      <c r="B64" s="1063">
        <f>[1]مستشفيات!E64+[1]مراكز!E64+'[1]مديريات وديوان'!B95</f>
        <v>2</v>
      </c>
      <c r="C64" s="1063">
        <f>[1]مستشفيات!F64+[1]مراكز!F64+'[1]مديريات وديوان'!C95</f>
        <v>12</v>
      </c>
      <c r="D64" s="1063">
        <f>[1]مستشفيات!G64+[1]مراكز!G64+'[1]مديريات وديوان'!D95</f>
        <v>17</v>
      </c>
      <c r="E64" s="1063">
        <f>[1]مستشفيات!H64+[1]مراكز!H64+'[1]مديريات وديوان'!E95</f>
        <v>6</v>
      </c>
      <c r="F64" s="1063">
        <f>[1]مستشفيات!I64+[1]مراكز!I64+'[1]مديريات وديوان'!F95</f>
        <v>11</v>
      </c>
      <c r="G64" s="1063">
        <f>[1]مستشفيات!J64+[1]مراكز!J64+'[1]مديريات وديوان'!G95</f>
        <v>4</v>
      </c>
      <c r="H64" s="1063">
        <f>[1]مستشفيات!K64+[1]مراكز!K64+'[1]مديريات وديوان'!H95</f>
        <v>1</v>
      </c>
      <c r="I64" s="1063">
        <f>[1]مستشفيات!L64+[1]مراكز!L64+'[1]مديريات وديوان'!I95</f>
        <v>3</v>
      </c>
      <c r="J64" s="1063">
        <f>[1]مستشفيات!A48+[1]مراكز!A48+'[1]مديريات وديوان'!J95</f>
        <v>26</v>
      </c>
      <c r="K64" s="1063">
        <f>[1]مستشفيات!B48+[1]مراكز!B48+'[1]مديريات وديوان'!K95</f>
        <v>4</v>
      </c>
      <c r="L64" s="1063">
        <f>[1]مستشفيات!C48+[1]مراكز!C48+'[1]مديريات وديوان'!L95</f>
        <v>22</v>
      </c>
      <c r="M64" s="1031" t="s">
        <v>1042</v>
      </c>
      <c r="N64" s="1030"/>
      <c r="O64" s="1001"/>
      <c r="P64" s="1001"/>
      <c r="Q64" s="1001"/>
      <c r="R64" s="1001"/>
      <c r="S64" s="1001"/>
      <c r="T64" s="1001"/>
      <c r="U64" s="1001"/>
      <c r="V64" s="1001"/>
      <c r="W64" s="1001"/>
    </row>
    <row r="65" spans="1:23" s="1005" customFormat="1" ht="34.5" customHeight="1">
      <c r="A65" s="1063">
        <f>[1]مستشفيات!D65+[1]مراكز!D65+'[1]مديريات وديوان'!A96</f>
        <v>159</v>
      </c>
      <c r="B65" s="1063">
        <f>[1]مستشفيات!E65+[1]مراكز!E65+'[1]مديريات وديوان'!B96</f>
        <v>2</v>
      </c>
      <c r="C65" s="1063">
        <f>[1]مستشفيات!F65+[1]مراكز!F65+'[1]مديريات وديوان'!C96</f>
        <v>157</v>
      </c>
      <c r="D65" s="1063">
        <f>[1]مستشفيات!G65+[1]مراكز!G65+'[1]مديريات وديوان'!D96</f>
        <v>54</v>
      </c>
      <c r="E65" s="1063">
        <f>[1]مستشفيات!H65+[1]مراكز!H65+'[1]مديريات وديوان'!E96</f>
        <v>12</v>
      </c>
      <c r="F65" s="1063">
        <f>[1]مستشفيات!I65+[1]مراكز!I65+'[1]مديريات وديوان'!F96</f>
        <v>42</v>
      </c>
      <c r="G65" s="1063">
        <f>[1]مستشفيات!J65+[1]مراكز!J65+'[1]مديريات وديوان'!G96</f>
        <v>72</v>
      </c>
      <c r="H65" s="1063">
        <f>[1]مستشفيات!K65+[1]مراكز!K65+'[1]مديريات وديوان'!H96</f>
        <v>2</v>
      </c>
      <c r="I65" s="1063">
        <f>[1]مستشفيات!L65+[1]مراكز!L65+'[1]مديريات وديوان'!I96</f>
        <v>70</v>
      </c>
      <c r="J65" s="1063">
        <f>[1]مستشفيات!A49+[1]مراكز!A49+'[1]مديريات وديوان'!J96</f>
        <v>82</v>
      </c>
      <c r="K65" s="1063">
        <f>[1]مستشفيات!B49+[1]مراكز!B49+'[1]مديريات وديوان'!K96</f>
        <v>9</v>
      </c>
      <c r="L65" s="1063">
        <f>[1]مستشفيات!C49+[1]مراكز!C49+'[1]مديريات وديوان'!L96</f>
        <v>73</v>
      </c>
      <c r="M65" s="1039" t="s">
        <v>1044</v>
      </c>
      <c r="N65" s="1036" t="s">
        <v>1049</v>
      </c>
      <c r="O65" s="1001"/>
      <c r="P65" s="1001"/>
      <c r="Q65" s="1001"/>
      <c r="R65" s="1001"/>
      <c r="S65" s="1001"/>
      <c r="T65" s="1001"/>
      <c r="U65" s="1001"/>
      <c r="V65" s="1001"/>
      <c r="W65" s="1001"/>
    </row>
    <row r="66" spans="1:23" s="1005" customFormat="1" ht="34.5" customHeight="1">
      <c r="A66" s="1063">
        <f>[1]مستشفيات!D66+[1]مراكز!D66+'[1]مديريات وديوان'!A97</f>
        <v>3052</v>
      </c>
      <c r="B66" s="1063">
        <f>[1]مستشفيات!E66+[1]مراكز!E66+'[1]مديريات وديوان'!B97</f>
        <v>21</v>
      </c>
      <c r="C66" s="1063">
        <f>[1]مستشفيات!F66+[1]مراكز!F66+'[1]مديريات وديوان'!C97</f>
        <v>3031</v>
      </c>
      <c r="D66" s="1063">
        <f>[1]مستشفيات!G66+[1]مراكز!G66+'[1]مديريات وديوان'!D97</f>
        <v>792</v>
      </c>
      <c r="E66" s="1063">
        <f>[1]مستشفيات!H66+[1]مراكز!H66+'[1]مديريات وديوان'!E97</f>
        <v>19</v>
      </c>
      <c r="F66" s="1063">
        <f>[1]مستشفيات!I66+[1]مراكز!I66+'[1]مديريات وديوان'!F97</f>
        <v>773</v>
      </c>
      <c r="G66" s="1063">
        <f>[1]مستشفيات!J66+[1]مراكز!J66+'[1]مديريات وديوان'!G97</f>
        <v>1440</v>
      </c>
      <c r="H66" s="1063">
        <f>[1]مستشفيات!K66+[1]مراكز!K66+'[1]مديريات وديوان'!H97</f>
        <v>14</v>
      </c>
      <c r="I66" s="1063">
        <f>[1]مستشفيات!L66+[1]مراكز!L66+'[1]مديريات وديوان'!I97</f>
        <v>1426</v>
      </c>
      <c r="J66" s="1063">
        <f>[1]مستشفيات!A50+[1]مراكز!A50+'[1]مديريات وديوان'!J97</f>
        <v>1273</v>
      </c>
      <c r="K66" s="1063">
        <f>[1]مستشفيات!B50+[1]مراكز!B50+'[1]مديريات وديوان'!K97</f>
        <v>27</v>
      </c>
      <c r="L66" s="1063">
        <f>[1]مستشفيات!C50+[1]مراكز!C50+'[1]مديريات وديوان'!L97</f>
        <v>1246</v>
      </c>
      <c r="M66" s="1025" t="s">
        <v>1039</v>
      </c>
      <c r="N66" s="1026" t="s">
        <v>1050</v>
      </c>
      <c r="O66" s="1001"/>
      <c r="P66" s="1001"/>
      <c r="Q66" s="1001"/>
      <c r="R66" s="1001"/>
      <c r="S66" s="1001"/>
      <c r="T66" s="1001"/>
      <c r="U66" s="1001"/>
      <c r="V66" s="1001"/>
      <c r="W66" s="1001"/>
    </row>
    <row r="67" spans="1:23" s="1005" customFormat="1" ht="34.5" customHeight="1">
      <c r="A67" s="1063">
        <f>[1]مستشفيات!D67+[1]مراكز!D67+'[1]مديريات وديوان'!A98</f>
        <v>423</v>
      </c>
      <c r="B67" s="1063">
        <f>[1]مستشفيات!E67+[1]مراكز!E67+'[1]مديريات وديوان'!B98</f>
        <v>139</v>
      </c>
      <c r="C67" s="1063">
        <f>[1]مستشفيات!F67+[1]مراكز!F67+'[1]مديريات وديوان'!C98</f>
        <v>284</v>
      </c>
      <c r="D67" s="1063">
        <f>[1]مستشفيات!G67+[1]مراكز!G67+'[1]مديريات وديوان'!D98</f>
        <v>286</v>
      </c>
      <c r="E67" s="1063">
        <f>[1]مستشفيات!H67+[1]مراكز!H67+'[1]مديريات وديوان'!E98</f>
        <v>117</v>
      </c>
      <c r="F67" s="1063">
        <f>[1]مستشفيات!I67+[1]مراكز!I67+'[1]مديريات وديوان'!F98</f>
        <v>169</v>
      </c>
      <c r="G67" s="1063">
        <f>[1]مستشفيات!J67+[1]مراكز!J67+'[1]مديريات وديوان'!G98</f>
        <v>372</v>
      </c>
      <c r="H67" s="1063">
        <f>[1]مستشفيات!K67+[1]مراكز!K67+'[1]مديريات وديوان'!H98</f>
        <v>140</v>
      </c>
      <c r="I67" s="1063">
        <f>[1]مستشفيات!L67+[1]مراكز!L67+'[1]مديريات وديوان'!I98</f>
        <v>232</v>
      </c>
      <c r="J67" s="1063">
        <f>[1]مستشفيات!A51+[1]مراكز!A51+'[1]مديريات وديوان'!J98</f>
        <v>310</v>
      </c>
      <c r="K67" s="1063">
        <f>[1]مستشفيات!B51+[1]مراكز!B51+'[1]مديريات وديوان'!K98</f>
        <v>57</v>
      </c>
      <c r="L67" s="1063">
        <f>[1]مستشفيات!C51+[1]مراكز!C51+'[1]مديريات وديوان'!L98</f>
        <v>253</v>
      </c>
      <c r="M67" s="1031" t="s">
        <v>1042</v>
      </c>
      <c r="N67" s="1030" t="s">
        <v>1051</v>
      </c>
      <c r="O67" s="1001"/>
      <c r="P67" s="1001"/>
      <c r="Q67" s="1001"/>
      <c r="R67" s="1001"/>
      <c r="S67" s="1001"/>
      <c r="T67" s="1001"/>
      <c r="U67" s="1001"/>
      <c r="V67" s="1001"/>
      <c r="W67" s="1001"/>
    </row>
    <row r="68" spans="1:23" s="1005" customFormat="1" ht="34.5" customHeight="1">
      <c r="A68" s="1063">
        <f>[1]مستشفيات!D68+[1]مراكز!D68+'[1]مديريات وديوان'!A99</f>
        <v>3475</v>
      </c>
      <c r="B68" s="1063">
        <f>[1]مستشفيات!E68+[1]مراكز!E68+'[1]مديريات وديوان'!B99</f>
        <v>160</v>
      </c>
      <c r="C68" s="1063">
        <f>[1]مستشفيات!F68+[1]مراكز!F68+'[1]مديريات وديوان'!C99</f>
        <v>3315</v>
      </c>
      <c r="D68" s="1063">
        <f>[1]مستشفيات!G68+[1]مراكز!G68+'[1]مديريات وديوان'!D99</f>
        <v>1078</v>
      </c>
      <c r="E68" s="1063">
        <f>[1]مستشفيات!H68+[1]مراكز!H68+'[1]مديريات وديوان'!E99</f>
        <v>136</v>
      </c>
      <c r="F68" s="1063">
        <f>[1]مستشفيات!I68+[1]مراكز!I68+'[1]مديريات وديوان'!F99</f>
        <v>942</v>
      </c>
      <c r="G68" s="1063">
        <f>[1]مستشفيات!J68+[1]مراكز!J68+'[1]مديريات وديوان'!G99</f>
        <v>1812</v>
      </c>
      <c r="H68" s="1063">
        <f>[1]مستشفيات!K68+[1]مراكز!K68+'[1]مديريات وديوان'!H99</f>
        <v>154</v>
      </c>
      <c r="I68" s="1063">
        <f>[1]مستشفيات!L68+[1]مراكز!L68+'[1]مديريات وديوان'!I99</f>
        <v>1658</v>
      </c>
      <c r="J68" s="1063">
        <f>[1]مستشفيات!A52+[1]مراكز!A52+'[1]مديريات وديوان'!J99</f>
        <v>1583</v>
      </c>
      <c r="K68" s="1063">
        <f>[1]مستشفيات!B52+[1]مراكز!B52+'[1]مديريات وديوان'!K99</f>
        <v>84</v>
      </c>
      <c r="L68" s="1063">
        <f>[1]مستشفيات!C52+[1]مراكز!C52+'[1]مديريات وديوان'!L99</f>
        <v>1499</v>
      </c>
      <c r="M68" s="1039" t="s">
        <v>1044</v>
      </c>
      <c r="N68" s="1036" t="s">
        <v>1052</v>
      </c>
      <c r="O68" s="1001"/>
      <c r="P68" s="1001"/>
      <c r="Q68" s="1001"/>
      <c r="R68" s="1001"/>
      <c r="S68" s="1001"/>
      <c r="T68" s="1001"/>
      <c r="U68" s="1001"/>
      <c r="V68" s="1001"/>
      <c r="W68" s="1001"/>
    </row>
    <row r="69" spans="1:23" s="994" customFormat="1" ht="23.25">
      <c r="A69" s="988" t="s">
        <v>1033</v>
      </c>
      <c r="B69" s="989"/>
      <c r="C69" s="989"/>
      <c r="D69" s="989"/>
      <c r="E69" s="989"/>
      <c r="F69" s="989"/>
      <c r="G69" s="989"/>
      <c r="H69" s="989"/>
      <c r="I69" s="989"/>
      <c r="J69" s="989"/>
      <c r="K69" s="989"/>
      <c r="L69" s="989"/>
      <c r="M69" s="990"/>
      <c r="N69" s="991" t="s">
        <v>1060</v>
      </c>
      <c r="O69" s="990"/>
      <c r="P69" s="990"/>
      <c r="Q69" s="990"/>
      <c r="R69" s="990"/>
      <c r="S69" s="990"/>
      <c r="T69" s="990"/>
      <c r="U69" s="990"/>
      <c r="V69" s="990"/>
      <c r="W69" s="990"/>
    </row>
    <row r="70" spans="1:23" s="1005" customFormat="1" ht="19.5" customHeight="1">
      <c r="A70" s="1058" t="s">
        <v>92</v>
      </c>
      <c r="B70" s="1059"/>
      <c r="C70" s="997" t="s">
        <v>91</v>
      </c>
      <c r="D70" s="995" t="s">
        <v>90</v>
      </c>
      <c r="E70" s="996"/>
      <c r="F70" s="997" t="s">
        <v>89</v>
      </c>
      <c r="G70" s="995" t="s">
        <v>88</v>
      </c>
      <c r="H70" s="996"/>
      <c r="I70" s="997" t="s">
        <v>165</v>
      </c>
      <c r="J70" s="995" t="s">
        <v>86</v>
      </c>
      <c r="K70" s="996"/>
      <c r="L70" s="997" t="s">
        <v>85</v>
      </c>
      <c r="M70" s="999"/>
      <c r="N70" s="1000" t="s">
        <v>1036</v>
      </c>
      <c r="O70" s="1001"/>
      <c r="P70" s="1001"/>
      <c r="Q70" s="1001"/>
      <c r="R70" s="1001"/>
      <c r="S70" s="1001"/>
      <c r="T70" s="1001"/>
      <c r="U70" s="1001"/>
      <c r="V70" s="1001"/>
      <c r="W70" s="1001"/>
    </row>
    <row r="71" spans="1:23" s="1005" customFormat="1" ht="19.5" customHeight="1">
      <c r="A71" s="1061" t="s">
        <v>95</v>
      </c>
      <c r="B71" s="1006" t="s">
        <v>573</v>
      </c>
      <c r="C71" s="1007" t="s">
        <v>572</v>
      </c>
      <c r="D71" s="1008" t="s">
        <v>95</v>
      </c>
      <c r="E71" s="1006" t="s">
        <v>573</v>
      </c>
      <c r="F71" s="1007" t="s">
        <v>572</v>
      </c>
      <c r="G71" s="1008" t="s">
        <v>95</v>
      </c>
      <c r="H71" s="1006" t="s">
        <v>573</v>
      </c>
      <c r="I71" s="1007" t="s">
        <v>572</v>
      </c>
      <c r="J71" s="1008" t="s">
        <v>95</v>
      </c>
      <c r="K71" s="1006" t="s">
        <v>573</v>
      </c>
      <c r="L71" s="1008" t="s">
        <v>572</v>
      </c>
      <c r="M71" s="1009"/>
      <c r="N71" s="1010" t="s">
        <v>1038</v>
      </c>
      <c r="O71" s="1001"/>
      <c r="P71" s="1001"/>
      <c r="Q71" s="1001"/>
      <c r="R71" s="1001"/>
      <c r="S71" s="1001"/>
      <c r="T71" s="1001"/>
      <c r="U71" s="1001"/>
      <c r="V71" s="1001"/>
      <c r="W71" s="1001"/>
    </row>
    <row r="72" spans="1:23" s="1005" customFormat="1" ht="19.5" customHeight="1">
      <c r="A72" s="1062" t="s">
        <v>96</v>
      </c>
      <c r="B72" s="1015" t="s">
        <v>562</v>
      </c>
      <c r="C72" s="1016" t="s">
        <v>561</v>
      </c>
      <c r="D72" s="1017" t="s">
        <v>96</v>
      </c>
      <c r="E72" s="1015" t="s">
        <v>562</v>
      </c>
      <c r="F72" s="1016" t="s">
        <v>561</v>
      </c>
      <c r="G72" s="1017" t="s">
        <v>96</v>
      </c>
      <c r="H72" s="1015" t="s">
        <v>562</v>
      </c>
      <c r="I72" s="1016" t="s">
        <v>561</v>
      </c>
      <c r="J72" s="1017" t="s">
        <v>96</v>
      </c>
      <c r="K72" s="1015" t="s">
        <v>562</v>
      </c>
      <c r="L72" s="1017" t="s">
        <v>561</v>
      </c>
      <c r="M72" s="1018"/>
      <c r="N72" s="1019"/>
      <c r="O72" s="1001"/>
      <c r="P72" s="1001"/>
      <c r="Q72" s="1001"/>
      <c r="R72" s="1001"/>
      <c r="S72" s="1001"/>
      <c r="T72" s="1001"/>
      <c r="U72" s="1001"/>
      <c r="V72" s="1001"/>
      <c r="W72" s="1001"/>
    </row>
    <row r="73" spans="1:23" s="1005" customFormat="1" ht="34.5" customHeight="1">
      <c r="A73" s="1063">
        <f>[1]مستشفيات!D73+[1]مراكز!D73+'[1]مديريات وديوان'!A114</f>
        <v>270</v>
      </c>
      <c r="B73" s="1063">
        <f>[1]مستشفيات!E73+[1]مراكز!E73+'[1]مديريات وديوان'!B114</f>
        <v>240</v>
      </c>
      <c r="C73" s="1063">
        <f>[1]مستشفيات!F73+[1]مراكز!F73+'[1]مديريات وديوان'!C114</f>
        <v>30</v>
      </c>
      <c r="D73" s="1063">
        <f>[1]مستشفيات!G73+[1]مراكز!G73+'[1]مديريات وديوان'!D114</f>
        <v>613</v>
      </c>
      <c r="E73" s="1063">
        <f>[1]مستشفيات!H73+[1]مراكز!H73+'[1]مديريات وديوان'!E114</f>
        <v>587</v>
      </c>
      <c r="F73" s="1063">
        <f>[1]مستشفيات!I73+[1]مراكز!I73+'[1]مديريات وديوان'!F114</f>
        <v>26</v>
      </c>
      <c r="G73" s="1063">
        <f>[1]مستشفيات!J73+[1]مراكز!J73+'[1]مديريات وديوان'!G114</f>
        <v>868</v>
      </c>
      <c r="H73" s="1063">
        <f>[1]مستشفيات!K73+[1]مراكز!K73+'[1]مديريات وديوان'!H114</f>
        <v>778</v>
      </c>
      <c r="I73" s="1063">
        <f>[1]مستشفيات!L73+[1]مراكز!L73+'[1]مديريات وديوان'!I114</f>
        <v>90</v>
      </c>
      <c r="J73" s="1024">
        <f>[1]مستشفيات!A57+[1]مراكز!A57+'[1]مديريات وديوان'!J114</f>
        <v>866</v>
      </c>
      <c r="K73" s="1024">
        <f>[1]مستشفيات!B57+[1]مراكز!B57+'[1]مديريات وديوان'!K114</f>
        <v>801</v>
      </c>
      <c r="L73" s="1024">
        <f>[1]مستشفيات!C57+[1]مراكز!C57+'[1]مديريات وديوان'!L114</f>
        <v>65</v>
      </c>
      <c r="M73" s="1025" t="s">
        <v>1039</v>
      </c>
      <c r="N73" s="1026" t="s">
        <v>1040</v>
      </c>
      <c r="O73" s="1001"/>
      <c r="P73" s="1001"/>
      <c r="Q73" s="1001"/>
      <c r="R73" s="1001"/>
      <c r="S73" s="1001"/>
      <c r="T73" s="1001"/>
      <c r="U73" s="1001"/>
      <c r="V73" s="1001"/>
      <c r="W73" s="1001"/>
    </row>
    <row r="74" spans="1:23" s="1005" customFormat="1" ht="34.5" customHeight="1">
      <c r="A74" s="1063">
        <f>[1]مستشفيات!D74+[1]مراكز!D74+'[1]مديريات وديوان'!A115</f>
        <v>62</v>
      </c>
      <c r="B74" s="1063">
        <f>[1]مستشفيات!E74+[1]مراكز!E74+'[1]مديريات وديوان'!B115</f>
        <v>60</v>
      </c>
      <c r="C74" s="1063">
        <f>[1]مستشفيات!F74+[1]مراكز!F74+'[1]مديريات وديوان'!C115</f>
        <v>2</v>
      </c>
      <c r="D74" s="1063">
        <f>[1]مستشفيات!G74+[1]مراكز!G74+'[1]مديريات وديوان'!D115</f>
        <v>199</v>
      </c>
      <c r="E74" s="1063">
        <f>[1]مستشفيات!H74+[1]مراكز!H74+'[1]مديريات وديوان'!E115</f>
        <v>192</v>
      </c>
      <c r="F74" s="1063">
        <f>[1]مستشفيات!I74+[1]مراكز!I74+'[1]مديريات وديوان'!F115</f>
        <v>7</v>
      </c>
      <c r="G74" s="1063">
        <f>[1]مستشفيات!J74+[1]مراكز!J74+'[1]مديريات وديوان'!G115</f>
        <v>228</v>
      </c>
      <c r="H74" s="1063">
        <f>[1]مستشفيات!K74+[1]مراكز!K74+'[1]مديريات وديوان'!H115</f>
        <v>221</v>
      </c>
      <c r="I74" s="1063">
        <f>[1]مستشفيات!L74+[1]مراكز!L74+'[1]مديريات وديوان'!I115</f>
        <v>7</v>
      </c>
      <c r="J74" s="1024">
        <f>[1]مستشفيات!A58+[1]مراكز!A58+'[1]مديريات وديوان'!J115</f>
        <v>256</v>
      </c>
      <c r="K74" s="1024">
        <f>[1]مستشفيات!B58+[1]مراكز!B58+'[1]مديريات وديوان'!K115</f>
        <v>253</v>
      </c>
      <c r="L74" s="1024">
        <f>[1]مستشفيات!C58+[1]مراكز!C58+'[1]مديريات وديوان'!L115</f>
        <v>3</v>
      </c>
      <c r="M74" s="1031" t="s">
        <v>1042</v>
      </c>
      <c r="N74" s="1032" t="s">
        <v>169</v>
      </c>
      <c r="O74" s="1001"/>
      <c r="P74" s="1001"/>
      <c r="Q74" s="1001"/>
      <c r="R74" s="1001"/>
      <c r="S74" s="1001"/>
      <c r="T74" s="1001"/>
      <c r="U74" s="1001"/>
      <c r="V74" s="1001"/>
      <c r="W74" s="1001"/>
    </row>
    <row r="75" spans="1:23" s="1005" customFormat="1" ht="34.5" customHeight="1">
      <c r="A75" s="1063">
        <f>[1]مستشفيات!D75+[1]مراكز!D75+'[1]مديريات وديوان'!A116</f>
        <v>332</v>
      </c>
      <c r="B75" s="1063">
        <f>[1]مستشفيات!E75+[1]مراكز!E75+'[1]مديريات وديوان'!B116</f>
        <v>300</v>
      </c>
      <c r="C75" s="1063">
        <f>[1]مستشفيات!F75+[1]مراكز!F75+'[1]مديريات وديوان'!C116</f>
        <v>32</v>
      </c>
      <c r="D75" s="1063">
        <f>[1]مستشفيات!G75+[1]مراكز!G75+'[1]مديريات وديوان'!D116</f>
        <v>812</v>
      </c>
      <c r="E75" s="1063">
        <f>[1]مستشفيات!H75+[1]مراكز!H75+'[1]مديريات وديوان'!E116</f>
        <v>779</v>
      </c>
      <c r="F75" s="1063">
        <f>[1]مستشفيات!I75+[1]مراكز!I75+'[1]مديريات وديوان'!F116</f>
        <v>33</v>
      </c>
      <c r="G75" s="1063">
        <f>[1]مستشفيات!J75+[1]مراكز!J75+'[1]مديريات وديوان'!G116</f>
        <v>1096</v>
      </c>
      <c r="H75" s="1063">
        <f>[1]مستشفيات!K75+[1]مراكز!K75+'[1]مديريات وديوان'!H116</f>
        <v>999</v>
      </c>
      <c r="I75" s="1063">
        <f>[1]مستشفيات!L75+[1]مراكز!L75+'[1]مديريات وديوان'!I116</f>
        <v>97</v>
      </c>
      <c r="J75" s="1024">
        <f>[1]مستشفيات!A59+[1]مراكز!A59+'[1]مديريات وديوان'!J116</f>
        <v>1122</v>
      </c>
      <c r="K75" s="1024">
        <f>[1]مستشفيات!B59+[1]مراكز!B59+'[1]مديريات وديوان'!K116</f>
        <v>1054</v>
      </c>
      <c r="L75" s="1024">
        <f>[1]مستشفيات!C59+[1]مراكز!C59+'[1]مديريات وديوان'!L116</f>
        <v>68</v>
      </c>
      <c r="M75" s="1039" t="s">
        <v>1044</v>
      </c>
      <c r="N75" s="1036" t="s">
        <v>1045</v>
      </c>
      <c r="O75" s="1001"/>
      <c r="P75" s="1001"/>
      <c r="Q75" s="1001"/>
      <c r="R75" s="1001"/>
      <c r="S75" s="1001"/>
      <c r="T75" s="1001"/>
      <c r="U75" s="1001"/>
      <c r="V75" s="1001"/>
      <c r="W75" s="1001"/>
    </row>
    <row r="76" spans="1:23" s="1005" customFormat="1" ht="34.5" customHeight="1">
      <c r="A76" s="1063">
        <f>[1]مستشفيات!D76+[1]مراكز!D76+'[1]مديريات وديوان'!A117</f>
        <v>417</v>
      </c>
      <c r="B76" s="1063">
        <f>[1]مستشفيات!E76+[1]مراكز!E76+'[1]مديريات وديوان'!B117</f>
        <v>1</v>
      </c>
      <c r="C76" s="1063">
        <f>[1]مستشفيات!F76+[1]مراكز!F76+'[1]مديريات وديوان'!C117</f>
        <v>416</v>
      </c>
      <c r="D76" s="1063">
        <f>[1]مستشفيات!G76+[1]مراكز!G76+'[1]مديريات وديوان'!D117</f>
        <v>762</v>
      </c>
      <c r="E76" s="1063">
        <f>[1]مستشفيات!H76+[1]مراكز!H76+'[1]مديريات وديوان'!E117</f>
        <v>1</v>
      </c>
      <c r="F76" s="1063">
        <f>[1]مستشفيات!I76+[1]مراكز!I76+'[1]مديريات وديوان'!F117</f>
        <v>761</v>
      </c>
      <c r="G76" s="1063">
        <f>[1]مستشفيات!J76+[1]مراكز!J76+'[1]مديريات وديوان'!G117</f>
        <v>590</v>
      </c>
      <c r="H76" s="1063">
        <f>[1]مستشفيات!K76+[1]مراكز!K76+'[1]مديريات وديوان'!H117</f>
        <v>30</v>
      </c>
      <c r="I76" s="1063">
        <f>[1]مستشفيات!L76+[1]مراكز!L76+'[1]مديريات وديوان'!I117</f>
        <v>560</v>
      </c>
      <c r="J76" s="1024">
        <f>[1]مستشفيات!A60+[1]مراكز!A60+'[1]مديريات وديوان'!J117</f>
        <v>735</v>
      </c>
      <c r="K76" s="1024">
        <f>[1]مستشفيات!B60+[1]مراكز!B60+'[1]مديريات وديوان'!K117</f>
        <v>18</v>
      </c>
      <c r="L76" s="1024">
        <f>[1]مستشفيات!C60+[1]مراكز!C60+'[1]مديريات وديوان'!L117</f>
        <v>717</v>
      </c>
      <c r="M76" s="1025" t="s">
        <v>1039</v>
      </c>
      <c r="N76" s="1026" t="s">
        <v>1046</v>
      </c>
      <c r="O76" s="1001"/>
      <c r="P76" s="1001"/>
      <c r="Q76" s="1001"/>
      <c r="R76" s="1001"/>
      <c r="S76" s="1001"/>
      <c r="T76" s="1001"/>
      <c r="U76" s="1001"/>
      <c r="V76" s="1001"/>
      <c r="W76" s="1001"/>
    </row>
    <row r="77" spans="1:23" s="1005" customFormat="1" ht="34.5" customHeight="1">
      <c r="A77" s="1063">
        <f>[1]مستشفيات!D77+[1]مراكز!D77+'[1]مديريات وديوان'!A118</f>
        <v>595</v>
      </c>
      <c r="B77" s="1063">
        <f>[1]مستشفيات!E77+[1]مراكز!E77+'[1]مديريات وديوان'!B118</f>
        <v>244</v>
      </c>
      <c r="C77" s="1063">
        <f>[1]مستشفيات!F77+[1]مراكز!F77+'[1]مديريات وديوان'!C118</f>
        <v>351</v>
      </c>
      <c r="D77" s="1063">
        <f>[1]مستشفيات!G77+[1]مراكز!G77+'[1]مديريات وديوان'!D118</f>
        <v>1837</v>
      </c>
      <c r="E77" s="1063">
        <f>[1]مستشفيات!H77+[1]مراكز!H77+'[1]مديريات وديوان'!E118</f>
        <v>749</v>
      </c>
      <c r="F77" s="1063">
        <f>[1]مستشفيات!I77+[1]مراكز!I77+'[1]مديريات وديوان'!F118</f>
        <v>1088</v>
      </c>
      <c r="G77" s="1063">
        <f>[1]مستشفيات!J77+[1]مراكز!J77+'[1]مديريات وديوان'!G118</f>
        <v>1540</v>
      </c>
      <c r="H77" s="1063">
        <f>[1]مستشفيات!K77+[1]مراكز!K77+'[1]مديريات وديوان'!H118</f>
        <v>1330</v>
      </c>
      <c r="I77" s="1063">
        <f>[1]مستشفيات!L77+[1]مراكز!L77+'[1]مديريات وديوان'!I118</f>
        <v>210</v>
      </c>
      <c r="J77" s="1024">
        <f>[1]مستشفيات!A61+[1]مراكز!A61+'[1]مديريات وديوان'!J118</f>
        <v>2018</v>
      </c>
      <c r="K77" s="1024">
        <f>[1]مستشفيات!B61+[1]مراكز!B61+'[1]مديريات وديوان'!K118</f>
        <v>1687</v>
      </c>
      <c r="L77" s="1024">
        <f>[1]مستشفيات!C61+[1]مراكز!C61+'[1]مديريات وديوان'!L118</f>
        <v>331</v>
      </c>
      <c r="M77" s="1031" t="s">
        <v>1042</v>
      </c>
      <c r="N77" s="1032" t="s">
        <v>1047</v>
      </c>
      <c r="O77" s="1001"/>
      <c r="P77" s="1001"/>
      <c r="Q77" s="1001"/>
      <c r="R77" s="1001"/>
      <c r="S77" s="1001"/>
      <c r="T77" s="1001"/>
      <c r="U77" s="1001"/>
      <c r="V77" s="1001"/>
      <c r="W77" s="1001"/>
    </row>
    <row r="78" spans="1:23" s="1005" customFormat="1" ht="34.5" customHeight="1">
      <c r="A78" s="1063">
        <f>[1]مستشفيات!D78+[1]مراكز!D78+'[1]مديريات وديوان'!A119</f>
        <v>1012</v>
      </c>
      <c r="B78" s="1063">
        <f>[1]مستشفيات!E78+[1]مراكز!E78+'[1]مديريات وديوان'!B119</f>
        <v>245</v>
      </c>
      <c r="C78" s="1063">
        <f>[1]مستشفيات!F78+[1]مراكز!F78+'[1]مديريات وديوان'!C119</f>
        <v>767</v>
      </c>
      <c r="D78" s="1063">
        <f>[1]مستشفيات!G78+[1]مراكز!G78+'[1]مديريات وديوان'!D119</f>
        <v>2599</v>
      </c>
      <c r="E78" s="1063">
        <f>[1]مستشفيات!H78+[1]مراكز!H78+'[1]مديريات وديوان'!E119</f>
        <v>750</v>
      </c>
      <c r="F78" s="1063">
        <f>[1]مستشفيات!I78+[1]مراكز!I78+'[1]مديريات وديوان'!F119</f>
        <v>1849</v>
      </c>
      <c r="G78" s="1063">
        <f>[1]مستشفيات!J78+[1]مراكز!J78+'[1]مديريات وديوان'!G119</f>
        <v>2130</v>
      </c>
      <c r="H78" s="1063">
        <f>[1]مستشفيات!K78+[1]مراكز!K78+'[1]مديريات وديوان'!H119</f>
        <v>1360</v>
      </c>
      <c r="I78" s="1063">
        <f>[1]مستشفيات!L78+[1]مراكز!L78+'[1]مديريات وديوان'!I119</f>
        <v>770</v>
      </c>
      <c r="J78" s="1024">
        <f>[1]مستشفيات!A62+[1]مراكز!A62+'[1]مديريات وديوان'!J119</f>
        <v>2753</v>
      </c>
      <c r="K78" s="1024">
        <f>[1]مستشفيات!B62+[1]مراكز!B62+'[1]مديريات وديوان'!K119</f>
        <v>1705</v>
      </c>
      <c r="L78" s="1024">
        <f>[1]مستشفيات!C62+[1]مراكز!C62+'[1]مديريات وديوان'!L119</f>
        <v>1048</v>
      </c>
      <c r="M78" s="1039" t="s">
        <v>1044</v>
      </c>
      <c r="N78" s="1036" t="s">
        <v>121</v>
      </c>
      <c r="O78" s="1001"/>
      <c r="P78" s="1001"/>
      <c r="Q78" s="1001"/>
      <c r="R78" s="1001"/>
      <c r="S78" s="1001"/>
      <c r="T78" s="1001"/>
      <c r="U78" s="1001"/>
      <c r="V78" s="1001"/>
      <c r="W78" s="1001"/>
    </row>
    <row r="79" spans="1:23" s="1005" customFormat="1" ht="34.5" customHeight="1">
      <c r="A79" s="1063">
        <f>[1]مستشفيات!D79+[1]مراكز!D79+'[1]مديريات وديوان'!A120</f>
        <v>22</v>
      </c>
      <c r="B79" s="1063">
        <f>[1]مستشفيات!E79+[1]مراكز!E79+'[1]مديريات وديوان'!B120</f>
        <v>1</v>
      </c>
      <c r="C79" s="1063">
        <f>[1]مستشفيات!F79+[1]مراكز!F79+'[1]مديريات وديوان'!C120</f>
        <v>21</v>
      </c>
      <c r="D79" s="1063">
        <f>[1]مستشفيات!G79+[1]مراكز!G79+'[1]مديريات وديوان'!D120</f>
        <v>26</v>
      </c>
      <c r="E79" s="1063">
        <f>[1]مستشفيات!H79+[1]مراكز!H79+'[1]مديريات وديوان'!E120</f>
        <v>5</v>
      </c>
      <c r="F79" s="1063">
        <f>[1]مستشفيات!I79+[1]مراكز!I79+'[1]مديريات وديوان'!F120</f>
        <v>21</v>
      </c>
      <c r="G79" s="1063">
        <f>[1]مستشفيات!J79+[1]مراكز!J79+'[1]مديريات وديوان'!G120</f>
        <v>43</v>
      </c>
      <c r="H79" s="1063">
        <f>[1]مستشفيات!K79+[1]مراكز!K79+'[1]مديريات وديوان'!H120</f>
        <v>7</v>
      </c>
      <c r="I79" s="1063">
        <f>[1]مستشفيات!L79+[1]مراكز!L79+'[1]مديريات وديوان'!I120</f>
        <v>36</v>
      </c>
      <c r="J79" s="1024">
        <f>[1]مستشفيات!A63+[1]مراكز!A63+'[1]مديريات وديوان'!J120</f>
        <v>91</v>
      </c>
      <c r="K79" s="1024">
        <f>[1]مستشفيات!B63+[1]مراكز!B63+'[1]مديريات وديوان'!K120</f>
        <v>5</v>
      </c>
      <c r="L79" s="1024">
        <f>[1]مستشفيات!C63+[1]مراكز!C63+'[1]مديريات وديوان'!L120</f>
        <v>86</v>
      </c>
      <c r="M79" s="1025" t="s">
        <v>1039</v>
      </c>
      <c r="N79" s="1026" t="s">
        <v>1048</v>
      </c>
      <c r="O79" s="1001"/>
      <c r="P79" s="1001"/>
      <c r="Q79" s="1001"/>
      <c r="R79" s="1001"/>
      <c r="S79" s="1001"/>
      <c r="T79" s="1001"/>
      <c r="U79" s="1001"/>
      <c r="V79" s="1001"/>
      <c r="W79" s="1001"/>
    </row>
    <row r="80" spans="1:23" s="1005" customFormat="1" ht="34.5" customHeight="1">
      <c r="A80" s="1063">
        <f>[1]مستشفيات!D80+[1]مراكز!D80+'[1]مديريات وديوان'!A121</f>
        <v>4</v>
      </c>
      <c r="B80" s="1063">
        <f>[1]مستشفيات!E80+[1]مراكز!E80+'[1]مديريات وديوان'!B121</f>
        <v>1</v>
      </c>
      <c r="C80" s="1063">
        <f>[1]مستشفيات!F80+[1]مراكز!F80+'[1]مديريات وديوان'!C121</f>
        <v>3</v>
      </c>
      <c r="D80" s="1063">
        <f>[1]مستشفيات!G80+[1]مراكز!G80+'[1]مديريات وديوان'!D121</f>
        <v>19</v>
      </c>
      <c r="E80" s="1063">
        <f>[1]مستشفيات!H80+[1]مراكز!H80+'[1]مديريات وديوان'!E121</f>
        <v>11</v>
      </c>
      <c r="F80" s="1063">
        <f>[1]مستشفيات!I80+[1]مراكز!I80+'[1]مديريات وديوان'!F121</f>
        <v>8</v>
      </c>
      <c r="G80" s="1063">
        <f>[1]مستشفيات!J80+[1]مراكز!J80+'[1]مديريات وديوان'!G121</f>
        <v>24</v>
      </c>
      <c r="H80" s="1063">
        <f>[1]مستشفيات!K80+[1]مراكز!K80+'[1]مديريات وديوان'!H121</f>
        <v>19</v>
      </c>
      <c r="I80" s="1063">
        <f>[1]مستشفيات!L80+[1]مراكز!L80+'[1]مديريات وديوان'!I121</f>
        <v>5</v>
      </c>
      <c r="J80" s="1024">
        <f>[1]مستشفيات!A64+[1]مراكز!A64+'[1]مديريات وديوان'!J121</f>
        <v>9</v>
      </c>
      <c r="K80" s="1024">
        <f>[1]مستشفيات!B64+[1]مراكز!B64+'[1]مديريات وديوان'!K121</f>
        <v>4</v>
      </c>
      <c r="L80" s="1024">
        <f>[1]مستشفيات!C64+[1]مراكز!C64+'[1]مديريات وديوان'!L121</f>
        <v>5</v>
      </c>
      <c r="M80" s="1031" t="s">
        <v>1042</v>
      </c>
      <c r="N80" s="1030"/>
      <c r="O80" s="1001"/>
      <c r="P80" s="1001"/>
      <c r="Q80" s="1001"/>
      <c r="R80" s="1001"/>
      <c r="S80" s="1001"/>
      <c r="T80" s="1001"/>
      <c r="U80" s="1001"/>
      <c r="V80" s="1001"/>
      <c r="W80" s="1001"/>
    </row>
    <row r="81" spans="1:23" s="1005" customFormat="1" ht="34.5" customHeight="1">
      <c r="A81" s="1063">
        <f>[1]مستشفيات!D81+[1]مراكز!D81+'[1]مديريات وديوان'!A122</f>
        <v>26</v>
      </c>
      <c r="B81" s="1063">
        <f>[1]مستشفيات!E81+[1]مراكز!E81+'[1]مديريات وديوان'!B122</f>
        <v>2</v>
      </c>
      <c r="C81" s="1063">
        <f>[1]مستشفيات!F81+[1]مراكز!F81+'[1]مديريات وديوان'!C122</f>
        <v>24</v>
      </c>
      <c r="D81" s="1063">
        <f>[1]مستشفيات!G81+[1]مراكز!G81+'[1]مديريات وديوان'!D122</f>
        <v>45</v>
      </c>
      <c r="E81" s="1063">
        <f>[1]مستشفيات!H81+[1]مراكز!H81+'[1]مديريات وديوان'!E122</f>
        <v>16</v>
      </c>
      <c r="F81" s="1063">
        <f>[1]مستشفيات!I81+[1]مراكز!I81+'[1]مديريات وديوان'!F122</f>
        <v>29</v>
      </c>
      <c r="G81" s="1063">
        <f>[1]مستشفيات!J81+[1]مراكز!J81+'[1]مديريات وديوان'!G122</f>
        <v>67</v>
      </c>
      <c r="H81" s="1063">
        <f>[1]مستشفيات!K81+[1]مراكز!K81+'[1]مديريات وديوان'!H122</f>
        <v>26</v>
      </c>
      <c r="I81" s="1063">
        <f>[1]مستشفيات!L81+[1]مراكز!L81+'[1]مديريات وديوان'!I122</f>
        <v>41</v>
      </c>
      <c r="J81" s="1024">
        <f>[1]مستشفيات!A65+[1]مراكز!A65+'[1]مديريات وديوان'!J122</f>
        <v>100</v>
      </c>
      <c r="K81" s="1024">
        <f>[1]مستشفيات!B65+[1]مراكز!B65+'[1]مديريات وديوان'!K122</f>
        <v>9</v>
      </c>
      <c r="L81" s="1024">
        <f>[1]مستشفيات!C65+[1]مراكز!C65+'[1]مديريات وديوان'!L122</f>
        <v>91</v>
      </c>
      <c r="M81" s="1039" t="s">
        <v>1044</v>
      </c>
      <c r="N81" s="1036" t="s">
        <v>1049</v>
      </c>
      <c r="O81" s="1001"/>
      <c r="P81" s="1001"/>
      <c r="Q81" s="1001"/>
      <c r="R81" s="1001"/>
      <c r="S81" s="1001"/>
      <c r="T81" s="1001"/>
      <c r="U81" s="1001"/>
      <c r="V81" s="1001"/>
      <c r="W81" s="1001"/>
    </row>
    <row r="82" spans="1:23" s="1005" customFormat="1" ht="34.5" customHeight="1">
      <c r="A82" s="1063">
        <f>[1]مستشفيات!D82+[1]مراكز!D82+'[1]مديريات وديوان'!A123</f>
        <v>427</v>
      </c>
      <c r="B82" s="1063">
        <f>[1]مستشفيات!E82+[1]مراكز!E82+'[1]مديريات وديوان'!B123</f>
        <v>12</v>
      </c>
      <c r="C82" s="1063">
        <f>[1]مستشفيات!F82+[1]مراكز!F82+'[1]مديريات وديوان'!C123</f>
        <v>415</v>
      </c>
      <c r="D82" s="1063">
        <f>[1]مستشفيات!G82+[1]مراكز!G82+'[1]مديريات وديوان'!D123</f>
        <v>920</v>
      </c>
      <c r="E82" s="1063">
        <f>[1]مستشفيات!H82+[1]مراكز!H82+'[1]مديريات وديوان'!E123</f>
        <v>18</v>
      </c>
      <c r="F82" s="1063">
        <f>[1]مستشفيات!I82+[1]مراكز!I82+'[1]مديريات وديوان'!F123</f>
        <v>902</v>
      </c>
      <c r="G82" s="1063">
        <f>[1]مستشفيات!J82+[1]مراكز!J82+'[1]مديريات وديوان'!G123</f>
        <v>1108</v>
      </c>
      <c r="H82" s="1063">
        <f>[1]مستشفيات!K82+[1]مراكز!K82+'[1]مديريات وديوان'!H123</f>
        <v>31</v>
      </c>
      <c r="I82" s="1063">
        <f>[1]مستشفيات!L82+[1]مراكز!L82+'[1]مديريات وديوان'!I123</f>
        <v>1077</v>
      </c>
      <c r="J82" s="1024">
        <f>[1]مستشفيات!A66+[1]مراكز!A66+'[1]مديريات وديوان'!J123</f>
        <v>1800</v>
      </c>
      <c r="K82" s="1024">
        <f>[1]مستشفيات!B66+[1]مراكز!B66+'[1]مديريات وديوان'!K123</f>
        <v>16</v>
      </c>
      <c r="L82" s="1024">
        <f>[1]مستشفيات!C66+[1]مراكز!C66+'[1]مديريات وديوان'!L123</f>
        <v>1784</v>
      </c>
      <c r="M82" s="1025" t="s">
        <v>1039</v>
      </c>
      <c r="N82" s="1026" t="s">
        <v>1050</v>
      </c>
      <c r="O82" s="1001"/>
      <c r="P82" s="1001"/>
      <c r="Q82" s="1001"/>
      <c r="R82" s="1001"/>
      <c r="S82" s="1001"/>
      <c r="T82" s="1001"/>
      <c r="U82" s="1001"/>
      <c r="V82" s="1001"/>
      <c r="W82" s="1001"/>
    </row>
    <row r="83" spans="1:23" s="1005" customFormat="1" ht="34.5" customHeight="1">
      <c r="A83" s="1063">
        <f>[1]مستشفيات!D83+[1]مراكز!D83+'[1]مديريات وديوان'!A124</f>
        <v>93</v>
      </c>
      <c r="B83" s="1063">
        <f>[1]مستشفيات!E83+[1]مراكز!E83+'[1]مديريات وديوان'!B124</f>
        <v>20</v>
      </c>
      <c r="C83" s="1063">
        <f>[1]مستشفيات!F83+[1]مراكز!F83+'[1]مديريات وديوان'!C124</f>
        <v>73</v>
      </c>
      <c r="D83" s="1063">
        <f>[1]مستشفيات!G83+[1]مراكز!G83+'[1]مديريات وديوان'!D124</f>
        <v>235</v>
      </c>
      <c r="E83" s="1063">
        <f>[1]مستشفيات!H83+[1]مراكز!H83+'[1]مديريات وديوان'!E124</f>
        <v>78</v>
      </c>
      <c r="F83" s="1063">
        <f>[1]مستشفيات!I83+[1]مراكز!I83+'[1]مديريات وديوان'!F124</f>
        <v>157</v>
      </c>
      <c r="G83" s="1063">
        <f>[1]مستشفيات!J83+[1]مراكز!J83+'[1]مديريات وديوان'!G124</f>
        <v>264</v>
      </c>
      <c r="H83" s="1063">
        <f>[1]مستشفيات!K83+[1]مراكز!K83+'[1]مديريات وديوان'!H124</f>
        <v>145</v>
      </c>
      <c r="I83" s="1063">
        <f>[1]مستشفيات!L83+[1]مراكز!L83+'[1]مديريات وديوان'!I124</f>
        <v>119</v>
      </c>
      <c r="J83" s="1024">
        <f>[1]مستشفيات!A67+[1]مراكز!A67+'[1]مديريات وديوان'!J124</f>
        <v>285</v>
      </c>
      <c r="K83" s="1024">
        <f>[1]مستشفيات!B67+[1]مراكز!B67+'[1]مديريات وديوان'!K124</f>
        <v>137</v>
      </c>
      <c r="L83" s="1024">
        <f>[1]مستشفيات!C67+[1]مراكز!C67+'[1]مديريات وديوان'!L124</f>
        <v>148</v>
      </c>
      <c r="M83" s="1031" t="s">
        <v>1042</v>
      </c>
      <c r="N83" s="1030" t="s">
        <v>1051</v>
      </c>
      <c r="O83" s="1001"/>
      <c r="P83" s="1001"/>
      <c r="Q83" s="1001"/>
      <c r="R83" s="1001"/>
      <c r="S83" s="1001"/>
      <c r="T83" s="1001"/>
      <c r="U83" s="1001"/>
      <c r="V83" s="1001"/>
      <c r="W83" s="1001"/>
    </row>
    <row r="84" spans="1:23" s="1005" customFormat="1" ht="34.5" customHeight="1">
      <c r="A84" s="1063">
        <f>[1]مستشفيات!D84+[1]مراكز!D84+'[1]مديريات وديوان'!A125</f>
        <v>520</v>
      </c>
      <c r="B84" s="1063">
        <f>[1]مستشفيات!E84+[1]مراكز!E84+'[1]مديريات وديوان'!B125</f>
        <v>32</v>
      </c>
      <c r="C84" s="1063">
        <f>[1]مستشفيات!F84+[1]مراكز!F84+'[1]مديريات وديوان'!C125</f>
        <v>488</v>
      </c>
      <c r="D84" s="1063">
        <f>[1]مستشفيات!G84+[1]مراكز!G84+'[1]مديريات وديوان'!D125</f>
        <v>1155</v>
      </c>
      <c r="E84" s="1063">
        <f>[1]مستشفيات!H84+[1]مراكز!H84+'[1]مديريات وديوان'!E125</f>
        <v>96</v>
      </c>
      <c r="F84" s="1063">
        <f>[1]مستشفيات!I84+[1]مراكز!I84+'[1]مديريات وديوان'!F125</f>
        <v>1059</v>
      </c>
      <c r="G84" s="1063">
        <f>[1]مستشفيات!J84+[1]مراكز!J84+'[1]مديريات وديوان'!G125</f>
        <v>1372</v>
      </c>
      <c r="H84" s="1063">
        <f>[1]مستشفيات!K84+[1]مراكز!K84+'[1]مديريات وديوان'!H125</f>
        <v>176</v>
      </c>
      <c r="I84" s="1063">
        <f>[1]مستشفيات!L84+[1]مراكز!L84+'[1]مديريات وديوان'!I125</f>
        <v>1196</v>
      </c>
      <c r="J84" s="1024">
        <f>[1]مستشفيات!A68+[1]مراكز!A68+'[1]مديريات وديوان'!J125</f>
        <v>2085</v>
      </c>
      <c r="K84" s="1024">
        <f>[1]مستشفيات!B68+[1]مراكز!B68+'[1]مديريات وديوان'!K125</f>
        <v>153</v>
      </c>
      <c r="L84" s="1024">
        <f>[1]مستشفيات!C68+[1]مراكز!C68+'[1]مديريات وديوان'!L125</f>
        <v>1932</v>
      </c>
      <c r="M84" s="1039" t="s">
        <v>1044</v>
      </c>
      <c r="N84" s="1036" t="s">
        <v>1052</v>
      </c>
      <c r="O84" s="1001"/>
      <c r="P84" s="1001"/>
      <c r="Q84" s="1001"/>
      <c r="R84" s="1001"/>
      <c r="S84" s="1001"/>
      <c r="T84" s="1001"/>
      <c r="U84" s="1001"/>
      <c r="V84" s="1001"/>
      <c r="W84" s="1001"/>
    </row>
    <row r="85" spans="1:23" ht="16.5" customHeight="1">
      <c r="A85" s="1066"/>
      <c r="B85" s="1066"/>
      <c r="C85" s="1066"/>
      <c r="D85" s="1066"/>
      <c r="E85" s="1066"/>
      <c r="F85" s="1066"/>
      <c r="G85" s="1066"/>
      <c r="H85" s="1066"/>
      <c r="I85" s="1066"/>
      <c r="J85" s="1066"/>
      <c r="K85" s="1066"/>
      <c r="L85" s="1066"/>
      <c r="M85" s="1067"/>
      <c r="N85" s="1068"/>
    </row>
    <row r="86" spans="1:23" ht="15.75" customHeight="1"/>
    <row r="87" spans="1:23" ht="19.5" customHeight="1"/>
    <row r="88" spans="1:23" ht="19.5" customHeight="1"/>
    <row r="89" spans="1:23" ht="19.5" customHeight="1"/>
    <row r="90" spans="1:23" ht="34.5" customHeight="1"/>
    <row r="91" spans="1:23" ht="34.5" customHeight="1"/>
    <row r="92" spans="1:23" ht="34.5" customHeight="1"/>
    <row r="93" spans="1:23" ht="34.5" customHeight="1"/>
    <row r="94" spans="1:23" ht="34.5" customHeight="1"/>
    <row r="95" spans="1:23" ht="34.5" customHeight="1"/>
    <row r="96" spans="1:23"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row r="110" ht="34.5" customHeight="1"/>
  </sheetData>
  <dataConsolidate>
    <dataRefs count="2">
      <dataRef ref="A22:C24" sheet="10" r:id="rId1"/>
      <dataRef ref="A25:C27" sheet="17ملاك وزارة" r:id="rId2"/>
    </dataRefs>
  </dataConsolidate>
  <mergeCells count="3">
    <mergeCell ref="A1:N1"/>
    <mergeCell ref="A2:N2"/>
    <mergeCell ref="D3:J3"/>
  </mergeCells>
  <printOptions horizontalCentered="1" verticalCentered="1"/>
  <pageMargins left="0.74803149606299213" right="0.74803149606299213" top="0.98425196850393704" bottom="0.98425196850393704" header="0.39370078740157483" footer="0.31496062992125984"/>
  <pageSetup paperSize="9" scale="63" orientation="portrait" horizontalDpi="300" verticalDpi="300" r:id="rId3"/>
  <headerFooter alignWithMargins="0"/>
  <rowBreaks count="2" manualBreakCount="2">
    <brk id="36" max="24" man="1"/>
    <brk id="68" max="24" man="1"/>
  </rowBreaks>
  <colBreaks count="2" manualBreakCount="2">
    <brk id="14" max="83" man="1"/>
    <brk id="25" max="1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B7F65-8D5A-4D07-9C12-AADBF28B73AE}">
  <dimension ref="A1:G20"/>
  <sheetViews>
    <sheetView showGridLines="0" zoomScaleNormal="100" zoomScaleSheetLayoutView="100" workbookViewId="0">
      <selection activeCell="K20" sqref="K20"/>
    </sheetView>
  </sheetViews>
  <sheetFormatPr defaultColWidth="8.85546875" defaultRowHeight="12.75"/>
  <cols>
    <col min="1" max="1" width="14.7109375" style="1071" customWidth="1"/>
    <col min="2" max="2" width="12.140625" style="1071" customWidth="1"/>
    <col min="3" max="7" width="7.7109375" style="1071" customWidth="1"/>
    <col min="8" max="8" width="22" style="1071" customWidth="1"/>
    <col min="9" max="9" width="11.42578125" style="1071" customWidth="1"/>
    <col min="10" max="256" width="8.85546875" style="1071"/>
    <col min="257" max="257" width="14.7109375" style="1071" customWidth="1"/>
    <col min="258" max="258" width="12.140625" style="1071" customWidth="1"/>
    <col min="259" max="263" width="7.7109375" style="1071" customWidth="1"/>
    <col min="264" max="264" width="22" style="1071" customWidth="1"/>
    <col min="265" max="265" width="11.42578125" style="1071" customWidth="1"/>
    <col min="266" max="512" width="8.85546875" style="1071"/>
    <col min="513" max="513" width="14.7109375" style="1071" customWidth="1"/>
    <col min="514" max="514" width="12.140625" style="1071" customWidth="1"/>
    <col min="515" max="519" width="7.7109375" style="1071" customWidth="1"/>
    <col min="520" max="520" width="22" style="1071" customWidth="1"/>
    <col min="521" max="521" width="11.42578125" style="1071" customWidth="1"/>
    <col min="522" max="768" width="8.85546875" style="1071"/>
    <col min="769" max="769" width="14.7109375" style="1071" customWidth="1"/>
    <col min="770" max="770" width="12.140625" style="1071" customWidth="1"/>
    <col min="771" max="775" width="7.7109375" style="1071" customWidth="1"/>
    <col min="776" max="776" width="22" style="1071" customWidth="1"/>
    <col min="777" max="777" width="11.42578125" style="1071" customWidth="1"/>
    <col min="778" max="1024" width="8.85546875" style="1071"/>
    <col min="1025" max="1025" width="14.7109375" style="1071" customWidth="1"/>
    <col min="1026" max="1026" width="12.140625" style="1071" customWidth="1"/>
    <col min="1027" max="1031" width="7.7109375" style="1071" customWidth="1"/>
    <col min="1032" max="1032" width="22" style="1071" customWidth="1"/>
    <col min="1033" max="1033" width="11.42578125" style="1071" customWidth="1"/>
    <col min="1034" max="1280" width="8.85546875" style="1071"/>
    <col min="1281" max="1281" width="14.7109375" style="1071" customWidth="1"/>
    <col min="1282" max="1282" width="12.140625" style="1071" customWidth="1"/>
    <col min="1283" max="1287" width="7.7109375" style="1071" customWidth="1"/>
    <col min="1288" max="1288" width="22" style="1071" customWidth="1"/>
    <col min="1289" max="1289" width="11.42578125" style="1071" customWidth="1"/>
    <col min="1290" max="1536" width="8.85546875" style="1071"/>
    <col min="1537" max="1537" width="14.7109375" style="1071" customWidth="1"/>
    <col min="1538" max="1538" width="12.140625" style="1071" customWidth="1"/>
    <col min="1539" max="1543" width="7.7109375" style="1071" customWidth="1"/>
    <col min="1544" max="1544" width="22" style="1071" customWidth="1"/>
    <col min="1545" max="1545" width="11.42578125" style="1071" customWidth="1"/>
    <col min="1546" max="1792" width="8.85546875" style="1071"/>
    <col min="1793" max="1793" width="14.7109375" style="1071" customWidth="1"/>
    <col min="1794" max="1794" width="12.140625" style="1071" customWidth="1"/>
    <col min="1795" max="1799" width="7.7109375" style="1071" customWidth="1"/>
    <col min="1800" max="1800" width="22" style="1071" customWidth="1"/>
    <col min="1801" max="1801" width="11.42578125" style="1071" customWidth="1"/>
    <col min="1802" max="2048" width="8.85546875" style="1071"/>
    <col min="2049" max="2049" width="14.7109375" style="1071" customWidth="1"/>
    <col min="2050" max="2050" width="12.140625" style="1071" customWidth="1"/>
    <col min="2051" max="2055" width="7.7109375" style="1071" customWidth="1"/>
    <col min="2056" max="2056" width="22" style="1071" customWidth="1"/>
    <col min="2057" max="2057" width="11.42578125" style="1071" customWidth="1"/>
    <col min="2058" max="2304" width="8.85546875" style="1071"/>
    <col min="2305" max="2305" width="14.7109375" style="1071" customWidth="1"/>
    <col min="2306" max="2306" width="12.140625" style="1071" customWidth="1"/>
    <col min="2307" max="2311" width="7.7109375" style="1071" customWidth="1"/>
    <col min="2312" max="2312" width="22" style="1071" customWidth="1"/>
    <col min="2313" max="2313" width="11.42578125" style="1071" customWidth="1"/>
    <col min="2314" max="2560" width="8.85546875" style="1071"/>
    <col min="2561" max="2561" width="14.7109375" style="1071" customWidth="1"/>
    <col min="2562" max="2562" width="12.140625" style="1071" customWidth="1"/>
    <col min="2563" max="2567" width="7.7109375" style="1071" customWidth="1"/>
    <col min="2568" max="2568" width="22" style="1071" customWidth="1"/>
    <col min="2569" max="2569" width="11.42578125" style="1071" customWidth="1"/>
    <col min="2570" max="2816" width="8.85546875" style="1071"/>
    <col min="2817" max="2817" width="14.7109375" style="1071" customWidth="1"/>
    <col min="2818" max="2818" width="12.140625" style="1071" customWidth="1"/>
    <col min="2819" max="2823" width="7.7109375" style="1071" customWidth="1"/>
    <col min="2824" max="2824" width="22" style="1071" customWidth="1"/>
    <col min="2825" max="2825" width="11.42578125" style="1071" customWidth="1"/>
    <col min="2826" max="3072" width="8.85546875" style="1071"/>
    <col min="3073" max="3073" width="14.7109375" style="1071" customWidth="1"/>
    <col min="3074" max="3074" width="12.140625" style="1071" customWidth="1"/>
    <col min="3075" max="3079" width="7.7109375" style="1071" customWidth="1"/>
    <col min="3080" max="3080" width="22" style="1071" customWidth="1"/>
    <col min="3081" max="3081" width="11.42578125" style="1071" customWidth="1"/>
    <col min="3082" max="3328" width="8.85546875" style="1071"/>
    <col min="3329" max="3329" width="14.7109375" style="1071" customWidth="1"/>
    <col min="3330" max="3330" width="12.140625" style="1071" customWidth="1"/>
    <col min="3331" max="3335" width="7.7109375" style="1071" customWidth="1"/>
    <col min="3336" max="3336" width="22" style="1071" customWidth="1"/>
    <col min="3337" max="3337" width="11.42578125" style="1071" customWidth="1"/>
    <col min="3338" max="3584" width="8.85546875" style="1071"/>
    <col min="3585" max="3585" width="14.7109375" style="1071" customWidth="1"/>
    <col min="3586" max="3586" width="12.140625" style="1071" customWidth="1"/>
    <col min="3587" max="3591" width="7.7109375" style="1071" customWidth="1"/>
    <col min="3592" max="3592" width="22" style="1071" customWidth="1"/>
    <col min="3593" max="3593" width="11.42578125" style="1071" customWidth="1"/>
    <col min="3594" max="3840" width="8.85546875" style="1071"/>
    <col min="3841" max="3841" width="14.7109375" style="1071" customWidth="1"/>
    <col min="3842" max="3842" width="12.140625" style="1071" customWidth="1"/>
    <col min="3843" max="3847" width="7.7109375" style="1071" customWidth="1"/>
    <col min="3848" max="3848" width="22" style="1071" customWidth="1"/>
    <col min="3849" max="3849" width="11.42578125" style="1071" customWidth="1"/>
    <col min="3850" max="4096" width="8.85546875" style="1071"/>
    <col min="4097" max="4097" width="14.7109375" style="1071" customWidth="1"/>
    <col min="4098" max="4098" width="12.140625" style="1071" customWidth="1"/>
    <col min="4099" max="4103" width="7.7109375" style="1071" customWidth="1"/>
    <col min="4104" max="4104" width="22" style="1071" customWidth="1"/>
    <col min="4105" max="4105" width="11.42578125" style="1071" customWidth="1"/>
    <col min="4106" max="4352" width="8.85546875" style="1071"/>
    <col min="4353" max="4353" width="14.7109375" style="1071" customWidth="1"/>
    <col min="4354" max="4354" width="12.140625" style="1071" customWidth="1"/>
    <col min="4355" max="4359" width="7.7109375" style="1071" customWidth="1"/>
    <col min="4360" max="4360" width="22" style="1071" customWidth="1"/>
    <col min="4361" max="4361" width="11.42578125" style="1071" customWidth="1"/>
    <col min="4362" max="4608" width="8.85546875" style="1071"/>
    <col min="4609" max="4609" width="14.7109375" style="1071" customWidth="1"/>
    <col min="4610" max="4610" width="12.140625" style="1071" customWidth="1"/>
    <col min="4611" max="4615" width="7.7109375" style="1071" customWidth="1"/>
    <col min="4616" max="4616" width="22" style="1071" customWidth="1"/>
    <col min="4617" max="4617" width="11.42578125" style="1071" customWidth="1"/>
    <col min="4618" max="4864" width="8.85546875" style="1071"/>
    <col min="4865" max="4865" width="14.7109375" style="1071" customWidth="1"/>
    <col min="4866" max="4866" width="12.140625" style="1071" customWidth="1"/>
    <col min="4867" max="4871" width="7.7109375" style="1071" customWidth="1"/>
    <col min="4872" max="4872" width="22" style="1071" customWidth="1"/>
    <col min="4873" max="4873" width="11.42578125" style="1071" customWidth="1"/>
    <col min="4874" max="5120" width="8.85546875" style="1071"/>
    <col min="5121" max="5121" width="14.7109375" style="1071" customWidth="1"/>
    <col min="5122" max="5122" width="12.140625" style="1071" customWidth="1"/>
    <col min="5123" max="5127" width="7.7109375" style="1071" customWidth="1"/>
    <col min="5128" max="5128" width="22" style="1071" customWidth="1"/>
    <col min="5129" max="5129" width="11.42578125" style="1071" customWidth="1"/>
    <col min="5130" max="5376" width="8.85546875" style="1071"/>
    <col min="5377" max="5377" width="14.7109375" style="1071" customWidth="1"/>
    <col min="5378" max="5378" width="12.140625" style="1071" customWidth="1"/>
    <col min="5379" max="5383" width="7.7109375" style="1071" customWidth="1"/>
    <col min="5384" max="5384" width="22" style="1071" customWidth="1"/>
    <col min="5385" max="5385" width="11.42578125" style="1071" customWidth="1"/>
    <col min="5386" max="5632" width="8.85546875" style="1071"/>
    <col min="5633" max="5633" width="14.7109375" style="1071" customWidth="1"/>
    <col min="5634" max="5634" width="12.140625" style="1071" customWidth="1"/>
    <col min="5635" max="5639" width="7.7109375" style="1071" customWidth="1"/>
    <col min="5640" max="5640" width="22" style="1071" customWidth="1"/>
    <col min="5641" max="5641" width="11.42578125" style="1071" customWidth="1"/>
    <col min="5642" max="5888" width="8.85546875" style="1071"/>
    <col min="5889" max="5889" width="14.7109375" style="1071" customWidth="1"/>
    <col min="5890" max="5890" width="12.140625" style="1071" customWidth="1"/>
    <col min="5891" max="5895" width="7.7109375" style="1071" customWidth="1"/>
    <col min="5896" max="5896" width="22" style="1071" customWidth="1"/>
    <col min="5897" max="5897" width="11.42578125" style="1071" customWidth="1"/>
    <col min="5898" max="6144" width="8.85546875" style="1071"/>
    <col min="6145" max="6145" width="14.7109375" style="1071" customWidth="1"/>
    <col min="6146" max="6146" width="12.140625" style="1071" customWidth="1"/>
    <col min="6147" max="6151" width="7.7109375" style="1071" customWidth="1"/>
    <col min="6152" max="6152" width="22" style="1071" customWidth="1"/>
    <col min="6153" max="6153" width="11.42578125" style="1071" customWidth="1"/>
    <col min="6154" max="6400" width="8.85546875" style="1071"/>
    <col min="6401" max="6401" width="14.7109375" style="1071" customWidth="1"/>
    <col min="6402" max="6402" width="12.140625" style="1071" customWidth="1"/>
    <col min="6403" max="6407" width="7.7109375" style="1071" customWidth="1"/>
    <col min="6408" max="6408" width="22" style="1071" customWidth="1"/>
    <col min="6409" max="6409" width="11.42578125" style="1071" customWidth="1"/>
    <col min="6410" max="6656" width="8.85546875" style="1071"/>
    <col min="6657" max="6657" width="14.7109375" style="1071" customWidth="1"/>
    <col min="6658" max="6658" width="12.140625" style="1071" customWidth="1"/>
    <col min="6659" max="6663" width="7.7109375" style="1071" customWidth="1"/>
    <col min="6664" max="6664" width="22" style="1071" customWidth="1"/>
    <col min="6665" max="6665" width="11.42578125" style="1071" customWidth="1"/>
    <col min="6666" max="6912" width="8.85546875" style="1071"/>
    <col min="6913" max="6913" width="14.7109375" style="1071" customWidth="1"/>
    <col min="6914" max="6914" width="12.140625" style="1071" customWidth="1"/>
    <col min="6915" max="6919" width="7.7109375" style="1071" customWidth="1"/>
    <col min="6920" max="6920" width="22" style="1071" customWidth="1"/>
    <col min="6921" max="6921" width="11.42578125" style="1071" customWidth="1"/>
    <col min="6922" max="7168" width="8.85546875" style="1071"/>
    <col min="7169" max="7169" width="14.7109375" style="1071" customWidth="1"/>
    <col min="7170" max="7170" width="12.140625" style="1071" customWidth="1"/>
    <col min="7171" max="7175" width="7.7109375" style="1071" customWidth="1"/>
    <col min="7176" max="7176" width="22" style="1071" customWidth="1"/>
    <col min="7177" max="7177" width="11.42578125" style="1071" customWidth="1"/>
    <col min="7178" max="7424" width="8.85546875" style="1071"/>
    <col min="7425" max="7425" width="14.7109375" style="1071" customWidth="1"/>
    <col min="7426" max="7426" width="12.140625" style="1071" customWidth="1"/>
    <col min="7427" max="7431" width="7.7109375" style="1071" customWidth="1"/>
    <col min="7432" max="7432" width="22" style="1071" customWidth="1"/>
    <col min="7433" max="7433" width="11.42578125" style="1071" customWidth="1"/>
    <col min="7434" max="7680" width="8.85546875" style="1071"/>
    <col min="7681" max="7681" width="14.7109375" style="1071" customWidth="1"/>
    <col min="7682" max="7682" width="12.140625" style="1071" customWidth="1"/>
    <col min="7683" max="7687" width="7.7109375" style="1071" customWidth="1"/>
    <col min="7688" max="7688" width="22" style="1071" customWidth="1"/>
    <col min="7689" max="7689" width="11.42578125" style="1071" customWidth="1"/>
    <col min="7690" max="7936" width="8.85546875" style="1071"/>
    <col min="7937" max="7937" width="14.7109375" style="1071" customWidth="1"/>
    <col min="7938" max="7938" width="12.140625" style="1071" customWidth="1"/>
    <col min="7939" max="7943" width="7.7109375" style="1071" customWidth="1"/>
    <col min="7944" max="7944" width="22" style="1071" customWidth="1"/>
    <col min="7945" max="7945" width="11.42578125" style="1071" customWidth="1"/>
    <col min="7946" max="8192" width="8.85546875" style="1071"/>
    <col min="8193" max="8193" width="14.7109375" style="1071" customWidth="1"/>
    <col min="8194" max="8194" width="12.140625" style="1071" customWidth="1"/>
    <col min="8195" max="8199" width="7.7109375" style="1071" customWidth="1"/>
    <col min="8200" max="8200" width="22" style="1071" customWidth="1"/>
    <col min="8201" max="8201" width="11.42578125" style="1071" customWidth="1"/>
    <col min="8202" max="8448" width="8.85546875" style="1071"/>
    <col min="8449" max="8449" width="14.7109375" style="1071" customWidth="1"/>
    <col min="8450" max="8450" width="12.140625" style="1071" customWidth="1"/>
    <col min="8451" max="8455" width="7.7109375" style="1071" customWidth="1"/>
    <col min="8456" max="8456" width="22" style="1071" customWidth="1"/>
    <col min="8457" max="8457" width="11.42578125" style="1071" customWidth="1"/>
    <col min="8458" max="8704" width="8.85546875" style="1071"/>
    <col min="8705" max="8705" width="14.7109375" style="1071" customWidth="1"/>
    <col min="8706" max="8706" width="12.140625" style="1071" customWidth="1"/>
    <col min="8707" max="8711" width="7.7109375" style="1071" customWidth="1"/>
    <col min="8712" max="8712" width="22" style="1071" customWidth="1"/>
    <col min="8713" max="8713" width="11.42578125" style="1071" customWidth="1"/>
    <col min="8714" max="8960" width="8.85546875" style="1071"/>
    <col min="8961" max="8961" width="14.7109375" style="1071" customWidth="1"/>
    <col min="8962" max="8962" width="12.140625" style="1071" customWidth="1"/>
    <col min="8963" max="8967" width="7.7109375" style="1071" customWidth="1"/>
    <col min="8968" max="8968" width="22" style="1071" customWidth="1"/>
    <col min="8969" max="8969" width="11.42578125" style="1071" customWidth="1"/>
    <col min="8970" max="9216" width="8.85546875" style="1071"/>
    <col min="9217" max="9217" width="14.7109375" style="1071" customWidth="1"/>
    <col min="9218" max="9218" width="12.140625" style="1071" customWidth="1"/>
    <col min="9219" max="9223" width="7.7109375" style="1071" customWidth="1"/>
    <col min="9224" max="9224" width="22" style="1071" customWidth="1"/>
    <col min="9225" max="9225" width="11.42578125" style="1071" customWidth="1"/>
    <col min="9226" max="9472" width="8.85546875" style="1071"/>
    <col min="9473" max="9473" width="14.7109375" style="1071" customWidth="1"/>
    <col min="9474" max="9474" width="12.140625" style="1071" customWidth="1"/>
    <col min="9475" max="9479" width="7.7109375" style="1071" customWidth="1"/>
    <col min="9480" max="9480" width="22" style="1071" customWidth="1"/>
    <col min="9481" max="9481" width="11.42578125" style="1071" customWidth="1"/>
    <col min="9482" max="9728" width="8.85546875" style="1071"/>
    <col min="9729" max="9729" width="14.7109375" style="1071" customWidth="1"/>
    <col min="9730" max="9730" width="12.140625" style="1071" customWidth="1"/>
    <col min="9731" max="9735" width="7.7109375" style="1071" customWidth="1"/>
    <col min="9736" max="9736" width="22" style="1071" customWidth="1"/>
    <col min="9737" max="9737" width="11.42578125" style="1071" customWidth="1"/>
    <col min="9738" max="9984" width="8.85546875" style="1071"/>
    <col min="9985" max="9985" width="14.7109375" style="1071" customWidth="1"/>
    <col min="9986" max="9986" width="12.140625" style="1071" customWidth="1"/>
    <col min="9987" max="9991" width="7.7109375" style="1071" customWidth="1"/>
    <col min="9992" max="9992" width="22" style="1071" customWidth="1"/>
    <col min="9993" max="9993" width="11.42578125" style="1071" customWidth="1"/>
    <col min="9994" max="10240" width="8.85546875" style="1071"/>
    <col min="10241" max="10241" width="14.7109375" style="1071" customWidth="1"/>
    <col min="10242" max="10242" width="12.140625" style="1071" customWidth="1"/>
    <col min="10243" max="10247" width="7.7109375" style="1071" customWidth="1"/>
    <col min="10248" max="10248" width="22" style="1071" customWidth="1"/>
    <col min="10249" max="10249" width="11.42578125" style="1071" customWidth="1"/>
    <col min="10250" max="10496" width="8.85546875" style="1071"/>
    <col min="10497" max="10497" width="14.7109375" style="1071" customWidth="1"/>
    <col min="10498" max="10498" width="12.140625" style="1071" customWidth="1"/>
    <col min="10499" max="10503" width="7.7109375" style="1071" customWidth="1"/>
    <col min="10504" max="10504" width="22" style="1071" customWidth="1"/>
    <col min="10505" max="10505" width="11.42578125" style="1071" customWidth="1"/>
    <col min="10506" max="10752" width="8.85546875" style="1071"/>
    <col min="10753" max="10753" width="14.7109375" style="1071" customWidth="1"/>
    <col min="10754" max="10754" width="12.140625" style="1071" customWidth="1"/>
    <col min="10755" max="10759" width="7.7109375" style="1071" customWidth="1"/>
    <col min="10760" max="10760" width="22" style="1071" customWidth="1"/>
    <col min="10761" max="10761" width="11.42578125" style="1071" customWidth="1"/>
    <col min="10762" max="11008" width="8.85546875" style="1071"/>
    <col min="11009" max="11009" width="14.7109375" style="1071" customWidth="1"/>
    <col min="11010" max="11010" width="12.140625" style="1071" customWidth="1"/>
    <col min="11011" max="11015" width="7.7109375" style="1071" customWidth="1"/>
    <col min="11016" max="11016" width="22" style="1071" customWidth="1"/>
    <col min="11017" max="11017" width="11.42578125" style="1071" customWidth="1"/>
    <col min="11018" max="11264" width="8.85546875" style="1071"/>
    <col min="11265" max="11265" width="14.7109375" style="1071" customWidth="1"/>
    <col min="11266" max="11266" width="12.140625" style="1071" customWidth="1"/>
    <col min="11267" max="11271" width="7.7109375" style="1071" customWidth="1"/>
    <col min="11272" max="11272" width="22" style="1071" customWidth="1"/>
    <col min="11273" max="11273" width="11.42578125" style="1071" customWidth="1"/>
    <col min="11274" max="11520" width="8.85546875" style="1071"/>
    <col min="11521" max="11521" width="14.7109375" style="1071" customWidth="1"/>
    <col min="11522" max="11522" width="12.140625" style="1071" customWidth="1"/>
    <col min="11523" max="11527" width="7.7109375" style="1071" customWidth="1"/>
    <col min="11528" max="11528" width="22" style="1071" customWidth="1"/>
    <col min="11529" max="11529" width="11.42578125" style="1071" customWidth="1"/>
    <col min="11530" max="11776" width="8.85546875" style="1071"/>
    <col min="11777" max="11777" width="14.7109375" style="1071" customWidth="1"/>
    <col min="11778" max="11778" width="12.140625" style="1071" customWidth="1"/>
    <col min="11779" max="11783" width="7.7109375" style="1071" customWidth="1"/>
    <col min="11784" max="11784" width="22" style="1071" customWidth="1"/>
    <col min="11785" max="11785" width="11.42578125" style="1071" customWidth="1"/>
    <col min="11786" max="12032" width="8.85546875" style="1071"/>
    <col min="12033" max="12033" width="14.7109375" style="1071" customWidth="1"/>
    <col min="12034" max="12034" width="12.140625" style="1071" customWidth="1"/>
    <col min="12035" max="12039" width="7.7109375" style="1071" customWidth="1"/>
    <col min="12040" max="12040" width="22" style="1071" customWidth="1"/>
    <col min="12041" max="12041" width="11.42578125" style="1071" customWidth="1"/>
    <col min="12042" max="12288" width="8.85546875" style="1071"/>
    <col min="12289" max="12289" width="14.7109375" style="1071" customWidth="1"/>
    <col min="12290" max="12290" width="12.140625" style="1071" customWidth="1"/>
    <col min="12291" max="12295" width="7.7109375" style="1071" customWidth="1"/>
    <col min="12296" max="12296" width="22" style="1071" customWidth="1"/>
    <col min="12297" max="12297" width="11.42578125" style="1071" customWidth="1"/>
    <col min="12298" max="12544" width="8.85546875" style="1071"/>
    <col min="12545" max="12545" width="14.7109375" style="1071" customWidth="1"/>
    <col min="12546" max="12546" width="12.140625" style="1071" customWidth="1"/>
    <col min="12547" max="12551" width="7.7109375" style="1071" customWidth="1"/>
    <col min="12552" max="12552" width="22" style="1071" customWidth="1"/>
    <col min="12553" max="12553" width="11.42578125" style="1071" customWidth="1"/>
    <col min="12554" max="12800" width="8.85546875" style="1071"/>
    <col min="12801" max="12801" width="14.7109375" style="1071" customWidth="1"/>
    <col min="12802" max="12802" width="12.140625" style="1071" customWidth="1"/>
    <col min="12803" max="12807" width="7.7109375" style="1071" customWidth="1"/>
    <col min="12808" max="12808" width="22" style="1071" customWidth="1"/>
    <col min="12809" max="12809" width="11.42578125" style="1071" customWidth="1"/>
    <col min="12810" max="13056" width="8.85546875" style="1071"/>
    <col min="13057" max="13057" width="14.7109375" style="1071" customWidth="1"/>
    <col min="13058" max="13058" width="12.140625" style="1071" customWidth="1"/>
    <col min="13059" max="13063" width="7.7109375" style="1071" customWidth="1"/>
    <col min="13064" max="13064" width="22" style="1071" customWidth="1"/>
    <col min="13065" max="13065" width="11.42578125" style="1071" customWidth="1"/>
    <col min="13066" max="13312" width="8.85546875" style="1071"/>
    <col min="13313" max="13313" width="14.7109375" style="1071" customWidth="1"/>
    <col min="13314" max="13314" width="12.140625" style="1071" customWidth="1"/>
    <col min="13315" max="13319" width="7.7109375" style="1071" customWidth="1"/>
    <col min="13320" max="13320" width="22" style="1071" customWidth="1"/>
    <col min="13321" max="13321" width="11.42578125" style="1071" customWidth="1"/>
    <col min="13322" max="13568" width="8.85546875" style="1071"/>
    <col min="13569" max="13569" width="14.7109375" style="1071" customWidth="1"/>
    <col min="13570" max="13570" width="12.140625" style="1071" customWidth="1"/>
    <col min="13571" max="13575" width="7.7109375" style="1071" customWidth="1"/>
    <col min="13576" max="13576" width="22" style="1071" customWidth="1"/>
    <col min="13577" max="13577" width="11.42578125" style="1071" customWidth="1"/>
    <col min="13578" max="13824" width="8.85546875" style="1071"/>
    <col min="13825" max="13825" width="14.7109375" style="1071" customWidth="1"/>
    <col min="13826" max="13826" width="12.140625" style="1071" customWidth="1"/>
    <col min="13827" max="13831" width="7.7109375" style="1071" customWidth="1"/>
    <col min="13832" max="13832" width="22" style="1071" customWidth="1"/>
    <col min="13833" max="13833" width="11.42578125" style="1071" customWidth="1"/>
    <col min="13834" max="14080" width="8.85546875" style="1071"/>
    <col min="14081" max="14081" width="14.7109375" style="1071" customWidth="1"/>
    <col min="14082" max="14082" width="12.140625" style="1071" customWidth="1"/>
    <col min="14083" max="14087" width="7.7109375" style="1071" customWidth="1"/>
    <col min="14088" max="14088" width="22" style="1071" customWidth="1"/>
    <col min="14089" max="14089" width="11.42578125" style="1071" customWidth="1"/>
    <col min="14090" max="14336" width="8.85546875" style="1071"/>
    <col min="14337" max="14337" width="14.7109375" style="1071" customWidth="1"/>
    <col min="14338" max="14338" width="12.140625" style="1071" customWidth="1"/>
    <col min="14339" max="14343" width="7.7109375" style="1071" customWidth="1"/>
    <col min="14344" max="14344" width="22" style="1071" customWidth="1"/>
    <col min="14345" max="14345" width="11.42578125" style="1071" customWidth="1"/>
    <col min="14346" max="14592" width="8.85546875" style="1071"/>
    <col min="14593" max="14593" width="14.7109375" style="1071" customWidth="1"/>
    <col min="14594" max="14594" width="12.140625" style="1071" customWidth="1"/>
    <col min="14595" max="14599" width="7.7109375" style="1071" customWidth="1"/>
    <col min="14600" max="14600" width="22" style="1071" customWidth="1"/>
    <col min="14601" max="14601" width="11.42578125" style="1071" customWidth="1"/>
    <col min="14602" max="14848" width="8.85546875" style="1071"/>
    <col min="14849" max="14849" width="14.7109375" style="1071" customWidth="1"/>
    <col min="14850" max="14850" width="12.140625" style="1071" customWidth="1"/>
    <col min="14851" max="14855" width="7.7109375" style="1071" customWidth="1"/>
    <col min="14856" max="14856" width="22" style="1071" customWidth="1"/>
    <col min="14857" max="14857" width="11.42578125" style="1071" customWidth="1"/>
    <col min="14858" max="15104" width="8.85546875" style="1071"/>
    <col min="15105" max="15105" width="14.7109375" style="1071" customWidth="1"/>
    <col min="15106" max="15106" width="12.140625" style="1071" customWidth="1"/>
    <col min="15107" max="15111" width="7.7109375" style="1071" customWidth="1"/>
    <col min="15112" max="15112" width="22" style="1071" customWidth="1"/>
    <col min="15113" max="15113" width="11.42578125" style="1071" customWidth="1"/>
    <col min="15114" max="15360" width="8.85546875" style="1071"/>
    <col min="15361" max="15361" width="14.7109375" style="1071" customWidth="1"/>
    <col min="15362" max="15362" width="12.140625" style="1071" customWidth="1"/>
    <col min="15363" max="15367" width="7.7109375" style="1071" customWidth="1"/>
    <col min="15368" max="15368" width="22" style="1071" customWidth="1"/>
    <col min="15369" max="15369" width="11.42578125" style="1071" customWidth="1"/>
    <col min="15370" max="15616" width="8.85546875" style="1071"/>
    <col min="15617" max="15617" width="14.7109375" style="1071" customWidth="1"/>
    <col min="15618" max="15618" width="12.140625" style="1071" customWidth="1"/>
    <col min="15619" max="15623" width="7.7109375" style="1071" customWidth="1"/>
    <col min="15624" max="15624" width="22" style="1071" customWidth="1"/>
    <col min="15625" max="15625" width="11.42578125" style="1071" customWidth="1"/>
    <col min="15626" max="15872" width="8.85546875" style="1071"/>
    <col min="15873" max="15873" width="14.7109375" style="1071" customWidth="1"/>
    <col min="15874" max="15874" width="12.140625" style="1071" customWidth="1"/>
    <col min="15875" max="15879" width="7.7109375" style="1071" customWidth="1"/>
    <col min="15880" max="15880" width="22" style="1071" customWidth="1"/>
    <col min="15881" max="15881" width="11.42578125" style="1071" customWidth="1"/>
    <col min="15882" max="16128" width="8.85546875" style="1071"/>
    <col min="16129" max="16129" width="14.7109375" style="1071" customWidth="1"/>
    <col min="16130" max="16130" width="12.140625" style="1071" customWidth="1"/>
    <col min="16131" max="16135" width="7.7109375" style="1071" customWidth="1"/>
    <col min="16136" max="16136" width="22" style="1071" customWidth="1"/>
    <col min="16137" max="16137" width="11.42578125" style="1071" customWidth="1"/>
    <col min="16138" max="16384" width="8.85546875" style="1071"/>
  </cols>
  <sheetData>
    <row r="1" spans="1:7" ht="15.75">
      <c r="A1" s="4632" t="s">
        <v>1061</v>
      </c>
      <c r="B1" s="4632"/>
      <c r="C1" s="4632"/>
      <c r="D1" s="4632"/>
      <c r="E1" s="4632"/>
      <c r="F1" s="4632"/>
      <c r="G1" s="1070"/>
    </row>
    <row r="2" spans="1:7" ht="15">
      <c r="A2" s="4633" t="s">
        <v>1062</v>
      </c>
      <c r="B2" s="4633"/>
      <c r="C2" s="4633"/>
      <c r="D2" s="4633"/>
      <c r="E2" s="4633"/>
      <c r="F2" s="4633"/>
      <c r="G2" s="1072"/>
    </row>
    <row r="3" spans="1:7" ht="15">
      <c r="A3" s="4633" t="s">
        <v>1063</v>
      </c>
      <c r="B3" s="4633"/>
      <c r="C3" s="4633"/>
      <c r="D3" s="4633"/>
      <c r="E3" s="4633"/>
      <c r="F3" s="4633"/>
      <c r="G3" s="1072"/>
    </row>
    <row r="4" spans="1:7" ht="15">
      <c r="A4" s="4633" t="s">
        <v>1064</v>
      </c>
      <c r="B4" s="4633"/>
      <c r="C4" s="4633"/>
      <c r="D4" s="4633"/>
      <c r="E4" s="4633"/>
      <c r="F4" s="4633"/>
      <c r="G4" s="1072"/>
    </row>
    <row r="5" spans="1:7" ht="24.75" customHeight="1" thickBot="1">
      <c r="A5" s="1073" t="s">
        <v>1065</v>
      </c>
      <c r="B5" s="1074"/>
      <c r="C5" s="1074"/>
      <c r="D5" s="1074"/>
      <c r="E5" s="1074"/>
      <c r="F5" s="1075"/>
      <c r="G5" s="1075" t="s">
        <v>1066</v>
      </c>
    </row>
    <row r="6" spans="1:7" ht="27.75" customHeight="1">
      <c r="A6" s="1076" t="s">
        <v>1036</v>
      </c>
      <c r="B6" s="1077" t="s">
        <v>553</v>
      </c>
      <c r="C6" s="1078" t="s">
        <v>542</v>
      </c>
      <c r="D6" s="1079"/>
      <c r="E6" s="1079"/>
      <c r="F6" s="1080"/>
      <c r="G6" s="1080" t="s">
        <v>543</v>
      </c>
    </row>
    <row r="7" spans="1:7" ht="19.5" customHeight="1">
      <c r="A7" s="1081" t="s">
        <v>1038</v>
      </c>
      <c r="B7" s="1082" t="s">
        <v>555</v>
      </c>
      <c r="C7" s="1083">
        <v>1431</v>
      </c>
      <c r="D7" s="1083">
        <v>1432</v>
      </c>
      <c r="E7" s="1083">
        <v>1433</v>
      </c>
      <c r="F7" s="1083">
        <v>1434</v>
      </c>
      <c r="G7" s="1083">
        <v>1435</v>
      </c>
    </row>
    <row r="8" spans="1:7" ht="30" customHeight="1">
      <c r="A8" s="1084" t="s">
        <v>1067</v>
      </c>
      <c r="B8" s="1085" t="s">
        <v>1068</v>
      </c>
      <c r="C8" s="1086">
        <v>6818</v>
      </c>
      <c r="D8" s="1086">
        <v>7817</v>
      </c>
      <c r="E8" s="1086">
        <v>9119</v>
      </c>
      <c r="F8" s="1086">
        <v>10549</v>
      </c>
      <c r="G8" s="1086">
        <v>11483</v>
      </c>
    </row>
    <row r="9" spans="1:7" ht="30" customHeight="1">
      <c r="A9" s="1087"/>
      <c r="B9" s="1088" t="s">
        <v>1069</v>
      </c>
      <c r="C9" s="1089">
        <v>24699</v>
      </c>
      <c r="D9" s="1089">
        <v>26182</v>
      </c>
      <c r="E9" s="1089">
        <v>26722</v>
      </c>
      <c r="F9" s="1089">
        <v>27346</v>
      </c>
      <c r="G9" s="1089">
        <v>26975</v>
      </c>
    </row>
    <row r="10" spans="1:7" ht="30" customHeight="1">
      <c r="A10" s="1081" t="s">
        <v>1070</v>
      </c>
      <c r="B10" s="1090" t="s">
        <v>54</v>
      </c>
      <c r="C10" s="1083">
        <f>C8+C9</f>
        <v>31517</v>
      </c>
      <c r="D10" s="1083">
        <f>D8+D9</f>
        <v>33999</v>
      </c>
      <c r="E10" s="1083">
        <f>E8+E9</f>
        <v>35841</v>
      </c>
      <c r="F10" s="1083">
        <f>F8+F9</f>
        <v>37895</v>
      </c>
      <c r="G10" s="1083">
        <f>G8+G9</f>
        <v>38458</v>
      </c>
    </row>
    <row r="11" spans="1:7" ht="30" customHeight="1">
      <c r="A11" s="1084" t="s">
        <v>1071</v>
      </c>
      <c r="B11" s="1085" t="s">
        <v>1068</v>
      </c>
      <c r="C11" s="1086">
        <v>37009</v>
      </c>
      <c r="D11" s="1086">
        <v>40437</v>
      </c>
      <c r="E11" s="1086">
        <v>45875</v>
      </c>
      <c r="F11" s="1086">
        <v>48495</v>
      </c>
      <c r="G11" s="1086">
        <v>54785</v>
      </c>
    </row>
    <row r="12" spans="1:7" ht="30" customHeight="1">
      <c r="A12" s="1087"/>
      <c r="B12" s="1088" t="s">
        <v>1069</v>
      </c>
      <c r="C12" s="1089">
        <v>38969</v>
      </c>
      <c r="D12" s="1089">
        <v>37509</v>
      </c>
      <c r="E12" s="1089">
        <v>37073</v>
      </c>
      <c r="F12" s="1089">
        <v>35367</v>
      </c>
      <c r="G12" s="1089">
        <v>37069</v>
      </c>
    </row>
    <row r="13" spans="1:7" ht="30" customHeight="1">
      <c r="A13" s="1081" t="s">
        <v>121</v>
      </c>
      <c r="B13" s="1090" t="s">
        <v>54</v>
      </c>
      <c r="C13" s="1083">
        <f>C11+C12</f>
        <v>75978</v>
      </c>
      <c r="D13" s="1083">
        <f>D11+D12</f>
        <v>77946</v>
      </c>
      <c r="E13" s="1083">
        <f>E11+E12</f>
        <v>82948</v>
      </c>
      <c r="F13" s="1083">
        <f>F11+F12</f>
        <v>83862</v>
      </c>
      <c r="G13" s="1083">
        <f>G11+G12</f>
        <v>91854</v>
      </c>
    </row>
    <row r="14" spans="1:7" ht="30" customHeight="1">
      <c r="A14" s="1084" t="s">
        <v>1048</v>
      </c>
      <c r="B14" s="1085" t="s">
        <v>1068</v>
      </c>
      <c r="C14" s="1086">
        <v>1406</v>
      </c>
      <c r="D14" s="1086">
        <v>1563</v>
      </c>
      <c r="E14" s="1086">
        <v>1810</v>
      </c>
      <c r="F14" s="1086">
        <v>2149</v>
      </c>
      <c r="G14" s="1086">
        <v>2631</v>
      </c>
    </row>
    <row r="15" spans="1:7" ht="30" customHeight="1">
      <c r="A15" s="1084" t="s">
        <v>1049</v>
      </c>
      <c r="B15" s="1088" t="s">
        <v>1069</v>
      </c>
      <c r="C15" s="1089">
        <v>384</v>
      </c>
      <c r="D15" s="1089">
        <v>334</v>
      </c>
      <c r="E15" s="1089">
        <v>344</v>
      </c>
      <c r="F15" s="1089">
        <v>232</v>
      </c>
      <c r="G15" s="1089">
        <v>283</v>
      </c>
    </row>
    <row r="16" spans="1:7" ht="30" customHeight="1">
      <c r="A16" s="1081" t="s">
        <v>169</v>
      </c>
      <c r="B16" s="1090" t="s">
        <v>54</v>
      </c>
      <c r="C16" s="1083">
        <f>C14+C15</f>
        <v>1790</v>
      </c>
      <c r="D16" s="1083">
        <f>D14+D15</f>
        <v>1897</v>
      </c>
      <c r="E16" s="1083">
        <f>E14+E15</f>
        <v>2154</v>
      </c>
      <c r="F16" s="1083">
        <f>F14+F15</f>
        <v>2381</v>
      </c>
      <c r="G16" s="1083">
        <f>G14+G15</f>
        <v>2914</v>
      </c>
    </row>
    <row r="17" spans="1:7" ht="30" customHeight="1">
      <c r="A17" s="1084" t="s">
        <v>1072</v>
      </c>
      <c r="B17" s="1085" t="s">
        <v>1068</v>
      </c>
      <c r="C17" s="1086">
        <v>35023</v>
      </c>
      <c r="D17" s="1086">
        <v>37886</v>
      </c>
      <c r="E17" s="1086">
        <v>41031</v>
      </c>
      <c r="F17" s="1086">
        <v>45194</v>
      </c>
      <c r="G17" s="1086">
        <v>49307</v>
      </c>
    </row>
    <row r="18" spans="1:7" ht="30" customHeight="1">
      <c r="A18" s="1084" t="s">
        <v>1051</v>
      </c>
      <c r="B18" s="1088" t="s">
        <v>1069</v>
      </c>
      <c r="C18" s="1089">
        <v>5087</v>
      </c>
      <c r="D18" s="1089">
        <v>5536</v>
      </c>
      <c r="E18" s="1089">
        <v>4667</v>
      </c>
      <c r="F18" s="1089">
        <v>5549</v>
      </c>
      <c r="G18" s="1089">
        <v>3770</v>
      </c>
    </row>
    <row r="19" spans="1:7" ht="30" customHeight="1" thickBot="1">
      <c r="A19" s="1091" t="s">
        <v>1052</v>
      </c>
      <c r="B19" s="1092" t="s">
        <v>54</v>
      </c>
      <c r="C19" s="1093">
        <f>C17+C18</f>
        <v>40110</v>
      </c>
      <c r="D19" s="1093">
        <f>D17+D18</f>
        <v>43422</v>
      </c>
      <c r="E19" s="1093">
        <f>E17+E18</f>
        <v>45698</v>
      </c>
      <c r="F19" s="1093">
        <f>F17+F18</f>
        <v>50743</v>
      </c>
      <c r="G19" s="1093">
        <f>G17+G18</f>
        <v>53077</v>
      </c>
    </row>
    <row r="20" spans="1:7" ht="21.75" customHeight="1">
      <c r="A20" s="4634" t="s">
        <v>1073</v>
      </c>
      <c r="B20" s="4634"/>
      <c r="C20" s="1074"/>
      <c r="D20" s="4635" t="s">
        <v>1074</v>
      </c>
      <c r="E20" s="4635"/>
      <c r="F20" s="4635"/>
      <c r="G20" s="4635"/>
    </row>
  </sheetData>
  <mergeCells count="6">
    <mergeCell ref="A1:F1"/>
    <mergeCell ref="A2:F2"/>
    <mergeCell ref="A3:F3"/>
    <mergeCell ref="A4:F4"/>
    <mergeCell ref="A20:B20"/>
    <mergeCell ref="D20:G20"/>
  </mergeCells>
  <printOptions horizontalCentered="1" verticalCentered="1"/>
  <pageMargins left="0.78740157480314965" right="0.78740157480314965" top="0.51181102362204722" bottom="0.51181102362204722" header="0.51181102362204722" footer="0.51181102362204722"/>
  <pageSetup paperSize="9" orientation="portrait" horizontalDpi="4294967295" verticalDpi="4294967292"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EC640-3C18-4058-8274-FC656BEB6436}">
  <dimension ref="A1:H31"/>
  <sheetViews>
    <sheetView zoomScaleNormal="100" workbookViewId="0">
      <selection activeCell="A29" sqref="A29"/>
    </sheetView>
  </sheetViews>
  <sheetFormatPr defaultColWidth="8.7109375" defaultRowHeight="25.15" customHeight="1"/>
  <cols>
    <col min="1" max="1" width="39.5703125" style="25" customWidth="1"/>
    <col min="2" max="2" width="16.42578125" style="30" customWidth="1"/>
    <col min="3" max="3" width="23.140625" style="25" customWidth="1"/>
    <col min="4" max="4" width="8.7109375" style="25" hidden="1" customWidth="1"/>
    <col min="5" max="7" width="8.7109375" style="25"/>
    <col min="8" max="8" width="12.28515625" style="25" bestFit="1" customWidth="1"/>
    <col min="9" max="16384" width="8.7109375" style="25"/>
  </cols>
  <sheetData>
    <row r="1" spans="1:8" s="2" customFormat="1" ht="40.15" customHeight="1">
      <c r="A1" s="4452" t="s">
        <v>0</v>
      </c>
      <c r="B1" s="4452"/>
      <c r="C1" s="4452"/>
      <c r="D1" s="1"/>
    </row>
    <row r="2" spans="1:8" s="2" customFormat="1" ht="37.15" customHeight="1">
      <c r="A2" s="4453" t="s">
        <v>1</v>
      </c>
      <c r="B2" s="4453"/>
      <c r="C2" s="4453"/>
      <c r="D2" s="1"/>
    </row>
    <row r="3" spans="1:8" s="2" customFormat="1" ht="37.15" customHeight="1">
      <c r="A3" s="3"/>
      <c r="B3" s="3"/>
      <c r="C3" s="3"/>
      <c r="D3" s="1"/>
    </row>
    <row r="4" spans="1:8" s="2" customFormat="1" ht="25.15" customHeight="1">
      <c r="A4" s="4454" t="s">
        <v>2</v>
      </c>
      <c r="B4" s="4454"/>
      <c r="C4" s="4454"/>
    </row>
    <row r="5" spans="1:8" s="2" customFormat="1" ht="25.15" customHeight="1">
      <c r="A5" s="4455" t="s">
        <v>3</v>
      </c>
      <c r="B5" s="4455"/>
      <c r="C5" s="4455"/>
    </row>
    <row r="6" spans="1:8" s="2" customFormat="1" ht="25.15" customHeight="1" thickBot="1">
      <c r="A6" s="4" t="s">
        <v>4</v>
      </c>
      <c r="B6" s="5"/>
      <c r="C6" s="6" t="s">
        <v>5</v>
      </c>
    </row>
    <row r="7" spans="1:8" s="2" customFormat="1" ht="43.5" customHeight="1">
      <c r="A7" s="4456" t="s">
        <v>6</v>
      </c>
      <c r="B7" s="4457"/>
      <c r="C7" s="7" t="s">
        <v>7</v>
      </c>
    </row>
    <row r="8" spans="1:8" s="2" customFormat="1" ht="25.15" customHeight="1">
      <c r="A8" s="8" t="s">
        <v>8</v>
      </c>
      <c r="B8" s="4458">
        <v>30770375</v>
      </c>
      <c r="C8" s="4438">
        <v>2014</v>
      </c>
    </row>
    <row r="9" spans="1:8" s="2" customFormat="1" ht="25.15" customHeight="1">
      <c r="A9" s="9" t="s">
        <v>9</v>
      </c>
      <c r="B9" s="4459"/>
      <c r="C9" s="4439"/>
      <c r="H9" s="10"/>
    </row>
    <row r="10" spans="1:8" s="2" customFormat="1" ht="25.15" customHeight="1">
      <c r="A10" s="11" t="s">
        <v>10</v>
      </c>
      <c r="B10" s="4446">
        <v>21.5</v>
      </c>
      <c r="C10" s="4438">
        <v>2014</v>
      </c>
    </row>
    <row r="11" spans="1:8" s="2" customFormat="1" ht="25.15" customHeight="1">
      <c r="A11" s="12" t="s">
        <v>11</v>
      </c>
      <c r="B11" s="4447"/>
      <c r="C11" s="4439"/>
    </row>
    <row r="12" spans="1:8" s="2" customFormat="1" ht="25.15" customHeight="1">
      <c r="A12" s="13" t="s">
        <v>12</v>
      </c>
      <c r="B12" s="4448">
        <v>2.5499999999999998</v>
      </c>
      <c r="C12" s="4438">
        <v>2014</v>
      </c>
    </row>
    <row r="13" spans="1:8" s="2" customFormat="1" ht="67.150000000000006" customHeight="1">
      <c r="A13" s="14" t="s">
        <v>13</v>
      </c>
      <c r="B13" s="4449"/>
      <c r="C13" s="4439"/>
    </row>
    <row r="14" spans="1:8" s="2" customFormat="1" ht="25.15" customHeight="1">
      <c r="A14" s="11" t="s">
        <v>14</v>
      </c>
      <c r="B14" s="4450">
        <v>10.3</v>
      </c>
      <c r="C14" s="4438">
        <v>2014</v>
      </c>
    </row>
    <row r="15" spans="1:8" s="2" customFormat="1" ht="25.15" customHeight="1">
      <c r="A15" s="12" t="s">
        <v>15</v>
      </c>
      <c r="B15" s="4451"/>
      <c r="C15" s="4439"/>
    </row>
    <row r="16" spans="1:8" s="2" customFormat="1" ht="25.15" customHeight="1">
      <c r="A16" s="11" t="s">
        <v>16</v>
      </c>
      <c r="B16" s="4436">
        <v>29.5</v>
      </c>
      <c r="C16" s="4438">
        <v>2014</v>
      </c>
    </row>
    <row r="17" spans="1:3" s="2" customFormat="1" ht="25.15" customHeight="1">
      <c r="A17" s="12" t="s">
        <v>17</v>
      </c>
      <c r="B17" s="4437"/>
      <c r="C17" s="4439"/>
    </row>
    <row r="18" spans="1:3" s="2" customFormat="1" ht="25.15" customHeight="1">
      <c r="A18" s="11" t="s">
        <v>18</v>
      </c>
      <c r="B18" s="4436">
        <v>67.599999999999994</v>
      </c>
      <c r="C18" s="4438">
        <v>2014</v>
      </c>
    </row>
    <row r="19" spans="1:3" s="2" customFormat="1" ht="25.15" customHeight="1">
      <c r="A19" s="12" t="s">
        <v>19</v>
      </c>
      <c r="B19" s="4437"/>
      <c r="C19" s="4439"/>
    </row>
    <row r="20" spans="1:3" s="2" customFormat="1" ht="25.15" customHeight="1">
      <c r="A20" s="11" t="s">
        <v>20</v>
      </c>
      <c r="B20" s="4436">
        <v>2.9</v>
      </c>
      <c r="C20" s="4438">
        <v>2014</v>
      </c>
    </row>
    <row r="21" spans="1:3" s="2" customFormat="1" ht="25.15" customHeight="1">
      <c r="A21" s="15" t="s">
        <v>21</v>
      </c>
      <c r="B21" s="4437"/>
      <c r="C21" s="4439"/>
    </row>
    <row r="22" spans="1:3" s="2" customFormat="1" ht="25.15" customHeight="1">
      <c r="A22" s="16" t="s">
        <v>22</v>
      </c>
      <c r="B22" s="4436">
        <v>2.75</v>
      </c>
      <c r="C22" s="4438">
        <v>2014</v>
      </c>
    </row>
    <row r="23" spans="1:3" s="2" customFormat="1" ht="25.15" customHeight="1">
      <c r="A23" s="17" t="s">
        <v>23</v>
      </c>
      <c r="B23" s="4437"/>
      <c r="C23" s="4439"/>
    </row>
    <row r="24" spans="1:3" s="2" customFormat="1" ht="25.15" customHeight="1">
      <c r="A24" s="18" t="s">
        <v>24</v>
      </c>
      <c r="B24" s="19"/>
      <c r="C24" s="4438">
        <v>2014</v>
      </c>
    </row>
    <row r="25" spans="1:3" s="2" customFormat="1" ht="25.15" customHeight="1">
      <c r="A25" s="20" t="s">
        <v>25</v>
      </c>
      <c r="B25" s="19"/>
      <c r="C25" s="4440"/>
    </row>
    <row r="26" spans="1:3" s="2" customFormat="1" ht="25.15" customHeight="1">
      <c r="A26" s="21" t="s">
        <v>26</v>
      </c>
      <c r="B26" s="19">
        <v>74.2</v>
      </c>
      <c r="C26" s="4440"/>
    </row>
    <row r="27" spans="1:3" s="2" customFormat="1" ht="25.15" customHeight="1">
      <c r="A27" s="21" t="s">
        <v>27</v>
      </c>
      <c r="B27" s="19">
        <v>73.099999999999994</v>
      </c>
      <c r="C27" s="4440"/>
    </row>
    <row r="28" spans="1:3" s="2" customFormat="1" ht="25.15" customHeight="1" thickBot="1">
      <c r="A28" s="22" t="s">
        <v>28</v>
      </c>
      <c r="B28" s="23">
        <v>75.599999999999994</v>
      </c>
      <c r="C28" s="4441"/>
    </row>
    <row r="29" spans="1:3" ht="25.15" customHeight="1">
      <c r="A29" s="24" t="s">
        <v>29</v>
      </c>
      <c r="B29" s="4442">
        <v>7.4</v>
      </c>
      <c r="C29" s="4444">
        <v>2013</v>
      </c>
    </row>
    <row r="30" spans="1:3" ht="25.15" customHeight="1">
      <c r="A30" s="26" t="s">
        <v>30</v>
      </c>
      <c r="B30" s="4443"/>
      <c r="C30" s="4445"/>
    </row>
    <row r="31" spans="1:3" s="2" customFormat="1" ht="25.15" customHeight="1">
      <c r="A31" s="27" t="s">
        <v>31</v>
      </c>
      <c r="B31" s="28"/>
      <c r="C31" s="29" t="s">
        <v>32</v>
      </c>
    </row>
  </sheetData>
  <mergeCells count="24">
    <mergeCell ref="B8:B9"/>
    <mergeCell ref="C8:C9"/>
    <mergeCell ref="A1:C1"/>
    <mergeCell ref="A2:C2"/>
    <mergeCell ref="A4:C4"/>
    <mergeCell ref="A5:C5"/>
    <mergeCell ref="A7:B7"/>
    <mergeCell ref="B10:B11"/>
    <mergeCell ref="C10:C11"/>
    <mergeCell ref="B12:B13"/>
    <mergeCell ref="C12:C13"/>
    <mergeCell ref="B14:B15"/>
    <mergeCell ref="C14:C15"/>
    <mergeCell ref="B16:B17"/>
    <mergeCell ref="C16:C17"/>
    <mergeCell ref="B18:B19"/>
    <mergeCell ref="C18:C19"/>
    <mergeCell ref="B20:B21"/>
    <mergeCell ref="C20:C21"/>
    <mergeCell ref="B22:B23"/>
    <mergeCell ref="C22:C23"/>
    <mergeCell ref="C24:C28"/>
    <mergeCell ref="B29:B30"/>
    <mergeCell ref="C29:C30"/>
  </mergeCells>
  <pageMargins left="0.7" right="0.7" top="0.75" bottom="0.75" header="0.3" footer="0.3"/>
  <pageSetup paperSize="9" scale="8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E15CC-84E7-47BF-AD4D-350DD0D20722}">
  <dimension ref="A1:G27"/>
  <sheetViews>
    <sheetView showGridLines="0" zoomScaleNormal="100" workbookViewId="0">
      <selection activeCell="E14" sqref="E14"/>
    </sheetView>
  </sheetViews>
  <sheetFormatPr defaultColWidth="9.140625" defaultRowHeight="18.95" customHeight="1"/>
  <cols>
    <col min="1" max="1" width="21.42578125" style="1114" customWidth="1"/>
    <col min="2" max="2" width="32.5703125" style="1115" customWidth="1"/>
    <col min="3" max="6" width="7.7109375" style="1115" customWidth="1"/>
    <col min="7" max="7" width="9.140625" style="1115"/>
    <col min="8" max="16384" width="9.140625" style="1116"/>
  </cols>
  <sheetData>
    <row r="1" spans="1:7" s="1094" customFormat="1" ht="18.95" customHeight="1">
      <c r="A1" s="4636" t="s">
        <v>1075</v>
      </c>
      <c r="B1" s="4636"/>
      <c r="C1" s="4636"/>
      <c r="D1" s="4636"/>
      <c r="E1" s="4636"/>
      <c r="F1" s="4636"/>
      <c r="G1" s="4636"/>
    </row>
    <row r="2" spans="1:7" s="1094" customFormat="1" ht="18.95" customHeight="1">
      <c r="A2" s="4637" t="s">
        <v>1076</v>
      </c>
      <c r="B2" s="4637"/>
      <c r="C2" s="4637"/>
      <c r="D2" s="4637"/>
      <c r="E2" s="4637"/>
      <c r="F2" s="4637"/>
      <c r="G2" s="4637"/>
    </row>
    <row r="3" spans="1:7" s="1094" customFormat="1" ht="18.95" customHeight="1">
      <c r="A3" s="1095" t="s">
        <v>1077</v>
      </c>
      <c r="B3" s="1096"/>
      <c r="C3" s="1096"/>
      <c r="D3" s="1096"/>
      <c r="E3" s="1096"/>
      <c r="F3" s="1096"/>
      <c r="G3" s="1096" t="s">
        <v>1078</v>
      </c>
    </row>
    <row r="4" spans="1:7" s="1094" customFormat="1" ht="24.95" customHeight="1">
      <c r="A4" s="1097" t="s">
        <v>1079</v>
      </c>
      <c r="B4" s="1098" t="s">
        <v>1080</v>
      </c>
      <c r="C4" s="4638" t="s">
        <v>1081</v>
      </c>
      <c r="D4" s="4639"/>
      <c r="E4" s="4638" t="s">
        <v>559</v>
      </c>
      <c r="F4" s="4640"/>
      <c r="G4" s="1099" t="s">
        <v>95</v>
      </c>
    </row>
    <row r="5" spans="1:7" s="1094" customFormat="1" ht="24.95" customHeight="1">
      <c r="A5" s="1100"/>
      <c r="B5" s="1101"/>
      <c r="C5" s="1102" t="s">
        <v>1082</v>
      </c>
      <c r="D5" s="1102" t="s">
        <v>1083</v>
      </c>
      <c r="E5" s="1102" t="s">
        <v>1082</v>
      </c>
      <c r="F5" s="1102" t="s">
        <v>1083</v>
      </c>
      <c r="G5" s="1103" t="s">
        <v>96</v>
      </c>
    </row>
    <row r="6" spans="1:7" s="1094" customFormat="1" ht="24.95" customHeight="1">
      <c r="A6" s="1104" t="s">
        <v>963</v>
      </c>
      <c r="B6" s="1105" t="s">
        <v>964</v>
      </c>
      <c r="C6" s="1106">
        <f>'[2]ملاك وذاتي35'!C6+'[2]فهد الرياض35'!C6+'[2]فهد الدمام33'!C6+'[2]خالد عيون35'!C6+'[2]عبد الله مكة35'!C6</f>
        <v>7717</v>
      </c>
      <c r="D6" s="1106">
        <f>'[2]ملاك وذاتي35'!D6+'[2]فهد الرياض35'!D6+'[2]فهد الدمام33'!D6+'[2]خالد عيون35'!D6+'[2]عبد الله مكة35'!D6</f>
        <v>2313</v>
      </c>
      <c r="E6" s="1106">
        <f>'[2]ملاك وذاتي35'!E6+'[2]فهد الرياض35'!E6+'[2]فهد الدمام33'!E6+'[2]خالد عيون35'!E6+'[2]عبد الله مكة35'!E6</f>
        <v>206</v>
      </c>
      <c r="F6" s="1106">
        <f>'[2]ملاك وذاتي35'!F6+'[2]فهد الرياض35'!F6+'[2]فهد الدمام33'!F6+'[2]خالد عيون35'!F6+'[2]عبد الله مكة35'!F6</f>
        <v>464</v>
      </c>
      <c r="G6" s="1107">
        <f t="shared" ref="G6:G26" si="0">SUM(C6:F6)</f>
        <v>10700</v>
      </c>
    </row>
    <row r="7" spans="1:7" s="1094" customFormat="1" ht="24.95" customHeight="1">
      <c r="A7" s="1104" t="s">
        <v>1084</v>
      </c>
      <c r="B7" s="1105" t="s">
        <v>1085</v>
      </c>
      <c r="C7" s="1106">
        <f>'[2]ملاك وذاتي35'!C7+'[2]فهد الرياض35'!C7+'[2]فهد الدمام33'!C7+'[2]خالد عيون35'!C7+'[2]عبد الله مكة35'!C7</f>
        <v>7259</v>
      </c>
      <c r="D7" s="1106">
        <f>'[2]ملاك وذاتي35'!D7+'[2]فهد الرياض35'!D7+'[2]فهد الدمام33'!D7+'[2]خالد عيون35'!D7+'[2]عبد الله مكة35'!D7</f>
        <v>796</v>
      </c>
      <c r="E7" s="1106">
        <f>'[2]ملاك وذاتي35'!E7+'[2]فهد الرياض35'!E7+'[2]فهد الدمام33'!E7+'[2]خالد عيون35'!E7+'[2]عبد الله مكة35'!E7</f>
        <v>51</v>
      </c>
      <c r="F7" s="1106">
        <f>'[2]ملاك وذاتي35'!F7+'[2]فهد الرياض35'!F7+'[2]فهد الدمام33'!F7+'[2]خالد عيون35'!F7+'[2]عبد الله مكة35'!F7</f>
        <v>242</v>
      </c>
      <c r="G7" s="1107">
        <f t="shared" si="0"/>
        <v>8348</v>
      </c>
    </row>
    <row r="8" spans="1:7" s="1094" customFormat="1" ht="24.95" customHeight="1">
      <c r="A8" s="1104" t="s">
        <v>961</v>
      </c>
      <c r="B8" s="1105" t="s">
        <v>962</v>
      </c>
      <c r="C8" s="1106">
        <f>'[2]ملاك وذاتي35'!C8+'[2]فهد الرياض35'!C8+'[2]فهد الدمام33'!C8+'[2]خالد عيون35'!C8+'[2]عبد الله مكة35'!C8</f>
        <v>5209</v>
      </c>
      <c r="D8" s="1106">
        <f>'[2]ملاك وذاتي35'!D8+'[2]فهد الرياض35'!D8+'[2]فهد الدمام33'!D8+'[2]خالد عيون35'!D8+'[2]عبد الله مكة35'!D8</f>
        <v>857</v>
      </c>
      <c r="E8" s="1106">
        <f>'[2]ملاك وذاتي35'!E8+'[2]فهد الرياض35'!E8+'[2]فهد الدمام33'!E8+'[2]خالد عيون35'!E8+'[2]عبد الله مكة35'!E8</f>
        <v>123</v>
      </c>
      <c r="F8" s="1106">
        <f>'[2]ملاك وذاتي35'!F8+'[2]فهد الرياض35'!F8+'[2]فهد الدمام33'!F8+'[2]خالد عيون35'!F8+'[2]عبد الله مكة35'!F8</f>
        <v>666</v>
      </c>
      <c r="G8" s="1107">
        <f t="shared" si="0"/>
        <v>6855</v>
      </c>
    </row>
    <row r="9" spans="1:7" s="1094" customFormat="1" ht="24.95" customHeight="1">
      <c r="A9" s="1104" t="s">
        <v>1086</v>
      </c>
      <c r="B9" s="1105" t="s">
        <v>691</v>
      </c>
      <c r="C9" s="1106">
        <f>'[2]ملاك وذاتي35'!C9+'[2]فهد الرياض35'!C9+'[2]فهد الدمام33'!C9+'[2]خالد عيون35'!C9+'[2]عبد الله مكة35'!C9</f>
        <v>3633</v>
      </c>
      <c r="D9" s="1106">
        <f>'[2]ملاك وذاتي35'!D9+'[2]فهد الرياض35'!D9+'[2]فهد الدمام33'!D9+'[2]خالد عيون35'!D9+'[2]عبد الله مكة35'!D9</f>
        <v>47</v>
      </c>
      <c r="E9" s="1106">
        <f>'[2]ملاك وذاتي35'!E9+'[2]فهد الرياض35'!E9+'[2]فهد الدمام33'!E9+'[2]خالد عيون35'!E9+'[2]عبد الله مكة35'!E9</f>
        <v>21</v>
      </c>
      <c r="F9" s="1106">
        <f>'[2]ملاك وذاتي35'!F9+'[2]فهد الرياض35'!F9+'[2]فهد الدمام33'!F9+'[2]خالد عيون35'!F9+'[2]عبد الله مكة35'!F9</f>
        <v>3</v>
      </c>
      <c r="G9" s="1107">
        <f t="shared" si="0"/>
        <v>3704</v>
      </c>
    </row>
    <row r="10" spans="1:7" s="1094" customFormat="1" ht="24.95" customHeight="1">
      <c r="A10" s="1104" t="s">
        <v>1087</v>
      </c>
      <c r="B10" s="1105" t="s">
        <v>1088</v>
      </c>
      <c r="C10" s="1106">
        <f>'[2]ملاك وذاتي35'!C10+'[2]فهد الرياض35'!C10+'[2]فهد الدمام33'!C10+'[2]خالد عيون35'!C10+'[2]عبد الله مكة35'!C10</f>
        <v>1964</v>
      </c>
      <c r="D10" s="1106">
        <f>'[2]ملاك وذاتي35'!D10+'[2]فهد الرياض35'!D10+'[2]فهد الدمام33'!D10+'[2]خالد عيون35'!D10+'[2]عبد الله مكة35'!D10</f>
        <v>839</v>
      </c>
      <c r="E10" s="1106">
        <f>'[2]ملاك وذاتي35'!E10+'[2]فهد الرياض35'!E10+'[2]فهد الدمام33'!E10+'[2]خالد عيون35'!E10+'[2]عبد الله مكة35'!E10</f>
        <v>217</v>
      </c>
      <c r="F10" s="1106">
        <f>'[2]ملاك وذاتي35'!F10+'[2]فهد الرياض35'!F10+'[2]فهد الدمام33'!F10+'[2]خالد عيون35'!F10+'[2]عبد الله مكة35'!F10</f>
        <v>357</v>
      </c>
      <c r="G10" s="1107">
        <f t="shared" si="0"/>
        <v>3377</v>
      </c>
    </row>
    <row r="11" spans="1:7" s="1094" customFormat="1" ht="24.95" customHeight="1">
      <c r="A11" s="1104" t="s">
        <v>928</v>
      </c>
      <c r="B11" s="1105" t="s">
        <v>1089</v>
      </c>
      <c r="C11" s="1106">
        <f>'[2]ملاك وذاتي35'!C11+'[2]فهد الرياض35'!C11+'[2]فهد الدمام33'!C11+'[2]خالد عيون35'!C11+'[2]عبد الله مكة35'!C11</f>
        <v>1553</v>
      </c>
      <c r="D11" s="1106">
        <f>'[2]ملاك وذاتي35'!D11+'[2]فهد الرياض35'!D11+'[2]فهد الدمام33'!D11+'[2]خالد عيون35'!D11+'[2]عبد الله مكة35'!D11</f>
        <v>1208</v>
      </c>
      <c r="E11" s="1106">
        <f>'[2]ملاك وذاتي35'!E11+'[2]فهد الرياض35'!E11+'[2]فهد الدمام33'!E11+'[2]خالد عيون35'!E11+'[2]عبد الله مكة35'!E11</f>
        <v>30</v>
      </c>
      <c r="F11" s="1106">
        <f>'[2]ملاك وذاتي35'!F11+'[2]فهد الرياض35'!F11+'[2]فهد الدمام33'!F11+'[2]خالد عيون35'!F11+'[2]عبد الله مكة35'!F11</f>
        <v>106</v>
      </c>
      <c r="G11" s="1107">
        <f t="shared" si="0"/>
        <v>2897</v>
      </c>
    </row>
    <row r="12" spans="1:7" s="1094" customFormat="1" ht="24.95" customHeight="1">
      <c r="A12" s="1104" t="s">
        <v>1090</v>
      </c>
      <c r="B12" s="1105" t="s">
        <v>1091</v>
      </c>
      <c r="C12" s="1106">
        <f>'[2]ملاك وذاتي35'!C12+'[2]فهد الرياض35'!C12+'[2]فهد الدمام33'!C12+'[2]خالد عيون35'!C12+'[2]عبد الله مكة35'!C12</f>
        <v>1847</v>
      </c>
      <c r="D12" s="1106">
        <f>'[2]ملاك وذاتي35'!D12+'[2]فهد الرياض35'!D12+'[2]فهد الدمام33'!D12+'[2]خالد عيون35'!D12+'[2]عبد الله مكة35'!D12</f>
        <v>64</v>
      </c>
      <c r="E12" s="1106">
        <f>'[2]ملاك وذاتي35'!E12+'[2]فهد الرياض35'!E12+'[2]فهد الدمام33'!E12+'[2]خالد عيون35'!E12+'[2]عبد الله مكة35'!E12</f>
        <v>0</v>
      </c>
      <c r="F12" s="1106">
        <f>'[2]ملاك وذاتي35'!F12+'[2]فهد الرياض35'!F12+'[2]فهد الدمام33'!F12+'[2]خالد عيون35'!F12+'[2]عبد الله مكة35'!F12</f>
        <v>4</v>
      </c>
      <c r="G12" s="1107">
        <f t="shared" si="0"/>
        <v>1915</v>
      </c>
    </row>
    <row r="13" spans="1:7" s="1094" customFormat="1" ht="24.95" customHeight="1">
      <c r="A13" s="1104" t="s">
        <v>1092</v>
      </c>
      <c r="B13" s="1105" t="s">
        <v>1093</v>
      </c>
      <c r="C13" s="1106">
        <f>'[2]ملاك وذاتي35'!C13+'[2]فهد الرياض35'!C13+'[2]فهد الدمام33'!C13+'[2]خالد عيون35'!C13+'[2]عبد الله مكة35'!C13</f>
        <v>2624</v>
      </c>
      <c r="D13" s="1106">
        <f>'[2]ملاك وذاتي35'!D13+'[2]فهد الرياض35'!D13+'[2]فهد الدمام33'!D13+'[2]خالد عيون35'!D13+'[2]عبد الله مكة35'!D13</f>
        <v>983</v>
      </c>
      <c r="E13" s="1106">
        <f>'[2]ملاك وذاتي35'!E13+'[2]فهد الرياض35'!E13+'[2]فهد الدمام33'!E13+'[2]خالد عيون35'!E13+'[2]عبد الله مكة35'!E13</f>
        <v>14</v>
      </c>
      <c r="F13" s="1106">
        <f>'[2]ملاك وذاتي35'!F13+'[2]فهد الرياض35'!F13+'[2]فهد الدمام33'!F13+'[2]خالد عيون35'!F13+'[2]عبد الله مكة35'!F13</f>
        <v>57</v>
      </c>
      <c r="G13" s="1107">
        <f t="shared" si="0"/>
        <v>3678</v>
      </c>
    </row>
    <row r="14" spans="1:7" s="1094" customFormat="1" ht="24.95" customHeight="1">
      <c r="A14" s="1104" t="s">
        <v>1094</v>
      </c>
      <c r="B14" s="1105" t="s">
        <v>1095</v>
      </c>
      <c r="C14" s="1106">
        <f>'[2]ملاك وذاتي35'!C14+'[2]فهد الرياض35'!C14+'[2]فهد الدمام33'!C14+'[2]خالد عيون35'!C14+'[2]عبد الله مكة35'!C14</f>
        <v>1418</v>
      </c>
      <c r="D14" s="1106">
        <f>'[2]ملاك وذاتي35'!D14+'[2]فهد الرياض35'!D14+'[2]فهد الدمام33'!D14+'[2]خالد عيون35'!D14+'[2]عبد الله مكة35'!D14</f>
        <v>124</v>
      </c>
      <c r="E14" s="1106">
        <f>'[2]ملاك وذاتي35'!E14+'[2]فهد الرياض35'!E14+'[2]فهد الدمام33'!E14+'[2]خالد عيون35'!E14+'[2]عبد الله مكة35'!E14</f>
        <v>107</v>
      </c>
      <c r="F14" s="1106">
        <f>'[2]ملاك وذاتي35'!F14+'[2]فهد الرياض35'!F14+'[2]فهد الدمام33'!F14+'[2]خالد عيون35'!F14+'[2]عبد الله مكة35'!F14</f>
        <v>275</v>
      </c>
      <c r="G14" s="1107">
        <f t="shared" si="0"/>
        <v>1924</v>
      </c>
    </row>
    <row r="15" spans="1:7" s="1094" customFormat="1" ht="24.95" customHeight="1">
      <c r="A15" s="1104" t="s">
        <v>1096</v>
      </c>
      <c r="B15" s="1105" t="s">
        <v>1097</v>
      </c>
      <c r="C15" s="1106">
        <f>'[2]ملاك وذاتي35'!C15+'[2]فهد الرياض35'!C15+'[2]فهد الدمام33'!C15+'[2]خالد عيون35'!C15+'[2]عبد الله مكة35'!C15</f>
        <v>1102</v>
      </c>
      <c r="D15" s="1106">
        <f>'[2]ملاك وذاتي35'!D15+'[2]فهد الرياض35'!D15+'[2]فهد الدمام33'!D15+'[2]خالد عيون35'!D15+'[2]عبد الله مكة35'!D15</f>
        <v>653</v>
      </c>
      <c r="E15" s="1106">
        <f>'[2]ملاك وذاتي35'!E15+'[2]فهد الرياض35'!E15+'[2]فهد الدمام33'!E15+'[2]خالد عيون35'!E15+'[2]عبد الله مكة35'!E15</f>
        <v>0</v>
      </c>
      <c r="F15" s="1106">
        <f>'[2]ملاك وذاتي35'!F15+'[2]فهد الرياض35'!F15+'[2]فهد الدمام33'!F15+'[2]خالد عيون35'!F15+'[2]عبد الله مكة35'!F15</f>
        <v>1</v>
      </c>
      <c r="G15" s="1107">
        <f t="shared" si="0"/>
        <v>1756</v>
      </c>
    </row>
    <row r="16" spans="1:7" s="1094" customFormat="1" ht="24.95" customHeight="1">
      <c r="A16" s="1104" t="s">
        <v>965</v>
      </c>
      <c r="B16" s="1105" t="s">
        <v>1098</v>
      </c>
      <c r="C16" s="1106">
        <f>'[2]ملاك وذاتي35'!C16+'[2]فهد الرياض35'!C16+'[2]فهد الدمام33'!C16+'[2]خالد عيون35'!C16+'[2]عبد الله مكة35'!C16</f>
        <v>1261</v>
      </c>
      <c r="D16" s="1106">
        <f>'[2]ملاك وذاتي35'!D16+'[2]فهد الرياض35'!D16+'[2]فهد الدمام33'!D16+'[2]خالد عيون35'!D16+'[2]عبد الله مكة35'!D16</f>
        <v>23</v>
      </c>
      <c r="E16" s="1106">
        <f>'[2]ملاك وذاتي35'!E16+'[2]فهد الرياض35'!E16+'[2]فهد الدمام33'!E16+'[2]خالد عيون35'!E16+'[2]عبد الله مكة35'!E16</f>
        <v>172</v>
      </c>
      <c r="F16" s="1106">
        <f>'[2]ملاك وذاتي35'!F16+'[2]فهد الرياض35'!F16+'[2]فهد الدمام33'!F16+'[2]خالد عيون35'!F16+'[2]عبد الله مكة35'!F16</f>
        <v>183</v>
      </c>
      <c r="G16" s="1107">
        <f t="shared" si="0"/>
        <v>1639</v>
      </c>
    </row>
    <row r="17" spans="1:7" s="1094" customFormat="1" ht="24.95" customHeight="1">
      <c r="A17" s="1104" t="s">
        <v>1099</v>
      </c>
      <c r="B17" s="1105" t="s">
        <v>1100</v>
      </c>
      <c r="C17" s="1106">
        <f>'[2]ملاك وذاتي35'!C17+'[2]فهد الرياض35'!C17+'[2]فهد الدمام33'!C17+'[2]خالد عيون35'!C17+'[2]عبد الله مكة35'!C17</f>
        <v>1146</v>
      </c>
      <c r="D17" s="1106">
        <f>'[2]ملاك وذاتي35'!D17+'[2]فهد الرياض35'!D17+'[2]فهد الدمام33'!D17+'[2]خالد عيون35'!D17+'[2]عبد الله مكة35'!D17</f>
        <v>465</v>
      </c>
      <c r="E17" s="1106">
        <f>'[2]ملاك وذاتي35'!E17+'[2]فهد الرياض35'!E17+'[2]فهد الدمام33'!E17+'[2]خالد عيون35'!E17+'[2]عبد الله مكة35'!E17</f>
        <v>4</v>
      </c>
      <c r="F17" s="1106">
        <f>'[2]ملاك وذاتي35'!F17+'[2]فهد الرياض35'!F17+'[2]فهد الدمام33'!F17+'[2]خالد عيون35'!F17+'[2]عبد الله مكة35'!F17</f>
        <v>20</v>
      </c>
      <c r="G17" s="1107">
        <f t="shared" si="0"/>
        <v>1635</v>
      </c>
    </row>
    <row r="18" spans="1:7" s="1094" customFormat="1" ht="24.95" customHeight="1">
      <c r="A18" s="1104" t="s">
        <v>1101</v>
      </c>
      <c r="B18" s="1108" t="s">
        <v>1102</v>
      </c>
      <c r="C18" s="1106">
        <f>'[2]ملاك وذاتي35'!C18+'[2]فهد الرياض35'!C18+'[2]فهد الدمام33'!C18+'[2]خالد عيون35'!C18+'[2]عبد الله مكة35'!C18</f>
        <v>771</v>
      </c>
      <c r="D18" s="1106">
        <f>'[2]ملاك وذاتي35'!D18+'[2]فهد الرياض35'!D18+'[2]فهد الدمام33'!D18+'[2]خالد عيون35'!D18+'[2]عبد الله مكة35'!D18</f>
        <v>306</v>
      </c>
      <c r="E18" s="1106">
        <f>'[2]ملاك وذاتي35'!E18+'[2]فهد الرياض35'!E18+'[2]فهد الدمام33'!E18+'[2]خالد عيون35'!E18+'[2]عبد الله مكة35'!E18</f>
        <v>3</v>
      </c>
      <c r="F18" s="1106">
        <f>'[2]ملاك وذاتي35'!F18+'[2]فهد الرياض35'!F18+'[2]فهد الدمام33'!F18+'[2]خالد عيون35'!F18+'[2]عبد الله مكة35'!F18</f>
        <v>38</v>
      </c>
      <c r="G18" s="1107">
        <f t="shared" si="0"/>
        <v>1118</v>
      </c>
    </row>
    <row r="19" spans="1:7" s="1094" customFormat="1" ht="24.95" customHeight="1">
      <c r="A19" s="1104" t="s">
        <v>1103</v>
      </c>
      <c r="B19" s="1105" t="s">
        <v>1104</v>
      </c>
      <c r="C19" s="1106">
        <f>'[2]ملاك وذاتي35'!C19+'[2]فهد الرياض35'!C19+'[2]فهد الدمام33'!C19+'[2]خالد عيون35'!C19+'[2]عبد الله مكة35'!C19</f>
        <v>499</v>
      </c>
      <c r="D19" s="1106">
        <f>'[2]ملاك وذاتي35'!D19+'[2]فهد الرياض35'!D19+'[2]فهد الدمام33'!D19+'[2]خالد عيون35'!D19+'[2]عبد الله مكة35'!D19</f>
        <v>242</v>
      </c>
      <c r="E19" s="1106">
        <f>'[2]ملاك وذاتي35'!E19+'[2]فهد الرياض35'!E19+'[2]فهد الدمام33'!E19+'[2]خالد عيون35'!E19+'[2]عبد الله مكة35'!E19</f>
        <v>12</v>
      </c>
      <c r="F19" s="1106">
        <f>'[2]ملاك وذاتي35'!F19+'[2]فهد الرياض35'!F19+'[2]فهد الدمام33'!F19+'[2]خالد عيون35'!F19+'[2]عبد الله مكة35'!F19</f>
        <v>14</v>
      </c>
      <c r="G19" s="1107">
        <f t="shared" si="0"/>
        <v>767</v>
      </c>
    </row>
    <row r="20" spans="1:7" s="1094" customFormat="1" ht="24.95" customHeight="1">
      <c r="A20" s="1104" t="s">
        <v>1105</v>
      </c>
      <c r="B20" s="1105" t="s">
        <v>1106</v>
      </c>
      <c r="C20" s="1106">
        <f>'[2]ملاك وذاتي35'!C20+'[2]فهد الرياض35'!C20+'[2]فهد الدمام33'!C20+'[2]خالد عيون35'!C20+'[2]عبد الله مكة35'!C20</f>
        <v>631</v>
      </c>
      <c r="D20" s="1106">
        <f>'[2]ملاك وذاتي35'!D20+'[2]فهد الرياض35'!D20+'[2]فهد الدمام33'!D20+'[2]خالد عيون35'!D20+'[2]عبد الله مكة35'!D20</f>
        <v>16</v>
      </c>
      <c r="E20" s="1106">
        <f>'[2]ملاك وذاتي35'!E20+'[2]فهد الرياض35'!E20+'[2]فهد الدمام33'!E20+'[2]خالد عيون35'!E20+'[2]عبد الله مكة35'!E20</f>
        <v>1</v>
      </c>
      <c r="F20" s="1106">
        <f>'[2]ملاك وذاتي35'!F20+'[2]فهد الرياض35'!F20+'[2]فهد الدمام33'!F20+'[2]خالد عيون35'!F20+'[2]عبد الله مكة35'!F20</f>
        <v>1</v>
      </c>
      <c r="G20" s="1107">
        <f t="shared" si="0"/>
        <v>649</v>
      </c>
    </row>
    <row r="21" spans="1:7" s="1094" customFormat="1" ht="24.95" customHeight="1">
      <c r="A21" s="1104" t="s">
        <v>1107</v>
      </c>
      <c r="B21" s="1105" t="s">
        <v>1108</v>
      </c>
      <c r="C21" s="1106">
        <f>'[2]ملاك وذاتي35'!C21+'[2]فهد الرياض35'!C21+'[2]فهد الدمام33'!C21+'[2]خالد عيون35'!C21+'[2]عبد الله مكة35'!C21</f>
        <v>447</v>
      </c>
      <c r="D21" s="1106">
        <f>'[2]ملاك وذاتي35'!D21+'[2]فهد الرياض35'!D21+'[2]فهد الدمام33'!D21+'[2]خالد عيون35'!D21+'[2]عبد الله مكة35'!D21</f>
        <v>173</v>
      </c>
      <c r="E21" s="1106">
        <f>'[2]ملاك وذاتي35'!E21+'[2]فهد الرياض35'!E21+'[2]فهد الدمام33'!E21+'[2]خالد عيون35'!E21+'[2]عبد الله مكة35'!E21</f>
        <v>2</v>
      </c>
      <c r="F21" s="1106">
        <f>'[2]ملاك وذاتي35'!F21+'[2]فهد الرياض35'!F21+'[2]فهد الدمام33'!F21+'[2]خالد عيون35'!F21+'[2]عبد الله مكة35'!F21</f>
        <v>7</v>
      </c>
      <c r="G21" s="1107">
        <f t="shared" si="0"/>
        <v>629</v>
      </c>
    </row>
    <row r="22" spans="1:7" s="1094" customFormat="1" ht="24.95" hidden="1" customHeight="1">
      <c r="A22" s="1104" t="s">
        <v>1109</v>
      </c>
      <c r="B22" s="1105" t="s">
        <v>1110</v>
      </c>
      <c r="C22" s="1106">
        <f>'[2]ملاك وذاتي35'!C22+'[2]فهد الرياض35'!C22+'[2]فهد الدمام33'!C22+'[2]خالد عيون35'!C22+'[2]عبد الله مكة35'!C22</f>
        <v>0</v>
      </c>
      <c r="D22" s="1106">
        <f>'[2]ملاك وذاتي35'!D22+'[2]فهد الرياض35'!D22+'[2]فهد الدمام33'!D22+'[2]خالد عيون35'!D22+'[2]عبد الله مكة35'!D22</f>
        <v>0</v>
      </c>
      <c r="E22" s="1106">
        <f>'[2]ملاك وذاتي35'!E22+'[2]فهد الرياض35'!E22+'[2]فهد الدمام33'!E22+'[2]خالد عيون35'!E22+'[2]عبد الله مكة35'!E22</f>
        <v>0</v>
      </c>
      <c r="F22" s="1106">
        <f>'[2]ملاك وذاتي35'!F22+'[2]فهد الرياض35'!F22+'[2]فهد الدمام33'!F22+'[2]خالد عيون35'!F22+'[2]عبد الله مكة35'!F22</f>
        <v>0</v>
      </c>
      <c r="G22" s="1107">
        <f t="shared" si="0"/>
        <v>0</v>
      </c>
    </row>
    <row r="23" spans="1:7" s="1094" customFormat="1" ht="24.95" customHeight="1">
      <c r="A23" s="1104" t="s">
        <v>1111</v>
      </c>
      <c r="B23" s="1105" t="s">
        <v>1112</v>
      </c>
      <c r="C23" s="1106">
        <f>'[2]ملاك وذاتي35'!C23+'[2]فهد الرياض35'!C23+'[2]فهد الدمام33'!C23+'[2]خالد عيون35'!C23+'[2]عبد الله مكة35'!C23</f>
        <v>114</v>
      </c>
      <c r="D23" s="1106">
        <f>'[2]ملاك وذاتي35'!D23+'[2]فهد الرياض35'!D23+'[2]فهد الدمام33'!D23+'[2]خالد عيون35'!D23+'[2]عبد الله مكة35'!D23</f>
        <v>3</v>
      </c>
      <c r="E23" s="1106">
        <f>'[2]ملاك وذاتي35'!E23+'[2]فهد الرياض35'!E23+'[2]فهد الدمام33'!E23+'[2]خالد عيون35'!E23+'[2]عبد الله مكة35'!E23</f>
        <v>65</v>
      </c>
      <c r="F23" s="1106">
        <f>'[2]ملاك وذاتي35'!F23+'[2]فهد الرياض35'!F23+'[2]فهد الدمام33'!F23+'[2]خالد عيون35'!F23+'[2]عبد الله مكة35'!F23</f>
        <v>58</v>
      </c>
      <c r="G23" s="1107">
        <f t="shared" si="0"/>
        <v>240</v>
      </c>
    </row>
    <row r="24" spans="1:7" s="1094" customFormat="1" ht="24.95" customHeight="1">
      <c r="A24" s="1104" t="s">
        <v>1113</v>
      </c>
      <c r="B24" s="1105" t="s">
        <v>1114</v>
      </c>
      <c r="C24" s="1106">
        <f>'[2]ملاك وذاتي35'!C24+'[2]فهد الرياض35'!C24+'[2]فهد الدمام33'!C24+'[2]خالد عيون35'!C24+'[2]عبد الله مكة35'!C24</f>
        <v>41</v>
      </c>
      <c r="D24" s="1106">
        <f>'[2]ملاك وذاتي35'!D24+'[2]فهد الرياض35'!D24+'[2]فهد الدمام33'!D24+'[2]خالد عيون35'!D24+'[2]عبد الله مكة35'!D24</f>
        <v>25</v>
      </c>
      <c r="E24" s="1106">
        <f>'[2]ملاك وذاتي35'!E24+'[2]فهد الرياض35'!E24+'[2]فهد الدمام33'!E24+'[2]خالد عيون35'!E24+'[2]عبد الله مكة35'!E24</f>
        <v>50</v>
      </c>
      <c r="F24" s="1106">
        <f>'[2]ملاك وذاتي35'!F24+'[2]فهد الرياض35'!F24+'[2]فهد الدمام33'!F24+'[2]خالد عيون35'!F24+'[2]عبد الله مكة35'!F24</f>
        <v>44</v>
      </c>
      <c r="G24" s="1107">
        <f t="shared" si="0"/>
        <v>160</v>
      </c>
    </row>
    <row r="25" spans="1:7" s="1094" customFormat="1" ht="24.95" customHeight="1">
      <c r="A25" s="1104" t="s">
        <v>1115</v>
      </c>
      <c r="B25" s="1105" t="s">
        <v>1116</v>
      </c>
      <c r="C25" s="1106">
        <f>'[2]ملاك وذاتي35'!C25+'[2]فهد الرياض35'!C25+'[2]فهد الدمام33'!C25+'[2]خالد عيون35'!C25+'[2]عبد الله مكة35'!C25</f>
        <v>29</v>
      </c>
      <c r="D25" s="1106">
        <f>'[2]ملاك وذاتي35'!D25+'[2]فهد الرياض35'!D25+'[2]فهد الدمام33'!D25+'[2]خالد عيون35'!D25+'[2]عبد الله مكة35'!D25</f>
        <v>45</v>
      </c>
      <c r="E25" s="1106">
        <f>'[2]ملاك وذاتي35'!E25+'[2]فهد الرياض35'!E25+'[2]فهد الدمام33'!E25+'[2]خالد عيون35'!E25+'[2]عبد الله مكة35'!E25</f>
        <v>10</v>
      </c>
      <c r="F25" s="1106">
        <f>'[2]ملاك وذاتي35'!F25+'[2]فهد الرياض35'!F25+'[2]فهد الدمام33'!F25+'[2]خالد عيون35'!F25+'[2]عبد الله مكة35'!F25</f>
        <v>6</v>
      </c>
      <c r="G25" s="1107">
        <f t="shared" si="0"/>
        <v>90</v>
      </c>
    </row>
    <row r="26" spans="1:7" s="1094" customFormat="1" ht="24.95" customHeight="1">
      <c r="A26" s="1109" t="s">
        <v>476</v>
      </c>
      <c r="B26" s="1110" t="s">
        <v>489</v>
      </c>
      <c r="C26" s="1106">
        <f>'[2]ملاك وذاتي35'!C26+'[2]فهد الرياض35'!C26+'[2]فهد الدمام33'!C26+'[2]خالد عيون35'!C26+'[2]عبد الله مكة35'!C26</f>
        <v>814</v>
      </c>
      <c r="D26" s="1106">
        <f>'[2]ملاك وذاتي35'!D26+'[2]فهد الرياض35'!D26+'[2]فهد الدمام33'!D26+'[2]خالد عيون35'!D26+'[2]عبد الله مكة35'!D26</f>
        <v>46</v>
      </c>
      <c r="E26" s="1106">
        <f>'[2]ملاك وذاتي35'!E26+'[2]فهد الرياض35'!E26+'[2]فهد الدمام33'!E26+'[2]خالد عيون35'!E26+'[2]عبد الله مكة35'!E26</f>
        <v>66</v>
      </c>
      <c r="F26" s="1106">
        <f>'[2]ملاك وذاتي35'!F26+'[2]فهد الرياض35'!F26+'[2]فهد الدمام33'!F26+'[2]خالد عيون35'!F26+'[2]عبد الله مكة35'!F26</f>
        <v>70</v>
      </c>
      <c r="G26" s="1111">
        <f t="shared" si="0"/>
        <v>996</v>
      </c>
    </row>
    <row r="27" spans="1:7" s="1094" customFormat="1" ht="24.95" customHeight="1">
      <c r="A27" s="1112" t="s">
        <v>95</v>
      </c>
      <c r="B27" s="1113" t="s">
        <v>96</v>
      </c>
      <c r="C27" s="1102">
        <f>SUM(C6:C26)</f>
        <v>40079</v>
      </c>
      <c r="D27" s="1102">
        <f>SUM(D6:D26)</f>
        <v>9228</v>
      </c>
      <c r="E27" s="1102">
        <f>SUM(E6:E26)</f>
        <v>1154</v>
      </c>
      <c r="F27" s="1102">
        <f>SUM(F6:F26)</f>
        <v>2616</v>
      </c>
      <c r="G27" s="1102">
        <f>SUM(G6:G26)</f>
        <v>53077</v>
      </c>
    </row>
  </sheetData>
  <dataConsolidate>
    <dataRefs count="3">
      <dataRef ref="C13:F48" sheet="1" r:id="rId1"/>
      <dataRef ref="C13:F48" sheet="ديوان المديرية" r:id="rId2"/>
      <dataRef ref="C13:F48" sheet="مراكز" r:id="rId3"/>
    </dataRefs>
  </dataConsolidate>
  <mergeCells count="4">
    <mergeCell ref="A1:G1"/>
    <mergeCell ref="A2:G2"/>
    <mergeCell ref="C4:D4"/>
    <mergeCell ref="E4:F4"/>
  </mergeCells>
  <printOptions horizontalCentered="1" verticalCentered="1"/>
  <pageMargins left="0.19685039370078741" right="0.19685039370078741" top="0.19685039370078741" bottom="0.19685039370078741" header="0.51181102362204722" footer="0.51181102362204722"/>
  <pageSetup paperSize="9" orientation="portrait" horizontalDpi="300" verticalDpi="300" r:id="rId4"/>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43F48-744E-407A-910F-8D1D5B970250}">
  <dimension ref="A1:H21"/>
  <sheetViews>
    <sheetView showGridLines="0" zoomScaleNormal="100" workbookViewId="0">
      <selection activeCell="C10" sqref="C10"/>
    </sheetView>
  </sheetViews>
  <sheetFormatPr defaultRowHeight="12.75"/>
  <cols>
    <col min="1" max="1" width="17.85546875" style="1118" customWidth="1"/>
    <col min="2" max="2" width="16.85546875" style="1118" customWidth="1"/>
    <col min="3" max="3" width="10.5703125" style="1118" customWidth="1"/>
    <col min="4" max="4" width="10.7109375" style="1118" customWidth="1"/>
    <col min="5" max="5" width="11.140625" style="1118" customWidth="1"/>
    <col min="6" max="6" width="9.85546875" style="1118" customWidth="1"/>
    <col min="7" max="7" width="12.7109375" style="1118" customWidth="1"/>
    <col min="8" max="256" width="9.140625" style="1118"/>
    <col min="257" max="257" width="17.85546875" style="1118" customWidth="1"/>
    <col min="258" max="258" width="16.85546875" style="1118" customWidth="1"/>
    <col min="259" max="259" width="10.5703125" style="1118" customWidth="1"/>
    <col min="260" max="260" width="10.7109375" style="1118" customWidth="1"/>
    <col min="261" max="261" width="11.140625" style="1118" customWidth="1"/>
    <col min="262" max="262" width="9.85546875" style="1118" customWidth="1"/>
    <col min="263" max="263" width="12.7109375" style="1118" customWidth="1"/>
    <col min="264" max="512" width="9.140625" style="1118"/>
    <col min="513" max="513" width="17.85546875" style="1118" customWidth="1"/>
    <col min="514" max="514" width="16.85546875" style="1118" customWidth="1"/>
    <col min="515" max="515" width="10.5703125" style="1118" customWidth="1"/>
    <col min="516" max="516" width="10.7109375" style="1118" customWidth="1"/>
    <col min="517" max="517" width="11.140625" style="1118" customWidth="1"/>
    <col min="518" max="518" width="9.85546875" style="1118" customWidth="1"/>
    <col min="519" max="519" width="12.7109375" style="1118" customWidth="1"/>
    <col min="520" max="768" width="9.140625" style="1118"/>
    <col min="769" max="769" width="17.85546875" style="1118" customWidth="1"/>
    <col min="770" max="770" width="16.85546875" style="1118" customWidth="1"/>
    <col min="771" max="771" width="10.5703125" style="1118" customWidth="1"/>
    <col min="772" max="772" width="10.7109375" style="1118" customWidth="1"/>
    <col min="773" max="773" width="11.140625" style="1118" customWidth="1"/>
    <col min="774" max="774" width="9.85546875" style="1118" customWidth="1"/>
    <col min="775" max="775" width="12.7109375" style="1118" customWidth="1"/>
    <col min="776" max="1024" width="9.140625" style="1118"/>
    <col min="1025" max="1025" width="17.85546875" style="1118" customWidth="1"/>
    <col min="1026" max="1026" width="16.85546875" style="1118" customWidth="1"/>
    <col min="1027" max="1027" width="10.5703125" style="1118" customWidth="1"/>
    <col min="1028" max="1028" width="10.7109375" style="1118" customWidth="1"/>
    <col min="1029" max="1029" width="11.140625" style="1118" customWidth="1"/>
    <col min="1030" max="1030" width="9.85546875" style="1118" customWidth="1"/>
    <col min="1031" max="1031" width="12.7109375" style="1118" customWidth="1"/>
    <col min="1032" max="1280" width="9.140625" style="1118"/>
    <col min="1281" max="1281" width="17.85546875" style="1118" customWidth="1"/>
    <col min="1282" max="1282" width="16.85546875" style="1118" customWidth="1"/>
    <col min="1283" max="1283" width="10.5703125" style="1118" customWidth="1"/>
    <col min="1284" max="1284" width="10.7109375" style="1118" customWidth="1"/>
    <col min="1285" max="1285" width="11.140625" style="1118" customWidth="1"/>
    <col min="1286" max="1286" width="9.85546875" style="1118" customWidth="1"/>
    <col min="1287" max="1287" width="12.7109375" style="1118" customWidth="1"/>
    <col min="1288" max="1536" width="9.140625" style="1118"/>
    <col min="1537" max="1537" width="17.85546875" style="1118" customWidth="1"/>
    <col min="1538" max="1538" width="16.85546875" style="1118" customWidth="1"/>
    <col min="1539" max="1539" width="10.5703125" style="1118" customWidth="1"/>
    <col min="1540" max="1540" width="10.7109375" style="1118" customWidth="1"/>
    <col min="1541" max="1541" width="11.140625" style="1118" customWidth="1"/>
    <col min="1542" max="1542" width="9.85546875" style="1118" customWidth="1"/>
    <col min="1543" max="1543" width="12.7109375" style="1118" customWidth="1"/>
    <col min="1544" max="1792" width="9.140625" style="1118"/>
    <col min="1793" max="1793" width="17.85546875" style="1118" customWidth="1"/>
    <col min="1794" max="1794" width="16.85546875" style="1118" customWidth="1"/>
    <col min="1795" max="1795" width="10.5703125" style="1118" customWidth="1"/>
    <col min="1796" max="1796" width="10.7109375" style="1118" customWidth="1"/>
    <col min="1797" max="1797" width="11.140625" style="1118" customWidth="1"/>
    <col min="1798" max="1798" width="9.85546875" style="1118" customWidth="1"/>
    <col min="1799" max="1799" width="12.7109375" style="1118" customWidth="1"/>
    <col min="1800" max="2048" width="9.140625" style="1118"/>
    <col min="2049" max="2049" width="17.85546875" style="1118" customWidth="1"/>
    <col min="2050" max="2050" width="16.85546875" style="1118" customWidth="1"/>
    <col min="2051" max="2051" width="10.5703125" style="1118" customWidth="1"/>
    <col min="2052" max="2052" width="10.7109375" style="1118" customWidth="1"/>
    <col min="2053" max="2053" width="11.140625" style="1118" customWidth="1"/>
    <col min="2054" max="2054" width="9.85546875" style="1118" customWidth="1"/>
    <col min="2055" max="2055" width="12.7109375" style="1118" customWidth="1"/>
    <col min="2056" max="2304" width="9.140625" style="1118"/>
    <col min="2305" max="2305" width="17.85546875" style="1118" customWidth="1"/>
    <col min="2306" max="2306" width="16.85546875" style="1118" customWidth="1"/>
    <col min="2307" max="2307" width="10.5703125" style="1118" customWidth="1"/>
    <col min="2308" max="2308" width="10.7109375" style="1118" customWidth="1"/>
    <col min="2309" max="2309" width="11.140625" style="1118" customWidth="1"/>
    <col min="2310" max="2310" width="9.85546875" style="1118" customWidth="1"/>
    <col min="2311" max="2311" width="12.7109375" style="1118" customWidth="1"/>
    <col min="2312" max="2560" width="9.140625" style="1118"/>
    <col min="2561" max="2561" width="17.85546875" style="1118" customWidth="1"/>
    <col min="2562" max="2562" width="16.85546875" style="1118" customWidth="1"/>
    <col min="2563" max="2563" width="10.5703125" style="1118" customWidth="1"/>
    <col min="2564" max="2564" width="10.7109375" style="1118" customWidth="1"/>
    <col min="2565" max="2565" width="11.140625" style="1118" customWidth="1"/>
    <col min="2566" max="2566" width="9.85546875" style="1118" customWidth="1"/>
    <col min="2567" max="2567" width="12.7109375" style="1118" customWidth="1"/>
    <col min="2568" max="2816" width="9.140625" style="1118"/>
    <col min="2817" max="2817" width="17.85546875" style="1118" customWidth="1"/>
    <col min="2818" max="2818" width="16.85546875" style="1118" customWidth="1"/>
    <col min="2819" max="2819" width="10.5703125" style="1118" customWidth="1"/>
    <col min="2820" max="2820" width="10.7109375" style="1118" customWidth="1"/>
    <col min="2821" max="2821" width="11.140625" style="1118" customWidth="1"/>
    <col min="2822" max="2822" width="9.85546875" style="1118" customWidth="1"/>
    <col min="2823" max="2823" width="12.7109375" style="1118" customWidth="1"/>
    <col min="2824" max="3072" width="9.140625" style="1118"/>
    <col min="3073" max="3073" width="17.85546875" style="1118" customWidth="1"/>
    <col min="3074" max="3074" width="16.85546875" style="1118" customWidth="1"/>
    <col min="3075" max="3075" width="10.5703125" style="1118" customWidth="1"/>
    <col min="3076" max="3076" width="10.7109375" style="1118" customWidth="1"/>
    <col min="3077" max="3077" width="11.140625" style="1118" customWidth="1"/>
    <col min="3078" max="3078" width="9.85546875" style="1118" customWidth="1"/>
    <col min="3079" max="3079" width="12.7109375" style="1118" customWidth="1"/>
    <col min="3080" max="3328" width="9.140625" style="1118"/>
    <col min="3329" max="3329" width="17.85546875" style="1118" customWidth="1"/>
    <col min="3330" max="3330" width="16.85546875" style="1118" customWidth="1"/>
    <col min="3331" max="3331" width="10.5703125" style="1118" customWidth="1"/>
    <col min="3332" max="3332" width="10.7109375" style="1118" customWidth="1"/>
    <col min="3333" max="3333" width="11.140625" style="1118" customWidth="1"/>
    <col min="3334" max="3334" width="9.85546875" style="1118" customWidth="1"/>
    <col min="3335" max="3335" width="12.7109375" style="1118" customWidth="1"/>
    <col min="3336" max="3584" width="9.140625" style="1118"/>
    <col min="3585" max="3585" width="17.85546875" style="1118" customWidth="1"/>
    <col min="3586" max="3586" width="16.85546875" style="1118" customWidth="1"/>
    <col min="3587" max="3587" width="10.5703125" style="1118" customWidth="1"/>
    <col min="3588" max="3588" width="10.7109375" style="1118" customWidth="1"/>
    <col min="3589" max="3589" width="11.140625" style="1118" customWidth="1"/>
    <col min="3590" max="3590" width="9.85546875" style="1118" customWidth="1"/>
    <col min="3591" max="3591" width="12.7109375" style="1118" customWidth="1"/>
    <col min="3592" max="3840" width="9.140625" style="1118"/>
    <col min="3841" max="3841" width="17.85546875" style="1118" customWidth="1"/>
    <col min="3842" max="3842" width="16.85546875" style="1118" customWidth="1"/>
    <col min="3843" max="3843" width="10.5703125" style="1118" customWidth="1"/>
    <col min="3844" max="3844" width="10.7109375" style="1118" customWidth="1"/>
    <col min="3845" max="3845" width="11.140625" style="1118" customWidth="1"/>
    <col min="3846" max="3846" width="9.85546875" style="1118" customWidth="1"/>
    <col min="3847" max="3847" width="12.7109375" style="1118" customWidth="1"/>
    <col min="3848" max="4096" width="9.140625" style="1118"/>
    <col min="4097" max="4097" width="17.85546875" style="1118" customWidth="1"/>
    <col min="4098" max="4098" width="16.85546875" style="1118" customWidth="1"/>
    <col min="4099" max="4099" width="10.5703125" style="1118" customWidth="1"/>
    <col min="4100" max="4100" width="10.7109375" style="1118" customWidth="1"/>
    <col min="4101" max="4101" width="11.140625" style="1118" customWidth="1"/>
    <col min="4102" max="4102" width="9.85546875" style="1118" customWidth="1"/>
    <col min="4103" max="4103" width="12.7109375" style="1118" customWidth="1"/>
    <col min="4104" max="4352" width="9.140625" style="1118"/>
    <col min="4353" max="4353" width="17.85546875" style="1118" customWidth="1"/>
    <col min="4354" max="4354" width="16.85546875" style="1118" customWidth="1"/>
    <col min="4355" max="4355" width="10.5703125" style="1118" customWidth="1"/>
    <col min="4356" max="4356" width="10.7109375" style="1118" customWidth="1"/>
    <col min="4357" max="4357" width="11.140625" style="1118" customWidth="1"/>
    <col min="4358" max="4358" width="9.85546875" style="1118" customWidth="1"/>
    <col min="4359" max="4359" width="12.7109375" style="1118" customWidth="1"/>
    <col min="4360" max="4608" width="9.140625" style="1118"/>
    <col min="4609" max="4609" width="17.85546875" style="1118" customWidth="1"/>
    <col min="4610" max="4610" width="16.85546875" style="1118" customWidth="1"/>
    <col min="4611" max="4611" width="10.5703125" style="1118" customWidth="1"/>
    <col min="4612" max="4612" width="10.7109375" style="1118" customWidth="1"/>
    <col min="4613" max="4613" width="11.140625" style="1118" customWidth="1"/>
    <col min="4614" max="4614" width="9.85546875" style="1118" customWidth="1"/>
    <col min="4615" max="4615" width="12.7109375" style="1118" customWidth="1"/>
    <col min="4616" max="4864" width="9.140625" style="1118"/>
    <col min="4865" max="4865" width="17.85546875" style="1118" customWidth="1"/>
    <col min="4866" max="4866" width="16.85546875" style="1118" customWidth="1"/>
    <col min="4867" max="4867" width="10.5703125" style="1118" customWidth="1"/>
    <col min="4868" max="4868" width="10.7109375" style="1118" customWidth="1"/>
    <col min="4869" max="4869" width="11.140625" style="1118" customWidth="1"/>
    <col min="4870" max="4870" width="9.85546875" style="1118" customWidth="1"/>
    <col min="4871" max="4871" width="12.7109375" style="1118" customWidth="1"/>
    <col min="4872" max="5120" width="9.140625" style="1118"/>
    <col min="5121" max="5121" width="17.85546875" style="1118" customWidth="1"/>
    <col min="5122" max="5122" width="16.85546875" style="1118" customWidth="1"/>
    <col min="5123" max="5123" width="10.5703125" style="1118" customWidth="1"/>
    <col min="5124" max="5124" width="10.7109375" style="1118" customWidth="1"/>
    <col min="5125" max="5125" width="11.140625" style="1118" customWidth="1"/>
    <col min="5126" max="5126" width="9.85546875" style="1118" customWidth="1"/>
    <col min="5127" max="5127" width="12.7109375" style="1118" customWidth="1"/>
    <col min="5128" max="5376" width="9.140625" style="1118"/>
    <col min="5377" max="5377" width="17.85546875" style="1118" customWidth="1"/>
    <col min="5378" max="5378" width="16.85546875" style="1118" customWidth="1"/>
    <col min="5379" max="5379" width="10.5703125" style="1118" customWidth="1"/>
    <col min="5380" max="5380" width="10.7109375" style="1118" customWidth="1"/>
    <col min="5381" max="5381" width="11.140625" style="1118" customWidth="1"/>
    <col min="5382" max="5382" width="9.85546875" style="1118" customWidth="1"/>
    <col min="5383" max="5383" width="12.7109375" style="1118" customWidth="1"/>
    <col min="5384" max="5632" width="9.140625" style="1118"/>
    <col min="5633" max="5633" width="17.85546875" style="1118" customWidth="1"/>
    <col min="5634" max="5634" width="16.85546875" style="1118" customWidth="1"/>
    <col min="5635" max="5635" width="10.5703125" style="1118" customWidth="1"/>
    <col min="5636" max="5636" width="10.7109375" style="1118" customWidth="1"/>
    <col min="5637" max="5637" width="11.140625" style="1118" customWidth="1"/>
    <col min="5638" max="5638" width="9.85546875" style="1118" customWidth="1"/>
    <col min="5639" max="5639" width="12.7109375" style="1118" customWidth="1"/>
    <col min="5640" max="5888" width="9.140625" style="1118"/>
    <col min="5889" max="5889" width="17.85546875" style="1118" customWidth="1"/>
    <col min="5890" max="5890" width="16.85546875" style="1118" customWidth="1"/>
    <col min="5891" max="5891" width="10.5703125" style="1118" customWidth="1"/>
    <col min="5892" max="5892" width="10.7109375" style="1118" customWidth="1"/>
    <col min="5893" max="5893" width="11.140625" style="1118" customWidth="1"/>
    <col min="5894" max="5894" width="9.85546875" style="1118" customWidth="1"/>
    <col min="5895" max="5895" width="12.7109375" style="1118" customWidth="1"/>
    <col min="5896" max="6144" width="9.140625" style="1118"/>
    <col min="6145" max="6145" width="17.85546875" style="1118" customWidth="1"/>
    <col min="6146" max="6146" width="16.85546875" style="1118" customWidth="1"/>
    <col min="6147" max="6147" width="10.5703125" style="1118" customWidth="1"/>
    <col min="6148" max="6148" width="10.7109375" style="1118" customWidth="1"/>
    <col min="6149" max="6149" width="11.140625" style="1118" customWidth="1"/>
    <col min="6150" max="6150" width="9.85546875" style="1118" customWidth="1"/>
    <col min="6151" max="6151" width="12.7109375" style="1118" customWidth="1"/>
    <col min="6152" max="6400" width="9.140625" style="1118"/>
    <col min="6401" max="6401" width="17.85546875" style="1118" customWidth="1"/>
    <col min="6402" max="6402" width="16.85546875" style="1118" customWidth="1"/>
    <col min="6403" max="6403" width="10.5703125" style="1118" customWidth="1"/>
    <col min="6404" max="6404" width="10.7109375" style="1118" customWidth="1"/>
    <col min="6405" max="6405" width="11.140625" style="1118" customWidth="1"/>
    <col min="6406" max="6406" width="9.85546875" style="1118" customWidth="1"/>
    <col min="6407" max="6407" width="12.7109375" style="1118" customWidth="1"/>
    <col min="6408" max="6656" width="9.140625" style="1118"/>
    <col min="6657" max="6657" width="17.85546875" style="1118" customWidth="1"/>
    <col min="6658" max="6658" width="16.85546875" style="1118" customWidth="1"/>
    <col min="6659" max="6659" width="10.5703125" style="1118" customWidth="1"/>
    <col min="6660" max="6660" width="10.7109375" style="1118" customWidth="1"/>
    <col min="6661" max="6661" width="11.140625" style="1118" customWidth="1"/>
    <col min="6662" max="6662" width="9.85546875" style="1118" customWidth="1"/>
    <col min="6663" max="6663" width="12.7109375" style="1118" customWidth="1"/>
    <col min="6664" max="6912" width="9.140625" style="1118"/>
    <col min="6913" max="6913" width="17.85546875" style="1118" customWidth="1"/>
    <col min="6914" max="6914" width="16.85546875" style="1118" customWidth="1"/>
    <col min="6915" max="6915" width="10.5703125" style="1118" customWidth="1"/>
    <col min="6916" max="6916" width="10.7109375" style="1118" customWidth="1"/>
    <col min="6917" max="6917" width="11.140625" style="1118" customWidth="1"/>
    <col min="6918" max="6918" width="9.85546875" style="1118" customWidth="1"/>
    <col min="6919" max="6919" width="12.7109375" style="1118" customWidth="1"/>
    <col min="6920" max="7168" width="9.140625" style="1118"/>
    <col min="7169" max="7169" width="17.85546875" style="1118" customWidth="1"/>
    <col min="7170" max="7170" width="16.85546875" style="1118" customWidth="1"/>
    <col min="7171" max="7171" width="10.5703125" style="1118" customWidth="1"/>
    <col min="7172" max="7172" width="10.7109375" style="1118" customWidth="1"/>
    <col min="7173" max="7173" width="11.140625" style="1118" customWidth="1"/>
    <col min="7174" max="7174" width="9.85546875" style="1118" customWidth="1"/>
    <col min="7175" max="7175" width="12.7109375" style="1118" customWidth="1"/>
    <col min="7176" max="7424" width="9.140625" style="1118"/>
    <col min="7425" max="7425" width="17.85546875" style="1118" customWidth="1"/>
    <col min="7426" max="7426" width="16.85546875" style="1118" customWidth="1"/>
    <col min="7427" max="7427" width="10.5703125" style="1118" customWidth="1"/>
    <col min="7428" max="7428" width="10.7109375" style="1118" customWidth="1"/>
    <col min="7429" max="7429" width="11.140625" style="1118" customWidth="1"/>
    <col min="7430" max="7430" width="9.85546875" style="1118" customWidth="1"/>
    <col min="7431" max="7431" width="12.7109375" style="1118" customWidth="1"/>
    <col min="7432" max="7680" width="9.140625" style="1118"/>
    <col min="7681" max="7681" width="17.85546875" style="1118" customWidth="1"/>
    <col min="7682" max="7682" width="16.85546875" style="1118" customWidth="1"/>
    <col min="7683" max="7683" width="10.5703125" style="1118" customWidth="1"/>
    <col min="7684" max="7684" width="10.7109375" style="1118" customWidth="1"/>
    <col min="7685" max="7685" width="11.140625" style="1118" customWidth="1"/>
    <col min="7686" max="7686" width="9.85546875" style="1118" customWidth="1"/>
    <col min="7687" max="7687" width="12.7109375" style="1118" customWidth="1"/>
    <col min="7688" max="7936" width="9.140625" style="1118"/>
    <col min="7937" max="7937" width="17.85546875" style="1118" customWidth="1"/>
    <col min="7938" max="7938" width="16.85546875" style="1118" customWidth="1"/>
    <col min="7939" max="7939" width="10.5703125" style="1118" customWidth="1"/>
    <col min="7940" max="7940" width="10.7109375" style="1118" customWidth="1"/>
    <col min="7941" max="7941" width="11.140625" style="1118" customWidth="1"/>
    <col min="7942" max="7942" width="9.85546875" style="1118" customWidth="1"/>
    <col min="7943" max="7943" width="12.7109375" style="1118" customWidth="1"/>
    <col min="7944" max="8192" width="9.140625" style="1118"/>
    <col min="8193" max="8193" width="17.85546875" style="1118" customWidth="1"/>
    <col min="8194" max="8194" width="16.85546875" style="1118" customWidth="1"/>
    <col min="8195" max="8195" width="10.5703125" style="1118" customWidth="1"/>
    <col min="8196" max="8196" width="10.7109375" style="1118" customWidth="1"/>
    <col min="8197" max="8197" width="11.140625" style="1118" customWidth="1"/>
    <col min="8198" max="8198" width="9.85546875" style="1118" customWidth="1"/>
    <col min="8199" max="8199" width="12.7109375" style="1118" customWidth="1"/>
    <col min="8200" max="8448" width="9.140625" style="1118"/>
    <col min="8449" max="8449" width="17.85546875" style="1118" customWidth="1"/>
    <col min="8450" max="8450" width="16.85546875" style="1118" customWidth="1"/>
    <col min="8451" max="8451" width="10.5703125" style="1118" customWidth="1"/>
    <col min="8452" max="8452" width="10.7109375" style="1118" customWidth="1"/>
    <col min="8453" max="8453" width="11.140625" style="1118" customWidth="1"/>
    <col min="8454" max="8454" width="9.85546875" style="1118" customWidth="1"/>
    <col min="8455" max="8455" width="12.7109375" style="1118" customWidth="1"/>
    <col min="8456" max="8704" width="9.140625" style="1118"/>
    <col min="8705" max="8705" width="17.85546875" style="1118" customWidth="1"/>
    <col min="8706" max="8706" width="16.85546875" style="1118" customWidth="1"/>
    <col min="8707" max="8707" width="10.5703125" style="1118" customWidth="1"/>
    <col min="8708" max="8708" width="10.7109375" style="1118" customWidth="1"/>
    <col min="8709" max="8709" width="11.140625" style="1118" customWidth="1"/>
    <col min="8710" max="8710" width="9.85546875" style="1118" customWidth="1"/>
    <col min="8711" max="8711" width="12.7109375" style="1118" customWidth="1"/>
    <col min="8712" max="8960" width="9.140625" style="1118"/>
    <col min="8961" max="8961" width="17.85546875" style="1118" customWidth="1"/>
    <col min="8962" max="8962" width="16.85546875" style="1118" customWidth="1"/>
    <col min="8963" max="8963" width="10.5703125" style="1118" customWidth="1"/>
    <col min="8964" max="8964" width="10.7109375" style="1118" customWidth="1"/>
    <col min="8965" max="8965" width="11.140625" style="1118" customWidth="1"/>
    <col min="8966" max="8966" width="9.85546875" style="1118" customWidth="1"/>
    <col min="8967" max="8967" width="12.7109375" style="1118" customWidth="1"/>
    <col min="8968" max="9216" width="9.140625" style="1118"/>
    <col min="9217" max="9217" width="17.85546875" style="1118" customWidth="1"/>
    <col min="9218" max="9218" width="16.85546875" style="1118" customWidth="1"/>
    <col min="9219" max="9219" width="10.5703125" style="1118" customWidth="1"/>
    <col min="9220" max="9220" width="10.7109375" style="1118" customWidth="1"/>
    <col min="9221" max="9221" width="11.140625" style="1118" customWidth="1"/>
    <col min="9222" max="9222" width="9.85546875" style="1118" customWidth="1"/>
    <col min="9223" max="9223" width="12.7109375" style="1118" customWidth="1"/>
    <col min="9224" max="9472" width="9.140625" style="1118"/>
    <col min="9473" max="9473" width="17.85546875" style="1118" customWidth="1"/>
    <col min="9474" max="9474" width="16.85546875" style="1118" customWidth="1"/>
    <col min="9475" max="9475" width="10.5703125" style="1118" customWidth="1"/>
    <col min="9476" max="9476" width="10.7109375" style="1118" customWidth="1"/>
    <col min="9477" max="9477" width="11.140625" style="1118" customWidth="1"/>
    <col min="9478" max="9478" width="9.85546875" style="1118" customWidth="1"/>
    <col min="9479" max="9479" width="12.7109375" style="1118" customWidth="1"/>
    <col min="9480" max="9728" width="9.140625" style="1118"/>
    <col min="9729" max="9729" width="17.85546875" style="1118" customWidth="1"/>
    <col min="9730" max="9730" width="16.85546875" style="1118" customWidth="1"/>
    <col min="9731" max="9731" width="10.5703125" style="1118" customWidth="1"/>
    <col min="9732" max="9732" width="10.7109375" style="1118" customWidth="1"/>
    <col min="9733" max="9733" width="11.140625" style="1118" customWidth="1"/>
    <col min="9734" max="9734" width="9.85546875" style="1118" customWidth="1"/>
    <col min="9735" max="9735" width="12.7109375" style="1118" customWidth="1"/>
    <col min="9736" max="9984" width="9.140625" style="1118"/>
    <col min="9985" max="9985" width="17.85546875" style="1118" customWidth="1"/>
    <col min="9986" max="9986" width="16.85546875" style="1118" customWidth="1"/>
    <col min="9987" max="9987" width="10.5703125" style="1118" customWidth="1"/>
    <col min="9988" max="9988" width="10.7109375" style="1118" customWidth="1"/>
    <col min="9989" max="9989" width="11.140625" style="1118" customWidth="1"/>
    <col min="9990" max="9990" width="9.85546875" style="1118" customWidth="1"/>
    <col min="9991" max="9991" width="12.7109375" style="1118" customWidth="1"/>
    <col min="9992" max="10240" width="9.140625" style="1118"/>
    <col min="10241" max="10241" width="17.85546875" style="1118" customWidth="1"/>
    <col min="10242" max="10242" width="16.85546875" style="1118" customWidth="1"/>
    <col min="10243" max="10243" width="10.5703125" style="1118" customWidth="1"/>
    <col min="10244" max="10244" width="10.7109375" style="1118" customWidth="1"/>
    <col min="10245" max="10245" width="11.140625" style="1118" customWidth="1"/>
    <col min="10246" max="10246" width="9.85546875" style="1118" customWidth="1"/>
    <col min="10247" max="10247" width="12.7109375" style="1118" customWidth="1"/>
    <col min="10248" max="10496" width="9.140625" style="1118"/>
    <col min="10497" max="10497" width="17.85546875" style="1118" customWidth="1"/>
    <col min="10498" max="10498" width="16.85546875" style="1118" customWidth="1"/>
    <col min="10499" max="10499" width="10.5703125" style="1118" customWidth="1"/>
    <col min="10500" max="10500" width="10.7109375" style="1118" customWidth="1"/>
    <col min="10501" max="10501" width="11.140625" style="1118" customWidth="1"/>
    <col min="10502" max="10502" width="9.85546875" style="1118" customWidth="1"/>
    <col min="10503" max="10503" width="12.7109375" style="1118" customWidth="1"/>
    <col min="10504" max="10752" width="9.140625" style="1118"/>
    <col min="10753" max="10753" width="17.85546875" style="1118" customWidth="1"/>
    <col min="10754" max="10754" width="16.85546875" style="1118" customWidth="1"/>
    <col min="10755" max="10755" width="10.5703125" style="1118" customWidth="1"/>
    <col min="10756" max="10756" width="10.7109375" style="1118" customWidth="1"/>
    <col min="10757" max="10757" width="11.140625" style="1118" customWidth="1"/>
    <col min="10758" max="10758" width="9.85546875" style="1118" customWidth="1"/>
    <col min="10759" max="10759" width="12.7109375" style="1118" customWidth="1"/>
    <col min="10760" max="11008" width="9.140625" style="1118"/>
    <col min="11009" max="11009" width="17.85546875" style="1118" customWidth="1"/>
    <col min="11010" max="11010" width="16.85546875" style="1118" customWidth="1"/>
    <col min="11011" max="11011" width="10.5703125" style="1118" customWidth="1"/>
    <col min="11012" max="11012" width="10.7109375" style="1118" customWidth="1"/>
    <col min="11013" max="11013" width="11.140625" style="1118" customWidth="1"/>
    <col min="11014" max="11014" width="9.85546875" style="1118" customWidth="1"/>
    <col min="11015" max="11015" width="12.7109375" style="1118" customWidth="1"/>
    <col min="11016" max="11264" width="9.140625" style="1118"/>
    <col min="11265" max="11265" width="17.85546875" style="1118" customWidth="1"/>
    <col min="11266" max="11266" width="16.85546875" style="1118" customWidth="1"/>
    <col min="11267" max="11267" width="10.5703125" style="1118" customWidth="1"/>
    <col min="11268" max="11268" width="10.7109375" style="1118" customWidth="1"/>
    <col min="11269" max="11269" width="11.140625" style="1118" customWidth="1"/>
    <col min="11270" max="11270" width="9.85546875" style="1118" customWidth="1"/>
    <col min="11271" max="11271" width="12.7109375" style="1118" customWidth="1"/>
    <col min="11272" max="11520" width="9.140625" style="1118"/>
    <col min="11521" max="11521" width="17.85546875" style="1118" customWidth="1"/>
    <col min="11522" max="11522" width="16.85546875" style="1118" customWidth="1"/>
    <col min="11523" max="11523" width="10.5703125" style="1118" customWidth="1"/>
    <col min="11524" max="11524" width="10.7109375" style="1118" customWidth="1"/>
    <col min="11525" max="11525" width="11.140625" style="1118" customWidth="1"/>
    <col min="11526" max="11526" width="9.85546875" style="1118" customWidth="1"/>
    <col min="11527" max="11527" width="12.7109375" style="1118" customWidth="1"/>
    <col min="11528" max="11776" width="9.140625" style="1118"/>
    <col min="11777" max="11777" width="17.85546875" style="1118" customWidth="1"/>
    <col min="11778" max="11778" width="16.85546875" style="1118" customWidth="1"/>
    <col min="11779" max="11779" width="10.5703125" style="1118" customWidth="1"/>
    <col min="11780" max="11780" width="10.7109375" style="1118" customWidth="1"/>
    <col min="11781" max="11781" width="11.140625" style="1118" customWidth="1"/>
    <col min="11782" max="11782" width="9.85546875" style="1118" customWidth="1"/>
    <col min="11783" max="11783" width="12.7109375" style="1118" customWidth="1"/>
    <col min="11784" max="12032" width="9.140625" style="1118"/>
    <col min="12033" max="12033" width="17.85546875" style="1118" customWidth="1"/>
    <col min="12034" max="12034" width="16.85546875" style="1118" customWidth="1"/>
    <col min="12035" max="12035" width="10.5703125" style="1118" customWidth="1"/>
    <col min="12036" max="12036" width="10.7109375" style="1118" customWidth="1"/>
    <col min="12037" max="12037" width="11.140625" style="1118" customWidth="1"/>
    <col min="12038" max="12038" width="9.85546875" style="1118" customWidth="1"/>
    <col min="12039" max="12039" width="12.7109375" style="1118" customWidth="1"/>
    <col min="12040" max="12288" width="9.140625" style="1118"/>
    <col min="12289" max="12289" width="17.85546875" style="1118" customWidth="1"/>
    <col min="12290" max="12290" width="16.85546875" style="1118" customWidth="1"/>
    <col min="12291" max="12291" width="10.5703125" style="1118" customWidth="1"/>
    <col min="12292" max="12292" width="10.7109375" style="1118" customWidth="1"/>
    <col min="12293" max="12293" width="11.140625" style="1118" customWidth="1"/>
    <col min="12294" max="12294" width="9.85546875" style="1118" customWidth="1"/>
    <col min="12295" max="12295" width="12.7109375" style="1118" customWidth="1"/>
    <col min="12296" max="12544" width="9.140625" style="1118"/>
    <col min="12545" max="12545" width="17.85546875" style="1118" customWidth="1"/>
    <col min="12546" max="12546" width="16.85546875" style="1118" customWidth="1"/>
    <col min="12547" max="12547" width="10.5703125" style="1118" customWidth="1"/>
    <col min="12548" max="12548" width="10.7109375" style="1118" customWidth="1"/>
    <col min="12549" max="12549" width="11.140625" style="1118" customWidth="1"/>
    <col min="12550" max="12550" width="9.85546875" style="1118" customWidth="1"/>
    <col min="12551" max="12551" width="12.7109375" style="1118" customWidth="1"/>
    <col min="12552" max="12800" width="9.140625" style="1118"/>
    <col min="12801" max="12801" width="17.85546875" style="1118" customWidth="1"/>
    <col min="12802" max="12802" width="16.85546875" style="1118" customWidth="1"/>
    <col min="12803" max="12803" width="10.5703125" style="1118" customWidth="1"/>
    <col min="12804" max="12804" width="10.7109375" style="1118" customWidth="1"/>
    <col min="12805" max="12805" width="11.140625" style="1118" customWidth="1"/>
    <col min="12806" max="12806" width="9.85546875" style="1118" customWidth="1"/>
    <col min="12807" max="12807" width="12.7109375" style="1118" customWidth="1"/>
    <col min="12808" max="13056" width="9.140625" style="1118"/>
    <col min="13057" max="13057" width="17.85546875" style="1118" customWidth="1"/>
    <col min="13058" max="13058" width="16.85546875" style="1118" customWidth="1"/>
    <col min="13059" max="13059" width="10.5703125" style="1118" customWidth="1"/>
    <col min="13060" max="13060" width="10.7109375" style="1118" customWidth="1"/>
    <col min="13061" max="13061" width="11.140625" style="1118" customWidth="1"/>
    <col min="13062" max="13062" width="9.85546875" style="1118" customWidth="1"/>
    <col min="13063" max="13063" width="12.7109375" style="1118" customWidth="1"/>
    <col min="13064" max="13312" width="9.140625" style="1118"/>
    <col min="13313" max="13313" width="17.85546875" style="1118" customWidth="1"/>
    <col min="13314" max="13314" width="16.85546875" style="1118" customWidth="1"/>
    <col min="13315" max="13315" width="10.5703125" style="1118" customWidth="1"/>
    <col min="13316" max="13316" width="10.7109375" style="1118" customWidth="1"/>
    <col min="13317" max="13317" width="11.140625" style="1118" customWidth="1"/>
    <col min="13318" max="13318" width="9.85546875" style="1118" customWidth="1"/>
    <col min="13319" max="13319" width="12.7109375" style="1118" customWidth="1"/>
    <col min="13320" max="13568" width="9.140625" style="1118"/>
    <col min="13569" max="13569" width="17.85546875" style="1118" customWidth="1"/>
    <col min="13570" max="13570" width="16.85546875" style="1118" customWidth="1"/>
    <col min="13571" max="13571" width="10.5703125" style="1118" customWidth="1"/>
    <col min="13572" max="13572" width="10.7109375" style="1118" customWidth="1"/>
    <col min="13573" max="13573" width="11.140625" style="1118" customWidth="1"/>
    <col min="13574" max="13574" width="9.85546875" style="1118" customWidth="1"/>
    <col min="13575" max="13575" width="12.7109375" style="1118" customWidth="1"/>
    <col min="13576" max="13824" width="9.140625" style="1118"/>
    <col min="13825" max="13825" width="17.85546875" style="1118" customWidth="1"/>
    <col min="13826" max="13826" width="16.85546875" style="1118" customWidth="1"/>
    <col min="13827" max="13827" width="10.5703125" style="1118" customWidth="1"/>
    <col min="13828" max="13828" width="10.7109375" style="1118" customWidth="1"/>
    <col min="13829" max="13829" width="11.140625" style="1118" customWidth="1"/>
    <col min="13830" max="13830" width="9.85546875" style="1118" customWidth="1"/>
    <col min="13831" max="13831" width="12.7109375" style="1118" customWidth="1"/>
    <col min="13832" max="14080" width="9.140625" style="1118"/>
    <col min="14081" max="14081" width="17.85546875" style="1118" customWidth="1"/>
    <col min="14082" max="14082" width="16.85546875" style="1118" customWidth="1"/>
    <col min="14083" max="14083" width="10.5703125" style="1118" customWidth="1"/>
    <col min="14084" max="14084" width="10.7109375" style="1118" customWidth="1"/>
    <col min="14085" max="14085" width="11.140625" style="1118" customWidth="1"/>
    <col min="14086" max="14086" width="9.85546875" style="1118" customWidth="1"/>
    <col min="14087" max="14087" width="12.7109375" style="1118" customWidth="1"/>
    <col min="14088" max="14336" width="9.140625" style="1118"/>
    <col min="14337" max="14337" width="17.85546875" style="1118" customWidth="1"/>
    <col min="14338" max="14338" width="16.85546875" style="1118" customWidth="1"/>
    <col min="14339" max="14339" width="10.5703125" style="1118" customWidth="1"/>
    <col min="14340" max="14340" width="10.7109375" style="1118" customWidth="1"/>
    <col min="14341" max="14341" width="11.140625" style="1118" customWidth="1"/>
    <col min="14342" max="14342" width="9.85546875" style="1118" customWidth="1"/>
    <col min="14343" max="14343" width="12.7109375" style="1118" customWidth="1"/>
    <col min="14344" max="14592" width="9.140625" style="1118"/>
    <col min="14593" max="14593" width="17.85546875" style="1118" customWidth="1"/>
    <col min="14594" max="14594" width="16.85546875" style="1118" customWidth="1"/>
    <col min="14595" max="14595" width="10.5703125" style="1118" customWidth="1"/>
    <col min="14596" max="14596" width="10.7109375" style="1118" customWidth="1"/>
    <col min="14597" max="14597" width="11.140625" style="1118" customWidth="1"/>
    <col min="14598" max="14598" width="9.85546875" style="1118" customWidth="1"/>
    <col min="14599" max="14599" width="12.7109375" style="1118" customWidth="1"/>
    <col min="14600" max="14848" width="9.140625" style="1118"/>
    <col min="14849" max="14849" width="17.85546875" style="1118" customWidth="1"/>
    <col min="14850" max="14850" width="16.85546875" style="1118" customWidth="1"/>
    <col min="14851" max="14851" width="10.5703125" style="1118" customWidth="1"/>
    <col min="14852" max="14852" width="10.7109375" style="1118" customWidth="1"/>
    <col min="14853" max="14853" width="11.140625" style="1118" customWidth="1"/>
    <col min="14854" max="14854" width="9.85546875" style="1118" customWidth="1"/>
    <col min="14855" max="14855" width="12.7109375" style="1118" customWidth="1"/>
    <col min="14856" max="15104" width="9.140625" style="1118"/>
    <col min="15105" max="15105" width="17.85546875" style="1118" customWidth="1"/>
    <col min="15106" max="15106" width="16.85546875" style="1118" customWidth="1"/>
    <col min="15107" max="15107" width="10.5703125" style="1118" customWidth="1"/>
    <col min="15108" max="15108" width="10.7109375" style="1118" customWidth="1"/>
    <col min="15109" max="15109" width="11.140625" style="1118" customWidth="1"/>
    <col min="15110" max="15110" width="9.85546875" style="1118" customWidth="1"/>
    <col min="15111" max="15111" width="12.7109375" style="1118" customWidth="1"/>
    <col min="15112" max="15360" width="9.140625" style="1118"/>
    <col min="15361" max="15361" width="17.85546875" style="1118" customWidth="1"/>
    <col min="15362" max="15362" width="16.85546875" style="1118" customWidth="1"/>
    <col min="15363" max="15363" width="10.5703125" style="1118" customWidth="1"/>
    <col min="15364" max="15364" width="10.7109375" style="1118" customWidth="1"/>
    <col min="15365" max="15365" width="11.140625" style="1118" customWidth="1"/>
    <col min="15366" max="15366" width="9.85546875" style="1118" customWidth="1"/>
    <col min="15367" max="15367" width="12.7109375" style="1118" customWidth="1"/>
    <col min="15368" max="15616" width="9.140625" style="1118"/>
    <col min="15617" max="15617" width="17.85546875" style="1118" customWidth="1"/>
    <col min="15618" max="15618" width="16.85546875" style="1118" customWidth="1"/>
    <col min="15619" max="15619" width="10.5703125" style="1118" customWidth="1"/>
    <col min="15620" max="15620" width="10.7109375" style="1118" customWidth="1"/>
    <col min="15621" max="15621" width="11.140625" style="1118" customWidth="1"/>
    <col min="15622" max="15622" width="9.85546875" style="1118" customWidth="1"/>
    <col min="15623" max="15623" width="12.7109375" style="1118" customWidth="1"/>
    <col min="15624" max="15872" width="9.140625" style="1118"/>
    <col min="15873" max="15873" width="17.85546875" style="1118" customWidth="1"/>
    <col min="15874" max="15874" width="16.85546875" style="1118" customWidth="1"/>
    <col min="15875" max="15875" width="10.5703125" style="1118" customWidth="1"/>
    <col min="15876" max="15876" width="10.7109375" style="1118" customWidth="1"/>
    <col min="15877" max="15877" width="11.140625" style="1118" customWidth="1"/>
    <col min="15878" max="15878" width="9.85546875" style="1118" customWidth="1"/>
    <col min="15879" max="15879" width="12.7109375" style="1118" customWidth="1"/>
    <col min="15880" max="16128" width="9.140625" style="1118"/>
    <col min="16129" max="16129" width="17.85546875" style="1118" customWidth="1"/>
    <col min="16130" max="16130" width="16.85546875" style="1118" customWidth="1"/>
    <col min="16131" max="16131" width="10.5703125" style="1118" customWidth="1"/>
    <col min="16132" max="16132" width="10.7109375" style="1118" customWidth="1"/>
    <col min="16133" max="16133" width="11.140625" style="1118" customWidth="1"/>
    <col min="16134" max="16134" width="9.85546875" style="1118" customWidth="1"/>
    <col min="16135" max="16135" width="12.7109375" style="1118" customWidth="1"/>
    <col min="16136" max="16384" width="9.140625" style="1118"/>
  </cols>
  <sheetData>
    <row r="1" spans="1:8" ht="18.75">
      <c r="A1" s="4645" t="s">
        <v>1117</v>
      </c>
      <c r="B1" s="4645"/>
      <c r="C1" s="4645"/>
      <c r="D1" s="4645"/>
      <c r="E1" s="4645"/>
      <c r="F1" s="4645"/>
      <c r="G1" s="4645"/>
      <c r="H1" s="1117"/>
    </row>
    <row r="2" spans="1:8" ht="18.75">
      <c r="A2" s="4645" t="s">
        <v>1118</v>
      </c>
      <c r="B2" s="4645"/>
      <c r="C2" s="4645"/>
      <c r="D2" s="4645"/>
      <c r="E2" s="4645"/>
      <c r="F2" s="4645"/>
      <c r="G2" s="4645"/>
      <c r="H2" s="1117"/>
    </row>
    <row r="3" spans="1:8" ht="15.75">
      <c r="A3" s="4646" t="s">
        <v>1119</v>
      </c>
      <c r="B3" s="4646"/>
      <c r="C3" s="4646"/>
      <c r="D3" s="4646"/>
      <c r="E3" s="4646"/>
      <c r="F3" s="4646"/>
      <c r="G3" s="4646"/>
      <c r="H3" s="1119"/>
    </row>
    <row r="4" spans="1:8" ht="15.75">
      <c r="A4" s="4646" t="s">
        <v>1120</v>
      </c>
      <c r="B4" s="4646"/>
      <c r="C4" s="4646"/>
      <c r="D4" s="4646"/>
      <c r="E4" s="4646"/>
      <c r="F4" s="4646"/>
      <c r="G4" s="4646"/>
      <c r="H4" s="1119"/>
    </row>
    <row r="5" spans="1:8" ht="18">
      <c r="A5" s="1120" t="s">
        <v>1121</v>
      </c>
      <c r="B5" s="1120"/>
      <c r="C5" s="1120"/>
      <c r="D5" s="1120"/>
      <c r="E5" s="1120"/>
      <c r="F5" s="1120"/>
      <c r="G5" s="1121" t="s">
        <v>1122</v>
      </c>
    </row>
    <row r="6" spans="1:8" ht="42.75" customHeight="1">
      <c r="A6" s="4647" t="s">
        <v>1123</v>
      </c>
      <c r="B6" s="4649"/>
      <c r="C6" s="4651" t="s">
        <v>1124</v>
      </c>
      <c r="D6" s="4652"/>
      <c r="E6" s="4651" t="s">
        <v>1125</v>
      </c>
      <c r="F6" s="4643"/>
      <c r="G6" s="4653" t="s">
        <v>1126</v>
      </c>
    </row>
    <row r="7" spans="1:8" ht="39" customHeight="1">
      <c r="A7" s="4648"/>
      <c r="B7" s="4650"/>
      <c r="C7" s="1122" t="s">
        <v>1127</v>
      </c>
      <c r="D7" s="1123" t="s">
        <v>1128</v>
      </c>
      <c r="E7" s="1123" t="s">
        <v>1127</v>
      </c>
      <c r="F7" s="1123" t="s">
        <v>1128</v>
      </c>
      <c r="G7" s="4654"/>
    </row>
    <row r="8" spans="1:8" ht="24" customHeight="1">
      <c r="A8" s="4641" t="s">
        <v>1129</v>
      </c>
      <c r="B8" s="4641"/>
      <c r="C8" s="4641"/>
      <c r="D8" s="4641"/>
      <c r="E8" s="4641"/>
      <c r="F8" s="4641"/>
      <c r="G8" s="4641"/>
    </row>
    <row r="9" spans="1:8" ht="24" customHeight="1">
      <c r="A9" s="1124" t="s">
        <v>1130</v>
      </c>
      <c r="B9" s="1125"/>
      <c r="C9" s="1126">
        <v>8396</v>
      </c>
      <c r="D9" s="1126">
        <v>1472</v>
      </c>
      <c r="E9" s="1126">
        <v>0</v>
      </c>
      <c r="F9" s="1126">
        <v>0</v>
      </c>
      <c r="G9" s="1126">
        <f>SUM(C9:F9)</f>
        <v>9868</v>
      </c>
    </row>
    <row r="10" spans="1:8" ht="24" customHeight="1">
      <c r="A10" s="1124" t="s">
        <v>1131</v>
      </c>
      <c r="B10" s="1125"/>
      <c r="C10" s="1126">
        <v>1322</v>
      </c>
      <c r="D10" s="1126">
        <v>234</v>
      </c>
      <c r="E10" s="1126">
        <v>0</v>
      </c>
      <c r="F10" s="1126">
        <v>0</v>
      </c>
      <c r="G10" s="1126">
        <f>SUM(C10:F10)</f>
        <v>1556</v>
      </c>
    </row>
    <row r="11" spans="1:8" ht="24" customHeight="1">
      <c r="A11" s="1124" t="s">
        <v>1132</v>
      </c>
      <c r="B11" s="1125"/>
      <c r="C11" s="1126">
        <v>29780</v>
      </c>
      <c r="D11" s="1126">
        <v>3297</v>
      </c>
      <c r="E11" s="1126">
        <v>0</v>
      </c>
      <c r="F11" s="1126">
        <v>0</v>
      </c>
      <c r="G11" s="1126">
        <f>SUM(C11:F11)</f>
        <v>33077</v>
      </c>
    </row>
    <row r="12" spans="1:8" ht="24" customHeight="1">
      <c r="A12" s="1124" t="s">
        <v>1133</v>
      </c>
      <c r="B12" s="1125"/>
      <c r="C12" s="1126">
        <f>SUM(C9:C11)</f>
        <v>39498</v>
      </c>
      <c r="D12" s="1126">
        <f>SUM(D9:D11)</f>
        <v>5003</v>
      </c>
      <c r="E12" s="1126">
        <f>SUM(E9:E11)</f>
        <v>0</v>
      </c>
      <c r="F12" s="1126">
        <f>SUM(F9:F11)</f>
        <v>0</v>
      </c>
      <c r="G12" s="1126">
        <f>SUM(C12:F12)</f>
        <v>44501</v>
      </c>
    </row>
    <row r="13" spans="1:8" ht="24" customHeight="1">
      <c r="A13" s="4642" t="s">
        <v>1134</v>
      </c>
      <c r="B13" s="4643"/>
      <c r="C13" s="4643"/>
      <c r="D13" s="4643"/>
      <c r="E13" s="4643"/>
      <c r="F13" s="4643"/>
      <c r="G13" s="4644"/>
    </row>
    <row r="14" spans="1:8" ht="24" customHeight="1">
      <c r="A14" s="1124" t="s">
        <v>1132</v>
      </c>
      <c r="B14" s="1125"/>
      <c r="C14" s="1126">
        <v>5846</v>
      </c>
      <c r="D14" s="1126">
        <v>1334</v>
      </c>
      <c r="E14" s="1126">
        <v>0</v>
      </c>
      <c r="F14" s="1126">
        <v>0</v>
      </c>
      <c r="G14" s="1126">
        <f>SUM(C14:F14)</f>
        <v>7180</v>
      </c>
    </row>
    <row r="15" spans="1:8" ht="24" customHeight="1">
      <c r="A15" s="1124" t="s">
        <v>1135</v>
      </c>
      <c r="B15" s="1125"/>
      <c r="C15" s="1126">
        <v>1511</v>
      </c>
      <c r="D15" s="1126">
        <v>149</v>
      </c>
      <c r="E15" s="1126">
        <v>0</v>
      </c>
      <c r="F15" s="1126">
        <v>0</v>
      </c>
      <c r="G15" s="1126">
        <f>SUM(C15:F15)</f>
        <v>1660</v>
      </c>
    </row>
    <row r="16" spans="1:8" ht="24" customHeight="1">
      <c r="A16" s="1124" t="s">
        <v>1136</v>
      </c>
      <c r="B16" s="1125"/>
      <c r="C16" s="1126">
        <f>SUM(C14:C15)</f>
        <v>7357</v>
      </c>
      <c r="D16" s="1126">
        <f>SUM(D14:D15)</f>
        <v>1483</v>
      </c>
      <c r="E16" s="1126">
        <f>SUM(E14:E15)</f>
        <v>0</v>
      </c>
      <c r="F16" s="1126">
        <f>SUM(F14:F15)</f>
        <v>0</v>
      </c>
      <c r="G16" s="1126">
        <f>SUM(G14:G15)</f>
        <v>8840</v>
      </c>
    </row>
    <row r="21" spans="3:4">
      <c r="C21" s="1127"/>
      <c r="D21" s="1127"/>
    </row>
  </sheetData>
  <mergeCells count="11">
    <mergeCell ref="A8:G8"/>
    <mergeCell ref="A13:G13"/>
    <mergeCell ref="A1:G1"/>
    <mergeCell ref="A2:G2"/>
    <mergeCell ref="A3:G3"/>
    <mergeCell ref="A4:G4"/>
    <mergeCell ref="A6:A7"/>
    <mergeCell ref="B6:B7"/>
    <mergeCell ref="C6:D6"/>
    <mergeCell ref="E6:F6"/>
    <mergeCell ref="G6:G7"/>
  </mergeCells>
  <printOptions horizontalCentered="1" verticalCentered="1"/>
  <pageMargins left="0.51181102362204722" right="0.51181102362204722" top="0.78740157480314965" bottom="0.98425196850393704" header="0.51181102362204722" footer="0.51181102362204722"/>
  <pageSetup paperSize="9" scale="81" orientation="portrait" horizontalDpi="4294967295" vertic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FA8B0-89A7-4B9C-9E5A-AE917AA08E17}">
  <dimension ref="A1:W122"/>
  <sheetViews>
    <sheetView showGridLines="0" workbookViewId="0">
      <selection activeCell="L18" sqref="L18"/>
    </sheetView>
  </sheetViews>
  <sheetFormatPr defaultRowHeight="15"/>
  <cols>
    <col min="23" max="23" width="23.7109375" customWidth="1"/>
  </cols>
  <sheetData>
    <row r="1" spans="1:23" ht="27.75">
      <c r="A1" s="4655" t="s">
        <v>1137</v>
      </c>
      <c r="B1" s="4655"/>
      <c r="C1" s="4655"/>
      <c r="D1" s="4655"/>
      <c r="E1" s="4655"/>
      <c r="F1" s="4655"/>
      <c r="G1" s="4655"/>
      <c r="H1" s="4655"/>
      <c r="I1" s="4655"/>
      <c r="J1" s="4655"/>
      <c r="K1" s="4655"/>
      <c r="L1" s="4655"/>
      <c r="M1" s="4655"/>
      <c r="N1" s="4655"/>
      <c r="O1" s="1128"/>
      <c r="P1" s="1128"/>
      <c r="Q1" s="1128"/>
      <c r="R1" s="1128"/>
      <c r="S1" s="1128"/>
      <c r="T1" s="1128"/>
      <c r="U1" s="1128"/>
      <c r="V1" s="1128"/>
      <c r="W1" s="1253"/>
    </row>
    <row r="2" spans="1:23">
      <c r="A2" s="4656" t="s">
        <v>1138</v>
      </c>
      <c r="B2" s="4656"/>
      <c r="C2" s="4656"/>
      <c r="D2" s="4656"/>
      <c r="E2" s="4656"/>
      <c r="F2" s="4656"/>
      <c r="G2" s="4656"/>
      <c r="H2" s="4656"/>
      <c r="I2" s="4656"/>
      <c r="J2" s="4656"/>
      <c r="K2" s="4656"/>
      <c r="L2" s="4656"/>
      <c r="M2" s="4656"/>
      <c r="N2" s="4656"/>
      <c r="O2" s="1128"/>
      <c r="P2" s="1128"/>
      <c r="Q2" s="1128"/>
      <c r="R2" s="1128"/>
      <c r="S2" s="1128"/>
      <c r="T2" s="1128"/>
      <c r="U2" s="1128"/>
      <c r="V2" s="1128"/>
      <c r="W2" s="1253"/>
    </row>
    <row r="3" spans="1:23" ht="23.25">
      <c r="A3" s="1129" t="s">
        <v>1139</v>
      </c>
      <c r="B3" s="1130"/>
      <c r="C3" s="1130"/>
      <c r="D3" s="4657"/>
      <c r="E3" s="4657"/>
      <c r="F3" s="4657"/>
      <c r="G3" s="4657"/>
      <c r="H3" s="4657"/>
      <c r="I3" s="4657"/>
      <c r="J3" s="4657"/>
      <c r="K3" s="1130"/>
      <c r="L3" s="1130"/>
      <c r="M3" s="1131"/>
      <c r="N3" s="1132" t="s">
        <v>1140</v>
      </c>
      <c r="O3" s="1131"/>
      <c r="P3" s="1133" t="s">
        <v>1141</v>
      </c>
      <c r="Q3" s="1134"/>
      <c r="R3" s="1134"/>
      <c r="S3" s="1134"/>
      <c r="T3" s="1134"/>
      <c r="U3" s="1134"/>
      <c r="V3" s="1134"/>
      <c r="W3" s="1254" t="s">
        <v>1142</v>
      </c>
    </row>
    <row r="4" spans="1:23">
      <c r="A4" s="1135" t="s">
        <v>60</v>
      </c>
      <c r="B4" s="1136"/>
      <c r="C4" s="1137" t="s">
        <v>59</v>
      </c>
      <c r="D4" s="1135" t="s">
        <v>58</v>
      </c>
      <c r="E4" s="1136"/>
      <c r="F4" s="1138" t="s">
        <v>158</v>
      </c>
      <c r="G4" s="1135" t="s">
        <v>56</v>
      </c>
      <c r="H4" s="1136"/>
      <c r="I4" s="1137" t="s">
        <v>55</v>
      </c>
      <c r="J4" s="1135"/>
      <c r="K4" s="1136"/>
      <c r="L4" s="1137" t="s">
        <v>1143</v>
      </c>
      <c r="M4" s="1139"/>
      <c r="N4" s="1140" t="s">
        <v>1036</v>
      </c>
      <c r="O4" s="1141"/>
      <c r="P4" s="1142" t="s">
        <v>96</v>
      </c>
      <c r="Q4" s="1143"/>
      <c r="R4" s="1140" t="s">
        <v>1037</v>
      </c>
      <c r="S4" s="1144" t="s">
        <v>94</v>
      </c>
      <c r="T4" s="1143"/>
      <c r="U4" s="1140" t="s">
        <v>93</v>
      </c>
      <c r="V4" s="1139"/>
      <c r="W4" s="1140" t="s">
        <v>1036</v>
      </c>
    </row>
    <row r="5" spans="1:23">
      <c r="A5" s="1145" t="s">
        <v>95</v>
      </c>
      <c r="B5" s="1145" t="s">
        <v>573</v>
      </c>
      <c r="C5" s="1146" t="s">
        <v>572</v>
      </c>
      <c r="D5" s="1147" t="s">
        <v>95</v>
      </c>
      <c r="E5" s="1145" t="s">
        <v>573</v>
      </c>
      <c r="F5" s="1146" t="s">
        <v>572</v>
      </c>
      <c r="G5" s="1147" t="s">
        <v>95</v>
      </c>
      <c r="H5" s="1145" t="s">
        <v>573</v>
      </c>
      <c r="I5" s="1146" t="s">
        <v>572</v>
      </c>
      <c r="J5" s="1147" t="s">
        <v>95</v>
      </c>
      <c r="K5" s="1145" t="s">
        <v>573</v>
      </c>
      <c r="L5" s="1147" t="s">
        <v>572</v>
      </c>
      <c r="M5" s="1148"/>
      <c r="N5" s="1149" t="s">
        <v>1038</v>
      </c>
      <c r="O5" s="1141"/>
      <c r="P5" s="1150" t="s">
        <v>95</v>
      </c>
      <c r="Q5" s="1150" t="s">
        <v>573</v>
      </c>
      <c r="R5" s="1151" t="s">
        <v>572</v>
      </c>
      <c r="S5" s="1152" t="s">
        <v>95</v>
      </c>
      <c r="T5" s="1150" t="s">
        <v>573</v>
      </c>
      <c r="U5" s="1153" t="s">
        <v>572</v>
      </c>
      <c r="V5" s="1148"/>
      <c r="W5" s="1149" t="s">
        <v>1038</v>
      </c>
    </row>
    <row r="6" spans="1:23">
      <c r="A6" s="1154" t="s">
        <v>96</v>
      </c>
      <c r="B6" s="1154" t="s">
        <v>562</v>
      </c>
      <c r="C6" s="1155" t="s">
        <v>561</v>
      </c>
      <c r="D6" s="1156" t="s">
        <v>96</v>
      </c>
      <c r="E6" s="1154" t="s">
        <v>562</v>
      </c>
      <c r="F6" s="1155" t="s">
        <v>561</v>
      </c>
      <c r="G6" s="1156" t="s">
        <v>96</v>
      </c>
      <c r="H6" s="1154" t="s">
        <v>562</v>
      </c>
      <c r="I6" s="1155" t="s">
        <v>561</v>
      </c>
      <c r="J6" s="1156" t="s">
        <v>96</v>
      </c>
      <c r="K6" s="1154" t="s">
        <v>562</v>
      </c>
      <c r="L6" s="1156" t="s">
        <v>561</v>
      </c>
      <c r="M6" s="1148"/>
      <c r="N6" s="1157"/>
      <c r="O6" s="1141"/>
      <c r="P6" s="1158" t="s">
        <v>96</v>
      </c>
      <c r="Q6" s="1158" t="s">
        <v>562</v>
      </c>
      <c r="R6" s="1159" t="s">
        <v>561</v>
      </c>
      <c r="S6" s="1160" t="s">
        <v>96</v>
      </c>
      <c r="T6" s="1158" t="s">
        <v>562</v>
      </c>
      <c r="U6" s="1161" t="s">
        <v>561</v>
      </c>
      <c r="V6" s="1148"/>
      <c r="W6" s="1157"/>
    </row>
    <row r="7" spans="1:23">
      <c r="A7" s="1162">
        <v>80</v>
      </c>
      <c r="B7" s="1162">
        <v>6</v>
      </c>
      <c r="C7" s="1162">
        <v>74</v>
      </c>
      <c r="D7" s="1162">
        <v>41</v>
      </c>
      <c r="E7" s="1162">
        <v>7</v>
      </c>
      <c r="F7" s="1162">
        <v>34</v>
      </c>
      <c r="G7" s="1162">
        <v>99</v>
      </c>
      <c r="H7" s="1162">
        <v>42</v>
      </c>
      <c r="I7" s="1162">
        <v>57</v>
      </c>
      <c r="J7" s="1162">
        <v>304</v>
      </c>
      <c r="K7" s="1163">
        <v>198</v>
      </c>
      <c r="L7" s="1164">
        <v>106</v>
      </c>
      <c r="M7" s="1165" t="s">
        <v>1039</v>
      </c>
      <c r="N7" s="1166" t="s">
        <v>1040</v>
      </c>
      <c r="O7" s="1141" t="s">
        <v>1041</v>
      </c>
      <c r="P7" s="1167">
        <v>1088</v>
      </c>
      <c r="Q7" s="1167">
        <v>626</v>
      </c>
      <c r="R7" s="1168">
        <v>462</v>
      </c>
      <c r="S7" s="1169">
        <v>5</v>
      </c>
      <c r="T7" s="1170">
        <v>4</v>
      </c>
      <c r="U7" s="1170">
        <v>1</v>
      </c>
      <c r="V7" s="1165" t="s">
        <v>1039</v>
      </c>
      <c r="W7" s="1171" t="s">
        <v>1040</v>
      </c>
    </row>
    <row r="8" spans="1:23">
      <c r="A8" s="1172">
        <v>22</v>
      </c>
      <c r="B8" s="1172">
        <v>4</v>
      </c>
      <c r="C8" s="1172">
        <v>18</v>
      </c>
      <c r="D8" s="1172">
        <v>14</v>
      </c>
      <c r="E8" s="1172">
        <v>5</v>
      </c>
      <c r="F8" s="1172">
        <v>9</v>
      </c>
      <c r="G8" s="1172">
        <v>18</v>
      </c>
      <c r="H8" s="1172">
        <v>7</v>
      </c>
      <c r="I8" s="1172">
        <v>11</v>
      </c>
      <c r="J8" s="1172">
        <v>44</v>
      </c>
      <c r="K8" s="1173">
        <v>19</v>
      </c>
      <c r="L8" s="1174">
        <v>25</v>
      </c>
      <c r="M8" s="1175" t="s">
        <v>1042</v>
      </c>
      <c r="N8" s="1176" t="s">
        <v>411</v>
      </c>
      <c r="O8" s="1141"/>
      <c r="P8" s="1177">
        <v>205</v>
      </c>
      <c r="Q8" s="1177">
        <v>115</v>
      </c>
      <c r="R8" s="1178">
        <v>90</v>
      </c>
      <c r="S8" s="1179">
        <v>1</v>
      </c>
      <c r="T8" s="1180">
        <v>1</v>
      </c>
      <c r="U8" s="1180">
        <v>0</v>
      </c>
      <c r="V8" s="1175" t="s">
        <v>1042</v>
      </c>
      <c r="W8" s="1176" t="s">
        <v>169</v>
      </c>
    </row>
    <row r="9" spans="1:23" ht="25.5">
      <c r="A9" s="1181">
        <v>102</v>
      </c>
      <c r="B9" s="1181">
        <v>10</v>
      </c>
      <c r="C9" s="1181">
        <v>92</v>
      </c>
      <c r="D9" s="1181">
        <v>55</v>
      </c>
      <c r="E9" s="1181">
        <v>12</v>
      </c>
      <c r="F9" s="1181">
        <v>43</v>
      </c>
      <c r="G9" s="1181">
        <v>117</v>
      </c>
      <c r="H9" s="1181">
        <v>49</v>
      </c>
      <c r="I9" s="1181">
        <v>68</v>
      </c>
      <c r="J9" s="1181">
        <v>348</v>
      </c>
      <c r="K9" s="1182">
        <v>217</v>
      </c>
      <c r="L9" s="1183">
        <v>131</v>
      </c>
      <c r="M9" s="1184" t="s">
        <v>1044</v>
      </c>
      <c r="N9" s="1185" t="s">
        <v>1045</v>
      </c>
      <c r="O9" s="1141"/>
      <c r="P9" s="1186">
        <v>1293</v>
      </c>
      <c r="Q9" s="1186">
        <v>741</v>
      </c>
      <c r="R9" s="1187">
        <v>552</v>
      </c>
      <c r="S9" s="1188">
        <v>6</v>
      </c>
      <c r="T9" s="1189">
        <v>5</v>
      </c>
      <c r="U9" s="1189">
        <v>1</v>
      </c>
      <c r="V9" s="1184" t="s">
        <v>1044</v>
      </c>
      <c r="W9" s="1185" t="s">
        <v>1045</v>
      </c>
    </row>
    <row r="10" spans="1:23">
      <c r="A10" s="1162">
        <v>81</v>
      </c>
      <c r="B10" s="1162">
        <v>0</v>
      </c>
      <c r="C10" s="1162">
        <v>81</v>
      </c>
      <c r="D10" s="1162">
        <v>112</v>
      </c>
      <c r="E10" s="1162">
        <v>0</v>
      </c>
      <c r="F10" s="1162">
        <v>112</v>
      </c>
      <c r="G10" s="1162">
        <v>180</v>
      </c>
      <c r="H10" s="1162">
        <v>0</v>
      </c>
      <c r="I10" s="1162">
        <v>180</v>
      </c>
      <c r="J10" s="1162">
        <v>458</v>
      </c>
      <c r="K10" s="1163">
        <v>0</v>
      </c>
      <c r="L10" s="1164">
        <v>458</v>
      </c>
      <c r="M10" s="1190" t="s">
        <v>574</v>
      </c>
      <c r="N10" s="1166" t="s">
        <v>1046</v>
      </c>
      <c r="O10" s="1141"/>
      <c r="P10" s="1167">
        <v>2113</v>
      </c>
      <c r="Q10" s="1191">
        <v>11</v>
      </c>
      <c r="R10" s="1168">
        <v>2102</v>
      </c>
      <c r="S10" s="1169">
        <v>22</v>
      </c>
      <c r="T10" s="1170">
        <v>0</v>
      </c>
      <c r="U10" s="1170">
        <v>22</v>
      </c>
      <c r="V10" s="1165" t="s">
        <v>1039</v>
      </c>
      <c r="W10" s="1166" t="s">
        <v>1046</v>
      </c>
    </row>
    <row r="11" spans="1:23">
      <c r="A11" s="1172">
        <v>34</v>
      </c>
      <c r="B11" s="1172">
        <v>0</v>
      </c>
      <c r="C11" s="1172">
        <v>34</v>
      </c>
      <c r="D11" s="1172">
        <v>21</v>
      </c>
      <c r="E11" s="1172">
        <v>3</v>
      </c>
      <c r="F11" s="1172">
        <v>18</v>
      </c>
      <c r="G11" s="1172">
        <v>54</v>
      </c>
      <c r="H11" s="1172">
        <v>9</v>
      </c>
      <c r="I11" s="1172">
        <v>45</v>
      </c>
      <c r="J11" s="1172">
        <v>44</v>
      </c>
      <c r="K11" s="1173">
        <v>3</v>
      </c>
      <c r="L11" s="1174">
        <v>41</v>
      </c>
      <c r="M11" s="1175" t="s">
        <v>1042</v>
      </c>
      <c r="N11" s="1176" t="s">
        <v>1047</v>
      </c>
      <c r="O11" s="1141"/>
      <c r="P11" s="1177">
        <v>600</v>
      </c>
      <c r="Q11" s="1192">
        <v>117</v>
      </c>
      <c r="R11" s="1178">
        <v>483</v>
      </c>
      <c r="S11" s="1179">
        <v>0</v>
      </c>
      <c r="T11" s="1180">
        <v>0</v>
      </c>
      <c r="U11" s="1180">
        <v>0</v>
      </c>
      <c r="V11" s="1175" t="s">
        <v>1042</v>
      </c>
      <c r="W11" s="1176" t="s">
        <v>1047</v>
      </c>
    </row>
    <row r="12" spans="1:23" ht="25.5">
      <c r="A12" s="1181">
        <v>115</v>
      </c>
      <c r="B12" s="1181">
        <v>0</v>
      </c>
      <c r="C12" s="1181">
        <v>115</v>
      </c>
      <c r="D12" s="1181">
        <v>133</v>
      </c>
      <c r="E12" s="1181">
        <v>3</v>
      </c>
      <c r="F12" s="1181">
        <v>130</v>
      </c>
      <c r="G12" s="1181">
        <v>234</v>
      </c>
      <c r="H12" s="1181">
        <v>9</v>
      </c>
      <c r="I12" s="1181">
        <v>225</v>
      </c>
      <c r="J12" s="1181">
        <v>502</v>
      </c>
      <c r="K12" s="1182">
        <v>3</v>
      </c>
      <c r="L12" s="1183">
        <v>499</v>
      </c>
      <c r="M12" s="1184" t="s">
        <v>1044</v>
      </c>
      <c r="N12" s="1185" t="s">
        <v>121</v>
      </c>
      <c r="O12" s="1141"/>
      <c r="P12" s="1186">
        <v>2713</v>
      </c>
      <c r="Q12" s="1193">
        <v>128</v>
      </c>
      <c r="R12" s="1187">
        <v>2585</v>
      </c>
      <c r="S12" s="1188">
        <v>22</v>
      </c>
      <c r="T12" s="1189">
        <v>0</v>
      </c>
      <c r="U12" s="1189">
        <v>22</v>
      </c>
      <c r="V12" s="1184" t="s">
        <v>1044</v>
      </c>
      <c r="W12" s="1185" t="s">
        <v>121</v>
      </c>
    </row>
    <row r="13" spans="1:23">
      <c r="A13" s="1162">
        <v>17</v>
      </c>
      <c r="B13" s="1162">
        <v>0</v>
      </c>
      <c r="C13" s="1162">
        <v>17</v>
      </c>
      <c r="D13" s="1162">
        <v>13</v>
      </c>
      <c r="E13" s="1162">
        <v>0</v>
      </c>
      <c r="F13" s="1162">
        <v>13</v>
      </c>
      <c r="G13" s="1162">
        <v>34</v>
      </c>
      <c r="H13" s="1162">
        <v>0</v>
      </c>
      <c r="I13" s="1162">
        <v>34</v>
      </c>
      <c r="J13" s="1162">
        <v>96</v>
      </c>
      <c r="K13" s="1163">
        <v>0</v>
      </c>
      <c r="L13" s="1164">
        <v>96</v>
      </c>
      <c r="M13" s="1165" t="s">
        <v>1039</v>
      </c>
      <c r="N13" s="1166" t="s">
        <v>1048</v>
      </c>
      <c r="O13" s="1141"/>
      <c r="P13" s="1167">
        <v>332</v>
      </c>
      <c r="Q13" s="1191">
        <v>6</v>
      </c>
      <c r="R13" s="1168">
        <v>326</v>
      </c>
      <c r="S13" s="1169">
        <v>4</v>
      </c>
      <c r="T13" s="1170">
        <v>0</v>
      </c>
      <c r="U13" s="1170">
        <v>4</v>
      </c>
      <c r="V13" s="1165" t="s">
        <v>1039</v>
      </c>
      <c r="W13" s="1166" t="s">
        <v>1048</v>
      </c>
    </row>
    <row r="14" spans="1:23">
      <c r="A14" s="1172">
        <v>1</v>
      </c>
      <c r="B14" s="1172">
        <v>0</v>
      </c>
      <c r="C14" s="1172">
        <v>1</v>
      </c>
      <c r="D14" s="1172">
        <v>0</v>
      </c>
      <c r="E14" s="1172">
        <v>0</v>
      </c>
      <c r="F14" s="1172">
        <v>0</v>
      </c>
      <c r="G14" s="1172">
        <v>11</v>
      </c>
      <c r="H14" s="1172">
        <v>0</v>
      </c>
      <c r="I14" s="1172">
        <v>11</v>
      </c>
      <c r="J14" s="1172">
        <v>32</v>
      </c>
      <c r="K14" s="1173">
        <v>0</v>
      </c>
      <c r="L14" s="1174">
        <v>32</v>
      </c>
      <c r="M14" s="1175" t="s">
        <v>1042</v>
      </c>
      <c r="N14" s="1171"/>
      <c r="O14" s="1141"/>
      <c r="P14" s="1177">
        <v>50</v>
      </c>
      <c r="Q14" s="1192">
        <v>0</v>
      </c>
      <c r="R14" s="1178">
        <v>50</v>
      </c>
      <c r="S14" s="1179">
        <v>0</v>
      </c>
      <c r="T14" s="1180">
        <v>0</v>
      </c>
      <c r="U14" s="1180">
        <v>0</v>
      </c>
      <c r="V14" s="1175" t="s">
        <v>1042</v>
      </c>
      <c r="W14" s="1176"/>
    </row>
    <row r="15" spans="1:23" ht="25.5">
      <c r="A15" s="1183">
        <v>18</v>
      </c>
      <c r="B15" s="1183">
        <v>0</v>
      </c>
      <c r="C15" s="1183">
        <v>18</v>
      </c>
      <c r="D15" s="1183">
        <v>13</v>
      </c>
      <c r="E15" s="1183">
        <v>0</v>
      </c>
      <c r="F15" s="1183">
        <v>13</v>
      </c>
      <c r="G15" s="1183">
        <v>45</v>
      </c>
      <c r="H15" s="1183">
        <v>0</v>
      </c>
      <c r="I15" s="1183">
        <v>45</v>
      </c>
      <c r="J15" s="1181">
        <v>128</v>
      </c>
      <c r="K15" s="1182">
        <v>0</v>
      </c>
      <c r="L15" s="1183">
        <v>128</v>
      </c>
      <c r="M15" s="1184" t="s">
        <v>1044</v>
      </c>
      <c r="N15" s="1185" t="s">
        <v>1049</v>
      </c>
      <c r="O15" s="1141"/>
      <c r="P15" s="1186">
        <v>382</v>
      </c>
      <c r="Q15" s="1193">
        <v>6</v>
      </c>
      <c r="R15" s="1187">
        <v>376</v>
      </c>
      <c r="S15" s="1188">
        <v>4</v>
      </c>
      <c r="T15" s="1189">
        <v>0</v>
      </c>
      <c r="U15" s="1189">
        <v>4</v>
      </c>
      <c r="V15" s="1184" t="s">
        <v>1044</v>
      </c>
      <c r="W15" s="1255" t="s">
        <v>1049</v>
      </c>
    </row>
    <row r="16" spans="1:23">
      <c r="A16" s="1162">
        <v>273</v>
      </c>
      <c r="B16" s="1162">
        <v>0</v>
      </c>
      <c r="C16" s="1162">
        <v>273</v>
      </c>
      <c r="D16" s="1162">
        <v>152</v>
      </c>
      <c r="E16" s="1162">
        <v>0</v>
      </c>
      <c r="F16" s="1162">
        <v>152</v>
      </c>
      <c r="G16" s="1162">
        <v>451</v>
      </c>
      <c r="H16" s="1162">
        <v>2</v>
      </c>
      <c r="I16" s="1162">
        <v>449</v>
      </c>
      <c r="J16" s="1162">
        <v>589</v>
      </c>
      <c r="K16" s="1163">
        <v>0</v>
      </c>
      <c r="L16" s="1164">
        <v>589</v>
      </c>
      <c r="M16" s="1165" t="s">
        <v>1039</v>
      </c>
      <c r="N16" s="1166" t="s">
        <v>1050</v>
      </c>
      <c r="O16" s="1194"/>
      <c r="P16" s="1167">
        <v>3892</v>
      </c>
      <c r="Q16" s="1191">
        <v>10</v>
      </c>
      <c r="R16" s="1168">
        <v>3882</v>
      </c>
      <c r="S16" s="1169">
        <v>63</v>
      </c>
      <c r="T16" s="1170">
        <v>0</v>
      </c>
      <c r="U16" s="1170">
        <v>63</v>
      </c>
      <c r="V16" s="1165" t="s">
        <v>1039</v>
      </c>
      <c r="W16" s="1256" t="s">
        <v>1050</v>
      </c>
    </row>
    <row r="17" spans="1:23">
      <c r="A17" s="1172">
        <v>27</v>
      </c>
      <c r="B17" s="1172">
        <v>0</v>
      </c>
      <c r="C17" s="1172">
        <v>27</v>
      </c>
      <c r="D17" s="1172">
        <v>9</v>
      </c>
      <c r="E17" s="1172">
        <v>0</v>
      </c>
      <c r="F17" s="1172">
        <v>9</v>
      </c>
      <c r="G17" s="1172">
        <v>37</v>
      </c>
      <c r="H17" s="1172">
        <v>0</v>
      </c>
      <c r="I17" s="1172">
        <v>37</v>
      </c>
      <c r="J17" s="1172">
        <v>56</v>
      </c>
      <c r="K17" s="1173">
        <v>1</v>
      </c>
      <c r="L17" s="1174">
        <v>55</v>
      </c>
      <c r="M17" s="1175" t="s">
        <v>1042</v>
      </c>
      <c r="N17" s="1171" t="s">
        <v>1051</v>
      </c>
      <c r="O17" s="1194"/>
      <c r="P17" s="1177">
        <v>262</v>
      </c>
      <c r="Q17" s="1192">
        <v>15</v>
      </c>
      <c r="R17" s="1178">
        <v>247</v>
      </c>
      <c r="S17" s="1179">
        <v>0</v>
      </c>
      <c r="T17" s="1180">
        <v>0</v>
      </c>
      <c r="U17" s="1180">
        <v>0</v>
      </c>
      <c r="V17" s="1175" t="s">
        <v>1042</v>
      </c>
      <c r="W17" s="1176" t="s">
        <v>1051</v>
      </c>
    </row>
    <row r="18" spans="1:23" ht="25.5">
      <c r="A18" s="1195">
        <v>300</v>
      </c>
      <c r="B18" s="1195">
        <v>0</v>
      </c>
      <c r="C18" s="1195">
        <v>300</v>
      </c>
      <c r="D18" s="1195">
        <v>161</v>
      </c>
      <c r="E18" s="1195">
        <v>0</v>
      </c>
      <c r="F18" s="1195">
        <v>161</v>
      </c>
      <c r="G18" s="1195">
        <v>488</v>
      </c>
      <c r="H18" s="1195">
        <v>2</v>
      </c>
      <c r="I18" s="1195">
        <v>486</v>
      </c>
      <c r="J18" s="1196">
        <v>645</v>
      </c>
      <c r="K18" s="1197">
        <v>1</v>
      </c>
      <c r="L18" s="1195">
        <v>644</v>
      </c>
      <c r="M18" s="1198" t="s">
        <v>1044</v>
      </c>
      <c r="N18" s="1185" t="s">
        <v>1052</v>
      </c>
      <c r="O18" s="1141"/>
      <c r="P18" s="1199">
        <v>4154</v>
      </c>
      <c r="Q18" s="1200">
        <v>25</v>
      </c>
      <c r="R18" s="1201">
        <v>4129</v>
      </c>
      <c r="S18" s="1202">
        <v>63</v>
      </c>
      <c r="T18" s="1203">
        <v>0</v>
      </c>
      <c r="U18" s="1203">
        <v>63</v>
      </c>
      <c r="V18" s="1198" t="s">
        <v>1044</v>
      </c>
      <c r="W18" s="1255" t="s">
        <v>1052</v>
      </c>
    </row>
    <row r="19" spans="1:23" ht="39" hidden="1">
      <c r="A19" s="1162">
        <v>2432</v>
      </c>
      <c r="B19" s="1162">
        <v>3</v>
      </c>
      <c r="C19" s="1162">
        <v>2429</v>
      </c>
      <c r="D19" s="1162">
        <v>2128</v>
      </c>
      <c r="E19" s="1162">
        <v>14</v>
      </c>
      <c r="F19" s="1162">
        <v>2114</v>
      </c>
      <c r="G19" s="1162">
        <v>4021</v>
      </c>
      <c r="H19" s="1162">
        <v>64</v>
      </c>
      <c r="I19" s="1162">
        <v>3957</v>
      </c>
      <c r="J19" s="1204">
        <v>1832</v>
      </c>
      <c r="K19" s="1205">
        <v>0</v>
      </c>
      <c r="L19" s="1206">
        <v>1832</v>
      </c>
      <c r="M19" s="1207" t="s">
        <v>1039</v>
      </c>
      <c r="N19" s="1208" t="s">
        <v>1144</v>
      </c>
      <c r="O19" s="1141"/>
      <c r="P19" s="1167">
        <v>30436</v>
      </c>
      <c r="Q19" s="1191">
        <v>289</v>
      </c>
      <c r="R19" s="1168">
        <v>30147</v>
      </c>
      <c r="S19" s="1169">
        <v>268</v>
      </c>
      <c r="T19" s="1169">
        <v>0</v>
      </c>
      <c r="U19" s="1169">
        <v>268</v>
      </c>
      <c r="V19" s="1165" t="s">
        <v>1039</v>
      </c>
      <c r="W19" s="1257" t="s">
        <v>1144</v>
      </c>
    </row>
    <row r="20" spans="1:23" ht="64.5" hidden="1">
      <c r="A20" s="1162">
        <v>596</v>
      </c>
      <c r="B20" s="1162">
        <v>1</v>
      </c>
      <c r="C20" s="1162">
        <v>595</v>
      </c>
      <c r="D20" s="1162">
        <v>355</v>
      </c>
      <c r="E20" s="1162">
        <v>4</v>
      </c>
      <c r="F20" s="1162">
        <v>351</v>
      </c>
      <c r="G20" s="1162">
        <v>1426</v>
      </c>
      <c r="H20" s="1162">
        <v>49</v>
      </c>
      <c r="I20" s="1162">
        <v>1377</v>
      </c>
      <c r="J20" s="1172">
        <v>171</v>
      </c>
      <c r="K20" s="1173">
        <v>0</v>
      </c>
      <c r="L20" s="1174">
        <v>171</v>
      </c>
      <c r="M20" s="1175" t="s">
        <v>1042</v>
      </c>
      <c r="N20" s="1209" t="s">
        <v>1145</v>
      </c>
      <c r="O20" s="1141"/>
      <c r="P20" s="1167" t="e">
        <v>#REF!</v>
      </c>
      <c r="Q20" s="1192" t="e">
        <v>#REF!</v>
      </c>
      <c r="R20" s="1178">
        <v>4384</v>
      </c>
      <c r="S20" s="1169">
        <v>9</v>
      </c>
      <c r="T20" s="1169">
        <v>0</v>
      </c>
      <c r="U20" s="1169">
        <v>9</v>
      </c>
      <c r="V20" s="1175" t="s">
        <v>1042</v>
      </c>
      <c r="W20" s="1257" t="s">
        <v>1145</v>
      </c>
    </row>
    <row r="21" spans="1:23" ht="25.5" hidden="1">
      <c r="A21" s="1162">
        <v>3028</v>
      </c>
      <c r="B21" s="1162">
        <v>4</v>
      </c>
      <c r="C21" s="1162">
        <v>3024</v>
      </c>
      <c r="D21" s="1162">
        <v>2483</v>
      </c>
      <c r="E21" s="1162">
        <v>18</v>
      </c>
      <c r="F21" s="1162">
        <v>2465</v>
      </c>
      <c r="G21" s="1162">
        <v>5447</v>
      </c>
      <c r="H21" s="1162">
        <v>113</v>
      </c>
      <c r="I21" s="1162">
        <v>5334</v>
      </c>
      <c r="J21" s="1210">
        <v>2003</v>
      </c>
      <c r="K21" s="1211">
        <v>0</v>
      </c>
      <c r="L21" s="1212">
        <v>2003</v>
      </c>
      <c r="M21" s="1213" t="s">
        <v>1044</v>
      </c>
      <c r="N21" s="1214" t="s">
        <v>1052</v>
      </c>
      <c r="O21" s="1141"/>
      <c r="P21" s="1167" t="e">
        <v>#REF!</v>
      </c>
      <c r="Q21" s="1215" t="e">
        <v>#REF!</v>
      </c>
      <c r="R21" s="1216">
        <v>34531</v>
      </c>
      <c r="S21" s="1169">
        <v>277</v>
      </c>
      <c r="T21" s="1169">
        <v>0</v>
      </c>
      <c r="U21" s="1169">
        <v>277</v>
      </c>
      <c r="V21" s="1213" t="s">
        <v>1044</v>
      </c>
      <c r="W21" s="1257" t="s">
        <v>1052</v>
      </c>
    </row>
    <row r="22" spans="1:23" hidden="1">
      <c r="A22" s="1162">
        <v>3787</v>
      </c>
      <c r="B22" s="1164">
        <v>1989</v>
      </c>
      <c r="C22" s="1164">
        <v>1798</v>
      </c>
      <c r="D22" s="1162">
        <v>3642</v>
      </c>
      <c r="E22" s="1164">
        <v>1842</v>
      </c>
      <c r="F22" s="1164">
        <v>1800</v>
      </c>
      <c r="G22" s="1162">
        <v>5568</v>
      </c>
      <c r="H22" s="1164">
        <v>2245</v>
      </c>
      <c r="I22" s="1164">
        <v>3323</v>
      </c>
      <c r="J22" s="1204">
        <v>798</v>
      </c>
      <c r="K22" s="1205">
        <v>45</v>
      </c>
      <c r="L22" s="1206">
        <v>753</v>
      </c>
      <c r="M22" s="1207" t="s">
        <v>1039</v>
      </c>
      <c r="N22" s="1166" t="s">
        <v>1146</v>
      </c>
      <c r="O22" s="1141"/>
      <c r="P22" s="1218">
        <v>36641</v>
      </c>
      <c r="Q22" s="1191">
        <v>13975</v>
      </c>
      <c r="R22" s="1168">
        <v>22666</v>
      </c>
      <c r="S22" s="1219">
        <v>261</v>
      </c>
      <c r="T22" s="1219">
        <v>19</v>
      </c>
      <c r="U22" s="1219">
        <v>242</v>
      </c>
      <c r="V22" s="1165" t="s">
        <v>1039</v>
      </c>
      <c r="W22" s="1257" t="s">
        <v>1147</v>
      </c>
    </row>
    <row r="23" spans="1:23" hidden="1">
      <c r="A23" s="1162">
        <v>1029</v>
      </c>
      <c r="B23" s="1174">
        <v>596</v>
      </c>
      <c r="C23" s="1174">
        <v>433</v>
      </c>
      <c r="D23" s="1162">
        <v>753</v>
      </c>
      <c r="E23" s="1174">
        <v>352</v>
      </c>
      <c r="F23" s="1174">
        <v>401</v>
      </c>
      <c r="G23" s="1174">
        <v>2213</v>
      </c>
      <c r="H23" s="1174">
        <v>1234</v>
      </c>
      <c r="I23" s="1174">
        <v>979</v>
      </c>
      <c r="J23" s="1172">
        <v>71</v>
      </c>
      <c r="K23" s="1173">
        <v>3</v>
      </c>
      <c r="L23" s="1174">
        <v>68</v>
      </c>
      <c r="M23" s="1175" t="s">
        <v>1042</v>
      </c>
      <c r="N23" s="1171" t="s">
        <v>1148</v>
      </c>
      <c r="O23" s="1141"/>
      <c r="P23" s="1220">
        <v>8908</v>
      </c>
      <c r="Q23" s="1192">
        <v>4358</v>
      </c>
      <c r="R23" s="1178">
        <v>4550</v>
      </c>
      <c r="S23" s="1221">
        <v>21</v>
      </c>
      <c r="T23" s="1221">
        <v>14</v>
      </c>
      <c r="U23" s="1221">
        <v>7</v>
      </c>
      <c r="V23" s="1175" t="s">
        <v>1042</v>
      </c>
      <c r="W23" s="1257" t="s">
        <v>1148</v>
      </c>
    </row>
    <row r="24" spans="1:23" ht="25.5" hidden="1">
      <c r="A24" s="1162">
        <v>4816</v>
      </c>
      <c r="B24" s="1212">
        <v>2585</v>
      </c>
      <c r="C24" s="1212">
        <v>2231</v>
      </c>
      <c r="D24" s="1162">
        <v>4395</v>
      </c>
      <c r="E24" s="1212">
        <v>2194</v>
      </c>
      <c r="F24" s="1212">
        <v>2201</v>
      </c>
      <c r="G24" s="1212">
        <v>7781</v>
      </c>
      <c r="H24" s="1212">
        <v>3479</v>
      </c>
      <c r="I24" s="1212">
        <v>4302</v>
      </c>
      <c r="J24" s="1210">
        <v>869</v>
      </c>
      <c r="K24" s="1211">
        <v>48</v>
      </c>
      <c r="L24" s="1212">
        <v>821</v>
      </c>
      <c r="M24" s="1213" t="s">
        <v>1044</v>
      </c>
      <c r="N24" s="1223" t="s">
        <v>169</v>
      </c>
      <c r="O24" s="1141"/>
      <c r="P24" s="1222">
        <v>45549</v>
      </c>
      <c r="Q24" s="1215">
        <v>18333</v>
      </c>
      <c r="R24" s="1216">
        <v>27216</v>
      </c>
      <c r="S24" s="1219">
        <v>282</v>
      </c>
      <c r="T24" s="1219">
        <v>33</v>
      </c>
      <c r="U24" s="1219">
        <v>249</v>
      </c>
      <c r="V24" s="1213" t="s">
        <v>1044</v>
      </c>
      <c r="W24" s="1257" t="s">
        <v>169</v>
      </c>
    </row>
    <row r="25" spans="1:23" ht="18.75">
      <c r="A25" s="1224"/>
      <c r="B25" s="1225"/>
      <c r="C25" s="1225"/>
      <c r="D25" s="1225"/>
      <c r="E25" s="1225"/>
      <c r="F25" s="1225"/>
      <c r="G25" s="1225"/>
      <c r="H25" s="1225"/>
      <c r="I25" s="1225"/>
      <c r="J25" s="1225"/>
      <c r="K25" s="1226"/>
      <c r="L25" s="1226"/>
      <c r="M25" s="1227"/>
      <c r="N25" s="1228"/>
      <c r="O25" s="1227"/>
      <c r="P25" s="1227"/>
      <c r="Q25" s="1229"/>
      <c r="R25" s="1229"/>
      <c r="S25" s="1229"/>
      <c r="T25" s="1229"/>
      <c r="U25" s="1229"/>
      <c r="V25" s="1229"/>
      <c r="W25" s="1258" t="s">
        <v>169</v>
      </c>
    </row>
    <row r="26" spans="1:23" ht="18.75">
      <c r="A26" s="1230" t="s">
        <v>1149</v>
      </c>
      <c r="B26" s="1225"/>
      <c r="C26" s="1225"/>
      <c r="D26" s="1231" t="s">
        <v>1150</v>
      </c>
      <c r="E26" s="1225"/>
      <c r="F26" s="1225"/>
      <c r="G26" s="1225"/>
      <c r="H26" s="1227"/>
      <c r="I26" s="1225"/>
      <c r="J26" s="1225"/>
      <c r="K26" s="1226"/>
      <c r="L26" s="1226"/>
      <c r="M26" s="1227"/>
      <c r="N26" s="1232" t="s">
        <v>1151</v>
      </c>
      <c r="O26" s="1227"/>
      <c r="P26" s="1227"/>
      <c r="Q26" s="1227"/>
      <c r="R26" s="1227"/>
      <c r="S26" s="1227"/>
      <c r="T26" s="1227"/>
      <c r="U26" s="1227"/>
      <c r="V26" s="1227"/>
      <c r="W26" s="1258"/>
    </row>
    <row r="27" spans="1:23">
      <c r="A27" s="1227"/>
      <c r="B27" s="1225"/>
      <c r="C27" s="1225"/>
      <c r="D27" s="1225"/>
      <c r="E27" s="1225"/>
      <c r="F27" s="1225"/>
      <c r="G27" s="1225"/>
      <c r="H27" s="1225"/>
      <c r="I27" s="1225"/>
      <c r="J27" s="1225"/>
      <c r="K27" s="1226"/>
      <c r="L27" s="1226"/>
      <c r="M27" s="1227"/>
      <c r="N27" s="1227"/>
      <c r="O27" s="1227"/>
      <c r="P27" s="1227"/>
      <c r="Q27" s="1227"/>
      <c r="R27" s="1227"/>
      <c r="S27" s="1227"/>
      <c r="T27" s="1227"/>
      <c r="U27" s="1227"/>
      <c r="V27" s="1227"/>
      <c r="W27" s="1258"/>
    </row>
    <row r="28" spans="1:23">
      <c r="A28" s="1233"/>
      <c r="B28" s="1234"/>
      <c r="C28" s="1234"/>
      <c r="D28" s="1234"/>
      <c r="E28" s="1234"/>
      <c r="F28" s="1234"/>
      <c r="G28" s="1234"/>
      <c r="H28" s="1234"/>
      <c r="I28" s="1234"/>
      <c r="J28" s="1234"/>
      <c r="K28" s="1235"/>
      <c r="L28" s="1235"/>
      <c r="M28" s="1128"/>
      <c r="N28" s="1128"/>
      <c r="O28" s="1128"/>
      <c r="P28" s="1128"/>
      <c r="Q28" s="1128"/>
      <c r="R28" s="1128"/>
      <c r="S28" s="1128"/>
      <c r="T28" s="1128"/>
      <c r="U28" s="1128"/>
      <c r="V28" s="1128"/>
      <c r="W28" s="1253"/>
    </row>
    <row r="29" spans="1:23" ht="23.25">
      <c r="A29" s="1129" t="s">
        <v>1152</v>
      </c>
      <c r="B29" s="1130"/>
      <c r="C29" s="1130"/>
      <c r="D29" s="1130"/>
      <c r="E29" s="1130"/>
      <c r="F29" s="1130" t="s">
        <v>169</v>
      </c>
      <c r="G29" s="1130"/>
      <c r="H29" s="1130"/>
      <c r="I29" s="1130"/>
      <c r="J29" s="1130"/>
      <c r="K29" s="1236"/>
      <c r="L29" s="1236"/>
      <c r="M29" s="1131"/>
      <c r="N29" s="1132" t="s">
        <v>1153</v>
      </c>
      <c r="O29" s="1131"/>
      <c r="P29" s="1131"/>
      <c r="Q29" s="1131"/>
      <c r="R29" s="1131"/>
      <c r="S29" s="1131"/>
      <c r="T29" s="1131"/>
      <c r="U29" s="1131"/>
      <c r="V29" s="1131"/>
      <c r="W29" s="1254"/>
    </row>
    <row r="30" spans="1:23">
      <c r="A30" s="1237" t="s">
        <v>68</v>
      </c>
      <c r="B30" s="1238"/>
      <c r="C30" s="1137" t="s">
        <v>161</v>
      </c>
      <c r="D30" s="1135" t="s">
        <v>66</v>
      </c>
      <c r="E30" s="1136"/>
      <c r="F30" s="1137" t="s">
        <v>65</v>
      </c>
      <c r="G30" s="1135" t="s">
        <v>64</v>
      </c>
      <c r="H30" s="1136"/>
      <c r="I30" s="1138" t="s">
        <v>160</v>
      </c>
      <c r="J30" s="1135" t="s">
        <v>159</v>
      </c>
      <c r="K30" s="1136"/>
      <c r="L30" s="1239" t="s">
        <v>61</v>
      </c>
      <c r="M30" s="1139"/>
      <c r="N30" s="1140" t="s">
        <v>1036</v>
      </c>
      <c r="O30" s="1141"/>
      <c r="P30" s="1141"/>
      <c r="Q30" s="1141"/>
      <c r="R30" s="1141"/>
      <c r="S30" s="1141"/>
      <c r="T30" s="1141"/>
      <c r="U30" s="1141"/>
      <c r="V30" s="1141"/>
      <c r="W30" s="1257"/>
    </row>
    <row r="31" spans="1:23">
      <c r="A31" s="1240" t="s">
        <v>95</v>
      </c>
      <c r="B31" s="1145" t="s">
        <v>573</v>
      </c>
      <c r="C31" s="1146" t="s">
        <v>572</v>
      </c>
      <c r="D31" s="1147" t="s">
        <v>95</v>
      </c>
      <c r="E31" s="1145" t="s">
        <v>573</v>
      </c>
      <c r="F31" s="1146" t="s">
        <v>572</v>
      </c>
      <c r="G31" s="1147" t="s">
        <v>95</v>
      </c>
      <c r="H31" s="1145" t="s">
        <v>573</v>
      </c>
      <c r="I31" s="1146" t="s">
        <v>572</v>
      </c>
      <c r="J31" s="1147" t="s">
        <v>95</v>
      </c>
      <c r="K31" s="1145" t="s">
        <v>573</v>
      </c>
      <c r="L31" s="1146" t="s">
        <v>572</v>
      </c>
      <c r="M31" s="1148"/>
      <c r="N31" s="1149" t="s">
        <v>1038</v>
      </c>
      <c r="O31" s="1141"/>
      <c r="P31" s="1141"/>
      <c r="Q31" s="1141"/>
      <c r="R31" s="1141"/>
      <c r="S31" s="1141"/>
      <c r="T31" s="1141"/>
      <c r="U31" s="1141"/>
      <c r="V31" s="1141"/>
      <c r="W31" s="1257"/>
    </row>
    <row r="32" spans="1:23">
      <c r="A32" s="1241" t="s">
        <v>96</v>
      </c>
      <c r="B32" s="1242" t="s">
        <v>562</v>
      </c>
      <c r="C32" s="1243" t="s">
        <v>561</v>
      </c>
      <c r="D32" s="1244" t="s">
        <v>96</v>
      </c>
      <c r="E32" s="1242" t="s">
        <v>562</v>
      </c>
      <c r="F32" s="1243" t="s">
        <v>561</v>
      </c>
      <c r="G32" s="1244" t="s">
        <v>96</v>
      </c>
      <c r="H32" s="1242" t="s">
        <v>562</v>
      </c>
      <c r="I32" s="1243" t="s">
        <v>561</v>
      </c>
      <c r="J32" s="1244" t="s">
        <v>96</v>
      </c>
      <c r="K32" s="1242" t="s">
        <v>562</v>
      </c>
      <c r="L32" s="1243" t="s">
        <v>561</v>
      </c>
      <c r="M32" s="1245"/>
      <c r="N32" s="1157"/>
      <c r="O32" s="1141"/>
      <c r="P32" s="1141"/>
      <c r="Q32" s="1141"/>
      <c r="R32" s="1141"/>
      <c r="S32" s="1141"/>
      <c r="T32" s="1141"/>
      <c r="U32" s="1141"/>
      <c r="V32" s="1141"/>
      <c r="W32" s="1257"/>
    </row>
    <row r="33" spans="1:23">
      <c r="A33" s="1162">
        <v>41</v>
      </c>
      <c r="B33" s="1162">
        <v>15</v>
      </c>
      <c r="C33" s="1162">
        <v>26</v>
      </c>
      <c r="D33" s="1162">
        <v>40</v>
      </c>
      <c r="E33" s="1162">
        <v>31</v>
      </c>
      <c r="F33" s="1162">
        <v>9</v>
      </c>
      <c r="G33" s="1162">
        <v>59</v>
      </c>
      <c r="H33" s="1162">
        <v>24</v>
      </c>
      <c r="I33" s="1162">
        <v>35</v>
      </c>
      <c r="J33" s="1164">
        <v>44</v>
      </c>
      <c r="K33" s="1164">
        <v>30</v>
      </c>
      <c r="L33" s="1164">
        <v>14</v>
      </c>
      <c r="M33" s="1165" t="s">
        <v>1039</v>
      </c>
      <c r="N33" s="1166" t="s">
        <v>1040</v>
      </c>
      <c r="O33" s="1141"/>
      <c r="P33" s="1141"/>
      <c r="Q33" s="1141"/>
      <c r="R33" s="1141"/>
      <c r="S33" s="1141"/>
      <c r="T33" s="1141"/>
      <c r="U33" s="1141"/>
      <c r="V33" s="1141"/>
      <c r="W33" s="1257"/>
    </row>
    <row r="34" spans="1:23">
      <c r="A34" s="1172">
        <v>7</v>
      </c>
      <c r="B34" s="1172">
        <v>0</v>
      </c>
      <c r="C34" s="1172">
        <v>7</v>
      </c>
      <c r="D34" s="1172">
        <v>5</v>
      </c>
      <c r="E34" s="1172">
        <v>5</v>
      </c>
      <c r="F34" s="1172">
        <v>0</v>
      </c>
      <c r="G34" s="1172">
        <v>21</v>
      </c>
      <c r="H34" s="1172">
        <v>13</v>
      </c>
      <c r="I34" s="1172">
        <v>8</v>
      </c>
      <c r="J34" s="1174">
        <v>3</v>
      </c>
      <c r="K34" s="1174">
        <v>2</v>
      </c>
      <c r="L34" s="1174">
        <v>1</v>
      </c>
      <c r="M34" s="1175" t="s">
        <v>1042</v>
      </c>
      <c r="N34" s="1176" t="s">
        <v>169</v>
      </c>
      <c r="O34" s="1141"/>
      <c r="P34" s="1141"/>
      <c r="Q34" s="1141"/>
      <c r="R34" s="1141"/>
      <c r="S34" s="1141"/>
      <c r="T34" s="1141"/>
      <c r="U34" s="1141"/>
      <c r="V34" s="1141"/>
      <c r="W34" s="1257"/>
    </row>
    <row r="35" spans="1:23" ht="25.5">
      <c r="A35" s="1204">
        <v>48</v>
      </c>
      <c r="B35" s="1206">
        <v>15</v>
      </c>
      <c r="C35" s="1206">
        <v>33</v>
      </c>
      <c r="D35" s="1204">
        <v>45</v>
      </c>
      <c r="E35" s="1206">
        <v>36</v>
      </c>
      <c r="F35" s="1206">
        <v>9</v>
      </c>
      <c r="G35" s="1204">
        <v>80</v>
      </c>
      <c r="H35" s="1206">
        <v>37</v>
      </c>
      <c r="I35" s="1206">
        <v>43</v>
      </c>
      <c r="J35" s="1206">
        <v>47</v>
      </c>
      <c r="K35" s="1206">
        <v>32</v>
      </c>
      <c r="L35" s="1206">
        <v>15</v>
      </c>
      <c r="M35" s="1198" t="s">
        <v>1044</v>
      </c>
      <c r="N35" s="1185" t="s">
        <v>1045</v>
      </c>
      <c r="O35" s="1141"/>
      <c r="P35" s="1141"/>
      <c r="Q35" s="1141"/>
      <c r="R35" s="1141"/>
      <c r="S35" s="1141"/>
      <c r="T35" s="1141"/>
      <c r="U35" s="1141"/>
      <c r="V35" s="1141"/>
      <c r="W35" s="1257"/>
    </row>
    <row r="36" spans="1:23">
      <c r="A36" s="1162">
        <v>27</v>
      </c>
      <c r="B36" s="1162">
        <v>0</v>
      </c>
      <c r="C36" s="1162">
        <v>27</v>
      </c>
      <c r="D36" s="1162">
        <v>80</v>
      </c>
      <c r="E36" s="1162">
        <v>0</v>
      </c>
      <c r="F36" s="1162">
        <v>80</v>
      </c>
      <c r="G36" s="1162">
        <v>173</v>
      </c>
      <c r="H36" s="1162">
        <v>1</v>
      </c>
      <c r="I36" s="1162">
        <v>172</v>
      </c>
      <c r="J36" s="1164">
        <v>159</v>
      </c>
      <c r="K36" s="1164">
        <v>0</v>
      </c>
      <c r="L36" s="1164">
        <v>159</v>
      </c>
      <c r="M36" s="1165" t="s">
        <v>1039</v>
      </c>
      <c r="N36" s="1166" t="s">
        <v>1046</v>
      </c>
      <c r="O36" s="1141"/>
      <c r="P36" s="1141"/>
      <c r="Q36" s="1141"/>
      <c r="R36" s="1141"/>
      <c r="S36" s="1141"/>
      <c r="T36" s="1141"/>
      <c r="U36" s="1141"/>
      <c r="V36" s="1141"/>
      <c r="W36" s="1257"/>
    </row>
    <row r="37" spans="1:23">
      <c r="A37" s="1172">
        <v>22</v>
      </c>
      <c r="B37" s="1172">
        <v>1</v>
      </c>
      <c r="C37" s="1172">
        <v>21</v>
      </c>
      <c r="D37" s="1172">
        <v>22</v>
      </c>
      <c r="E37" s="1172">
        <v>14</v>
      </c>
      <c r="F37" s="1172">
        <v>8</v>
      </c>
      <c r="G37" s="1172">
        <v>78</v>
      </c>
      <c r="H37" s="1172">
        <v>11</v>
      </c>
      <c r="I37" s="1172">
        <v>67</v>
      </c>
      <c r="J37" s="1174">
        <v>37</v>
      </c>
      <c r="K37" s="1174">
        <v>2</v>
      </c>
      <c r="L37" s="1174">
        <v>35</v>
      </c>
      <c r="M37" s="1175" t="s">
        <v>1042</v>
      </c>
      <c r="N37" s="1176" t="s">
        <v>1047</v>
      </c>
      <c r="O37" s="1141"/>
      <c r="P37" s="1141"/>
      <c r="Q37" s="1141"/>
      <c r="R37" s="1141"/>
      <c r="S37" s="1141"/>
      <c r="T37" s="1141"/>
      <c r="U37" s="1141"/>
      <c r="V37" s="1141"/>
      <c r="W37" s="1257"/>
    </row>
    <row r="38" spans="1:23" ht="25.5">
      <c r="A38" s="1206">
        <v>49</v>
      </c>
      <c r="B38" s="1206">
        <v>1</v>
      </c>
      <c r="C38" s="1206">
        <v>48</v>
      </c>
      <c r="D38" s="1206">
        <v>102</v>
      </c>
      <c r="E38" s="1206">
        <v>14</v>
      </c>
      <c r="F38" s="1206">
        <v>88</v>
      </c>
      <c r="G38" s="1206">
        <v>251</v>
      </c>
      <c r="H38" s="1206">
        <v>12</v>
      </c>
      <c r="I38" s="1206">
        <v>239</v>
      </c>
      <c r="J38" s="1206">
        <v>196</v>
      </c>
      <c r="K38" s="1206">
        <v>2</v>
      </c>
      <c r="L38" s="1206">
        <v>194</v>
      </c>
      <c r="M38" s="1198" t="s">
        <v>1044</v>
      </c>
      <c r="N38" s="1185" t="s">
        <v>121</v>
      </c>
      <c r="O38" s="1141"/>
      <c r="P38" s="1141"/>
      <c r="Q38" s="1141"/>
      <c r="R38" s="1141"/>
      <c r="S38" s="1141"/>
      <c r="T38" s="1141"/>
      <c r="U38" s="1141"/>
      <c r="V38" s="1141"/>
      <c r="W38" s="1257"/>
    </row>
    <row r="39" spans="1:23">
      <c r="A39" s="1162">
        <v>19</v>
      </c>
      <c r="B39" s="1162">
        <v>0</v>
      </c>
      <c r="C39" s="1162">
        <v>19</v>
      </c>
      <c r="D39" s="1162">
        <v>10</v>
      </c>
      <c r="E39" s="1162">
        <v>0</v>
      </c>
      <c r="F39" s="1162">
        <v>10</v>
      </c>
      <c r="G39" s="1162">
        <v>12</v>
      </c>
      <c r="H39" s="1162">
        <v>2</v>
      </c>
      <c r="I39" s="1162">
        <v>10</v>
      </c>
      <c r="J39" s="1164">
        <v>8</v>
      </c>
      <c r="K39" s="1164">
        <v>0</v>
      </c>
      <c r="L39" s="1164">
        <v>8</v>
      </c>
      <c r="M39" s="1246" t="s">
        <v>1039</v>
      </c>
      <c r="N39" s="1166" t="s">
        <v>1048</v>
      </c>
      <c r="O39" s="1141"/>
      <c r="P39" s="1141"/>
      <c r="Q39" s="1141"/>
      <c r="R39" s="1141"/>
      <c r="S39" s="1141"/>
      <c r="T39" s="1141"/>
      <c r="U39" s="1141"/>
      <c r="V39" s="1141"/>
      <c r="W39" s="1257"/>
    </row>
    <row r="40" spans="1:23">
      <c r="A40" s="1172">
        <v>0</v>
      </c>
      <c r="B40" s="1172">
        <v>0</v>
      </c>
      <c r="C40" s="1172">
        <v>0</v>
      </c>
      <c r="D40" s="1172">
        <v>0</v>
      </c>
      <c r="E40" s="1172">
        <v>0</v>
      </c>
      <c r="F40" s="1172">
        <v>0</v>
      </c>
      <c r="G40" s="1172">
        <v>2</v>
      </c>
      <c r="H40" s="1172">
        <v>0</v>
      </c>
      <c r="I40" s="1172">
        <v>2</v>
      </c>
      <c r="J40" s="1174">
        <v>1</v>
      </c>
      <c r="K40" s="1174">
        <v>0</v>
      </c>
      <c r="L40" s="1174">
        <v>1</v>
      </c>
      <c r="M40" s="1175" t="s">
        <v>1042</v>
      </c>
      <c r="N40" s="1171"/>
      <c r="O40" s="1141"/>
      <c r="P40" s="1141"/>
      <c r="Q40" s="1141"/>
      <c r="R40" s="1141"/>
      <c r="S40" s="1141"/>
      <c r="T40" s="1141"/>
      <c r="U40" s="1141"/>
      <c r="V40" s="1141"/>
      <c r="W40" s="1257"/>
    </row>
    <row r="41" spans="1:23" ht="25.5">
      <c r="A41" s="1195">
        <v>19</v>
      </c>
      <c r="B41" s="1195">
        <v>0</v>
      </c>
      <c r="C41" s="1195">
        <v>19</v>
      </c>
      <c r="D41" s="1195">
        <v>10</v>
      </c>
      <c r="E41" s="1195">
        <v>0</v>
      </c>
      <c r="F41" s="1195">
        <v>10</v>
      </c>
      <c r="G41" s="1195">
        <v>14</v>
      </c>
      <c r="H41" s="1195">
        <v>2</v>
      </c>
      <c r="I41" s="1195">
        <v>12</v>
      </c>
      <c r="J41" s="1195">
        <v>9</v>
      </c>
      <c r="K41" s="1195">
        <v>0</v>
      </c>
      <c r="L41" s="1195">
        <v>9</v>
      </c>
      <c r="M41" s="1198" t="s">
        <v>1044</v>
      </c>
      <c r="N41" s="1185" t="s">
        <v>1049</v>
      </c>
      <c r="O41" s="1141"/>
      <c r="P41" s="1141"/>
      <c r="Q41" s="1141"/>
      <c r="R41" s="1141"/>
      <c r="S41" s="1141"/>
      <c r="T41" s="1141"/>
      <c r="U41" s="1141"/>
      <c r="V41" s="1141"/>
      <c r="W41" s="1257"/>
    </row>
    <row r="42" spans="1:23">
      <c r="A42" s="1162">
        <v>145</v>
      </c>
      <c r="B42" s="1162">
        <v>0</v>
      </c>
      <c r="C42" s="1162">
        <v>145</v>
      </c>
      <c r="D42" s="1162">
        <v>198</v>
      </c>
      <c r="E42" s="1162">
        <v>0</v>
      </c>
      <c r="F42" s="1162">
        <v>198</v>
      </c>
      <c r="G42" s="1162">
        <v>335</v>
      </c>
      <c r="H42" s="1162">
        <v>1</v>
      </c>
      <c r="I42" s="1162">
        <v>334</v>
      </c>
      <c r="J42" s="1164">
        <v>202</v>
      </c>
      <c r="K42" s="1164">
        <v>0</v>
      </c>
      <c r="L42" s="1164">
        <v>202</v>
      </c>
      <c r="M42" s="1165" t="s">
        <v>1039</v>
      </c>
      <c r="N42" s="1166" t="s">
        <v>1050</v>
      </c>
      <c r="O42" s="1141"/>
      <c r="P42" s="1141"/>
      <c r="Q42" s="1141"/>
      <c r="R42" s="1141"/>
      <c r="S42" s="1141"/>
      <c r="T42" s="1141"/>
      <c r="U42" s="1141"/>
      <c r="V42" s="1141"/>
      <c r="W42" s="1257"/>
    </row>
    <row r="43" spans="1:23">
      <c r="A43" s="1172">
        <v>10</v>
      </c>
      <c r="B43" s="1172">
        <v>0</v>
      </c>
      <c r="C43" s="1172">
        <v>10</v>
      </c>
      <c r="D43" s="1172">
        <v>0</v>
      </c>
      <c r="E43" s="1172">
        <v>0</v>
      </c>
      <c r="F43" s="1172">
        <v>0</v>
      </c>
      <c r="G43" s="1172">
        <v>25</v>
      </c>
      <c r="H43" s="1172">
        <v>1</v>
      </c>
      <c r="I43" s="1172">
        <v>24</v>
      </c>
      <c r="J43" s="1174">
        <v>10</v>
      </c>
      <c r="K43" s="1174">
        <v>0</v>
      </c>
      <c r="L43" s="1174">
        <v>10</v>
      </c>
      <c r="M43" s="1175" t="s">
        <v>1042</v>
      </c>
      <c r="N43" s="1171" t="s">
        <v>1051</v>
      </c>
      <c r="O43" s="1141"/>
      <c r="P43" s="1141"/>
      <c r="Q43" s="1141"/>
      <c r="R43" s="1141"/>
      <c r="S43" s="1141"/>
      <c r="T43" s="1141"/>
      <c r="U43" s="1141"/>
      <c r="V43" s="1141"/>
      <c r="W43" s="1257"/>
    </row>
    <row r="44" spans="1:23" ht="25.5">
      <c r="A44" s="1212">
        <v>155</v>
      </c>
      <c r="B44" s="1212">
        <v>0</v>
      </c>
      <c r="C44" s="1212">
        <v>155</v>
      </c>
      <c r="D44" s="1212">
        <v>198</v>
      </c>
      <c r="E44" s="1212">
        <v>0</v>
      </c>
      <c r="F44" s="1212">
        <v>198</v>
      </c>
      <c r="G44" s="1212">
        <v>360</v>
      </c>
      <c r="H44" s="1212">
        <v>2</v>
      </c>
      <c r="I44" s="1212">
        <v>358</v>
      </c>
      <c r="J44" s="1212">
        <v>212</v>
      </c>
      <c r="K44" s="1212">
        <v>0</v>
      </c>
      <c r="L44" s="1212">
        <v>212</v>
      </c>
      <c r="M44" s="1213" t="s">
        <v>1044</v>
      </c>
      <c r="N44" s="1185" t="s">
        <v>1052</v>
      </c>
      <c r="O44" s="1141"/>
      <c r="P44" s="1141"/>
      <c r="Q44" s="1141"/>
      <c r="R44" s="1141"/>
      <c r="S44" s="1141"/>
      <c r="T44" s="1141"/>
      <c r="U44" s="1141"/>
      <c r="V44" s="1141"/>
      <c r="W44" s="1257"/>
    </row>
    <row r="45" spans="1:23" ht="39" hidden="1">
      <c r="A45" s="1162">
        <v>2894</v>
      </c>
      <c r="B45" s="1162">
        <v>136</v>
      </c>
      <c r="C45" s="1162">
        <v>2758</v>
      </c>
      <c r="D45" s="1162">
        <v>2134</v>
      </c>
      <c r="E45" s="1162">
        <v>35</v>
      </c>
      <c r="F45" s="1162">
        <v>2099</v>
      </c>
      <c r="G45" s="1162">
        <v>2226</v>
      </c>
      <c r="H45" s="1162">
        <v>1</v>
      </c>
      <c r="I45" s="1162">
        <v>2225</v>
      </c>
      <c r="J45" s="1164">
        <v>1507</v>
      </c>
      <c r="K45" s="1164">
        <v>1</v>
      </c>
      <c r="L45" s="1164">
        <v>1506</v>
      </c>
      <c r="M45" s="1207" t="s">
        <v>1039</v>
      </c>
      <c r="N45" s="1208" t="s">
        <v>1144</v>
      </c>
      <c r="O45" s="1141"/>
      <c r="P45" s="1141"/>
      <c r="Q45" s="1141"/>
      <c r="R45" s="1141"/>
      <c r="S45" s="1141"/>
      <c r="T45" s="1141"/>
      <c r="U45" s="1141"/>
      <c r="V45" s="1141"/>
      <c r="W45" s="1257"/>
    </row>
    <row r="46" spans="1:23" ht="64.5" hidden="1">
      <c r="A46" s="1162">
        <v>790</v>
      </c>
      <c r="B46" s="1162">
        <v>81</v>
      </c>
      <c r="C46" s="1162">
        <v>709</v>
      </c>
      <c r="D46" s="1162">
        <v>201</v>
      </c>
      <c r="E46" s="1162">
        <v>27</v>
      </c>
      <c r="F46" s="1162">
        <v>174</v>
      </c>
      <c r="G46" s="1162">
        <v>248</v>
      </c>
      <c r="H46" s="1162">
        <v>1</v>
      </c>
      <c r="I46" s="1162">
        <v>247</v>
      </c>
      <c r="J46" s="1164">
        <v>107</v>
      </c>
      <c r="K46" s="1164">
        <v>3</v>
      </c>
      <c r="L46" s="1164">
        <v>104</v>
      </c>
      <c r="M46" s="1175" t="s">
        <v>1042</v>
      </c>
      <c r="N46" s="1209" t="s">
        <v>1145</v>
      </c>
      <c r="O46" s="1141"/>
      <c r="P46" s="1141"/>
      <c r="Q46" s="1141"/>
      <c r="R46" s="1141"/>
      <c r="S46" s="1141"/>
      <c r="T46" s="1141"/>
      <c r="U46" s="1141"/>
      <c r="V46" s="1141"/>
      <c r="W46" s="1257"/>
    </row>
    <row r="47" spans="1:23" ht="25.5" hidden="1">
      <c r="A47" s="1162">
        <v>3684</v>
      </c>
      <c r="B47" s="1162">
        <v>217</v>
      </c>
      <c r="C47" s="1162">
        <v>3467</v>
      </c>
      <c r="D47" s="1162">
        <v>2335</v>
      </c>
      <c r="E47" s="1162">
        <v>62</v>
      </c>
      <c r="F47" s="1162">
        <v>2273</v>
      </c>
      <c r="G47" s="1162">
        <v>2474</v>
      </c>
      <c r="H47" s="1162">
        <v>2</v>
      </c>
      <c r="I47" s="1162">
        <v>2472</v>
      </c>
      <c r="J47" s="1164">
        <v>1614</v>
      </c>
      <c r="K47" s="1164">
        <v>4</v>
      </c>
      <c r="L47" s="1164">
        <v>1610</v>
      </c>
      <c r="M47" s="1213" t="s">
        <v>1044</v>
      </c>
      <c r="N47" s="1214" t="s">
        <v>1052</v>
      </c>
      <c r="O47" s="1141"/>
      <c r="P47" s="1141"/>
      <c r="Q47" s="1141"/>
      <c r="R47" s="1141"/>
      <c r="S47" s="1141"/>
      <c r="T47" s="1141"/>
      <c r="U47" s="1141"/>
      <c r="V47" s="1141"/>
      <c r="W47" s="1257"/>
    </row>
    <row r="48" spans="1:23" hidden="1">
      <c r="A48" s="1162">
        <v>0</v>
      </c>
      <c r="B48" s="1164"/>
      <c r="C48" s="1164"/>
      <c r="D48" s="1164"/>
      <c r="E48" s="1164"/>
      <c r="F48" s="1164"/>
      <c r="G48" s="1164"/>
      <c r="H48" s="1164"/>
      <c r="I48" s="1164"/>
      <c r="J48" s="1164"/>
      <c r="K48" s="1164"/>
      <c r="L48" s="1164"/>
      <c r="M48" s="1207"/>
      <c r="N48" s="1217"/>
      <c r="O48" s="1141"/>
      <c r="P48" s="1141"/>
      <c r="Q48" s="1141"/>
      <c r="R48" s="1141"/>
      <c r="S48" s="1141"/>
      <c r="T48" s="1141"/>
      <c r="U48" s="1141"/>
      <c r="V48" s="1141"/>
      <c r="W48" s="1257"/>
    </row>
    <row r="49" spans="1:23" hidden="1">
      <c r="A49" s="1172"/>
      <c r="B49" s="1174"/>
      <c r="C49" s="1174"/>
      <c r="D49" s="1174"/>
      <c r="E49" s="1174"/>
      <c r="F49" s="1174"/>
      <c r="G49" s="1174"/>
      <c r="H49" s="1174"/>
      <c r="I49" s="1174"/>
      <c r="J49" s="1174"/>
      <c r="K49" s="1174"/>
      <c r="L49" s="1174"/>
      <c r="M49" s="1175"/>
      <c r="N49" s="1171"/>
      <c r="O49" s="1141"/>
      <c r="P49" s="1141"/>
      <c r="Q49" s="1141"/>
      <c r="R49" s="1141"/>
      <c r="S49" s="1141"/>
      <c r="T49" s="1141"/>
      <c r="U49" s="1141"/>
      <c r="V49" s="1141"/>
      <c r="W49" s="1257"/>
    </row>
    <row r="50" spans="1:23" hidden="1">
      <c r="A50" s="1162"/>
      <c r="B50" s="1164"/>
      <c r="C50" s="1164"/>
      <c r="D50" s="1164"/>
      <c r="E50" s="1164"/>
      <c r="F50" s="1164"/>
      <c r="G50" s="1164"/>
      <c r="H50" s="1164"/>
      <c r="I50" s="1164"/>
      <c r="J50" s="1164"/>
      <c r="K50" s="1164"/>
      <c r="L50" s="1164"/>
      <c r="M50" s="1213"/>
      <c r="N50" s="1185"/>
      <c r="O50" s="1141"/>
      <c r="P50" s="1141"/>
      <c r="Q50" s="1141"/>
      <c r="R50" s="1141"/>
      <c r="S50" s="1141"/>
      <c r="T50" s="1141"/>
      <c r="U50" s="1141"/>
      <c r="V50" s="1141"/>
      <c r="W50" s="1257"/>
    </row>
    <row r="51" spans="1:23" hidden="1">
      <c r="A51" s="1162">
        <v>1841</v>
      </c>
      <c r="B51" s="1164">
        <v>577</v>
      </c>
      <c r="C51" s="1164">
        <v>1264</v>
      </c>
      <c r="D51" s="1164">
        <v>3315</v>
      </c>
      <c r="E51" s="1164">
        <v>1327</v>
      </c>
      <c r="F51" s="1164">
        <v>1988</v>
      </c>
      <c r="G51" s="1164">
        <v>2093</v>
      </c>
      <c r="H51" s="1164">
        <v>577</v>
      </c>
      <c r="I51" s="1164">
        <v>1516</v>
      </c>
      <c r="J51" s="1164">
        <v>1292</v>
      </c>
      <c r="K51" s="1164">
        <v>124</v>
      </c>
      <c r="L51" s="1164">
        <v>1168</v>
      </c>
      <c r="M51" s="1207" t="s">
        <v>1039</v>
      </c>
      <c r="N51" s="1166" t="s">
        <v>1146</v>
      </c>
      <c r="O51" s="1141"/>
      <c r="P51" s="1141"/>
      <c r="Q51" s="1141"/>
      <c r="R51" s="1141"/>
      <c r="S51" s="1141"/>
      <c r="T51" s="1141"/>
      <c r="U51" s="1141"/>
      <c r="V51" s="1141"/>
      <c r="W51" s="1257"/>
    </row>
    <row r="52" spans="1:23" hidden="1">
      <c r="A52" s="1172">
        <v>425</v>
      </c>
      <c r="B52" s="1174">
        <v>111</v>
      </c>
      <c r="C52" s="1174">
        <v>314</v>
      </c>
      <c r="D52" s="1174">
        <v>507</v>
      </c>
      <c r="E52" s="1174">
        <v>347</v>
      </c>
      <c r="F52" s="1174">
        <v>160</v>
      </c>
      <c r="G52" s="1174">
        <v>441</v>
      </c>
      <c r="H52" s="1174">
        <v>172</v>
      </c>
      <c r="I52" s="1174">
        <v>269</v>
      </c>
      <c r="J52" s="1174">
        <v>243</v>
      </c>
      <c r="K52" s="1174">
        <v>19</v>
      </c>
      <c r="L52" s="1174">
        <v>224</v>
      </c>
      <c r="M52" s="1175" t="s">
        <v>1042</v>
      </c>
      <c r="N52" s="1171" t="s">
        <v>1148</v>
      </c>
      <c r="O52" s="1141"/>
      <c r="P52" s="1141"/>
      <c r="Q52" s="1141"/>
      <c r="R52" s="1141"/>
      <c r="S52" s="1141"/>
      <c r="T52" s="1141"/>
      <c r="U52" s="1141"/>
      <c r="V52" s="1141"/>
      <c r="W52" s="1257"/>
    </row>
    <row r="53" spans="1:23" ht="25.5" hidden="1">
      <c r="A53" s="1210">
        <v>2266</v>
      </c>
      <c r="B53" s="1212">
        <v>688</v>
      </c>
      <c r="C53" s="1212">
        <v>1578</v>
      </c>
      <c r="D53" s="1212">
        <v>3822</v>
      </c>
      <c r="E53" s="1212">
        <v>1674</v>
      </c>
      <c r="F53" s="1212">
        <v>2148</v>
      </c>
      <c r="G53" s="1212">
        <v>2534</v>
      </c>
      <c r="H53" s="1212">
        <v>749</v>
      </c>
      <c r="I53" s="1212">
        <v>1785</v>
      </c>
      <c r="J53" s="1212">
        <v>1535</v>
      </c>
      <c r="K53" s="1212">
        <v>143</v>
      </c>
      <c r="L53" s="1212">
        <v>1392</v>
      </c>
      <c r="M53" s="1213" t="s">
        <v>1044</v>
      </c>
      <c r="N53" s="1223" t="s">
        <v>169</v>
      </c>
      <c r="O53" s="1141"/>
      <c r="P53" s="1141"/>
      <c r="Q53" s="1141"/>
      <c r="R53" s="1141"/>
      <c r="S53" s="1141"/>
      <c r="T53" s="1141"/>
      <c r="U53" s="1141"/>
      <c r="V53" s="1141"/>
      <c r="W53" s="1257"/>
    </row>
    <row r="54" spans="1:23" ht="15.75">
      <c r="A54" s="1247"/>
      <c r="B54" s="1247"/>
      <c r="C54" s="1247"/>
      <c r="D54" s="1247"/>
      <c r="E54" s="1247"/>
      <c r="F54" s="1247"/>
      <c r="G54" s="1247"/>
      <c r="H54" s="1247"/>
      <c r="I54" s="1247"/>
      <c r="J54" s="1247"/>
      <c r="K54" s="1247"/>
      <c r="L54" s="1247"/>
      <c r="M54" s="1248"/>
      <c r="N54" s="1249"/>
      <c r="O54" s="1128"/>
      <c r="P54" s="1128"/>
      <c r="Q54" s="1128"/>
      <c r="R54" s="1128"/>
      <c r="S54" s="1128"/>
      <c r="T54" s="1128"/>
      <c r="U54" s="1128"/>
      <c r="V54" s="1128"/>
      <c r="W54" s="1253"/>
    </row>
    <row r="55" spans="1:23" ht="23.25">
      <c r="A55" s="1129" t="s">
        <v>1141</v>
      </c>
      <c r="B55" s="1130"/>
      <c r="C55" s="1130"/>
      <c r="D55" s="1130"/>
      <c r="E55" s="1130"/>
      <c r="F55" s="1130"/>
      <c r="G55" s="1130"/>
      <c r="H55" s="1130"/>
      <c r="I55" s="1130"/>
      <c r="J55" s="1130"/>
      <c r="K55" s="1130"/>
      <c r="L55" s="1130"/>
      <c r="M55" s="1131"/>
      <c r="N55" s="1132" t="s">
        <v>1153</v>
      </c>
      <c r="O55" s="1131"/>
      <c r="P55" s="1131"/>
      <c r="Q55" s="1131"/>
      <c r="R55" s="1131"/>
      <c r="S55" s="1131"/>
      <c r="T55" s="1131"/>
      <c r="U55" s="1131"/>
      <c r="V55" s="1131"/>
      <c r="W55" s="1254"/>
    </row>
    <row r="56" spans="1:23">
      <c r="A56" s="1237" t="s">
        <v>76</v>
      </c>
      <c r="B56" s="1238"/>
      <c r="C56" s="1137" t="s">
        <v>162</v>
      </c>
      <c r="D56" s="1135" t="s">
        <v>74</v>
      </c>
      <c r="E56" s="1136"/>
      <c r="F56" s="1137" t="s">
        <v>73</v>
      </c>
      <c r="G56" s="1250" t="s">
        <v>72</v>
      </c>
      <c r="H56" s="1136"/>
      <c r="I56" s="1138" t="s">
        <v>71</v>
      </c>
      <c r="J56" s="1135" t="s">
        <v>70</v>
      </c>
      <c r="K56" s="1136"/>
      <c r="L56" s="1137" t="s">
        <v>69</v>
      </c>
      <c r="M56" s="1139"/>
      <c r="N56" s="1140" t="s">
        <v>1036</v>
      </c>
      <c r="O56" s="1141"/>
      <c r="P56" s="1141"/>
      <c r="Q56" s="1141"/>
      <c r="R56" s="1141"/>
      <c r="S56" s="1141"/>
      <c r="T56" s="1141"/>
      <c r="U56" s="1141"/>
      <c r="V56" s="1141"/>
      <c r="W56" s="1257"/>
    </row>
    <row r="57" spans="1:23">
      <c r="A57" s="1240" t="s">
        <v>95</v>
      </c>
      <c r="B57" s="1145" t="s">
        <v>573</v>
      </c>
      <c r="C57" s="1146" t="s">
        <v>572</v>
      </c>
      <c r="D57" s="1147" t="s">
        <v>95</v>
      </c>
      <c r="E57" s="1145" t="s">
        <v>573</v>
      </c>
      <c r="F57" s="1146" t="s">
        <v>572</v>
      </c>
      <c r="G57" s="1147" t="s">
        <v>95</v>
      </c>
      <c r="H57" s="1145" t="s">
        <v>573</v>
      </c>
      <c r="I57" s="1146" t="s">
        <v>572</v>
      </c>
      <c r="J57" s="1147" t="s">
        <v>95</v>
      </c>
      <c r="K57" s="1145" t="s">
        <v>573</v>
      </c>
      <c r="L57" s="1147" t="s">
        <v>572</v>
      </c>
      <c r="M57" s="1148"/>
      <c r="N57" s="1149" t="s">
        <v>1038</v>
      </c>
      <c r="O57" s="1141"/>
      <c r="P57" s="1141"/>
      <c r="Q57" s="1141"/>
      <c r="R57" s="1141"/>
      <c r="S57" s="1141"/>
      <c r="T57" s="1141"/>
      <c r="U57" s="1141"/>
      <c r="V57" s="1141"/>
      <c r="W57" s="1257"/>
    </row>
    <row r="58" spans="1:23">
      <c r="A58" s="1251" t="s">
        <v>96</v>
      </c>
      <c r="B58" s="1154" t="s">
        <v>562</v>
      </c>
      <c r="C58" s="1155" t="s">
        <v>561</v>
      </c>
      <c r="D58" s="1156" t="s">
        <v>96</v>
      </c>
      <c r="E58" s="1154" t="s">
        <v>562</v>
      </c>
      <c r="F58" s="1155" t="s">
        <v>561</v>
      </c>
      <c r="G58" s="1156" t="s">
        <v>96</v>
      </c>
      <c r="H58" s="1154" t="s">
        <v>562</v>
      </c>
      <c r="I58" s="1155" t="s">
        <v>561</v>
      </c>
      <c r="J58" s="1156" t="s">
        <v>96</v>
      </c>
      <c r="K58" s="1154" t="s">
        <v>562</v>
      </c>
      <c r="L58" s="1156" t="s">
        <v>561</v>
      </c>
      <c r="M58" s="1148"/>
      <c r="N58" s="1157"/>
      <c r="O58" s="1141"/>
      <c r="P58" s="1141"/>
      <c r="Q58" s="1141"/>
      <c r="R58" s="1141"/>
      <c r="S58" s="1141"/>
      <c r="T58" s="1141"/>
      <c r="U58" s="1141"/>
      <c r="V58" s="1141"/>
      <c r="W58" s="1257"/>
    </row>
    <row r="59" spans="1:23">
      <c r="A59" s="1164">
        <v>8</v>
      </c>
      <c r="B59" s="1164">
        <v>8</v>
      </c>
      <c r="C59" s="1164">
        <v>0</v>
      </c>
      <c r="D59" s="1164">
        <v>55</v>
      </c>
      <c r="E59" s="1164">
        <v>27</v>
      </c>
      <c r="F59" s="1164">
        <v>28</v>
      </c>
      <c r="G59" s="1164">
        <v>50</v>
      </c>
      <c r="H59" s="1164">
        <v>28</v>
      </c>
      <c r="I59" s="1164">
        <v>22</v>
      </c>
      <c r="J59" s="1164">
        <v>13</v>
      </c>
      <c r="K59" s="1164">
        <v>1</v>
      </c>
      <c r="L59" s="1164">
        <v>12</v>
      </c>
      <c r="M59" s="1165" t="s">
        <v>1039</v>
      </c>
      <c r="N59" s="1166" t="s">
        <v>1040</v>
      </c>
      <c r="O59" s="1141"/>
      <c r="P59" s="1141"/>
      <c r="Q59" s="1141"/>
      <c r="R59" s="1141"/>
      <c r="S59" s="1141"/>
      <c r="T59" s="1141"/>
      <c r="U59" s="1141"/>
      <c r="V59" s="1141"/>
      <c r="W59" s="1257"/>
    </row>
    <row r="60" spans="1:23">
      <c r="A60" s="1174">
        <v>0</v>
      </c>
      <c r="B60" s="1174">
        <v>0</v>
      </c>
      <c r="C60" s="1174">
        <v>0</v>
      </c>
      <c r="D60" s="1174">
        <v>5</v>
      </c>
      <c r="E60" s="1174">
        <v>4</v>
      </c>
      <c r="F60" s="1174">
        <v>1</v>
      </c>
      <c r="G60" s="1174">
        <v>13</v>
      </c>
      <c r="H60" s="1174">
        <v>8</v>
      </c>
      <c r="I60" s="1174">
        <v>5</v>
      </c>
      <c r="J60" s="1174">
        <v>3</v>
      </c>
      <c r="K60" s="1174">
        <v>0</v>
      </c>
      <c r="L60" s="1174">
        <v>3</v>
      </c>
      <c r="M60" s="1175" t="s">
        <v>1042</v>
      </c>
      <c r="N60" s="1176" t="s">
        <v>169</v>
      </c>
      <c r="O60" s="1141"/>
      <c r="P60" s="1141"/>
      <c r="Q60" s="1141"/>
      <c r="R60" s="1141"/>
      <c r="S60" s="1141"/>
      <c r="T60" s="1141"/>
      <c r="U60" s="1141"/>
      <c r="V60" s="1141"/>
      <c r="W60" s="1257"/>
    </row>
    <row r="61" spans="1:23" ht="25.5">
      <c r="A61" s="1183">
        <v>8</v>
      </c>
      <c r="B61" s="1183">
        <v>8</v>
      </c>
      <c r="C61" s="1183">
        <v>0</v>
      </c>
      <c r="D61" s="1183">
        <v>60</v>
      </c>
      <c r="E61" s="1183">
        <v>31</v>
      </c>
      <c r="F61" s="1183">
        <v>29</v>
      </c>
      <c r="G61" s="1183">
        <v>63</v>
      </c>
      <c r="H61" s="1183">
        <v>36</v>
      </c>
      <c r="I61" s="1183">
        <v>27</v>
      </c>
      <c r="J61" s="1183">
        <v>16</v>
      </c>
      <c r="K61" s="1183">
        <v>1</v>
      </c>
      <c r="L61" s="1183">
        <v>15</v>
      </c>
      <c r="M61" s="1184" t="s">
        <v>1044</v>
      </c>
      <c r="N61" s="1185" t="s">
        <v>1045</v>
      </c>
      <c r="O61" s="1141"/>
      <c r="P61" s="1141"/>
      <c r="Q61" s="1141"/>
      <c r="R61" s="1141"/>
      <c r="S61" s="1141"/>
      <c r="T61" s="1141"/>
      <c r="U61" s="1141"/>
      <c r="V61" s="1141"/>
      <c r="W61" s="1257"/>
    </row>
    <row r="62" spans="1:23">
      <c r="A62" s="1164">
        <v>10</v>
      </c>
      <c r="B62" s="1164">
        <v>1</v>
      </c>
      <c r="C62" s="1164">
        <v>9</v>
      </c>
      <c r="D62" s="1164">
        <v>89</v>
      </c>
      <c r="E62" s="1164">
        <v>3</v>
      </c>
      <c r="F62" s="1164">
        <v>86</v>
      </c>
      <c r="G62" s="1164">
        <v>123</v>
      </c>
      <c r="H62" s="1164">
        <v>0</v>
      </c>
      <c r="I62" s="1164">
        <v>123</v>
      </c>
      <c r="J62" s="1164">
        <v>39</v>
      </c>
      <c r="K62" s="1164">
        <v>0</v>
      </c>
      <c r="L62" s="1164">
        <v>39</v>
      </c>
      <c r="M62" s="1165" t="s">
        <v>1039</v>
      </c>
      <c r="N62" s="1166" t="s">
        <v>1046</v>
      </c>
      <c r="O62" s="1141"/>
      <c r="P62" s="1141"/>
      <c r="Q62" s="1141"/>
      <c r="R62" s="1141"/>
      <c r="S62" s="1141"/>
      <c r="T62" s="1141"/>
      <c r="U62" s="1141"/>
      <c r="V62" s="1141"/>
      <c r="W62" s="1257"/>
    </row>
    <row r="63" spans="1:23">
      <c r="A63" s="1174">
        <v>9</v>
      </c>
      <c r="B63" s="1174">
        <v>2</v>
      </c>
      <c r="C63" s="1174">
        <v>7</v>
      </c>
      <c r="D63" s="1174">
        <v>22</v>
      </c>
      <c r="E63" s="1174">
        <v>4</v>
      </c>
      <c r="F63" s="1174">
        <v>18</v>
      </c>
      <c r="G63" s="1174">
        <v>42</v>
      </c>
      <c r="H63" s="1174">
        <v>3</v>
      </c>
      <c r="I63" s="1174">
        <v>39</v>
      </c>
      <c r="J63" s="1174">
        <v>41</v>
      </c>
      <c r="K63" s="1174">
        <v>1</v>
      </c>
      <c r="L63" s="1174">
        <v>40</v>
      </c>
      <c r="M63" s="1175" t="s">
        <v>1042</v>
      </c>
      <c r="N63" s="1176" t="s">
        <v>1047</v>
      </c>
      <c r="O63" s="1141"/>
      <c r="P63" s="1141"/>
      <c r="Q63" s="1141"/>
      <c r="R63" s="1141"/>
      <c r="S63" s="1141"/>
      <c r="T63" s="1141"/>
      <c r="U63" s="1141"/>
      <c r="V63" s="1141"/>
      <c r="W63" s="1257"/>
    </row>
    <row r="64" spans="1:23" ht="25.5">
      <c r="A64" s="1183">
        <v>19</v>
      </c>
      <c r="B64" s="1183">
        <v>3</v>
      </c>
      <c r="C64" s="1183">
        <v>16</v>
      </c>
      <c r="D64" s="1183">
        <v>111</v>
      </c>
      <c r="E64" s="1183">
        <v>7</v>
      </c>
      <c r="F64" s="1183">
        <v>104</v>
      </c>
      <c r="G64" s="1183">
        <v>165</v>
      </c>
      <c r="H64" s="1183">
        <v>3</v>
      </c>
      <c r="I64" s="1183">
        <v>162</v>
      </c>
      <c r="J64" s="1183">
        <v>80</v>
      </c>
      <c r="K64" s="1183">
        <v>1</v>
      </c>
      <c r="L64" s="1183">
        <v>79</v>
      </c>
      <c r="M64" s="1184" t="s">
        <v>1044</v>
      </c>
      <c r="N64" s="1185" t="s">
        <v>121</v>
      </c>
      <c r="O64" s="1141"/>
      <c r="P64" s="1141"/>
      <c r="Q64" s="1141"/>
      <c r="R64" s="1141"/>
      <c r="S64" s="1141"/>
      <c r="T64" s="1141"/>
      <c r="U64" s="1141"/>
      <c r="V64" s="1141"/>
      <c r="W64" s="1257"/>
    </row>
    <row r="65" spans="1:23">
      <c r="A65" s="1164">
        <v>3</v>
      </c>
      <c r="B65" s="1164">
        <v>0</v>
      </c>
      <c r="C65" s="1164">
        <v>3</v>
      </c>
      <c r="D65" s="1164">
        <v>16</v>
      </c>
      <c r="E65" s="1164">
        <v>0</v>
      </c>
      <c r="F65" s="1164">
        <v>16</v>
      </c>
      <c r="G65" s="1164">
        <v>10</v>
      </c>
      <c r="H65" s="1164">
        <v>0</v>
      </c>
      <c r="I65" s="1164">
        <v>10</v>
      </c>
      <c r="J65" s="1164">
        <v>12</v>
      </c>
      <c r="K65" s="1164">
        <v>0</v>
      </c>
      <c r="L65" s="1164">
        <v>12</v>
      </c>
      <c r="M65" s="1165" t="s">
        <v>1039</v>
      </c>
      <c r="N65" s="1166" t="s">
        <v>1048</v>
      </c>
      <c r="O65" s="1141"/>
      <c r="P65" s="1141"/>
      <c r="Q65" s="1141"/>
      <c r="R65" s="1141"/>
      <c r="S65" s="1141"/>
      <c r="T65" s="1141"/>
      <c r="U65" s="1141"/>
      <c r="V65" s="1141"/>
      <c r="W65" s="1257"/>
    </row>
    <row r="66" spans="1:23">
      <c r="A66" s="1174">
        <v>0</v>
      </c>
      <c r="B66" s="1174">
        <v>0</v>
      </c>
      <c r="C66" s="1174">
        <v>0</v>
      </c>
      <c r="D66" s="1174">
        <v>0</v>
      </c>
      <c r="E66" s="1174">
        <v>0</v>
      </c>
      <c r="F66" s="1174">
        <v>0</v>
      </c>
      <c r="G66" s="1174">
        <v>2</v>
      </c>
      <c r="H66" s="1174">
        <v>0</v>
      </c>
      <c r="I66" s="1174">
        <v>2</v>
      </c>
      <c r="J66" s="1174">
        <v>0</v>
      </c>
      <c r="K66" s="1174">
        <v>0</v>
      </c>
      <c r="L66" s="1174">
        <v>0</v>
      </c>
      <c r="M66" s="1175" t="s">
        <v>1042</v>
      </c>
      <c r="N66" s="1171"/>
      <c r="O66" s="1141"/>
      <c r="P66" s="1141"/>
      <c r="Q66" s="1141"/>
      <c r="R66" s="1141"/>
      <c r="S66" s="1141"/>
      <c r="T66" s="1141"/>
      <c r="U66" s="1141"/>
      <c r="V66" s="1141"/>
      <c r="W66" s="1257"/>
    </row>
    <row r="67" spans="1:23" ht="25.5">
      <c r="A67" s="1183">
        <v>3</v>
      </c>
      <c r="B67" s="1183">
        <v>0</v>
      </c>
      <c r="C67" s="1183">
        <v>3</v>
      </c>
      <c r="D67" s="1183">
        <v>16</v>
      </c>
      <c r="E67" s="1183">
        <v>0</v>
      </c>
      <c r="F67" s="1183">
        <v>16</v>
      </c>
      <c r="G67" s="1183">
        <v>12</v>
      </c>
      <c r="H67" s="1183">
        <v>0</v>
      </c>
      <c r="I67" s="1183">
        <v>12</v>
      </c>
      <c r="J67" s="1183">
        <v>12</v>
      </c>
      <c r="K67" s="1183">
        <v>0</v>
      </c>
      <c r="L67" s="1183">
        <v>12</v>
      </c>
      <c r="M67" s="1184" t="s">
        <v>1044</v>
      </c>
      <c r="N67" s="1185" t="s">
        <v>1049</v>
      </c>
      <c r="O67" s="1141"/>
      <c r="P67" s="1141"/>
      <c r="Q67" s="1141"/>
      <c r="R67" s="1141"/>
      <c r="S67" s="1141"/>
      <c r="T67" s="1141"/>
      <c r="U67" s="1141"/>
      <c r="V67" s="1141"/>
      <c r="W67" s="1257"/>
    </row>
    <row r="68" spans="1:23">
      <c r="A68" s="1164">
        <v>22</v>
      </c>
      <c r="B68" s="1164">
        <v>0</v>
      </c>
      <c r="C68" s="1164">
        <v>22</v>
      </c>
      <c r="D68" s="1164">
        <v>208</v>
      </c>
      <c r="E68" s="1164">
        <v>3</v>
      </c>
      <c r="F68" s="1164">
        <v>205</v>
      </c>
      <c r="G68" s="1164">
        <v>138</v>
      </c>
      <c r="H68" s="1164">
        <v>0</v>
      </c>
      <c r="I68" s="1164">
        <v>138</v>
      </c>
      <c r="J68" s="1164">
        <v>148</v>
      </c>
      <c r="K68" s="1164">
        <v>0</v>
      </c>
      <c r="L68" s="1164">
        <v>148</v>
      </c>
      <c r="M68" s="1165" t="s">
        <v>1039</v>
      </c>
      <c r="N68" s="1166" t="s">
        <v>1050</v>
      </c>
      <c r="O68" s="1141"/>
      <c r="P68" s="1141"/>
      <c r="Q68" s="1141"/>
      <c r="R68" s="1141"/>
      <c r="S68" s="1141"/>
      <c r="T68" s="1141"/>
      <c r="U68" s="1141"/>
      <c r="V68" s="1141"/>
      <c r="W68" s="1257"/>
    </row>
    <row r="69" spans="1:23">
      <c r="A69" s="1174">
        <v>0</v>
      </c>
      <c r="B69" s="1174">
        <v>0</v>
      </c>
      <c r="C69" s="1174">
        <v>0</v>
      </c>
      <c r="D69" s="1174">
        <v>7</v>
      </c>
      <c r="E69" s="1174">
        <v>4</v>
      </c>
      <c r="F69" s="1174">
        <v>3</v>
      </c>
      <c r="G69" s="1174">
        <v>18</v>
      </c>
      <c r="H69" s="1174">
        <v>2</v>
      </c>
      <c r="I69" s="1174">
        <v>16</v>
      </c>
      <c r="J69" s="1174">
        <v>16</v>
      </c>
      <c r="K69" s="1174">
        <v>0</v>
      </c>
      <c r="L69" s="1174">
        <v>16</v>
      </c>
      <c r="M69" s="1175" t="s">
        <v>1042</v>
      </c>
      <c r="N69" s="1171" t="s">
        <v>1051</v>
      </c>
      <c r="O69" s="1141"/>
      <c r="P69" s="1141"/>
      <c r="Q69" s="1141"/>
      <c r="R69" s="1141"/>
      <c r="S69" s="1141"/>
      <c r="T69" s="1141"/>
      <c r="U69" s="1141"/>
      <c r="V69" s="1141"/>
      <c r="W69" s="1257"/>
    </row>
    <row r="70" spans="1:23" ht="25.5">
      <c r="A70" s="1212">
        <v>22</v>
      </c>
      <c r="B70" s="1212">
        <v>0</v>
      </c>
      <c r="C70" s="1212">
        <v>22</v>
      </c>
      <c r="D70" s="1212">
        <v>215</v>
      </c>
      <c r="E70" s="1212">
        <v>7</v>
      </c>
      <c r="F70" s="1212">
        <v>208</v>
      </c>
      <c r="G70" s="1212">
        <v>156</v>
      </c>
      <c r="H70" s="1212">
        <v>2</v>
      </c>
      <c r="I70" s="1212">
        <v>154</v>
      </c>
      <c r="J70" s="1212">
        <v>164</v>
      </c>
      <c r="K70" s="1212">
        <v>0</v>
      </c>
      <c r="L70" s="1212">
        <v>164</v>
      </c>
      <c r="M70" s="1213" t="s">
        <v>1044</v>
      </c>
      <c r="N70" s="1185" t="s">
        <v>1052</v>
      </c>
      <c r="O70" s="1141"/>
      <c r="P70" s="1141"/>
      <c r="Q70" s="1141"/>
      <c r="R70" s="1141"/>
      <c r="S70" s="1141"/>
      <c r="T70" s="1141"/>
      <c r="U70" s="1141"/>
      <c r="V70" s="1252"/>
      <c r="W70" s="1257"/>
    </row>
    <row r="71" spans="1:23" ht="39" hidden="1">
      <c r="A71" s="1164">
        <v>441</v>
      </c>
      <c r="B71" s="1164">
        <v>1</v>
      </c>
      <c r="C71" s="1164">
        <v>440</v>
      </c>
      <c r="D71" s="1164">
        <v>2017</v>
      </c>
      <c r="E71" s="1164">
        <v>0</v>
      </c>
      <c r="F71" s="1164">
        <v>2017</v>
      </c>
      <c r="G71" s="1164">
        <v>364</v>
      </c>
      <c r="H71" s="1164">
        <v>4</v>
      </c>
      <c r="I71" s="1164">
        <v>360</v>
      </c>
      <c r="J71" s="1164">
        <v>1192</v>
      </c>
      <c r="K71" s="1164">
        <v>1</v>
      </c>
      <c r="L71" s="1164">
        <v>1191</v>
      </c>
      <c r="M71" s="1207" t="s">
        <v>1039</v>
      </c>
      <c r="N71" s="1208" t="s">
        <v>1144</v>
      </c>
      <c r="O71" s="1141"/>
      <c r="P71" s="1141"/>
      <c r="Q71" s="1141"/>
      <c r="R71" s="1141"/>
      <c r="S71" s="1141"/>
      <c r="T71" s="1141"/>
      <c r="U71" s="1141"/>
      <c r="V71" s="1141"/>
      <c r="W71" s="1257"/>
    </row>
    <row r="72" spans="1:23" ht="64.5" hidden="1">
      <c r="A72" s="1164">
        <v>24</v>
      </c>
      <c r="B72" s="1164">
        <v>0</v>
      </c>
      <c r="C72" s="1164">
        <v>24</v>
      </c>
      <c r="D72" s="1164">
        <v>91</v>
      </c>
      <c r="E72" s="1164">
        <v>0</v>
      </c>
      <c r="F72" s="1164">
        <v>91</v>
      </c>
      <c r="G72" s="1164">
        <v>31</v>
      </c>
      <c r="H72" s="1164">
        <v>1</v>
      </c>
      <c r="I72" s="1164">
        <v>30</v>
      </c>
      <c r="J72" s="1164" t="e">
        <v>#REF!</v>
      </c>
      <c r="K72" s="1164" t="e">
        <v>#REF!</v>
      </c>
      <c r="L72" s="1164">
        <v>88</v>
      </c>
      <c r="M72" s="1175" t="s">
        <v>1042</v>
      </c>
      <c r="N72" s="1209" t="s">
        <v>1145</v>
      </c>
      <c r="O72" s="1141"/>
      <c r="P72" s="1141"/>
      <c r="Q72" s="1141"/>
      <c r="R72" s="1141"/>
      <c r="S72" s="1141"/>
      <c r="T72" s="1141"/>
      <c r="U72" s="1141"/>
      <c r="V72" s="1141"/>
      <c r="W72" s="1257"/>
    </row>
    <row r="73" spans="1:23" ht="25.5" hidden="1">
      <c r="A73" s="1164">
        <v>465</v>
      </c>
      <c r="B73" s="1164">
        <v>1</v>
      </c>
      <c r="C73" s="1164">
        <v>464</v>
      </c>
      <c r="D73" s="1164">
        <v>2108</v>
      </c>
      <c r="E73" s="1164">
        <v>0</v>
      </c>
      <c r="F73" s="1164">
        <v>2108</v>
      </c>
      <c r="G73" s="1164">
        <v>395</v>
      </c>
      <c r="H73" s="1164">
        <v>5</v>
      </c>
      <c r="I73" s="1164">
        <v>390</v>
      </c>
      <c r="J73" s="1164" t="e">
        <v>#REF!</v>
      </c>
      <c r="K73" s="1164" t="e">
        <v>#REF!</v>
      </c>
      <c r="L73" s="1164">
        <v>1279</v>
      </c>
      <c r="M73" s="1213" t="s">
        <v>1044</v>
      </c>
      <c r="N73" s="1214" t="s">
        <v>1052</v>
      </c>
      <c r="O73" s="1141"/>
      <c r="P73" s="1141"/>
      <c r="Q73" s="1141"/>
      <c r="R73" s="1141"/>
      <c r="S73" s="1141"/>
      <c r="T73" s="1141"/>
      <c r="U73" s="1141"/>
      <c r="V73" s="1141"/>
      <c r="W73" s="1257"/>
    </row>
    <row r="74" spans="1:23" hidden="1">
      <c r="A74" s="1162"/>
      <c r="B74" s="1164"/>
      <c r="C74" s="1164"/>
      <c r="D74" s="1164"/>
      <c r="E74" s="1164"/>
      <c r="F74" s="1164"/>
      <c r="G74" s="1164"/>
      <c r="H74" s="1164"/>
      <c r="I74" s="1164"/>
      <c r="J74" s="1164"/>
      <c r="K74" s="1164"/>
      <c r="L74" s="1164"/>
      <c r="M74" s="1207"/>
      <c r="N74" s="1217"/>
      <c r="O74" s="1141"/>
      <c r="P74" s="1141"/>
      <c r="Q74" s="1141"/>
      <c r="R74" s="1141"/>
      <c r="S74" s="1141"/>
      <c r="T74" s="1141"/>
      <c r="U74" s="1141"/>
      <c r="V74" s="1141"/>
      <c r="W74" s="1257"/>
    </row>
    <row r="75" spans="1:23" hidden="1">
      <c r="A75" s="1172"/>
      <c r="B75" s="1174"/>
      <c r="C75" s="1174"/>
      <c r="D75" s="1174"/>
      <c r="E75" s="1174"/>
      <c r="F75" s="1174"/>
      <c r="G75" s="1174"/>
      <c r="H75" s="1174"/>
      <c r="I75" s="1174"/>
      <c r="J75" s="1174"/>
      <c r="K75" s="1174"/>
      <c r="L75" s="1174"/>
      <c r="M75" s="1175"/>
      <c r="N75" s="1171"/>
      <c r="O75" s="1141"/>
      <c r="P75" s="1141"/>
      <c r="Q75" s="1141"/>
      <c r="R75" s="1141"/>
      <c r="S75" s="1141"/>
      <c r="T75" s="1141"/>
      <c r="U75" s="1141"/>
      <c r="V75" s="1141"/>
      <c r="W75" s="1257"/>
    </row>
    <row r="76" spans="1:23" hidden="1">
      <c r="A76" s="1162"/>
      <c r="B76" s="1164"/>
      <c r="C76" s="1164"/>
      <c r="D76" s="1164"/>
      <c r="E76" s="1164"/>
      <c r="F76" s="1164"/>
      <c r="G76" s="1164"/>
      <c r="H76" s="1164"/>
      <c r="I76" s="1164"/>
      <c r="J76" s="1164"/>
      <c r="K76" s="1164"/>
      <c r="L76" s="1164"/>
      <c r="M76" s="1213"/>
      <c r="N76" s="1185"/>
      <c r="O76" s="1141"/>
      <c r="P76" s="1141"/>
      <c r="Q76" s="1141"/>
      <c r="R76" s="1141"/>
      <c r="S76" s="1141"/>
      <c r="T76" s="1141"/>
      <c r="U76" s="1141"/>
      <c r="V76" s="1141"/>
      <c r="W76" s="1257"/>
    </row>
    <row r="77" spans="1:23" hidden="1">
      <c r="A77" s="1162">
        <v>761</v>
      </c>
      <c r="B77" s="1164">
        <v>208</v>
      </c>
      <c r="C77" s="1164">
        <v>553</v>
      </c>
      <c r="D77" s="1164">
        <v>1967</v>
      </c>
      <c r="E77" s="1164">
        <v>348</v>
      </c>
      <c r="F77" s="1164">
        <v>1619</v>
      </c>
      <c r="G77" s="1164">
        <v>236</v>
      </c>
      <c r="H77" s="1164">
        <v>25</v>
      </c>
      <c r="I77" s="1164">
        <v>211</v>
      </c>
      <c r="J77" s="1164">
        <v>2076</v>
      </c>
      <c r="K77" s="1164">
        <v>1121</v>
      </c>
      <c r="L77" s="1164">
        <v>955</v>
      </c>
      <c r="M77" s="1207" t="s">
        <v>1039</v>
      </c>
      <c r="N77" s="1166" t="s">
        <v>1146</v>
      </c>
      <c r="O77" s="1141"/>
      <c r="P77" s="1141"/>
      <c r="Q77" s="1141"/>
      <c r="R77" s="1141"/>
      <c r="S77" s="1141"/>
      <c r="T77" s="1141"/>
      <c r="U77" s="1141"/>
      <c r="V77" s="1141"/>
      <c r="W77" s="1257"/>
    </row>
    <row r="78" spans="1:23" hidden="1">
      <c r="A78" s="1172">
        <v>224</v>
      </c>
      <c r="B78" s="1174">
        <v>75</v>
      </c>
      <c r="C78" s="1174">
        <v>149</v>
      </c>
      <c r="D78" s="1174">
        <v>530</v>
      </c>
      <c r="E78" s="1174">
        <v>19</v>
      </c>
      <c r="F78" s="1174">
        <v>511</v>
      </c>
      <c r="G78" s="1174">
        <v>20</v>
      </c>
      <c r="H78" s="1174">
        <v>0</v>
      </c>
      <c r="I78" s="1174">
        <v>20</v>
      </c>
      <c r="J78" s="1174">
        <v>510</v>
      </c>
      <c r="K78" s="1174">
        <v>327</v>
      </c>
      <c r="L78" s="1174">
        <v>183</v>
      </c>
      <c r="M78" s="1175" t="s">
        <v>1042</v>
      </c>
      <c r="N78" s="1171" t="s">
        <v>1148</v>
      </c>
      <c r="O78" s="1141"/>
      <c r="P78" s="1141"/>
      <c r="Q78" s="1141"/>
      <c r="R78" s="1141"/>
      <c r="S78" s="1141"/>
      <c r="T78" s="1141"/>
      <c r="U78" s="1141"/>
      <c r="V78" s="1141"/>
      <c r="W78" s="1257"/>
    </row>
    <row r="79" spans="1:23" ht="25.5" hidden="1">
      <c r="A79" s="1210">
        <v>985</v>
      </c>
      <c r="B79" s="1212">
        <v>283</v>
      </c>
      <c r="C79" s="1212">
        <v>702</v>
      </c>
      <c r="D79" s="1212">
        <v>2497</v>
      </c>
      <c r="E79" s="1212">
        <v>367</v>
      </c>
      <c r="F79" s="1212">
        <v>2130</v>
      </c>
      <c r="G79" s="1212">
        <v>256</v>
      </c>
      <c r="H79" s="1212">
        <v>25</v>
      </c>
      <c r="I79" s="1212">
        <v>231</v>
      </c>
      <c r="J79" s="1212">
        <v>2586</v>
      </c>
      <c r="K79" s="1212">
        <v>1448</v>
      </c>
      <c r="L79" s="1212">
        <v>1138</v>
      </c>
      <c r="M79" s="1213" t="s">
        <v>1044</v>
      </c>
      <c r="N79" s="1223" t="s">
        <v>169</v>
      </c>
      <c r="O79" s="1141"/>
      <c r="P79" s="1141"/>
      <c r="Q79" s="1141"/>
      <c r="R79" s="1141"/>
      <c r="S79" s="1141"/>
      <c r="T79" s="1141"/>
      <c r="U79" s="1141"/>
      <c r="V79" s="1141"/>
      <c r="W79" s="1257"/>
    </row>
    <row r="80" spans="1:23" ht="15.75">
      <c r="A80" s="1247"/>
      <c r="B80" s="1247"/>
      <c r="C80" s="1247"/>
      <c r="D80" s="1247"/>
      <c r="E80" s="1247"/>
      <c r="F80" s="1247"/>
      <c r="G80" s="1247"/>
      <c r="H80" s="1247"/>
      <c r="I80" s="1247"/>
      <c r="J80" s="1247"/>
      <c r="K80" s="1247"/>
      <c r="L80" s="1247"/>
      <c r="M80" s="1248"/>
      <c r="N80" s="1249"/>
      <c r="O80" s="1128"/>
      <c r="P80" s="1128"/>
      <c r="Q80" s="1128"/>
      <c r="R80" s="1128"/>
      <c r="S80" s="1128"/>
      <c r="T80" s="1128"/>
      <c r="U80" s="1128"/>
      <c r="V80" s="1128"/>
      <c r="W80" s="1253"/>
    </row>
    <row r="81" spans="1:23" ht="23.25">
      <c r="A81" s="1129" t="s">
        <v>1141</v>
      </c>
      <c r="B81" s="1130"/>
      <c r="C81" s="1130"/>
      <c r="D81" s="1130"/>
      <c r="E81" s="1130"/>
      <c r="F81" s="1130"/>
      <c r="G81" s="1130"/>
      <c r="H81" s="1130"/>
      <c r="I81" s="1130"/>
      <c r="J81" s="1130"/>
      <c r="K81" s="1130"/>
      <c r="L81" s="1130"/>
      <c r="M81" s="1131"/>
      <c r="N81" s="1132" t="s">
        <v>1153</v>
      </c>
      <c r="O81" s="1131"/>
      <c r="P81" s="1131"/>
      <c r="Q81" s="1131"/>
      <c r="R81" s="1131"/>
      <c r="S81" s="1131"/>
      <c r="T81" s="1131"/>
      <c r="U81" s="1131"/>
      <c r="V81" s="1131"/>
      <c r="W81" s="1254"/>
    </row>
    <row r="82" spans="1:23">
      <c r="A82" s="1237" t="s">
        <v>84</v>
      </c>
      <c r="B82" s="1238"/>
      <c r="C82" s="1137" t="s">
        <v>83</v>
      </c>
      <c r="D82" s="1135" t="s">
        <v>82</v>
      </c>
      <c r="E82" s="1136"/>
      <c r="F82" s="1138" t="s">
        <v>164</v>
      </c>
      <c r="G82" s="1135" t="s">
        <v>163</v>
      </c>
      <c r="H82" s="1136"/>
      <c r="I82" s="1137" t="s">
        <v>79</v>
      </c>
      <c r="J82" s="1135" t="s">
        <v>78</v>
      </c>
      <c r="K82" s="1136"/>
      <c r="L82" s="1137" t="s">
        <v>77</v>
      </c>
      <c r="M82" s="1139"/>
      <c r="N82" s="1140" t="s">
        <v>1036</v>
      </c>
      <c r="O82" s="1141"/>
      <c r="P82" s="1141"/>
      <c r="Q82" s="1141"/>
      <c r="R82" s="1141"/>
      <c r="S82" s="1141"/>
      <c r="T82" s="1141"/>
      <c r="U82" s="1141"/>
      <c r="V82" s="1141"/>
      <c r="W82" s="1257"/>
    </row>
    <row r="83" spans="1:23">
      <c r="A83" s="1240" t="s">
        <v>95</v>
      </c>
      <c r="B83" s="1145" t="s">
        <v>573</v>
      </c>
      <c r="C83" s="1146" t="s">
        <v>572</v>
      </c>
      <c r="D83" s="1147" t="s">
        <v>95</v>
      </c>
      <c r="E83" s="1145" t="s">
        <v>573</v>
      </c>
      <c r="F83" s="1146" t="s">
        <v>572</v>
      </c>
      <c r="G83" s="1147" t="s">
        <v>95</v>
      </c>
      <c r="H83" s="1145" t="s">
        <v>573</v>
      </c>
      <c r="I83" s="1146" t="s">
        <v>572</v>
      </c>
      <c r="J83" s="1147" t="s">
        <v>95</v>
      </c>
      <c r="K83" s="1145" t="s">
        <v>573</v>
      </c>
      <c r="L83" s="1147" t="s">
        <v>572</v>
      </c>
      <c r="M83" s="1148"/>
      <c r="N83" s="1149" t="s">
        <v>1038</v>
      </c>
      <c r="O83" s="1141"/>
      <c r="P83" s="1141"/>
      <c r="Q83" s="1141"/>
      <c r="R83" s="1141"/>
      <c r="S83" s="1141"/>
      <c r="T83" s="1141"/>
      <c r="U83" s="1141"/>
      <c r="V83" s="1141"/>
      <c r="W83" s="1257"/>
    </row>
    <row r="84" spans="1:23">
      <c r="A84" s="1241" t="s">
        <v>96</v>
      </c>
      <c r="B84" s="1242" t="s">
        <v>562</v>
      </c>
      <c r="C84" s="1243" t="s">
        <v>561</v>
      </c>
      <c r="D84" s="1244" t="s">
        <v>96</v>
      </c>
      <c r="E84" s="1242" t="s">
        <v>562</v>
      </c>
      <c r="F84" s="1243" t="s">
        <v>561</v>
      </c>
      <c r="G84" s="1244" t="s">
        <v>96</v>
      </c>
      <c r="H84" s="1242" t="s">
        <v>562</v>
      </c>
      <c r="I84" s="1243" t="s">
        <v>561</v>
      </c>
      <c r="J84" s="1244" t="s">
        <v>96</v>
      </c>
      <c r="K84" s="1242" t="s">
        <v>562</v>
      </c>
      <c r="L84" s="1244" t="s">
        <v>561</v>
      </c>
      <c r="M84" s="1245"/>
      <c r="N84" s="1157"/>
      <c r="O84" s="1141"/>
      <c r="P84" s="1141"/>
      <c r="Q84" s="1141"/>
      <c r="R84" s="1141"/>
      <c r="S84" s="1141"/>
      <c r="T84" s="1141"/>
      <c r="U84" s="1141"/>
      <c r="V84" s="1141"/>
      <c r="W84" s="1257"/>
    </row>
    <row r="85" spans="1:23">
      <c r="A85" s="1164">
        <v>41</v>
      </c>
      <c r="B85" s="1164">
        <v>28</v>
      </c>
      <c r="C85" s="1164">
        <v>13</v>
      </c>
      <c r="D85" s="1164">
        <v>17</v>
      </c>
      <c r="E85" s="1164">
        <v>16</v>
      </c>
      <c r="F85" s="1164">
        <v>1</v>
      </c>
      <c r="G85" s="1164">
        <v>29</v>
      </c>
      <c r="H85" s="1164">
        <v>25</v>
      </c>
      <c r="I85" s="1164">
        <v>4</v>
      </c>
      <c r="J85" s="1164">
        <v>32</v>
      </c>
      <c r="K85" s="1164">
        <v>24</v>
      </c>
      <c r="L85" s="1164">
        <v>8</v>
      </c>
      <c r="M85" s="1165" t="s">
        <v>1039</v>
      </c>
      <c r="N85" s="1166" t="s">
        <v>1040</v>
      </c>
      <c r="O85" s="1141"/>
      <c r="P85" s="1141"/>
      <c r="Q85" s="1141"/>
      <c r="R85" s="1141"/>
      <c r="S85" s="1141"/>
      <c r="T85" s="1141"/>
      <c r="U85" s="1141"/>
      <c r="V85" s="1141"/>
      <c r="W85" s="1257"/>
    </row>
    <row r="86" spans="1:23">
      <c r="A86" s="1174">
        <v>10</v>
      </c>
      <c r="B86" s="1174">
        <v>9</v>
      </c>
      <c r="C86" s="1174">
        <v>1</v>
      </c>
      <c r="D86" s="1174">
        <v>1</v>
      </c>
      <c r="E86" s="1174">
        <v>1</v>
      </c>
      <c r="F86" s="1174">
        <v>0</v>
      </c>
      <c r="G86" s="1174">
        <v>3</v>
      </c>
      <c r="H86" s="1174">
        <v>3</v>
      </c>
      <c r="I86" s="1174">
        <v>0</v>
      </c>
      <c r="J86" s="1174">
        <v>2</v>
      </c>
      <c r="K86" s="1174">
        <v>1</v>
      </c>
      <c r="L86" s="1174">
        <v>1</v>
      </c>
      <c r="M86" s="1175" t="s">
        <v>1042</v>
      </c>
      <c r="N86" s="1176" t="s">
        <v>169</v>
      </c>
      <c r="O86" s="1141"/>
      <c r="P86" s="1141"/>
      <c r="Q86" s="1141"/>
      <c r="R86" s="1141"/>
      <c r="S86" s="1141"/>
      <c r="T86" s="1141"/>
      <c r="U86" s="1141"/>
      <c r="V86" s="1141"/>
      <c r="W86" s="1257"/>
    </row>
    <row r="87" spans="1:23" ht="25.5">
      <c r="A87" s="1206">
        <v>51</v>
      </c>
      <c r="B87" s="1206">
        <v>37</v>
      </c>
      <c r="C87" s="1206">
        <v>14</v>
      </c>
      <c r="D87" s="1206">
        <v>18</v>
      </c>
      <c r="E87" s="1206">
        <v>17</v>
      </c>
      <c r="F87" s="1206">
        <v>1</v>
      </c>
      <c r="G87" s="1206">
        <v>32</v>
      </c>
      <c r="H87" s="1206">
        <v>28</v>
      </c>
      <c r="I87" s="1206">
        <v>4</v>
      </c>
      <c r="J87" s="1206">
        <v>34</v>
      </c>
      <c r="K87" s="1206">
        <v>25</v>
      </c>
      <c r="L87" s="1206">
        <v>9</v>
      </c>
      <c r="M87" s="1198" t="s">
        <v>1044</v>
      </c>
      <c r="N87" s="1185" t="s">
        <v>1045</v>
      </c>
      <c r="O87" s="1141"/>
      <c r="P87" s="1141"/>
      <c r="Q87" s="1141"/>
      <c r="R87" s="1141"/>
      <c r="S87" s="1141"/>
      <c r="T87" s="1141"/>
      <c r="U87" s="1141"/>
      <c r="V87" s="1141"/>
      <c r="W87" s="1257"/>
    </row>
    <row r="88" spans="1:23">
      <c r="A88" s="1164">
        <v>52</v>
      </c>
      <c r="B88" s="1164">
        <v>1</v>
      </c>
      <c r="C88" s="1164">
        <v>51</v>
      </c>
      <c r="D88" s="1164">
        <v>42</v>
      </c>
      <c r="E88" s="1164">
        <v>0</v>
      </c>
      <c r="F88" s="1164">
        <v>42</v>
      </c>
      <c r="G88" s="1164">
        <v>137</v>
      </c>
      <c r="H88" s="1164">
        <v>0</v>
      </c>
      <c r="I88" s="1164">
        <v>137</v>
      </c>
      <c r="J88" s="1164">
        <v>65</v>
      </c>
      <c r="K88" s="1164">
        <v>1</v>
      </c>
      <c r="L88" s="1164">
        <v>64</v>
      </c>
      <c r="M88" s="1165" t="s">
        <v>1039</v>
      </c>
      <c r="N88" s="1166" t="s">
        <v>1046</v>
      </c>
      <c r="O88" s="1141"/>
      <c r="P88" s="1141"/>
      <c r="Q88" s="1141"/>
      <c r="R88" s="1141"/>
      <c r="S88" s="1141"/>
      <c r="T88" s="1141"/>
      <c r="U88" s="1141"/>
      <c r="V88" s="1141"/>
      <c r="W88" s="1257"/>
    </row>
    <row r="89" spans="1:23">
      <c r="A89" s="1174">
        <v>41</v>
      </c>
      <c r="B89" s="1174">
        <v>10</v>
      </c>
      <c r="C89" s="1174">
        <v>31</v>
      </c>
      <c r="D89" s="1174">
        <v>5</v>
      </c>
      <c r="E89" s="1174">
        <v>1</v>
      </c>
      <c r="F89" s="1174">
        <v>4</v>
      </c>
      <c r="G89" s="1174">
        <v>23</v>
      </c>
      <c r="H89" s="1174">
        <v>3</v>
      </c>
      <c r="I89" s="1174">
        <v>20</v>
      </c>
      <c r="J89" s="1174">
        <v>32</v>
      </c>
      <c r="K89" s="1174">
        <v>5</v>
      </c>
      <c r="L89" s="1174">
        <v>27</v>
      </c>
      <c r="M89" s="1175" t="s">
        <v>1042</v>
      </c>
      <c r="N89" s="1176" t="s">
        <v>1047</v>
      </c>
      <c r="O89" s="1141"/>
      <c r="P89" s="1141"/>
      <c r="Q89" s="1141"/>
      <c r="R89" s="1141"/>
      <c r="S89" s="1141"/>
      <c r="T89" s="1141"/>
      <c r="U89" s="1141"/>
      <c r="V89" s="1141"/>
      <c r="W89" s="1257"/>
    </row>
    <row r="90" spans="1:23" ht="25.5">
      <c r="A90" s="1206">
        <v>93</v>
      </c>
      <c r="B90" s="1206">
        <v>11</v>
      </c>
      <c r="C90" s="1206">
        <v>82</v>
      </c>
      <c r="D90" s="1206">
        <v>47</v>
      </c>
      <c r="E90" s="1206">
        <v>1</v>
      </c>
      <c r="F90" s="1206">
        <v>46</v>
      </c>
      <c r="G90" s="1206">
        <v>160</v>
      </c>
      <c r="H90" s="1206">
        <v>3</v>
      </c>
      <c r="I90" s="1206">
        <v>157</v>
      </c>
      <c r="J90" s="1206">
        <v>97</v>
      </c>
      <c r="K90" s="1206">
        <v>6</v>
      </c>
      <c r="L90" s="1206">
        <v>91</v>
      </c>
      <c r="M90" s="1198" t="s">
        <v>1044</v>
      </c>
      <c r="N90" s="1185" t="s">
        <v>121</v>
      </c>
      <c r="O90" s="1141"/>
      <c r="P90" s="1141"/>
      <c r="Q90" s="1141"/>
      <c r="R90" s="1141"/>
      <c r="S90" s="1141"/>
      <c r="T90" s="1141"/>
      <c r="U90" s="1141"/>
      <c r="V90" s="1141"/>
      <c r="W90" s="1257"/>
    </row>
    <row r="91" spans="1:23">
      <c r="A91" s="1164">
        <v>20</v>
      </c>
      <c r="B91" s="1164">
        <v>0</v>
      </c>
      <c r="C91" s="1164">
        <v>20</v>
      </c>
      <c r="D91" s="1164">
        <v>11</v>
      </c>
      <c r="E91" s="1164">
        <v>2</v>
      </c>
      <c r="F91" s="1164">
        <v>9</v>
      </c>
      <c r="G91" s="1164">
        <v>14</v>
      </c>
      <c r="H91" s="1164">
        <v>0</v>
      </c>
      <c r="I91" s="1164">
        <v>14</v>
      </c>
      <c r="J91" s="1164">
        <v>6</v>
      </c>
      <c r="K91" s="1164">
        <v>0</v>
      </c>
      <c r="L91" s="1164">
        <v>6</v>
      </c>
      <c r="M91" s="1165" t="s">
        <v>1039</v>
      </c>
      <c r="N91" s="1166" t="s">
        <v>1048</v>
      </c>
      <c r="O91" s="1141"/>
      <c r="P91" s="1141"/>
      <c r="Q91" s="1141"/>
      <c r="R91" s="1141"/>
      <c r="S91" s="1141"/>
      <c r="T91" s="1141"/>
      <c r="U91" s="1141"/>
      <c r="V91" s="1141"/>
      <c r="W91" s="1257"/>
    </row>
    <row r="92" spans="1:23">
      <c r="A92" s="1174">
        <v>0</v>
      </c>
      <c r="B92" s="1174">
        <v>0</v>
      </c>
      <c r="C92" s="1174">
        <v>0</v>
      </c>
      <c r="D92" s="1174">
        <v>0</v>
      </c>
      <c r="E92" s="1174">
        <v>0</v>
      </c>
      <c r="F92" s="1174">
        <v>0</v>
      </c>
      <c r="G92" s="1174">
        <v>0</v>
      </c>
      <c r="H92" s="1174">
        <v>0</v>
      </c>
      <c r="I92" s="1174">
        <v>0</v>
      </c>
      <c r="J92" s="1174">
        <v>1</v>
      </c>
      <c r="K92" s="1174">
        <v>0</v>
      </c>
      <c r="L92" s="1174">
        <v>1</v>
      </c>
      <c r="M92" s="1175" t="s">
        <v>1042</v>
      </c>
      <c r="N92" s="1171"/>
      <c r="O92" s="1141"/>
      <c r="P92" s="1141"/>
      <c r="Q92" s="1141"/>
      <c r="R92" s="1141"/>
      <c r="S92" s="1141"/>
      <c r="T92" s="1141"/>
      <c r="U92" s="1141"/>
      <c r="V92" s="1141"/>
      <c r="W92" s="1257"/>
    </row>
    <row r="93" spans="1:23" ht="25.5">
      <c r="A93" s="1206">
        <v>20</v>
      </c>
      <c r="B93" s="1206">
        <v>0</v>
      </c>
      <c r="C93" s="1206">
        <v>20</v>
      </c>
      <c r="D93" s="1206">
        <v>11</v>
      </c>
      <c r="E93" s="1206">
        <v>2</v>
      </c>
      <c r="F93" s="1206">
        <v>9</v>
      </c>
      <c r="G93" s="1206">
        <v>14</v>
      </c>
      <c r="H93" s="1206">
        <v>0</v>
      </c>
      <c r="I93" s="1206">
        <v>14</v>
      </c>
      <c r="J93" s="1206">
        <v>7</v>
      </c>
      <c r="K93" s="1206">
        <v>0</v>
      </c>
      <c r="L93" s="1206">
        <v>7</v>
      </c>
      <c r="M93" s="1198" t="s">
        <v>1044</v>
      </c>
      <c r="N93" s="1185" t="s">
        <v>1049</v>
      </c>
      <c r="O93" s="1141"/>
      <c r="P93" s="1141"/>
      <c r="Q93" s="1141"/>
      <c r="R93" s="1141"/>
      <c r="S93" s="1141"/>
      <c r="T93" s="1141"/>
      <c r="U93" s="1141"/>
      <c r="V93" s="1141"/>
      <c r="W93" s="1257"/>
    </row>
    <row r="94" spans="1:23">
      <c r="A94" s="1164">
        <v>196</v>
      </c>
      <c r="B94" s="1164">
        <v>1</v>
      </c>
      <c r="C94" s="1164">
        <v>195</v>
      </c>
      <c r="D94" s="1164">
        <v>38</v>
      </c>
      <c r="E94" s="1164">
        <v>0</v>
      </c>
      <c r="F94" s="1164">
        <v>38</v>
      </c>
      <c r="G94" s="1164">
        <v>177</v>
      </c>
      <c r="H94" s="1164">
        <v>0</v>
      </c>
      <c r="I94" s="1164">
        <v>177</v>
      </c>
      <c r="J94" s="1164">
        <v>98</v>
      </c>
      <c r="K94" s="1164">
        <v>0</v>
      </c>
      <c r="L94" s="1164">
        <v>98</v>
      </c>
      <c r="M94" s="1165" t="s">
        <v>1039</v>
      </c>
      <c r="N94" s="1166" t="s">
        <v>1050</v>
      </c>
      <c r="O94" s="1141"/>
      <c r="P94" s="1141"/>
      <c r="Q94" s="1141"/>
      <c r="R94" s="1141"/>
      <c r="S94" s="1141"/>
      <c r="T94" s="1141"/>
      <c r="U94" s="1141"/>
      <c r="V94" s="1141"/>
      <c r="W94" s="1257"/>
    </row>
    <row r="95" spans="1:23">
      <c r="A95" s="1174">
        <v>17</v>
      </c>
      <c r="B95" s="1174">
        <v>2</v>
      </c>
      <c r="C95" s="1174">
        <v>15</v>
      </c>
      <c r="D95" s="1174">
        <v>1</v>
      </c>
      <c r="E95" s="1174">
        <v>1</v>
      </c>
      <c r="F95" s="1174">
        <v>0</v>
      </c>
      <c r="G95" s="1174">
        <v>3</v>
      </c>
      <c r="H95" s="1174">
        <v>0</v>
      </c>
      <c r="I95" s="1174">
        <v>3</v>
      </c>
      <c r="J95" s="1174">
        <v>14</v>
      </c>
      <c r="K95" s="1174">
        <v>0</v>
      </c>
      <c r="L95" s="1174">
        <v>14</v>
      </c>
      <c r="M95" s="1175" t="s">
        <v>1042</v>
      </c>
      <c r="N95" s="1171" t="s">
        <v>1051</v>
      </c>
      <c r="O95" s="1141"/>
      <c r="P95" s="1141"/>
      <c r="Q95" s="1141"/>
      <c r="R95" s="1141"/>
      <c r="S95" s="1141"/>
      <c r="T95" s="1141"/>
      <c r="U95" s="1141"/>
      <c r="V95" s="1141"/>
      <c r="W95" s="1257"/>
    </row>
    <row r="96" spans="1:23" ht="25.5">
      <c r="A96" s="1212">
        <v>213</v>
      </c>
      <c r="B96" s="1212">
        <v>3</v>
      </c>
      <c r="C96" s="1212">
        <v>210</v>
      </c>
      <c r="D96" s="1212">
        <v>39</v>
      </c>
      <c r="E96" s="1212">
        <v>1</v>
      </c>
      <c r="F96" s="1212">
        <v>38</v>
      </c>
      <c r="G96" s="1212">
        <v>180</v>
      </c>
      <c r="H96" s="1212">
        <v>0</v>
      </c>
      <c r="I96" s="1212">
        <v>180</v>
      </c>
      <c r="J96" s="1212">
        <v>112</v>
      </c>
      <c r="K96" s="1212">
        <v>0</v>
      </c>
      <c r="L96" s="1212">
        <v>112</v>
      </c>
      <c r="M96" s="1213" t="s">
        <v>1044</v>
      </c>
      <c r="N96" s="1185" t="s">
        <v>1052</v>
      </c>
      <c r="O96" s="1141"/>
      <c r="P96" s="1141"/>
      <c r="Q96" s="1141"/>
      <c r="R96" s="1141"/>
      <c r="S96" s="1141"/>
      <c r="T96" s="1141"/>
      <c r="U96" s="1141"/>
      <c r="V96" s="1141"/>
      <c r="W96" s="1257"/>
    </row>
    <row r="97" spans="1:23" ht="39" hidden="1">
      <c r="A97" s="1164">
        <v>2249</v>
      </c>
      <c r="B97" s="1164">
        <v>1</v>
      </c>
      <c r="C97" s="1164">
        <v>2248</v>
      </c>
      <c r="D97" s="1164">
        <v>497</v>
      </c>
      <c r="E97" s="1164">
        <v>0</v>
      </c>
      <c r="F97" s="1164">
        <v>497</v>
      </c>
      <c r="G97" s="1164">
        <v>735</v>
      </c>
      <c r="H97" s="1164">
        <v>0</v>
      </c>
      <c r="I97" s="1164">
        <v>735</v>
      </c>
      <c r="J97" s="1164">
        <v>729</v>
      </c>
      <c r="K97" s="1164">
        <v>3</v>
      </c>
      <c r="L97" s="1164">
        <v>726</v>
      </c>
      <c r="M97" s="1207" t="s">
        <v>1039</v>
      </c>
      <c r="N97" s="1208" t="s">
        <v>1144</v>
      </c>
      <c r="O97" s="1141"/>
      <c r="P97" s="1141"/>
      <c r="Q97" s="1141"/>
      <c r="R97" s="1141"/>
      <c r="S97" s="1141"/>
      <c r="T97" s="1141"/>
      <c r="U97" s="1141"/>
      <c r="V97" s="1141"/>
      <c r="W97" s="1257"/>
    </row>
    <row r="98" spans="1:23" ht="64.5" hidden="1">
      <c r="A98" s="1164">
        <v>106</v>
      </c>
      <c r="B98" s="1164">
        <v>0</v>
      </c>
      <c r="C98" s="1164">
        <v>106</v>
      </c>
      <c r="D98" s="1164">
        <v>61</v>
      </c>
      <c r="E98" s="1164">
        <v>0</v>
      </c>
      <c r="F98" s="1164">
        <v>61</v>
      </c>
      <c r="G98" s="1164">
        <v>50</v>
      </c>
      <c r="H98" s="1164">
        <v>0</v>
      </c>
      <c r="I98" s="1164">
        <v>50</v>
      </c>
      <c r="J98" s="1164">
        <v>65</v>
      </c>
      <c r="K98" s="1164">
        <v>10</v>
      </c>
      <c r="L98" s="1164">
        <v>55</v>
      </c>
      <c r="M98" s="1175" t="s">
        <v>1042</v>
      </c>
      <c r="N98" s="1209" t="s">
        <v>1145</v>
      </c>
      <c r="O98" s="1141"/>
      <c r="P98" s="1141"/>
      <c r="Q98" s="1141"/>
      <c r="R98" s="1141"/>
      <c r="S98" s="1141"/>
      <c r="T98" s="1141"/>
      <c r="U98" s="1141"/>
      <c r="V98" s="1141"/>
      <c r="W98" s="1257"/>
    </row>
    <row r="99" spans="1:23" ht="25.5" hidden="1">
      <c r="A99" s="1164">
        <v>2355</v>
      </c>
      <c r="B99" s="1164">
        <v>1</v>
      </c>
      <c r="C99" s="1164">
        <v>2354</v>
      </c>
      <c r="D99" s="1164">
        <v>558</v>
      </c>
      <c r="E99" s="1164">
        <v>0</v>
      </c>
      <c r="F99" s="1164">
        <v>558</v>
      </c>
      <c r="G99" s="1164">
        <v>785</v>
      </c>
      <c r="H99" s="1164">
        <v>0</v>
      </c>
      <c r="I99" s="1164">
        <v>785</v>
      </c>
      <c r="J99" s="1164">
        <v>794</v>
      </c>
      <c r="K99" s="1164">
        <v>13</v>
      </c>
      <c r="L99" s="1164">
        <v>781</v>
      </c>
      <c r="M99" s="1213" t="s">
        <v>1044</v>
      </c>
      <c r="N99" s="1214" t="s">
        <v>1052</v>
      </c>
      <c r="O99" s="1141"/>
      <c r="P99" s="1141"/>
      <c r="Q99" s="1141"/>
      <c r="R99" s="1141"/>
      <c r="S99" s="1141"/>
      <c r="T99" s="1141"/>
      <c r="U99" s="1141"/>
      <c r="V99" s="1141"/>
      <c r="W99" s="1257"/>
    </row>
    <row r="100" spans="1:23" hidden="1">
      <c r="A100" s="1162"/>
      <c r="B100" s="1164"/>
      <c r="C100" s="1164"/>
      <c r="D100" s="1164"/>
      <c r="E100" s="1164"/>
      <c r="F100" s="1164"/>
      <c r="G100" s="1164"/>
      <c r="H100" s="1164"/>
      <c r="I100" s="1164"/>
      <c r="J100" s="1164"/>
      <c r="K100" s="1164"/>
      <c r="L100" s="1164"/>
      <c r="M100" s="1207"/>
      <c r="N100" s="1217"/>
      <c r="O100" s="1141"/>
      <c r="P100" s="1141"/>
      <c r="Q100" s="1141"/>
      <c r="R100" s="1141"/>
      <c r="S100" s="1141"/>
      <c r="T100" s="1141"/>
      <c r="U100" s="1141"/>
      <c r="V100" s="1141"/>
      <c r="W100" s="1257"/>
    </row>
    <row r="101" spans="1:23" hidden="1">
      <c r="A101" s="1172"/>
      <c r="B101" s="1174"/>
      <c r="C101" s="1174"/>
      <c r="D101" s="1174"/>
      <c r="E101" s="1174"/>
      <c r="F101" s="1174"/>
      <c r="G101" s="1174"/>
      <c r="H101" s="1174"/>
      <c r="I101" s="1174"/>
      <c r="J101" s="1174"/>
      <c r="K101" s="1174"/>
      <c r="L101" s="1174"/>
      <c r="M101" s="1175"/>
      <c r="N101" s="1171"/>
      <c r="O101" s="1141"/>
      <c r="P101" s="1141"/>
      <c r="Q101" s="1141"/>
      <c r="R101" s="1141"/>
      <c r="S101" s="1141"/>
      <c r="T101" s="1141"/>
      <c r="U101" s="1141"/>
      <c r="V101" s="1141"/>
      <c r="W101" s="1257"/>
    </row>
    <row r="102" spans="1:23" hidden="1">
      <c r="A102" s="1162"/>
      <c r="B102" s="1164"/>
      <c r="C102" s="1164"/>
      <c r="D102" s="1164"/>
      <c r="E102" s="1164"/>
      <c r="F102" s="1164"/>
      <c r="G102" s="1164"/>
      <c r="H102" s="1164"/>
      <c r="I102" s="1164"/>
      <c r="J102" s="1164"/>
      <c r="K102" s="1164"/>
      <c r="L102" s="1164"/>
      <c r="M102" s="1213"/>
      <c r="N102" s="1185"/>
      <c r="O102" s="1141"/>
      <c r="P102" s="1141"/>
      <c r="Q102" s="1141"/>
      <c r="R102" s="1141"/>
      <c r="S102" s="1141"/>
      <c r="T102" s="1141"/>
      <c r="U102" s="1141"/>
      <c r="V102" s="1141"/>
      <c r="W102" s="1257"/>
    </row>
    <row r="103" spans="1:23" hidden="1">
      <c r="A103" s="1162">
        <v>2710</v>
      </c>
      <c r="B103" s="1164">
        <v>879</v>
      </c>
      <c r="C103" s="1164">
        <v>1831</v>
      </c>
      <c r="D103" s="1164">
        <v>423</v>
      </c>
      <c r="E103" s="1164">
        <v>4</v>
      </c>
      <c r="F103" s="1164">
        <v>419</v>
      </c>
      <c r="G103" s="1164">
        <v>1568</v>
      </c>
      <c r="H103" s="1164">
        <v>774</v>
      </c>
      <c r="I103" s="1164">
        <v>794</v>
      </c>
      <c r="J103" s="1164">
        <v>985</v>
      </c>
      <c r="K103" s="1164">
        <v>426</v>
      </c>
      <c r="L103" s="1164">
        <v>559</v>
      </c>
      <c r="M103" s="1207" t="s">
        <v>1039</v>
      </c>
      <c r="N103" s="1166" t="s">
        <v>1146</v>
      </c>
      <c r="O103" s="1141"/>
      <c r="P103" s="1141"/>
      <c r="Q103" s="1141"/>
      <c r="R103" s="1141"/>
      <c r="S103" s="1141"/>
      <c r="T103" s="1141"/>
      <c r="U103" s="1141"/>
      <c r="V103" s="1141"/>
      <c r="W103" s="1257"/>
    </row>
    <row r="104" spans="1:23" hidden="1">
      <c r="A104" s="1172">
        <v>508</v>
      </c>
      <c r="B104" s="1174">
        <v>260</v>
      </c>
      <c r="C104" s="1174">
        <v>248</v>
      </c>
      <c r="D104" s="1174">
        <v>96</v>
      </c>
      <c r="E104" s="1174">
        <v>0</v>
      </c>
      <c r="F104" s="1174">
        <v>96</v>
      </c>
      <c r="G104" s="1174">
        <v>455</v>
      </c>
      <c r="H104" s="1174">
        <v>268</v>
      </c>
      <c r="I104" s="1174">
        <v>187</v>
      </c>
      <c r="J104" s="1174">
        <v>243</v>
      </c>
      <c r="K104" s="1174">
        <v>123</v>
      </c>
      <c r="L104" s="1174">
        <v>120</v>
      </c>
      <c r="M104" s="1175" t="s">
        <v>1042</v>
      </c>
      <c r="N104" s="1171" t="s">
        <v>1148</v>
      </c>
      <c r="O104" s="1141"/>
      <c r="P104" s="1141"/>
      <c r="Q104" s="1141"/>
      <c r="R104" s="1141"/>
      <c r="S104" s="1141"/>
      <c r="T104" s="1141"/>
      <c r="U104" s="1141"/>
      <c r="V104" s="1141"/>
      <c r="W104" s="1257"/>
    </row>
    <row r="105" spans="1:23" ht="25.5" hidden="1">
      <c r="A105" s="1210">
        <v>3218</v>
      </c>
      <c r="B105" s="1212">
        <v>1139</v>
      </c>
      <c r="C105" s="1212">
        <v>2079</v>
      </c>
      <c r="D105" s="1212">
        <v>519</v>
      </c>
      <c r="E105" s="1212">
        <v>4</v>
      </c>
      <c r="F105" s="1212">
        <v>515</v>
      </c>
      <c r="G105" s="1212">
        <v>2023</v>
      </c>
      <c r="H105" s="1212">
        <v>1042</v>
      </c>
      <c r="I105" s="1212">
        <v>981</v>
      </c>
      <c r="J105" s="1212">
        <v>1228</v>
      </c>
      <c r="K105" s="1212">
        <v>549</v>
      </c>
      <c r="L105" s="1212">
        <v>679</v>
      </c>
      <c r="M105" s="1213" t="s">
        <v>1044</v>
      </c>
      <c r="N105" s="1223" t="s">
        <v>169</v>
      </c>
      <c r="O105" s="1141"/>
      <c r="P105" s="1141"/>
      <c r="Q105" s="1141"/>
      <c r="R105" s="1141"/>
      <c r="S105" s="1141"/>
      <c r="T105" s="1141"/>
      <c r="U105" s="1141"/>
      <c r="V105" s="1141"/>
      <c r="W105" s="1257"/>
    </row>
    <row r="106" spans="1:23" ht="15.75">
      <c r="A106" s="1247"/>
      <c r="B106" s="1247"/>
      <c r="C106" s="1247"/>
      <c r="D106" s="1247"/>
      <c r="E106" s="1247"/>
      <c r="F106" s="1247"/>
      <c r="G106" s="1247"/>
      <c r="H106" s="1247"/>
      <c r="I106" s="1247"/>
      <c r="J106" s="1247"/>
      <c r="K106" s="1247"/>
      <c r="L106" s="1247"/>
      <c r="M106" s="1248"/>
      <c r="N106" s="1249"/>
      <c r="O106" s="1128"/>
      <c r="P106" s="1128"/>
      <c r="Q106" s="1128"/>
      <c r="R106" s="1128"/>
      <c r="S106" s="1128"/>
      <c r="T106" s="1128"/>
      <c r="U106" s="1128"/>
      <c r="V106" s="1128"/>
      <c r="W106" s="1253"/>
    </row>
    <row r="107" spans="1:23" ht="23.25">
      <c r="A107" s="1129" t="s">
        <v>1141</v>
      </c>
      <c r="B107" s="1130"/>
      <c r="C107" s="1130"/>
      <c r="D107" s="1130"/>
      <c r="E107" s="1130"/>
      <c r="F107" s="1130"/>
      <c r="G107" s="1130"/>
      <c r="H107" s="1130"/>
      <c r="I107" s="1130"/>
      <c r="J107" s="1130"/>
      <c r="K107" s="1130"/>
      <c r="L107" s="1130"/>
      <c r="M107" s="1131"/>
      <c r="N107" s="1132" t="s">
        <v>1154</v>
      </c>
      <c r="O107" s="1131"/>
      <c r="P107" s="1131"/>
      <c r="Q107" s="1131"/>
      <c r="R107" s="1131"/>
      <c r="S107" s="1131"/>
      <c r="T107" s="1131"/>
      <c r="U107" s="1131"/>
      <c r="V107" s="1131"/>
      <c r="W107" s="1254"/>
    </row>
    <row r="108" spans="1:23">
      <c r="A108" s="1237" t="s">
        <v>92</v>
      </c>
      <c r="B108" s="1238"/>
      <c r="C108" s="1137" t="s">
        <v>91</v>
      </c>
      <c r="D108" s="1135" t="s">
        <v>90</v>
      </c>
      <c r="E108" s="1136"/>
      <c r="F108" s="1137" t="s">
        <v>89</v>
      </c>
      <c r="G108" s="1135" t="s">
        <v>88</v>
      </c>
      <c r="H108" s="1136"/>
      <c r="I108" s="1137" t="s">
        <v>165</v>
      </c>
      <c r="J108" s="1135" t="s">
        <v>86</v>
      </c>
      <c r="K108" s="1136"/>
      <c r="L108" s="1137" t="s">
        <v>85</v>
      </c>
      <c r="M108" s="1139"/>
      <c r="N108" s="1140" t="s">
        <v>1036</v>
      </c>
      <c r="O108" s="1141"/>
      <c r="P108" s="1141"/>
      <c r="Q108" s="1141"/>
      <c r="R108" s="1141"/>
      <c r="S108" s="1141"/>
      <c r="T108" s="1141"/>
      <c r="U108" s="1141"/>
      <c r="V108" s="1141"/>
      <c r="W108" s="1257"/>
    </row>
    <row r="109" spans="1:23">
      <c r="A109" s="1240" t="s">
        <v>95</v>
      </c>
      <c r="B109" s="1145" t="s">
        <v>573</v>
      </c>
      <c r="C109" s="1146" t="s">
        <v>572</v>
      </c>
      <c r="D109" s="1147" t="s">
        <v>95</v>
      </c>
      <c r="E109" s="1145" t="s">
        <v>573</v>
      </c>
      <c r="F109" s="1146" t="s">
        <v>572</v>
      </c>
      <c r="G109" s="1147" t="s">
        <v>95</v>
      </c>
      <c r="H109" s="1145" t="s">
        <v>573</v>
      </c>
      <c r="I109" s="1146" t="s">
        <v>572</v>
      </c>
      <c r="J109" s="1147" t="s">
        <v>95</v>
      </c>
      <c r="K109" s="1145" t="s">
        <v>573</v>
      </c>
      <c r="L109" s="1147" t="s">
        <v>572</v>
      </c>
      <c r="M109" s="1148"/>
      <c r="N109" s="1149" t="s">
        <v>1038</v>
      </c>
      <c r="O109" s="1141"/>
      <c r="P109" s="1141"/>
      <c r="Q109" s="1141"/>
      <c r="R109" s="1141"/>
      <c r="S109" s="1141"/>
      <c r="T109" s="1141"/>
      <c r="U109" s="1141"/>
      <c r="V109" s="1141"/>
      <c r="W109" s="1257"/>
    </row>
    <row r="110" spans="1:23">
      <c r="A110" s="1241" t="s">
        <v>96</v>
      </c>
      <c r="B110" s="1242" t="s">
        <v>562</v>
      </c>
      <c r="C110" s="1243" t="s">
        <v>561</v>
      </c>
      <c r="D110" s="1244" t="s">
        <v>96</v>
      </c>
      <c r="E110" s="1242" t="s">
        <v>562</v>
      </c>
      <c r="F110" s="1243" t="s">
        <v>561</v>
      </c>
      <c r="G110" s="1244" t="s">
        <v>96</v>
      </c>
      <c r="H110" s="1242" t="s">
        <v>562</v>
      </c>
      <c r="I110" s="1243" t="s">
        <v>561</v>
      </c>
      <c r="J110" s="1244" t="s">
        <v>96</v>
      </c>
      <c r="K110" s="1242" t="s">
        <v>562</v>
      </c>
      <c r="L110" s="1244" t="s">
        <v>561</v>
      </c>
      <c r="M110" s="1245"/>
      <c r="N110" s="1157"/>
      <c r="O110" s="1141"/>
      <c r="P110" s="1141"/>
      <c r="Q110" s="1141"/>
      <c r="R110" s="1141"/>
      <c r="S110" s="1141"/>
      <c r="T110" s="1141"/>
      <c r="U110" s="1141"/>
      <c r="V110" s="1141"/>
      <c r="W110" s="1257"/>
    </row>
    <row r="111" spans="1:23">
      <c r="A111" s="1164">
        <v>41</v>
      </c>
      <c r="B111" s="1164">
        <v>38</v>
      </c>
      <c r="C111" s="1164">
        <v>3</v>
      </c>
      <c r="D111" s="1164">
        <v>22</v>
      </c>
      <c r="E111" s="1164">
        <v>16</v>
      </c>
      <c r="F111" s="1164">
        <v>6</v>
      </c>
      <c r="G111" s="1164">
        <v>27</v>
      </c>
      <c r="H111" s="1164">
        <v>20</v>
      </c>
      <c r="I111" s="1164">
        <v>7</v>
      </c>
      <c r="J111" s="1162">
        <v>40</v>
      </c>
      <c r="K111" s="1162">
        <v>38</v>
      </c>
      <c r="L111" s="1162">
        <v>2</v>
      </c>
      <c r="M111" s="1165" t="s">
        <v>1039</v>
      </c>
      <c r="N111" s="1166" t="s">
        <v>1040</v>
      </c>
      <c r="O111" s="1141"/>
      <c r="P111" s="1141"/>
      <c r="Q111" s="1141"/>
      <c r="R111" s="1141"/>
      <c r="S111" s="1141"/>
      <c r="T111" s="1141"/>
      <c r="U111" s="1141"/>
      <c r="V111" s="1141"/>
      <c r="W111" s="1257"/>
    </row>
    <row r="112" spans="1:23">
      <c r="A112" s="1174">
        <v>14</v>
      </c>
      <c r="B112" s="1174">
        <v>14</v>
      </c>
      <c r="C112" s="1174">
        <v>0</v>
      </c>
      <c r="D112" s="1174">
        <v>3</v>
      </c>
      <c r="E112" s="1174">
        <v>3</v>
      </c>
      <c r="F112" s="1174">
        <v>0</v>
      </c>
      <c r="G112" s="1174">
        <v>2</v>
      </c>
      <c r="H112" s="1174">
        <v>2</v>
      </c>
      <c r="I112" s="1174">
        <v>0</v>
      </c>
      <c r="J112" s="1172">
        <v>14</v>
      </c>
      <c r="K112" s="1172">
        <v>14</v>
      </c>
      <c r="L112" s="1172">
        <v>0</v>
      </c>
      <c r="M112" s="1175" t="s">
        <v>1042</v>
      </c>
      <c r="N112" s="1176" t="s">
        <v>169</v>
      </c>
      <c r="O112" s="1141"/>
      <c r="P112" s="1141"/>
      <c r="Q112" s="1141"/>
      <c r="R112" s="1141"/>
      <c r="S112" s="1141"/>
      <c r="T112" s="1141"/>
      <c r="U112" s="1141"/>
      <c r="V112" s="1141"/>
      <c r="W112" s="1257"/>
    </row>
    <row r="113" spans="1:23" ht="25.5">
      <c r="A113" s="1206">
        <v>55</v>
      </c>
      <c r="B113" s="1204">
        <v>52</v>
      </c>
      <c r="C113" s="1204">
        <v>3</v>
      </c>
      <c r="D113" s="1206">
        <v>25</v>
      </c>
      <c r="E113" s="1204">
        <v>19</v>
      </c>
      <c r="F113" s="1204">
        <v>6</v>
      </c>
      <c r="G113" s="1206">
        <v>29</v>
      </c>
      <c r="H113" s="1204">
        <v>22</v>
      </c>
      <c r="I113" s="1204">
        <v>7</v>
      </c>
      <c r="J113" s="1204">
        <v>54</v>
      </c>
      <c r="K113" s="1204">
        <v>52</v>
      </c>
      <c r="L113" s="1204">
        <v>2</v>
      </c>
      <c r="M113" s="1198" t="s">
        <v>1044</v>
      </c>
      <c r="N113" s="1185" t="s">
        <v>1045</v>
      </c>
      <c r="O113" s="1141"/>
      <c r="P113" s="1141"/>
      <c r="Q113" s="1141"/>
      <c r="R113" s="1141"/>
      <c r="S113" s="1141"/>
      <c r="T113" s="1141"/>
      <c r="U113" s="1141"/>
      <c r="V113" s="1141"/>
      <c r="W113" s="1257"/>
    </row>
    <row r="114" spans="1:23">
      <c r="A114" s="1164">
        <v>47</v>
      </c>
      <c r="B114" s="1164">
        <v>0</v>
      </c>
      <c r="C114" s="1164">
        <v>47</v>
      </c>
      <c r="D114" s="1164">
        <v>70</v>
      </c>
      <c r="E114" s="1164">
        <v>0</v>
      </c>
      <c r="F114" s="1164">
        <v>70</v>
      </c>
      <c r="G114" s="1164">
        <v>76</v>
      </c>
      <c r="H114" s="1164">
        <v>4</v>
      </c>
      <c r="I114" s="1164">
        <v>72</v>
      </c>
      <c r="J114" s="1162">
        <v>71</v>
      </c>
      <c r="K114" s="1162">
        <v>0</v>
      </c>
      <c r="L114" s="1162">
        <v>71</v>
      </c>
      <c r="M114" s="1165" t="s">
        <v>1039</v>
      </c>
      <c r="N114" s="1166" t="s">
        <v>1046</v>
      </c>
      <c r="O114" s="1141"/>
      <c r="P114" s="1141"/>
      <c r="Q114" s="1141"/>
      <c r="R114" s="1141"/>
      <c r="S114" s="1141"/>
      <c r="T114" s="1141"/>
      <c r="U114" s="1141"/>
      <c r="V114" s="1141"/>
      <c r="W114" s="1257"/>
    </row>
    <row r="115" spans="1:23">
      <c r="A115" s="1174">
        <v>29</v>
      </c>
      <c r="B115" s="1174">
        <v>22</v>
      </c>
      <c r="C115" s="1174">
        <v>7</v>
      </c>
      <c r="D115" s="1174">
        <v>8</v>
      </c>
      <c r="E115" s="1174">
        <v>2</v>
      </c>
      <c r="F115" s="1174">
        <v>6</v>
      </c>
      <c r="G115" s="1174">
        <v>21</v>
      </c>
      <c r="H115" s="1174">
        <v>10</v>
      </c>
      <c r="I115" s="1174">
        <v>11</v>
      </c>
      <c r="J115" s="1172">
        <v>15</v>
      </c>
      <c r="K115" s="1172">
        <v>11</v>
      </c>
      <c r="L115" s="1172">
        <v>4</v>
      </c>
      <c r="M115" s="1175" t="s">
        <v>1042</v>
      </c>
      <c r="N115" s="1176" t="s">
        <v>1047</v>
      </c>
      <c r="O115" s="1141"/>
      <c r="P115" s="1141"/>
      <c r="Q115" s="1141"/>
      <c r="R115" s="1141"/>
      <c r="S115" s="1141"/>
      <c r="T115" s="1141"/>
      <c r="U115" s="1141"/>
      <c r="V115" s="1141"/>
      <c r="W115" s="1257"/>
    </row>
    <row r="116" spans="1:23" ht="25.5">
      <c r="A116" s="1204">
        <v>76</v>
      </c>
      <c r="B116" s="1204">
        <v>22</v>
      </c>
      <c r="C116" s="1204">
        <v>54</v>
      </c>
      <c r="D116" s="1204">
        <v>78</v>
      </c>
      <c r="E116" s="1204">
        <v>2</v>
      </c>
      <c r="F116" s="1204">
        <v>76</v>
      </c>
      <c r="G116" s="1204">
        <v>97</v>
      </c>
      <c r="H116" s="1204">
        <v>14</v>
      </c>
      <c r="I116" s="1204">
        <v>83</v>
      </c>
      <c r="J116" s="1204">
        <v>86</v>
      </c>
      <c r="K116" s="1204">
        <v>11</v>
      </c>
      <c r="L116" s="1204">
        <v>75</v>
      </c>
      <c r="M116" s="1198" t="s">
        <v>1044</v>
      </c>
      <c r="N116" s="1185" t="s">
        <v>121</v>
      </c>
      <c r="O116" s="1141"/>
      <c r="P116" s="1141"/>
      <c r="Q116" s="1141"/>
      <c r="R116" s="1141"/>
      <c r="S116" s="1141"/>
      <c r="T116" s="1141"/>
      <c r="U116" s="1141"/>
      <c r="V116" s="1141"/>
      <c r="W116" s="1257"/>
    </row>
    <row r="117" spans="1:23">
      <c r="A117" s="1164">
        <v>2</v>
      </c>
      <c r="B117" s="1164">
        <v>0</v>
      </c>
      <c r="C117" s="1164">
        <v>2</v>
      </c>
      <c r="D117" s="1164">
        <v>6</v>
      </c>
      <c r="E117" s="1164">
        <v>1</v>
      </c>
      <c r="F117" s="1164">
        <v>5</v>
      </c>
      <c r="G117" s="1164">
        <v>5</v>
      </c>
      <c r="H117" s="1164">
        <v>1</v>
      </c>
      <c r="I117" s="1164">
        <v>4</v>
      </c>
      <c r="J117" s="1162">
        <v>14</v>
      </c>
      <c r="K117" s="1162">
        <v>0</v>
      </c>
      <c r="L117" s="1162">
        <v>14</v>
      </c>
      <c r="M117" s="1165" t="s">
        <v>1039</v>
      </c>
      <c r="N117" s="1166" t="s">
        <v>1048</v>
      </c>
      <c r="O117" s="1141"/>
      <c r="P117" s="1141"/>
      <c r="Q117" s="1141"/>
      <c r="R117" s="1141"/>
      <c r="S117" s="1141"/>
      <c r="T117" s="1141"/>
      <c r="U117" s="1141"/>
      <c r="V117" s="1141"/>
      <c r="W117" s="1257"/>
    </row>
    <row r="118" spans="1:23">
      <c r="A118" s="1174">
        <v>0</v>
      </c>
      <c r="B118" s="1174">
        <v>0</v>
      </c>
      <c r="C118" s="1174">
        <v>0</v>
      </c>
      <c r="D118" s="1174">
        <v>0</v>
      </c>
      <c r="E118" s="1174">
        <v>0</v>
      </c>
      <c r="F118" s="1174">
        <v>0</v>
      </c>
      <c r="G118" s="1174">
        <v>0</v>
      </c>
      <c r="H118" s="1174">
        <v>0</v>
      </c>
      <c r="I118" s="1174">
        <v>0</v>
      </c>
      <c r="J118" s="1172">
        <v>0</v>
      </c>
      <c r="K118" s="1172">
        <v>0</v>
      </c>
      <c r="L118" s="1172">
        <v>0</v>
      </c>
      <c r="M118" s="1175" t="s">
        <v>1042</v>
      </c>
      <c r="N118" s="1171"/>
      <c r="O118" s="1141"/>
      <c r="P118" s="1141"/>
      <c r="Q118" s="1141"/>
      <c r="R118" s="1141"/>
      <c r="S118" s="1141"/>
      <c r="T118" s="1141"/>
      <c r="U118" s="1141"/>
      <c r="V118" s="1141"/>
      <c r="W118" s="1257"/>
    </row>
    <row r="119" spans="1:23" ht="25.5">
      <c r="A119" s="1204">
        <v>2</v>
      </c>
      <c r="B119" s="1204">
        <v>0</v>
      </c>
      <c r="C119" s="1204">
        <v>2</v>
      </c>
      <c r="D119" s="1204">
        <v>6</v>
      </c>
      <c r="E119" s="1204">
        <v>1</v>
      </c>
      <c r="F119" s="1204">
        <v>5</v>
      </c>
      <c r="G119" s="1204">
        <v>5</v>
      </c>
      <c r="H119" s="1204">
        <v>1</v>
      </c>
      <c r="I119" s="1204">
        <v>4</v>
      </c>
      <c r="J119" s="1204">
        <v>14</v>
      </c>
      <c r="K119" s="1204">
        <v>0</v>
      </c>
      <c r="L119" s="1204">
        <v>14</v>
      </c>
      <c r="M119" s="1198" t="s">
        <v>1044</v>
      </c>
      <c r="N119" s="1185" t="s">
        <v>1049</v>
      </c>
      <c r="O119" s="1141"/>
      <c r="P119" s="1141"/>
      <c r="Q119" s="1141"/>
      <c r="R119" s="1141"/>
      <c r="S119" s="1141"/>
      <c r="T119" s="1141"/>
      <c r="U119" s="1141"/>
      <c r="V119" s="1141"/>
      <c r="W119" s="1257"/>
    </row>
    <row r="120" spans="1:23">
      <c r="A120" s="1164">
        <v>56</v>
      </c>
      <c r="B120" s="1164">
        <v>1</v>
      </c>
      <c r="C120" s="1164">
        <v>55</v>
      </c>
      <c r="D120" s="1164">
        <v>92</v>
      </c>
      <c r="E120" s="1164">
        <v>1</v>
      </c>
      <c r="F120" s="1164">
        <v>91</v>
      </c>
      <c r="G120" s="1164">
        <v>121</v>
      </c>
      <c r="H120" s="1164">
        <v>0</v>
      </c>
      <c r="I120" s="1164">
        <v>121</v>
      </c>
      <c r="J120" s="1162">
        <v>190</v>
      </c>
      <c r="K120" s="1162">
        <v>1</v>
      </c>
      <c r="L120" s="1162">
        <v>189</v>
      </c>
      <c r="M120" s="1165" t="s">
        <v>1039</v>
      </c>
      <c r="N120" s="1166" t="s">
        <v>1050</v>
      </c>
      <c r="O120" s="1141"/>
      <c r="P120" s="1141"/>
      <c r="Q120" s="1141"/>
      <c r="R120" s="1141"/>
      <c r="S120" s="1141"/>
      <c r="T120" s="1141"/>
      <c r="U120" s="1141"/>
      <c r="V120" s="1141"/>
      <c r="W120" s="1257"/>
    </row>
    <row r="121" spans="1:23">
      <c r="A121" s="1174">
        <v>5</v>
      </c>
      <c r="B121" s="1174">
        <v>3</v>
      </c>
      <c r="C121" s="1174">
        <v>2</v>
      </c>
      <c r="D121" s="1174">
        <v>1</v>
      </c>
      <c r="E121" s="1174">
        <v>0</v>
      </c>
      <c r="F121" s="1174">
        <v>1</v>
      </c>
      <c r="G121" s="1174">
        <v>4</v>
      </c>
      <c r="H121" s="1174">
        <v>0</v>
      </c>
      <c r="I121" s="1174">
        <v>4</v>
      </c>
      <c r="J121" s="1172">
        <v>2</v>
      </c>
      <c r="K121" s="1172">
        <v>1</v>
      </c>
      <c r="L121" s="1172">
        <v>1</v>
      </c>
      <c r="M121" s="1175" t="s">
        <v>1042</v>
      </c>
      <c r="N121" s="1171" t="s">
        <v>1051</v>
      </c>
      <c r="O121" s="1141"/>
      <c r="P121" s="1141"/>
      <c r="Q121" s="1141"/>
      <c r="R121" s="1141"/>
      <c r="S121" s="1141"/>
      <c r="T121" s="1141"/>
      <c r="U121" s="1141"/>
      <c r="V121" s="1141"/>
      <c r="W121" s="1257"/>
    </row>
    <row r="122" spans="1:23" ht="25.5">
      <c r="A122" s="1210">
        <v>61</v>
      </c>
      <c r="B122" s="1210">
        <v>4</v>
      </c>
      <c r="C122" s="1210">
        <v>57</v>
      </c>
      <c r="D122" s="1210">
        <v>93</v>
      </c>
      <c r="E122" s="1210">
        <v>1</v>
      </c>
      <c r="F122" s="1210">
        <v>92</v>
      </c>
      <c r="G122" s="1210">
        <v>125</v>
      </c>
      <c r="H122" s="1210">
        <v>0</v>
      </c>
      <c r="I122" s="1210">
        <v>125</v>
      </c>
      <c r="J122" s="1210">
        <v>192</v>
      </c>
      <c r="K122" s="1210">
        <v>2</v>
      </c>
      <c r="L122" s="1210">
        <v>190</v>
      </c>
      <c r="M122" s="1213" t="s">
        <v>1044</v>
      </c>
      <c r="N122" s="1185" t="s">
        <v>1052</v>
      </c>
      <c r="O122" s="1141"/>
      <c r="P122" s="1141"/>
      <c r="Q122" s="1141"/>
      <c r="R122" s="1141"/>
      <c r="S122" s="1141"/>
      <c r="T122" s="1141"/>
      <c r="U122" s="1141"/>
      <c r="V122" s="1141"/>
      <c r="W122" s="1257"/>
    </row>
  </sheetData>
  <mergeCells count="3">
    <mergeCell ref="A1:N1"/>
    <mergeCell ref="A2:N2"/>
    <mergeCell ref="D3:J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99916-6830-4598-93B7-22D7E14FE3A5}">
  <dimension ref="A1:Q30"/>
  <sheetViews>
    <sheetView showGridLines="0" zoomScaleNormal="100" workbookViewId="0">
      <selection activeCell="L5" sqref="L5"/>
    </sheetView>
  </sheetViews>
  <sheetFormatPr defaultColWidth="8.85546875" defaultRowHeight="15.75"/>
  <cols>
    <col min="1" max="1" width="14.7109375" style="1282" customWidth="1"/>
    <col min="2" max="2" width="16" style="844" customWidth="1"/>
    <col min="3" max="3" width="9.85546875" style="792" customWidth="1"/>
    <col min="4" max="4" width="7.5703125" style="792" bestFit="1" customWidth="1"/>
    <col min="5" max="5" width="9.42578125" style="792" customWidth="1"/>
    <col min="6" max="6" width="7.5703125" style="792" bestFit="1" customWidth="1"/>
    <col min="7" max="7" width="9.42578125" style="792" customWidth="1"/>
    <col min="8" max="8" width="7.5703125" style="792" bestFit="1" customWidth="1"/>
    <col min="9" max="9" width="9.42578125" style="792" customWidth="1"/>
    <col min="10" max="10" width="8.28515625" style="792" customWidth="1"/>
    <col min="11" max="256" width="8.85546875" style="792"/>
    <col min="257" max="257" width="14.7109375" style="792" customWidth="1"/>
    <col min="258" max="258" width="16" style="792" customWidth="1"/>
    <col min="259" max="259" width="9.85546875" style="792" customWidth="1"/>
    <col min="260" max="260" width="7.5703125" style="792" bestFit="1" customWidth="1"/>
    <col min="261" max="261" width="9.42578125" style="792" customWidth="1"/>
    <col min="262" max="262" width="7.5703125" style="792" bestFit="1" customWidth="1"/>
    <col min="263" max="263" width="9.42578125" style="792" customWidth="1"/>
    <col min="264" max="264" width="7.5703125" style="792" bestFit="1" customWidth="1"/>
    <col min="265" max="265" width="9.42578125" style="792" customWidth="1"/>
    <col min="266" max="266" width="8.28515625" style="792" customWidth="1"/>
    <col min="267" max="512" width="8.85546875" style="792"/>
    <col min="513" max="513" width="14.7109375" style="792" customWidth="1"/>
    <col min="514" max="514" width="16" style="792" customWidth="1"/>
    <col min="515" max="515" width="9.85546875" style="792" customWidth="1"/>
    <col min="516" max="516" width="7.5703125" style="792" bestFit="1" customWidth="1"/>
    <col min="517" max="517" width="9.42578125" style="792" customWidth="1"/>
    <col min="518" max="518" width="7.5703125" style="792" bestFit="1" customWidth="1"/>
    <col min="519" max="519" width="9.42578125" style="792" customWidth="1"/>
    <col min="520" max="520" width="7.5703125" style="792" bestFit="1" customWidth="1"/>
    <col min="521" max="521" width="9.42578125" style="792" customWidth="1"/>
    <col min="522" max="522" width="8.28515625" style="792" customWidth="1"/>
    <col min="523" max="768" width="8.85546875" style="792"/>
    <col min="769" max="769" width="14.7109375" style="792" customWidth="1"/>
    <col min="770" max="770" width="16" style="792" customWidth="1"/>
    <col min="771" max="771" width="9.85546875" style="792" customWidth="1"/>
    <col min="772" max="772" width="7.5703125" style="792" bestFit="1" customWidth="1"/>
    <col min="773" max="773" width="9.42578125" style="792" customWidth="1"/>
    <col min="774" max="774" width="7.5703125" style="792" bestFit="1" customWidth="1"/>
    <col min="775" max="775" width="9.42578125" style="792" customWidth="1"/>
    <col min="776" max="776" width="7.5703125" style="792" bestFit="1" customWidth="1"/>
    <col min="777" max="777" width="9.42578125" style="792" customWidth="1"/>
    <col min="778" max="778" width="8.28515625" style="792" customWidth="1"/>
    <col min="779" max="1024" width="8.85546875" style="792"/>
    <col min="1025" max="1025" width="14.7109375" style="792" customWidth="1"/>
    <col min="1026" max="1026" width="16" style="792" customWidth="1"/>
    <col min="1027" max="1027" width="9.85546875" style="792" customWidth="1"/>
    <col min="1028" max="1028" width="7.5703125" style="792" bestFit="1" customWidth="1"/>
    <col min="1029" max="1029" width="9.42578125" style="792" customWidth="1"/>
    <col min="1030" max="1030" width="7.5703125" style="792" bestFit="1" customWidth="1"/>
    <col min="1031" max="1031" width="9.42578125" style="792" customWidth="1"/>
    <col min="1032" max="1032" width="7.5703125" style="792" bestFit="1" customWidth="1"/>
    <col min="1033" max="1033" width="9.42578125" style="792" customWidth="1"/>
    <col min="1034" max="1034" width="8.28515625" style="792" customWidth="1"/>
    <col min="1035" max="1280" width="8.85546875" style="792"/>
    <col min="1281" max="1281" width="14.7109375" style="792" customWidth="1"/>
    <col min="1282" max="1282" width="16" style="792" customWidth="1"/>
    <col min="1283" max="1283" width="9.85546875" style="792" customWidth="1"/>
    <col min="1284" max="1284" width="7.5703125" style="792" bestFit="1" customWidth="1"/>
    <col min="1285" max="1285" width="9.42578125" style="792" customWidth="1"/>
    <col min="1286" max="1286" width="7.5703125" style="792" bestFit="1" customWidth="1"/>
    <col min="1287" max="1287" width="9.42578125" style="792" customWidth="1"/>
    <col min="1288" max="1288" width="7.5703125" style="792" bestFit="1" customWidth="1"/>
    <col min="1289" max="1289" width="9.42578125" style="792" customWidth="1"/>
    <col min="1290" max="1290" width="8.28515625" style="792" customWidth="1"/>
    <col min="1291" max="1536" width="8.85546875" style="792"/>
    <col min="1537" max="1537" width="14.7109375" style="792" customWidth="1"/>
    <col min="1538" max="1538" width="16" style="792" customWidth="1"/>
    <col min="1539" max="1539" width="9.85546875" style="792" customWidth="1"/>
    <col min="1540" max="1540" width="7.5703125" style="792" bestFit="1" customWidth="1"/>
    <col min="1541" max="1541" width="9.42578125" style="792" customWidth="1"/>
    <col min="1542" max="1542" width="7.5703125" style="792" bestFit="1" customWidth="1"/>
    <col min="1543" max="1543" width="9.42578125" style="792" customWidth="1"/>
    <col min="1544" max="1544" width="7.5703125" style="792" bestFit="1" customWidth="1"/>
    <col min="1545" max="1545" width="9.42578125" style="792" customWidth="1"/>
    <col min="1546" max="1546" width="8.28515625" style="792" customWidth="1"/>
    <col min="1547" max="1792" width="8.85546875" style="792"/>
    <col min="1793" max="1793" width="14.7109375" style="792" customWidth="1"/>
    <col min="1794" max="1794" width="16" style="792" customWidth="1"/>
    <col min="1795" max="1795" width="9.85546875" style="792" customWidth="1"/>
    <col min="1796" max="1796" width="7.5703125" style="792" bestFit="1" customWidth="1"/>
    <col min="1797" max="1797" width="9.42578125" style="792" customWidth="1"/>
    <col min="1798" max="1798" width="7.5703125" style="792" bestFit="1" customWidth="1"/>
    <col min="1799" max="1799" width="9.42578125" style="792" customWidth="1"/>
    <col min="1800" max="1800" width="7.5703125" style="792" bestFit="1" customWidth="1"/>
    <col min="1801" max="1801" width="9.42578125" style="792" customWidth="1"/>
    <col min="1802" max="1802" width="8.28515625" style="792" customWidth="1"/>
    <col min="1803" max="2048" width="8.85546875" style="792"/>
    <col min="2049" max="2049" width="14.7109375" style="792" customWidth="1"/>
    <col min="2050" max="2050" width="16" style="792" customWidth="1"/>
    <col min="2051" max="2051" width="9.85546875" style="792" customWidth="1"/>
    <col min="2052" max="2052" width="7.5703125" style="792" bestFit="1" customWidth="1"/>
    <col min="2053" max="2053" width="9.42578125" style="792" customWidth="1"/>
    <col min="2054" max="2054" width="7.5703125" style="792" bestFit="1" customWidth="1"/>
    <col min="2055" max="2055" width="9.42578125" style="792" customWidth="1"/>
    <col min="2056" max="2056" width="7.5703125" style="792" bestFit="1" customWidth="1"/>
    <col min="2057" max="2057" width="9.42578125" style="792" customWidth="1"/>
    <col min="2058" max="2058" width="8.28515625" style="792" customWidth="1"/>
    <col min="2059" max="2304" width="8.85546875" style="792"/>
    <col min="2305" max="2305" width="14.7109375" style="792" customWidth="1"/>
    <col min="2306" max="2306" width="16" style="792" customWidth="1"/>
    <col min="2307" max="2307" width="9.85546875" style="792" customWidth="1"/>
    <col min="2308" max="2308" width="7.5703125" style="792" bestFit="1" customWidth="1"/>
    <col min="2309" max="2309" width="9.42578125" style="792" customWidth="1"/>
    <col min="2310" max="2310" width="7.5703125" style="792" bestFit="1" customWidth="1"/>
    <col min="2311" max="2311" width="9.42578125" style="792" customWidth="1"/>
    <col min="2312" max="2312" width="7.5703125" style="792" bestFit="1" customWidth="1"/>
    <col min="2313" max="2313" width="9.42578125" style="792" customWidth="1"/>
    <col min="2314" max="2314" width="8.28515625" style="792" customWidth="1"/>
    <col min="2315" max="2560" width="8.85546875" style="792"/>
    <col min="2561" max="2561" width="14.7109375" style="792" customWidth="1"/>
    <col min="2562" max="2562" width="16" style="792" customWidth="1"/>
    <col min="2563" max="2563" width="9.85546875" style="792" customWidth="1"/>
    <col min="2564" max="2564" width="7.5703125" style="792" bestFit="1" customWidth="1"/>
    <col min="2565" max="2565" width="9.42578125" style="792" customWidth="1"/>
    <col min="2566" max="2566" width="7.5703125" style="792" bestFit="1" customWidth="1"/>
    <col min="2567" max="2567" width="9.42578125" style="792" customWidth="1"/>
    <col min="2568" max="2568" width="7.5703125" style="792" bestFit="1" customWidth="1"/>
    <col min="2569" max="2569" width="9.42578125" style="792" customWidth="1"/>
    <col min="2570" max="2570" width="8.28515625" style="792" customWidth="1"/>
    <col min="2571" max="2816" width="8.85546875" style="792"/>
    <col min="2817" max="2817" width="14.7109375" style="792" customWidth="1"/>
    <col min="2818" max="2818" width="16" style="792" customWidth="1"/>
    <col min="2819" max="2819" width="9.85546875" style="792" customWidth="1"/>
    <col min="2820" max="2820" width="7.5703125" style="792" bestFit="1" customWidth="1"/>
    <col min="2821" max="2821" width="9.42578125" style="792" customWidth="1"/>
    <col min="2822" max="2822" width="7.5703125" style="792" bestFit="1" customWidth="1"/>
    <col min="2823" max="2823" width="9.42578125" style="792" customWidth="1"/>
    <col min="2824" max="2824" width="7.5703125" style="792" bestFit="1" customWidth="1"/>
    <col min="2825" max="2825" width="9.42578125" style="792" customWidth="1"/>
    <col min="2826" max="2826" width="8.28515625" style="792" customWidth="1"/>
    <col min="2827" max="3072" width="8.85546875" style="792"/>
    <col min="3073" max="3073" width="14.7109375" style="792" customWidth="1"/>
    <col min="3074" max="3074" width="16" style="792" customWidth="1"/>
    <col min="3075" max="3075" width="9.85546875" style="792" customWidth="1"/>
    <col min="3076" max="3076" width="7.5703125" style="792" bestFit="1" customWidth="1"/>
    <col min="3077" max="3077" width="9.42578125" style="792" customWidth="1"/>
    <col min="3078" max="3078" width="7.5703125" style="792" bestFit="1" customWidth="1"/>
    <col min="3079" max="3079" width="9.42578125" style="792" customWidth="1"/>
    <col min="3080" max="3080" width="7.5703125" style="792" bestFit="1" customWidth="1"/>
    <col min="3081" max="3081" width="9.42578125" style="792" customWidth="1"/>
    <col min="3082" max="3082" width="8.28515625" style="792" customWidth="1"/>
    <col min="3083" max="3328" width="8.85546875" style="792"/>
    <col min="3329" max="3329" width="14.7109375" style="792" customWidth="1"/>
    <col min="3330" max="3330" width="16" style="792" customWidth="1"/>
    <col min="3331" max="3331" width="9.85546875" style="792" customWidth="1"/>
    <col min="3332" max="3332" width="7.5703125" style="792" bestFit="1" customWidth="1"/>
    <col min="3333" max="3333" width="9.42578125" style="792" customWidth="1"/>
    <col min="3334" max="3334" width="7.5703125" style="792" bestFit="1" customWidth="1"/>
    <col min="3335" max="3335" width="9.42578125" style="792" customWidth="1"/>
    <col min="3336" max="3336" width="7.5703125" style="792" bestFit="1" customWidth="1"/>
    <col min="3337" max="3337" width="9.42578125" style="792" customWidth="1"/>
    <col min="3338" max="3338" width="8.28515625" style="792" customWidth="1"/>
    <col min="3339" max="3584" width="8.85546875" style="792"/>
    <col min="3585" max="3585" width="14.7109375" style="792" customWidth="1"/>
    <col min="3586" max="3586" width="16" style="792" customWidth="1"/>
    <col min="3587" max="3587" width="9.85546875" style="792" customWidth="1"/>
    <col min="3588" max="3588" width="7.5703125" style="792" bestFit="1" customWidth="1"/>
    <col min="3589" max="3589" width="9.42578125" style="792" customWidth="1"/>
    <col min="3590" max="3590" width="7.5703125" style="792" bestFit="1" customWidth="1"/>
    <col min="3591" max="3591" width="9.42578125" style="792" customWidth="1"/>
    <col min="3592" max="3592" width="7.5703125" style="792" bestFit="1" customWidth="1"/>
    <col min="3593" max="3593" width="9.42578125" style="792" customWidth="1"/>
    <col min="3594" max="3594" width="8.28515625" style="792" customWidth="1"/>
    <col min="3595" max="3840" width="8.85546875" style="792"/>
    <col min="3841" max="3841" width="14.7109375" style="792" customWidth="1"/>
    <col min="3842" max="3842" width="16" style="792" customWidth="1"/>
    <col min="3843" max="3843" width="9.85546875" style="792" customWidth="1"/>
    <col min="3844" max="3844" width="7.5703125" style="792" bestFit="1" customWidth="1"/>
    <col min="3845" max="3845" width="9.42578125" style="792" customWidth="1"/>
    <col min="3846" max="3846" width="7.5703125" style="792" bestFit="1" customWidth="1"/>
    <col min="3847" max="3847" width="9.42578125" style="792" customWidth="1"/>
    <col min="3848" max="3848" width="7.5703125" style="792" bestFit="1" customWidth="1"/>
    <col min="3849" max="3849" width="9.42578125" style="792" customWidth="1"/>
    <col min="3850" max="3850" width="8.28515625" style="792" customWidth="1"/>
    <col min="3851" max="4096" width="8.85546875" style="792"/>
    <col min="4097" max="4097" width="14.7109375" style="792" customWidth="1"/>
    <col min="4098" max="4098" width="16" style="792" customWidth="1"/>
    <col min="4099" max="4099" width="9.85546875" style="792" customWidth="1"/>
    <col min="4100" max="4100" width="7.5703125" style="792" bestFit="1" customWidth="1"/>
    <col min="4101" max="4101" width="9.42578125" style="792" customWidth="1"/>
    <col min="4102" max="4102" width="7.5703125" style="792" bestFit="1" customWidth="1"/>
    <col min="4103" max="4103" width="9.42578125" style="792" customWidth="1"/>
    <col min="4104" max="4104" width="7.5703125" style="792" bestFit="1" customWidth="1"/>
    <col min="4105" max="4105" width="9.42578125" style="792" customWidth="1"/>
    <col min="4106" max="4106" width="8.28515625" style="792" customWidth="1"/>
    <col min="4107" max="4352" width="8.85546875" style="792"/>
    <col min="4353" max="4353" width="14.7109375" style="792" customWidth="1"/>
    <col min="4354" max="4354" width="16" style="792" customWidth="1"/>
    <col min="4355" max="4355" width="9.85546875" style="792" customWidth="1"/>
    <col min="4356" max="4356" width="7.5703125" style="792" bestFit="1" customWidth="1"/>
    <col min="4357" max="4357" width="9.42578125" style="792" customWidth="1"/>
    <col min="4358" max="4358" width="7.5703125" style="792" bestFit="1" customWidth="1"/>
    <col min="4359" max="4359" width="9.42578125" style="792" customWidth="1"/>
    <col min="4360" max="4360" width="7.5703125" style="792" bestFit="1" customWidth="1"/>
    <col min="4361" max="4361" width="9.42578125" style="792" customWidth="1"/>
    <col min="4362" max="4362" width="8.28515625" style="792" customWidth="1"/>
    <col min="4363" max="4608" width="8.85546875" style="792"/>
    <col min="4609" max="4609" width="14.7109375" style="792" customWidth="1"/>
    <col min="4610" max="4610" width="16" style="792" customWidth="1"/>
    <col min="4611" max="4611" width="9.85546875" style="792" customWidth="1"/>
    <col min="4612" max="4612" width="7.5703125" style="792" bestFit="1" customWidth="1"/>
    <col min="4613" max="4613" width="9.42578125" style="792" customWidth="1"/>
    <col min="4614" max="4614" width="7.5703125" style="792" bestFit="1" customWidth="1"/>
    <col min="4615" max="4615" width="9.42578125" style="792" customWidth="1"/>
    <col min="4616" max="4616" width="7.5703125" style="792" bestFit="1" customWidth="1"/>
    <col min="4617" max="4617" width="9.42578125" style="792" customWidth="1"/>
    <col min="4618" max="4618" width="8.28515625" style="792" customWidth="1"/>
    <col min="4619" max="4864" width="8.85546875" style="792"/>
    <col min="4865" max="4865" width="14.7109375" style="792" customWidth="1"/>
    <col min="4866" max="4866" width="16" style="792" customWidth="1"/>
    <col min="4867" max="4867" width="9.85546875" style="792" customWidth="1"/>
    <col min="4868" max="4868" width="7.5703125" style="792" bestFit="1" customWidth="1"/>
    <col min="4869" max="4869" width="9.42578125" style="792" customWidth="1"/>
    <col min="4870" max="4870" width="7.5703125" style="792" bestFit="1" customWidth="1"/>
    <col min="4871" max="4871" width="9.42578125" style="792" customWidth="1"/>
    <col min="4872" max="4872" width="7.5703125" style="792" bestFit="1" customWidth="1"/>
    <col min="4873" max="4873" width="9.42578125" style="792" customWidth="1"/>
    <col min="4874" max="4874" width="8.28515625" style="792" customWidth="1"/>
    <col min="4875" max="5120" width="8.85546875" style="792"/>
    <col min="5121" max="5121" width="14.7109375" style="792" customWidth="1"/>
    <col min="5122" max="5122" width="16" style="792" customWidth="1"/>
    <col min="5123" max="5123" width="9.85546875" style="792" customWidth="1"/>
    <col min="5124" max="5124" width="7.5703125" style="792" bestFit="1" customWidth="1"/>
    <col min="5125" max="5125" width="9.42578125" style="792" customWidth="1"/>
    <col min="5126" max="5126" width="7.5703125" style="792" bestFit="1" customWidth="1"/>
    <col min="5127" max="5127" width="9.42578125" style="792" customWidth="1"/>
    <col min="5128" max="5128" width="7.5703125" style="792" bestFit="1" customWidth="1"/>
    <col min="5129" max="5129" width="9.42578125" style="792" customWidth="1"/>
    <col min="5130" max="5130" width="8.28515625" style="792" customWidth="1"/>
    <col min="5131" max="5376" width="8.85546875" style="792"/>
    <col min="5377" max="5377" width="14.7109375" style="792" customWidth="1"/>
    <col min="5378" max="5378" width="16" style="792" customWidth="1"/>
    <col min="5379" max="5379" width="9.85546875" style="792" customWidth="1"/>
    <col min="5380" max="5380" width="7.5703125" style="792" bestFit="1" customWidth="1"/>
    <col min="5381" max="5381" width="9.42578125" style="792" customWidth="1"/>
    <col min="5382" max="5382" width="7.5703125" style="792" bestFit="1" customWidth="1"/>
    <col min="5383" max="5383" width="9.42578125" style="792" customWidth="1"/>
    <col min="5384" max="5384" width="7.5703125" style="792" bestFit="1" customWidth="1"/>
    <col min="5385" max="5385" width="9.42578125" style="792" customWidth="1"/>
    <col min="5386" max="5386" width="8.28515625" style="792" customWidth="1"/>
    <col min="5387" max="5632" width="8.85546875" style="792"/>
    <col min="5633" max="5633" width="14.7109375" style="792" customWidth="1"/>
    <col min="5634" max="5634" width="16" style="792" customWidth="1"/>
    <col min="5635" max="5635" width="9.85546875" style="792" customWidth="1"/>
    <col min="5636" max="5636" width="7.5703125" style="792" bestFit="1" customWidth="1"/>
    <col min="5637" max="5637" width="9.42578125" style="792" customWidth="1"/>
    <col min="5638" max="5638" width="7.5703125" style="792" bestFit="1" customWidth="1"/>
    <col min="5639" max="5639" width="9.42578125" style="792" customWidth="1"/>
    <col min="5640" max="5640" width="7.5703125" style="792" bestFit="1" customWidth="1"/>
    <col min="5641" max="5641" width="9.42578125" style="792" customWidth="1"/>
    <col min="5642" max="5642" width="8.28515625" style="792" customWidth="1"/>
    <col min="5643" max="5888" width="8.85546875" style="792"/>
    <col min="5889" max="5889" width="14.7109375" style="792" customWidth="1"/>
    <col min="5890" max="5890" width="16" style="792" customWidth="1"/>
    <col min="5891" max="5891" width="9.85546875" style="792" customWidth="1"/>
    <col min="5892" max="5892" width="7.5703125" style="792" bestFit="1" customWidth="1"/>
    <col min="5893" max="5893" width="9.42578125" style="792" customWidth="1"/>
    <col min="5894" max="5894" width="7.5703125" style="792" bestFit="1" customWidth="1"/>
    <col min="5895" max="5895" width="9.42578125" style="792" customWidth="1"/>
    <col min="5896" max="5896" width="7.5703125" style="792" bestFit="1" customWidth="1"/>
    <col min="5897" max="5897" width="9.42578125" style="792" customWidth="1"/>
    <col min="5898" max="5898" width="8.28515625" style="792" customWidth="1"/>
    <col min="5899" max="6144" width="8.85546875" style="792"/>
    <col min="6145" max="6145" width="14.7109375" style="792" customWidth="1"/>
    <col min="6146" max="6146" width="16" style="792" customWidth="1"/>
    <col min="6147" max="6147" width="9.85546875" style="792" customWidth="1"/>
    <col min="6148" max="6148" width="7.5703125" style="792" bestFit="1" customWidth="1"/>
    <col min="6149" max="6149" width="9.42578125" style="792" customWidth="1"/>
    <col min="6150" max="6150" width="7.5703125" style="792" bestFit="1" customWidth="1"/>
    <col min="6151" max="6151" width="9.42578125" style="792" customWidth="1"/>
    <col min="6152" max="6152" width="7.5703125" style="792" bestFit="1" customWidth="1"/>
    <col min="6153" max="6153" width="9.42578125" style="792" customWidth="1"/>
    <col min="6154" max="6154" width="8.28515625" style="792" customWidth="1"/>
    <col min="6155" max="6400" width="8.85546875" style="792"/>
    <col min="6401" max="6401" width="14.7109375" style="792" customWidth="1"/>
    <col min="6402" max="6402" width="16" style="792" customWidth="1"/>
    <col min="6403" max="6403" width="9.85546875" style="792" customWidth="1"/>
    <col min="6404" max="6404" width="7.5703125" style="792" bestFit="1" customWidth="1"/>
    <col min="6405" max="6405" width="9.42578125" style="792" customWidth="1"/>
    <col min="6406" max="6406" width="7.5703125" style="792" bestFit="1" customWidth="1"/>
    <col min="6407" max="6407" width="9.42578125" style="792" customWidth="1"/>
    <col min="6408" max="6408" width="7.5703125" style="792" bestFit="1" customWidth="1"/>
    <col min="6409" max="6409" width="9.42578125" style="792" customWidth="1"/>
    <col min="6410" max="6410" width="8.28515625" style="792" customWidth="1"/>
    <col min="6411" max="6656" width="8.85546875" style="792"/>
    <col min="6657" max="6657" width="14.7109375" style="792" customWidth="1"/>
    <col min="6658" max="6658" width="16" style="792" customWidth="1"/>
    <col min="6659" max="6659" width="9.85546875" style="792" customWidth="1"/>
    <col min="6660" max="6660" width="7.5703125" style="792" bestFit="1" customWidth="1"/>
    <col min="6661" max="6661" width="9.42578125" style="792" customWidth="1"/>
    <col min="6662" max="6662" width="7.5703125" style="792" bestFit="1" customWidth="1"/>
    <col min="6663" max="6663" width="9.42578125" style="792" customWidth="1"/>
    <col min="6664" max="6664" width="7.5703125" style="792" bestFit="1" customWidth="1"/>
    <col min="6665" max="6665" width="9.42578125" style="792" customWidth="1"/>
    <col min="6666" max="6666" width="8.28515625" style="792" customWidth="1"/>
    <col min="6667" max="6912" width="8.85546875" style="792"/>
    <col min="6913" max="6913" width="14.7109375" style="792" customWidth="1"/>
    <col min="6914" max="6914" width="16" style="792" customWidth="1"/>
    <col min="6915" max="6915" width="9.85546875" style="792" customWidth="1"/>
    <col min="6916" max="6916" width="7.5703125" style="792" bestFit="1" customWidth="1"/>
    <col min="6917" max="6917" width="9.42578125" style="792" customWidth="1"/>
    <col min="6918" max="6918" width="7.5703125" style="792" bestFit="1" customWidth="1"/>
    <col min="6919" max="6919" width="9.42578125" style="792" customWidth="1"/>
    <col min="6920" max="6920" width="7.5703125" style="792" bestFit="1" customWidth="1"/>
    <col min="6921" max="6921" width="9.42578125" style="792" customWidth="1"/>
    <col min="6922" max="6922" width="8.28515625" style="792" customWidth="1"/>
    <col min="6923" max="7168" width="8.85546875" style="792"/>
    <col min="7169" max="7169" width="14.7109375" style="792" customWidth="1"/>
    <col min="7170" max="7170" width="16" style="792" customWidth="1"/>
    <col min="7171" max="7171" width="9.85546875" style="792" customWidth="1"/>
    <col min="7172" max="7172" width="7.5703125" style="792" bestFit="1" customWidth="1"/>
    <col min="7173" max="7173" width="9.42578125" style="792" customWidth="1"/>
    <col min="7174" max="7174" width="7.5703125" style="792" bestFit="1" customWidth="1"/>
    <col min="7175" max="7175" width="9.42578125" style="792" customWidth="1"/>
    <col min="7176" max="7176" width="7.5703125" style="792" bestFit="1" customWidth="1"/>
    <col min="7177" max="7177" width="9.42578125" style="792" customWidth="1"/>
    <col min="7178" max="7178" width="8.28515625" style="792" customWidth="1"/>
    <col min="7179" max="7424" width="8.85546875" style="792"/>
    <col min="7425" max="7425" width="14.7109375" style="792" customWidth="1"/>
    <col min="7426" max="7426" width="16" style="792" customWidth="1"/>
    <col min="7427" max="7427" width="9.85546875" style="792" customWidth="1"/>
    <col min="7428" max="7428" width="7.5703125" style="792" bestFit="1" customWidth="1"/>
    <col min="7429" max="7429" width="9.42578125" style="792" customWidth="1"/>
    <col min="7430" max="7430" width="7.5703125" style="792" bestFit="1" customWidth="1"/>
    <col min="7431" max="7431" width="9.42578125" style="792" customWidth="1"/>
    <col min="7432" max="7432" width="7.5703125" style="792" bestFit="1" customWidth="1"/>
    <col min="7433" max="7433" width="9.42578125" style="792" customWidth="1"/>
    <col min="7434" max="7434" width="8.28515625" style="792" customWidth="1"/>
    <col min="7435" max="7680" width="8.85546875" style="792"/>
    <col min="7681" max="7681" width="14.7109375" style="792" customWidth="1"/>
    <col min="7682" max="7682" width="16" style="792" customWidth="1"/>
    <col min="7683" max="7683" width="9.85546875" style="792" customWidth="1"/>
    <col min="7684" max="7684" width="7.5703125" style="792" bestFit="1" customWidth="1"/>
    <col min="7685" max="7685" width="9.42578125" style="792" customWidth="1"/>
    <col min="7686" max="7686" width="7.5703125" style="792" bestFit="1" customWidth="1"/>
    <col min="7687" max="7687" width="9.42578125" style="792" customWidth="1"/>
    <col min="7688" max="7688" width="7.5703125" style="792" bestFit="1" customWidth="1"/>
    <col min="7689" max="7689" width="9.42578125" style="792" customWidth="1"/>
    <col min="7690" max="7690" width="8.28515625" style="792" customWidth="1"/>
    <col min="7691" max="7936" width="8.85546875" style="792"/>
    <col min="7937" max="7937" width="14.7109375" style="792" customWidth="1"/>
    <col min="7938" max="7938" width="16" style="792" customWidth="1"/>
    <col min="7939" max="7939" width="9.85546875" style="792" customWidth="1"/>
    <col min="7940" max="7940" width="7.5703125" style="792" bestFit="1" customWidth="1"/>
    <col min="7941" max="7941" width="9.42578125" style="792" customWidth="1"/>
    <col min="7942" max="7942" width="7.5703125" style="792" bestFit="1" customWidth="1"/>
    <col min="7943" max="7943" width="9.42578125" style="792" customWidth="1"/>
    <col min="7944" max="7944" width="7.5703125" style="792" bestFit="1" customWidth="1"/>
    <col min="7945" max="7945" width="9.42578125" style="792" customWidth="1"/>
    <col min="7946" max="7946" width="8.28515625" style="792" customWidth="1"/>
    <col min="7947" max="8192" width="8.85546875" style="792"/>
    <col min="8193" max="8193" width="14.7109375" style="792" customWidth="1"/>
    <col min="8194" max="8194" width="16" style="792" customWidth="1"/>
    <col min="8195" max="8195" width="9.85546875" style="792" customWidth="1"/>
    <col min="8196" max="8196" width="7.5703125" style="792" bestFit="1" customWidth="1"/>
    <col min="8197" max="8197" width="9.42578125" style="792" customWidth="1"/>
    <col min="8198" max="8198" width="7.5703125" style="792" bestFit="1" customWidth="1"/>
    <col min="8199" max="8199" width="9.42578125" style="792" customWidth="1"/>
    <col min="8200" max="8200" width="7.5703125" style="792" bestFit="1" customWidth="1"/>
    <col min="8201" max="8201" width="9.42578125" style="792" customWidth="1"/>
    <col min="8202" max="8202" width="8.28515625" style="792" customWidth="1"/>
    <col min="8203" max="8448" width="8.85546875" style="792"/>
    <col min="8449" max="8449" width="14.7109375" style="792" customWidth="1"/>
    <col min="8450" max="8450" width="16" style="792" customWidth="1"/>
    <col min="8451" max="8451" width="9.85546875" style="792" customWidth="1"/>
    <col min="8452" max="8452" width="7.5703125" style="792" bestFit="1" customWidth="1"/>
    <col min="8453" max="8453" width="9.42578125" style="792" customWidth="1"/>
    <col min="8454" max="8454" width="7.5703125" style="792" bestFit="1" customWidth="1"/>
    <col min="8455" max="8455" width="9.42578125" style="792" customWidth="1"/>
    <col min="8456" max="8456" width="7.5703125" style="792" bestFit="1" customWidth="1"/>
    <col min="8457" max="8457" width="9.42578125" style="792" customWidth="1"/>
    <col min="8458" max="8458" width="8.28515625" style="792" customWidth="1"/>
    <col min="8459" max="8704" width="8.85546875" style="792"/>
    <col min="8705" max="8705" width="14.7109375" style="792" customWidth="1"/>
    <col min="8706" max="8706" width="16" style="792" customWidth="1"/>
    <col min="8707" max="8707" width="9.85546875" style="792" customWidth="1"/>
    <col min="8708" max="8708" width="7.5703125" style="792" bestFit="1" customWidth="1"/>
    <col min="8709" max="8709" width="9.42578125" style="792" customWidth="1"/>
    <col min="8710" max="8710" width="7.5703125" style="792" bestFit="1" customWidth="1"/>
    <col min="8711" max="8711" width="9.42578125" style="792" customWidth="1"/>
    <col min="8712" max="8712" width="7.5703125" style="792" bestFit="1" customWidth="1"/>
    <col min="8713" max="8713" width="9.42578125" style="792" customWidth="1"/>
    <col min="8714" max="8714" width="8.28515625" style="792" customWidth="1"/>
    <col min="8715" max="8960" width="8.85546875" style="792"/>
    <col min="8961" max="8961" width="14.7109375" style="792" customWidth="1"/>
    <col min="8962" max="8962" width="16" style="792" customWidth="1"/>
    <col min="8963" max="8963" width="9.85546875" style="792" customWidth="1"/>
    <col min="8964" max="8964" width="7.5703125" style="792" bestFit="1" customWidth="1"/>
    <col min="8965" max="8965" width="9.42578125" style="792" customWidth="1"/>
    <col min="8966" max="8966" width="7.5703125" style="792" bestFit="1" customWidth="1"/>
    <col min="8967" max="8967" width="9.42578125" style="792" customWidth="1"/>
    <col min="8968" max="8968" width="7.5703125" style="792" bestFit="1" customWidth="1"/>
    <col min="8969" max="8969" width="9.42578125" style="792" customWidth="1"/>
    <col min="8970" max="8970" width="8.28515625" style="792" customWidth="1"/>
    <col min="8971" max="9216" width="8.85546875" style="792"/>
    <col min="9217" max="9217" width="14.7109375" style="792" customWidth="1"/>
    <col min="9218" max="9218" width="16" style="792" customWidth="1"/>
    <col min="9219" max="9219" width="9.85546875" style="792" customWidth="1"/>
    <col min="9220" max="9220" width="7.5703125" style="792" bestFit="1" customWidth="1"/>
    <col min="9221" max="9221" width="9.42578125" style="792" customWidth="1"/>
    <col min="9222" max="9222" width="7.5703125" style="792" bestFit="1" customWidth="1"/>
    <col min="9223" max="9223" width="9.42578125" style="792" customWidth="1"/>
    <col min="9224" max="9224" width="7.5703125" style="792" bestFit="1" customWidth="1"/>
    <col min="9225" max="9225" width="9.42578125" style="792" customWidth="1"/>
    <col min="9226" max="9226" width="8.28515625" style="792" customWidth="1"/>
    <col min="9227" max="9472" width="8.85546875" style="792"/>
    <col min="9473" max="9473" width="14.7109375" style="792" customWidth="1"/>
    <col min="9474" max="9474" width="16" style="792" customWidth="1"/>
    <col min="9475" max="9475" width="9.85546875" style="792" customWidth="1"/>
    <col min="9476" max="9476" width="7.5703125" style="792" bestFit="1" customWidth="1"/>
    <col min="9477" max="9477" width="9.42578125" style="792" customWidth="1"/>
    <col min="9478" max="9478" width="7.5703125" style="792" bestFit="1" customWidth="1"/>
    <col min="9479" max="9479" width="9.42578125" style="792" customWidth="1"/>
    <col min="9480" max="9480" width="7.5703125" style="792" bestFit="1" customWidth="1"/>
    <col min="9481" max="9481" width="9.42578125" style="792" customWidth="1"/>
    <col min="9482" max="9482" width="8.28515625" style="792" customWidth="1"/>
    <col min="9483" max="9728" width="8.85546875" style="792"/>
    <col min="9729" max="9729" width="14.7109375" style="792" customWidth="1"/>
    <col min="9730" max="9730" width="16" style="792" customWidth="1"/>
    <col min="9731" max="9731" width="9.85546875" style="792" customWidth="1"/>
    <col min="9732" max="9732" width="7.5703125" style="792" bestFit="1" customWidth="1"/>
    <col min="9733" max="9733" width="9.42578125" style="792" customWidth="1"/>
    <col min="9734" max="9734" width="7.5703125" style="792" bestFit="1" customWidth="1"/>
    <col min="9735" max="9735" width="9.42578125" style="792" customWidth="1"/>
    <col min="9736" max="9736" width="7.5703125" style="792" bestFit="1" customWidth="1"/>
    <col min="9737" max="9737" width="9.42578125" style="792" customWidth="1"/>
    <col min="9738" max="9738" width="8.28515625" style="792" customWidth="1"/>
    <col min="9739" max="9984" width="8.85546875" style="792"/>
    <col min="9985" max="9985" width="14.7109375" style="792" customWidth="1"/>
    <col min="9986" max="9986" width="16" style="792" customWidth="1"/>
    <col min="9987" max="9987" width="9.85546875" style="792" customWidth="1"/>
    <col min="9988" max="9988" width="7.5703125" style="792" bestFit="1" customWidth="1"/>
    <col min="9989" max="9989" width="9.42578125" style="792" customWidth="1"/>
    <col min="9990" max="9990" width="7.5703125" style="792" bestFit="1" customWidth="1"/>
    <col min="9991" max="9991" width="9.42578125" style="792" customWidth="1"/>
    <col min="9992" max="9992" width="7.5703125" style="792" bestFit="1" customWidth="1"/>
    <col min="9993" max="9993" width="9.42578125" style="792" customWidth="1"/>
    <col min="9994" max="9994" width="8.28515625" style="792" customWidth="1"/>
    <col min="9995" max="10240" width="8.85546875" style="792"/>
    <col min="10241" max="10241" width="14.7109375" style="792" customWidth="1"/>
    <col min="10242" max="10242" width="16" style="792" customWidth="1"/>
    <col min="10243" max="10243" width="9.85546875" style="792" customWidth="1"/>
    <col min="10244" max="10244" width="7.5703125" style="792" bestFit="1" customWidth="1"/>
    <col min="10245" max="10245" width="9.42578125" style="792" customWidth="1"/>
    <col min="10246" max="10246" width="7.5703125" style="792" bestFit="1" customWidth="1"/>
    <col min="10247" max="10247" width="9.42578125" style="792" customWidth="1"/>
    <col min="10248" max="10248" width="7.5703125" style="792" bestFit="1" customWidth="1"/>
    <col min="10249" max="10249" width="9.42578125" style="792" customWidth="1"/>
    <col min="10250" max="10250" width="8.28515625" style="792" customWidth="1"/>
    <col min="10251" max="10496" width="8.85546875" style="792"/>
    <col min="10497" max="10497" width="14.7109375" style="792" customWidth="1"/>
    <col min="10498" max="10498" width="16" style="792" customWidth="1"/>
    <col min="10499" max="10499" width="9.85546875" style="792" customWidth="1"/>
    <col min="10500" max="10500" width="7.5703125" style="792" bestFit="1" customWidth="1"/>
    <col min="10501" max="10501" width="9.42578125" style="792" customWidth="1"/>
    <col min="10502" max="10502" width="7.5703125" style="792" bestFit="1" customWidth="1"/>
    <col min="10503" max="10503" width="9.42578125" style="792" customWidth="1"/>
    <col min="10504" max="10504" width="7.5703125" style="792" bestFit="1" customWidth="1"/>
    <col min="10505" max="10505" width="9.42578125" style="792" customWidth="1"/>
    <col min="10506" max="10506" width="8.28515625" style="792" customWidth="1"/>
    <col min="10507" max="10752" width="8.85546875" style="792"/>
    <col min="10753" max="10753" width="14.7109375" style="792" customWidth="1"/>
    <col min="10754" max="10754" width="16" style="792" customWidth="1"/>
    <col min="10755" max="10755" width="9.85546875" style="792" customWidth="1"/>
    <col min="10756" max="10756" width="7.5703125" style="792" bestFit="1" customWidth="1"/>
    <col min="10757" max="10757" width="9.42578125" style="792" customWidth="1"/>
    <col min="10758" max="10758" width="7.5703125" style="792" bestFit="1" customWidth="1"/>
    <col min="10759" max="10759" width="9.42578125" style="792" customWidth="1"/>
    <col min="10760" max="10760" width="7.5703125" style="792" bestFit="1" customWidth="1"/>
    <col min="10761" max="10761" width="9.42578125" style="792" customWidth="1"/>
    <col min="10762" max="10762" width="8.28515625" style="792" customWidth="1"/>
    <col min="10763" max="11008" width="8.85546875" style="792"/>
    <col min="11009" max="11009" width="14.7109375" style="792" customWidth="1"/>
    <col min="11010" max="11010" width="16" style="792" customWidth="1"/>
    <col min="11011" max="11011" width="9.85546875" style="792" customWidth="1"/>
    <col min="11012" max="11012" width="7.5703125" style="792" bestFit="1" customWidth="1"/>
    <col min="11013" max="11013" width="9.42578125" style="792" customWidth="1"/>
    <col min="11014" max="11014" width="7.5703125" style="792" bestFit="1" customWidth="1"/>
    <col min="11015" max="11015" width="9.42578125" style="792" customWidth="1"/>
    <col min="11016" max="11016" width="7.5703125" style="792" bestFit="1" customWidth="1"/>
    <col min="11017" max="11017" width="9.42578125" style="792" customWidth="1"/>
    <col min="11018" max="11018" width="8.28515625" style="792" customWidth="1"/>
    <col min="11019" max="11264" width="8.85546875" style="792"/>
    <col min="11265" max="11265" width="14.7109375" style="792" customWidth="1"/>
    <col min="11266" max="11266" width="16" style="792" customWidth="1"/>
    <col min="11267" max="11267" width="9.85546875" style="792" customWidth="1"/>
    <col min="11268" max="11268" width="7.5703125" style="792" bestFit="1" customWidth="1"/>
    <col min="11269" max="11269" width="9.42578125" style="792" customWidth="1"/>
    <col min="11270" max="11270" width="7.5703125" style="792" bestFit="1" customWidth="1"/>
    <col min="11271" max="11271" width="9.42578125" style="792" customWidth="1"/>
    <col min="11272" max="11272" width="7.5703125" style="792" bestFit="1" customWidth="1"/>
    <col min="11273" max="11273" width="9.42578125" style="792" customWidth="1"/>
    <col min="11274" max="11274" width="8.28515625" style="792" customWidth="1"/>
    <col min="11275" max="11520" width="8.85546875" style="792"/>
    <col min="11521" max="11521" width="14.7109375" style="792" customWidth="1"/>
    <col min="11522" max="11522" width="16" style="792" customWidth="1"/>
    <col min="11523" max="11523" width="9.85546875" style="792" customWidth="1"/>
    <col min="11524" max="11524" width="7.5703125" style="792" bestFit="1" customWidth="1"/>
    <col min="11525" max="11525" width="9.42578125" style="792" customWidth="1"/>
    <col min="11526" max="11526" width="7.5703125" style="792" bestFit="1" customWidth="1"/>
    <col min="11527" max="11527" width="9.42578125" style="792" customWidth="1"/>
    <col min="11528" max="11528" width="7.5703125" style="792" bestFit="1" customWidth="1"/>
    <col min="11529" max="11529" width="9.42578125" style="792" customWidth="1"/>
    <col min="11530" max="11530" width="8.28515625" style="792" customWidth="1"/>
    <col min="11531" max="11776" width="8.85546875" style="792"/>
    <col min="11777" max="11777" width="14.7109375" style="792" customWidth="1"/>
    <col min="11778" max="11778" width="16" style="792" customWidth="1"/>
    <col min="11779" max="11779" width="9.85546875" style="792" customWidth="1"/>
    <col min="11780" max="11780" width="7.5703125" style="792" bestFit="1" customWidth="1"/>
    <col min="11781" max="11781" width="9.42578125" style="792" customWidth="1"/>
    <col min="11782" max="11782" width="7.5703125" style="792" bestFit="1" customWidth="1"/>
    <col min="11783" max="11783" width="9.42578125" style="792" customWidth="1"/>
    <col min="11784" max="11784" width="7.5703125" style="792" bestFit="1" customWidth="1"/>
    <col min="11785" max="11785" width="9.42578125" style="792" customWidth="1"/>
    <col min="11786" max="11786" width="8.28515625" style="792" customWidth="1"/>
    <col min="11787" max="12032" width="8.85546875" style="792"/>
    <col min="12033" max="12033" width="14.7109375" style="792" customWidth="1"/>
    <col min="12034" max="12034" width="16" style="792" customWidth="1"/>
    <col min="12035" max="12035" width="9.85546875" style="792" customWidth="1"/>
    <col min="12036" max="12036" width="7.5703125" style="792" bestFit="1" customWidth="1"/>
    <col min="12037" max="12037" width="9.42578125" style="792" customWidth="1"/>
    <col min="12038" max="12038" width="7.5703125" style="792" bestFit="1" customWidth="1"/>
    <col min="12039" max="12039" width="9.42578125" style="792" customWidth="1"/>
    <col min="12040" max="12040" width="7.5703125" style="792" bestFit="1" customWidth="1"/>
    <col min="12041" max="12041" width="9.42578125" style="792" customWidth="1"/>
    <col min="12042" max="12042" width="8.28515625" style="792" customWidth="1"/>
    <col min="12043" max="12288" width="8.85546875" style="792"/>
    <col min="12289" max="12289" width="14.7109375" style="792" customWidth="1"/>
    <col min="12290" max="12290" width="16" style="792" customWidth="1"/>
    <col min="12291" max="12291" width="9.85546875" style="792" customWidth="1"/>
    <col min="12292" max="12292" width="7.5703125" style="792" bestFit="1" customWidth="1"/>
    <col min="12293" max="12293" width="9.42578125" style="792" customWidth="1"/>
    <col min="12294" max="12294" width="7.5703125" style="792" bestFit="1" customWidth="1"/>
    <col min="12295" max="12295" width="9.42578125" style="792" customWidth="1"/>
    <col min="12296" max="12296" width="7.5703125" style="792" bestFit="1" customWidth="1"/>
    <col min="12297" max="12297" width="9.42578125" style="792" customWidth="1"/>
    <col min="12298" max="12298" width="8.28515625" style="792" customWidth="1"/>
    <col min="12299" max="12544" width="8.85546875" style="792"/>
    <col min="12545" max="12545" width="14.7109375" style="792" customWidth="1"/>
    <col min="12546" max="12546" width="16" style="792" customWidth="1"/>
    <col min="12547" max="12547" width="9.85546875" style="792" customWidth="1"/>
    <col min="12548" max="12548" width="7.5703125" style="792" bestFit="1" customWidth="1"/>
    <col min="12549" max="12549" width="9.42578125" style="792" customWidth="1"/>
    <col min="12550" max="12550" width="7.5703125" style="792" bestFit="1" customWidth="1"/>
    <col min="12551" max="12551" width="9.42578125" style="792" customWidth="1"/>
    <col min="12552" max="12552" width="7.5703125" style="792" bestFit="1" customWidth="1"/>
    <col min="12553" max="12553" width="9.42578125" style="792" customWidth="1"/>
    <col min="12554" max="12554" width="8.28515625" style="792" customWidth="1"/>
    <col min="12555" max="12800" width="8.85546875" style="792"/>
    <col min="12801" max="12801" width="14.7109375" style="792" customWidth="1"/>
    <col min="12802" max="12802" width="16" style="792" customWidth="1"/>
    <col min="12803" max="12803" width="9.85546875" style="792" customWidth="1"/>
    <col min="12804" max="12804" width="7.5703125" style="792" bestFit="1" customWidth="1"/>
    <col min="12805" max="12805" width="9.42578125" style="792" customWidth="1"/>
    <col min="12806" max="12806" width="7.5703125" style="792" bestFit="1" customWidth="1"/>
    <col min="12807" max="12807" width="9.42578125" style="792" customWidth="1"/>
    <col min="12808" max="12808" width="7.5703125" style="792" bestFit="1" customWidth="1"/>
    <col min="12809" max="12809" width="9.42578125" style="792" customWidth="1"/>
    <col min="12810" max="12810" width="8.28515625" style="792" customWidth="1"/>
    <col min="12811" max="13056" width="8.85546875" style="792"/>
    <col min="13057" max="13057" width="14.7109375" style="792" customWidth="1"/>
    <col min="13058" max="13058" width="16" style="792" customWidth="1"/>
    <col min="13059" max="13059" width="9.85546875" style="792" customWidth="1"/>
    <col min="13060" max="13060" width="7.5703125" style="792" bestFit="1" customWidth="1"/>
    <col min="13061" max="13061" width="9.42578125" style="792" customWidth="1"/>
    <col min="13062" max="13062" width="7.5703125" style="792" bestFit="1" customWidth="1"/>
    <col min="13063" max="13063" width="9.42578125" style="792" customWidth="1"/>
    <col min="13064" max="13064" width="7.5703125" style="792" bestFit="1" customWidth="1"/>
    <col min="13065" max="13065" width="9.42578125" style="792" customWidth="1"/>
    <col min="13066" max="13066" width="8.28515625" style="792" customWidth="1"/>
    <col min="13067" max="13312" width="8.85546875" style="792"/>
    <col min="13313" max="13313" width="14.7109375" style="792" customWidth="1"/>
    <col min="13314" max="13314" width="16" style="792" customWidth="1"/>
    <col min="13315" max="13315" width="9.85546875" style="792" customWidth="1"/>
    <col min="13316" max="13316" width="7.5703125" style="792" bestFit="1" customWidth="1"/>
    <col min="13317" max="13317" width="9.42578125" style="792" customWidth="1"/>
    <col min="13318" max="13318" width="7.5703125" style="792" bestFit="1" customWidth="1"/>
    <col min="13319" max="13319" width="9.42578125" style="792" customWidth="1"/>
    <col min="13320" max="13320" width="7.5703125" style="792" bestFit="1" customWidth="1"/>
    <col min="13321" max="13321" width="9.42578125" style="792" customWidth="1"/>
    <col min="13322" max="13322" width="8.28515625" style="792" customWidth="1"/>
    <col min="13323" max="13568" width="8.85546875" style="792"/>
    <col min="13569" max="13569" width="14.7109375" style="792" customWidth="1"/>
    <col min="13570" max="13570" width="16" style="792" customWidth="1"/>
    <col min="13571" max="13571" width="9.85546875" style="792" customWidth="1"/>
    <col min="13572" max="13572" width="7.5703125" style="792" bestFit="1" customWidth="1"/>
    <col min="13573" max="13573" width="9.42578125" style="792" customWidth="1"/>
    <col min="13574" max="13574" width="7.5703125" style="792" bestFit="1" customWidth="1"/>
    <col min="13575" max="13575" width="9.42578125" style="792" customWidth="1"/>
    <col min="13576" max="13576" width="7.5703125" style="792" bestFit="1" customWidth="1"/>
    <col min="13577" max="13577" width="9.42578125" style="792" customWidth="1"/>
    <col min="13578" max="13578" width="8.28515625" style="792" customWidth="1"/>
    <col min="13579" max="13824" width="8.85546875" style="792"/>
    <col min="13825" max="13825" width="14.7109375" style="792" customWidth="1"/>
    <col min="13826" max="13826" width="16" style="792" customWidth="1"/>
    <col min="13827" max="13827" width="9.85546875" style="792" customWidth="1"/>
    <col min="13828" max="13828" width="7.5703125" style="792" bestFit="1" customWidth="1"/>
    <col min="13829" max="13829" width="9.42578125" style="792" customWidth="1"/>
    <col min="13830" max="13830" width="7.5703125" style="792" bestFit="1" customWidth="1"/>
    <col min="13831" max="13831" width="9.42578125" style="792" customWidth="1"/>
    <col min="13832" max="13832" width="7.5703125" style="792" bestFit="1" customWidth="1"/>
    <col min="13833" max="13833" width="9.42578125" style="792" customWidth="1"/>
    <col min="13834" max="13834" width="8.28515625" style="792" customWidth="1"/>
    <col min="13835" max="14080" width="8.85546875" style="792"/>
    <col min="14081" max="14081" width="14.7109375" style="792" customWidth="1"/>
    <col min="14082" max="14082" width="16" style="792" customWidth="1"/>
    <col min="14083" max="14083" width="9.85546875" style="792" customWidth="1"/>
    <col min="14084" max="14084" width="7.5703125" style="792" bestFit="1" customWidth="1"/>
    <col min="14085" max="14085" width="9.42578125" style="792" customWidth="1"/>
    <col min="14086" max="14086" width="7.5703125" style="792" bestFit="1" customWidth="1"/>
    <col min="14087" max="14087" width="9.42578125" style="792" customWidth="1"/>
    <col min="14088" max="14088" width="7.5703125" style="792" bestFit="1" customWidth="1"/>
    <col min="14089" max="14089" width="9.42578125" style="792" customWidth="1"/>
    <col min="14090" max="14090" width="8.28515625" style="792" customWidth="1"/>
    <col min="14091" max="14336" width="8.85546875" style="792"/>
    <col min="14337" max="14337" width="14.7109375" style="792" customWidth="1"/>
    <col min="14338" max="14338" width="16" style="792" customWidth="1"/>
    <col min="14339" max="14339" width="9.85546875" style="792" customWidth="1"/>
    <col min="14340" max="14340" width="7.5703125" style="792" bestFit="1" customWidth="1"/>
    <col min="14341" max="14341" width="9.42578125" style="792" customWidth="1"/>
    <col min="14342" max="14342" width="7.5703125" style="792" bestFit="1" customWidth="1"/>
    <col min="14343" max="14343" width="9.42578125" style="792" customWidth="1"/>
    <col min="14344" max="14344" width="7.5703125" style="792" bestFit="1" customWidth="1"/>
    <col min="14345" max="14345" width="9.42578125" style="792" customWidth="1"/>
    <col min="14346" max="14346" width="8.28515625" style="792" customWidth="1"/>
    <col min="14347" max="14592" width="8.85546875" style="792"/>
    <col min="14593" max="14593" width="14.7109375" style="792" customWidth="1"/>
    <col min="14594" max="14594" width="16" style="792" customWidth="1"/>
    <col min="14595" max="14595" width="9.85546875" style="792" customWidth="1"/>
    <col min="14596" max="14596" width="7.5703125" style="792" bestFit="1" customWidth="1"/>
    <col min="14597" max="14597" width="9.42578125" style="792" customWidth="1"/>
    <col min="14598" max="14598" width="7.5703125" style="792" bestFit="1" customWidth="1"/>
    <col min="14599" max="14599" width="9.42578125" style="792" customWidth="1"/>
    <col min="14600" max="14600" width="7.5703125" style="792" bestFit="1" customWidth="1"/>
    <col min="14601" max="14601" width="9.42578125" style="792" customWidth="1"/>
    <col min="14602" max="14602" width="8.28515625" style="792" customWidth="1"/>
    <col min="14603" max="14848" width="8.85546875" style="792"/>
    <col min="14849" max="14849" width="14.7109375" style="792" customWidth="1"/>
    <col min="14850" max="14850" width="16" style="792" customWidth="1"/>
    <col min="14851" max="14851" width="9.85546875" style="792" customWidth="1"/>
    <col min="14852" max="14852" width="7.5703125" style="792" bestFit="1" customWidth="1"/>
    <col min="14853" max="14853" width="9.42578125" style="792" customWidth="1"/>
    <col min="14854" max="14854" width="7.5703125" style="792" bestFit="1" customWidth="1"/>
    <col min="14855" max="14855" width="9.42578125" style="792" customWidth="1"/>
    <col min="14856" max="14856" width="7.5703125" style="792" bestFit="1" customWidth="1"/>
    <col min="14857" max="14857" width="9.42578125" style="792" customWidth="1"/>
    <col min="14858" max="14858" width="8.28515625" style="792" customWidth="1"/>
    <col min="14859" max="15104" width="8.85546875" style="792"/>
    <col min="15105" max="15105" width="14.7109375" style="792" customWidth="1"/>
    <col min="15106" max="15106" width="16" style="792" customWidth="1"/>
    <col min="15107" max="15107" width="9.85546875" style="792" customWidth="1"/>
    <col min="15108" max="15108" width="7.5703125" style="792" bestFit="1" customWidth="1"/>
    <col min="15109" max="15109" width="9.42578125" style="792" customWidth="1"/>
    <col min="15110" max="15110" width="7.5703125" style="792" bestFit="1" customWidth="1"/>
    <col min="15111" max="15111" width="9.42578125" style="792" customWidth="1"/>
    <col min="15112" max="15112" width="7.5703125" style="792" bestFit="1" customWidth="1"/>
    <col min="15113" max="15113" width="9.42578125" style="792" customWidth="1"/>
    <col min="15114" max="15114" width="8.28515625" style="792" customWidth="1"/>
    <col min="15115" max="15360" width="8.85546875" style="792"/>
    <col min="15361" max="15361" width="14.7109375" style="792" customWidth="1"/>
    <col min="15362" max="15362" width="16" style="792" customWidth="1"/>
    <col min="15363" max="15363" width="9.85546875" style="792" customWidth="1"/>
    <col min="15364" max="15364" width="7.5703125" style="792" bestFit="1" customWidth="1"/>
    <col min="15365" max="15365" width="9.42578125" style="792" customWidth="1"/>
    <col min="15366" max="15366" width="7.5703125" style="792" bestFit="1" customWidth="1"/>
    <col min="15367" max="15367" width="9.42578125" style="792" customWidth="1"/>
    <col min="15368" max="15368" width="7.5703125" style="792" bestFit="1" customWidth="1"/>
    <col min="15369" max="15369" width="9.42578125" style="792" customWidth="1"/>
    <col min="15370" max="15370" width="8.28515625" style="792" customWidth="1"/>
    <col min="15371" max="15616" width="8.85546875" style="792"/>
    <col min="15617" max="15617" width="14.7109375" style="792" customWidth="1"/>
    <col min="15618" max="15618" width="16" style="792" customWidth="1"/>
    <col min="15619" max="15619" width="9.85546875" style="792" customWidth="1"/>
    <col min="15620" max="15620" width="7.5703125" style="792" bestFit="1" customWidth="1"/>
    <col min="15621" max="15621" width="9.42578125" style="792" customWidth="1"/>
    <col min="15622" max="15622" width="7.5703125" style="792" bestFit="1" customWidth="1"/>
    <col min="15623" max="15623" width="9.42578125" style="792" customWidth="1"/>
    <col min="15624" max="15624" width="7.5703125" style="792" bestFit="1" customWidth="1"/>
    <col min="15625" max="15625" width="9.42578125" style="792" customWidth="1"/>
    <col min="15626" max="15626" width="8.28515625" style="792" customWidth="1"/>
    <col min="15627" max="15872" width="8.85546875" style="792"/>
    <col min="15873" max="15873" width="14.7109375" style="792" customWidth="1"/>
    <col min="15874" max="15874" width="16" style="792" customWidth="1"/>
    <col min="15875" max="15875" width="9.85546875" style="792" customWidth="1"/>
    <col min="15876" max="15876" width="7.5703125" style="792" bestFit="1" customWidth="1"/>
    <col min="15877" max="15877" width="9.42578125" style="792" customWidth="1"/>
    <col min="15878" max="15878" width="7.5703125" style="792" bestFit="1" customWidth="1"/>
    <col min="15879" max="15879" width="9.42578125" style="792" customWidth="1"/>
    <col min="15880" max="15880" width="7.5703125" style="792" bestFit="1" customWidth="1"/>
    <col min="15881" max="15881" width="9.42578125" style="792" customWidth="1"/>
    <col min="15882" max="15882" width="8.28515625" style="792" customWidth="1"/>
    <col min="15883" max="16128" width="8.85546875" style="792"/>
    <col min="16129" max="16129" width="14.7109375" style="792" customWidth="1"/>
    <col min="16130" max="16130" width="16" style="792" customWidth="1"/>
    <col min="16131" max="16131" width="9.85546875" style="792" customWidth="1"/>
    <col min="16132" max="16132" width="7.5703125" style="792" bestFit="1" customWidth="1"/>
    <col min="16133" max="16133" width="9.42578125" style="792" customWidth="1"/>
    <col min="16134" max="16134" width="7.5703125" style="792" bestFit="1" customWidth="1"/>
    <col min="16135" max="16135" width="9.42578125" style="792" customWidth="1"/>
    <col min="16136" max="16136" width="7.5703125" style="792" bestFit="1" customWidth="1"/>
    <col min="16137" max="16137" width="9.42578125" style="792" customWidth="1"/>
    <col min="16138" max="16138" width="8.28515625" style="792" customWidth="1"/>
    <col min="16139" max="16384" width="8.85546875" style="792"/>
  </cols>
  <sheetData>
    <row r="1" spans="1:12" s="934" customFormat="1" ht="23.25">
      <c r="A1" s="4658" t="s">
        <v>1155</v>
      </c>
      <c r="B1" s="4658"/>
      <c r="C1" s="4658"/>
      <c r="D1" s="4658"/>
      <c r="E1" s="4658"/>
      <c r="F1" s="4658"/>
      <c r="G1" s="4658"/>
      <c r="H1" s="4658"/>
      <c r="I1" s="4658"/>
      <c r="J1" s="4658"/>
      <c r="K1" s="4658"/>
      <c r="L1" s="4658"/>
    </row>
    <row r="2" spans="1:12" s="934" customFormat="1" ht="23.25">
      <c r="A2" s="4659" t="s">
        <v>1156</v>
      </c>
      <c r="B2" s="4659"/>
      <c r="C2" s="4659"/>
      <c r="D2" s="4659"/>
      <c r="E2" s="4659"/>
      <c r="F2" s="4659"/>
      <c r="G2" s="4659"/>
      <c r="H2" s="4659"/>
      <c r="I2" s="4659"/>
      <c r="J2" s="4659"/>
      <c r="K2" s="4659"/>
      <c r="L2" s="4659"/>
    </row>
    <row r="3" spans="1:12" s="934" customFormat="1" ht="19.5" customHeight="1">
      <c r="A3" s="1259" t="s">
        <v>1157</v>
      </c>
      <c r="B3" s="936"/>
      <c r="C3" s="936"/>
      <c r="D3" s="936"/>
      <c r="E3" s="936"/>
      <c r="F3" s="936"/>
      <c r="G3" s="936"/>
      <c r="H3" s="936"/>
      <c r="I3" s="936"/>
      <c r="K3" s="936"/>
      <c r="L3" s="1260" t="s">
        <v>1158</v>
      </c>
    </row>
    <row r="4" spans="1:12" s="934" customFormat="1" ht="30" customHeight="1">
      <c r="A4" s="1261"/>
      <c r="B4" s="1262"/>
      <c r="C4" s="4660">
        <v>1431</v>
      </c>
      <c r="D4" s="4661"/>
      <c r="E4" s="4660">
        <v>1432</v>
      </c>
      <c r="F4" s="4661"/>
      <c r="G4" s="4660">
        <v>1433</v>
      </c>
      <c r="H4" s="4661"/>
      <c r="I4" s="4662">
        <v>1434</v>
      </c>
      <c r="J4" s="4662"/>
      <c r="K4" s="4662">
        <v>1435</v>
      </c>
      <c r="L4" s="4662"/>
    </row>
    <row r="5" spans="1:12" s="934" customFormat="1" ht="30" customHeight="1">
      <c r="A5" s="1263" t="s">
        <v>147</v>
      </c>
      <c r="B5" s="1264" t="s">
        <v>148</v>
      </c>
      <c r="C5" s="1265" t="s">
        <v>1159</v>
      </c>
      <c r="D5" s="1265" t="s">
        <v>1160</v>
      </c>
      <c r="E5" s="1265" t="s">
        <v>1159</v>
      </c>
      <c r="F5" s="1266" t="s">
        <v>1160</v>
      </c>
      <c r="G5" s="1267" t="s">
        <v>1159</v>
      </c>
      <c r="H5" s="1267" t="s">
        <v>1160</v>
      </c>
      <c r="I5" s="1267" t="s">
        <v>1159</v>
      </c>
      <c r="J5" s="1267" t="s">
        <v>1160</v>
      </c>
      <c r="K5" s="1267" t="s">
        <v>1159</v>
      </c>
      <c r="L5" s="1267" t="s">
        <v>1160</v>
      </c>
    </row>
    <row r="6" spans="1:12" s="934" customFormat="1" ht="30" customHeight="1">
      <c r="A6" s="1268"/>
      <c r="B6" s="1269"/>
      <c r="C6" s="1270" t="s">
        <v>883</v>
      </c>
      <c r="D6" s="1270" t="s">
        <v>1161</v>
      </c>
      <c r="E6" s="1270" t="s">
        <v>883</v>
      </c>
      <c r="F6" s="1271" t="s">
        <v>1161</v>
      </c>
      <c r="G6" s="1272" t="s">
        <v>883</v>
      </c>
      <c r="H6" s="1272" t="s">
        <v>1161</v>
      </c>
      <c r="I6" s="1272" t="s">
        <v>883</v>
      </c>
      <c r="J6" s="1272" t="s">
        <v>1161</v>
      </c>
      <c r="K6" s="1272" t="s">
        <v>883</v>
      </c>
      <c r="L6" s="1272" t="s">
        <v>1161</v>
      </c>
    </row>
    <row r="7" spans="1:12" s="934" customFormat="1" ht="35.1" customHeight="1">
      <c r="A7" s="1273" t="s">
        <v>55</v>
      </c>
      <c r="B7" s="1274" t="s">
        <v>56</v>
      </c>
      <c r="C7" s="1275">
        <v>44</v>
      </c>
      <c r="D7" s="1275">
        <v>7171</v>
      </c>
      <c r="E7" s="1275">
        <v>45</v>
      </c>
      <c r="F7" s="1275">
        <v>7322</v>
      </c>
      <c r="G7" s="1275">
        <v>46</v>
      </c>
      <c r="H7" s="1275">
        <v>7473</v>
      </c>
      <c r="I7" s="1275">
        <v>47</v>
      </c>
      <c r="J7" s="1275">
        <v>7937</v>
      </c>
      <c r="K7" s="1275">
        <v>47</v>
      </c>
      <c r="L7" s="1275">
        <v>7937</v>
      </c>
    </row>
    <row r="8" spans="1:12" s="934" customFormat="1" ht="35.1" customHeight="1">
      <c r="A8" s="1273" t="s">
        <v>158</v>
      </c>
      <c r="B8" s="1274" t="s">
        <v>58</v>
      </c>
      <c r="C8" s="1275">
        <v>10</v>
      </c>
      <c r="D8" s="1275">
        <v>1862</v>
      </c>
      <c r="E8" s="1275">
        <v>10</v>
      </c>
      <c r="F8" s="1275">
        <v>1875</v>
      </c>
      <c r="G8" s="1275">
        <v>10</v>
      </c>
      <c r="H8" s="1275">
        <v>2440</v>
      </c>
      <c r="I8" s="1275">
        <v>10</v>
      </c>
      <c r="J8" s="1275">
        <v>2522</v>
      </c>
      <c r="K8" s="1275">
        <v>10</v>
      </c>
      <c r="L8" s="1275">
        <v>2622</v>
      </c>
    </row>
    <row r="9" spans="1:12" s="934" customFormat="1" ht="35.1" customHeight="1">
      <c r="A9" s="1273" t="s">
        <v>59</v>
      </c>
      <c r="B9" s="1274" t="s">
        <v>60</v>
      </c>
      <c r="C9" s="1275">
        <v>12</v>
      </c>
      <c r="D9" s="1275">
        <v>2865</v>
      </c>
      <c r="E9" s="1275">
        <v>12</v>
      </c>
      <c r="F9" s="1275">
        <v>2410</v>
      </c>
      <c r="G9" s="1275">
        <v>12</v>
      </c>
      <c r="H9" s="1275">
        <v>2268</v>
      </c>
      <c r="I9" s="1275">
        <v>13</v>
      </c>
      <c r="J9" s="1275">
        <v>2993</v>
      </c>
      <c r="K9" s="1275">
        <v>13</v>
      </c>
      <c r="L9" s="1275">
        <v>2993</v>
      </c>
    </row>
    <row r="10" spans="1:12" s="934" customFormat="1" ht="35.1" customHeight="1">
      <c r="A10" s="1273" t="s">
        <v>61</v>
      </c>
      <c r="B10" s="1274" t="s">
        <v>159</v>
      </c>
      <c r="C10" s="1275">
        <v>12</v>
      </c>
      <c r="D10" s="1275">
        <v>1975</v>
      </c>
      <c r="E10" s="1275">
        <v>13</v>
      </c>
      <c r="F10" s="1275">
        <v>2025</v>
      </c>
      <c r="G10" s="1275">
        <v>13</v>
      </c>
      <c r="H10" s="1275">
        <v>2025</v>
      </c>
      <c r="I10" s="1275">
        <v>14</v>
      </c>
      <c r="J10" s="1275">
        <v>2415</v>
      </c>
      <c r="K10" s="1275">
        <v>14</v>
      </c>
      <c r="L10" s="1275">
        <v>2415</v>
      </c>
    </row>
    <row r="11" spans="1:12" s="934" customFormat="1" ht="35.1" customHeight="1">
      <c r="A11" s="1273" t="s">
        <v>160</v>
      </c>
      <c r="B11" s="1274" t="s">
        <v>64</v>
      </c>
      <c r="C11" s="1275">
        <v>20</v>
      </c>
      <c r="D11" s="1275">
        <v>2357</v>
      </c>
      <c r="E11" s="1275">
        <v>20</v>
      </c>
      <c r="F11" s="1275">
        <v>2580</v>
      </c>
      <c r="G11" s="1275">
        <v>20</v>
      </c>
      <c r="H11" s="1275">
        <v>2647</v>
      </c>
      <c r="I11" s="1275">
        <v>20</v>
      </c>
      <c r="J11" s="1275">
        <v>2768</v>
      </c>
      <c r="K11" s="1275">
        <v>20</v>
      </c>
      <c r="L11" s="1275">
        <v>2768</v>
      </c>
    </row>
    <row r="12" spans="1:12" s="934" customFormat="1" ht="35.1" customHeight="1">
      <c r="A12" s="1273" t="s">
        <v>65</v>
      </c>
      <c r="B12" s="1274" t="s">
        <v>66</v>
      </c>
      <c r="C12" s="1275">
        <v>17</v>
      </c>
      <c r="D12" s="1275">
        <v>2243</v>
      </c>
      <c r="E12" s="1275">
        <v>17</v>
      </c>
      <c r="F12" s="1275">
        <v>2330</v>
      </c>
      <c r="G12" s="1275">
        <v>18</v>
      </c>
      <c r="H12" s="1275">
        <v>2409</v>
      </c>
      <c r="I12" s="1275">
        <v>18</v>
      </c>
      <c r="J12" s="1275">
        <v>2664</v>
      </c>
      <c r="K12" s="1275">
        <v>18</v>
      </c>
      <c r="L12" s="1275">
        <v>2754</v>
      </c>
    </row>
    <row r="13" spans="1:12" s="934" customFormat="1" ht="35.1" customHeight="1">
      <c r="A13" s="1273" t="s">
        <v>161</v>
      </c>
      <c r="B13" s="1274" t="s">
        <v>68</v>
      </c>
      <c r="C13" s="1275">
        <v>19</v>
      </c>
      <c r="D13" s="1275">
        <v>2744</v>
      </c>
      <c r="E13" s="1275">
        <v>18</v>
      </c>
      <c r="F13" s="1275">
        <v>2743</v>
      </c>
      <c r="G13" s="1275">
        <v>18</v>
      </c>
      <c r="H13" s="1275">
        <v>3056</v>
      </c>
      <c r="I13" s="1275">
        <v>18</v>
      </c>
      <c r="J13" s="1275">
        <v>3056</v>
      </c>
      <c r="K13" s="1275">
        <v>18</v>
      </c>
      <c r="L13" s="1275">
        <v>3256</v>
      </c>
    </row>
    <row r="14" spans="1:12" s="934" customFormat="1" ht="35.1" customHeight="1">
      <c r="A14" s="1273" t="s">
        <v>69</v>
      </c>
      <c r="B14" s="1274" t="s">
        <v>70</v>
      </c>
      <c r="C14" s="1275">
        <v>9</v>
      </c>
      <c r="D14" s="1275">
        <v>1545</v>
      </c>
      <c r="E14" s="1275">
        <v>9</v>
      </c>
      <c r="F14" s="1275">
        <v>1560</v>
      </c>
      <c r="G14" s="1275">
        <v>9</v>
      </c>
      <c r="H14" s="1275">
        <v>1555</v>
      </c>
      <c r="I14" s="1275">
        <v>9</v>
      </c>
      <c r="J14" s="1275">
        <v>1555</v>
      </c>
      <c r="K14" s="1275">
        <v>10</v>
      </c>
      <c r="L14" s="1275">
        <v>1855</v>
      </c>
    </row>
    <row r="15" spans="1:12" s="934" customFormat="1" ht="35.1" customHeight="1">
      <c r="A15" s="1273" t="s">
        <v>71</v>
      </c>
      <c r="B15" s="1274" t="s">
        <v>72</v>
      </c>
      <c r="C15" s="1275">
        <v>5</v>
      </c>
      <c r="D15" s="1275">
        <v>514</v>
      </c>
      <c r="E15" s="1275">
        <v>5</v>
      </c>
      <c r="F15" s="1275">
        <v>500</v>
      </c>
      <c r="G15" s="1275">
        <v>5</v>
      </c>
      <c r="H15" s="1275">
        <v>500</v>
      </c>
      <c r="I15" s="1275">
        <v>7</v>
      </c>
      <c r="J15" s="1275">
        <v>1000</v>
      </c>
      <c r="K15" s="1275">
        <v>7</v>
      </c>
      <c r="L15" s="1275">
        <v>1000</v>
      </c>
    </row>
    <row r="16" spans="1:12" s="934" customFormat="1" ht="35.1" customHeight="1">
      <c r="A16" s="1273" t="s">
        <v>73</v>
      </c>
      <c r="B16" s="1274" t="s">
        <v>74</v>
      </c>
      <c r="C16" s="1275">
        <v>16</v>
      </c>
      <c r="D16" s="1275">
        <v>2009</v>
      </c>
      <c r="E16" s="1275">
        <v>16</v>
      </c>
      <c r="F16" s="1275">
        <v>1950</v>
      </c>
      <c r="G16" s="1275">
        <v>20</v>
      </c>
      <c r="H16" s="1275">
        <v>2100</v>
      </c>
      <c r="I16" s="1275">
        <v>21</v>
      </c>
      <c r="J16" s="1275">
        <v>2400</v>
      </c>
      <c r="K16" s="1275">
        <v>20</v>
      </c>
      <c r="L16" s="1275">
        <v>2280</v>
      </c>
    </row>
    <row r="17" spans="1:17" s="934" customFormat="1" ht="35.1" customHeight="1">
      <c r="A17" s="1273" t="s">
        <v>1162</v>
      </c>
      <c r="B17" s="1274" t="s">
        <v>76</v>
      </c>
      <c r="C17" s="1275">
        <v>7</v>
      </c>
      <c r="D17" s="1275">
        <v>805</v>
      </c>
      <c r="E17" s="1275">
        <v>7</v>
      </c>
      <c r="F17" s="1275">
        <v>770</v>
      </c>
      <c r="G17" s="1275">
        <v>7</v>
      </c>
      <c r="H17" s="1275">
        <v>770</v>
      </c>
      <c r="I17" s="1275">
        <v>7</v>
      </c>
      <c r="J17" s="1275">
        <v>770</v>
      </c>
      <c r="K17" s="1275">
        <v>7</v>
      </c>
      <c r="L17" s="1275">
        <v>770</v>
      </c>
    </row>
    <row r="18" spans="1:17" s="934" customFormat="1" ht="35.1" customHeight="1">
      <c r="A18" s="1273" t="s">
        <v>77</v>
      </c>
      <c r="B18" s="1274" t="s">
        <v>78</v>
      </c>
      <c r="C18" s="1275">
        <v>11</v>
      </c>
      <c r="D18" s="1275">
        <v>1122</v>
      </c>
      <c r="E18" s="1275">
        <v>11</v>
      </c>
      <c r="F18" s="1275">
        <v>1125</v>
      </c>
      <c r="G18" s="1275">
        <v>11</v>
      </c>
      <c r="H18" s="1275">
        <v>1125</v>
      </c>
      <c r="I18" s="1275">
        <v>11</v>
      </c>
      <c r="J18" s="1275">
        <v>1170</v>
      </c>
      <c r="K18" s="1275">
        <v>11</v>
      </c>
      <c r="L18" s="1275">
        <v>1170</v>
      </c>
    </row>
    <row r="19" spans="1:17" s="934" customFormat="1" ht="35.1" customHeight="1">
      <c r="A19" s="1273" t="s">
        <v>79</v>
      </c>
      <c r="B19" s="1274" t="s">
        <v>163</v>
      </c>
      <c r="C19" s="1275">
        <v>11</v>
      </c>
      <c r="D19" s="1275">
        <v>1062</v>
      </c>
      <c r="E19" s="1275">
        <v>11</v>
      </c>
      <c r="F19" s="1275">
        <v>1095</v>
      </c>
      <c r="G19" s="1275">
        <v>11</v>
      </c>
      <c r="H19" s="1275">
        <v>1095</v>
      </c>
      <c r="I19" s="1275">
        <v>11</v>
      </c>
      <c r="J19" s="1275">
        <v>1125</v>
      </c>
      <c r="K19" s="1275">
        <v>12</v>
      </c>
      <c r="L19" s="1275">
        <v>1175</v>
      </c>
    </row>
    <row r="20" spans="1:17" s="934" customFormat="1" ht="35.1" customHeight="1">
      <c r="A20" s="1273" t="s">
        <v>164</v>
      </c>
      <c r="B20" s="1274" t="s">
        <v>82</v>
      </c>
      <c r="C20" s="1275">
        <v>8</v>
      </c>
      <c r="D20" s="1275">
        <v>950</v>
      </c>
      <c r="E20" s="1275">
        <v>7</v>
      </c>
      <c r="F20" s="1275">
        <v>910</v>
      </c>
      <c r="G20" s="1275">
        <v>7</v>
      </c>
      <c r="H20" s="1275">
        <v>910</v>
      </c>
      <c r="I20" s="1275">
        <v>8</v>
      </c>
      <c r="J20" s="1275">
        <v>1010</v>
      </c>
      <c r="K20" s="1275">
        <v>8</v>
      </c>
      <c r="L20" s="1275">
        <v>1010</v>
      </c>
    </row>
    <row r="21" spans="1:17" s="934" customFormat="1" ht="35.1" customHeight="1">
      <c r="A21" s="1273" t="s">
        <v>83</v>
      </c>
      <c r="B21" s="1274" t="s">
        <v>84</v>
      </c>
      <c r="C21" s="1275">
        <v>17</v>
      </c>
      <c r="D21" s="1275">
        <v>1714</v>
      </c>
      <c r="E21" s="1275">
        <v>18</v>
      </c>
      <c r="F21" s="1275">
        <v>1765</v>
      </c>
      <c r="G21" s="1275">
        <v>19</v>
      </c>
      <c r="H21" s="1275">
        <v>1800</v>
      </c>
      <c r="I21" s="1275">
        <v>20</v>
      </c>
      <c r="J21" s="1275">
        <v>1850</v>
      </c>
      <c r="K21" s="1275">
        <v>21</v>
      </c>
      <c r="L21" s="1275">
        <v>2050</v>
      </c>
    </row>
    <row r="22" spans="1:17" s="934" customFormat="1" ht="35.1" customHeight="1">
      <c r="A22" s="1273" t="s">
        <v>85</v>
      </c>
      <c r="B22" s="1274" t="s">
        <v>86</v>
      </c>
      <c r="C22" s="1275">
        <v>10</v>
      </c>
      <c r="D22" s="1275">
        <v>1070</v>
      </c>
      <c r="E22" s="1275">
        <v>11</v>
      </c>
      <c r="F22" s="1275">
        <v>1120</v>
      </c>
      <c r="G22" s="1275">
        <v>10</v>
      </c>
      <c r="H22" s="1275">
        <v>1070</v>
      </c>
      <c r="I22" s="1275">
        <v>10</v>
      </c>
      <c r="J22" s="1275">
        <v>1100</v>
      </c>
      <c r="K22" s="1275">
        <v>10</v>
      </c>
      <c r="L22" s="1275">
        <v>1150</v>
      </c>
    </row>
    <row r="23" spans="1:17" s="934" customFormat="1" ht="35.1" customHeight="1">
      <c r="A23" s="1273" t="s">
        <v>165</v>
      </c>
      <c r="B23" s="1274" t="s">
        <v>88</v>
      </c>
      <c r="C23" s="1275">
        <v>10</v>
      </c>
      <c r="D23" s="1275">
        <v>1030</v>
      </c>
      <c r="E23" s="1275">
        <v>10</v>
      </c>
      <c r="F23" s="1275">
        <v>1045</v>
      </c>
      <c r="G23" s="1275">
        <v>10</v>
      </c>
      <c r="H23" s="1275">
        <v>1035</v>
      </c>
      <c r="I23" s="1275">
        <v>11</v>
      </c>
      <c r="J23" s="1275">
        <v>1085</v>
      </c>
      <c r="K23" s="1275">
        <v>10</v>
      </c>
      <c r="L23" s="1275">
        <v>1125</v>
      </c>
    </row>
    <row r="24" spans="1:17" s="934" customFormat="1" ht="35.1" customHeight="1">
      <c r="A24" s="1273" t="s">
        <v>89</v>
      </c>
      <c r="B24" s="1274" t="s">
        <v>90</v>
      </c>
      <c r="C24" s="1275">
        <v>6</v>
      </c>
      <c r="D24" s="1275">
        <v>842</v>
      </c>
      <c r="E24" s="1275">
        <v>6</v>
      </c>
      <c r="F24" s="1275">
        <v>785</v>
      </c>
      <c r="G24" s="1275">
        <v>7</v>
      </c>
      <c r="H24" s="1275">
        <v>860</v>
      </c>
      <c r="I24" s="1275">
        <v>7</v>
      </c>
      <c r="J24" s="1275">
        <v>860</v>
      </c>
      <c r="K24" s="1275">
        <v>8</v>
      </c>
      <c r="L24" s="1275">
        <v>1280</v>
      </c>
    </row>
    <row r="25" spans="1:17" s="934" customFormat="1" ht="35.1" customHeight="1">
      <c r="A25" s="1273" t="s">
        <v>91</v>
      </c>
      <c r="B25" s="1274" t="s">
        <v>92</v>
      </c>
      <c r="C25" s="1275">
        <v>4</v>
      </c>
      <c r="D25" s="1275">
        <v>340</v>
      </c>
      <c r="E25" s="1275">
        <v>3</v>
      </c>
      <c r="F25" s="1275">
        <v>340</v>
      </c>
      <c r="G25" s="1275">
        <v>4</v>
      </c>
      <c r="H25" s="1275">
        <v>490</v>
      </c>
      <c r="I25" s="1275">
        <v>4</v>
      </c>
      <c r="J25" s="1275">
        <v>490</v>
      </c>
      <c r="K25" s="1275">
        <v>4</v>
      </c>
      <c r="L25" s="1275">
        <v>490</v>
      </c>
    </row>
    <row r="26" spans="1:17" s="934" customFormat="1" ht="35.1" customHeight="1" thickBot="1">
      <c r="A26" s="1276" t="s">
        <v>93</v>
      </c>
      <c r="B26" s="1277" t="s">
        <v>94</v>
      </c>
      <c r="C26" s="1275">
        <v>1</v>
      </c>
      <c r="D26" s="1275">
        <v>150</v>
      </c>
      <c r="E26" s="1275">
        <v>2</v>
      </c>
      <c r="F26" s="1275">
        <v>200</v>
      </c>
      <c r="G26" s="1275">
        <v>2</v>
      </c>
      <c r="H26" s="1275">
        <v>200</v>
      </c>
      <c r="I26" s="1275">
        <v>2</v>
      </c>
      <c r="J26" s="1275">
        <v>200</v>
      </c>
      <c r="K26" s="1275">
        <v>2</v>
      </c>
      <c r="L26" s="1275">
        <v>200</v>
      </c>
    </row>
    <row r="27" spans="1:17" s="934" customFormat="1" ht="35.1" customHeight="1">
      <c r="A27" s="1278" t="s">
        <v>95</v>
      </c>
      <c r="B27" s="1279" t="s">
        <v>96</v>
      </c>
      <c r="C27" s="1280">
        <f t="shared" ref="C27:H27" si="0">SUM(C7:C26)</f>
        <v>249</v>
      </c>
      <c r="D27" s="1281">
        <f t="shared" si="0"/>
        <v>34370</v>
      </c>
      <c r="E27" s="1280">
        <f t="shared" si="0"/>
        <v>251</v>
      </c>
      <c r="F27" s="1281">
        <f t="shared" si="0"/>
        <v>34450</v>
      </c>
      <c r="G27" s="1280">
        <f t="shared" si="0"/>
        <v>259</v>
      </c>
      <c r="H27" s="1281">
        <f t="shared" si="0"/>
        <v>35828</v>
      </c>
      <c r="I27" s="1280">
        <f>SUM(I7:I26)</f>
        <v>268</v>
      </c>
      <c r="J27" s="1281">
        <f>SUM(J7:J26)</f>
        <v>38970</v>
      </c>
      <c r="K27" s="1280">
        <f>SUM(K7:K26)</f>
        <v>270</v>
      </c>
      <c r="L27" s="1281">
        <f>SUM(L7:L26)</f>
        <v>40300</v>
      </c>
    </row>
    <row r="28" spans="1:17" ht="11.25" customHeight="1"/>
    <row r="29" spans="1:17" s="1285" customFormat="1" ht="23.25" customHeight="1">
      <c r="A29" s="1283"/>
      <c r="B29" s="1284"/>
      <c r="J29" s="1284" t="s">
        <v>169</v>
      </c>
      <c r="M29" s="792"/>
      <c r="N29" s="792"/>
      <c r="O29" s="792"/>
      <c r="P29" s="792"/>
      <c r="Q29" s="792"/>
    </row>
    <row r="30" spans="1:17">
      <c r="J30" s="1282"/>
    </row>
  </sheetData>
  <mergeCells count="7">
    <mergeCell ref="A1:L1"/>
    <mergeCell ref="A2:L2"/>
    <mergeCell ref="C4:D4"/>
    <mergeCell ref="E4:F4"/>
    <mergeCell ref="G4:H4"/>
    <mergeCell ref="I4:J4"/>
    <mergeCell ref="K4:L4"/>
  </mergeCells>
  <printOptions horizontalCentered="1" verticalCentered="1"/>
  <pageMargins left="0.59055118110236227" right="0.59055118110236227" top="0.98425196850393704" bottom="0.98425196850393704" header="0.5" footer="0.5"/>
  <pageSetup paperSize="9" scale="75" orientation="portrait"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51308-F1BF-4B68-98B2-D5EAF498AA5A}">
  <dimension ref="A1:AC38"/>
  <sheetViews>
    <sheetView showGridLines="0" zoomScale="90" zoomScaleNormal="90" workbookViewId="0">
      <selection activeCell="H18" sqref="H18"/>
    </sheetView>
  </sheetViews>
  <sheetFormatPr defaultRowHeight="15"/>
  <cols>
    <col min="1" max="1" width="17.28515625" style="1286" customWidth="1"/>
    <col min="2" max="2" width="18.85546875" style="844" customWidth="1"/>
    <col min="3" max="3" width="9.85546875" style="844" customWidth="1"/>
    <col min="4" max="4" width="8" style="844" customWidth="1"/>
    <col min="5" max="5" width="9.85546875" style="844" customWidth="1"/>
    <col min="6" max="6" width="8" style="844" customWidth="1"/>
    <col min="7" max="7" width="9.85546875" style="844" customWidth="1"/>
    <col min="8" max="8" width="8" style="844" customWidth="1"/>
    <col min="9" max="9" width="9.85546875" style="844" customWidth="1"/>
    <col min="10" max="10" width="8" style="844" customWidth="1"/>
    <col min="11" max="11" width="9.28515625" style="844" customWidth="1"/>
    <col min="12" max="12" width="8.28515625" style="844" customWidth="1"/>
    <col min="13" max="18" width="8" style="844" customWidth="1"/>
    <col min="19" max="20" width="9.85546875" style="844" customWidth="1"/>
    <col min="21" max="16384" width="9.140625" style="844"/>
  </cols>
  <sheetData>
    <row r="1" spans="1:22" s="1301" customFormat="1" ht="23.25">
      <c r="A1" s="4666" t="s">
        <v>1192</v>
      </c>
      <c r="B1" s="4666"/>
      <c r="C1" s="4666"/>
      <c r="D1" s="4666"/>
      <c r="E1" s="4666"/>
      <c r="F1" s="4666"/>
      <c r="G1" s="4666"/>
      <c r="H1" s="4666"/>
      <c r="I1" s="4666"/>
      <c r="J1" s="4666"/>
      <c r="K1" s="4666"/>
      <c r="L1" s="4666"/>
      <c r="M1" s="4666"/>
      <c r="N1" s="4666"/>
      <c r="O1" s="4666"/>
      <c r="P1" s="4666"/>
      <c r="Q1" s="4666"/>
      <c r="R1" s="4666"/>
      <c r="S1" s="4666"/>
      <c r="T1" s="4666"/>
      <c r="U1" s="4666"/>
      <c r="V1" s="4666"/>
    </row>
    <row r="2" spans="1:22" s="1301" customFormat="1" ht="20.25">
      <c r="A2" s="4667" t="s">
        <v>1191</v>
      </c>
      <c r="B2" s="4667"/>
      <c r="C2" s="4667"/>
      <c r="D2" s="4667"/>
      <c r="E2" s="4667"/>
      <c r="F2" s="4667"/>
      <c r="G2" s="4667"/>
      <c r="H2" s="4667"/>
      <c r="I2" s="4667"/>
      <c r="J2" s="4667"/>
      <c r="K2" s="4667"/>
      <c r="L2" s="4667"/>
      <c r="M2" s="4667"/>
      <c r="N2" s="4667"/>
      <c r="O2" s="4667"/>
      <c r="P2" s="4667"/>
      <c r="Q2" s="4667"/>
      <c r="R2" s="4667"/>
      <c r="S2" s="4667"/>
      <c r="T2" s="4667"/>
      <c r="U2" s="4667"/>
      <c r="V2" s="4667"/>
    </row>
    <row r="3" spans="1:22" s="1301" customFormat="1" ht="15" customHeight="1">
      <c r="A3" s="1331" t="s">
        <v>1190</v>
      </c>
      <c r="B3" s="1330"/>
      <c r="C3" s="1330"/>
      <c r="D3" s="1330"/>
      <c r="E3" s="1330"/>
      <c r="F3" s="1330"/>
      <c r="G3" s="1330"/>
      <c r="H3" s="1330"/>
      <c r="I3" s="1330"/>
      <c r="J3" s="1330"/>
      <c r="K3" s="1330"/>
      <c r="L3" s="1330"/>
      <c r="M3" s="1330"/>
      <c r="N3" s="1330"/>
      <c r="O3" s="1329" t="s">
        <v>169</v>
      </c>
      <c r="P3" s="1330"/>
      <c r="Q3" s="1330"/>
      <c r="R3" s="1330"/>
      <c r="S3" s="1330"/>
      <c r="T3" s="1330"/>
      <c r="U3" s="1330"/>
      <c r="V3" s="1329" t="s">
        <v>1189</v>
      </c>
    </row>
    <row r="4" spans="1:22" s="1301" customFormat="1">
      <c r="A4" s="1328"/>
      <c r="B4" s="1327"/>
      <c r="C4" s="4663" t="s">
        <v>1188</v>
      </c>
      <c r="D4" s="4663"/>
      <c r="E4" s="4663" t="s">
        <v>1187</v>
      </c>
      <c r="F4" s="4663"/>
      <c r="G4" s="4663" t="s">
        <v>948</v>
      </c>
      <c r="H4" s="4663"/>
      <c r="I4" s="4663" t="s">
        <v>969</v>
      </c>
      <c r="J4" s="4663"/>
      <c r="K4" s="4663" t="s">
        <v>946</v>
      </c>
      <c r="L4" s="4663"/>
      <c r="M4" s="4663" t="s">
        <v>971</v>
      </c>
      <c r="N4" s="4663"/>
      <c r="O4" s="4663" t="s">
        <v>952</v>
      </c>
      <c r="P4" s="4663"/>
      <c r="Q4" s="4663" t="s">
        <v>1186</v>
      </c>
      <c r="R4" s="4663"/>
      <c r="S4" s="4663" t="s">
        <v>1087</v>
      </c>
      <c r="T4" s="4670"/>
      <c r="U4" s="4668" t="s">
        <v>95</v>
      </c>
      <c r="V4" s="4669"/>
    </row>
    <row r="5" spans="1:22" s="1301" customFormat="1" ht="37.5" customHeight="1">
      <c r="A5" s="1326"/>
      <c r="B5" s="1325"/>
      <c r="C5" s="4665" t="s">
        <v>1185</v>
      </c>
      <c r="D5" s="4665"/>
      <c r="E5" s="4664" t="s">
        <v>1184</v>
      </c>
      <c r="F5" s="4664"/>
      <c r="G5" s="4664" t="s">
        <v>1183</v>
      </c>
      <c r="H5" s="4664"/>
      <c r="I5" s="4664" t="s">
        <v>1182</v>
      </c>
      <c r="J5" s="4664"/>
      <c r="K5" s="4665" t="s">
        <v>1181</v>
      </c>
      <c r="L5" s="4665"/>
      <c r="M5" s="4664" t="s">
        <v>1180</v>
      </c>
      <c r="N5" s="4664"/>
      <c r="O5" s="4665" t="s">
        <v>1179</v>
      </c>
      <c r="P5" s="4665"/>
      <c r="Q5" s="4664" t="s">
        <v>1178</v>
      </c>
      <c r="R5" s="4664"/>
      <c r="S5" s="4671" t="s">
        <v>1177</v>
      </c>
      <c r="T5" s="4672"/>
      <c r="U5" s="4673" t="s">
        <v>96</v>
      </c>
      <c r="V5" s="4674"/>
    </row>
    <row r="6" spans="1:22" s="1301" customFormat="1" ht="19.5" customHeight="1">
      <c r="A6" s="1324" t="s">
        <v>147</v>
      </c>
      <c r="B6" s="1323" t="s">
        <v>148</v>
      </c>
      <c r="C6" s="1322" t="s">
        <v>1159</v>
      </c>
      <c r="D6" s="1320" t="s">
        <v>1160</v>
      </c>
      <c r="E6" s="1322" t="s">
        <v>1159</v>
      </c>
      <c r="F6" s="1320" t="s">
        <v>1160</v>
      </c>
      <c r="G6" s="1322" t="s">
        <v>1159</v>
      </c>
      <c r="H6" s="1320" t="s">
        <v>1160</v>
      </c>
      <c r="I6" s="1322" t="s">
        <v>1159</v>
      </c>
      <c r="J6" s="1320" t="s">
        <v>1160</v>
      </c>
      <c r="K6" s="1320" t="s">
        <v>1159</v>
      </c>
      <c r="L6" s="1320" t="s">
        <v>1160</v>
      </c>
      <c r="M6" s="1320" t="s">
        <v>1159</v>
      </c>
      <c r="N6" s="1320" t="s">
        <v>1160</v>
      </c>
      <c r="O6" s="1320" t="s">
        <v>1159</v>
      </c>
      <c r="P6" s="1320" t="s">
        <v>1160</v>
      </c>
      <c r="Q6" s="1320" t="s">
        <v>1159</v>
      </c>
      <c r="R6" s="1320" t="s">
        <v>1160</v>
      </c>
      <c r="S6" s="1320" t="s">
        <v>1159</v>
      </c>
      <c r="T6" s="1320" t="s">
        <v>1160</v>
      </c>
      <c r="U6" s="1321" t="s">
        <v>1159</v>
      </c>
      <c r="V6" s="1320" t="s">
        <v>1160</v>
      </c>
    </row>
    <row r="7" spans="1:22" s="1301" customFormat="1" ht="19.5" customHeight="1">
      <c r="A7" s="1319"/>
      <c r="B7" s="1318"/>
      <c r="C7" s="1318" t="s">
        <v>883</v>
      </c>
      <c r="D7" s="1316" t="s">
        <v>1161</v>
      </c>
      <c r="E7" s="1318" t="s">
        <v>883</v>
      </c>
      <c r="F7" s="1316" t="s">
        <v>1161</v>
      </c>
      <c r="G7" s="1318" t="s">
        <v>883</v>
      </c>
      <c r="H7" s="1316" t="s">
        <v>1161</v>
      </c>
      <c r="I7" s="1318" t="s">
        <v>883</v>
      </c>
      <c r="J7" s="1316" t="s">
        <v>1161</v>
      </c>
      <c r="K7" s="1316" t="s">
        <v>883</v>
      </c>
      <c r="L7" s="1316" t="s">
        <v>1161</v>
      </c>
      <c r="M7" s="1316" t="s">
        <v>883</v>
      </c>
      <c r="N7" s="1316" t="s">
        <v>1161</v>
      </c>
      <c r="O7" s="1316" t="s">
        <v>883</v>
      </c>
      <c r="P7" s="1316" t="s">
        <v>1161</v>
      </c>
      <c r="Q7" s="1316" t="s">
        <v>883</v>
      </c>
      <c r="R7" s="1316" t="s">
        <v>1161</v>
      </c>
      <c r="S7" s="1316" t="s">
        <v>883</v>
      </c>
      <c r="T7" s="1316" t="s">
        <v>1161</v>
      </c>
      <c r="U7" s="1317" t="s">
        <v>883</v>
      </c>
      <c r="V7" s="1316" t="s">
        <v>1161</v>
      </c>
    </row>
    <row r="8" spans="1:22" s="1301" customFormat="1" ht="20.100000000000001" customHeight="1">
      <c r="A8" s="1307" t="s">
        <v>55</v>
      </c>
      <c r="B8" s="1306" t="s">
        <v>56</v>
      </c>
      <c r="C8" s="1305">
        <v>36</v>
      </c>
      <c r="D8" s="1304">
        <v>4891</v>
      </c>
      <c r="E8" s="1305">
        <v>1</v>
      </c>
      <c r="F8" s="1304">
        <v>300</v>
      </c>
      <c r="G8" s="1305">
        <v>1</v>
      </c>
      <c r="H8" s="1304">
        <v>135</v>
      </c>
      <c r="I8" s="1305">
        <v>1</v>
      </c>
      <c r="J8" s="1304">
        <v>248</v>
      </c>
      <c r="K8" s="1304">
        <v>0</v>
      </c>
      <c r="L8" s="1304">
        <v>0</v>
      </c>
      <c r="M8" s="1304">
        <v>1</v>
      </c>
      <c r="N8" s="1304">
        <v>500</v>
      </c>
      <c r="O8" s="1304">
        <v>1</v>
      </c>
      <c r="P8" s="1304">
        <v>130</v>
      </c>
      <c r="Q8" s="1304">
        <v>1</v>
      </c>
      <c r="R8" s="1304">
        <v>265</v>
      </c>
      <c r="S8" s="1304">
        <v>0</v>
      </c>
      <c r="T8" s="1304">
        <v>0</v>
      </c>
      <c r="U8" s="1303">
        <f t="shared" ref="U8:U35" si="0">C8+E8+G8+I8+K8+M8+O8+Q8+S8</f>
        <v>42</v>
      </c>
      <c r="V8" s="1302">
        <f t="shared" ref="V8:V35" si="1">D8+F8+H8+J8+L8+N8+P8+R8+T8</f>
        <v>6469</v>
      </c>
    </row>
    <row r="9" spans="1:22" s="1308" customFormat="1" ht="20.100000000000001" customHeight="1">
      <c r="A9" s="1314" t="s">
        <v>1176</v>
      </c>
      <c r="B9" s="1313" t="s">
        <v>1175</v>
      </c>
      <c r="C9" s="1312">
        <v>1</v>
      </c>
      <c r="D9" s="1311">
        <v>795</v>
      </c>
      <c r="E9" s="1312">
        <v>0</v>
      </c>
      <c r="F9" s="1311">
        <v>0</v>
      </c>
      <c r="G9" s="1312">
        <v>1</v>
      </c>
      <c r="H9" s="1311">
        <v>120</v>
      </c>
      <c r="I9" s="1312">
        <v>1</v>
      </c>
      <c r="J9" s="1311">
        <v>213</v>
      </c>
      <c r="K9" s="1311">
        <v>0</v>
      </c>
      <c r="L9" s="1311">
        <v>0</v>
      </c>
      <c r="M9" s="1311">
        <v>0</v>
      </c>
      <c r="N9" s="1311">
        <v>0</v>
      </c>
      <c r="O9" s="1311">
        <v>0</v>
      </c>
      <c r="P9" s="1311">
        <v>0</v>
      </c>
      <c r="Q9" s="1311">
        <v>0</v>
      </c>
      <c r="R9" s="1311">
        <v>0</v>
      </c>
      <c r="S9" s="1311">
        <v>1</v>
      </c>
      <c r="T9" s="1311">
        <v>90</v>
      </c>
      <c r="U9" s="1310">
        <f t="shared" si="0"/>
        <v>4</v>
      </c>
      <c r="V9" s="1309">
        <f t="shared" si="1"/>
        <v>1218</v>
      </c>
    </row>
    <row r="10" spans="1:22" s="1308" customFormat="1" ht="20.100000000000001" customHeight="1">
      <c r="A10" s="1314" t="s">
        <v>1174</v>
      </c>
      <c r="B10" s="1313" t="s">
        <v>1173</v>
      </c>
      <c r="C10" s="1312">
        <v>0</v>
      </c>
      <c r="D10" s="1311">
        <v>0</v>
      </c>
      <c r="E10" s="1312">
        <v>0</v>
      </c>
      <c r="F10" s="1311">
        <v>0</v>
      </c>
      <c r="G10" s="1312">
        <v>0</v>
      </c>
      <c r="H10" s="1311">
        <v>0</v>
      </c>
      <c r="I10" s="1312">
        <v>0</v>
      </c>
      <c r="J10" s="1311">
        <v>0</v>
      </c>
      <c r="K10" s="1311">
        <v>1</v>
      </c>
      <c r="L10" s="1311">
        <v>250</v>
      </c>
      <c r="M10" s="1311">
        <v>0</v>
      </c>
      <c r="N10" s="1311">
        <v>0</v>
      </c>
      <c r="O10" s="1311">
        <v>0</v>
      </c>
      <c r="P10" s="1311">
        <v>0</v>
      </c>
      <c r="Q10" s="1311">
        <v>0</v>
      </c>
      <c r="R10" s="1311">
        <v>0</v>
      </c>
      <c r="S10" s="1311">
        <v>0</v>
      </c>
      <c r="T10" s="1311">
        <v>0</v>
      </c>
      <c r="U10" s="1310">
        <f t="shared" si="0"/>
        <v>1</v>
      </c>
      <c r="V10" s="1309">
        <f t="shared" si="1"/>
        <v>250</v>
      </c>
    </row>
    <row r="11" spans="1:22" s="1288" customFormat="1" ht="20.100000000000001" customHeight="1">
      <c r="A11" s="1293" t="s">
        <v>55</v>
      </c>
      <c r="B11" s="1292" t="s">
        <v>56</v>
      </c>
      <c r="C11" s="1291">
        <f t="shared" ref="C11:T11" si="2">SUM(C8:C10)</f>
        <v>37</v>
      </c>
      <c r="D11" s="1291">
        <f t="shared" si="2"/>
        <v>5686</v>
      </c>
      <c r="E11" s="1291">
        <f t="shared" si="2"/>
        <v>1</v>
      </c>
      <c r="F11" s="1291">
        <f t="shared" si="2"/>
        <v>300</v>
      </c>
      <c r="G11" s="1291">
        <f t="shared" si="2"/>
        <v>2</v>
      </c>
      <c r="H11" s="1291">
        <f t="shared" si="2"/>
        <v>255</v>
      </c>
      <c r="I11" s="1291">
        <f t="shared" si="2"/>
        <v>2</v>
      </c>
      <c r="J11" s="1291">
        <f t="shared" si="2"/>
        <v>461</v>
      </c>
      <c r="K11" s="1291">
        <f t="shared" si="2"/>
        <v>1</v>
      </c>
      <c r="L11" s="1291">
        <f t="shared" si="2"/>
        <v>250</v>
      </c>
      <c r="M11" s="1291">
        <f t="shared" si="2"/>
        <v>1</v>
      </c>
      <c r="N11" s="1291">
        <f t="shared" si="2"/>
        <v>500</v>
      </c>
      <c r="O11" s="1291">
        <f t="shared" si="2"/>
        <v>1</v>
      </c>
      <c r="P11" s="1291">
        <f t="shared" si="2"/>
        <v>130</v>
      </c>
      <c r="Q11" s="1291">
        <f t="shared" si="2"/>
        <v>1</v>
      </c>
      <c r="R11" s="1291">
        <f t="shared" si="2"/>
        <v>265</v>
      </c>
      <c r="S11" s="1291">
        <f t="shared" si="2"/>
        <v>1</v>
      </c>
      <c r="T11" s="1291">
        <f t="shared" si="2"/>
        <v>90</v>
      </c>
      <c r="U11" s="1290">
        <f t="shared" si="0"/>
        <v>47</v>
      </c>
      <c r="V11" s="1289">
        <f t="shared" si="1"/>
        <v>7937</v>
      </c>
    </row>
    <row r="12" spans="1:22" s="1301" customFormat="1" ht="20.100000000000001" customHeight="1">
      <c r="A12" s="1307" t="s">
        <v>158</v>
      </c>
      <c r="B12" s="1306" t="s">
        <v>58</v>
      </c>
      <c r="C12" s="1305">
        <v>8</v>
      </c>
      <c r="D12" s="1304">
        <v>1622</v>
      </c>
      <c r="E12" s="1305">
        <v>1</v>
      </c>
      <c r="F12" s="1304">
        <v>500</v>
      </c>
      <c r="G12" s="1305">
        <v>0</v>
      </c>
      <c r="H12" s="1304">
        <v>0</v>
      </c>
      <c r="I12" s="1305">
        <v>0</v>
      </c>
      <c r="J12" s="1304">
        <v>0</v>
      </c>
      <c r="K12" s="1304">
        <v>0</v>
      </c>
      <c r="L12" s="1304">
        <v>0</v>
      </c>
      <c r="M12" s="1304">
        <v>0</v>
      </c>
      <c r="N12" s="1304">
        <v>0</v>
      </c>
      <c r="O12" s="1304">
        <v>0</v>
      </c>
      <c r="P12" s="1304">
        <v>0</v>
      </c>
      <c r="Q12" s="1304">
        <v>0</v>
      </c>
      <c r="R12" s="1304">
        <v>0</v>
      </c>
      <c r="S12" s="1304">
        <v>0</v>
      </c>
      <c r="T12" s="1304">
        <v>0</v>
      </c>
      <c r="U12" s="1303">
        <f t="shared" si="0"/>
        <v>9</v>
      </c>
      <c r="V12" s="1302">
        <f t="shared" si="1"/>
        <v>2122</v>
      </c>
    </row>
    <row r="13" spans="1:22" s="1308" customFormat="1" ht="20.100000000000001" customHeight="1">
      <c r="A13" s="1314" t="s">
        <v>1172</v>
      </c>
      <c r="B13" s="1313" t="s">
        <v>1171</v>
      </c>
      <c r="C13" s="1312">
        <v>1</v>
      </c>
      <c r="D13" s="1311">
        <v>500</v>
      </c>
      <c r="E13" s="1312">
        <v>0</v>
      </c>
      <c r="F13" s="1311">
        <v>0</v>
      </c>
      <c r="G13" s="1312">
        <v>0</v>
      </c>
      <c r="H13" s="1311">
        <v>0</v>
      </c>
      <c r="I13" s="1312">
        <v>0</v>
      </c>
      <c r="J13" s="1311">
        <v>0</v>
      </c>
      <c r="K13" s="1311">
        <v>0</v>
      </c>
      <c r="L13" s="1311">
        <v>0</v>
      </c>
      <c r="M13" s="1311">
        <v>0</v>
      </c>
      <c r="N13" s="1311">
        <v>0</v>
      </c>
      <c r="O13" s="1311">
        <v>0</v>
      </c>
      <c r="P13" s="1311">
        <v>0</v>
      </c>
      <c r="Q13" s="1311">
        <v>0</v>
      </c>
      <c r="R13" s="1311">
        <v>0</v>
      </c>
      <c r="S13" s="1311">
        <v>0</v>
      </c>
      <c r="T13" s="1311">
        <v>0</v>
      </c>
      <c r="U13" s="1310">
        <f t="shared" si="0"/>
        <v>1</v>
      </c>
      <c r="V13" s="1309">
        <f t="shared" si="1"/>
        <v>500</v>
      </c>
    </row>
    <row r="14" spans="1:22" s="1288" customFormat="1" ht="20.100000000000001" customHeight="1">
      <c r="A14" s="1293" t="s">
        <v>158</v>
      </c>
      <c r="B14" s="1292" t="s">
        <v>58</v>
      </c>
      <c r="C14" s="1291">
        <f t="shared" ref="C14:T14" si="3">SUM(C12:C13)</f>
        <v>9</v>
      </c>
      <c r="D14" s="1291">
        <f t="shared" si="3"/>
        <v>2122</v>
      </c>
      <c r="E14" s="1291">
        <f t="shared" si="3"/>
        <v>1</v>
      </c>
      <c r="F14" s="1291">
        <f t="shared" si="3"/>
        <v>500</v>
      </c>
      <c r="G14" s="1291">
        <f t="shared" si="3"/>
        <v>0</v>
      </c>
      <c r="H14" s="1291">
        <f t="shared" si="3"/>
        <v>0</v>
      </c>
      <c r="I14" s="1291">
        <f t="shared" si="3"/>
        <v>0</v>
      </c>
      <c r="J14" s="1291">
        <f t="shared" si="3"/>
        <v>0</v>
      </c>
      <c r="K14" s="1291">
        <f t="shared" si="3"/>
        <v>0</v>
      </c>
      <c r="L14" s="1291">
        <f t="shared" si="3"/>
        <v>0</v>
      </c>
      <c r="M14" s="1291">
        <f t="shared" si="3"/>
        <v>0</v>
      </c>
      <c r="N14" s="1291">
        <f t="shared" si="3"/>
        <v>0</v>
      </c>
      <c r="O14" s="1291">
        <f t="shared" si="3"/>
        <v>0</v>
      </c>
      <c r="P14" s="1291">
        <f t="shared" si="3"/>
        <v>0</v>
      </c>
      <c r="Q14" s="1291">
        <f t="shared" si="3"/>
        <v>0</v>
      </c>
      <c r="R14" s="1291">
        <f t="shared" si="3"/>
        <v>0</v>
      </c>
      <c r="S14" s="1291">
        <f t="shared" si="3"/>
        <v>0</v>
      </c>
      <c r="T14" s="1291">
        <f t="shared" si="3"/>
        <v>0</v>
      </c>
      <c r="U14" s="1290">
        <f t="shared" si="0"/>
        <v>10</v>
      </c>
      <c r="V14" s="1289">
        <f t="shared" si="1"/>
        <v>2622</v>
      </c>
    </row>
    <row r="15" spans="1:22" s="1301" customFormat="1" ht="20.100000000000001" customHeight="1">
      <c r="A15" s="1307" t="s">
        <v>59</v>
      </c>
      <c r="B15" s="1306" t="s">
        <v>60</v>
      </c>
      <c r="C15" s="1305">
        <v>8</v>
      </c>
      <c r="D15" s="1304">
        <v>2219</v>
      </c>
      <c r="E15" s="1305">
        <v>2</v>
      </c>
      <c r="F15" s="1304">
        <v>354</v>
      </c>
      <c r="G15" s="1305">
        <v>0</v>
      </c>
      <c r="H15" s="1304">
        <v>0</v>
      </c>
      <c r="I15" s="1305">
        <v>0</v>
      </c>
      <c r="J15" s="1304">
        <v>0</v>
      </c>
      <c r="K15" s="1304">
        <v>1</v>
      </c>
      <c r="L15" s="1304">
        <v>85</v>
      </c>
      <c r="M15" s="1304">
        <v>2</v>
      </c>
      <c r="N15" s="1304">
        <v>335</v>
      </c>
      <c r="O15" s="1304">
        <v>0</v>
      </c>
      <c r="P15" s="1304">
        <v>0</v>
      </c>
      <c r="Q15" s="1304">
        <v>0</v>
      </c>
      <c r="R15" s="1304">
        <v>0</v>
      </c>
      <c r="S15" s="1304">
        <v>0</v>
      </c>
      <c r="T15" s="1304">
        <v>0</v>
      </c>
      <c r="U15" s="1303">
        <f t="shared" si="0"/>
        <v>13</v>
      </c>
      <c r="V15" s="1302">
        <f t="shared" si="1"/>
        <v>2993</v>
      </c>
    </row>
    <row r="16" spans="1:22" s="1301" customFormat="1" ht="20.100000000000001" customHeight="1">
      <c r="A16" s="1307" t="s">
        <v>61</v>
      </c>
      <c r="B16" s="1306" t="s">
        <v>159</v>
      </c>
      <c r="C16" s="1315">
        <v>11</v>
      </c>
      <c r="D16" s="1304">
        <v>1450</v>
      </c>
      <c r="E16" s="1315">
        <v>0</v>
      </c>
      <c r="F16" s="1304">
        <v>0</v>
      </c>
      <c r="G16" s="1305">
        <v>0</v>
      </c>
      <c r="H16" s="1304">
        <v>0</v>
      </c>
      <c r="I16" s="1315">
        <v>1</v>
      </c>
      <c r="J16" s="1304">
        <v>120</v>
      </c>
      <c r="K16" s="1304">
        <v>0</v>
      </c>
      <c r="L16" s="1304">
        <v>0</v>
      </c>
      <c r="M16" s="1304">
        <v>1</v>
      </c>
      <c r="N16" s="1304">
        <v>670</v>
      </c>
      <c r="O16" s="1304">
        <v>1</v>
      </c>
      <c r="P16" s="1304">
        <v>175</v>
      </c>
      <c r="Q16" s="1304">
        <v>0</v>
      </c>
      <c r="R16" s="1304">
        <v>0</v>
      </c>
      <c r="S16" s="1304">
        <v>0</v>
      </c>
      <c r="T16" s="1304">
        <v>0</v>
      </c>
      <c r="U16" s="1303">
        <f t="shared" si="0"/>
        <v>14</v>
      </c>
      <c r="V16" s="1302">
        <f t="shared" si="1"/>
        <v>2415</v>
      </c>
    </row>
    <row r="17" spans="1:22" s="1301" customFormat="1" ht="19.5" customHeight="1">
      <c r="A17" s="1307" t="s">
        <v>160</v>
      </c>
      <c r="B17" s="1306" t="s">
        <v>64</v>
      </c>
      <c r="C17" s="1305">
        <v>16</v>
      </c>
      <c r="D17" s="1304">
        <v>1877</v>
      </c>
      <c r="E17" s="1305">
        <v>1</v>
      </c>
      <c r="F17" s="1304">
        <v>500</v>
      </c>
      <c r="G17" s="1305">
        <v>0</v>
      </c>
      <c r="H17" s="1304">
        <v>0</v>
      </c>
      <c r="I17" s="1305">
        <v>0</v>
      </c>
      <c r="J17" s="1304">
        <v>0</v>
      </c>
      <c r="K17" s="1304">
        <v>0</v>
      </c>
      <c r="L17" s="1304">
        <v>0</v>
      </c>
      <c r="M17" s="1304">
        <v>1</v>
      </c>
      <c r="N17" s="1304">
        <v>200</v>
      </c>
      <c r="O17" s="1304">
        <v>1</v>
      </c>
      <c r="P17" s="1304">
        <v>50</v>
      </c>
      <c r="Q17" s="1304">
        <v>0</v>
      </c>
      <c r="R17" s="1304">
        <v>0</v>
      </c>
      <c r="S17" s="1304">
        <v>1</v>
      </c>
      <c r="T17" s="1304">
        <v>141</v>
      </c>
      <c r="U17" s="1303">
        <f t="shared" si="0"/>
        <v>20</v>
      </c>
      <c r="V17" s="1302">
        <f t="shared" si="1"/>
        <v>2768</v>
      </c>
    </row>
    <row r="18" spans="1:22" s="1301" customFormat="1" ht="20.100000000000001" customHeight="1">
      <c r="A18" s="1307" t="s">
        <v>65</v>
      </c>
      <c r="B18" s="1306" t="s">
        <v>66</v>
      </c>
      <c r="C18" s="1305">
        <v>15</v>
      </c>
      <c r="D18" s="1304">
        <v>2059</v>
      </c>
      <c r="E18" s="1305">
        <v>1</v>
      </c>
      <c r="F18" s="1304">
        <v>500</v>
      </c>
      <c r="G18" s="1305">
        <v>0</v>
      </c>
      <c r="H18" s="1304">
        <v>0</v>
      </c>
      <c r="I18" s="1305">
        <v>0</v>
      </c>
      <c r="J18" s="1304">
        <v>0</v>
      </c>
      <c r="K18" s="1304">
        <v>0</v>
      </c>
      <c r="L18" s="1304">
        <v>0</v>
      </c>
      <c r="M18" s="1304">
        <v>1</v>
      </c>
      <c r="N18" s="1304">
        <v>145</v>
      </c>
      <c r="O18" s="1304">
        <v>0</v>
      </c>
      <c r="P18" s="1304">
        <v>0</v>
      </c>
      <c r="Q18" s="1304">
        <v>1</v>
      </c>
      <c r="R18" s="1304">
        <v>50</v>
      </c>
      <c r="S18" s="1304">
        <v>0</v>
      </c>
      <c r="T18" s="1304">
        <v>0</v>
      </c>
      <c r="U18" s="1303">
        <f t="shared" si="0"/>
        <v>18</v>
      </c>
      <c r="V18" s="1302">
        <f t="shared" si="1"/>
        <v>2754</v>
      </c>
    </row>
    <row r="19" spans="1:22" s="1301" customFormat="1" ht="20.100000000000001" customHeight="1">
      <c r="A19" s="1307" t="s">
        <v>161</v>
      </c>
      <c r="B19" s="1306" t="s">
        <v>68</v>
      </c>
      <c r="C19" s="1305">
        <v>14</v>
      </c>
      <c r="D19" s="1304">
        <v>1646</v>
      </c>
      <c r="E19" s="1305">
        <v>1</v>
      </c>
      <c r="F19" s="1304">
        <v>400</v>
      </c>
      <c r="G19" s="1305">
        <v>0</v>
      </c>
      <c r="H19" s="1304">
        <v>0</v>
      </c>
      <c r="I19" s="1305">
        <v>0</v>
      </c>
      <c r="J19" s="1304">
        <v>0</v>
      </c>
      <c r="K19" s="1304">
        <v>1</v>
      </c>
      <c r="L19" s="1304">
        <v>80</v>
      </c>
      <c r="M19" s="1304">
        <v>1</v>
      </c>
      <c r="N19" s="1304">
        <v>500</v>
      </c>
      <c r="O19" s="1304">
        <v>0</v>
      </c>
      <c r="P19" s="1304">
        <v>0</v>
      </c>
      <c r="Q19" s="1304">
        <v>0</v>
      </c>
      <c r="R19" s="1304">
        <v>0</v>
      </c>
      <c r="S19" s="1304">
        <v>0</v>
      </c>
      <c r="T19" s="1304">
        <v>0</v>
      </c>
      <c r="U19" s="1303">
        <f t="shared" si="0"/>
        <v>17</v>
      </c>
      <c r="V19" s="1302">
        <f t="shared" si="1"/>
        <v>2626</v>
      </c>
    </row>
    <row r="20" spans="1:22" s="1308" customFormat="1" ht="20.100000000000001" customHeight="1">
      <c r="A20" s="1314" t="s">
        <v>1170</v>
      </c>
      <c r="B20" s="1313" t="s">
        <v>1169</v>
      </c>
      <c r="C20" s="1312">
        <v>1</v>
      </c>
      <c r="D20" s="1311">
        <v>630</v>
      </c>
      <c r="E20" s="1312">
        <v>0</v>
      </c>
      <c r="F20" s="1311">
        <v>0</v>
      </c>
      <c r="G20" s="1312">
        <v>0</v>
      </c>
      <c r="H20" s="1311">
        <v>0</v>
      </c>
      <c r="I20" s="1312">
        <v>0</v>
      </c>
      <c r="J20" s="1311">
        <v>0</v>
      </c>
      <c r="K20" s="1311">
        <v>0</v>
      </c>
      <c r="L20" s="1311">
        <v>0</v>
      </c>
      <c r="M20" s="1311">
        <v>0</v>
      </c>
      <c r="N20" s="1311">
        <v>0</v>
      </c>
      <c r="O20" s="1311">
        <v>0</v>
      </c>
      <c r="P20" s="1311">
        <v>0</v>
      </c>
      <c r="Q20" s="1311">
        <v>0</v>
      </c>
      <c r="R20" s="1311">
        <v>0</v>
      </c>
      <c r="S20" s="1311">
        <v>0</v>
      </c>
      <c r="T20" s="1311">
        <v>0</v>
      </c>
      <c r="U20" s="1310">
        <f t="shared" si="0"/>
        <v>1</v>
      </c>
      <c r="V20" s="1309">
        <f t="shared" si="1"/>
        <v>630</v>
      </c>
    </row>
    <row r="21" spans="1:22" s="1288" customFormat="1" ht="20.100000000000001" customHeight="1">
      <c r="A21" s="1293" t="s">
        <v>161</v>
      </c>
      <c r="B21" s="1292" t="s">
        <v>68</v>
      </c>
      <c r="C21" s="1291">
        <f t="shared" ref="C21:T21" si="4">SUM(C19:C20)</f>
        <v>15</v>
      </c>
      <c r="D21" s="1291">
        <f t="shared" si="4"/>
        <v>2276</v>
      </c>
      <c r="E21" s="1291">
        <f t="shared" si="4"/>
        <v>1</v>
      </c>
      <c r="F21" s="1291">
        <f t="shared" si="4"/>
        <v>400</v>
      </c>
      <c r="G21" s="1291">
        <f t="shared" si="4"/>
        <v>0</v>
      </c>
      <c r="H21" s="1291">
        <f t="shared" si="4"/>
        <v>0</v>
      </c>
      <c r="I21" s="1291">
        <f t="shared" si="4"/>
        <v>0</v>
      </c>
      <c r="J21" s="1291">
        <f t="shared" si="4"/>
        <v>0</v>
      </c>
      <c r="K21" s="1291">
        <f t="shared" si="4"/>
        <v>1</v>
      </c>
      <c r="L21" s="1291">
        <f t="shared" si="4"/>
        <v>80</v>
      </c>
      <c r="M21" s="1291">
        <f t="shared" si="4"/>
        <v>1</v>
      </c>
      <c r="N21" s="1291">
        <f t="shared" si="4"/>
        <v>500</v>
      </c>
      <c r="O21" s="1291">
        <f t="shared" si="4"/>
        <v>0</v>
      </c>
      <c r="P21" s="1291">
        <f t="shared" si="4"/>
        <v>0</v>
      </c>
      <c r="Q21" s="1291">
        <f t="shared" si="4"/>
        <v>0</v>
      </c>
      <c r="R21" s="1291">
        <f t="shared" si="4"/>
        <v>0</v>
      </c>
      <c r="S21" s="1291">
        <f t="shared" si="4"/>
        <v>0</v>
      </c>
      <c r="T21" s="1291">
        <f t="shared" si="4"/>
        <v>0</v>
      </c>
      <c r="U21" s="1290">
        <f t="shared" si="0"/>
        <v>18</v>
      </c>
      <c r="V21" s="1289">
        <f t="shared" si="1"/>
        <v>3256</v>
      </c>
    </row>
    <row r="22" spans="1:22" s="1301" customFormat="1" ht="20.100000000000001" customHeight="1">
      <c r="A22" s="1307" t="s">
        <v>69</v>
      </c>
      <c r="B22" s="1306" t="s">
        <v>70</v>
      </c>
      <c r="C22" s="1305">
        <v>6</v>
      </c>
      <c r="D22" s="1304">
        <v>1125</v>
      </c>
      <c r="E22" s="1305">
        <v>1</v>
      </c>
      <c r="F22" s="1304">
        <v>450</v>
      </c>
      <c r="G22" s="1305">
        <v>0</v>
      </c>
      <c r="H22" s="1304">
        <v>0</v>
      </c>
      <c r="I22" s="1305">
        <v>0</v>
      </c>
      <c r="J22" s="1304">
        <v>0</v>
      </c>
      <c r="K22" s="1304">
        <v>1</v>
      </c>
      <c r="L22" s="1304">
        <v>100</v>
      </c>
      <c r="M22" s="1304">
        <v>1</v>
      </c>
      <c r="N22" s="1304">
        <v>100</v>
      </c>
      <c r="O22" s="1304">
        <v>0</v>
      </c>
      <c r="P22" s="1304">
        <v>0</v>
      </c>
      <c r="Q22" s="1304">
        <v>0</v>
      </c>
      <c r="R22" s="1304">
        <v>0</v>
      </c>
      <c r="S22" s="1304">
        <v>1</v>
      </c>
      <c r="T22" s="1304">
        <v>80</v>
      </c>
      <c r="U22" s="1303">
        <f t="shared" si="0"/>
        <v>10</v>
      </c>
      <c r="V22" s="1302">
        <f t="shared" si="1"/>
        <v>1855</v>
      </c>
    </row>
    <row r="23" spans="1:22" s="1301" customFormat="1" ht="20.100000000000001" customHeight="1">
      <c r="A23" s="1307" t="s">
        <v>71</v>
      </c>
      <c r="B23" s="1306" t="s">
        <v>72</v>
      </c>
      <c r="C23" s="1305">
        <v>4</v>
      </c>
      <c r="D23" s="1304">
        <v>600</v>
      </c>
      <c r="E23" s="1305">
        <v>1</v>
      </c>
      <c r="F23" s="1304">
        <v>300</v>
      </c>
      <c r="G23" s="1305">
        <v>0</v>
      </c>
      <c r="H23" s="1304">
        <v>0</v>
      </c>
      <c r="I23" s="1305">
        <v>0</v>
      </c>
      <c r="J23" s="1304">
        <v>0</v>
      </c>
      <c r="K23" s="1304">
        <v>0</v>
      </c>
      <c r="L23" s="1304">
        <v>0</v>
      </c>
      <c r="M23" s="1304">
        <v>1</v>
      </c>
      <c r="N23" s="1304">
        <v>50</v>
      </c>
      <c r="O23" s="1304">
        <v>0</v>
      </c>
      <c r="P23" s="1304">
        <v>0</v>
      </c>
      <c r="Q23" s="1304">
        <v>1</v>
      </c>
      <c r="R23" s="1304">
        <v>50</v>
      </c>
      <c r="S23" s="1304">
        <v>0</v>
      </c>
      <c r="T23" s="1304">
        <v>0</v>
      </c>
      <c r="U23" s="1303">
        <f t="shared" si="0"/>
        <v>7</v>
      </c>
      <c r="V23" s="1302">
        <f t="shared" si="1"/>
        <v>1000</v>
      </c>
    </row>
    <row r="24" spans="1:22" s="1301" customFormat="1" ht="20.100000000000001" customHeight="1">
      <c r="A24" s="1307" t="s">
        <v>73</v>
      </c>
      <c r="B24" s="1306" t="s">
        <v>74</v>
      </c>
      <c r="C24" s="1305">
        <v>17</v>
      </c>
      <c r="D24" s="1304">
        <v>1780</v>
      </c>
      <c r="E24" s="1305">
        <v>2</v>
      </c>
      <c r="F24" s="1304">
        <v>400</v>
      </c>
      <c r="G24" s="1305">
        <v>0</v>
      </c>
      <c r="H24" s="1304">
        <v>0</v>
      </c>
      <c r="I24" s="1305">
        <v>0</v>
      </c>
      <c r="J24" s="1304">
        <v>0</v>
      </c>
      <c r="K24" s="1304">
        <v>0</v>
      </c>
      <c r="L24" s="1304">
        <v>0</v>
      </c>
      <c r="M24" s="1304">
        <v>1</v>
      </c>
      <c r="N24" s="1304">
        <v>100</v>
      </c>
      <c r="O24" s="1304">
        <v>0</v>
      </c>
      <c r="P24" s="1304">
        <v>0</v>
      </c>
      <c r="Q24" s="1304">
        <v>0</v>
      </c>
      <c r="R24" s="1304">
        <v>0</v>
      </c>
      <c r="S24" s="1304">
        <v>0</v>
      </c>
      <c r="T24" s="1304">
        <v>0</v>
      </c>
      <c r="U24" s="1303">
        <f t="shared" si="0"/>
        <v>20</v>
      </c>
      <c r="V24" s="1302">
        <f t="shared" si="1"/>
        <v>2280</v>
      </c>
    </row>
    <row r="25" spans="1:22" s="1301" customFormat="1" ht="19.5" customHeight="1">
      <c r="A25" s="1307" t="s">
        <v>162</v>
      </c>
      <c r="B25" s="1306" t="s">
        <v>76</v>
      </c>
      <c r="C25" s="1305">
        <v>6</v>
      </c>
      <c r="D25" s="1304">
        <v>670</v>
      </c>
      <c r="E25" s="1305">
        <v>0</v>
      </c>
      <c r="F25" s="1304">
        <v>0</v>
      </c>
      <c r="G25" s="1305">
        <v>0</v>
      </c>
      <c r="H25" s="1304">
        <v>0</v>
      </c>
      <c r="I25" s="1305">
        <v>0</v>
      </c>
      <c r="J25" s="1304">
        <v>0</v>
      </c>
      <c r="K25" s="1304">
        <v>0</v>
      </c>
      <c r="L25" s="1304">
        <v>0</v>
      </c>
      <c r="M25" s="1304">
        <v>0</v>
      </c>
      <c r="N25" s="1304">
        <v>0</v>
      </c>
      <c r="O25" s="1304">
        <v>0</v>
      </c>
      <c r="P25" s="1304">
        <v>0</v>
      </c>
      <c r="Q25" s="1304">
        <v>1</v>
      </c>
      <c r="R25" s="1304">
        <v>100</v>
      </c>
      <c r="S25" s="1304">
        <v>0</v>
      </c>
      <c r="T25" s="1304">
        <v>0</v>
      </c>
      <c r="U25" s="1303">
        <f t="shared" si="0"/>
        <v>7</v>
      </c>
      <c r="V25" s="1302">
        <f t="shared" si="1"/>
        <v>770</v>
      </c>
    </row>
    <row r="26" spans="1:22" s="1301" customFormat="1" ht="20.100000000000001" customHeight="1">
      <c r="A26" s="1307" t="s">
        <v>77</v>
      </c>
      <c r="B26" s="1306" t="s">
        <v>78</v>
      </c>
      <c r="C26" s="1305">
        <v>9</v>
      </c>
      <c r="D26" s="1304">
        <v>1020</v>
      </c>
      <c r="E26" s="1305">
        <v>1</v>
      </c>
      <c r="F26" s="1304">
        <v>100</v>
      </c>
      <c r="G26" s="1305">
        <v>0</v>
      </c>
      <c r="H26" s="1304">
        <v>0</v>
      </c>
      <c r="I26" s="1305">
        <v>0</v>
      </c>
      <c r="J26" s="1304">
        <v>0</v>
      </c>
      <c r="K26" s="1304">
        <v>0</v>
      </c>
      <c r="L26" s="1304">
        <v>0</v>
      </c>
      <c r="M26" s="1304">
        <v>1</v>
      </c>
      <c r="N26" s="1304">
        <v>50</v>
      </c>
      <c r="O26" s="1304">
        <v>0</v>
      </c>
      <c r="P26" s="1304">
        <v>0</v>
      </c>
      <c r="Q26" s="1304">
        <v>0</v>
      </c>
      <c r="R26" s="1304">
        <v>0</v>
      </c>
      <c r="S26" s="1304">
        <v>0</v>
      </c>
      <c r="T26" s="1304">
        <v>0</v>
      </c>
      <c r="U26" s="1303">
        <f t="shared" si="0"/>
        <v>11</v>
      </c>
      <c r="V26" s="1302">
        <f t="shared" si="1"/>
        <v>1170</v>
      </c>
    </row>
    <row r="27" spans="1:22" s="1301" customFormat="1" ht="20.100000000000001" customHeight="1">
      <c r="A27" s="1307" t="s">
        <v>79</v>
      </c>
      <c r="B27" s="1306" t="s">
        <v>163</v>
      </c>
      <c r="C27" s="1305">
        <v>10</v>
      </c>
      <c r="D27" s="1304">
        <v>955</v>
      </c>
      <c r="E27" s="1305">
        <v>1</v>
      </c>
      <c r="F27" s="1304">
        <v>135</v>
      </c>
      <c r="G27" s="1305">
        <v>0</v>
      </c>
      <c r="H27" s="1304">
        <v>0</v>
      </c>
      <c r="I27" s="1305">
        <v>0</v>
      </c>
      <c r="J27" s="1304">
        <v>0</v>
      </c>
      <c r="K27" s="1304">
        <v>0</v>
      </c>
      <c r="L27" s="1304">
        <v>0</v>
      </c>
      <c r="M27" s="1304">
        <v>1</v>
      </c>
      <c r="N27" s="1304">
        <v>85</v>
      </c>
      <c r="O27" s="1304">
        <v>0</v>
      </c>
      <c r="P27" s="1304">
        <v>0</v>
      </c>
      <c r="Q27" s="1304">
        <v>0</v>
      </c>
      <c r="R27" s="1304">
        <v>0</v>
      </c>
      <c r="S27" s="1304">
        <v>0</v>
      </c>
      <c r="T27" s="1304">
        <v>0</v>
      </c>
      <c r="U27" s="1303">
        <f t="shared" si="0"/>
        <v>12</v>
      </c>
      <c r="V27" s="1302">
        <f t="shared" si="1"/>
        <v>1175</v>
      </c>
    </row>
    <row r="28" spans="1:22" s="1301" customFormat="1" ht="20.100000000000001" customHeight="1">
      <c r="A28" s="1307" t="s">
        <v>164</v>
      </c>
      <c r="B28" s="1306" t="s">
        <v>82</v>
      </c>
      <c r="C28" s="1305">
        <v>6</v>
      </c>
      <c r="D28" s="1304">
        <v>860</v>
      </c>
      <c r="E28" s="1305">
        <v>0</v>
      </c>
      <c r="F28" s="1304">
        <v>0</v>
      </c>
      <c r="G28" s="1305">
        <v>0</v>
      </c>
      <c r="H28" s="1304">
        <v>0</v>
      </c>
      <c r="I28" s="1305">
        <v>0</v>
      </c>
      <c r="J28" s="1304">
        <v>0</v>
      </c>
      <c r="K28" s="1304">
        <v>0</v>
      </c>
      <c r="L28" s="1304">
        <v>0</v>
      </c>
      <c r="M28" s="1304">
        <v>1</v>
      </c>
      <c r="N28" s="1304">
        <v>100</v>
      </c>
      <c r="O28" s="1304">
        <v>0</v>
      </c>
      <c r="P28" s="1304">
        <v>0</v>
      </c>
      <c r="Q28" s="1304">
        <v>1</v>
      </c>
      <c r="R28" s="1304">
        <v>50</v>
      </c>
      <c r="S28" s="1304">
        <v>0</v>
      </c>
      <c r="T28" s="1304">
        <v>0</v>
      </c>
      <c r="U28" s="1303">
        <f t="shared" si="0"/>
        <v>8</v>
      </c>
      <c r="V28" s="1302">
        <f t="shared" si="1"/>
        <v>1010</v>
      </c>
    </row>
    <row r="29" spans="1:22" s="1301" customFormat="1" ht="20.100000000000001" customHeight="1">
      <c r="A29" s="1307" t="s">
        <v>83</v>
      </c>
      <c r="B29" s="1306" t="s">
        <v>84</v>
      </c>
      <c r="C29" s="1305">
        <v>19</v>
      </c>
      <c r="D29" s="1304">
        <v>1925</v>
      </c>
      <c r="E29" s="1305">
        <v>0</v>
      </c>
      <c r="F29" s="1304">
        <v>0</v>
      </c>
      <c r="G29" s="1305">
        <v>0</v>
      </c>
      <c r="H29" s="1304">
        <v>0</v>
      </c>
      <c r="I29" s="1305">
        <v>0</v>
      </c>
      <c r="J29" s="1304">
        <v>0</v>
      </c>
      <c r="K29" s="1304">
        <v>0</v>
      </c>
      <c r="L29" s="1304">
        <v>0</v>
      </c>
      <c r="M29" s="1304">
        <v>1</v>
      </c>
      <c r="N29" s="1304">
        <v>75</v>
      </c>
      <c r="O29" s="1304">
        <v>1</v>
      </c>
      <c r="P29" s="1304">
        <v>50</v>
      </c>
      <c r="Q29" s="1304">
        <v>0</v>
      </c>
      <c r="R29" s="1304">
        <v>0</v>
      </c>
      <c r="S29" s="1304">
        <v>0</v>
      </c>
      <c r="T29" s="1304">
        <v>0</v>
      </c>
      <c r="U29" s="1303">
        <f t="shared" si="0"/>
        <v>21</v>
      </c>
      <c r="V29" s="1302">
        <f t="shared" si="1"/>
        <v>2050</v>
      </c>
    </row>
    <row r="30" spans="1:22" s="1301" customFormat="1" ht="20.100000000000001" customHeight="1">
      <c r="A30" s="1307" t="s">
        <v>85</v>
      </c>
      <c r="B30" s="1306" t="s">
        <v>86</v>
      </c>
      <c r="C30" s="1305">
        <v>8</v>
      </c>
      <c r="D30" s="1304">
        <v>900</v>
      </c>
      <c r="E30" s="1305">
        <v>1</v>
      </c>
      <c r="F30" s="1304">
        <v>200</v>
      </c>
      <c r="G30" s="1305">
        <v>0</v>
      </c>
      <c r="H30" s="1304">
        <v>0</v>
      </c>
      <c r="I30" s="1305">
        <v>0</v>
      </c>
      <c r="J30" s="1304">
        <v>0</v>
      </c>
      <c r="K30" s="1304">
        <v>0</v>
      </c>
      <c r="L30" s="1304">
        <v>0</v>
      </c>
      <c r="M30" s="1304">
        <v>1</v>
      </c>
      <c r="N30" s="1304">
        <v>50</v>
      </c>
      <c r="O30" s="1304">
        <v>0</v>
      </c>
      <c r="P30" s="1304">
        <v>0</v>
      </c>
      <c r="Q30" s="1304">
        <v>0</v>
      </c>
      <c r="R30" s="1304">
        <v>0</v>
      </c>
      <c r="S30" s="1304">
        <v>0</v>
      </c>
      <c r="T30" s="1304">
        <v>0</v>
      </c>
      <c r="U30" s="1303">
        <f t="shared" si="0"/>
        <v>10</v>
      </c>
      <c r="V30" s="1302">
        <f t="shared" si="1"/>
        <v>1150</v>
      </c>
    </row>
    <row r="31" spans="1:22" s="1301" customFormat="1" ht="20.100000000000001" customHeight="1">
      <c r="A31" s="1307" t="s">
        <v>165</v>
      </c>
      <c r="B31" s="1306" t="s">
        <v>166</v>
      </c>
      <c r="C31" s="1305">
        <v>7</v>
      </c>
      <c r="D31" s="1304">
        <v>925</v>
      </c>
      <c r="E31" s="1305">
        <v>0</v>
      </c>
      <c r="F31" s="1304">
        <v>0</v>
      </c>
      <c r="G31" s="1305">
        <v>1</v>
      </c>
      <c r="H31" s="1304">
        <v>50</v>
      </c>
      <c r="I31" s="1305">
        <v>0</v>
      </c>
      <c r="J31" s="1304">
        <v>0</v>
      </c>
      <c r="K31" s="1304">
        <v>0</v>
      </c>
      <c r="L31" s="1304">
        <v>0</v>
      </c>
      <c r="M31" s="1304">
        <v>1</v>
      </c>
      <c r="N31" s="1304">
        <v>100</v>
      </c>
      <c r="O31" s="1304">
        <v>0</v>
      </c>
      <c r="P31" s="1304">
        <v>0</v>
      </c>
      <c r="Q31" s="1304">
        <v>1</v>
      </c>
      <c r="R31" s="1304">
        <v>50</v>
      </c>
      <c r="S31" s="1304">
        <v>0</v>
      </c>
      <c r="T31" s="1304">
        <v>0</v>
      </c>
      <c r="U31" s="1303">
        <f t="shared" si="0"/>
        <v>10</v>
      </c>
      <c r="V31" s="1302">
        <f t="shared" si="1"/>
        <v>1125</v>
      </c>
    </row>
    <row r="32" spans="1:22" s="1301" customFormat="1" ht="20.100000000000001" customHeight="1">
      <c r="A32" s="1307" t="s">
        <v>89</v>
      </c>
      <c r="B32" s="1306" t="s">
        <v>1168</v>
      </c>
      <c r="C32" s="1305">
        <v>6</v>
      </c>
      <c r="D32" s="1304">
        <v>1030</v>
      </c>
      <c r="E32" s="1305">
        <v>1</v>
      </c>
      <c r="F32" s="1304">
        <v>150</v>
      </c>
      <c r="G32" s="1305">
        <v>0</v>
      </c>
      <c r="H32" s="1304">
        <v>0</v>
      </c>
      <c r="I32" s="1305">
        <v>0</v>
      </c>
      <c r="J32" s="1304">
        <v>0</v>
      </c>
      <c r="K32" s="1304">
        <v>0</v>
      </c>
      <c r="L32" s="1304">
        <v>0</v>
      </c>
      <c r="M32" s="1304">
        <v>1</v>
      </c>
      <c r="N32" s="1304">
        <v>100</v>
      </c>
      <c r="O32" s="1304">
        <v>0</v>
      </c>
      <c r="P32" s="1304">
        <v>0</v>
      </c>
      <c r="Q32" s="1304">
        <v>0</v>
      </c>
      <c r="R32" s="1304">
        <v>0</v>
      </c>
      <c r="S32" s="1304">
        <v>0</v>
      </c>
      <c r="T32" s="1304">
        <v>0</v>
      </c>
      <c r="U32" s="1303">
        <f t="shared" si="0"/>
        <v>8</v>
      </c>
      <c r="V32" s="1302">
        <f t="shared" si="1"/>
        <v>1280</v>
      </c>
    </row>
    <row r="33" spans="1:29" s="1301" customFormat="1" ht="20.100000000000001" customHeight="1">
      <c r="A33" s="1307" t="s">
        <v>91</v>
      </c>
      <c r="B33" s="1306" t="s">
        <v>92</v>
      </c>
      <c r="C33" s="1305">
        <v>3</v>
      </c>
      <c r="D33" s="1304">
        <v>340</v>
      </c>
      <c r="E33" s="1305">
        <v>0</v>
      </c>
      <c r="F33" s="1304">
        <v>0</v>
      </c>
      <c r="G33" s="1305">
        <v>0</v>
      </c>
      <c r="H33" s="1304">
        <v>0</v>
      </c>
      <c r="I33" s="1305">
        <v>0</v>
      </c>
      <c r="J33" s="1304">
        <v>0</v>
      </c>
      <c r="K33" s="1304">
        <v>0</v>
      </c>
      <c r="L33" s="1304">
        <v>0</v>
      </c>
      <c r="M33" s="1304">
        <v>1</v>
      </c>
      <c r="N33" s="1304">
        <v>150</v>
      </c>
      <c r="O33" s="1304">
        <v>0</v>
      </c>
      <c r="P33" s="1304">
        <v>0</v>
      </c>
      <c r="Q33" s="1304">
        <v>0</v>
      </c>
      <c r="R33" s="1304">
        <v>0</v>
      </c>
      <c r="S33" s="1304">
        <v>0</v>
      </c>
      <c r="T33" s="1304">
        <v>0</v>
      </c>
      <c r="U33" s="1303">
        <f t="shared" si="0"/>
        <v>4</v>
      </c>
      <c r="V33" s="1302">
        <f t="shared" si="1"/>
        <v>490</v>
      </c>
    </row>
    <row r="34" spans="1:29" s="1301" customFormat="1" ht="20.100000000000001" customHeight="1">
      <c r="A34" s="1307" t="s">
        <v>1167</v>
      </c>
      <c r="B34" s="1306" t="s">
        <v>94</v>
      </c>
      <c r="C34" s="1305">
        <v>2</v>
      </c>
      <c r="D34" s="1304">
        <v>200</v>
      </c>
      <c r="E34" s="1305">
        <v>0</v>
      </c>
      <c r="F34" s="1304">
        <v>0</v>
      </c>
      <c r="G34" s="1305">
        <v>0</v>
      </c>
      <c r="H34" s="1304">
        <v>0</v>
      </c>
      <c r="I34" s="1305">
        <v>0</v>
      </c>
      <c r="J34" s="1304">
        <v>0</v>
      </c>
      <c r="K34" s="1304">
        <v>0</v>
      </c>
      <c r="L34" s="1304">
        <v>0</v>
      </c>
      <c r="M34" s="1304">
        <v>0</v>
      </c>
      <c r="N34" s="1304">
        <v>0</v>
      </c>
      <c r="O34" s="1304">
        <v>0</v>
      </c>
      <c r="P34" s="1304">
        <v>0</v>
      </c>
      <c r="Q34" s="1304">
        <v>0</v>
      </c>
      <c r="R34" s="1304">
        <v>0</v>
      </c>
      <c r="S34" s="1304">
        <v>0</v>
      </c>
      <c r="T34" s="1304">
        <v>0</v>
      </c>
      <c r="U34" s="1303">
        <f t="shared" si="0"/>
        <v>2</v>
      </c>
      <c r="V34" s="1302">
        <f t="shared" si="1"/>
        <v>200</v>
      </c>
    </row>
    <row r="35" spans="1:29" s="1294" customFormat="1" ht="20.100000000000001" customHeight="1">
      <c r="A35" s="1300" t="s">
        <v>1166</v>
      </c>
      <c r="B35" s="1299" t="s">
        <v>1165</v>
      </c>
      <c r="C35" s="1298">
        <f t="shared" ref="C35:T35" si="5">C9+C10+C13+C20</f>
        <v>3</v>
      </c>
      <c r="D35" s="1297">
        <f t="shared" si="5"/>
        <v>1925</v>
      </c>
      <c r="E35" s="1298">
        <f t="shared" si="5"/>
        <v>0</v>
      </c>
      <c r="F35" s="1297">
        <f t="shared" si="5"/>
        <v>0</v>
      </c>
      <c r="G35" s="1298">
        <f t="shared" si="5"/>
        <v>1</v>
      </c>
      <c r="H35" s="1297">
        <f t="shared" si="5"/>
        <v>120</v>
      </c>
      <c r="I35" s="1298">
        <f t="shared" si="5"/>
        <v>1</v>
      </c>
      <c r="J35" s="1297">
        <f t="shared" si="5"/>
        <v>213</v>
      </c>
      <c r="K35" s="1297">
        <f t="shared" si="5"/>
        <v>1</v>
      </c>
      <c r="L35" s="1297">
        <f t="shared" si="5"/>
        <v>250</v>
      </c>
      <c r="M35" s="1297">
        <f t="shared" si="5"/>
        <v>0</v>
      </c>
      <c r="N35" s="1297">
        <f t="shared" si="5"/>
        <v>0</v>
      </c>
      <c r="O35" s="1297">
        <f t="shared" si="5"/>
        <v>0</v>
      </c>
      <c r="P35" s="1297">
        <f t="shared" si="5"/>
        <v>0</v>
      </c>
      <c r="Q35" s="1297">
        <f t="shared" si="5"/>
        <v>0</v>
      </c>
      <c r="R35" s="1297">
        <f t="shared" si="5"/>
        <v>0</v>
      </c>
      <c r="S35" s="1297">
        <f t="shared" si="5"/>
        <v>1</v>
      </c>
      <c r="T35" s="1297">
        <f t="shared" si="5"/>
        <v>90</v>
      </c>
      <c r="U35" s="1296">
        <f t="shared" si="0"/>
        <v>7</v>
      </c>
      <c r="V35" s="1295">
        <f t="shared" si="1"/>
        <v>2598</v>
      </c>
    </row>
    <row r="36" spans="1:29" s="1288" customFormat="1" ht="20.100000000000001" customHeight="1">
      <c r="A36" s="1293" t="s">
        <v>95</v>
      </c>
      <c r="B36" s="1292" t="s">
        <v>96</v>
      </c>
      <c r="C36" s="1291">
        <f t="shared" ref="C36:V36" si="6">C8+C9+C10+C12+C13+C15+C16+C17+C18+C19+C20+C22+C23+C24+C25+C26+C27+C28+C29+C30+C31+C32+C33+C34</f>
        <v>214</v>
      </c>
      <c r="D36" s="1291">
        <f t="shared" si="6"/>
        <v>30019</v>
      </c>
      <c r="E36" s="1291">
        <f t="shared" si="6"/>
        <v>15</v>
      </c>
      <c r="F36" s="1291">
        <f t="shared" si="6"/>
        <v>4289</v>
      </c>
      <c r="G36" s="1291">
        <f t="shared" si="6"/>
        <v>3</v>
      </c>
      <c r="H36" s="1291">
        <f t="shared" si="6"/>
        <v>305</v>
      </c>
      <c r="I36" s="1291">
        <f t="shared" si="6"/>
        <v>3</v>
      </c>
      <c r="J36" s="1291">
        <f t="shared" si="6"/>
        <v>581</v>
      </c>
      <c r="K36" s="1291">
        <f t="shared" si="6"/>
        <v>4</v>
      </c>
      <c r="L36" s="1291">
        <f t="shared" si="6"/>
        <v>515</v>
      </c>
      <c r="M36" s="1291">
        <f t="shared" si="6"/>
        <v>18</v>
      </c>
      <c r="N36" s="1291">
        <f t="shared" si="6"/>
        <v>3310</v>
      </c>
      <c r="O36" s="1291">
        <f t="shared" si="6"/>
        <v>4</v>
      </c>
      <c r="P36" s="1291">
        <f t="shared" si="6"/>
        <v>405</v>
      </c>
      <c r="Q36" s="1291">
        <f t="shared" si="6"/>
        <v>6</v>
      </c>
      <c r="R36" s="1291">
        <f t="shared" si="6"/>
        <v>565</v>
      </c>
      <c r="S36" s="1291">
        <f t="shared" si="6"/>
        <v>3</v>
      </c>
      <c r="T36" s="1291">
        <f t="shared" si="6"/>
        <v>311</v>
      </c>
      <c r="U36" s="1290">
        <f t="shared" si="6"/>
        <v>270</v>
      </c>
      <c r="V36" s="1289">
        <f t="shared" si="6"/>
        <v>40300</v>
      </c>
    </row>
    <row r="37" spans="1:29">
      <c r="A37" s="1287" t="s">
        <v>1164</v>
      </c>
      <c r="AC37" s="844">
        <f>SUM(AC8:AC36)</f>
        <v>0</v>
      </c>
    </row>
    <row r="38" spans="1:29">
      <c r="A38" s="1286" t="s">
        <v>1163</v>
      </c>
    </row>
  </sheetData>
  <mergeCells count="22">
    <mergeCell ref="S5:T5"/>
    <mergeCell ref="U5:V5"/>
    <mergeCell ref="I5:J5"/>
    <mergeCell ref="K5:L5"/>
    <mergeCell ref="M5:N5"/>
    <mergeCell ref="O5:P5"/>
    <mergeCell ref="E4:F4"/>
    <mergeCell ref="E5:F5"/>
    <mergeCell ref="C4:D4"/>
    <mergeCell ref="C5:D5"/>
    <mergeCell ref="A1:V1"/>
    <mergeCell ref="A2:V2"/>
    <mergeCell ref="U4:V4"/>
    <mergeCell ref="S4:T4"/>
    <mergeCell ref="Q4:R4"/>
    <mergeCell ref="O4:P4"/>
    <mergeCell ref="M4:N4"/>
    <mergeCell ref="K4:L4"/>
    <mergeCell ref="I4:J4"/>
    <mergeCell ref="G4:H4"/>
    <mergeCell ref="Q5:R5"/>
    <mergeCell ref="G5:H5"/>
  </mergeCells>
  <printOptions horizontalCentered="1" verticalCentered="1"/>
  <pageMargins left="0.59055118110236227" right="0.59055118110236227" top="0.98425196850393704" bottom="0.98425196850393704" header="0.5" footer="0.5"/>
  <pageSetup paperSize="9" scale="61" orientation="landscape" horizontalDpi="300" verticalDpi="4294967292" r:id="rId1"/>
  <headerFooter alignWithMargins="0"/>
  <colBreaks count="1" manualBreakCount="1">
    <brk id="23" max="3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F7EF8-FBBE-4CBC-BADE-DDEC8B33914F}">
  <dimension ref="A1:AL26"/>
  <sheetViews>
    <sheetView showGridLines="0" zoomScale="90" zoomScaleNormal="90" zoomScaleSheetLayoutView="75" workbookViewId="0">
      <selection activeCell="AI24" sqref="AI24:AJ24"/>
    </sheetView>
  </sheetViews>
  <sheetFormatPr defaultColWidth="8.85546875" defaultRowHeight="12.75"/>
  <cols>
    <col min="1" max="1" width="10.5703125" style="1337" customWidth="1"/>
    <col min="2" max="2" width="12.7109375" style="1337" customWidth="1"/>
    <col min="3" max="3" width="4.28515625" style="1365" hidden="1" customWidth="1"/>
    <col min="4" max="4" width="3.28515625" style="1365" hidden="1" customWidth="1"/>
    <col min="5" max="5" width="4.7109375" style="1365" customWidth="1"/>
    <col min="6" max="6" width="3.28515625" style="1365" customWidth="1"/>
    <col min="7" max="7" width="4.7109375" style="1365" customWidth="1"/>
    <col min="8" max="8" width="3.28515625" style="1365" customWidth="1"/>
    <col min="9" max="9" width="4.7109375" style="1365" customWidth="1"/>
    <col min="10" max="10" width="3.28515625" style="1365" customWidth="1"/>
    <col min="11" max="11" width="3.7109375" style="1337" customWidth="1"/>
    <col min="12" max="12" width="3.28515625" style="1337" customWidth="1"/>
    <col min="13" max="13" width="3.7109375" style="1337" customWidth="1"/>
    <col min="14" max="14" width="3.28515625" style="1337" customWidth="1"/>
    <col min="15" max="15" width="3.7109375" style="1337" customWidth="1"/>
    <col min="16" max="16" width="3.28515625" style="1337" customWidth="1"/>
    <col min="17" max="17" width="4.7109375" style="1337" customWidth="1"/>
    <col min="18" max="18" width="3.28515625" style="1337" customWidth="1"/>
    <col min="19" max="19" width="4.28515625" style="1337" customWidth="1"/>
    <col min="20" max="20" width="3.28515625" style="1337" customWidth="1"/>
    <col min="21" max="21" width="3.7109375" style="1337" customWidth="1"/>
    <col min="22" max="22" width="3.28515625" style="1337" customWidth="1"/>
    <col min="23" max="23" width="3.7109375" style="1337" customWidth="1"/>
    <col min="24" max="24" width="3.28515625" style="1337" customWidth="1"/>
    <col min="25" max="25" width="4.28515625" style="1337" customWidth="1"/>
    <col min="26" max="26" width="3.28515625" style="1337" customWidth="1"/>
    <col min="27" max="27" width="3.7109375" style="1337" customWidth="1"/>
    <col min="28" max="28" width="3.28515625" style="1337" customWidth="1"/>
    <col min="29" max="29" width="3.7109375" style="1337" customWidth="1"/>
    <col min="30" max="30" width="3.28515625" style="1337" customWidth="1"/>
    <col min="31" max="31" width="4.7109375" style="1337" customWidth="1"/>
    <col min="32" max="32" width="3.28515625" style="1337" customWidth="1"/>
    <col min="33" max="33" width="3.7109375" style="1337" customWidth="1"/>
    <col min="34" max="34" width="3.28515625" style="1337" customWidth="1"/>
    <col min="35" max="35" width="4.7109375" style="1337" customWidth="1"/>
    <col min="36" max="36" width="3.28515625" style="1337" customWidth="1"/>
    <col min="37" max="37" width="5.7109375" style="1337" customWidth="1"/>
    <col min="38" max="38" width="2.85546875" style="1337" customWidth="1"/>
    <col min="39" max="256" width="8.85546875" style="1337"/>
    <col min="257" max="257" width="10.5703125" style="1337" customWidth="1"/>
    <col min="258" max="258" width="12.7109375" style="1337" customWidth="1"/>
    <col min="259" max="260" width="0" style="1337" hidden="1" customWidth="1"/>
    <col min="261" max="261" width="4.7109375" style="1337" customWidth="1"/>
    <col min="262" max="262" width="3.28515625" style="1337" customWidth="1"/>
    <col min="263" max="263" width="4.7109375" style="1337" customWidth="1"/>
    <col min="264" max="264" width="3.28515625" style="1337" customWidth="1"/>
    <col min="265" max="265" width="4.7109375" style="1337" customWidth="1"/>
    <col min="266" max="266" width="3.28515625" style="1337" customWidth="1"/>
    <col min="267" max="267" width="3.7109375" style="1337" customWidth="1"/>
    <col min="268" max="268" width="3.28515625" style="1337" customWidth="1"/>
    <col min="269" max="269" width="3.7109375" style="1337" customWidth="1"/>
    <col min="270" max="270" width="3.28515625" style="1337" customWidth="1"/>
    <col min="271" max="271" width="3.7109375" style="1337" customWidth="1"/>
    <col min="272" max="272" width="3.28515625" style="1337" customWidth="1"/>
    <col min="273" max="273" width="4.7109375" style="1337" customWidth="1"/>
    <col min="274" max="274" width="3.28515625" style="1337" customWidth="1"/>
    <col min="275" max="275" width="4.28515625" style="1337" customWidth="1"/>
    <col min="276" max="276" width="3.28515625" style="1337" customWidth="1"/>
    <col min="277" max="277" width="3.7109375" style="1337" customWidth="1"/>
    <col min="278" max="278" width="3.28515625" style="1337" customWidth="1"/>
    <col min="279" max="279" width="3.7109375" style="1337" customWidth="1"/>
    <col min="280" max="280" width="3.28515625" style="1337" customWidth="1"/>
    <col min="281" max="281" width="4.28515625" style="1337" customWidth="1"/>
    <col min="282" max="282" width="3.28515625" style="1337" customWidth="1"/>
    <col min="283" max="283" width="3.7109375" style="1337" customWidth="1"/>
    <col min="284" max="284" width="3.28515625" style="1337" customWidth="1"/>
    <col min="285" max="285" width="3.7109375" style="1337" customWidth="1"/>
    <col min="286" max="286" width="3.28515625" style="1337" customWidth="1"/>
    <col min="287" max="287" width="4.7109375" style="1337" customWidth="1"/>
    <col min="288" max="288" width="3.28515625" style="1337" customWidth="1"/>
    <col min="289" max="289" width="3.7109375" style="1337" customWidth="1"/>
    <col min="290" max="290" width="3.28515625" style="1337" customWidth="1"/>
    <col min="291" max="291" width="4.7109375" style="1337" customWidth="1"/>
    <col min="292" max="292" width="3.28515625" style="1337" customWidth="1"/>
    <col min="293" max="293" width="5.7109375" style="1337" customWidth="1"/>
    <col min="294" max="294" width="2.85546875" style="1337" customWidth="1"/>
    <col min="295" max="512" width="8.85546875" style="1337"/>
    <col min="513" max="513" width="10.5703125" style="1337" customWidth="1"/>
    <col min="514" max="514" width="12.7109375" style="1337" customWidth="1"/>
    <col min="515" max="516" width="0" style="1337" hidden="1" customWidth="1"/>
    <col min="517" max="517" width="4.7109375" style="1337" customWidth="1"/>
    <col min="518" max="518" width="3.28515625" style="1337" customWidth="1"/>
    <col min="519" max="519" width="4.7109375" style="1337" customWidth="1"/>
    <col min="520" max="520" width="3.28515625" style="1337" customWidth="1"/>
    <col min="521" max="521" width="4.7109375" style="1337" customWidth="1"/>
    <col min="522" max="522" width="3.28515625" style="1337" customWidth="1"/>
    <col min="523" max="523" width="3.7109375" style="1337" customWidth="1"/>
    <col min="524" max="524" width="3.28515625" style="1337" customWidth="1"/>
    <col min="525" max="525" width="3.7109375" style="1337" customWidth="1"/>
    <col min="526" max="526" width="3.28515625" style="1337" customWidth="1"/>
    <col min="527" max="527" width="3.7109375" style="1337" customWidth="1"/>
    <col min="528" max="528" width="3.28515625" style="1337" customWidth="1"/>
    <col min="529" max="529" width="4.7109375" style="1337" customWidth="1"/>
    <col min="530" max="530" width="3.28515625" style="1337" customWidth="1"/>
    <col min="531" max="531" width="4.28515625" style="1337" customWidth="1"/>
    <col min="532" max="532" width="3.28515625" style="1337" customWidth="1"/>
    <col min="533" max="533" width="3.7109375" style="1337" customWidth="1"/>
    <col min="534" max="534" width="3.28515625" style="1337" customWidth="1"/>
    <col min="535" max="535" width="3.7109375" style="1337" customWidth="1"/>
    <col min="536" max="536" width="3.28515625" style="1337" customWidth="1"/>
    <col min="537" max="537" width="4.28515625" style="1337" customWidth="1"/>
    <col min="538" max="538" width="3.28515625" style="1337" customWidth="1"/>
    <col min="539" max="539" width="3.7109375" style="1337" customWidth="1"/>
    <col min="540" max="540" width="3.28515625" style="1337" customWidth="1"/>
    <col min="541" max="541" width="3.7109375" style="1337" customWidth="1"/>
    <col min="542" max="542" width="3.28515625" style="1337" customWidth="1"/>
    <col min="543" max="543" width="4.7109375" style="1337" customWidth="1"/>
    <col min="544" max="544" width="3.28515625" style="1337" customWidth="1"/>
    <col min="545" max="545" width="3.7109375" style="1337" customWidth="1"/>
    <col min="546" max="546" width="3.28515625" style="1337" customWidth="1"/>
    <col min="547" max="547" width="4.7109375" style="1337" customWidth="1"/>
    <col min="548" max="548" width="3.28515625" style="1337" customWidth="1"/>
    <col min="549" max="549" width="5.7109375" style="1337" customWidth="1"/>
    <col min="550" max="550" width="2.85546875" style="1337" customWidth="1"/>
    <col min="551" max="768" width="8.85546875" style="1337"/>
    <col min="769" max="769" width="10.5703125" style="1337" customWidth="1"/>
    <col min="770" max="770" width="12.7109375" style="1337" customWidth="1"/>
    <col min="771" max="772" width="0" style="1337" hidden="1" customWidth="1"/>
    <col min="773" max="773" width="4.7109375" style="1337" customWidth="1"/>
    <col min="774" max="774" width="3.28515625" style="1337" customWidth="1"/>
    <col min="775" max="775" width="4.7109375" style="1337" customWidth="1"/>
    <col min="776" max="776" width="3.28515625" style="1337" customWidth="1"/>
    <col min="777" max="777" width="4.7109375" style="1337" customWidth="1"/>
    <col min="778" max="778" width="3.28515625" style="1337" customWidth="1"/>
    <col min="779" max="779" width="3.7109375" style="1337" customWidth="1"/>
    <col min="780" max="780" width="3.28515625" style="1337" customWidth="1"/>
    <col min="781" max="781" width="3.7109375" style="1337" customWidth="1"/>
    <col min="782" max="782" width="3.28515625" style="1337" customWidth="1"/>
    <col min="783" max="783" width="3.7109375" style="1337" customWidth="1"/>
    <col min="784" max="784" width="3.28515625" style="1337" customWidth="1"/>
    <col min="785" max="785" width="4.7109375" style="1337" customWidth="1"/>
    <col min="786" max="786" width="3.28515625" style="1337" customWidth="1"/>
    <col min="787" max="787" width="4.28515625" style="1337" customWidth="1"/>
    <col min="788" max="788" width="3.28515625" style="1337" customWidth="1"/>
    <col min="789" max="789" width="3.7109375" style="1337" customWidth="1"/>
    <col min="790" max="790" width="3.28515625" style="1337" customWidth="1"/>
    <col min="791" max="791" width="3.7109375" style="1337" customWidth="1"/>
    <col min="792" max="792" width="3.28515625" style="1337" customWidth="1"/>
    <col min="793" max="793" width="4.28515625" style="1337" customWidth="1"/>
    <col min="794" max="794" width="3.28515625" style="1337" customWidth="1"/>
    <col min="795" max="795" width="3.7109375" style="1337" customWidth="1"/>
    <col min="796" max="796" width="3.28515625" style="1337" customWidth="1"/>
    <col min="797" max="797" width="3.7109375" style="1337" customWidth="1"/>
    <col min="798" max="798" width="3.28515625" style="1337" customWidth="1"/>
    <col min="799" max="799" width="4.7109375" style="1337" customWidth="1"/>
    <col min="800" max="800" width="3.28515625" style="1337" customWidth="1"/>
    <col min="801" max="801" width="3.7109375" style="1337" customWidth="1"/>
    <col min="802" max="802" width="3.28515625" style="1337" customWidth="1"/>
    <col min="803" max="803" width="4.7109375" style="1337" customWidth="1"/>
    <col min="804" max="804" width="3.28515625" style="1337" customWidth="1"/>
    <col min="805" max="805" width="5.7109375" style="1337" customWidth="1"/>
    <col min="806" max="806" width="2.85546875" style="1337" customWidth="1"/>
    <col min="807" max="1024" width="8.85546875" style="1337"/>
    <col min="1025" max="1025" width="10.5703125" style="1337" customWidth="1"/>
    <col min="1026" max="1026" width="12.7109375" style="1337" customWidth="1"/>
    <col min="1027" max="1028" width="0" style="1337" hidden="1" customWidth="1"/>
    <col min="1029" max="1029" width="4.7109375" style="1337" customWidth="1"/>
    <col min="1030" max="1030" width="3.28515625" style="1337" customWidth="1"/>
    <col min="1031" max="1031" width="4.7109375" style="1337" customWidth="1"/>
    <col min="1032" max="1032" width="3.28515625" style="1337" customWidth="1"/>
    <col min="1033" max="1033" width="4.7109375" style="1337" customWidth="1"/>
    <col min="1034" max="1034" width="3.28515625" style="1337" customWidth="1"/>
    <col min="1035" max="1035" width="3.7109375" style="1337" customWidth="1"/>
    <col min="1036" max="1036" width="3.28515625" style="1337" customWidth="1"/>
    <col min="1037" max="1037" width="3.7109375" style="1337" customWidth="1"/>
    <col min="1038" max="1038" width="3.28515625" style="1337" customWidth="1"/>
    <col min="1039" max="1039" width="3.7109375" style="1337" customWidth="1"/>
    <col min="1040" max="1040" width="3.28515625" style="1337" customWidth="1"/>
    <col min="1041" max="1041" width="4.7109375" style="1337" customWidth="1"/>
    <col min="1042" max="1042" width="3.28515625" style="1337" customWidth="1"/>
    <col min="1043" max="1043" width="4.28515625" style="1337" customWidth="1"/>
    <col min="1044" max="1044" width="3.28515625" style="1337" customWidth="1"/>
    <col min="1045" max="1045" width="3.7109375" style="1337" customWidth="1"/>
    <col min="1046" max="1046" width="3.28515625" style="1337" customWidth="1"/>
    <col min="1047" max="1047" width="3.7109375" style="1337" customWidth="1"/>
    <col min="1048" max="1048" width="3.28515625" style="1337" customWidth="1"/>
    <col min="1049" max="1049" width="4.28515625" style="1337" customWidth="1"/>
    <col min="1050" max="1050" width="3.28515625" style="1337" customWidth="1"/>
    <col min="1051" max="1051" width="3.7109375" style="1337" customWidth="1"/>
    <col min="1052" max="1052" width="3.28515625" style="1337" customWidth="1"/>
    <col min="1053" max="1053" width="3.7109375" style="1337" customWidth="1"/>
    <col min="1054" max="1054" width="3.28515625" style="1337" customWidth="1"/>
    <col min="1055" max="1055" width="4.7109375" style="1337" customWidth="1"/>
    <col min="1056" max="1056" width="3.28515625" style="1337" customWidth="1"/>
    <col min="1057" max="1057" width="3.7109375" style="1337" customWidth="1"/>
    <col min="1058" max="1058" width="3.28515625" style="1337" customWidth="1"/>
    <col min="1059" max="1059" width="4.7109375" style="1337" customWidth="1"/>
    <col min="1060" max="1060" width="3.28515625" style="1337" customWidth="1"/>
    <col min="1061" max="1061" width="5.7109375" style="1337" customWidth="1"/>
    <col min="1062" max="1062" width="2.85546875" style="1337" customWidth="1"/>
    <col min="1063" max="1280" width="8.85546875" style="1337"/>
    <col min="1281" max="1281" width="10.5703125" style="1337" customWidth="1"/>
    <col min="1282" max="1282" width="12.7109375" style="1337" customWidth="1"/>
    <col min="1283" max="1284" width="0" style="1337" hidden="1" customWidth="1"/>
    <col min="1285" max="1285" width="4.7109375" style="1337" customWidth="1"/>
    <col min="1286" max="1286" width="3.28515625" style="1337" customWidth="1"/>
    <col min="1287" max="1287" width="4.7109375" style="1337" customWidth="1"/>
    <col min="1288" max="1288" width="3.28515625" style="1337" customWidth="1"/>
    <col min="1289" max="1289" width="4.7109375" style="1337" customWidth="1"/>
    <col min="1290" max="1290" width="3.28515625" style="1337" customWidth="1"/>
    <col min="1291" max="1291" width="3.7109375" style="1337" customWidth="1"/>
    <col min="1292" max="1292" width="3.28515625" style="1337" customWidth="1"/>
    <col min="1293" max="1293" width="3.7109375" style="1337" customWidth="1"/>
    <col min="1294" max="1294" width="3.28515625" style="1337" customWidth="1"/>
    <col min="1295" max="1295" width="3.7109375" style="1337" customWidth="1"/>
    <col min="1296" max="1296" width="3.28515625" style="1337" customWidth="1"/>
    <col min="1297" max="1297" width="4.7109375" style="1337" customWidth="1"/>
    <col min="1298" max="1298" width="3.28515625" style="1337" customWidth="1"/>
    <col min="1299" max="1299" width="4.28515625" style="1337" customWidth="1"/>
    <col min="1300" max="1300" width="3.28515625" style="1337" customWidth="1"/>
    <col min="1301" max="1301" width="3.7109375" style="1337" customWidth="1"/>
    <col min="1302" max="1302" width="3.28515625" style="1337" customWidth="1"/>
    <col min="1303" max="1303" width="3.7109375" style="1337" customWidth="1"/>
    <col min="1304" max="1304" width="3.28515625" style="1337" customWidth="1"/>
    <col min="1305" max="1305" width="4.28515625" style="1337" customWidth="1"/>
    <col min="1306" max="1306" width="3.28515625" style="1337" customWidth="1"/>
    <col min="1307" max="1307" width="3.7109375" style="1337" customWidth="1"/>
    <col min="1308" max="1308" width="3.28515625" style="1337" customWidth="1"/>
    <col min="1309" max="1309" width="3.7109375" style="1337" customWidth="1"/>
    <col min="1310" max="1310" width="3.28515625" style="1337" customWidth="1"/>
    <col min="1311" max="1311" width="4.7109375" style="1337" customWidth="1"/>
    <col min="1312" max="1312" width="3.28515625" style="1337" customWidth="1"/>
    <col min="1313" max="1313" width="3.7109375" style="1337" customWidth="1"/>
    <col min="1314" max="1314" width="3.28515625" style="1337" customWidth="1"/>
    <col min="1315" max="1315" width="4.7109375" style="1337" customWidth="1"/>
    <col min="1316" max="1316" width="3.28515625" style="1337" customWidth="1"/>
    <col min="1317" max="1317" width="5.7109375" style="1337" customWidth="1"/>
    <col min="1318" max="1318" width="2.85546875" style="1337" customWidth="1"/>
    <col min="1319" max="1536" width="8.85546875" style="1337"/>
    <col min="1537" max="1537" width="10.5703125" style="1337" customWidth="1"/>
    <col min="1538" max="1538" width="12.7109375" style="1337" customWidth="1"/>
    <col min="1539" max="1540" width="0" style="1337" hidden="1" customWidth="1"/>
    <col min="1541" max="1541" width="4.7109375" style="1337" customWidth="1"/>
    <col min="1542" max="1542" width="3.28515625" style="1337" customWidth="1"/>
    <col min="1543" max="1543" width="4.7109375" style="1337" customWidth="1"/>
    <col min="1544" max="1544" width="3.28515625" style="1337" customWidth="1"/>
    <col min="1545" max="1545" width="4.7109375" style="1337" customWidth="1"/>
    <col min="1546" max="1546" width="3.28515625" style="1337" customWidth="1"/>
    <col min="1547" max="1547" width="3.7109375" style="1337" customWidth="1"/>
    <col min="1548" max="1548" width="3.28515625" style="1337" customWidth="1"/>
    <col min="1549" max="1549" width="3.7109375" style="1337" customWidth="1"/>
    <col min="1550" max="1550" width="3.28515625" style="1337" customWidth="1"/>
    <col min="1551" max="1551" width="3.7109375" style="1337" customWidth="1"/>
    <col min="1552" max="1552" width="3.28515625" style="1337" customWidth="1"/>
    <col min="1553" max="1553" width="4.7109375" style="1337" customWidth="1"/>
    <col min="1554" max="1554" width="3.28515625" style="1337" customWidth="1"/>
    <col min="1555" max="1555" width="4.28515625" style="1337" customWidth="1"/>
    <col min="1556" max="1556" width="3.28515625" style="1337" customWidth="1"/>
    <col min="1557" max="1557" width="3.7109375" style="1337" customWidth="1"/>
    <col min="1558" max="1558" width="3.28515625" style="1337" customWidth="1"/>
    <col min="1559" max="1559" width="3.7109375" style="1337" customWidth="1"/>
    <col min="1560" max="1560" width="3.28515625" style="1337" customWidth="1"/>
    <col min="1561" max="1561" width="4.28515625" style="1337" customWidth="1"/>
    <col min="1562" max="1562" width="3.28515625" style="1337" customWidth="1"/>
    <col min="1563" max="1563" width="3.7109375" style="1337" customWidth="1"/>
    <col min="1564" max="1564" width="3.28515625" style="1337" customWidth="1"/>
    <col min="1565" max="1565" width="3.7109375" style="1337" customWidth="1"/>
    <col min="1566" max="1566" width="3.28515625" style="1337" customWidth="1"/>
    <col min="1567" max="1567" width="4.7109375" style="1337" customWidth="1"/>
    <col min="1568" max="1568" width="3.28515625" style="1337" customWidth="1"/>
    <col min="1569" max="1569" width="3.7109375" style="1337" customWidth="1"/>
    <col min="1570" max="1570" width="3.28515625" style="1337" customWidth="1"/>
    <col min="1571" max="1571" width="4.7109375" style="1337" customWidth="1"/>
    <col min="1572" max="1572" width="3.28515625" style="1337" customWidth="1"/>
    <col min="1573" max="1573" width="5.7109375" style="1337" customWidth="1"/>
    <col min="1574" max="1574" width="2.85546875" style="1337" customWidth="1"/>
    <col min="1575" max="1792" width="8.85546875" style="1337"/>
    <col min="1793" max="1793" width="10.5703125" style="1337" customWidth="1"/>
    <col min="1794" max="1794" width="12.7109375" style="1337" customWidth="1"/>
    <col min="1795" max="1796" width="0" style="1337" hidden="1" customWidth="1"/>
    <col min="1797" max="1797" width="4.7109375" style="1337" customWidth="1"/>
    <col min="1798" max="1798" width="3.28515625" style="1337" customWidth="1"/>
    <col min="1799" max="1799" width="4.7109375" style="1337" customWidth="1"/>
    <col min="1800" max="1800" width="3.28515625" style="1337" customWidth="1"/>
    <col min="1801" max="1801" width="4.7109375" style="1337" customWidth="1"/>
    <col min="1802" max="1802" width="3.28515625" style="1337" customWidth="1"/>
    <col min="1803" max="1803" width="3.7109375" style="1337" customWidth="1"/>
    <col min="1804" max="1804" width="3.28515625" style="1337" customWidth="1"/>
    <col min="1805" max="1805" width="3.7109375" style="1337" customWidth="1"/>
    <col min="1806" max="1806" width="3.28515625" style="1337" customWidth="1"/>
    <col min="1807" max="1807" width="3.7109375" style="1337" customWidth="1"/>
    <col min="1808" max="1808" width="3.28515625" style="1337" customWidth="1"/>
    <col min="1809" max="1809" width="4.7109375" style="1337" customWidth="1"/>
    <col min="1810" max="1810" width="3.28515625" style="1337" customWidth="1"/>
    <col min="1811" max="1811" width="4.28515625" style="1337" customWidth="1"/>
    <col min="1812" max="1812" width="3.28515625" style="1337" customWidth="1"/>
    <col min="1813" max="1813" width="3.7109375" style="1337" customWidth="1"/>
    <col min="1814" max="1814" width="3.28515625" style="1337" customWidth="1"/>
    <col min="1815" max="1815" width="3.7109375" style="1337" customWidth="1"/>
    <col min="1816" max="1816" width="3.28515625" style="1337" customWidth="1"/>
    <col min="1817" max="1817" width="4.28515625" style="1337" customWidth="1"/>
    <col min="1818" max="1818" width="3.28515625" style="1337" customWidth="1"/>
    <col min="1819" max="1819" width="3.7109375" style="1337" customWidth="1"/>
    <col min="1820" max="1820" width="3.28515625" style="1337" customWidth="1"/>
    <col min="1821" max="1821" width="3.7109375" style="1337" customWidth="1"/>
    <col min="1822" max="1822" width="3.28515625" style="1337" customWidth="1"/>
    <col min="1823" max="1823" width="4.7109375" style="1337" customWidth="1"/>
    <col min="1824" max="1824" width="3.28515625" style="1337" customWidth="1"/>
    <col min="1825" max="1825" width="3.7109375" style="1337" customWidth="1"/>
    <col min="1826" max="1826" width="3.28515625" style="1337" customWidth="1"/>
    <col min="1827" max="1827" width="4.7109375" style="1337" customWidth="1"/>
    <col min="1828" max="1828" width="3.28515625" style="1337" customWidth="1"/>
    <col min="1829" max="1829" width="5.7109375" style="1337" customWidth="1"/>
    <col min="1830" max="1830" width="2.85546875" style="1337" customWidth="1"/>
    <col min="1831" max="2048" width="8.85546875" style="1337"/>
    <col min="2049" max="2049" width="10.5703125" style="1337" customWidth="1"/>
    <col min="2050" max="2050" width="12.7109375" style="1337" customWidth="1"/>
    <col min="2051" max="2052" width="0" style="1337" hidden="1" customWidth="1"/>
    <col min="2053" max="2053" width="4.7109375" style="1337" customWidth="1"/>
    <col min="2054" max="2054" width="3.28515625" style="1337" customWidth="1"/>
    <col min="2055" max="2055" width="4.7109375" style="1337" customWidth="1"/>
    <col min="2056" max="2056" width="3.28515625" style="1337" customWidth="1"/>
    <col min="2057" max="2057" width="4.7109375" style="1337" customWidth="1"/>
    <col min="2058" max="2058" width="3.28515625" style="1337" customWidth="1"/>
    <col min="2059" max="2059" width="3.7109375" style="1337" customWidth="1"/>
    <col min="2060" max="2060" width="3.28515625" style="1337" customWidth="1"/>
    <col min="2061" max="2061" width="3.7109375" style="1337" customWidth="1"/>
    <col min="2062" max="2062" width="3.28515625" style="1337" customWidth="1"/>
    <col min="2063" max="2063" width="3.7109375" style="1337" customWidth="1"/>
    <col min="2064" max="2064" width="3.28515625" style="1337" customWidth="1"/>
    <col min="2065" max="2065" width="4.7109375" style="1337" customWidth="1"/>
    <col min="2066" max="2066" width="3.28515625" style="1337" customWidth="1"/>
    <col min="2067" max="2067" width="4.28515625" style="1337" customWidth="1"/>
    <col min="2068" max="2068" width="3.28515625" style="1337" customWidth="1"/>
    <col min="2069" max="2069" width="3.7109375" style="1337" customWidth="1"/>
    <col min="2070" max="2070" width="3.28515625" style="1337" customWidth="1"/>
    <col min="2071" max="2071" width="3.7109375" style="1337" customWidth="1"/>
    <col min="2072" max="2072" width="3.28515625" style="1337" customWidth="1"/>
    <col min="2073" max="2073" width="4.28515625" style="1337" customWidth="1"/>
    <col min="2074" max="2074" width="3.28515625" style="1337" customWidth="1"/>
    <col min="2075" max="2075" width="3.7109375" style="1337" customWidth="1"/>
    <col min="2076" max="2076" width="3.28515625" style="1337" customWidth="1"/>
    <col min="2077" max="2077" width="3.7109375" style="1337" customWidth="1"/>
    <col min="2078" max="2078" width="3.28515625" style="1337" customWidth="1"/>
    <col min="2079" max="2079" width="4.7109375" style="1337" customWidth="1"/>
    <col min="2080" max="2080" width="3.28515625" style="1337" customWidth="1"/>
    <col min="2081" max="2081" width="3.7109375" style="1337" customWidth="1"/>
    <col min="2082" max="2082" width="3.28515625" style="1337" customWidth="1"/>
    <col min="2083" max="2083" width="4.7109375" style="1337" customWidth="1"/>
    <col min="2084" max="2084" width="3.28515625" style="1337" customWidth="1"/>
    <col min="2085" max="2085" width="5.7109375" style="1337" customWidth="1"/>
    <col min="2086" max="2086" width="2.85546875" style="1337" customWidth="1"/>
    <col min="2087" max="2304" width="8.85546875" style="1337"/>
    <col min="2305" max="2305" width="10.5703125" style="1337" customWidth="1"/>
    <col min="2306" max="2306" width="12.7109375" style="1337" customWidth="1"/>
    <col min="2307" max="2308" width="0" style="1337" hidden="1" customWidth="1"/>
    <col min="2309" max="2309" width="4.7109375" style="1337" customWidth="1"/>
    <col min="2310" max="2310" width="3.28515625" style="1337" customWidth="1"/>
    <col min="2311" max="2311" width="4.7109375" style="1337" customWidth="1"/>
    <col min="2312" max="2312" width="3.28515625" style="1337" customWidth="1"/>
    <col min="2313" max="2313" width="4.7109375" style="1337" customWidth="1"/>
    <col min="2314" max="2314" width="3.28515625" style="1337" customWidth="1"/>
    <col min="2315" max="2315" width="3.7109375" style="1337" customWidth="1"/>
    <col min="2316" max="2316" width="3.28515625" style="1337" customWidth="1"/>
    <col min="2317" max="2317" width="3.7109375" style="1337" customWidth="1"/>
    <col min="2318" max="2318" width="3.28515625" style="1337" customWidth="1"/>
    <col min="2319" max="2319" width="3.7109375" style="1337" customWidth="1"/>
    <col min="2320" max="2320" width="3.28515625" style="1337" customWidth="1"/>
    <col min="2321" max="2321" width="4.7109375" style="1337" customWidth="1"/>
    <col min="2322" max="2322" width="3.28515625" style="1337" customWidth="1"/>
    <col min="2323" max="2323" width="4.28515625" style="1337" customWidth="1"/>
    <col min="2324" max="2324" width="3.28515625" style="1337" customWidth="1"/>
    <col min="2325" max="2325" width="3.7109375" style="1337" customWidth="1"/>
    <col min="2326" max="2326" width="3.28515625" style="1337" customWidth="1"/>
    <col min="2327" max="2327" width="3.7109375" style="1337" customWidth="1"/>
    <col min="2328" max="2328" width="3.28515625" style="1337" customWidth="1"/>
    <col min="2329" max="2329" width="4.28515625" style="1337" customWidth="1"/>
    <col min="2330" max="2330" width="3.28515625" style="1337" customWidth="1"/>
    <col min="2331" max="2331" width="3.7109375" style="1337" customWidth="1"/>
    <col min="2332" max="2332" width="3.28515625" style="1337" customWidth="1"/>
    <col min="2333" max="2333" width="3.7109375" style="1337" customWidth="1"/>
    <col min="2334" max="2334" width="3.28515625" style="1337" customWidth="1"/>
    <col min="2335" max="2335" width="4.7109375" style="1337" customWidth="1"/>
    <col min="2336" max="2336" width="3.28515625" style="1337" customWidth="1"/>
    <col min="2337" max="2337" width="3.7109375" style="1337" customWidth="1"/>
    <col min="2338" max="2338" width="3.28515625" style="1337" customWidth="1"/>
    <col min="2339" max="2339" width="4.7109375" style="1337" customWidth="1"/>
    <col min="2340" max="2340" width="3.28515625" style="1337" customWidth="1"/>
    <col min="2341" max="2341" width="5.7109375" style="1337" customWidth="1"/>
    <col min="2342" max="2342" width="2.85546875" style="1337" customWidth="1"/>
    <col min="2343" max="2560" width="8.85546875" style="1337"/>
    <col min="2561" max="2561" width="10.5703125" style="1337" customWidth="1"/>
    <col min="2562" max="2562" width="12.7109375" style="1337" customWidth="1"/>
    <col min="2563" max="2564" width="0" style="1337" hidden="1" customWidth="1"/>
    <col min="2565" max="2565" width="4.7109375" style="1337" customWidth="1"/>
    <col min="2566" max="2566" width="3.28515625" style="1337" customWidth="1"/>
    <col min="2567" max="2567" width="4.7109375" style="1337" customWidth="1"/>
    <col min="2568" max="2568" width="3.28515625" style="1337" customWidth="1"/>
    <col min="2569" max="2569" width="4.7109375" style="1337" customWidth="1"/>
    <col min="2570" max="2570" width="3.28515625" style="1337" customWidth="1"/>
    <col min="2571" max="2571" width="3.7109375" style="1337" customWidth="1"/>
    <col min="2572" max="2572" width="3.28515625" style="1337" customWidth="1"/>
    <col min="2573" max="2573" width="3.7109375" style="1337" customWidth="1"/>
    <col min="2574" max="2574" width="3.28515625" style="1337" customWidth="1"/>
    <col min="2575" max="2575" width="3.7109375" style="1337" customWidth="1"/>
    <col min="2576" max="2576" width="3.28515625" style="1337" customWidth="1"/>
    <col min="2577" max="2577" width="4.7109375" style="1337" customWidth="1"/>
    <col min="2578" max="2578" width="3.28515625" style="1337" customWidth="1"/>
    <col min="2579" max="2579" width="4.28515625" style="1337" customWidth="1"/>
    <col min="2580" max="2580" width="3.28515625" style="1337" customWidth="1"/>
    <col min="2581" max="2581" width="3.7109375" style="1337" customWidth="1"/>
    <col min="2582" max="2582" width="3.28515625" style="1337" customWidth="1"/>
    <col min="2583" max="2583" width="3.7109375" style="1337" customWidth="1"/>
    <col min="2584" max="2584" width="3.28515625" style="1337" customWidth="1"/>
    <col min="2585" max="2585" width="4.28515625" style="1337" customWidth="1"/>
    <col min="2586" max="2586" width="3.28515625" style="1337" customWidth="1"/>
    <col min="2587" max="2587" width="3.7109375" style="1337" customWidth="1"/>
    <col min="2588" max="2588" width="3.28515625" style="1337" customWidth="1"/>
    <col min="2589" max="2589" width="3.7109375" style="1337" customWidth="1"/>
    <col min="2590" max="2590" width="3.28515625" style="1337" customWidth="1"/>
    <col min="2591" max="2591" width="4.7109375" style="1337" customWidth="1"/>
    <col min="2592" max="2592" width="3.28515625" style="1337" customWidth="1"/>
    <col min="2593" max="2593" width="3.7109375" style="1337" customWidth="1"/>
    <col min="2594" max="2594" width="3.28515625" style="1337" customWidth="1"/>
    <col min="2595" max="2595" width="4.7109375" style="1337" customWidth="1"/>
    <col min="2596" max="2596" width="3.28515625" style="1337" customWidth="1"/>
    <col min="2597" max="2597" width="5.7109375" style="1337" customWidth="1"/>
    <col min="2598" max="2598" width="2.85546875" style="1337" customWidth="1"/>
    <col min="2599" max="2816" width="8.85546875" style="1337"/>
    <col min="2817" max="2817" width="10.5703125" style="1337" customWidth="1"/>
    <col min="2818" max="2818" width="12.7109375" style="1337" customWidth="1"/>
    <col min="2819" max="2820" width="0" style="1337" hidden="1" customWidth="1"/>
    <col min="2821" max="2821" width="4.7109375" style="1337" customWidth="1"/>
    <col min="2822" max="2822" width="3.28515625" style="1337" customWidth="1"/>
    <col min="2823" max="2823" width="4.7109375" style="1337" customWidth="1"/>
    <col min="2824" max="2824" width="3.28515625" style="1337" customWidth="1"/>
    <col min="2825" max="2825" width="4.7109375" style="1337" customWidth="1"/>
    <col min="2826" max="2826" width="3.28515625" style="1337" customWidth="1"/>
    <col min="2827" max="2827" width="3.7109375" style="1337" customWidth="1"/>
    <col min="2828" max="2828" width="3.28515625" style="1337" customWidth="1"/>
    <col min="2829" max="2829" width="3.7109375" style="1337" customWidth="1"/>
    <col min="2830" max="2830" width="3.28515625" style="1337" customWidth="1"/>
    <col min="2831" max="2831" width="3.7109375" style="1337" customWidth="1"/>
    <col min="2832" max="2832" width="3.28515625" style="1337" customWidth="1"/>
    <col min="2833" max="2833" width="4.7109375" style="1337" customWidth="1"/>
    <col min="2834" max="2834" width="3.28515625" style="1337" customWidth="1"/>
    <col min="2835" max="2835" width="4.28515625" style="1337" customWidth="1"/>
    <col min="2836" max="2836" width="3.28515625" style="1337" customWidth="1"/>
    <col min="2837" max="2837" width="3.7109375" style="1337" customWidth="1"/>
    <col min="2838" max="2838" width="3.28515625" style="1337" customWidth="1"/>
    <col min="2839" max="2839" width="3.7109375" style="1337" customWidth="1"/>
    <col min="2840" max="2840" width="3.28515625" style="1337" customWidth="1"/>
    <col min="2841" max="2841" width="4.28515625" style="1337" customWidth="1"/>
    <col min="2842" max="2842" width="3.28515625" style="1337" customWidth="1"/>
    <col min="2843" max="2843" width="3.7109375" style="1337" customWidth="1"/>
    <col min="2844" max="2844" width="3.28515625" style="1337" customWidth="1"/>
    <col min="2845" max="2845" width="3.7109375" style="1337" customWidth="1"/>
    <col min="2846" max="2846" width="3.28515625" style="1337" customWidth="1"/>
    <col min="2847" max="2847" width="4.7109375" style="1337" customWidth="1"/>
    <col min="2848" max="2848" width="3.28515625" style="1337" customWidth="1"/>
    <col min="2849" max="2849" width="3.7109375" style="1337" customWidth="1"/>
    <col min="2850" max="2850" width="3.28515625" style="1337" customWidth="1"/>
    <col min="2851" max="2851" width="4.7109375" style="1337" customWidth="1"/>
    <col min="2852" max="2852" width="3.28515625" style="1337" customWidth="1"/>
    <col min="2853" max="2853" width="5.7109375" style="1337" customWidth="1"/>
    <col min="2854" max="2854" width="2.85546875" style="1337" customWidth="1"/>
    <col min="2855" max="3072" width="8.85546875" style="1337"/>
    <col min="3073" max="3073" width="10.5703125" style="1337" customWidth="1"/>
    <col min="3074" max="3074" width="12.7109375" style="1337" customWidth="1"/>
    <col min="3075" max="3076" width="0" style="1337" hidden="1" customWidth="1"/>
    <col min="3077" max="3077" width="4.7109375" style="1337" customWidth="1"/>
    <col min="3078" max="3078" width="3.28515625" style="1337" customWidth="1"/>
    <col min="3079" max="3079" width="4.7109375" style="1337" customWidth="1"/>
    <col min="3080" max="3080" width="3.28515625" style="1337" customWidth="1"/>
    <col min="3081" max="3081" width="4.7109375" style="1337" customWidth="1"/>
    <col min="3082" max="3082" width="3.28515625" style="1337" customWidth="1"/>
    <col min="3083" max="3083" width="3.7109375" style="1337" customWidth="1"/>
    <col min="3084" max="3084" width="3.28515625" style="1337" customWidth="1"/>
    <col min="3085" max="3085" width="3.7109375" style="1337" customWidth="1"/>
    <col min="3086" max="3086" width="3.28515625" style="1337" customWidth="1"/>
    <col min="3087" max="3087" width="3.7109375" style="1337" customWidth="1"/>
    <col min="3088" max="3088" width="3.28515625" style="1337" customWidth="1"/>
    <col min="3089" max="3089" width="4.7109375" style="1337" customWidth="1"/>
    <col min="3090" max="3090" width="3.28515625" style="1337" customWidth="1"/>
    <col min="3091" max="3091" width="4.28515625" style="1337" customWidth="1"/>
    <col min="3092" max="3092" width="3.28515625" style="1337" customWidth="1"/>
    <col min="3093" max="3093" width="3.7109375" style="1337" customWidth="1"/>
    <col min="3094" max="3094" width="3.28515625" style="1337" customWidth="1"/>
    <col min="3095" max="3095" width="3.7109375" style="1337" customWidth="1"/>
    <col min="3096" max="3096" width="3.28515625" style="1337" customWidth="1"/>
    <col min="3097" max="3097" width="4.28515625" style="1337" customWidth="1"/>
    <col min="3098" max="3098" width="3.28515625" style="1337" customWidth="1"/>
    <col min="3099" max="3099" width="3.7109375" style="1337" customWidth="1"/>
    <col min="3100" max="3100" width="3.28515625" style="1337" customWidth="1"/>
    <col min="3101" max="3101" width="3.7109375" style="1337" customWidth="1"/>
    <col min="3102" max="3102" width="3.28515625" style="1337" customWidth="1"/>
    <col min="3103" max="3103" width="4.7109375" style="1337" customWidth="1"/>
    <col min="3104" max="3104" width="3.28515625" style="1337" customWidth="1"/>
    <col min="3105" max="3105" width="3.7109375" style="1337" customWidth="1"/>
    <col min="3106" max="3106" width="3.28515625" style="1337" customWidth="1"/>
    <col min="3107" max="3107" width="4.7109375" style="1337" customWidth="1"/>
    <col min="3108" max="3108" width="3.28515625" style="1337" customWidth="1"/>
    <col min="3109" max="3109" width="5.7109375" style="1337" customWidth="1"/>
    <col min="3110" max="3110" width="2.85546875" style="1337" customWidth="1"/>
    <col min="3111" max="3328" width="8.85546875" style="1337"/>
    <col min="3329" max="3329" width="10.5703125" style="1337" customWidth="1"/>
    <col min="3330" max="3330" width="12.7109375" style="1337" customWidth="1"/>
    <col min="3331" max="3332" width="0" style="1337" hidden="1" customWidth="1"/>
    <col min="3333" max="3333" width="4.7109375" style="1337" customWidth="1"/>
    <col min="3334" max="3334" width="3.28515625" style="1337" customWidth="1"/>
    <col min="3335" max="3335" width="4.7109375" style="1337" customWidth="1"/>
    <col min="3336" max="3336" width="3.28515625" style="1337" customWidth="1"/>
    <col min="3337" max="3337" width="4.7109375" style="1337" customWidth="1"/>
    <col min="3338" max="3338" width="3.28515625" style="1337" customWidth="1"/>
    <col min="3339" max="3339" width="3.7109375" style="1337" customWidth="1"/>
    <col min="3340" max="3340" width="3.28515625" style="1337" customWidth="1"/>
    <col min="3341" max="3341" width="3.7109375" style="1337" customWidth="1"/>
    <col min="3342" max="3342" width="3.28515625" style="1337" customWidth="1"/>
    <col min="3343" max="3343" width="3.7109375" style="1337" customWidth="1"/>
    <col min="3344" max="3344" width="3.28515625" style="1337" customWidth="1"/>
    <col min="3345" max="3345" width="4.7109375" style="1337" customWidth="1"/>
    <col min="3346" max="3346" width="3.28515625" style="1337" customWidth="1"/>
    <col min="3347" max="3347" width="4.28515625" style="1337" customWidth="1"/>
    <col min="3348" max="3348" width="3.28515625" style="1337" customWidth="1"/>
    <col min="3349" max="3349" width="3.7109375" style="1337" customWidth="1"/>
    <col min="3350" max="3350" width="3.28515625" style="1337" customWidth="1"/>
    <col min="3351" max="3351" width="3.7109375" style="1337" customWidth="1"/>
    <col min="3352" max="3352" width="3.28515625" style="1337" customWidth="1"/>
    <col min="3353" max="3353" width="4.28515625" style="1337" customWidth="1"/>
    <col min="3354" max="3354" width="3.28515625" style="1337" customWidth="1"/>
    <col min="3355" max="3355" width="3.7109375" style="1337" customWidth="1"/>
    <col min="3356" max="3356" width="3.28515625" style="1337" customWidth="1"/>
    <col min="3357" max="3357" width="3.7109375" style="1337" customWidth="1"/>
    <col min="3358" max="3358" width="3.28515625" style="1337" customWidth="1"/>
    <col min="3359" max="3359" width="4.7109375" style="1337" customWidth="1"/>
    <col min="3360" max="3360" width="3.28515625" style="1337" customWidth="1"/>
    <col min="3361" max="3361" width="3.7109375" style="1337" customWidth="1"/>
    <col min="3362" max="3362" width="3.28515625" style="1337" customWidth="1"/>
    <col min="3363" max="3363" width="4.7109375" style="1337" customWidth="1"/>
    <col min="3364" max="3364" width="3.28515625" style="1337" customWidth="1"/>
    <col min="3365" max="3365" width="5.7109375" style="1337" customWidth="1"/>
    <col min="3366" max="3366" width="2.85546875" style="1337" customWidth="1"/>
    <col min="3367" max="3584" width="8.85546875" style="1337"/>
    <col min="3585" max="3585" width="10.5703125" style="1337" customWidth="1"/>
    <col min="3586" max="3586" width="12.7109375" style="1337" customWidth="1"/>
    <col min="3587" max="3588" width="0" style="1337" hidden="1" customWidth="1"/>
    <col min="3589" max="3589" width="4.7109375" style="1337" customWidth="1"/>
    <col min="3590" max="3590" width="3.28515625" style="1337" customWidth="1"/>
    <col min="3591" max="3591" width="4.7109375" style="1337" customWidth="1"/>
    <col min="3592" max="3592" width="3.28515625" style="1337" customWidth="1"/>
    <col min="3593" max="3593" width="4.7109375" style="1337" customWidth="1"/>
    <col min="3594" max="3594" width="3.28515625" style="1337" customWidth="1"/>
    <col min="3595" max="3595" width="3.7109375" style="1337" customWidth="1"/>
    <col min="3596" max="3596" width="3.28515625" style="1337" customWidth="1"/>
    <col min="3597" max="3597" width="3.7109375" style="1337" customWidth="1"/>
    <col min="3598" max="3598" width="3.28515625" style="1337" customWidth="1"/>
    <col min="3599" max="3599" width="3.7109375" style="1337" customWidth="1"/>
    <col min="3600" max="3600" width="3.28515625" style="1337" customWidth="1"/>
    <col min="3601" max="3601" width="4.7109375" style="1337" customWidth="1"/>
    <col min="3602" max="3602" width="3.28515625" style="1337" customWidth="1"/>
    <col min="3603" max="3603" width="4.28515625" style="1337" customWidth="1"/>
    <col min="3604" max="3604" width="3.28515625" style="1337" customWidth="1"/>
    <col min="3605" max="3605" width="3.7109375" style="1337" customWidth="1"/>
    <col min="3606" max="3606" width="3.28515625" style="1337" customWidth="1"/>
    <col min="3607" max="3607" width="3.7109375" style="1337" customWidth="1"/>
    <col min="3608" max="3608" width="3.28515625" style="1337" customWidth="1"/>
    <col min="3609" max="3609" width="4.28515625" style="1337" customWidth="1"/>
    <col min="3610" max="3610" width="3.28515625" style="1337" customWidth="1"/>
    <col min="3611" max="3611" width="3.7109375" style="1337" customWidth="1"/>
    <col min="3612" max="3612" width="3.28515625" style="1337" customWidth="1"/>
    <col min="3613" max="3613" width="3.7109375" style="1337" customWidth="1"/>
    <col min="3614" max="3614" width="3.28515625" style="1337" customWidth="1"/>
    <col min="3615" max="3615" width="4.7109375" style="1337" customWidth="1"/>
    <col min="3616" max="3616" width="3.28515625" style="1337" customWidth="1"/>
    <col min="3617" max="3617" width="3.7109375" style="1337" customWidth="1"/>
    <col min="3618" max="3618" width="3.28515625" style="1337" customWidth="1"/>
    <col min="3619" max="3619" width="4.7109375" style="1337" customWidth="1"/>
    <col min="3620" max="3620" width="3.28515625" style="1337" customWidth="1"/>
    <col min="3621" max="3621" width="5.7109375" style="1337" customWidth="1"/>
    <col min="3622" max="3622" width="2.85546875" style="1337" customWidth="1"/>
    <col min="3623" max="3840" width="8.85546875" style="1337"/>
    <col min="3841" max="3841" width="10.5703125" style="1337" customWidth="1"/>
    <col min="3842" max="3842" width="12.7109375" style="1337" customWidth="1"/>
    <col min="3843" max="3844" width="0" style="1337" hidden="1" customWidth="1"/>
    <col min="3845" max="3845" width="4.7109375" style="1337" customWidth="1"/>
    <col min="3846" max="3846" width="3.28515625" style="1337" customWidth="1"/>
    <col min="3847" max="3847" width="4.7109375" style="1337" customWidth="1"/>
    <col min="3848" max="3848" width="3.28515625" style="1337" customWidth="1"/>
    <col min="3849" max="3849" width="4.7109375" style="1337" customWidth="1"/>
    <col min="3850" max="3850" width="3.28515625" style="1337" customWidth="1"/>
    <col min="3851" max="3851" width="3.7109375" style="1337" customWidth="1"/>
    <col min="3852" max="3852" width="3.28515625" style="1337" customWidth="1"/>
    <col min="3853" max="3853" width="3.7109375" style="1337" customWidth="1"/>
    <col min="3854" max="3854" width="3.28515625" style="1337" customWidth="1"/>
    <col min="3855" max="3855" width="3.7109375" style="1337" customWidth="1"/>
    <col min="3856" max="3856" width="3.28515625" style="1337" customWidth="1"/>
    <col min="3857" max="3857" width="4.7109375" style="1337" customWidth="1"/>
    <col min="3858" max="3858" width="3.28515625" style="1337" customWidth="1"/>
    <col min="3859" max="3859" width="4.28515625" style="1337" customWidth="1"/>
    <col min="3860" max="3860" width="3.28515625" style="1337" customWidth="1"/>
    <col min="3861" max="3861" width="3.7109375" style="1337" customWidth="1"/>
    <col min="3862" max="3862" width="3.28515625" style="1337" customWidth="1"/>
    <col min="3863" max="3863" width="3.7109375" style="1337" customWidth="1"/>
    <col min="3864" max="3864" width="3.28515625" style="1337" customWidth="1"/>
    <col min="3865" max="3865" width="4.28515625" style="1337" customWidth="1"/>
    <col min="3866" max="3866" width="3.28515625" style="1337" customWidth="1"/>
    <col min="3867" max="3867" width="3.7109375" style="1337" customWidth="1"/>
    <col min="3868" max="3868" width="3.28515625" style="1337" customWidth="1"/>
    <col min="3869" max="3869" width="3.7109375" style="1337" customWidth="1"/>
    <col min="3870" max="3870" width="3.28515625" style="1337" customWidth="1"/>
    <col min="3871" max="3871" width="4.7109375" style="1337" customWidth="1"/>
    <col min="3872" max="3872" width="3.28515625" style="1337" customWidth="1"/>
    <col min="3873" max="3873" width="3.7109375" style="1337" customWidth="1"/>
    <col min="3874" max="3874" width="3.28515625" style="1337" customWidth="1"/>
    <col min="3875" max="3875" width="4.7109375" style="1337" customWidth="1"/>
    <col min="3876" max="3876" width="3.28515625" style="1337" customWidth="1"/>
    <col min="3877" max="3877" width="5.7109375" style="1337" customWidth="1"/>
    <col min="3878" max="3878" width="2.85546875" style="1337" customWidth="1"/>
    <col min="3879" max="4096" width="8.85546875" style="1337"/>
    <col min="4097" max="4097" width="10.5703125" style="1337" customWidth="1"/>
    <col min="4098" max="4098" width="12.7109375" style="1337" customWidth="1"/>
    <col min="4099" max="4100" width="0" style="1337" hidden="1" customWidth="1"/>
    <col min="4101" max="4101" width="4.7109375" style="1337" customWidth="1"/>
    <col min="4102" max="4102" width="3.28515625" style="1337" customWidth="1"/>
    <col min="4103" max="4103" width="4.7109375" style="1337" customWidth="1"/>
    <col min="4104" max="4104" width="3.28515625" style="1337" customWidth="1"/>
    <col min="4105" max="4105" width="4.7109375" style="1337" customWidth="1"/>
    <col min="4106" max="4106" width="3.28515625" style="1337" customWidth="1"/>
    <col min="4107" max="4107" width="3.7109375" style="1337" customWidth="1"/>
    <col min="4108" max="4108" width="3.28515625" style="1337" customWidth="1"/>
    <col min="4109" max="4109" width="3.7109375" style="1337" customWidth="1"/>
    <col min="4110" max="4110" width="3.28515625" style="1337" customWidth="1"/>
    <col min="4111" max="4111" width="3.7109375" style="1337" customWidth="1"/>
    <col min="4112" max="4112" width="3.28515625" style="1337" customWidth="1"/>
    <col min="4113" max="4113" width="4.7109375" style="1337" customWidth="1"/>
    <col min="4114" max="4114" width="3.28515625" style="1337" customWidth="1"/>
    <col min="4115" max="4115" width="4.28515625" style="1337" customWidth="1"/>
    <col min="4116" max="4116" width="3.28515625" style="1337" customWidth="1"/>
    <col min="4117" max="4117" width="3.7109375" style="1337" customWidth="1"/>
    <col min="4118" max="4118" width="3.28515625" style="1337" customWidth="1"/>
    <col min="4119" max="4119" width="3.7109375" style="1337" customWidth="1"/>
    <col min="4120" max="4120" width="3.28515625" style="1337" customWidth="1"/>
    <col min="4121" max="4121" width="4.28515625" style="1337" customWidth="1"/>
    <col min="4122" max="4122" width="3.28515625" style="1337" customWidth="1"/>
    <col min="4123" max="4123" width="3.7109375" style="1337" customWidth="1"/>
    <col min="4124" max="4124" width="3.28515625" style="1337" customWidth="1"/>
    <col min="4125" max="4125" width="3.7109375" style="1337" customWidth="1"/>
    <col min="4126" max="4126" width="3.28515625" style="1337" customWidth="1"/>
    <col min="4127" max="4127" width="4.7109375" style="1337" customWidth="1"/>
    <col min="4128" max="4128" width="3.28515625" style="1337" customWidth="1"/>
    <col min="4129" max="4129" width="3.7109375" style="1337" customWidth="1"/>
    <col min="4130" max="4130" width="3.28515625" style="1337" customWidth="1"/>
    <col min="4131" max="4131" width="4.7109375" style="1337" customWidth="1"/>
    <col min="4132" max="4132" width="3.28515625" style="1337" customWidth="1"/>
    <col min="4133" max="4133" width="5.7109375" style="1337" customWidth="1"/>
    <col min="4134" max="4134" width="2.85546875" style="1337" customWidth="1"/>
    <col min="4135" max="4352" width="8.85546875" style="1337"/>
    <col min="4353" max="4353" width="10.5703125" style="1337" customWidth="1"/>
    <col min="4354" max="4354" width="12.7109375" style="1337" customWidth="1"/>
    <col min="4355" max="4356" width="0" style="1337" hidden="1" customWidth="1"/>
    <col min="4357" max="4357" width="4.7109375" style="1337" customWidth="1"/>
    <col min="4358" max="4358" width="3.28515625" style="1337" customWidth="1"/>
    <col min="4359" max="4359" width="4.7109375" style="1337" customWidth="1"/>
    <col min="4360" max="4360" width="3.28515625" style="1337" customWidth="1"/>
    <col min="4361" max="4361" width="4.7109375" style="1337" customWidth="1"/>
    <col min="4362" max="4362" width="3.28515625" style="1337" customWidth="1"/>
    <col min="4363" max="4363" width="3.7109375" style="1337" customWidth="1"/>
    <col min="4364" max="4364" width="3.28515625" style="1337" customWidth="1"/>
    <col min="4365" max="4365" width="3.7109375" style="1337" customWidth="1"/>
    <col min="4366" max="4366" width="3.28515625" style="1337" customWidth="1"/>
    <col min="4367" max="4367" width="3.7109375" style="1337" customWidth="1"/>
    <col min="4368" max="4368" width="3.28515625" style="1337" customWidth="1"/>
    <col min="4369" max="4369" width="4.7109375" style="1337" customWidth="1"/>
    <col min="4370" max="4370" width="3.28515625" style="1337" customWidth="1"/>
    <col min="4371" max="4371" width="4.28515625" style="1337" customWidth="1"/>
    <col min="4372" max="4372" width="3.28515625" style="1337" customWidth="1"/>
    <col min="4373" max="4373" width="3.7109375" style="1337" customWidth="1"/>
    <col min="4374" max="4374" width="3.28515625" style="1337" customWidth="1"/>
    <col min="4375" max="4375" width="3.7109375" style="1337" customWidth="1"/>
    <col min="4376" max="4376" width="3.28515625" style="1337" customWidth="1"/>
    <col min="4377" max="4377" width="4.28515625" style="1337" customWidth="1"/>
    <col min="4378" max="4378" width="3.28515625" style="1337" customWidth="1"/>
    <col min="4379" max="4379" width="3.7109375" style="1337" customWidth="1"/>
    <col min="4380" max="4380" width="3.28515625" style="1337" customWidth="1"/>
    <col min="4381" max="4381" width="3.7109375" style="1337" customWidth="1"/>
    <col min="4382" max="4382" width="3.28515625" style="1337" customWidth="1"/>
    <col min="4383" max="4383" width="4.7109375" style="1337" customWidth="1"/>
    <col min="4384" max="4384" width="3.28515625" style="1337" customWidth="1"/>
    <col min="4385" max="4385" width="3.7109375" style="1337" customWidth="1"/>
    <col min="4386" max="4386" width="3.28515625" style="1337" customWidth="1"/>
    <col min="4387" max="4387" width="4.7109375" style="1337" customWidth="1"/>
    <col min="4388" max="4388" width="3.28515625" style="1337" customWidth="1"/>
    <col min="4389" max="4389" width="5.7109375" style="1337" customWidth="1"/>
    <col min="4390" max="4390" width="2.85546875" style="1337" customWidth="1"/>
    <col min="4391" max="4608" width="8.85546875" style="1337"/>
    <col min="4609" max="4609" width="10.5703125" style="1337" customWidth="1"/>
    <col min="4610" max="4610" width="12.7109375" style="1337" customWidth="1"/>
    <col min="4611" max="4612" width="0" style="1337" hidden="1" customWidth="1"/>
    <col min="4613" max="4613" width="4.7109375" style="1337" customWidth="1"/>
    <col min="4614" max="4614" width="3.28515625" style="1337" customWidth="1"/>
    <col min="4615" max="4615" width="4.7109375" style="1337" customWidth="1"/>
    <col min="4616" max="4616" width="3.28515625" style="1337" customWidth="1"/>
    <col min="4617" max="4617" width="4.7109375" style="1337" customWidth="1"/>
    <col min="4618" max="4618" width="3.28515625" style="1337" customWidth="1"/>
    <col min="4619" max="4619" width="3.7109375" style="1337" customWidth="1"/>
    <col min="4620" max="4620" width="3.28515625" style="1337" customWidth="1"/>
    <col min="4621" max="4621" width="3.7109375" style="1337" customWidth="1"/>
    <col min="4622" max="4622" width="3.28515625" style="1337" customWidth="1"/>
    <col min="4623" max="4623" width="3.7109375" style="1337" customWidth="1"/>
    <col min="4624" max="4624" width="3.28515625" style="1337" customWidth="1"/>
    <col min="4625" max="4625" width="4.7109375" style="1337" customWidth="1"/>
    <col min="4626" max="4626" width="3.28515625" style="1337" customWidth="1"/>
    <col min="4627" max="4627" width="4.28515625" style="1337" customWidth="1"/>
    <col min="4628" max="4628" width="3.28515625" style="1337" customWidth="1"/>
    <col min="4629" max="4629" width="3.7109375" style="1337" customWidth="1"/>
    <col min="4630" max="4630" width="3.28515625" style="1337" customWidth="1"/>
    <col min="4631" max="4631" width="3.7109375" style="1337" customWidth="1"/>
    <col min="4632" max="4632" width="3.28515625" style="1337" customWidth="1"/>
    <col min="4633" max="4633" width="4.28515625" style="1337" customWidth="1"/>
    <col min="4634" max="4634" width="3.28515625" style="1337" customWidth="1"/>
    <col min="4635" max="4635" width="3.7109375" style="1337" customWidth="1"/>
    <col min="4636" max="4636" width="3.28515625" style="1337" customWidth="1"/>
    <col min="4637" max="4637" width="3.7109375" style="1337" customWidth="1"/>
    <col min="4638" max="4638" width="3.28515625" style="1337" customWidth="1"/>
    <col min="4639" max="4639" width="4.7109375" style="1337" customWidth="1"/>
    <col min="4640" max="4640" width="3.28515625" style="1337" customWidth="1"/>
    <col min="4641" max="4641" width="3.7109375" style="1337" customWidth="1"/>
    <col min="4642" max="4642" width="3.28515625" style="1337" customWidth="1"/>
    <col min="4643" max="4643" width="4.7109375" style="1337" customWidth="1"/>
    <col min="4644" max="4644" width="3.28515625" style="1337" customWidth="1"/>
    <col min="4645" max="4645" width="5.7109375" style="1337" customWidth="1"/>
    <col min="4646" max="4646" width="2.85546875" style="1337" customWidth="1"/>
    <col min="4647" max="4864" width="8.85546875" style="1337"/>
    <col min="4865" max="4865" width="10.5703125" style="1337" customWidth="1"/>
    <col min="4866" max="4866" width="12.7109375" style="1337" customWidth="1"/>
    <col min="4867" max="4868" width="0" style="1337" hidden="1" customWidth="1"/>
    <col min="4869" max="4869" width="4.7109375" style="1337" customWidth="1"/>
    <col min="4870" max="4870" width="3.28515625" style="1337" customWidth="1"/>
    <col min="4871" max="4871" width="4.7109375" style="1337" customWidth="1"/>
    <col min="4872" max="4872" width="3.28515625" style="1337" customWidth="1"/>
    <col min="4873" max="4873" width="4.7109375" style="1337" customWidth="1"/>
    <col min="4874" max="4874" width="3.28515625" style="1337" customWidth="1"/>
    <col min="4875" max="4875" width="3.7109375" style="1337" customWidth="1"/>
    <col min="4876" max="4876" width="3.28515625" style="1337" customWidth="1"/>
    <col min="4877" max="4877" width="3.7109375" style="1337" customWidth="1"/>
    <col min="4878" max="4878" width="3.28515625" style="1337" customWidth="1"/>
    <col min="4879" max="4879" width="3.7109375" style="1337" customWidth="1"/>
    <col min="4880" max="4880" width="3.28515625" style="1337" customWidth="1"/>
    <col min="4881" max="4881" width="4.7109375" style="1337" customWidth="1"/>
    <col min="4882" max="4882" width="3.28515625" style="1337" customWidth="1"/>
    <col min="4883" max="4883" width="4.28515625" style="1337" customWidth="1"/>
    <col min="4884" max="4884" width="3.28515625" style="1337" customWidth="1"/>
    <col min="4885" max="4885" width="3.7109375" style="1337" customWidth="1"/>
    <col min="4886" max="4886" width="3.28515625" style="1337" customWidth="1"/>
    <col min="4887" max="4887" width="3.7109375" style="1337" customWidth="1"/>
    <col min="4888" max="4888" width="3.28515625" style="1337" customWidth="1"/>
    <col min="4889" max="4889" width="4.28515625" style="1337" customWidth="1"/>
    <col min="4890" max="4890" width="3.28515625" style="1337" customWidth="1"/>
    <col min="4891" max="4891" width="3.7109375" style="1337" customWidth="1"/>
    <col min="4892" max="4892" width="3.28515625" style="1337" customWidth="1"/>
    <col min="4893" max="4893" width="3.7109375" style="1337" customWidth="1"/>
    <col min="4894" max="4894" width="3.28515625" style="1337" customWidth="1"/>
    <col min="4895" max="4895" width="4.7109375" style="1337" customWidth="1"/>
    <col min="4896" max="4896" width="3.28515625" style="1337" customWidth="1"/>
    <col min="4897" max="4897" width="3.7109375" style="1337" customWidth="1"/>
    <col min="4898" max="4898" width="3.28515625" style="1337" customWidth="1"/>
    <col min="4899" max="4899" width="4.7109375" style="1337" customWidth="1"/>
    <col min="4900" max="4900" width="3.28515625" style="1337" customWidth="1"/>
    <col min="4901" max="4901" width="5.7109375" style="1337" customWidth="1"/>
    <col min="4902" max="4902" width="2.85546875" style="1337" customWidth="1"/>
    <col min="4903" max="5120" width="8.85546875" style="1337"/>
    <col min="5121" max="5121" width="10.5703125" style="1337" customWidth="1"/>
    <col min="5122" max="5122" width="12.7109375" style="1337" customWidth="1"/>
    <col min="5123" max="5124" width="0" style="1337" hidden="1" customWidth="1"/>
    <col min="5125" max="5125" width="4.7109375" style="1337" customWidth="1"/>
    <col min="5126" max="5126" width="3.28515625" style="1337" customWidth="1"/>
    <col min="5127" max="5127" width="4.7109375" style="1337" customWidth="1"/>
    <col min="5128" max="5128" width="3.28515625" style="1337" customWidth="1"/>
    <col min="5129" max="5129" width="4.7109375" style="1337" customWidth="1"/>
    <col min="5130" max="5130" width="3.28515625" style="1337" customWidth="1"/>
    <col min="5131" max="5131" width="3.7109375" style="1337" customWidth="1"/>
    <col min="5132" max="5132" width="3.28515625" style="1337" customWidth="1"/>
    <col min="5133" max="5133" width="3.7109375" style="1337" customWidth="1"/>
    <col min="5134" max="5134" width="3.28515625" style="1337" customWidth="1"/>
    <col min="5135" max="5135" width="3.7109375" style="1337" customWidth="1"/>
    <col min="5136" max="5136" width="3.28515625" style="1337" customWidth="1"/>
    <col min="5137" max="5137" width="4.7109375" style="1337" customWidth="1"/>
    <col min="5138" max="5138" width="3.28515625" style="1337" customWidth="1"/>
    <col min="5139" max="5139" width="4.28515625" style="1337" customWidth="1"/>
    <col min="5140" max="5140" width="3.28515625" style="1337" customWidth="1"/>
    <col min="5141" max="5141" width="3.7109375" style="1337" customWidth="1"/>
    <col min="5142" max="5142" width="3.28515625" style="1337" customWidth="1"/>
    <col min="5143" max="5143" width="3.7109375" style="1337" customWidth="1"/>
    <col min="5144" max="5144" width="3.28515625" style="1337" customWidth="1"/>
    <col min="5145" max="5145" width="4.28515625" style="1337" customWidth="1"/>
    <col min="5146" max="5146" width="3.28515625" style="1337" customWidth="1"/>
    <col min="5147" max="5147" width="3.7109375" style="1337" customWidth="1"/>
    <col min="5148" max="5148" width="3.28515625" style="1337" customWidth="1"/>
    <col min="5149" max="5149" width="3.7109375" style="1337" customWidth="1"/>
    <col min="5150" max="5150" width="3.28515625" style="1337" customWidth="1"/>
    <col min="5151" max="5151" width="4.7109375" style="1337" customWidth="1"/>
    <col min="5152" max="5152" width="3.28515625" style="1337" customWidth="1"/>
    <col min="5153" max="5153" width="3.7109375" style="1337" customWidth="1"/>
    <col min="5154" max="5154" width="3.28515625" style="1337" customWidth="1"/>
    <col min="5155" max="5155" width="4.7109375" style="1337" customWidth="1"/>
    <col min="5156" max="5156" width="3.28515625" style="1337" customWidth="1"/>
    <col min="5157" max="5157" width="5.7109375" style="1337" customWidth="1"/>
    <col min="5158" max="5158" width="2.85546875" style="1337" customWidth="1"/>
    <col min="5159" max="5376" width="8.85546875" style="1337"/>
    <col min="5377" max="5377" width="10.5703125" style="1337" customWidth="1"/>
    <col min="5378" max="5378" width="12.7109375" style="1337" customWidth="1"/>
    <col min="5379" max="5380" width="0" style="1337" hidden="1" customWidth="1"/>
    <col min="5381" max="5381" width="4.7109375" style="1337" customWidth="1"/>
    <col min="5382" max="5382" width="3.28515625" style="1337" customWidth="1"/>
    <col min="5383" max="5383" width="4.7109375" style="1337" customWidth="1"/>
    <col min="5384" max="5384" width="3.28515625" style="1337" customWidth="1"/>
    <col min="5385" max="5385" width="4.7109375" style="1337" customWidth="1"/>
    <col min="5386" max="5386" width="3.28515625" style="1337" customWidth="1"/>
    <col min="5387" max="5387" width="3.7109375" style="1337" customWidth="1"/>
    <col min="5388" max="5388" width="3.28515625" style="1337" customWidth="1"/>
    <col min="5389" max="5389" width="3.7109375" style="1337" customWidth="1"/>
    <col min="5390" max="5390" width="3.28515625" style="1337" customWidth="1"/>
    <col min="5391" max="5391" width="3.7109375" style="1337" customWidth="1"/>
    <col min="5392" max="5392" width="3.28515625" style="1337" customWidth="1"/>
    <col min="5393" max="5393" width="4.7109375" style="1337" customWidth="1"/>
    <col min="5394" max="5394" width="3.28515625" style="1337" customWidth="1"/>
    <col min="5395" max="5395" width="4.28515625" style="1337" customWidth="1"/>
    <col min="5396" max="5396" width="3.28515625" style="1337" customWidth="1"/>
    <col min="5397" max="5397" width="3.7109375" style="1337" customWidth="1"/>
    <col min="5398" max="5398" width="3.28515625" style="1337" customWidth="1"/>
    <col min="5399" max="5399" width="3.7109375" style="1337" customWidth="1"/>
    <col min="5400" max="5400" width="3.28515625" style="1337" customWidth="1"/>
    <col min="5401" max="5401" width="4.28515625" style="1337" customWidth="1"/>
    <col min="5402" max="5402" width="3.28515625" style="1337" customWidth="1"/>
    <col min="5403" max="5403" width="3.7109375" style="1337" customWidth="1"/>
    <col min="5404" max="5404" width="3.28515625" style="1337" customWidth="1"/>
    <col min="5405" max="5405" width="3.7109375" style="1337" customWidth="1"/>
    <col min="5406" max="5406" width="3.28515625" style="1337" customWidth="1"/>
    <col min="5407" max="5407" width="4.7109375" style="1337" customWidth="1"/>
    <col min="5408" max="5408" width="3.28515625" style="1337" customWidth="1"/>
    <col min="5409" max="5409" width="3.7109375" style="1337" customWidth="1"/>
    <col min="5410" max="5410" width="3.28515625" style="1337" customWidth="1"/>
    <col min="5411" max="5411" width="4.7109375" style="1337" customWidth="1"/>
    <col min="5412" max="5412" width="3.28515625" style="1337" customWidth="1"/>
    <col min="5413" max="5413" width="5.7109375" style="1337" customWidth="1"/>
    <col min="5414" max="5414" width="2.85546875" style="1337" customWidth="1"/>
    <col min="5415" max="5632" width="8.85546875" style="1337"/>
    <col min="5633" max="5633" width="10.5703125" style="1337" customWidth="1"/>
    <col min="5634" max="5634" width="12.7109375" style="1337" customWidth="1"/>
    <col min="5635" max="5636" width="0" style="1337" hidden="1" customWidth="1"/>
    <col min="5637" max="5637" width="4.7109375" style="1337" customWidth="1"/>
    <col min="5638" max="5638" width="3.28515625" style="1337" customWidth="1"/>
    <col min="5639" max="5639" width="4.7109375" style="1337" customWidth="1"/>
    <col min="5640" max="5640" width="3.28515625" style="1337" customWidth="1"/>
    <col min="5641" max="5641" width="4.7109375" style="1337" customWidth="1"/>
    <col min="5642" max="5642" width="3.28515625" style="1337" customWidth="1"/>
    <col min="5643" max="5643" width="3.7109375" style="1337" customWidth="1"/>
    <col min="5644" max="5644" width="3.28515625" style="1337" customWidth="1"/>
    <col min="5645" max="5645" width="3.7109375" style="1337" customWidth="1"/>
    <col min="5646" max="5646" width="3.28515625" style="1337" customWidth="1"/>
    <col min="5647" max="5647" width="3.7109375" style="1337" customWidth="1"/>
    <col min="5648" max="5648" width="3.28515625" style="1337" customWidth="1"/>
    <col min="5649" max="5649" width="4.7109375" style="1337" customWidth="1"/>
    <col min="5650" max="5650" width="3.28515625" style="1337" customWidth="1"/>
    <col min="5651" max="5651" width="4.28515625" style="1337" customWidth="1"/>
    <col min="5652" max="5652" width="3.28515625" style="1337" customWidth="1"/>
    <col min="5653" max="5653" width="3.7109375" style="1337" customWidth="1"/>
    <col min="5654" max="5654" width="3.28515625" style="1337" customWidth="1"/>
    <col min="5655" max="5655" width="3.7109375" style="1337" customWidth="1"/>
    <col min="5656" max="5656" width="3.28515625" style="1337" customWidth="1"/>
    <col min="5657" max="5657" width="4.28515625" style="1337" customWidth="1"/>
    <col min="5658" max="5658" width="3.28515625" style="1337" customWidth="1"/>
    <col min="5659" max="5659" width="3.7109375" style="1337" customWidth="1"/>
    <col min="5660" max="5660" width="3.28515625" style="1337" customWidth="1"/>
    <col min="5661" max="5661" width="3.7109375" style="1337" customWidth="1"/>
    <col min="5662" max="5662" width="3.28515625" style="1337" customWidth="1"/>
    <col min="5663" max="5663" width="4.7109375" style="1337" customWidth="1"/>
    <col min="5664" max="5664" width="3.28515625" style="1337" customWidth="1"/>
    <col min="5665" max="5665" width="3.7109375" style="1337" customWidth="1"/>
    <col min="5666" max="5666" width="3.28515625" style="1337" customWidth="1"/>
    <col min="5667" max="5667" width="4.7109375" style="1337" customWidth="1"/>
    <col min="5668" max="5668" width="3.28515625" style="1337" customWidth="1"/>
    <col min="5669" max="5669" width="5.7109375" style="1337" customWidth="1"/>
    <col min="5670" max="5670" width="2.85546875" style="1337" customWidth="1"/>
    <col min="5671" max="5888" width="8.85546875" style="1337"/>
    <col min="5889" max="5889" width="10.5703125" style="1337" customWidth="1"/>
    <col min="5890" max="5890" width="12.7109375" style="1337" customWidth="1"/>
    <col min="5891" max="5892" width="0" style="1337" hidden="1" customWidth="1"/>
    <col min="5893" max="5893" width="4.7109375" style="1337" customWidth="1"/>
    <col min="5894" max="5894" width="3.28515625" style="1337" customWidth="1"/>
    <col min="5895" max="5895" width="4.7109375" style="1337" customWidth="1"/>
    <col min="5896" max="5896" width="3.28515625" style="1337" customWidth="1"/>
    <col min="5897" max="5897" width="4.7109375" style="1337" customWidth="1"/>
    <col min="5898" max="5898" width="3.28515625" style="1337" customWidth="1"/>
    <col min="5899" max="5899" width="3.7109375" style="1337" customWidth="1"/>
    <col min="5900" max="5900" width="3.28515625" style="1337" customWidth="1"/>
    <col min="5901" max="5901" width="3.7109375" style="1337" customWidth="1"/>
    <col min="5902" max="5902" width="3.28515625" style="1337" customWidth="1"/>
    <col min="5903" max="5903" width="3.7109375" style="1337" customWidth="1"/>
    <col min="5904" max="5904" width="3.28515625" style="1337" customWidth="1"/>
    <col min="5905" max="5905" width="4.7109375" style="1337" customWidth="1"/>
    <col min="5906" max="5906" width="3.28515625" style="1337" customWidth="1"/>
    <col min="5907" max="5907" width="4.28515625" style="1337" customWidth="1"/>
    <col min="5908" max="5908" width="3.28515625" style="1337" customWidth="1"/>
    <col min="5909" max="5909" width="3.7109375" style="1337" customWidth="1"/>
    <col min="5910" max="5910" width="3.28515625" style="1337" customWidth="1"/>
    <col min="5911" max="5911" width="3.7109375" style="1337" customWidth="1"/>
    <col min="5912" max="5912" width="3.28515625" style="1337" customWidth="1"/>
    <col min="5913" max="5913" width="4.28515625" style="1337" customWidth="1"/>
    <col min="5914" max="5914" width="3.28515625" style="1337" customWidth="1"/>
    <col min="5915" max="5915" width="3.7109375" style="1337" customWidth="1"/>
    <col min="5916" max="5916" width="3.28515625" style="1337" customWidth="1"/>
    <col min="5917" max="5917" width="3.7109375" style="1337" customWidth="1"/>
    <col min="5918" max="5918" width="3.28515625" style="1337" customWidth="1"/>
    <col min="5919" max="5919" width="4.7109375" style="1337" customWidth="1"/>
    <col min="5920" max="5920" width="3.28515625" style="1337" customWidth="1"/>
    <col min="5921" max="5921" width="3.7109375" style="1337" customWidth="1"/>
    <col min="5922" max="5922" width="3.28515625" style="1337" customWidth="1"/>
    <col min="5923" max="5923" width="4.7109375" style="1337" customWidth="1"/>
    <col min="5924" max="5924" width="3.28515625" style="1337" customWidth="1"/>
    <col min="5925" max="5925" width="5.7109375" style="1337" customWidth="1"/>
    <col min="5926" max="5926" width="2.85546875" style="1337" customWidth="1"/>
    <col min="5927" max="6144" width="8.85546875" style="1337"/>
    <col min="6145" max="6145" width="10.5703125" style="1337" customWidth="1"/>
    <col min="6146" max="6146" width="12.7109375" style="1337" customWidth="1"/>
    <col min="6147" max="6148" width="0" style="1337" hidden="1" customWidth="1"/>
    <col min="6149" max="6149" width="4.7109375" style="1337" customWidth="1"/>
    <col min="6150" max="6150" width="3.28515625" style="1337" customWidth="1"/>
    <col min="6151" max="6151" width="4.7109375" style="1337" customWidth="1"/>
    <col min="6152" max="6152" width="3.28515625" style="1337" customWidth="1"/>
    <col min="6153" max="6153" width="4.7109375" style="1337" customWidth="1"/>
    <col min="6154" max="6154" width="3.28515625" style="1337" customWidth="1"/>
    <col min="6155" max="6155" width="3.7109375" style="1337" customWidth="1"/>
    <col min="6156" max="6156" width="3.28515625" style="1337" customWidth="1"/>
    <col min="6157" max="6157" width="3.7109375" style="1337" customWidth="1"/>
    <col min="6158" max="6158" width="3.28515625" style="1337" customWidth="1"/>
    <col min="6159" max="6159" width="3.7109375" style="1337" customWidth="1"/>
    <col min="6160" max="6160" width="3.28515625" style="1337" customWidth="1"/>
    <col min="6161" max="6161" width="4.7109375" style="1337" customWidth="1"/>
    <col min="6162" max="6162" width="3.28515625" style="1337" customWidth="1"/>
    <col min="6163" max="6163" width="4.28515625" style="1337" customWidth="1"/>
    <col min="6164" max="6164" width="3.28515625" style="1337" customWidth="1"/>
    <col min="6165" max="6165" width="3.7109375" style="1337" customWidth="1"/>
    <col min="6166" max="6166" width="3.28515625" style="1337" customWidth="1"/>
    <col min="6167" max="6167" width="3.7109375" style="1337" customWidth="1"/>
    <col min="6168" max="6168" width="3.28515625" style="1337" customWidth="1"/>
    <col min="6169" max="6169" width="4.28515625" style="1337" customWidth="1"/>
    <col min="6170" max="6170" width="3.28515625" style="1337" customWidth="1"/>
    <col min="6171" max="6171" width="3.7109375" style="1337" customWidth="1"/>
    <col min="6172" max="6172" width="3.28515625" style="1337" customWidth="1"/>
    <col min="6173" max="6173" width="3.7109375" style="1337" customWidth="1"/>
    <col min="6174" max="6174" width="3.28515625" style="1337" customWidth="1"/>
    <col min="6175" max="6175" width="4.7109375" style="1337" customWidth="1"/>
    <col min="6176" max="6176" width="3.28515625" style="1337" customWidth="1"/>
    <col min="6177" max="6177" width="3.7109375" style="1337" customWidth="1"/>
    <col min="6178" max="6178" width="3.28515625" style="1337" customWidth="1"/>
    <col min="6179" max="6179" width="4.7109375" style="1337" customWidth="1"/>
    <col min="6180" max="6180" width="3.28515625" style="1337" customWidth="1"/>
    <col min="6181" max="6181" width="5.7109375" style="1337" customWidth="1"/>
    <col min="6182" max="6182" width="2.85546875" style="1337" customWidth="1"/>
    <col min="6183" max="6400" width="8.85546875" style="1337"/>
    <col min="6401" max="6401" width="10.5703125" style="1337" customWidth="1"/>
    <col min="6402" max="6402" width="12.7109375" style="1337" customWidth="1"/>
    <col min="6403" max="6404" width="0" style="1337" hidden="1" customWidth="1"/>
    <col min="6405" max="6405" width="4.7109375" style="1337" customWidth="1"/>
    <col min="6406" max="6406" width="3.28515625" style="1337" customWidth="1"/>
    <col min="6407" max="6407" width="4.7109375" style="1337" customWidth="1"/>
    <col min="6408" max="6408" width="3.28515625" style="1337" customWidth="1"/>
    <col min="6409" max="6409" width="4.7109375" style="1337" customWidth="1"/>
    <col min="6410" max="6410" width="3.28515625" style="1337" customWidth="1"/>
    <col min="6411" max="6411" width="3.7109375" style="1337" customWidth="1"/>
    <col min="6412" max="6412" width="3.28515625" style="1337" customWidth="1"/>
    <col min="6413" max="6413" width="3.7109375" style="1337" customWidth="1"/>
    <col min="6414" max="6414" width="3.28515625" style="1337" customWidth="1"/>
    <col min="6415" max="6415" width="3.7109375" style="1337" customWidth="1"/>
    <col min="6416" max="6416" width="3.28515625" style="1337" customWidth="1"/>
    <col min="6417" max="6417" width="4.7109375" style="1337" customWidth="1"/>
    <col min="6418" max="6418" width="3.28515625" style="1337" customWidth="1"/>
    <col min="6419" max="6419" width="4.28515625" style="1337" customWidth="1"/>
    <col min="6420" max="6420" width="3.28515625" style="1337" customWidth="1"/>
    <col min="6421" max="6421" width="3.7109375" style="1337" customWidth="1"/>
    <col min="6422" max="6422" width="3.28515625" style="1337" customWidth="1"/>
    <col min="6423" max="6423" width="3.7109375" style="1337" customWidth="1"/>
    <col min="6424" max="6424" width="3.28515625" style="1337" customWidth="1"/>
    <col min="6425" max="6425" width="4.28515625" style="1337" customWidth="1"/>
    <col min="6426" max="6426" width="3.28515625" style="1337" customWidth="1"/>
    <col min="6427" max="6427" width="3.7109375" style="1337" customWidth="1"/>
    <col min="6428" max="6428" width="3.28515625" style="1337" customWidth="1"/>
    <col min="6429" max="6429" width="3.7109375" style="1337" customWidth="1"/>
    <col min="6430" max="6430" width="3.28515625" style="1337" customWidth="1"/>
    <col min="6431" max="6431" width="4.7109375" style="1337" customWidth="1"/>
    <col min="6432" max="6432" width="3.28515625" style="1337" customWidth="1"/>
    <col min="6433" max="6433" width="3.7109375" style="1337" customWidth="1"/>
    <col min="6434" max="6434" width="3.28515625" style="1337" customWidth="1"/>
    <col min="6435" max="6435" width="4.7109375" style="1337" customWidth="1"/>
    <col min="6436" max="6436" width="3.28515625" style="1337" customWidth="1"/>
    <col min="6437" max="6437" width="5.7109375" style="1337" customWidth="1"/>
    <col min="6438" max="6438" width="2.85546875" style="1337" customWidth="1"/>
    <col min="6439" max="6656" width="8.85546875" style="1337"/>
    <col min="6657" max="6657" width="10.5703125" style="1337" customWidth="1"/>
    <col min="6658" max="6658" width="12.7109375" style="1337" customWidth="1"/>
    <col min="6659" max="6660" width="0" style="1337" hidden="1" customWidth="1"/>
    <col min="6661" max="6661" width="4.7109375" style="1337" customWidth="1"/>
    <col min="6662" max="6662" width="3.28515625" style="1337" customWidth="1"/>
    <col min="6663" max="6663" width="4.7109375" style="1337" customWidth="1"/>
    <col min="6664" max="6664" width="3.28515625" style="1337" customWidth="1"/>
    <col min="6665" max="6665" width="4.7109375" style="1337" customWidth="1"/>
    <col min="6666" max="6666" width="3.28515625" style="1337" customWidth="1"/>
    <col min="6667" max="6667" width="3.7109375" style="1337" customWidth="1"/>
    <col min="6668" max="6668" width="3.28515625" style="1337" customWidth="1"/>
    <col min="6669" max="6669" width="3.7109375" style="1337" customWidth="1"/>
    <col min="6670" max="6670" width="3.28515625" style="1337" customWidth="1"/>
    <col min="6671" max="6671" width="3.7109375" style="1337" customWidth="1"/>
    <col min="6672" max="6672" width="3.28515625" style="1337" customWidth="1"/>
    <col min="6673" max="6673" width="4.7109375" style="1337" customWidth="1"/>
    <col min="6674" max="6674" width="3.28515625" style="1337" customWidth="1"/>
    <col min="6675" max="6675" width="4.28515625" style="1337" customWidth="1"/>
    <col min="6676" max="6676" width="3.28515625" style="1337" customWidth="1"/>
    <col min="6677" max="6677" width="3.7109375" style="1337" customWidth="1"/>
    <col min="6678" max="6678" width="3.28515625" style="1337" customWidth="1"/>
    <col min="6679" max="6679" width="3.7109375" style="1337" customWidth="1"/>
    <col min="6680" max="6680" width="3.28515625" style="1337" customWidth="1"/>
    <col min="6681" max="6681" width="4.28515625" style="1337" customWidth="1"/>
    <col min="6682" max="6682" width="3.28515625" style="1337" customWidth="1"/>
    <col min="6683" max="6683" width="3.7109375" style="1337" customWidth="1"/>
    <col min="6684" max="6684" width="3.28515625" style="1337" customWidth="1"/>
    <col min="6685" max="6685" width="3.7109375" style="1337" customWidth="1"/>
    <col min="6686" max="6686" width="3.28515625" style="1337" customWidth="1"/>
    <col min="6687" max="6687" width="4.7109375" style="1337" customWidth="1"/>
    <col min="6688" max="6688" width="3.28515625" style="1337" customWidth="1"/>
    <col min="6689" max="6689" width="3.7109375" style="1337" customWidth="1"/>
    <col min="6690" max="6690" width="3.28515625" style="1337" customWidth="1"/>
    <col min="6691" max="6691" width="4.7109375" style="1337" customWidth="1"/>
    <col min="6692" max="6692" width="3.28515625" style="1337" customWidth="1"/>
    <col min="6693" max="6693" width="5.7109375" style="1337" customWidth="1"/>
    <col min="6694" max="6694" width="2.85546875" style="1337" customWidth="1"/>
    <col min="6695" max="6912" width="8.85546875" style="1337"/>
    <col min="6913" max="6913" width="10.5703125" style="1337" customWidth="1"/>
    <col min="6914" max="6914" width="12.7109375" style="1337" customWidth="1"/>
    <col min="6915" max="6916" width="0" style="1337" hidden="1" customWidth="1"/>
    <col min="6917" max="6917" width="4.7109375" style="1337" customWidth="1"/>
    <col min="6918" max="6918" width="3.28515625" style="1337" customWidth="1"/>
    <col min="6919" max="6919" width="4.7109375" style="1337" customWidth="1"/>
    <col min="6920" max="6920" width="3.28515625" style="1337" customWidth="1"/>
    <col min="6921" max="6921" width="4.7109375" style="1337" customWidth="1"/>
    <col min="6922" max="6922" width="3.28515625" style="1337" customWidth="1"/>
    <col min="6923" max="6923" width="3.7109375" style="1337" customWidth="1"/>
    <col min="6924" max="6924" width="3.28515625" style="1337" customWidth="1"/>
    <col min="6925" max="6925" width="3.7109375" style="1337" customWidth="1"/>
    <col min="6926" max="6926" width="3.28515625" style="1337" customWidth="1"/>
    <col min="6927" max="6927" width="3.7109375" style="1337" customWidth="1"/>
    <col min="6928" max="6928" width="3.28515625" style="1337" customWidth="1"/>
    <col min="6929" max="6929" width="4.7109375" style="1337" customWidth="1"/>
    <col min="6930" max="6930" width="3.28515625" style="1337" customWidth="1"/>
    <col min="6931" max="6931" width="4.28515625" style="1337" customWidth="1"/>
    <col min="6932" max="6932" width="3.28515625" style="1337" customWidth="1"/>
    <col min="6933" max="6933" width="3.7109375" style="1337" customWidth="1"/>
    <col min="6934" max="6934" width="3.28515625" style="1337" customWidth="1"/>
    <col min="6935" max="6935" width="3.7109375" style="1337" customWidth="1"/>
    <col min="6936" max="6936" width="3.28515625" style="1337" customWidth="1"/>
    <col min="6937" max="6937" width="4.28515625" style="1337" customWidth="1"/>
    <col min="6938" max="6938" width="3.28515625" style="1337" customWidth="1"/>
    <col min="6939" max="6939" width="3.7109375" style="1337" customWidth="1"/>
    <col min="6940" max="6940" width="3.28515625" style="1337" customWidth="1"/>
    <col min="6941" max="6941" width="3.7109375" style="1337" customWidth="1"/>
    <col min="6942" max="6942" width="3.28515625" style="1337" customWidth="1"/>
    <col min="6943" max="6943" width="4.7109375" style="1337" customWidth="1"/>
    <col min="6944" max="6944" width="3.28515625" style="1337" customWidth="1"/>
    <col min="6945" max="6945" width="3.7109375" style="1337" customWidth="1"/>
    <col min="6946" max="6946" width="3.28515625" style="1337" customWidth="1"/>
    <col min="6947" max="6947" width="4.7109375" style="1337" customWidth="1"/>
    <col min="6948" max="6948" width="3.28515625" style="1337" customWidth="1"/>
    <col min="6949" max="6949" width="5.7109375" style="1337" customWidth="1"/>
    <col min="6950" max="6950" width="2.85546875" style="1337" customWidth="1"/>
    <col min="6951" max="7168" width="8.85546875" style="1337"/>
    <col min="7169" max="7169" width="10.5703125" style="1337" customWidth="1"/>
    <col min="7170" max="7170" width="12.7109375" style="1337" customWidth="1"/>
    <col min="7171" max="7172" width="0" style="1337" hidden="1" customWidth="1"/>
    <col min="7173" max="7173" width="4.7109375" style="1337" customWidth="1"/>
    <col min="7174" max="7174" width="3.28515625" style="1337" customWidth="1"/>
    <col min="7175" max="7175" width="4.7109375" style="1337" customWidth="1"/>
    <col min="7176" max="7176" width="3.28515625" style="1337" customWidth="1"/>
    <col min="7177" max="7177" width="4.7109375" style="1337" customWidth="1"/>
    <col min="7178" max="7178" width="3.28515625" style="1337" customWidth="1"/>
    <col min="7179" max="7179" width="3.7109375" style="1337" customWidth="1"/>
    <col min="7180" max="7180" width="3.28515625" style="1337" customWidth="1"/>
    <col min="7181" max="7181" width="3.7109375" style="1337" customWidth="1"/>
    <col min="7182" max="7182" width="3.28515625" style="1337" customWidth="1"/>
    <col min="7183" max="7183" width="3.7109375" style="1337" customWidth="1"/>
    <col min="7184" max="7184" width="3.28515625" style="1337" customWidth="1"/>
    <col min="7185" max="7185" width="4.7109375" style="1337" customWidth="1"/>
    <col min="7186" max="7186" width="3.28515625" style="1337" customWidth="1"/>
    <col min="7187" max="7187" width="4.28515625" style="1337" customWidth="1"/>
    <col min="7188" max="7188" width="3.28515625" style="1337" customWidth="1"/>
    <col min="7189" max="7189" width="3.7109375" style="1337" customWidth="1"/>
    <col min="7190" max="7190" width="3.28515625" style="1337" customWidth="1"/>
    <col min="7191" max="7191" width="3.7109375" style="1337" customWidth="1"/>
    <col min="7192" max="7192" width="3.28515625" style="1337" customWidth="1"/>
    <col min="7193" max="7193" width="4.28515625" style="1337" customWidth="1"/>
    <col min="7194" max="7194" width="3.28515625" style="1337" customWidth="1"/>
    <col min="7195" max="7195" width="3.7109375" style="1337" customWidth="1"/>
    <col min="7196" max="7196" width="3.28515625" style="1337" customWidth="1"/>
    <col min="7197" max="7197" width="3.7109375" style="1337" customWidth="1"/>
    <col min="7198" max="7198" width="3.28515625" style="1337" customWidth="1"/>
    <col min="7199" max="7199" width="4.7109375" style="1337" customWidth="1"/>
    <col min="7200" max="7200" width="3.28515625" style="1337" customWidth="1"/>
    <col min="7201" max="7201" width="3.7109375" style="1337" customWidth="1"/>
    <col min="7202" max="7202" width="3.28515625" style="1337" customWidth="1"/>
    <col min="7203" max="7203" width="4.7109375" style="1337" customWidth="1"/>
    <col min="7204" max="7204" width="3.28515625" style="1337" customWidth="1"/>
    <col min="7205" max="7205" width="5.7109375" style="1337" customWidth="1"/>
    <col min="7206" max="7206" width="2.85546875" style="1337" customWidth="1"/>
    <col min="7207" max="7424" width="8.85546875" style="1337"/>
    <col min="7425" max="7425" width="10.5703125" style="1337" customWidth="1"/>
    <col min="7426" max="7426" width="12.7109375" style="1337" customWidth="1"/>
    <col min="7427" max="7428" width="0" style="1337" hidden="1" customWidth="1"/>
    <col min="7429" max="7429" width="4.7109375" style="1337" customWidth="1"/>
    <col min="7430" max="7430" width="3.28515625" style="1337" customWidth="1"/>
    <col min="7431" max="7431" width="4.7109375" style="1337" customWidth="1"/>
    <col min="7432" max="7432" width="3.28515625" style="1337" customWidth="1"/>
    <col min="7433" max="7433" width="4.7109375" style="1337" customWidth="1"/>
    <col min="7434" max="7434" width="3.28515625" style="1337" customWidth="1"/>
    <col min="7435" max="7435" width="3.7109375" style="1337" customWidth="1"/>
    <col min="7436" max="7436" width="3.28515625" style="1337" customWidth="1"/>
    <col min="7437" max="7437" width="3.7109375" style="1337" customWidth="1"/>
    <col min="7438" max="7438" width="3.28515625" style="1337" customWidth="1"/>
    <col min="7439" max="7439" width="3.7109375" style="1337" customWidth="1"/>
    <col min="7440" max="7440" width="3.28515625" style="1337" customWidth="1"/>
    <col min="7441" max="7441" width="4.7109375" style="1337" customWidth="1"/>
    <col min="7442" max="7442" width="3.28515625" style="1337" customWidth="1"/>
    <col min="7443" max="7443" width="4.28515625" style="1337" customWidth="1"/>
    <col min="7444" max="7444" width="3.28515625" style="1337" customWidth="1"/>
    <col min="7445" max="7445" width="3.7109375" style="1337" customWidth="1"/>
    <col min="7446" max="7446" width="3.28515625" style="1337" customWidth="1"/>
    <col min="7447" max="7447" width="3.7109375" style="1337" customWidth="1"/>
    <col min="7448" max="7448" width="3.28515625" style="1337" customWidth="1"/>
    <col min="7449" max="7449" width="4.28515625" style="1337" customWidth="1"/>
    <col min="7450" max="7450" width="3.28515625" style="1337" customWidth="1"/>
    <col min="7451" max="7451" width="3.7109375" style="1337" customWidth="1"/>
    <col min="7452" max="7452" width="3.28515625" style="1337" customWidth="1"/>
    <col min="7453" max="7453" width="3.7109375" style="1337" customWidth="1"/>
    <col min="7454" max="7454" width="3.28515625" style="1337" customWidth="1"/>
    <col min="7455" max="7455" width="4.7109375" style="1337" customWidth="1"/>
    <col min="7456" max="7456" width="3.28515625" style="1337" customWidth="1"/>
    <col min="7457" max="7457" width="3.7109375" style="1337" customWidth="1"/>
    <col min="7458" max="7458" width="3.28515625" style="1337" customWidth="1"/>
    <col min="7459" max="7459" width="4.7109375" style="1337" customWidth="1"/>
    <col min="7460" max="7460" width="3.28515625" style="1337" customWidth="1"/>
    <col min="7461" max="7461" width="5.7109375" style="1337" customWidth="1"/>
    <col min="7462" max="7462" width="2.85546875" style="1337" customWidth="1"/>
    <col min="7463" max="7680" width="8.85546875" style="1337"/>
    <col min="7681" max="7681" width="10.5703125" style="1337" customWidth="1"/>
    <col min="7682" max="7682" width="12.7109375" style="1337" customWidth="1"/>
    <col min="7683" max="7684" width="0" style="1337" hidden="1" customWidth="1"/>
    <col min="7685" max="7685" width="4.7109375" style="1337" customWidth="1"/>
    <col min="7686" max="7686" width="3.28515625" style="1337" customWidth="1"/>
    <col min="7687" max="7687" width="4.7109375" style="1337" customWidth="1"/>
    <col min="7688" max="7688" width="3.28515625" style="1337" customWidth="1"/>
    <col min="7689" max="7689" width="4.7109375" style="1337" customWidth="1"/>
    <col min="7690" max="7690" width="3.28515625" style="1337" customWidth="1"/>
    <col min="7691" max="7691" width="3.7109375" style="1337" customWidth="1"/>
    <col min="7692" max="7692" width="3.28515625" style="1337" customWidth="1"/>
    <col min="7693" max="7693" width="3.7109375" style="1337" customWidth="1"/>
    <col min="7694" max="7694" width="3.28515625" style="1337" customWidth="1"/>
    <col min="7695" max="7695" width="3.7109375" style="1337" customWidth="1"/>
    <col min="7696" max="7696" width="3.28515625" style="1337" customWidth="1"/>
    <col min="7697" max="7697" width="4.7109375" style="1337" customWidth="1"/>
    <col min="7698" max="7698" width="3.28515625" style="1337" customWidth="1"/>
    <col min="7699" max="7699" width="4.28515625" style="1337" customWidth="1"/>
    <col min="7700" max="7700" width="3.28515625" style="1337" customWidth="1"/>
    <col min="7701" max="7701" width="3.7109375" style="1337" customWidth="1"/>
    <col min="7702" max="7702" width="3.28515625" style="1337" customWidth="1"/>
    <col min="7703" max="7703" width="3.7109375" style="1337" customWidth="1"/>
    <col min="7704" max="7704" width="3.28515625" style="1337" customWidth="1"/>
    <col min="7705" max="7705" width="4.28515625" style="1337" customWidth="1"/>
    <col min="7706" max="7706" width="3.28515625" style="1337" customWidth="1"/>
    <col min="7707" max="7707" width="3.7109375" style="1337" customWidth="1"/>
    <col min="7708" max="7708" width="3.28515625" style="1337" customWidth="1"/>
    <col min="7709" max="7709" width="3.7109375" style="1337" customWidth="1"/>
    <col min="7710" max="7710" width="3.28515625" style="1337" customWidth="1"/>
    <col min="7711" max="7711" width="4.7109375" style="1337" customWidth="1"/>
    <col min="7712" max="7712" width="3.28515625" style="1337" customWidth="1"/>
    <col min="7713" max="7713" width="3.7109375" style="1337" customWidth="1"/>
    <col min="7714" max="7714" width="3.28515625" style="1337" customWidth="1"/>
    <col min="7715" max="7715" width="4.7109375" style="1337" customWidth="1"/>
    <col min="7716" max="7716" width="3.28515625" style="1337" customWidth="1"/>
    <col min="7717" max="7717" width="5.7109375" style="1337" customWidth="1"/>
    <col min="7718" max="7718" width="2.85546875" style="1337" customWidth="1"/>
    <col min="7719" max="7936" width="8.85546875" style="1337"/>
    <col min="7937" max="7937" width="10.5703125" style="1337" customWidth="1"/>
    <col min="7938" max="7938" width="12.7109375" style="1337" customWidth="1"/>
    <col min="7939" max="7940" width="0" style="1337" hidden="1" customWidth="1"/>
    <col min="7941" max="7941" width="4.7109375" style="1337" customWidth="1"/>
    <col min="7942" max="7942" width="3.28515625" style="1337" customWidth="1"/>
    <col min="7943" max="7943" width="4.7109375" style="1337" customWidth="1"/>
    <col min="7944" max="7944" width="3.28515625" style="1337" customWidth="1"/>
    <col min="7945" max="7945" width="4.7109375" style="1337" customWidth="1"/>
    <col min="7946" max="7946" width="3.28515625" style="1337" customWidth="1"/>
    <col min="7947" max="7947" width="3.7109375" style="1337" customWidth="1"/>
    <col min="7948" max="7948" width="3.28515625" style="1337" customWidth="1"/>
    <col min="7949" max="7949" width="3.7109375" style="1337" customWidth="1"/>
    <col min="7950" max="7950" width="3.28515625" style="1337" customWidth="1"/>
    <col min="7951" max="7951" width="3.7109375" style="1337" customWidth="1"/>
    <col min="7952" max="7952" width="3.28515625" style="1337" customWidth="1"/>
    <col min="7953" max="7953" width="4.7109375" style="1337" customWidth="1"/>
    <col min="7954" max="7954" width="3.28515625" style="1337" customWidth="1"/>
    <col min="7955" max="7955" width="4.28515625" style="1337" customWidth="1"/>
    <col min="7956" max="7956" width="3.28515625" style="1337" customWidth="1"/>
    <col min="7957" max="7957" width="3.7109375" style="1337" customWidth="1"/>
    <col min="7958" max="7958" width="3.28515625" style="1337" customWidth="1"/>
    <col min="7959" max="7959" width="3.7109375" style="1337" customWidth="1"/>
    <col min="7960" max="7960" width="3.28515625" style="1337" customWidth="1"/>
    <col min="7961" max="7961" width="4.28515625" style="1337" customWidth="1"/>
    <col min="7962" max="7962" width="3.28515625" style="1337" customWidth="1"/>
    <col min="7963" max="7963" width="3.7109375" style="1337" customWidth="1"/>
    <col min="7964" max="7964" width="3.28515625" style="1337" customWidth="1"/>
    <col min="7965" max="7965" width="3.7109375" style="1337" customWidth="1"/>
    <col min="7966" max="7966" width="3.28515625" style="1337" customWidth="1"/>
    <col min="7967" max="7967" width="4.7109375" style="1337" customWidth="1"/>
    <col min="7968" max="7968" width="3.28515625" style="1337" customWidth="1"/>
    <col min="7969" max="7969" width="3.7109375" style="1337" customWidth="1"/>
    <col min="7970" max="7970" width="3.28515625" style="1337" customWidth="1"/>
    <col min="7971" max="7971" width="4.7109375" style="1337" customWidth="1"/>
    <col min="7972" max="7972" width="3.28515625" style="1337" customWidth="1"/>
    <col min="7973" max="7973" width="5.7109375" style="1337" customWidth="1"/>
    <col min="7974" max="7974" width="2.85546875" style="1337" customWidth="1"/>
    <col min="7975" max="8192" width="8.85546875" style="1337"/>
    <col min="8193" max="8193" width="10.5703125" style="1337" customWidth="1"/>
    <col min="8194" max="8194" width="12.7109375" style="1337" customWidth="1"/>
    <col min="8195" max="8196" width="0" style="1337" hidden="1" customWidth="1"/>
    <col min="8197" max="8197" width="4.7109375" style="1337" customWidth="1"/>
    <col min="8198" max="8198" width="3.28515625" style="1337" customWidth="1"/>
    <col min="8199" max="8199" width="4.7109375" style="1337" customWidth="1"/>
    <col min="8200" max="8200" width="3.28515625" style="1337" customWidth="1"/>
    <col min="8201" max="8201" width="4.7109375" style="1337" customWidth="1"/>
    <col min="8202" max="8202" width="3.28515625" style="1337" customWidth="1"/>
    <col min="8203" max="8203" width="3.7109375" style="1337" customWidth="1"/>
    <col min="8204" max="8204" width="3.28515625" style="1337" customWidth="1"/>
    <col min="8205" max="8205" width="3.7109375" style="1337" customWidth="1"/>
    <col min="8206" max="8206" width="3.28515625" style="1337" customWidth="1"/>
    <col min="8207" max="8207" width="3.7109375" style="1337" customWidth="1"/>
    <col min="8208" max="8208" width="3.28515625" style="1337" customWidth="1"/>
    <col min="8209" max="8209" width="4.7109375" style="1337" customWidth="1"/>
    <col min="8210" max="8210" width="3.28515625" style="1337" customWidth="1"/>
    <col min="8211" max="8211" width="4.28515625" style="1337" customWidth="1"/>
    <col min="8212" max="8212" width="3.28515625" style="1337" customWidth="1"/>
    <col min="8213" max="8213" width="3.7109375" style="1337" customWidth="1"/>
    <col min="8214" max="8214" width="3.28515625" style="1337" customWidth="1"/>
    <col min="8215" max="8215" width="3.7109375" style="1337" customWidth="1"/>
    <col min="8216" max="8216" width="3.28515625" style="1337" customWidth="1"/>
    <col min="8217" max="8217" width="4.28515625" style="1337" customWidth="1"/>
    <col min="8218" max="8218" width="3.28515625" style="1337" customWidth="1"/>
    <col min="8219" max="8219" width="3.7109375" style="1337" customWidth="1"/>
    <col min="8220" max="8220" width="3.28515625" style="1337" customWidth="1"/>
    <col min="8221" max="8221" width="3.7109375" style="1337" customWidth="1"/>
    <col min="8222" max="8222" width="3.28515625" style="1337" customWidth="1"/>
    <col min="8223" max="8223" width="4.7109375" style="1337" customWidth="1"/>
    <col min="8224" max="8224" width="3.28515625" style="1337" customWidth="1"/>
    <col min="8225" max="8225" width="3.7109375" style="1337" customWidth="1"/>
    <col min="8226" max="8226" width="3.28515625" style="1337" customWidth="1"/>
    <col min="8227" max="8227" width="4.7109375" style="1337" customWidth="1"/>
    <col min="8228" max="8228" width="3.28515625" style="1337" customWidth="1"/>
    <col min="8229" max="8229" width="5.7109375" style="1337" customWidth="1"/>
    <col min="8230" max="8230" width="2.85546875" style="1337" customWidth="1"/>
    <col min="8231" max="8448" width="8.85546875" style="1337"/>
    <col min="8449" max="8449" width="10.5703125" style="1337" customWidth="1"/>
    <col min="8450" max="8450" width="12.7109375" style="1337" customWidth="1"/>
    <col min="8451" max="8452" width="0" style="1337" hidden="1" customWidth="1"/>
    <col min="8453" max="8453" width="4.7109375" style="1337" customWidth="1"/>
    <col min="8454" max="8454" width="3.28515625" style="1337" customWidth="1"/>
    <col min="8455" max="8455" width="4.7109375" style="1337" customWidth="1"/>
    <col min="8456" max="8456" width="3.28515625" style="1337" customWidth="1"/>
    <col min="8457" max="8457" width="4.7109375" style="1337" customWidth="1"/>
    <col min="8458" max="8458" width="3.28515625" style="1337" customWidth="1"/>
    <col min="8459" max="8459" width="3.7109375" style="1337" customWidth="1"/>
    <col min="8460" max="8460" width="3.28515625" style="1337" customWidth="1"/>
    <col min="8461" max="8461" width="3.7109375" style="1337" customWidth="1"/>
    <col min="8462" max="8462" width="3.28515625" style="1337" customWidth="1"/>
    <col min="8463" max="8463" width="3.7109375" style="1337" customWidth="1"/>
    <col min="8464" max="8464" width="3.28515625" style="1337" customWidth="1"/>
    <col min="8465" max="8465" width="4.7109375" style="1337" customWidth="1"/>
    <col min="8466" max="8466" width="3.28515625" style="1337" customWidth="1"/>
    <col min="8467" max="8467" width="4.28515625" style="1337" customWidth="1"/>
    <col min="8468" max="8468" width="3.28515625" style="1337" customWidth="1"/>
    <col min="8469" max="8469" width="3.7109375" style="1337" customWidth="1"/>
    <col min="8470" max="8470" width="3.28515625" style="1337" customWidth="1"/>
    <col min="8471" max="8471" width="3.7109375" style="1337" customWidth="1"/>
    <col min="8472" max="8472" width="3.28515625" style="1337" customWidth="1"/>
    <col min="8473" max="8473" width="4.28515625" style="1337" customWidth="1"/>
    <col min="8474" max="8474" width="3.28515625" style="1337" customWidth="1"/>
    <col min="8475" max="8475" width="3.7109375" style="1337" customWidth="1"/>
    <col min="8476" max="8476" width="3.28515625" style="1337" customWidth="1"/>
    <col min="8477" max="8477" width="3.7109375" style="1337" customWidth="1"/>
    <col min="8478" max="8478" width="3.28515625" style="1337" customWidth="1"/>
    <col min="8479" max="8479" width="4.7109375" style="1337" customWidth="1"/>
    <col min="8480" max="8480" width="3.28515625" style="1337" customWidth="1"/>
    <col min="8481" max="8481" width="3.7109375" style="1337" customWidth="1"/>
    <col min="8482" max="8482" width="3.28515625" style="1337" customWidth="1"/>
    <col min="8483" max="8483" width="4.7109375" style="1337" customWidth="1"/>
    <col min="8484" max="8484" width="3.28515625" style="1337" customWidth="1"/>
    <col min="8485" max="8485" width="5.7109375" style="1337" customWidth="1"/>
    <col min="8486" max="8486" width="2.85546875" style="1337" customWidth="1"/>
    <col min="8487" max="8704" width="8.85546875" style="1337"/>
    <col min="8705" max="8705" width="10.5703125" style="1337" customWidth="1"/>
    <col min="8706" max="8706" width="12.7109375" style="1337" customWidth="1"/>
    <col min="8707" max="8708" width="0" style="1337" hidden="1" customWidth="1"/>
    <col min="8709" max="8709" width="4.7109375" style="1337" customWidth="1"/>
    <col min="8710" max="8710" width="3.28515625" style="1337" customWidth="1"/>
    <col min="8711" max="8711" width="4.7109375" style="1337" customWidth="1"/>
    <col min="8712" max="8712" width="3.28515625" style="1337" customWidth="1"/>
    <col min="8713" max="8713" width="4.7109375" style="1337" customWidth="1"/>
    <col min="8714" max="8714" width="3.28515625" style="1337" customWidth="1"/>
    <col min="8715" max="8715" width="3.7109375" style="1337" customWidth="1"/>
    <col min="8716" max="8716" width="3.28515625" style="1337" customWidth="1"/>
    <col min="8717" max="8717" width="3.7109375" style="1337" customWidth="1"/>
    <col min="8718" max="8718" width="3.28515625" style="1337" customWidth="1"/>
    <col min="8719" max="8719" width="3.7109375" style="1337" customWidth="1"/>
    <col min="8720" max="8720" width="3.28515625" style="1337" customWidth="1"/>
    <col min="8721" max="8721" width="4.7109375" style="1337" customWidth="1"/>
    <col min="8722" max="8722" width="3.28515625" style="1337" customWidth="1"/>
    <col min="8723" max="8723" width="4.28515625" style="1337" customWidth="1"/>
    <col min="8724" max="8724" width="3.28515625" style="1337" customWidth="1"/>
    <col min="8725" max="8725" width="3.7109375" style="1337" customWidth="1"/>
    <col min="8726" max="8726" width="3.28515625" style="1337" customWidth="1"/>
    <col min="8727" max="8727" width="3.7109375" style="1337" customWidth="1"/>
    <col min="8728" max="8728" width="3.28515625" style="1337" customWidth="1"/>
    <col min="8729" max="8729" width="4.28515625" style="1337" customWidth="1"/>
    <col min="8730" max="8730" width="3.28515625" style="1337" customWidth="1"/>
    <col min="8731" max="8731" width="3.7109375" style="1337" customWidth="1"/>
    <col min="8732" max="8732" width="3.28515625" style="1337" customWidth="1"/>
    <col min="8733" max="8733" width="3.7109375" style="1337" customWidth="1"/>
    <col min="8734" max="8734" width="3.28515625" style="1337" customWidth="1"/>
    <col min="8735" max="8735" width="4.7109375" style="1337" customWidth="1"/>
    <col min="8736" max="8736" width="3.28515625" style="1337" customWidth="1"/>
    <col min="8737" max="8737" width="3.7109375" style="1337" customWidth="1"/>
    <col min="8738" max="8738" width="3.28515625" style="1337" customWidth="1"/>
    <col min="8739" max="8739" width="4.7109375" style="1337" customWidth="1"/>
    <col min="8740" max="8740" width="3.28515625" style="1337" customWidth="1"/>
    <col min="8741" max="8741" width="5.7109375" style="1337" customWidth="1"/>
    <col min="8742" max="8742" width="2.85546875" style="1337" customWidth="1"/>
    <col min="8743" max="8960" width="8.85546875" style="1337"/>
    <col min="8961" max="8961" width="10.5703125" style="1337" customWidth="1"/>
    <col min="8962" max="8962" width="12.7109375" style="1337" customWidth="1"/>
    <col min="8963" max="8964" width="0" style="1337" hidden="1" customWidth="1"/>
    <col min="8965" max="8965" width="4.7109375" style="1337" customWidth="1"/>
    <col min="8966" max="8966" width="3.28515625" style="1337" customWidth="1"/>
    <col min="8967" max="8967" width="4.7109375" style="1337" customWidth="1"/>
    <col min="8968" max="8968" width="3.28515625" style="1337" customWidth="1"/>
    <col min="8969" max="8969" width="4.7109375" style="1337" customWidth="1"/>
    <col min="8970" max="8970" width="3.28515625" style="1337" customWidth="1"/>
    <col min="8971" max="8971" width="3.7109375" style="1337" customWidth="1"/>
    <col min="8972" max="8972" width="3.28515625" style="1337" customWidth="1"/>
    <col min="8973" max="8973" width="3.7109375" style="1337" customWidth="1"/>
    <col min="8974" max="8974" width="3.28515625" style="1337" customWidth="1"/>
    <col min="8975" max="8975" width="3.7109375" style="1337" customWidth="1"/>
    <col min="8976" max="8976" width="3.28515625" style="1337" customWidth="1"/>
    <col min="8977" max="8977" width="4.7109375" style="1337" customWidth="1"/>
    <col min="8978" max="8978" width="3.28515625" style="1337" customWidth="1"/>
    <col min="8979" max="8979" width="4.28515625" style="1337" customWidth="1"/>
    <col min="8980" max="8980" width="3.28515625" style="1337" customWidth="1"/>
    <col min="8981" max="8981" width="3.7109375" style="1337" customWidth="1"/>
    <col min="8982" max="8982" width="3.28515625" style="1337" customWidth="1"/>
    <col min="8983" max="8983" width="3.7109375" style="1337" customWidth="1"/>
    <col min="8984" max="8984" width="3.28515625" style="1337" customWidth="1"/>
    <col min="8985" max="8985" width="4.28515625" style="1337" customWidth="1"/>
    <col min="8986" max="8986" width="3.28515625" style="1337" customWidth="1"/>
    <col min="8987" max="8987" width="3.7109375" style="1337" customWidth="1"/>
    <col min="8988" max="8988" width="3.28515625" style="1337" customWidth="1"/>
    <col min="8989" max="8989" width="3.7109375" style="1337" customWidth="1"/>
    <col min="8990" max="8990" width="3.28515625" style="1337" customWidth="1"/>
    <col min="8991" max="8991" width="4.7109375" style="1337" customWidth="1"/>
    <col min="8992" max="8992" width="3.28515625" style="1337" customWidth="1"/>
    <col min="8993" max="8993" width="3.7109375" style="1337" customWidth="1"/>
    <col min="8994" max="8994" width="3.28515625" style="1337" customWidth="1"/>
    <col min="8995" max="8995" width="4.7109375" style="1337" customWidth="1"/>
    <col min="8996" max="8996" width="3.28515625" style="1337" customWidth="1"/>
    <col min="8997" max="8997" width="5.7109375" style="1337" customWidth="1"/>
    <col min="8998" max="8998" width="2.85546875" style="1337" customWidth="1"/>
    <col min="8999" max="9216" width="8.85546875" style="1337"/>
    <col min="9217" max="9217" width="10.5703125" style="1337" customWidth="1"/>
    <col min="9218" max="9218" width="12.7109375" style="1337" customWidth="1"/>
    <col min="9219" max="9220" width="0" style="1337" hidden="1" customWidth="1"/>
    <col min="9221" max="9221" width="4.7109375" style="1337" customWidth="1"/>
    <col min="9222" max="9222" width="3.28515625" style="1337" customWidth="1"/>
    <col min="9223" max="9223" width="4.7109375" style="1337" customWidth="1"/>
    <col min="9224" max="9224" width="3.28515625" style="1337" customWidth="1"/>
    <col min="9225" max="9225" width="4.7109375" style="1337" customWidth="1"/>
    <col min="9226" max="9226" width="3.28515625" style="1337" customWidth="1"/>
    <col min="9227" max="9227" width="3.7109375" style="1337" customWidth="1"/>
    <col min="9228" max="9228" width="3.28515625" style="1337" customWidth="1"/>
    <col min="9229" max="9229" width="3.7109375" style="1337" customWidth="1"/>
    <col min="9230" max="9230" width="3.28515625" style="1337" customWidth="1"/>
    <col min="9231" max="9231" width="3.7109375" style="1337" customWidth="1"/>
    <col min="9232" max="9232" width="3.28515625" style="1337" customWidth="1"/>
    <col min="9233" max="9233" width="4.7109375" style="1337" customWidth="1"/>
    <col min="9234" max="9234" width="3.28515625" style="1337" customWidth="1"/>
    <col min="9235" max="9235" width="4.28515625" style="1337" customWidth="1"/>
    <col min="9236" max="9236" width="3.28515625" style="1337" customWidth="1"/>
    <col min="9237" max="9237" width="3.7109375" style="1337" customWidth="1"/>
    <col min="9238" max="9238" width="3.28515625" style="1337" customWidth="1"/>
    <col min="9239" max="9239" width="3.7109375" style="1337" customWidth="1"/>
    <col min="9240" max="9240" width="3.28515625" style="1337" customWidth="1"/>
    <col min="9241" max="9241" width="4.28515625" style="1337" customWidth="1"/>
    <col min="9242" max="9242" width="3.28515625" style="1337" customWidth="1"/>
    <col min="9243" max="9243" width="3.7109375" style="1337" customWidth="1"/>
    <col min="9244" max="9244" width="3.28515625" style="1337" customWidth="1"/>
    <col min="9245" max="9245" width="3.7109375" style="1337" customWidth="1"/>
    <col min="9246" max="9246" width="3.28515625" style="1337" customWidth="1"/>
    <col min="9247" max="9247" width="4.7109375" style="1337" customWidth="1"/>
    <col min="9248" max="9248" width="3.28515625" style="1337" customWidth="1"/>
    <col min="9249" max="9249" width="3.7109375" style="1337" customWidth="1"/>
    <col min="9250" max="9250" width="3.28515625" style="1337" customWidth="1"/>
    <col min="9251" max="9251" width="4.7109375" style="1337" customWidth="1"/>
    <col min="9252" max="9252" width="3.28515625" style="1337" customWidth="1"/>
    <col min="9253" max="9253" width="5.7109375" style="1337" customWidth="1"/>
    <col min="9254" max="9254" width="2.85546875" style="1337" customWidth="1"/>
    <col min="9255" max="9472" width="8.85546875" style="1337"/>
    <col min="9473" max="9473" width="10.5703125" style="1337" customWidth="1"/>
    <col min="9474" max="9474" width="12.7109375" style="1337" customWidth="1"/>
    <col min="9475" max="9476" width="0" style="1337" hidden="1" customWidth="1"/>
    <col min="9477" max="9477" width="4.7109375" style="1337" customWidth="1"/>
    <col min="9478" max="9478" width="3.28515625" style="1337" customWidth="1"/>
    <col min="9479" max="9479" width="4.7109375" style="1337" customWidth="1"/>
    <col min="9480" max="9480" width="3.28515625" style="1337" customWidth="1"/>
    <col min="9481" max="9481" width="4.7109375" style="1337" customWidth="1"/>
    <col min="9482" max="9482" width="3.28515625" style="1337" customWidth="1"/>
    <col min="9483" max="9483" width="3.7109375" style="1337" customWidth="1"/>
    <col min="9484" max="9484" width="3.28515625" style="1337" customWidth="1"/>
    <col min="9485" max="9485" width="3.7109375" style="1337" customWidth="1"/>
    <col min="9486" max="9486" width="3.28515625" style="1337" customWidth="1"/>
    <col min="9487" max="9487" width="3.7109375" style="1337" customWidth="1"/>
    <col min="9488" max="9488" width="3.28515625" style="1337" customWidth="1"/>
    <col min="9489" max="9489" width="4.7109375" style="1337" customWidth="1"/>
    <col min="9490" max="9490" width="3.28515625" style="1337" customWidth="1"/>
    <col min="9491" max="9491" width="4.28515625" style="1337" customWidth="1"/>
    <col min="9492" max="9492" width="3.28515625" style="1337" customWidth="1"/>
    <col min="9493" max="9493" width="3.7109375" style="1337" customWidth="1"/>
    <col min="9494" max="9494" width="3.28515625" style="1337" customWidth="1"/>
    <col min="9495" max="9495" width="3.7109375" style="1337" customWidth="1"/>
    <col min="9496" max="9496" width="3.28515625" style="1337" customWidth="1"/>
    <col min="9497" max="9497" width="4.28515625" style="1337" customWidth="1"/>
    <col min="9498" max="9498" width="3.28515625" style="1337" customWidth="1"/>
    <col min="9499" max="9499" width="3.7109375" style="1337" customWidth="1"/>
    <col min="9500" max="9500" width="3.28515625" style="1337" customWidth="1"/>
    <col min="9501" max="9501" width="3.7109375" style="1337" customWidth="1"/>
    <col min="9502" max="9502" width="3.28515625" style="1337" customWidth="1"/>
    <col min="9503" max="9503" width="4.7109375" style="1337" customWidth="1"/>
    <col min="9504" max="9504" width="3.28515625" style="1337" customWidth="1"/>
    <col min="9505" max="9505" width="3.7109375" style="1337" customWidth="1"/>
    <col min="9506" max="9506" width="3.28515625" style="1337" customWidth="1"/>
    <col min="9507" max="9507" width="4.7109375" style="1337" customWidth="1"/>
    <col min="9508" max="9508" width="3.28515625" style="1337" customWidth="1"/>
    <col min="9509" max="9509" width="5.7109375" style="1337" customWidth="1"/>
    <col min="9510" max="9510" width="2.85546875" style="1337" customWidth="1"/>
    <col min="9511" max="9728" width="8.85546875" style="1337"/>
    <col min="9729" max="9729" width="10.5703125" style="1337" customWidth="1"/>
    <col min="9730" max="9730" width="12.7109375" style="1337" customWidth="1"/>
    <col min="9731" max="9732" width="0" style="1337" hidden="1" customWidth="1"/>
    <col min="9733" max="9733" width="4.7109375" style="1337" customWidth="1"/>
    <col min="9734" max="9734" width="3.28515625" style="1337" customWidth="1"/>
    <col min="9735" max="9735" width="4.7109375" style="1337" customWidth="1"/>
    <col min="9736" max="9736" width="3.28515625" style="1337" customWidth="1"/>
    <col min="9737" max="9737" width="4.7109375" style="1337" customWidth="1"/>
    <col min="9738" max="9738" width="3.28515625" style="1337" customWidth="1"/>
    <col min="9739" max="9739" width="3.7109375" style="1337" customWidth="1"/>
    <col min="9740" max="9740" width="3.28515625" style="1337" customWidth="1"/>
    <col min="9741" max="9741" width="3.7109375" style="1337" customWidth="1"/>
    <col min="9742" max="9742" width="3.28515625" style="1337" customWidth="1"/>
    <col min="9743" max="9743" width="3.7109375" style="1337" customWidth="1"/>
    <col min="9744" max="9744" width="3.28515625" style="1337" customWidth="1"/>
    <col min="9745" max="9745" width="4.7109375" style="1337" customWidth="1"/>
    <col min="9746" max="9746" width="3.28515625" style="1337" customWidth="1"/>
    <col min="9747" max="9747" width="4.28515625" style="1337" customWidth="1"/>
    <col min="9748" max="9748" width="3.28515625" style="1337" customWidth="1"/>
    <col min="9749" max="9749" width="3.7109375" style="1337" customWidth="1"/>
    <col min="9750" max="9750" width="3.28515625" style="1337" customWidth="1"/>
    <col min="9751" max="9751" width="3.7109375" style="1337" customWidth="1"/>
    <col min="9752" max="9752" width="3.28515625" style="1337" customWidth="1"/>
    <col min="9753" max="9753" width="4.28515625" style="1337" customWidth="1"/>
    <col min="9754" max="9754" width="3.28515625" style="1337" customWidth="1"/>
    <col min="9755" max="9755" width="3.7109375" style="1337" customWidth="1"/>
    <col min="9756" max="9756" width="3.28515625" style="1337" customWidth="1"/>
    <col min="9757" max="9757" width="3.7109375" style="1337" customWidth="1"/>
    <col min="9758" max="9758" width="3.28515625" style="1337" customWidth="1"/>
    <col min="9759" max="9759" width="4.7109375" style="1337" customWidth="1"/>
    <col min="9760" max="9760" width="3.28515625" style="1337" customWidth="1"/>
    <col min="9761" max="9761" width="3.7109375" style="1337" customWidth="1"/>
    <col min="9762" max="9762" width="3.28515625" style="1337" customWidth="1"/>
    <col min="9763" max="9763" width="4.7109375" style="1337" customWidth="1"/>
    <col min="9764" max="9764" width="3.28515625" style="1337" customWidth="1"/>
    <col min="9765" max="9765" width="5.7109375" style="1337" customWidth="1"/>
    <col min="9766" max="9766" width="2.85546875" style="1337" customWidth="1"/>
    <col min="9767" max="9984" width="8.85546875" style="1337"/>
    <col min="9985" max="9985" width="10.5703125" style="1337" customWidth="1"/>
    <col min="9986" max="9986" width="12.7109375" style="1337" customWidth="1"/>
    <col min="9987" max="9988" width="0" style="1337" hidden="1" customWidth="1"/>
    <col min="9989" max="9989" width="4.7109375" style="1337" customWidth="1"/>
    <col min="9990" max="9990" width="3.28515625" style="1337" customWidth="1"/>
    <col min="9991" max="9991" width="4.7109375" style="1337" customWidth="1"/>
    <col min="9992" max="9992" width="3.28515625" style="1337" customWidth="1"/>
    <col min="9993" max="9993" width="4.7109375" style="1337" customWidth="1"/>
    <col min="9994" max="9994" width="3.28515625" style="1337" customWidth="1"/>
    <col min="9995" max="9995" width="3.7109375" style="1337" customWidth="1"/>
    <col min="9996" max="9996" width="3.28515625" style="1337" customWidth="1"/>
    <col min="9997" max="9997" width="3.7109375" style="1337" customWidth="1"/>
    <col min="9998" max="9998" width="3.28515625" style="1337" customWidth="1"/>
    <col min="9999" max="9999" width="3.7109375" style="1337" customWidth="1"/>
    <col min="10000" max="10000" width="3.28515625" style="1337" customWidth="1"/>
    <col min="10001" max="10001" width="4.7109375" style="1337" customWidth="1"/>
    <col min="10002" max="10002" width="3.28515625" style="1337" customWidth="1"/>
    <col min="10003" max="10003" width="4.28515625" style="1337" customWidth="1"/>
    <col min="10004" max="10004" width="3.28515625" style="1337" customWidth="1"/>
    <col min="10005" max="10005" width="3.7109375" style="1337" customWidth="1"/>
    <col min="10006" max="10006" width="3.28515625" style="1337" customWidth="1"/>
    <col min="10007" max="10007" width="3.7109375" style="1337" customWidth="1"/>
    <col min="10008" max="10008" width="3.28515625" style="1337" customWidth="1"/>
    <col min="10009" max="10009" width="4.28515625" style="1337" customWidth="1"/>
    <col min="10010" max="10010" width="3.28515625" style="1337" customWidth="1"/>
    <col min="10011" max="10011" width="3.7109375" style="1337" customWidth="1"/>
    <col min="10012" max="10012" width="3.28515625" style="1337" customWidth="1"/>
    <col min="10013" max="10013" width="3.7109375" style="1337" customWidth="1"/>
    <col min="10014" max="10014" width="3.28515625" style="1337" customWidth="1"/>
    <col min="10015" max="10015" width="4.7109375" style="1337" customWidth="1"/>
    <col min="10016" max="10016" width="3.28515625" style="1337" customWidth="1"/>
    <col min="10017" max="10017" width="3.7109375" style="1337" customWidth="1"/>
    <col min="10018" max="10018" width="3.28515625" style="1337" customWidth="1"/>
    <col min="10019" max="10019" width="4.7109375" style="1337" customWidth="1"/>
    <col min="10020" max="10020" width="3.28515625" style="1337" customWidth="1"/>
    <col min="10021" max="10021" width="5.7109375" style="1337" customWidth="1"/>
    <col min="10022" max="10022" width="2.85546875" style="1337" customWidth="1"/>
    <col min="10023" max="10240" width="8.85546875" style="1337"/>
    <col min="10241" max="10241" width="10.5703125" style="1337" customWidth="1"/>
    <col min="10242" max="10242" width="12.7109375" style="1337" customWidth="1"/>
    <col min="10243" max="10244" width="0" style="1337" hidden="1" customWidth="1"/>
    <col min="10245" max="10245" width="4.7109375" style="1337" customWidth="1"/>
    <col min="10246" max="10246" width="3.28515625" style="1337" customWidth="1"/>
    <col min="10247" max="10247" width="4.7109375" style="1337" customWidth="1"/>
    <col min="10248" max="10248" width="3.28515625" style="1337" customWidth="1"/>
    <col min="10249" max="10249" width="4.7109375" style="1337" customWidth="1"/>
    <col min="10250" max="10250" width="3.28515625" style="1337" customWidth="1"/>
    <col min="10251" max="10251" width="3.7109375" style="1337" customWidth="1"/>
    <col min="10252" max="10252" width="3.28515625" style="1337" customWidth="1"/>
    <col min="10253" max="10253" width="3.7109375" style="1337" customWidth="1"/>
    <col min="10254" max="10254" width="3.28515625" style="1337" customWidth="1"/>
    <col min="10255" max="10255" width="3.7109375" style="1337" customWidth="1"/>
    <col min="10256" max="10256" width="3.28515625" style="1337" customWidth="1"/>
    <col min="10257" max="10257" width="4.7109375" style="1337" customWidth="1"/>
    <col min="10258" max="10258" width="3.28515625" style="1337" customWidth="1"/>
    <col min="10259" max="10259" width="4.28515625" style="1337" customWidth="1"/>
    <col min="10260" max="10260" width="3.28515625" style="1337" customWidth="1"/>
    <col min="10261" max="10261" width="3.7109375" style="1337" customWidth="1"/>
    <col min="10262" max="10262" width="3.28515625" style="1337" customWidth="1"/>
    <col min="10263" max="10263" width="3.7109375" style="1337" customWidth="1"/>
    <col min="10264" max="10264" width="3.28515625" style="1337" customWidth="1"/>
    <col min="10265" max="10265" width="4.28515625" style="1337" customWidth="1"/>
    <col min="10266" max="10266" width="3.28515625" style="1337" customWidth="1"/>
    <col min="10267" max="10267" width="3.7109375" style="1337" customWidth="1"/>
    <col min="10268" max="10268" width="3.28515625" style="1337" customWidth="1"/>
    <col min="10269" max="10269" width="3.7109375" style="1337" customWidth="1"/>
    <col min="10270" max="10270" width="3.28515625" style="1337" customWidth="1"/>
    <col min="10271" max="10271" width="4.7109375" style="1337" customWidth="1"/>
    <col min="10272" max="10272" width="3.28515625" style="1337" customWidth="1"/>
    <col min="10273" max="10273" width="3.7109375" style="1337" customWidth="1"/>
    <col min="10274" max="10274" width="3.28515625" style="1337" customWidth="1"/>
    <col min="10275" max="10275" width="4.7109375" style="1337" customWidth="1"/>
    <col min="10276" max="10276" width="3.28515625" style="1337" customWidth="1"/>
    <col min="10277" max="10277" width="5.7109375" style="1337" customWidth="1"/>
    <col min="10278" max="10278" width="2.85546875" style="1337" customWidth="1"/>
    <col min="10279" max="10496" width="8.85546875" style="1337"/>
    <col min="10497" max="10497" width="10.5703125" style="1337" customWidth="1"/>
    <col min="10498" max="10498" width="12.7109375" style="1337" customWidth="1"/>
    <col min="10499" max="10500" width="0" style="1337" hidden="1" customWidth="1"/>
    <col min="10501" max="10501" width="4.7109375" style="1337" customWidth="1"/>
    <col min="10502" max="10502" width="3.28515625" style="1337" customWidth="1"/>
    <col min="10503" max="10503" width="4.7109375" style="1337" customWidth="1"/>
    <col min="10504" max="10504" width="3.28515625" style="1337" customWidth="1"/>
    <col min="10505" max="10505" width="4.7109375" style="1337" customWidth="1"/>
    <col min="10506" max="10506" width="3.28515625" style="1337" customWidth="1"/>
    <col min="10507" max="10507" width="3.7109375" style="1337" customWidth="1"/>
    <col min="10508" max="10508" width="3.28515625" style="1337" customWidth="1"/>
    <col min="10509" max="10509" width="3.7109375" style="1337" customWidth="1"/>
    <col min="10510" max="10510" width="3.28515625" style="1337" customWidth="1"/>
    <col min="10511" max="10511" width="3.7109375" style="1337" customWidth="1"/>
    <col min="10512" max="10512" width="3.28515625" style="1337" customWidth="1"/>
    <col min="10513" max="10513" width="4.7109375" style="1337" customWidth="1"/>
    <col min="10514" max="10514" width="3.28515625" style="1337" customWidth="1"/>
    <col min="10515" max="10515" width="4.28515625" style="1337" customWidth="1"/>
    <col min="10516" max="10516" width="3.28515625" style="1337" customWidth="1"/>
    <col min="10517" max="10517" width="3.7109375" style="1337" customWidth="1"/>
    <col min="10518" max="10518" width="3.28515625" style="1337" customWidth="1"/>
    <col min="10519" max="10519" width="3.7109375" style="1337" customWidth="1"/>
    <col min="10520" max="10520" width="3.28515625" style="1337" customWidth="1"/>
    <col min="10521" max="10521" width="4.28515625" style="1337" customWidth="1"/>
    <col min="10522" max="10522" width="3.28515625" style="1337" customWidth="1"/>
    <col min="10523" max="10523" width="3.7109375" style="1337" customWidth="1"/>
    <col min="10524" max="10524" width="3.28515625" style="1337" customWidth="1"/>
    <col min="10525" max="10525" width="3.7109375" style="1337" customWidth="1"/>
    <col min="10526" max="10526" width="3.28515625" style="1337" customWidth="1"/>
    <col min="10527" max="10527" width="4.7109375" style="1337" customWidth="1"/>
    <col min="10528" max="10528" width="3.28515625" style="1337" customWidth="1"/>
    <col min="10529" max="10529" width="3.7109375" style="1337" customWidth="1"/>
    <col min="10530" max="10530" width="3.28515625" style="1337" customWidth="1"/>
    <col min="10531" max="10531" width="4.7109375" style="1337" customWidth="1"/>
    <col min="10532" max="10532" width="3.28515625" style="1337" customWidth="1"/>
    <col min="10533" max="10533" width="5.7109375" style="1337" customWidth="1"/>
    <col min="10534" max="10534" width="2.85546875" style="1337" customWidth="1"/>
    <col min="10535" max="10752" width="8.85546875" style="1337"/>
    <col min="10753" max="10753" width="10.5703125" style="1337" customWidth="1"/>
    <col min="10754" max="10754" width="12.7109375" style="1337" customWidth="1"/>
    <col min="10755" max="10756" width="0" style="1337" hidden="1" customWidth="1"/>
    <col min="10757" max="10757" width="4.7109375" style="1337" customWidth="1"/>
    <col min="10758" max="10758" width="3.28515625" style="1337" customWidth="1"/>
    <col min="10759" max="10759" width="4.7109375" style="1337" customWidth="1"/>
    <col min="10760" max="10760" width="3.28515625" style="1337" customWidth="1"/>
    <col min="10761" max="10761" width="4.7109375" style="1337" customWidth="1"/>
    <col min="10762" max="10762" width="3.28515625" style="1337" customWidth="1"/>
    <col min="10763" max="10763" width="3.7109375" style="1337" customWidth="1"/>
    <col min="10764" max="10764" width="3.28515625" style="1337" customWidth="1"/>
    <col min="10765" max="10765" width="3.7109375" style="1337" customWidth="1"/>
    <col min="10766" max="10766" width="3.28515625" style="1337" customWidth="1"/>
    <col min="10767" max="10767" width="3.7109375" style="1337" customWidth="1"/>
    <col min="10768" max="10768" width="3.28515625" style="1337" customWidth="1"/>
    <col min="10769" max="10769" width="4.7109375" style="1337" customWidth="1"/>
    <col min="10770" max="10770" width="3.28515625" style="1337" customWidth="1"/>
    <col min="10771" max="10771" width="4.28515625" style="1337" customWidth="1"/>
    <col min="10772" max="10772" width="3.28515625" style="1337" customWidth="1"/>
    <col min="10773" max="10773" width="3.7109375" style="1337" customWidth="1"/>
    <col min="10774" max="10774" width="3.28515625" style="1337" customWidth="1"/>
    <col min="10775" max="10775" width="3.7109375" style="1337" customWidth="1"/>
    <col min="10776" max="10776" width="3.28515625" style="1337" customWidth="1"/>
    <col min="10777" max="10777" width="4.28515625" style="1337" customWidth="1"/>
    <col min="10778" max="10778" width="3.28515625" style="1337" customWidth="1"/>
    <col min="10779" max="10779" width="3.7109375" style="1337" customWidth="1"/>
    <col min="10780" max="10780" width="3.28515625" style="1337" customWidth="1"/>
    <col min="10781" max="10781" width="3.7109375" style="1337" customWidth="1"/>
    <col min="10782" max="10782" width="3.28515625" style="1337" customWidth="1"/>
    <col min="10783" max="10783" width="4.7109375" style="1337" customWidth="1"/>
    <col min="10784" max="10784" width="3.28515625" style="1337" customWidth="1"/>
    <col min="10785" max="10785" width="3.7109375" style="1337" customWidth="1"/>
    <col min="10786" max="10786" width="3.28515625" style="1337" customWidth="1"/>
    <col min="10787" max="10787" width="4.7109375" style="1337" customWidth="1"/>
    <col min="10788" max="10788" width="3.28515625" style="1337" customWidth="1"/>
    <col min="10789" max="10789" width="5.7109375" style="1337" customWidth="1"/>
    <col min="10790" max="10790" width="2.85546875" style="1337" customWidth="1"/>
    <col min="10791" max="11008" width="8.85546875" style="1337"/>
    <col min="11009" max="11009" width="10.5703125" style="1337" customWidth="1"/>
    <col min="11010" max="11010" width="12.7109375" style="1337" customWidth="1"/>
    <col min="11011" max="11012" width="0" style="1337" hidden="1" customWidth="1"/>
    <col min="11013" max="11013" width="4.7109375" style="1337" customWidth="1"/>
    <col min="11014" max="11014" width="3.28515625" style="1337" customWidth="1"/>
    <col min="11015" max="11015" width="4.7109375" style="1337" customWidth="1"/>
    <col min="11016" max="11016" width="3.28515625" style="1337" customWidth="1"/>
    <col min="11017" max="11017" width="4.7109375" style="1337" customWidth="1"/>
    <col min="11018" max="11018" width="3.28515625" style="1337" customWidth="1"/>
    <col min="11019" max="11019" width="3.7109375" style="1337" customWidth="1"/>
    <col min="11020" max="11020" width="3.28515625" style="1337" customWidth="1"/>
    <col min="11021" max="11021" width="3.7109375" style="1337" customWidth="1"/>
    <col min="11022" max="11022" width="3.28515625" style="1337" customWidth="1"/>
    <col min="11023" max="11023" width="3.7109375" style="1337" customWidth="1"/>
    <col min="11024" max="11024" width="3.28515625" style="1337" customWidth="1"/>
    <col min="11025" max="11025" width="4.7109375" style="1337" customWidth="1"/>
    <col min="11026" max="11026" width="3.28515625" style="1337" customWidth="1"/>
    <col min="11027" max="11027" width="4.28515625" style="1337" customWidth="1"/>
    <col min="11028" max="11028" width="3.28515625" style="1337" customWidth="1"/>
    <col min="11029" max="11029" width="3.7109375" style="1337" customWidth="1"/>
    <col min="11030" max="11030" width="3.28515625" style="1337" customWidth="1"/>
    <col min="11031" max="11031" width="3.7109375" style="1337" customWidth="1"/>
    <col min="11032" max="11032" width="3.28515625" style="1337" customWidth="1"/>
    <col min="11033" max="11033" width="4.28515625" style="1337" customWidth="1"/>
    <col min="11034" max="11034" width="3.28515625" style="1337" customWidth="1"/>
    <col min="11035" max="11035" width="3.7109375" style="1337" customWidth="1"/>
    <col min="11036" max="11036" width="3.28515625" style="1337" customWidth="1"/>
    <col min="11037" max="11037" width="3.7109375" style="1337" customWidth="1"/>
    <col min="11038" max="11038" width="3.28515625" style="1337" customWidth="1"/>
    <col min="11039" max="11039" width="4.7109375" style="1337" customWidth="1"/>
    <col min="11040" max="11040" width="3.28515625" style="1337" customWidth="1"/>
    <col min="11041" max="11041" width="3.7109375" style="1337" customWidth="1"/>
    <col min="11042" max="11042" width="3.28515625" style="1337" customWidth="1"/>
    <col min="11043" max="11043" width="4.7109375" style="1337" customWidth="1"/>
    <col min="11044" max="11044" width="3.28515625" style="1337" customWidth="1"/>
    <col min="11045" max="11045" width="5.7109375" style="1337" customWidth="1"/>
    <col min="11046" max="11046" width="2.85546875" style="1337" customWidth="1"/>
    <col min="11047" max="11264" width="8.85546875" style="1337"/>
    <col min="11265" max="11265" width="10.5703125" style="1337" customWidth="1"/>
    <col min="11266" max="11266" width="12.7109375" style="1337" customWidth="1"/>
    <col min="11267" max="11268" width="0" style="1337" hidden="1" customWidth="1"/>
    <col min="11269" max="11269" width="4.7109375" style="1337" customWidth="1"/>
    <col min="11270" max="11270" width="3.28515625" style="1337" customWidth="1"/>
    <col min="11271" max="11271" width="4.7109375" style="1337" customWidth="1"/>
    <col min="11272" max="11272" width="3.28515625" style="1337" customWidth="1"/>
    <col min="11273" max="11273" width="4.7109375" style="1337" customWidth="1"/>
    <col min="11274" max="11274" width="3.28515625" style="1337" customWidth="1"/>
    <col min="11275" max="11275" width="3.7109375" style="1337" customWidth="1"/>
    <col min="11276" max="11276" width="3.28515625" style="1337" customWidth="1"/>
    <col min="11277" max="11277" width="3.7109375" style="1337" customWidth="1"/>
    <col min="11278" max="11278" width="3.28515625" style="1337" customWidth="1"/>
    <col min="11279" max="11279" width="3.7109375" style="1337" customWidth="1"/>
    <col min="11280" max="11280" width="3.28515625" style="1337" customWidth="1"/>
    <col min="11281" max="11281" width="4.7109375" style="1337" customWidth="1"/>
    <col min="11282" max="11282" width="3.28515625" style="1337" customWidth="1"/>
    <col min="11283" max="11283" width="4.28515625" style="1337" customWidth="1"/>
    <col min="11284" max="11284" width="3.28515625" style="1337" customWidth="1"/>
    <col min="11285" max="11285" width="3.7109375" style="1337" customWidth="1"/>
    <col min="11286" max="11286" width="3.28515625" style="1337" customWidth="1"/>
    <col min="11287" max="11287" width="3.7109375" style="1337" customWidth="1"/>
    <col min="11288" max="11288" width="3.28515625" style="1337" customWidth="1"/>
    <col min="11289" max="11289" width="4.28515625" style="1337" customWidth="1"/>
    <col min="11290" max="11290" width="3.28515625" style="1337" customWidth="1"/>
    <col min="11291" max="11291" width="3.7109375" style="1337" customWidth="1"/>
    <col min="11292" max="11292" width="3.28515625" style="1337" customWidth="1"/>
    <col min="11293" max="11293" width="3.7109375" style="1337" customWidth="1"/>
    <col min="11294" max="11294" width="3.28515625" style="1337" customWidth="1"/>
    <col min="11295" max="11295" width="4.7109375" style="1337" customWidth="1"/>
    <col min="11296" max="11296" width="3.28515625" style="1337" customWidth="1"/>
    <col min="11297" max="11297" width="3.7109375" style="1337" customWidth="1"/>
    <col min="11298" max="11298" width="3.28515625" style="1337" customWidth="1"/>
    <col min="11299" max="11299" width="4.7109375" style="1337" customWidth="1"/>
    <col min="11300" max="11300" width="3.28515625" style="1337" customWidth="1"/>
    <col min="11301" max="11301" width="5.7109375" style="1337" customWidth="1"/>
    <col min="11302" max="11302" width="2.85546875" style="1337" customWidth="1"/>
    <col min="11303" max="11520" width="8.85546875" style="1337"/>
    <col min="11521" max="11521" width="10.5703125" style="1337" customWidth="1"/>
    <col min="11522" max="11522" width="12.7109375" style="1337" customWidth="1"/>
    <col min="11523" max="11524" width="0" style="1337" hidden="1" customWidth="1"/>
    <col min="11525" max="11525" width="4.7109375" style="1337" customWidth="1"/>
    <col min="11526" max="11526" width="3.28515625" style="1337" customWidth="1"/>
    <col min="11527" max="11527" width="4.7109375" style="1337" customWidth="1"/>
    <col min="11528" max="11528" width="3.28515625" style="1337" customWidth="1"/>
    <col min="11529" max="11529" width="4.7109375" style="1337" customWidth="1"/>
    <col min="11530" max="11530" width="3.28515625" style="1337" customWidth="1"/>
    <col min="11531" max="11531" width="3.7109375" style="1337" customWidth="1"/>
    <col min="11532" max="11532" width="3.28515625" style="1337" customWidth="1"/>
    <col min="11533" max="11533" width="3.7109375" style="1337" customWidth="1"/>
    <col min="11534" max="11534" width="3.28515625" style="1337" customWidth="1"/>
    <col min="11535" max="11535" width="3.7109375" style="1337" customWidth="1"/>
    <col min="11536" max="11536" width="3.28515625" style="1337" customWidth="1"/>
    <col min="11537" max="11537" width="4.7109375" style="1337" customWidth="1"/>
    <col min="11538" max="11538" width="3.28515625" style="1337" customWidth="1"/>
    <col min="11539" max="11539" width="4.28515625" style="1337" customWidth="1"/>
    <col min="11540" max="11540" width="3.28515625" style="1337" customWidth="1"/>
    <col min="11541" max="11541" width="3.7109375" style="1337" customWidth="1"/>
    <col min="11542" max="11542" width="3.28515625" style="1337" customWidth="1"/>
    <col min="11543" max="11543" width="3.7109375" style="1337" customWidth="1"/>
    <col min="11544" max="11544" width="3.28515625" style="1337" customWidth="1"/>
    <col min="11545" max="11545" width="4.28515625" style="1337" customWidth="1"/>
    <col min="11546" max="11546" width="3.28515625" style="1337" customWidth="1"/>
    <col min="11547" max="11547" width="3.7109375" style="1337" customWidth="1"/>
    <col min="11548" max="11548" width="3.28515625" style="1337" customWidth="1"/>
    <col min="11549" max="11549" width="3.7109375" style="1337" customWidth="1"/>
    <col min="11550" max="11550" width="3.28515625" style="1337" customWidth="1"/>
    <col min="11551" max="11551" width="4.7109375" style="1337" customWidth="1"/>
    <col min="11552" max="11552" width="3.28515625" style="1337" customWidth="1"/>
    <col min="11553" max="11553" width="3.7109375" style="1337" customWidth="1"/>
    <col min="11554" max="11554" width="3.28515625" style="1337" customWidth="1"/>
    <col min="11555" max="11555" width="4.7109375" style="1337" customWidth="1"/>
    <col min="11556" max="11556" width="3.28515625" style="1337" customWidth="1"/>
    <col min="11557" max="11557" width="5.7109375" style="1337" customWidth="1"/>
    <col min="11558" max="11558" width="2.85546875" style="1337" customWidth="1"/>
    <col min="11559" max="11776" width="8.85546875" style="1337"/>
    <col min="11777" max="11777" width="10.5703125" style="1337" customWidth="1"/>
    <col min="11778" max="11778" width="12.7109375" style="1337" customWidth="1"/>
    <col min="11779" max="11780" width="0" style="1337" hidden="1" customWidth="1"/>
    <col min="11781" max="11781" width="4.7109375" style="1337" customWidth="1"/>
    <col min="11782" max="11782" width="3.28515625" style="1337" customWidth="1"/>
    <col min="11783" max="11783" width="4.7109375" style="1337" customWidth="1"/>
    <col min="11784" max="11784" width="3.28515625" style="1337" customWidth="1"/>
    <col min="11785" max="11785" width="4.7109375" style="1337" customWidth="1"/>
    <col min="11786" max="11786" width="3.28515625" style="1337" customWidth="1"/>
    <col min="11787" max="11787" width="3.7109375" style="1337" customWidth="1"/>
    <col min="11788" max="11788" width="3.28515625" style="1337" customWidth="1"/>
    <col min="11789" max="11789" width="3.7109375" style="1337" customWidth="1"/>
    <col min="11790" max="11790" width="3.28515625" style="1337" customWidth="1"/>
    <col min="11791" max="11791" width="3.7109375" style="1337" customWidth="1"/>
    <col min="11792" max="11792" width="3.28515625" style="1337" customWidth="1"/>
    <col min="11793" max="11793" width="4.7109375" style="1337" customWidth="1"/>
    <col min="11794" max="11794" width="3.28515625" style="1337" customWidth="1"/>
    <col min="11795" max="11795" width="4.28515625" style="1337" customWidth="1"/>
    <col min="11796" max="11796" width="3.28515625" style="1337" customWidth="1"/>
    <col min="11797" max="11797" width="3.7109375" style="1337" customWidth="1"/>
    <col min="11798" max="11798" width="3.28515625" style="1337" customWidth="1"/>
    <col min="11799" max="11799" width="3.7109375" style="1337" customWidth="1"/>
    <col min="11800" max="11800" width="3.28515625" style="1337" customWidth="1"/>
    <col min="11801" max="11801" width="4.28515625" style="1337" customWidth="1"/>
    <col min="11802" max="11802" width="3.28515625" style="1337" customWidth="1"/>
    <col min="11803" max="11803" width="3.7109375" style="1337" customWidth="1"/>
    <col min="11804" max="11804" width="3.28515625" style="1337" customWidth="1"/>
    <col min="11805" max="11805" width="3.7109375" style="1337" customWidth="1"/>
    <col min="11806" max="11806" width="3.28515625" style="1337" customWidth="1"/>
    <col min="11807" max="11807" width="4.7109375" style="1337" customWidth="1"/>
    <col min="11808" max="11808" width="3.28515625" style="1337" customWidth="1"/>
    <col min="11809" max="11809" width="3.7109375" style="1337" customWidth="1"/>
    <col min="11810" max="11810" width="3.28515625" style="1337" customWidth="1"/>
    <col min="11811" max="11811" width="4.7109375" style="1337" customWidth="1"/>
    <col min="11812" max="11812" width="3.28515625" style="1337" customWidth="1"/>
    <col min="11813" max="11813" width="5.7109375" style="1337" customWidth="1"/>
    <col min="11814" max="11814" width="2.85546875" style="1337" customWidth="1"/>
    <col min="11815" max="12032" width="8.85546875" style="1337"/>
    <col min="12033" max="12033" width="10.5703125" style="1337" customWidth="1"/>
    <col min="12034" max="12034" width="12.7109375" style="1337" customWidth="1"/>
    <col min="12035" max="12036" width="0" style="1337" hidden="1" customWidth="1"/>
    <col min="12037" max="12037" width="4.7109375" style="1337" customWidth="1"/>
    <col min="12038" max="12038" width="3.28515625" style="1337" customWidth="1"/>
    <col min="12039" max="12039" width="4.7109375" style="1337" customWidth="1"/>
    <col min="12040" max="12040" width="3.28515625" style="1337" customWidth="1"/>
    <col min="12041" max="12041" width="4.7109375" style="1337" customWidth="1"/>
    <col min="12042" max="12042" width="3.28515625" style="1337" customWidth="1"/>
    <col min="12043" max="12043" width="3.7109375" style="1337" customWidth="1"/>
    <col min="12044" max="12044" width="3.28515625" style="1337" customWidth="1"/>
    <col min="12045" max="12045" width="3.7109375" style="1337" customWidth="1"/>
    <col min="12046" max="12046" width="3.28515625" style="1337" customWidth="1"/>
    <col min="12047" max="12047" width="3.7109375" style="1337" customWidth="1"/>
    <col min="12048" max="12048" width="3.28515625" style="1337" customWidth="1"/>
    <col min="12049" max="12049" width="4.7109375" style="1337" customWidth="1"/>
    <col min="12050" max="12050" width="3.28515625" style="1337" customWidth="1"/>
    <col min="12051" max="12051" width="4.28515625" style="1337" customWidth="1"/>
    <col min="12052" max="12052" width="3.28515625" style="1337" customWidth="1"/>
    <col min="12053" max="12053" width="3.7109375" style="1337" customWidth="1"/>
    <col min="12054" max="12054" width="3.28515625" style="1337" customWidth="1"/>
    <col min="12055" max="12055" width="3.7109375" style="1337" customWidth="1"/>
    <col min="12056" max="12056" width="3.28515625" style="1337" customWidth="1"/>
    <col min="12057" max="12057" width="4.28515625" style="1337" customWidth="1"/>
    <col min="12058" max="12058" width="3.28515625" style="1337" customWidth="1"/>
    <col min="12059" max="12059" width="3.7109375" style="1337" customWidth="1"/>
    <col min="12060" max="12060" width="3.28515625" style="1337" customWidth="1"/>
    <col min="12061" max="12061" width="3.7109375" style="1337" customWidth="1"/>
    <col min="12062" max="12062" width="3.28515625" style="1337" customWidth="1"/>
    <col min="12063" max="12063" width="4.7109375" style="1337" customWidth="1"/>
    <col min="12064" max="12064" width="3.28515625" style="1337" customWidth="1"/>
    <col min="12065" max="12065" width="3.7109375" style="1337" customWidth="1"/>
    <col min="12066" max="12066" width="3.28515625" style="1337" customWidth="1"/>
    <col min="12067" max="12067" width="4.7109375" style="1337" customWidth="1"/>
    <col min="12068" max="12068" width="3.28515625" style="1337" customWidth="1"/>
    <col min="12069" max="12069" width="5.7109375" style="1337" customWidth="1"/>
    <col min="12070" max="12070" width="2.85546875" style="1337" customWidth="1"/>
    <col min="12071" max="12288" width="8.85546875" style="1337"/>
    <col min="12289" max="12289" width="10.5703125" style="1337" customWidth="1"/>
    <col min="12290" max="12290" width="12.7109375" style="1337" customWidth="1"/>
    <col min="12291" max="12292" width="0" style="1337" hidden="1" customWidth="1"/>
    <col min="12293" max="12293" width="4.7109375" style="1337" customWidth="1"/>
    <col min="12294" max="12294" width="3.28515625" style="1337" customWidth="1"/>
    <col min="12295" max="12295" width="4.7109375" style="1337" customWidth="1"/>
    <col min="12296" max="12296" width="3.28515625" style="1337" customWidth="1"/>
    <col min="12297" max="12297" width="4.7109375" style="1337" customWidth="1"/>
    <col min="12298" max="12298" width="3.28515625" style="1337" customWidth="1"/>
    <col min="12299" max="12299" width="3.7109375" style="1337" customWidth="1"/>
    <col min="12300" max="12300" width="3.28515625" style="1337" customWidth="1"/>
    <col min="12301" max="12301" width="3.7109375" style="1337" customWidth="1"/>
    <col min="12302" max="12302" width="3.28515625" style="1337" customWidth="1"/>
    <col min="12303" max="12303" width="3.7109375" style="1337" customWidth="1"/>
    <col min="12304" max="12304" width="3.28515625" style="1337" customWidth="1"/>
    <col min="12305" max="12305" width="4.7109375" style="1337" customWidth="1"/>
    <col min="12306" max="12306" width="3.28515625" style="1337" customWidth="1"/>
    <col min="12307" max="12307" width="4.28515625" style="1337" customWidth="1"/>
    <col min="12308" max="12308" width="3.28515625" style="1337" customWidth="1"/>
    <col min="12309" max="12309" width="3.7109375" style="1337" customWidth="1"/>
    <col min="12310" max="12310" width="3.28515625" style="1337" customWidth="1"/>
    <col min="12311" max="12311" width="3.7109375" style="1337" customWidth="1"/>
    <col min="12312" max="12312" width="3.28515625" style="1337" customWidth="1"/>
    <col min="12313" max="12313" width="4.28515625" style="1337" customWidth="1"/>
    <col min="12314" max="12314" width="3.28515625" style="1337" customWidth="1"/>
    <col min="12315" max="12315" width="3.7109375" style="1337" customWidth="1"/>
    <col min="12316" max="12316" width="3.28515625" style="1337" customWidth="1"/>
    <col min="12317" max="12317" width="3.7109375" style="1337" customWidth="1"/>
    <col min="12318" max="12318" width="3.28515625" style="1337" customWidth="1"/>
    <col min="12319" max="12319" width="4.7109375" style="1337" customWidth="1"/>
    <col min="12320" max="12320" width="3.28515625" style="1337" customWidth="1"/>
    <col min="12321" max="12321" width="3.7109375" style="1337" customWidth="1"/>
    <col min="12322" max="12322" width="3.28515625" style="1337" customWidth="1"/>
    <col min="12323" max="12323" width="4.7109375" style="1337" customWidth="1"/>
    <col min="12324" max="12324" width="3.28515625" style="1337" customWidth="1"/>
    <col min="12325" max="12325" width="5.7109375" style="1337" customWidth="1"/>
    <col min="12326" max="12326" width="2.85546875" style="1337" customWidth="1"/>
    <col min="12327" max="12544" width="8.85546875" style="1337"/>
    <col min="12545" max="12545" width="10.5703125" style="1337" customWidth="1"/>
    <col min="12546" max="12546" width="12.7109375" style="1337" customWidth="1"/>
    <col min="12547" max="12548" width="0" style="1337" hidden="1" customWidth="1"/>
    <col min="12549" max="12549" width="4.7109375" style="1337" customWidth="1"/>
    <col min="12550" max="12550" width="3.28515625" style="1337" customWidth="1"/>
    <col min="12551" max="12551" width="4.7109375" style="1337" customWidth="1"/>
    <col min="12552" max="12552" width="3.28515625" style="1337" customWidth="1"/>
    <col min="12553" max="12553" width="4.7109375" style="1337" customWidth="1"/>
    <col min="12554" max="12554" width="3.28515625" style="1337" customWidth="1"/>
    <col min="12555" max="12555" width="3.7109375" style="1337" customWidth="1"/>
    <col min="12556" max="12556" width="3.28515625" style="1337" customWidth="1"/>
    <col min="12557" max="12557" width="3.7109375" style="1337" customWidth="1"/>
    <col min="12558" max="12558" width="3.28515625" style="1337" customWidth="1"/>
    <col min="12559" max="12559" width="3.7109375" style="1337" customWidth="1"/>
    <col min="12560" max="12560" width="3.28515625" style="1337" customWidth="1"/>
    <col min="12561" max="12561" width="4.7109375" style="1337" customWidth="1"/>
    <col min="12562" max="12562" width="3.28515625" style="1337" customWidth="1"/>
    <col min="12563" max="12563" width="4.28515625" style="1337" customWidth="1"/>
    <col min="12564" max="12564" width="3.28515625" style="1337" customWidth="1"/>
    <col min="12565" max="12565" width="3.7109375" style="1337" customWidth="1"/>
    <col min="12566" max="12566" width="3.28515625" style="1337" customWidth="1"/>
    <col min="12567" max="12567" width="3.7109375" style="1337" customWidth="1"/>
    <col min="12568" max="12568" width="3.28515625" style="1337" customWidth="1"/>
    <col min="12569" max="12569" width="4.28515625" style="1337" customWidth="1"/>
    <col min="12570" max="12570" width="3.28515625" style="1337" customWidth="1"/>
    <col min="12571" max="12571" width="3.7109375" style="1337" customWidth="1"/>
    <col min="12572" max="12572" width="3.28515625" style="1337" customWidth="1"/>
    <col min="12573" max="12573" width="3.7109375" style="1337" customWidth="1"/>
    <col min="12574" max="12574" width="3.28515625" style="1337" customWidth="1"/>
    <col min="12575" max="12575" width="4.7109375" style="1337" customWidth="1"/>
    <col min="12576" max="12576" width="3.28515625" style="1337" customWidth="1"/>
    <col min="12577" max="12577" width="3.7109375" style="1337" customWidth="1"/>
    <col min="12578" max="12578" width="3.28515625" style="1337" customWidth="1"/>
    <col min="12579" max="12579" width="4.7109375" style="1337" customWidth="1"/>
    <col min="12580" max="12580" width="3.28515625" style="1337" customWidth="1"/>
    <col min="12581" max="12581" width="5.7109375" style="1337" customWidth="1"/>
    <col min="12582" max="12582" width="2.85546875" style="1337" customWidth="1"/>
    <col min="12583" max="12800" width="8.85546875" style="1337"/>
    <col min="12801" max="12801" width="10.5703125" style="1337" customWidth="1"/>
    <col min="12802" max="12802" width="12.7109375" style="1337" customWidth="1"/>
    <col min="12803" max="12804" width="0" style="1337" hidden="1" customWidth="1"/>
    <col min="12805" max="12805" width="4.7109375" style="1337" customWidth="1"/>
    <col min="12806" max="12806" width="3.28515625" style="1337" customWidth="1"/>
    <col min="12807" max="12807" width="4.7109375" style="1337" customWidth="1"/>
    <col min="12808" max="12808" width="3.28515625" style="1337" customWidth="1"/>
    <col min="12809" max="12809" width="4.7109375" style="1337" customWidth="1"/>
    <col min="12810" max="12810" width="3.28515625" style="1337" customWidth="1"/>
    <col min="12811" max="12811" width="3.7109375" style="1337" customWidth="1"/>
    <col min="12812" max="12812" width="3.28515625" style="1337" customWidth="1"/>
    <col min="12813" max="12813" width="3.7109375" style="1337" customWidth="1"/>
    <col min="12814" max="12814" width="3.28515625" style="1337" customWidth="1"/>
    <col min="12815" max="12815" width="3.7109375" style="1337" customWidth="1"/>
    <col min="12816" max="12816" width="3.28515625" style="1337" customWidth="1"/>
    <col min="12817" max="12817" width="4.7109375" style="1337" customWidth="1"/>
    <col min="12818" max="12818" width="3.28515625" style="1337" customWidth="1"/>
    <col min="12819" max="12819" width="4.28515625" style="1337" customWidth="1"/>
    <col min="12820" max="12820" width="3.28515625" style="1337" customWidth="1"/>
    <col min="12821" max="12821" width="3.7109375" style="1337" customWidth="1"/>
    <col min="12822" max="12822" width="3.28515625" style="1337" customWidth="1"/>
    <col min="12823" max="12823" width="3.7109375" style="1337" customWidth="1"/>
    <col min="12824" max="12824" width="3.28515625" style="1337" customWidth="1"/>
    <col min="12825" max="12825" width="4.28515625" style="1337" customWidth="1"/>
    <col min="12826" max="12826" width="3.28515625" style="1337" customWidth="1"/>
    <col min="12827" max="12827" width="3.7109375" style="1337" customWidth="1"/>
    <col min="12828" max="12828" width="3.28515625" style="1337" customWidth="1"/>
    <col min="12829" max="12829" width="3.7109375" style="1337" customWidth="1"/>
    <col min="12830" max="12830" width="3.28515625" style="1337" customWidth="1"/>
    <col min="12831" max="12831" width="4.7109375" style="1337" customWidth="1"/>
    <col min="12832" max="12832" width="3.28515625" style="1337" customWidth="1"/>
    <col min="12833" max="12833" width="3.7109375" style="1337" customWidth="1"/>
    <col min="12834" max="12834" width="3.28515625" style="1337" customWidth="1"/>
    <col min="12835" max="12835" width="4.7109375" style="1337" customWidth="1"/>
    <col min="12836" max="12836" width="3.28515625" style="1337" customWidth="1"/>
    <col min="12837" max="12837" width="5.7109375" style="1337" customWidth="1"/>
    <col min="12838" max="12838" width="2.85546875" style="1337" customWidth="1"/>
    <col min="12839" max="13056" width="8.85546875" style="1337"/>
    <col min="13057" max="13057" width="10.5703125" style="1337" customWidth="1"/>
    <col min="13058" max="13058" width="12.7109375" style="1337" customWidth="1"/>
    <col min="13059" max="13060" width="0" style="1337" hidden="1" customWidth="1"/>
    <col min="13061" max="13061" width="4.7109375" style="1337" customWidth="1"/>
    <col min="13062" max="13062" width="3.28515625" style="1337" customWidth="1"/>
    <col min="13063" max="13063" width="4.7109375" style="1337" customWidth="1"/>
    <col min="13064" max="13064" width="3.28515625" style="1337" customWidth="1"/>
    <col min="13065" max="13065" width="4.7109375" style="1337" customWidth="1"/>
    <col min="13066" max="13066" width="3.28515625" style="1337" customWidth="1"/>
    <col min="13067" max="13067" width="3.7109375" style="1337" customWidth="1"/>
    <col min="13068" max="13068" width="3.28515625" style="1337" customWidth="1"/>
    <col min="13069" max="13069" width="3.7109375" style="1337" customWidth="1"/>
    <col min="13070" max="13070" width="3.28515625" style="1337" customWidth="1"/>
    <col min="13071" max="13071" width="3.7109375" style="1337" customWidth="1"/>
    <col min="13072" max="13072" width="3.28515625" style="1337" customWidth="1"/>
    <col min="13073" max="13073" width="4.7109375" style="1337" customWidth="1"/>
    <col min="13074" max="13074" width="3.28515625" style="1337" customWidth="1"/>
    <col min="13075" max="13075" width="4.28515625" style="1337" customWidth="1"/>
    <col min="13076" max="13076" width="3.28515625" style="1337" customWidth="1"/>
    <col min="13077" max="13077" width="3.7109375" style="1337" customWidth="1"/>
    <col min="13078" max="13078" width="3.28515625" style="1337" customWidth="1"/>
    <col min="13079" max="13079" width="3.7109375" style="1337" customWidth="1"/>
    <col min="13080" max="13080" width="3.28515625" style="1337" customWidth="1"/>
    <col min="13081" max="13081" width="4.28515625" style="1337" customWidth="1"/>
    <col min="13082" max="13082" width="3.28515625" style="1337" customWidth="1"/>
    <col min="13083" max="13083" width="3.7109375" style="1337" customWidth="1"/>
    <col min="13084" max="13084" width="3.28515625" style="1337" customWidth="1"/>
    <col min="13085" max="13085" width="3.7109375" style="1337" customWidth="1"/>
    <col min="13086" max="13086" width="3.28515625" style="1337" customWidth="1"/>
    <col min="13087" max="13087" width="4.7109375" style="1337" customWidth="1"/>
    <col min="13088" max="13088" width="3.28515625" style="1337" customWidth="1"/>
    <col min="13089" max="13089" width="3.7109375" style="1337" customWidth="1"/>
    <col min="13090" max="13090" width="3.28515625" style="1337" customWidth="1"/>
    <col min="13091" max="13091" width="4.7109375" style="1337" customWidth="1"/>
    <col min="13092" max="13092" width="3.28515625" style="1337" customWidth="1"/>
    <col min="13093" max="13093" width="5.7109375" style="1337" customWidth="1"/>
    <col min="13094" max="13094" width="2.85546875" style="1337" customWidth="1"/>
    <col min="13095" max="13312" width="8.85546875" style="1337"/>
    <col min="13313" max="13313" width="10.5703125" style="1337" customWidth="1"/>
    <col min="13314" max="13314" width="12.7109375" style="1337" customWidth="1"/>
    <col min="13315" max="13316" width="0" style="1337" hidden="1" customWidth="1"/>
    <col min="13317" max="13317" width="4.7109375" style="1337" customWidth="1"/>
    <col min="13318" max="13318" width="3.28515625" style="1337" customWidth="1"/>
    <col min="13319" max="13319" width="4.7109375" style="1337" customWidth="1"/>
    <col min="13320" max="13320" width="3.28515625" style="1337" customWidth="1"/>
    <col min="13321" max="13321" width="4.7109375" style="1337" customWidth="1"/>
    <col min="13322" max="13322" width="3.28515625" style="1337" customWidth="1"/>
    <col min="13323" max="13323" width="3.7109375" style="1337" customWidth="1"/>
    <col min="13324" max="13324" width="3.28515625" style="1337" customWidth="1"/>
    <col min="13325" max="13325" width="3.7109375" style="1337" customWidth="1"/>
    <col min="13326" max="13326" width="3.28515625" style="1337" customWidth="1"/>
    <col min="13327" max="13327" width="3.7109375" style="1337" customWidth="1"/>
    <col min="13328" max="13328" width="3.28515625" style="1337" customWidth="1"/>
    <col min="13329" max="13329" width="4.7109375" style="1337" customWidth="1"/>
    <col min="13330" max="13330" width="3.28515625" style="1337" customWidth="1"/>
    <col min="13331" max="13331" width="4.28515625" style="1337" customWidth="1"/>
    <col min="13332" max="13332" width="3.28515625" style="1337" customWidth="1"/>
    <col min="13333" max="13333" width="3.7109375" style="1337" customWidth="1"/>
    <col min="13334" max="13334" width="3.28515625" style="1337" customWidth="1"/>
    <col min="13335" max="13335" width="3.7109375" style="1337" customWidth="1"/>
    <col min="13336" max="13336" width="3.28515625" style="1337" customWidth="1"/>
    <col min="13337" max="13337" width="4.28515625" style="1337" customWidth="1"/>
    <col min="13338" max="13338" width="3.28515625" style="1337" customWidth="1"/>
    <col min="13339" max="13339" width="3.7109375" style="1337" customWidth="1"/>
    <col min="13340" max="13340" width="3.28515625" style="1337" customWidth="1"/>
    <col min="13341" max="13341" width="3.7109375" style="1337" customWidth="1"/>
    <col min="13342" max="13342" width="3.28515625" style="1337" customWidth="1"/>
    <col min="13343" max="13343" width="4.7109375" style="1337" customWidth="1"/>
    <col min="13344" max="13344" width="3.28515625" style="1337" customWidth="1"/>
    <col min="13345" max="13345" width="3.7109375" style="1337" customWidth="1"/>
    <col min="13346" max="13346" width="3.28515625" style="1337" customWidth="1"/>
    <col min="13347" max="13347" width="4.7109375" style="1337" customWidth="1"/>
    <col min="13348" max="13348" width="3.28515625" style="1337" customWidth="1"/>
    <col min="13349" max="13349" width="5.7109375" style="1337" customWidth="1"/>
    <col min="13350" max="13350" width="2.85546875" style="1337" customWidth="1"/>
    <col min="13351" max="13568" width="8.85546875" style="1337"/>
    <col min="13569" max="13569" width="10.5703125" style="1337" customWidth="1"/>
    <col min="13570" max="13570" width="12.7109375" style="1337" customWidth="1"/>
    <col min="13571" max="13572" width="0" style="1337" hidden="1" customWidth="1"/>
    <col min="13573" max="13573" width="4.7109375" style="1337" customWidth="1"/>
    <col min="13574" max="13574" width="3.28515625" style="1337" customWidth="1"/>
    <col min="13575" max="13575" width="4.7109375" style="1337" customWidth="1"/>
    <col min="13576" max="13576" width="3.28515625" style="1337" customWidth="1"/>
    <col min="13577" max="13577" width="4.7109375" style="1337" customWidth="1"/>
    <col min="13578" max="13578" width="3.28515625" style="1337" customWidth="1"/>
    <col min="13579" max="13579" width="3.7109375" style="1337" customWidth="1"/>
    <col min="13580" max="13580" width="3.28515625" style="1337" customWidth="1"/>
    <col min="13581" max="13581" width="3.7109375" style="1337" customWidth="1"/>
    <col min="13582" max="13582" width="3.28515625" style="1337" customWidth="1"/>
    <col min="13583" max="13583" width="3.7109375" style="1337" customWidth="1"/>
    <col min="13584" max="13584" width="3.28515625" style="1337" customWidth="1"/>
    <col min="13585" max="13585" width="4.7109375" style="1337" customWidth="1"/>
    <col min="13586" max="13586" width="3.28515625" style="1337" customWidth="1"/>
    <col min="13587" max="13587" width="4.28515625" style="1337" customWidth="1"/>
    <col min="13588" max="13588" width="3.28515625" style="1337" customWidth="1"/>
    <col min="13589" max="13589" width="3.7109375" style="1337" customWidth="1"/>
    <col min="13590" max="13590" width="3.28515625" style="1337" customWidth="1"/>
    <col min="13591" max="13591" width="3.7109375" style="1337" customWidth="1"/>
    <col min="13592" max="13592" width="3.28515625" style="1337" customWidth="1"/>
    <col min="13593" max="13593" width="4.28515625" style="1337" customWidth="1"/>
    <col min="13594" max="13594" width="3.28515625" style="1337" customWidth="1"/>
    <col min="13595" max="13595" width="3.7109375" style="1337" customWidth="1"/>
    <col min="13596" max="13596" width="3.28515625" style="1337" customWidth="1"/>
    <col min="13597" max="13597" width="3.7109375" style="1337" customWidth="1"/>
    <col min="13598" max="13598" width="3.28515625" style="1337" customWidth="1"/>
    <col min="13599" max="13599" width="4.7109375" style="1337" customWidth="1"/>
    <col min="13600" max="13600" width="3.28515625" style="1337" customWidth="1"/>
    <col min="13601" max="13601" width="3.7109375" style="1337" customWidth="1"/>
    <col min="13602" max="13602" width="3.28515625" style="1337" customWidth="1"/>
    <col min="13603" max="13603" width="4.7109375" style="1337" customWidth="1"/>
    <col min="13604" max="13604" width="3.28515625" style="1337" customWidth="1"/>
    <col min="13605" max="13605" width="5.7109375" style="1337" customWidth="1"/>
    <col min="13606" max="13606" width="2.85546875" style="1337" customWidth="1"/>
    <col min="13607" max="13824" width="8.85546875" style="1337"/>
    <col min="13825" max="13825" width="10.5703125" style="1337" customWidth="1"/>
    <col min="13826" max="13826" width="12.7109375" style="1337" customWidth="1"/>
    <col min="13827" max="13828" width="0" style="1337" hidden="1" customWidth="1"/>
    <col min="13829" max="13829" width="4.7109375" style="1337" customWidth="1"/>
    <col min="13830" max="13830" width="3.28515625" style="1337" customWidth="1"/>
    <col min="13831" max="13831" width="4.7109375" style="1337" customWidth="1"/>
    <col min="13832" max="13832" width="3.28515625" style="1337" customWidth="1"/>
    <col min="13833" max="13833" width="4.7109375" style="1337" customWidth="1"/>
    <col min="13834" max="13834" width="3.28515625" style="1337" customWidth="1"/>
    <col min="13835" max="13835" width="3.7109375" style="1337" customWidth="1"/>
    <col min="13836" max="13836" width="3.28515625" style="1337" customWidth="1"/>
    <col min="13837" max="13837" width="3.7109375" style="1337" customWidth="1"/>
    <col min="13838" max="13838" width="3.28515625" style="1337" customWidth="1"/>
    <col min="13839" max="13839" width="3.7109375" style="1337" customWidth="1"/>
    <col min="13840" max="13840" width="3.28515625" style="1337" customWidth="1"/>
    <col min="13841" max="13841" width="4.7109375" style="1337" customWidth="1"/>
    <col min="13842" max="13842" width="3.28515625" style="1337" customWidth="1"/>
    <col min="13843" max="13843" width="4.28515625" style="1337" customWidth="1"/>
    <col min="13844" max="13844" width="3.28515625" style="1337" customWidth="1"/>
    <col min="13845" max="13845" width="3.7109375" style="1337" customWidth="1"/>
    <col min="13846" max="13846" width="3.28515625" style="1337" customWidth="1"/>
    <col min="13847" max="13847" width="3.7109375" style="1337" customWidth="1"/>
    <col min="13848" max="13848" width="3.28515625" style="1337" customWidth="1"/>
    <col min="13849" max="13849" width="4.28515625" style="1337" customWidth="1"/>
    <col min="13850" max="13850" width="3.28515625" style="1337" customWidth="1"/>
    <col min="13851" max="13851" width="3.7109375" style="1337" customWidth="1"/>
    <col min="13852" max="13852" width="3.28515625" style="1337" customWidth="1"/>
    <col min="13853" max="13853" width="3.7109375" style="1337" customWidth="1"/>
    <col min="13854" max="13854" width="3.28515625" style="1337" customWidth="1"/>
    <col min="13855" max="13855" width="4.7109375" style="1337" customWidth="1"/>
    <col min="13856" max="13856" width="3.28515625" style="1337" customWidth="1"/>
    <col min="13857" max="13857" width="3.7109375" style="1337" customWidth="1"/>
    <col min="13858" max="13858" width="3.28515625" style="1337" customWidth="1"/>
    <col min="13859" max="13859" width="4.7109375" style="1337" customWidth="1"/>
    <col min="13860" max="13860" width="3.28515625" style="1337" customWidth="1"/>
    <col min="13861" max="13861" width="5.7109375" style="1337" customWidth="1"/>
    <col min="13862" max="13862" width="2.85546875" style="1337" customWidth="1"/>
    <col min="13863" max="14080" width="8.85546875" style="1337"/>
    <col min="14081" max="14081" width="10.5703125" style="1337" customWidth="1"/>
    <col min="14082" max="14082" width="12.7109375" style="1337" customWidth="1"/>
    <col min="14083" max="14084" width="0" style="1337" hidden="1" customWidth="1"/>
    <col min="14085" max="14085" width="4.7109375" style="1337" customWidth="1"/>
    <col min="14086" max="14086" width="3.28515625" style="1337" customWidth="1"/>
    <col min="14087" max="14087" width="4.7109375" style="1337" customWidth="1"/>
    <col min="14088" max="14088" width="3.28515625" style="1337" customWidth="1"/>
    <col min="14089" max="14089" width="4.7109375" style="1337" customWidth="1"/>
    <col min="14090" max="14090" width="3.28515625" style="1337" customWidth="1"/>
    <col min="14091" max="14091" width="3.7109375" style="1337" customWidth="1"/>
    <col min="14092" max="14092" width="3.28515625" style="1337" customWidth="1"/>
    <col min="14093" max="14093" width="3.7109375" style="1337" customWidth="1"/>
    <col min="14094" max="14094" width="3.28515625" style="1337" customWidth="1"/>
    <col min="14095" max="14095" width="3.7109375" style="1337" customWidth="1"/>
    <col min="14096" max="14096" width="3.28515625" style="1337" customWidth="1"/>
    <col min="14097" max="14097" width="4.7109375" style="1337" customWidth="1"/>
    <col min="14098" max="14098" width="3.28515625" style="1337" customWidth="1"/>
    <col min="14099" max="14099" width="4.28515625" style="1337" customWidth="1"/>
    <col min="14100" max="14100" width="3.28515625" style="1337" customWidth="1"/>
    <col min="14101" max="14101" width="3.7109375" style="1337" customWidth="1"/>
    <col min="14102" max="14102" width="3.28515625" style="1337" customWidth="1"/>
    <col min="14103" max="14103" width="3.7109375" style="1337" customWidth="1"/>
    <col min="14104" max="14104" width="3.28515625" style="1337" customWidth="1"/>
    <col min="14105" max="14105" width="4.28515625" style="1337" customWidth="1"/>
    <col min="14106" max="14106" width="3.28515625" style="1337" customWidth="1"/>
    <col min="14107" max="14107" width="3.7109375" style="1337" customWidth="1"/>
    <col min="14108" max="14108" width="3.28515625" style="1337" customWidth="1"/>
    <col min="14109" max="14109" width="3.7109375" style="1337" customWidth="1"/>
    <col min="14110" max="14110" width="3.28515625" style="1337" customWidth="1"/>
    <col min="14111" max="14111" width="4.7109375" style="1337" customWidth="1"/>
    <col min="14112" max="14112" width="3.28515625" style="1337" customWidth="1"/>
    <col min="14113" max="14113" width="3.7109375" style="1337" customWidth="1"/>
    <col min="14114" max="14114" width="3.28515625" style="1337" customWidth="1"/>
    <col min="14115" max="14115" width="4.7109375" style="1337" customWidth="1"/>
    <col min="14116" max="14116" width="3.28515625" style="1337" customWidth="1"/>
    <col min="14117" max="14117" width="5.7109375" style="1337" customWidth="1"/>
    <col min="14118" max="14118" width="2.85546875" style="1337" customWidth="1"/>
    <col min="14119" max="14336" width="8.85546875" style="1337"/>
    <col min="14337" max="14337" width="10.5703125" style="1337" customWidth="1"/>
    <col min="14338" max="14338" width="12.7109375" style="1337" customWidth="1"/>
    <col min="14339" max="14340" width="0" style="1337" hidden="1" customWidth="1"/>
    <col min="14341" max="14341" width="4.7109375" style="1337" customWidth="1"/>
    <col min="14342" max="14342" width="3.28515625" style="1337" customWidth="1"/>
    <col min="14343" max="14343" width="4.7109375" style="1337" customWidth="1"/>
    <col min="14344" max="14344" width="3.28515625" style="1337" customWidth="1"/>
    <col min="14345" max="14345" width="4.7109375" style="1337" customWidth="1"/>
    <col min="14346" max="14346" width="3.28515625" style="1337" customWidth="1"/>
    <col min="14347" max="14347" width="3.7109375" style="1337" customWidth="1"/>
    <col min="14348" max="14348" width="3.28515625" style="1337" customWidth="1"/>
    <col min="14349" max="14349" width="3.7109375" style="1337" customWidth="1"/>
    <col min="14350" max="14350" width="3.28515625" style="1337" customWidth="1"/>
    <col min="14351" max="14351" width="3.7109375" style="1337" customWidth="1"/>
    <col min="14352" max="14352" width="3.28515625" style="1337" customWidth="1"/>
    <col min="14353" max="14353" width="4.7109375" style="1337" customWidth="1"/>
    <col min="14354" max="14354" width="3.28515625" style="1337" customWidth="1"/>
    <col min="14355" max="14355" width="4.28515625" style="1337" customWidth="1"/>
    <col min="14356" max="14356" width="3.28515625" style="1337" customWidth="1"/>
    <col min="14357" max="14357" width="3.7109375" style="1337" customWidth="1"/>
    <col min="14358" max="14358" width="3.28515625" style="1337" customWidth="1"/>
    <col min="14359" max="14359" width="3.7109375" style="1337" customWidth="1"/>
    <col min="14360" max="14360" width="3.28515625" style="1337" customWidth="1"/>
    <col min="14361" max="14361" width="4.28515625" style="1337" customWidth="1"/>
    <col min="14362" max="14362" width="3.28515625" style="1337" customWidth="1"/>
    <col min="14363" max="14363" width="3.7109375" style="1337" customWidth="1"/>
    <col min="14364" max="14364" width="3.28515625" style="1337" customWidth="1"/>
    <col min="14365" max="14365" width="3.7109375" style="1337" customWidth="1"/>
    <col min="14366" max="14366" width="3.28515625" style="1337" customWidth="1"/>
    <col min="14367" max="14367" width="4.7109375" style="1337" customWidth="1"/>
    <col min="14368" max="14368" width="3.28515625" style="1337" customWidth="1"/>
    <col min="14369" max="14369" width="3.7109375" style="1337" customWidth="1"/>
    <col min="14370" max="14370" width="3.28515625" style="1337" customWidth="1"/>
    <col min="14371" max="14371" width="4.7109375" style="1337" customWidth="1"/>
    <col min="14372" max="14372" width="3.28515625" style="1337" customWidth="1"/>
    <col min="14373" max="14373" width="5.7109375" style="1337" customWidth="1"/>
    <col min="14374" max="14374" width="2.85546875" style="1337" customWidth="1"/>
    <col min="14375" max="14592" width="8.85546875" style="1337"/>
    <col min="14593" max="14593" width="10.5703125" style="1337" customWidth="1"/>
    <col min="14594" max="14594" width="12.7109375" style="1337" customWidth="1"/>
    <col min="14595" max="14596" width="0" style="1337" hidden="1" customWidth="1"/>
    <col min="14597" max="14597" width="4.7109375" style="1337" customWidth="1"/>
    <col min="14598" max="14598" width="3.28515625" style="1337" customWidth="1"/>
    <col min="14599" max="14599" width="4.7109375" style="1337" customWidth="1"/>
    <col min="14600" max="14600" width="3.28515625" style="1337" customWidth="1"/>
    <col min="14601" max="14601" width="4.7109375" style="1337" customWidth="1"/>
    <col min="14602" max="14602" width="3.28515625" style="1337" customWidth="1"/>
    <col min="14603" max="14603" width="3.7109375" style="1337" customWidth="1"/>
    <col min="14604" max="14604" width="3.28515625" style="1337" customWidth="1"/>
    <col min="14605" max="14605" width="3.7109375" style="1337" customWidth="1"/>
    <col min="14606" max="14606" width="3.28515625" style="1337" customWidth="1"/>
    <col min="14607" max="14607" width="3.7109375" style="1337" customWidth="1"/>
    <col min="14608" max="14608" width="3.28515625" style="1337" customWidth="1"/>
    <col min="14609" max="14609" width="4.7109375" style="1337" customWidth="1"/>
    <col min="14610" max="14610" width="3.28515625" style="1337" customWidth="1"/>
    <col min="14611" max="14611" width="4.28515625" style="1337" customWidth="1"/>
    <col min="14612" max="14612" width="3.28515625" style="1337" customWidth="1"/>
    <col min="14613" max="14613" width="3.7109375" style="1337" customWidth="1"/>
    <col min="14614" max="14614" width="3.28515625" style="1337" customWidth="1"/>
    <col min="14615" max="14615" width="3.7109375" style="1337" customWidth="1"/>
    <col min="14616" max="14616" width="3.28515625" style="1337" customWidth="1"/>
    <col min="14617" max="14617" width="4.28515625" style="1337" customWidth="1"/>
    <col min="14618" max="14618" width="3.28515625" style="1337" customWidth="1"/>
    <col min="14619" max="14619" width="3.7109375" style="1337" customWidth="1"/>
    <col min="14620" max="14620" width="3.28515625" style="1337" customWidth="1"/>
    <col min="14621" max="14621" width="3.7109375" style="1337" customWidth="1"/>
    <col min="14622" max="14622" width="3.28515625" style="1337" customWidth="1"/>
    <col min="14623" max="14623" width="4.7109375" style="1337" customWidth="1"/>
    <col min="14624" max="14624" width="3.28515625" style="1337" customWidth="1"/>
    <col min="14625" max="14625" width="3.7109375" style="1337" customWidth="1"/>
    <col min="14626" max="14626" width="3.28515625" style="1337" customWidth="1"/>
    <col min="14627" max="14627" width="4.7109375" style="1337" customWidth="1"/>
    <col min="14628" max="14628" width="3.28515625" style="1337" customWidth="1"/>
    <col min="14629" max="14629" width="5.7109375" style="1337" customWidth="1"/>
    <col min="14630" max="14630" width="2.85546875" style="1337" customWidth="1"/>
    <col min="14631" max="14848" width="8.85546875" style="1337"/>
    <col min="14849" max="14849" width="10.5703125" style="1337" customWidth="1"/>
    <col min="14850" max="14850" width="12.7109375" style="1337" customWidth="1"/>
    <col min="14851" max="14852" width="0" style="1337" hidden="1" customWidth="1"/>
    <col min="14853" max="14853" width="4.7109375" style="1337" customWidth="1"/>
    <col min="14854" max="14854" width="3.28515625" style="1337" customWidth="1"/>
    <col min="14855" max="14855" width="4.7109375" style="1337" customWidth="1"/>
    <col min="14856" max="14856" width="3.28515625" style="1337" customWidth="1"/>
    <col min="14857" max="14857" width="4.7109375" style="1337" customWidth="1"/>
    <col min="14858" max="14858" width="3.28515625" style="1337" customWidth="1"/>
    <col min="14859" max="14859" width="3.7109375" style="1337" customWidth="1"/>
    <col min="14860" max="14860" width="3.28515625" style="1337" customWidth="1"/>
    <col min="14861" max="14861" width="3.7109375" style="1337" customWidth="1"/>
    <col min="14862" max="14862" width="3.28515625" style="1337" customWidth="1"/>
    <col min="14863" max="14863" width="3.7109375" style="1337" customWidth="1"/>
    <col min="14864" max="14864" width="3.28515625" style="1337" customWidth="1"/>
    <col min="14865" max="14865" width="4.7109375" style="1337" customWidth="1"/>
    <col min="14866" max="14866" width="3.28515625" style="1337" customWidth="1"/>
    <col min="14867" max="14867" width="4.28515625" style="1337" customWidth="1"/>
    <col min="14868" max="14868" width="3.28515625" style="1337" customWidth="1"/>
    <col min="14869" max="14869" width="3.7109375" style="1337" customWidth="1"/>
    <col min="14870" max="14870" width="3.28515625" style="1337" customWidth="1"/>
    <col min="14871" max="14871" width="3.7109375" style="1337" customWidth="1"/>
    <col min="14872" max="14872" width="3.28515625" style="1337" customWidth="1"/>
    <col min="14873" max="14873" width="4.28515625" style="1337" customWidth="1"/>
    <col min="14874" max="14874" width="3.28515625" style="1337" customWidth="1"/>
    <col min="14875" max="14875" width="3.7109375" style="1337" customWidth="1"/>
    <col min="14876" max="14876" width="3.28515625" style="1337" customWidth="1"/>
    <col min="14877" max="14877" width="3.7109375" style="1337" customWidth="1"/>
    <col min="14878" max="14878" width="3.28515625" style="1337" customWidth="1"/>
    <col min="14879" max="14879" width="4.7109375" style="1337" customWidth="1"/>
    <col min="14880" max="14880" width="3.28515625" style="1337" customWidth="1"/>
    <col min="14881" max="14881" width="3.7109375" style="1337" customWidth="1"/>
    <col min="14882" max="14882" width="3.28515625" style="1337" customWidth="1"/>
    <col min="14883" max="14883" width="4.7109375" style="1337" customWidth="1"/>
    <col min="14884" max="14884" width="3.28515625" style="1337" customWidth="1"/>
    <col min="14885" max="14885" width="5.7109375" style="1337" customWidth="1"/>
    <col min="14886" max="14886" width="2.85546875" style="1337" customWidth="1"/>
    <col min="14887" max="15104" width="8.85546875" style="1337"/>
    <col min="15105" max="15105" width="10.5703125" style="1337" customWidth="1"/>
    <col min="15106" max="15106" width="12.7109375" style="1337" customWidth="1"/>
    <col min="15107" max="15108" width="0" style="1337" hidden="1" customWidth="1"/>
    <col min="15109" max="15109" width="4.7109375" style="1337" customWidth="1"/>
    <col min="15110" max="15110" width="3.28515625" style="1337" customWidth="1"/>
    <col min="15111" max="15111" width="4.7109375" style="1337" customWidth="1"/>
    <col min="15112" max="15112" width="3.28515625" style="1337" customWidth="1"/>
    <col min="15113" max="15113" width="4.7109375" style="1337" customWidth="1"/>
    <col min="15114" max="15114" width="3.28515625" style="1337" customWidth="1"/>
    <col min="15115" max="15115" width="3.7109375" style="1337" customWidth="1"/>
    <col min="15116" max="15116" width="3.28515625" style="1337" customWidth="1"/>
    <col min="15117" max="15117" width="3.7109375" style="1337" customWidth="1"/>
    <col min="15118" max="15118" width="3.28515625" style="1337" customWidth="1"/>
    <col min="15119" max="15119" width="3.7109375" style="1337" customWidth="1"/>
    <col min="15120" max="15120" width="3.28515625" style="1337" customWidth="1"/>
    <col min="15121" max="15121" width="4.7109375" style="1337" customWidth="1"/>
    <col min="15122" max="15122" width="3.28515625" style="1337" customWidth="1"/>
    <col min="15123" max="15123" width="4.28515625" style="1337" customWidth="1"/>
    <col min="15124" max="15124" width="3.28515625" style="1337" customWidth="1"/>
    <col min="15125" max="15125" width="3.7109375" style="1337" customWidth="1"/>
    <col min="15126" max="15126" width="3.28515625" style="1337" customWidth="1"/>
    <col min="15127" max="15127" width="3.7109375" style="1337" customWidth="1"/>
    <col min="15128" max="15128" width="3.28515625" style="1337" customWidth="1"/>
    <col min="15129" max="15129" width="4.28515625" style="1337" customWidth="1"/>
    <col min="15130" max="15130" width="3.28515625" style="1337" customWidth="1"/>
    <col min="15131" max="15131" width="3.7109375" style="1337" customWidth="1"/>
    <col min="15132" max="15132" width="3.28515625" style="1337" customWidth="1"/>
    <col min="15133" max="15133" width="3.7109375" style="1337" customWidth="1"/>
    <col min="15134" max="15134" width="3.28515625" style="1337" customWidth="1"/>
    <col min="15135" max="15135" width="4.7109375" style="1337" customWidth="1"/>
    <col min="15136" max="15136" width="3.28515625" style="1337" customWidth="1"/>
    <col min="15137" max="15137" width="3.7109375" style="1337" customWidth="1"/>
    <col min="15138" max="15138" width="3.28515625" style="1337" customWidth="1"/>
    <col min="15139" max="15139" width="4.7109375" style="1337" customWidth="1"/>
    <col min="15140" max="15140" width="3.28515625" style="1337" customWidth="1"/>
    <col min="15141" max="15141" width="5.7109375" style="1337" customWidth="1"/>
    <col min="15142" max="15142" width="2.85546875" style="1337" customWidth="1"/>
    <col min="15143" max="15360" width="8.85546875" style="1337"/>
    <col min="15361" max="15361" width="10.5703125" style="1337" customWidth="1"/>
    <col min="15362" max="15362" width="12.7109375" style="1337" customWidth="1"/>
    <col min="15363" max="15364" width="0" style="1337" hidden="1" customWidth="1"/>
    <col min="15365" max="15365" width="4.7109375" style="1337" customWidth="1"/>
    <col min="15366" max="15366" width="3.28515625" style="1337" customWidth="1"/>
    <col min="15367" max="15367" width="4.7109375" style="1337" customWidth="1"/>
    <col min="15368" max="15368" width="3.28515625" style="1337" customWidth="1"/>
    <col min="15369" max="15369" width="4.7109375" style="1337" customWidth="1"/>
    <col min="15370" max="15370" width="3.28515625" style="1337" customWidth="1"/>
    <col min="15371" max="15371" width="3.7109375" style="1337" customWidth="1"/>
    <col min="15372" max="15372" width="3.28515625" style="1337" customWidth="1"/>
    <col min="15373" max="15373" width="3.7109375" style="1337" customWidth="1"/>
    <col min="15374" max="15374" width="3.28515625" style="1337" customWidth="1"/>
    <col min="15375" max="15375" width="3.7109375" style="1337" customWidth="1"/>
    <col min="15376" max="15376" width="3.28515625" style="1337" customWidth="1"/>
    <col min="15377" max="15377" width="4.7109375" style="1337" customWidth="1"/>
    <col min="15378" max="15378" width="3.28515625" style="1337" customWidth="1"/>
    <col min="15379" max="15379" width="4.28515625" style="1337" customWidth="1"/>
    <col min="15380" max="15380" width="3.28515625" style="1337" customWidth="1"/>
    <col min="15381" max="15381" width="3.7109375" style="1337" customWidth="1"/>
    <col min="15382" max="15382" width="3.28515625" style="1337" customWidth="1"/>
    <col min="15383" max="15383" width="3.7109375" style="1337" customWidth="1"/>
    <col min="15384" max="15384" width="3.28515625" style="1337" customWidth="1"/>
    <col min="15385" max="15385" width="4.28515625" style="1337" customWidth="1"/>
    <col min="15386" max="15386" width="3.28515625" style="1337" customWidth="1"/>
    <col min="15387" max="15387" width="3.7109375" style="1337" customWidth="1"/>
    <col min="15388" max="15388" width="3.28515625" style="1337" customWidth="1"/>
    <col min="15389" max="15389" width="3.7109375" style="1337" customWidth="1"/>
    <col min="15390" max="15390" width="3.28515625" style="1337" customWidth="1"/>
    <col min="15391" max="15391" width="4.7109375" style="1337" customWidth="1"/>
    <col min="15392" max="15392" width="3.28515625" style="1337" customWidth="1"/>
    <col min="15393" max="15393" width="3.7109375" style="1337" customWidth="1"/>
    <col min="15394" max="15394" width="3.28515625" style="1337" customWidth="1"/>
    <col min="15395" max="15395" width="4.7109375" style="1337" customWidth="1"/>
    <col min="15396" max="15396" width="3.28515625" style="1337" customWidth="1"/>
    <col min="15397" max="15397" width="5.7109375" style="1337" customWidth="1"/>
    <col min="15398" max="15398" width="2.85546875" style="1337" customWidth="1"/>
    <col min="15399" max="15616" width="8.85546875" style="1337"/>
    <col min="15617" max="15617" width="10.5703125" style="1337" customWidth="1"/>
    <col min="15618" max="15618" width="12.7109375" style="1337" customWidth="1"/>
    <col min="15619" max="15620" width="0" style="1337" hidden="1" customWidth="1"/>
    <col min="15621" max="15621" width="4.7109375" style="1337" customWidth="1"/>
    <col min="15622" max="15622" width="3.28515625" style="1337" customWidth="1"/>
    <col min="15623" max="15623" width="4.7109375" style="1337" customWidth="1"/>
    <col min="15624" max="15624" width="3.28515625" style="1337" customWidth="1"/>
    <col min="15625" max="15625" width="4.7109375" style="1337" customWidth="1"/>
    <col min="15626" max="15626" width="3.28515625" style="1337" customWidth="1"/>
    <col min="15627" max="15627" width="3.7109375" style="1337" customWidth="1"/>
    <col min="15628" max="15628" width="3.28515625" style="1337" customWidth="1"/>
    <col min="15629" max="15629" width="3.7109375" style="1337" customWidth="1"/>
    <col min="15630" max="15630" width="3.28515625" style="1337" customWidth="1"/>
    <col min="15631" max="15631" width="3.7109375" style="1337" customWidth="1"/>
    <col min="15632" max="15632" width="3.28515625" style="1337" customWidth="1"/>
    <col min="15633" max="15633" width="4.7109375" style="1337" customWidth="1"/>
    <col min="15634" max="15634" width="3.28515625" style="1337" customWidth="1"/>
    <col min="15635" max="15635" width="4.28515625" style="1337" customWidth="1"/>
    <col min="15636" max="15636" width="3.28515625" style="1337" customWidth="1"/>
    <col min="15637" max="15637" width="3.7109375" style="1337" customWidth="1"/>
    <col min="15638" max="15638" width="3.28515625" style="1337" customWidth="1"/>
    <col min="15639" max="15639" width="3.7109375" style="1337" customWidth="1"/>
    <col min="15640" max="15640" width="3.28515625" style="1337" customWidth="1"/>
    <col min="15641" max="15641" width="4.28515625" style="1337" customWidth="1"/>
    <col min="15642" max="15642" width="3.28515625" style="1337" customWidth="1"/>
    <col min="15643" max="15643" width="3.7109375" style="1337" customWidth="1"/>
    <col min="15644" max="15644" width="3.28515625" style="1337" customWidth="1"/>
    <col min="15645" max="15645" width="3.7109375" style="1337" customWidth="1"/>
    <col min="15646" max="15646" width="3.28515625" style="1337" customWidth="1"/>
    <col min="15647" max="15647" width="4.7109375" style="1337" customWidth="1"/>
    <col min="15648" max="15648" width="3.28515625" style="1337" customWidth="1"/>
    <col min="15649" max="15649" width="3.7109375" style="1337" customWidth="1"/>
    <col min="15650" max="15650" width="3.28515625" style="1337" customWidth="1"/>
    <col min="15651" max="15651" width="4.7109375" style="1337" customWidth="1"/>
    <col min="15652" max="15652" width="3.28515625" style="1337" customWidth="1"/>
    <col min="15653" max="15653" width="5.7109375" style="1337" customWidth="1"/>
    <col min="15654" max="15654" width="2.85546875" style="1337" customWidth="1"/>
    <col min="15655" max="15872" width="8.85546875" style="1337"/>
    <col min="15873" max="15873" width="10.5703125" style="1337" customWidth="1"/>
    <col min="15874" max="15874" width="12.7109375" style="1337" customWidth="1"/>
    <col min="15875" max="15876" width="0" style="1337" hidden="1" customWidth="1"/>
    <col min="15877" max="15877" width="4.7109375" style="1337" customWidth="1"/>
    <col min="15878" max="15878" width="3.28515625" style="1337" customWidth="1"/>
    <col min="15879" max="15879" width="4.7109375" style="1337" customWidth="1"/>
    <col min="15880" max="15880" width="3.28515625" style="1337" customWidth="1"/>
    <col min="15881" max="15881" width="4.7109375" style="1337" customWidth="1"/>
    <col min="15882" max="15882" width="3.28515625" style="1337" customWidth="1"/>
    <col min="15883" max="15883" width="3.7109375" style="1337" customWidth="1"/>
    <col min="15884" max="15884" width="3.28515625" style="1337" customWidth="1"/>
    <col min="15885" max="15885" width="3.7109375" style="1337" customWidth="1"/>
    <col min="15886" max="15886" width="3.28515625" style="1337" customWidth="1"/>
    <col min="15887" max="15887" width="3.7109375" style="1337" customWidth="1"/>
    <col min="15888" max="15888" width="3.28515625" style="1337" customWidth="1"/>
    <col min="15889" max="15889" width="4.7109375" style="1337" customWidth="1"/>
    <col min="15890" max="15890" width="3.28515625" style="1337" customWidth="1"/>
    <col min="15891" max="15891" width="4.28515625" style="1337" customWidth="1"/>
    <col min="15892" max="15892" width="3.28515625" style="1337" customWidth="1"/>
    <col min="15893" max="15893" width="3.7109375" style="1337" customWidth="1"/>
    <col min="15894" max="15894" width="3.28515625" style="1337" customWidth="1"/>
    <col min="15895" max="15895" width="3.7109375" style="1337" customWidth="1"/>
    <col min="15896" max="15896" width="3.28515625" style="1337" customWidth="1"/>
    <col min="15897" max="15897" width="4.28515625" style="1337" customWidth="1"/>
    <col min="15898" max="15898" width="3.28515625" style="1337" customWidth="1"/>
    <col min="15899" max="15899" width="3.7109375" style="1337" customWidth="1"/>
    <col min="15900" max="15900" width="3.28515625" style="1337" customWidth="1"/>
    <col min="15901" max="15901" width="3.7109375" style="1337" customWidth="1"/>
    <col min="15902" max="15902" width="3.28515625" style="1337" customWidth="1"/>
    <col min="15903" max="15903" width="4.7109375" style="1337" customWidth="1"/>
    <col min="15904" max="15904" width="3.28515625" style="1337" customWidth="1"/>
    <col min="15905" max="15905" width="3.7109375" style="1337" customWidth="1"/>
    <col min="15906" max="15906" width="3.28515625" style="1337" customWidth="1"/>
    <col min="15907" max="15907" width="4.7109375" style="1337" customWidth="1"/>
    <col min="15908" max="15908" width="3.28515625" style="1337" customWidth="1"/>
    <col min="15909" max="15909" width="5.7109375" style="1337" customWidth="1"/>
    <col min="15910" max="15910" width="2.85546875" style="1337" customWidth="1"/>
    <col min="15911" max="16128" width="8.85546875" style="1337"/>
    <col min="16129" max="16129" width="10.5703125" style="1337" customWidth="1"/>
    <col min="16130" max="16130" width="12.7109375" style="1337" customWidth="1"/>
    <col min="16131" max="16132" width="0" style="1337" hidden="1" customWidth="1"/>
    <col min="16133" max="16133" width="4.7109375" style="1337" customWidth="1"/>
    <col min="16134" max="16134" width="3.28515625" style="1337" customWidth="1"/>
    <col min="16135" max="16135" width="4.7109375" style="1337" customWidth="1"/>
    <col min="16136" max="16136" width="3.28515625" style="1337" customWidth="1"/>
    <col min="16137" max="16137" width="4.7109375" style="1337" customWidth="1"/>
    <col min="16138" max="16138" width="3.28515625" style="1337" customWidth="1"/>
    <col min="16139" max="16139" width="3.7109375" style="1337" customWidth="1"/>
    <col min="16140" max="16140" width="3.28515625" style="1337" customWidth="1"/>
    <col min="16141" max="16141" width="3.7109375" style="1337" customWidth="1"/>
    <col min="16142" max="16142" width="3.28515625" style="1337" customWidth="1"/>
    <col min="16143" max="16143" width="3.7109375" style="1337" customWidth="1"/>
    <col min="16144" max="16144" width="3.28515625" style="1337" customWidth="1"/>
    <col min="16145" max="16145" width="4.7109375" style="1337" customWidth="1"/>
    <col min="16146" max="16146" width="3.28515625" style="1337" customWidth="1"/>
    <col min="16147" max="16147" width="4.28515625" style="1337" customWidth="1"/>
    <col min="16148" max="16148" width="3.28515625" style="1337" customWidth="1"/>
    <col min="16149" max="16149" width="3.7109375" style="1337" customWidth="1"/>
    <col min="16150" max="16150" width="3.28515625" style="1337" customWidth="1"/>
    <col min="16151" max="16151" width="3.7109375" style="1337" customWidth="1"/>
    <col min="16152" max="16152" width="3.28515625" style="1337" customWidth="1"/>
    <col min="16153" max="16153" width="4.28515625" style="1337" customWidth="1"/>
    <col min="16154" max="16154" width="3.28515625" style="1337" customWidth="1"/>
    <col min="16155" max="16155" width="3.7109375" style="1337" customWidth="1"/>
    <col min="16156" max="16156" width="3.28515625" style="1337" customWidth="1"/>
    <col min="16157" max="16157" width="3.7109375" style="1337" customWidth="1"/>
    <col min="16158" max="16158" width="3.28515625" style="1337" customWidth="1"/>
    <col min="16159" max="16159" width="4.7109375" style="1337" customWidth="1"/>
    <col min="16160" max="16160" width="3.28515625" style="1337" customWidth="1"/>
    <col min="16161" max="16161" width="3.7109375" style="1337" customWidth="1"/>
    <col min="16162" max="16162" width="3.28515625" style="1337" customWidth="1"/>
    <col min="16163" max="16163" width="4.7109375" style="1337" customWidth="1"/>
    <col min="16164" max="16164" width="3.28515625" style="1337" customWidth="1"/>
    <col min="16165" max="16165" width="5.7109375" style="1337" customWidth="1"/>
    <col min="16166" max="16166" width="2.85546875" style="1337" customWidth="1"/>
    <col min="16167" max="16384" width="8.85546875" style="1337"/>
  </cols>
  <sheetData>
    <row r="1" spans="1:38" ht="25.5" customHeight="1">
      <c r="A1" s="1332" t="s">
        <v>1193</v>
      </c>
      <c r="B1" s="1333"/>
      <c r="C1" s="1334"/>
      <c r="D1" s="1334"/>
      <c r="E1" s="1334"/>
      <c r="F1" s="1334"/>
      <c r="G1" s="1334"/>
      <c r="H1" s="1335"/>
      <c r="I1" s="1335"/>
      <c r="J1" s="1335"/>
      <c r="K1" s="1336"/>
      <c r="L1" s="1336"/>
      <c r="M1" s="1336"/>
      <c r="N1" s="1336"/>
      <c r="O1" s="1336"/>
      <c r="P1" s="1336"/>
      <c r="Q1" s="1336"/>
      <c r="R1" s="1336"/>
      <c r="S1" s="1336"/>
      <c r="T1" s="1336"/>
      <c r="U1" s="1336"/>
      <c r="V1" s="1336"/>
      <c r="W1" s="1336"/>
      <c r="X1" s="1336"/>
      <c r="Y1" s="1336"/>
      <c r="Z1" s="1336"/>
      <c r="AA1" s="1336"/>
      <c r="AB1" s="1336"/>
      <c r="AC1" s="1336"/>
      <c r="AD1" s="1336"/>
      <c r="AE1" s="1336"/>
      <c r="AF1" s="1336"/>
      <c r="AG1" s="1336"/>
      <c r="AH1" s="1336"/>
      <c r="AI1" s="1336"/>
      <c r="AJ1" s="1336"/>
      <c r="AK1" s="1336"/>
      <c r="AL1" s="1336"/>
    </row>
    <row r="2" spans="1:38" ht="17.100000000000001" customHeight="1">
      <c r="A2" s="1338" t="s">
        <v>1194</v>
      </c>
      <c r="B2" s="1339"/>
      <c r="C2" s="1335"/>
      <c r="D2" s="1335"/>
      <c r="E2" s="1335"/>
      <c r="F2" s="1335"/>
      <c r="G2" s="1335"/>
      <c r="H2" s="1335"/>
      <c r="I2" s="1335"/>
      <c r="J2" s="1335"/>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row>
    <row r="3" spans="1:38" s="1341" customFormat="1" ht="15.75" customHeight="1">
      <c r="A3" s="1340" t="s">
        <v>1195</v>
      </c>
      <c r="C3" s="1342"/>
      <c r="D3" s="1342"/>
      <c r="E3" s="1342"/>
      <c r="F3" s="1342"/>
      <c r="G3" s="1342"/>
      <c r="H3" s="1342"/>
      <c r="I3" s="1342"/>
      <c r="J3" s="1342"/>
      <c r="K3" s="1343"/>
      <c r="L3" s="1343"/>
      <c r="M3" s="1343"/>
      <c r="N3" s="1343"/>
      <c r="O3" s="1343"/>
      <c r="P3" s="1343"/>
      <c r="Q3" s="1343"/>
      <c r="R3" s="1343"/>
      <c r="S3" s="1343"/>
      <c r="T3" s="1343"/>
      <c r="U3" s="1343"/>
      <c r="V3" s="1343"/>
      <c r="W3" s="1343"/>
      <c r="X3" s="1343"/>
      <c r="Y3" s="1343"/>
      <c r="Z3" s="1343"/>
      <c r="AA3" s="1343"/>
      <c r="AB3" s="1343"/>
      <c r="AC3" s="1343"/>
      <c r="AD3" s="1343"/>
      <c r="AE3" s="1343"/>
      <c r="AF3" s="1343"/>
      <c r="AG3" s="1343"/>
      <c r="AH3" s="1343"/>
      <c r="AI3" s="1343"/>
      <c r="AJ3" s="1343"/>
      <c r="AK3" s="1343"/>
      <c r="AL3" s="1344" t="s">
        <v>1196</v>
      </c>
    </row>
    <row r="4" spans="1:38" s="1354" customFormat="1" ht="109.5" customHeight="1">
      <c r="A4" s="1345" t="s">
        <v>147</v>
      </c>
      <c r="B4" s="1346" t="s">
        <v>148</v>
      </c>
      <c r="C4" s="1347" t="s">
        <v>1185</v>
      </c>
      <c r="D4" s="1348" t="s">
        <v>1188</v>
      </c>
      <c r="E4" s="1347" t="s">
        <v>931</v>
      </c>
      <c r="F4" s="1348" t="s">
        <v>1197</v>
      </c>
      <c r="G4" s="1347" t="s">
        <v>933</v>
      </c>
      <c r="H4" s="1348" t="s">
        <v>1198</v>
      </c>
      <c r="I4" s="1347" t="s">
        <v>935</v>
      </c>
      <c r="J4" s="1348" t="s">
        <v>934</v>
      </c>
      <c r="K4" s="1349" t="s">
        <v>937</v>
      </c>
      <c r="L4" s="1350" t="s">
        <v>936</v>
      </c>
      <c r="M4" s="1349" t="s">
        <v>1199</v>
      </c>
      <c r="N4" s="1350" t="s">
        <v>1200</v>
      </c>
      <c r="O4" s="1351" t="s">
        <v>949</v>
      </c>
      <c r="P4" s="1350" t="s">
        <v>948</v>
      </c>
      <c r="Q4" s="1349" t="s">
        <v>970</v>
      </c>
      <c r="R4" s="1350" t="s">
        <v>969</v>
      </c>
      <c r="S4" s="1349" t="s">
        <v>980</v>
      </c>
      <c r="T4" s="1350" t="s">
        <v>1201</v>
      </c>
      <c r="U4" s="1349" t="s">
        <v>1202</v>
      </c>
      <c r="V4" s="1350" t="s">
        <v>944</v>
      </c>
      <c r="W4" s="1349" t="s">
        <v>947</v>
      </c>
      <c r="X4" s="1350" t="s">
        <v>946</v>
      </c>
      <c r="Y4" s="1349" t="s">
        <v>1203</v>
      </c>
      <c r="Z4" s="1350" t="s">
        <v>1204</v>
      </c>
      <c r="AA4" s="1349" t="s">
        <v>1205</v>
      </c>
      <c r="AB4" s="1350" t="s">
        <v>954</v>
      </c>
      <c r="AC4" s="1349" t="s">
        <v>1206</v>
      </c>
      <c r="AD4" s="1350" t="s">
        <v>1207</v>
      </c>
      <c r="AE4" s="1352" t="s">
        <v>1208</v>
      </c>
      <c r="AF4" s="1350" t="s">
        <v>1209</v>
      </c>
      <c r="AG4" s="1349" t="s">
        <v>1210</v>
      </c>
      <c r="AH4" s="1350" t="s">
        <v>1211</v>
      </c>
      <c r="AI4" s="1349" t="s">
        <v>489</v>
      </c>
      <c r="AJ4" s="1350" t="s">
        <v>1212</v>
      </c>
      <c r="AK4" s="1351" t="s">
        <v>96</v>
      </c>
      <c r="AL4" s="1353" t="s">
        <v>95</v>
      </c>
    </row>
    <row r="5" spans="1:38" ht="18" customHeight="1">
      <c r="A5" s="1355" t="s">
        <v>1213</v>
      </c>
      <c r="B5" s="1356" t="s">
        <v>56</v>
      </c>
      <c r="C5" s="4689">
        <v>0</v>
      </c>
      <c r="D5" s="4690"/>
      <c r="E5" s="4689">
        <v>1008</v>
      </c>
      <c r="F5" s="4690"/>
      <c r="G5" s="4689">
        <v>717</v>
      </c>
      <c r="H5" s="4690"/>
      <c r="I5" s="4689">
        <v>281</v>
      </c>
      <c r="J5" s="4690"/>
      <c r="K5" s="4687">
        <v>78</v>
      </c>
      <c r="L5" s="4688"/>
      <c r="M5" s="4687">
        <v>16</v>
      </c>
      <c r="N5" s="4688"/>
      <c r="O5" s="4687">
        <v>889</v>
      </c>
      <c r="P5" s="4688"/>
      <c r="Q5" s="4687">
        <v>1141</v>
      </c>
      <c r="R5" s="4688"/>
      <c r="S5" s="4687">
        <v>881</v>
      </c>
      <c r="T5" s="4688"/>
      <c r="U5" s="4687">
        <v>101</v>
      </c>
      <c r="V5" s="4688"/>
      <c r="W5" s="4687">
        <v>289</v>
      </c>
      <c r="X5" s="4688"/>
      <c r="Y5" s="4687">
        <v>130</v>
      </c>
      <c r="Z5" s="4688"/>
      <c r="AA5" s="4687">
        <v>41</v>
      </c>
      <c r="AB5" s="4688"/>
      <c r="AC5" s="4687">
        <v>47</v>
      </c>
      <c r="AD5" s="4688"/>
      <c r="AE5" s="4687">
        <v>626</v>
      </c>
      <c r="AF5" s="4688"/>
      <c r="AG5" s="4687">
        <v>198</v>
      </c>
      <c r="AH5" s="4688"/>
      <c r="AI5" s="4687">
        <v>1494</v>
      </c>
      <c r="AJ5" s="4688"/>
      <c r="AK5" s="4687">
        <f>SUM(C5:AJ5)</f>
        <v>7937</v>
      </c>
      <c r="AL5" s="4688"/>
    </row>
    <row r="6" spans="1:38" ht="18" customHeight="1">
      <c r="A6" s="1357" t="s">
        <v>1214</v>
      </c>
      <c r="B6" s="1358" t="s">
        <v>1215</v>
      </c>
      <c r="C6" s="4685">
        <v>0</v>
      </c>
      <c r="D6" s="4686"/>
      <c r="E6" s="4685">
        <v>385</v>
      </c>
      <c r="F6" s="4686"/>
      <c r="G6" s="4685">
        <v>234</v>
      </c>
      <c r="H6" s="4686"/>
      <c r="I6" s="4685">
        <v>100</v>
      </c>
      <c r="J6" s="4686"/>
      <c r="K6" s="4683">
        <v>18</v>
      </c>
      <c r="L6" s="4684"/>
      <c r="M6" s="4683">
        <v>8</v>
      </c>
      <c r="N6" s="4684"/>
      <c r="O6" s="4683">
        <v>185</v>
      </c>
      <c r="P6" s="4684"/>
      <c r="Q6" s="4683">
        <v>208</v>
      </c>
      <c r="R6" s="4684"/>
      <c r="S6" s="4683">
        <v>256</v>
      </c>
      <c r="T6" s="4684"/>
      <c r="U6" s="4683">
        <v>28</v>
      </c>
      <c r="V6" s="4684"/>
      <c r="W6" s="4683">
        <v>16</v>
      </c>
      <c r="X6" s="4684"/>
      <c r="Y6" s="4683">
        <v>33</v>
      </c>
      <c r="Z6" s="4684"/>
      <c r="AA6" s="4683">
        <v>2</v>
      </c>
      <c r="AB6" s="4684"/>
      <c r="AC6" s="4683">
        <v>11</v>
      </c>
      <c r="AD6" s="4684"/>
      <c r="AE6" s="4683">
        <v>73</v>
      </c>
      <c r="AF6" s="4684"/>
      <c r="AG6" s="4683">
        <v>139</v>
      </c>
      <c r="AH6" s="4684"/>
      <c r="AI6" s="4683">
        <v>926</v>
      </c>
      <c r="AJ6" s="4684"/>
      <c r="AK6" s="4683">
        <f t="shared" ref="AK6:AK24" si="0">SUM(C6:AJ6)</f>
        <v>2622</v>
      </c>
      <c r="AL6" s="4684"/>
    </row>
    <row r="7" spans="1:38" ht="18" customHeight="1">
      <c r="A7" s="1357" t="s">
        <v>1216</v>
      </c>
      <c r="B7" s="1359" t="s">
        <v>60</v>
      </c>
      <c r="C7" s="4685">
        <v>0</v>
      </c>
      <c r="D7" s="4686"/>
      <c r="E7" s="4685">
        <v>346</v>
      </c>
      <c r="F7" s="4686"/>
      <c r="G7" s="4685">
        <v>209</v>
      </c>
      <c r="H7" s="4686"/>
      <c r="I7" s="4685">
        <v>140</v>
      </c>
      <c r="J7" s="4686"/>
      <c r="K7" s="4683">
        <v>34</v>
      </c>
      <c r="L7" s="4684"/>
      <c r="M7" s="4683">
        <v>11</v>
      </c>
      <c r="N7" s="4684"/>
      <c r="O7" s="4683">
        <v>198</v>
      </c>
      <c r="P7" s="4684"/>
      <c r="Q7" s="4683">
        <v>316</v>
      </c>
      <c r="R7" s="4684"/>
      <c r="S7" s="4683">
        <v>129</v>
      </c>
      <c r="T7" s="4684"/>
      <c r="U7" s="4683">
        <v>64</v>
      </c>
      <c r="V7" s="4684"/>
      <c r="W7" s="4683">
        <v>97</v>
      </c>
      <c r="X7" s="4684"/>
      <c r="Y7" s="4683">
        <v>25</v>
      </c>
      <c r="Z7" s="4684"/>
      <c r="AA7" s="4683">
        <v>1</v>
      </c>
      <c r="AB7" s="4684"/>
      <c r="AC7" s="4683">
        <v>11</v>
      </c>
      <c r="AD7" s="4684"/>
      <c r="AE7" s="4683">
        <v>330</v>
      </c>
      <c r="AF7" s="4684"/>
      <c r="AG7" s="4683">
        <v>51</v>
      </c>
      <c r="AH7" s="4684"/>
      <c r="AI7" s="4683">
        <v>1031</v>
      </c>
      <c r="AJ7" s="4684"/>
      <c r="AK7" s="4683">
        <f t="shared" si="0"/>
        <v>2993</v>
      </c>
      <c r="AL7" s="4684"/>
    </row>
    <row r="8" spans="1:38" ht="18" customHeight="1">
      <c r="A8" s="1357" t="s">
        <v>1217</v>
      </c>
      <c r="B8" s="1359" t="s">
        <v>62</v>
      </c>
      <c r="C8" s="4685">
        <v>0</v>
      </c>
      <c r="D8" s="4686"/>
      <c r="E8" s="4685">
        <v>251</v>
      </c>
      <c r="F8" s="4686"/>
      <c r="G8" s="4685">
        <v>304</v>
      </c>
      <c r="H8" s="4686"/>
      <c r="I8" s="4685">
        <v>36</v>
      </c>
      <c r="J8" s="4686"/>
      <c r="K8" s="4683">
        <v>8</v>
      </c>
      <c r="L8" s="4684"/>
      <c r="M8" s="4683">
        <v>2</v>
      </c>
      <c r="N8" s="4684"/>
      <c r="O8" s="4683">
        <v>232</v>
      </c>
      <c r="P8" s="4684"/>
      <c r="Q8" s="4683">
        <v>127</v>
      </c>
      <c r="R8" s="4684"/>
      <c r="S8" s="4683">
        <v>188</v>
      </c>
      <c r="T8" s="4684"/>
      <c r="U8" s="4683">
        <v>9</v>
      </c>
      <c r="V8" s="4684"/>
      <c r="W8" s="4683">
        <v>6</v>
      </c>
      <c r="X8" s="4684"/>
      <c r="Y8" s="4683">
        <v>0</v>
      </c>
      <c r="Z8" s="4684"/>
      <c r="AA8" s="4683">
        <v>2</v>
      </c>
      <c r="AB8" s="4684"/>
      <c r="AC8" s="4683">
        <v>13</v>
      </c>
      <c r="AD8" s="4684"/>
      <c r="AE8" s="4683">
        <v>670</v>
      </c>
      <c r="AF8" s="4684"/>
      <c r="AG8" s="4683">
        <v>159</v>
      </c>
      <c r="AH8" s="4684"/>
      <c r="AI8" s="4683">
        <v>408</v>
      </c>
      <c r="AJ8" s="4684"/>
      <c r="AK8" s="4683">
        <f t="shared" si="0"/>
        <v>2415</v>
      </c>
      <c r="AL8" s="4684"/>
    </row>
    <row r="9" spans="1:38" ht="18" customHeight="1">
      <c r="A9" s="1357" t="s">
        <v>1218</v>
      </c>
      <c r="B9" s="1359" t="s">
        <v>64</v>
      </c>
      <c r="C9" s="4685">
        <v>0</v>
      </c>
      <c r="D9" s="4686"/>
      <c r="E9" s="4685">
        <v>444</v>
      </c>
      <c r="F9" s="4686"/>
      <c r="G9" s="4685">
        <v>448</v>
      </c>
      <c r="H9" s="4686"/>
      <c r="I9" s="4685">
        <v>114</v>
      </c>
      <c r="J9" s="4686"/>
      <c r="K9" s="4683">
        <v>37</v>
      </c>
      <c r="L9" s="4684"/>
      <c r="M9" s="4683">
        <v>2</v>
      </c>
      <c r="N9" s="4684"/>
      <c r="O9" s="4683">
        <v>381</v>
      </c>
      <c r="P9" s="4684"/>
      <c r="Q9" s="4683">
        <v>308</v>
      </c>
      <c r="R9" s="4684"/>
      <c r="S9" s="4683">
        <v>322</v>
      </c>
      <c r="T9" s="4684"/>
      <c r="U9" s="4683">
        <v>37</v>
      </c>
      <c r="V9" s="4684"/>
      <c r="W9" s="4683">
        <v>40</v>
      </c>
      <c r="X9" s="4684"/>
      <c r="Y9" s="4683">
        <v>83</v>
      </c>
      <c r="Z9" s="4684"/>
      <c r="AA9" s="4683">
        <v>3</v>
      </c>
      <c r="AB9" s="4684"/>
      <c r="AC9" s="4683">
        <v>18</v>
      </c>
      <c r="AD9" s="4684"/>
      <c r="AE9" s="4683">
        <v>205</v>
      </c>
      <c r="AF9" s="4684"/>
      <c r="AG9" s="4683">
        <v>59</v>
      </c>
      <c r="AH9" s="4684"/>
      <c r="AI9" s="4683">
        <v>267</v>
      </c>
      <c r="AJ9" s="4684"/>
      <c r="AK9" s="4683">
        <f t="shared" si="0"/>
        <v>2768</v>
      </c>
      <c r="AL9" s="4684"/>
    </row>
    <row r="10" spans="1:38" ht="18" customHeight="1">
      <c r="A10" s="1357" t="s">
        <v>1219</v>
      </c>
      <c r="B10" s="1359" t="s">
        <v>66</v>
      </c>
      <c r="C10" s="4685">
        <v>0</v>
      </c>
      <c r="D10" s="4686"/>
      <c r="E10" s="4685">
        <v>309</v>
      </c>
      <c r="F10" s="4686"/>
      <c r="G10" s="4685">
        <v>221</v>
      </c>
      <c r="H10" s="4686"/>
      <c r="I10" s="4685">
        <v>86</v>
      </c>
      <c r="J10" s="4686"/>
      <c r="K10" s="4683">
        <v>37</v>
      </c>
      <c r="L10" s="4684"/>
      <c r="M10" s="4683">
        <v>33</v>
      </c>
      <c r="N10" s="4684"/>
      <c r="O10" s="4683">
        <v>277</v>
      </c>
      <c r="P10" s="4684"/>
      <c r="Q10" s="4683">
        <v>197</v>
      </c>
      <c r="R10" s="4684"/>
      <c r="S10" s="4683">
        <v>225</v>
      </c>
      <c r="T10" s="4684"/>
      <c r="U10" s="4683">
        <v>51</v>
      </c>
      <c r="V10" s="4684"/>
      <c r="W10" s="4683">
        <v>49</v>
      </c>
      <c r="X10" s="4684"/>
      <c r="Y10" s="4683">
        <v>49</v>
      </c>
      <c r="Z10" s="4684"/>
      <c r="AA10" s="4683">
        <v>10</v>
      </c>
      <c r="AB10" s="4684"/>
      <c r="AC10" s="4683">
        <v>42</v>
      </c>
      <c r="AD10" s="4684"/>
      <c r="AE10" s="4683">
        <v>200</v>
      </c>
      <c r="AF10" s="4684"/>
      <c r="AG10" s="4683">
        <v>30</v>
      </c>
      <c r="AH10" s="4684"/>
      <c r="AI10" s="4683">
        <v>938</v>
      </c>
      <c r="AJ10" s="4684"/>
      <c r="AK10" s="4683">
        <f t="shared" si="0"/>
        <v>2754</v>
      </c>
      <c r="AL10" s="4684"/>
    </row>
    <row r="11" spans="1:38" ht="18" customHeight="1">
      <c r="A11" s="1357" t="s">
        <v>1220</v>
      </c>
      <c r="B11" s="1359" t="s">
        <v>68</v>
      </c>
      <c r="C11" s="4685">
        <v>0</v>
      </c>
      <c r="D11" s="4686"/>
      <c r="E11" s="4685">
        <v>253</v>
      </c>
      <c r="F11" s="4686"/>
      <c r="G11" s="4685">
        <v>232</v>
      </c>
      <c r="H11" s="4686"/>
      <c r="I11" s="4685">
        <v>118</v>
      </c>
      <c r="J11" s="4686"/>
      <c r="K11" s="4683">
        <v>36</v>
      </c>
      <c r="L11" s="4684"/>
      <c r="M11" s="4683">
        <v>11</v>
      </c>
      <c r="N11" s="4684"/>
      <c r="O11" s="4683">
        <v>290</v>
      </c>
      <c r="P11" s="4684"/>
      <c r="Q11" s="4683">
        <v>328</v>
      </c>
      <c r="R11" s="4684"/>
      <c r="S11" s="4683">
        <v>226</v>
      </c>
      <c r="T11" s="4684"/>
      <c r="U11" s="4683">
        <v>45</v>
      </c>
      <c r="V11" s="4684"/>
      <c r="W11" s="4683">
        <v>89</v>
      </c>
      <c r="X11" s="4684"/>
      <c r="Y11" s="4683">
        <v>14</v>
      </c>
      <c r="Z11" s="4684"/>
      <c r="AA11" s="4683">
        <v>16</v>
      </c>
      <c r="AB11" s="4684"/>
      <c r="AC11" s="4683">
        <v>36</v>
      </c>
      <c r="AD11" s="4684"/>
      <c r="AE11" s="4683">
        <v>375</v>
      </c>
      <c r="AF11" s="4684"/>
      <c r="AG11" s="4683">
        <v>90</v>
      </c>
      <c r="AH11" s="4684"/>
      <c r="AI11" s="4683">
        <v>1097</v>
      </c>
      <c r="AJ11" s="4684"/>
      <c r="AK11" s="4683">
        <f t="shared" si="0"/>
        <v>3256</v>
      </c>
      <c r="AL11" s="4684"/>
    </row>
    <row r="12" spans="1:38" ht="18" customHeight="1">
      <c r="A12" s="1357" t="s">
        <v>1221</v>
      </c>
      <c r="B12" s="1359" t="s">
        <v>1222</v>
      </c>
      <c r="C12" s="4685">
        <v>0</v>
      </c>
      <c r="D12" s="4686"/>
      <c r="E12" s="4685">
        <v>348</v>
      </c>
      <c r="F12" s="4686"/>
      <c r="G12" s="4685">
        <v>141</v>
      </c>
      <c r="H12" s="4686"/>
      <c r="I12" s="4685">
        <v>76</v>
      </c>
      <c r="J12" s="4686"/>
      <c r="K12" s="4683">
        <v>17</v>
      </c>
      <c r="L12" s="4684"/>
      <c r="M12" s="4683">
        <v>8</v>
      </c>
      <c r="N12" s="4684"/>
      <c r="O12" s="4683">
        <v>245</v>
      </c>
      <c r="P12" s="4684"/>
      <c r="Q12" s="4683">
        <v>253</v>
      </c>
      <c r="R12" s="4684"/>
      <c r="S12" s="4683">
        <v>89</v>
      </c>
      <c r="T12" s="4684"/>
      <c r="U12" s="4683">
        <v>44</v>
      </c>
      <c r="V12" s="4684"/>
      <c r="W12" s="4683">
        <v>44</v>
      </c>
      <c r="X12" s="4684"/>
      <c r="Y12" s="4683">
        <v>0</v>
      </c>
      <c r="Z12" s="4684"/>
      <c r="AA12" s="4683">
        <v>0</v>
      </c>
      <c r="AB12" s="4684"/>
      <c r="AC12" s="4683">
        <v>25</v>
      </c>
      <c r="AD12" s="4684"/>
      <c r="AE12" s="4683">
        <v>134</v>
      </c>
      <c r="AF12" s="4684"/>
      <c r="AG12" s="4683">
        <v>48</v>
      </c>
      <c r="AH12" s="4684"/>
      <c r="AI12" s="4683">
        <v>383</v>
      </c>
      <c r="AJ12" s="4684"/>
      <c r="AK12" s="4683">
        <f t="shared" si="0"/>
        <v>1855</v>
      </c>
      <c r="AL12" s="4684"/>
    </row>
    <row r="13" spans="1:38" ht="18" customHeight="1">
      <c r="A13" s="1357" t="s">
        <v>1223</v>
      </c>
      <c r="B13" s="1359" t="s">
        <v>72</v>
      </c>
      <c r="C13" s="4685">
        <v>0</v>
      </c>
      <c r="D13" s="4686"/>
      <c r="E13" s="4685">
        <v>35</v>
      </c>
      <c r="F13" s="4686"/>
      <c r="G13" s="4685">
        <v>32</v>
      </c>
      <c r="H13" s="4686"/>
      <c r="I13" s="4685">
        <v>18</v>
      </c>
      <c r="J13" s="4686"/>
      <c r="K13" s="4683">
        <v>9</v>
      </c>
      <c r="L13" s="4684"/>
      <c r="M13" s="4683">
        <v>4</v>
      </c>
      <c r="N13" s="4684"/>
      <c r="O13" s="4683">
        <v>54</v>
      </c>
      <c r="P13" s="4684"/>
      <c r="Q13" s="4683">
        <v>107</v>
      </c>
      <c r="R13" s="4684"/>
      <c r="S13" s="4683">
        <v>29</v>
      </c>
      <c r="T13" s="4684"/>
      <c r="U13" s="4683">
        <v>8</v>
      </c>
      <c r="V13" s="4684"/>
      <c r="W13" s="4683">
        <v>8</v>
      </c>
      <c r="X13" s="4684"/>
      <c r="Y13" s="4683">
        <v>9</v>
      </c>
      <c r="Z13" s="4684"/>
      <c r="AA13" s="4683">
        <v>2</v>
      </c>
      <c r="AB13" s="4684"/>
      <c r="AC13" s="4683">
        <v>5</v>
      </c>
      <c r="AD13" s="4684"/>
      <c r="AE13" s="4683">
        <v>58</v>
      </c>
      <c r="AF13" s="4684"/>
      <c r="AG13" s="4683">
        <v>18</v>
      </c>
      <c r="AH13" s="4684"/>
      <c r="AI13" s="4683">
        <v>604</v>
      </c>
      <c r="AJ13" s="4684"/>
      <c r="AK13" s="4683">
        <f t="shared" si="0"/>
        <v>1000</v>
      </c>
      <c r="AL13" s="4684"/>
    </row>
    <row r="14" spans="1:38" ht="18" customHeight="1">
      <c r="A14" s="1357" t="s">
        <v>1224</v>
      </c>
      <c r="B14" s="1359" t="s">
        <v>74</v>
      </c>
      <c r="C14" s="4685">
        <v>0</v>
      </c>
      <c r="D14" s="4686"/>
      <c r="E14" s="4685">
        <v>394</v>
      </c>
      <c r="F14" s="4686"/>
      <c r="G14" s="4685">
        <v>389</v>
      </c>
      <c r="H14" s="4686"/>
      <c r="I14" s="4685">
        <v>87</v>
      </c>
      <c r="J14" s="4686"/>
      <c r="K14" s="4683">
        <v>49</v>
      </c>
      <c r="L14" s="4684"/>
      <c r="M14" s="4683">
        <v>7</v>
      </c>
      <c r="N14" s="4684"/>
      <c r="O14" s="4683">
        <v>302</v>
      </c>
      <c r="P14" s="4684"/>
      <c r="Q14" s="4683">
        <v>321</v>
      </c>
      <c r="R14" s="4684"/>
      <c r="S14" s="4683">
        <v>133</v>
      </c>
      <c r="T14" s="4684"/>
      <c r="U14" s="4683">
        <v>37</v>
      </c>
      <c r="V14" s="4684"/>
      <c r="W14" s="4683">
        <v>20</v>
      </c>
      <c r="X14" s="4684"/>
      <c r="Y14" s="4683">
        <v>33</v>
      </c>
      <c r="Z14" s="4684"/>
      <c r="AA14" s="4683">
        <v>6</v>
      </c>
      <c r="AB14" s="4684"/>
      <c r="AC14" s="4683">
        <v>7</v>
      </c>
      <c r="AD14" s="4684"/>
      <c r="AE14" s="4683">
        <v>103</v>
      </c>
      <c r="AF14" s="4684"/>
      <c r="AG14" s="4683">
        <v>100</v>
      </c>
      <c r="AH14" s="4684"/>
      <c r="AI14" s="4683">
        <v>292</v>
      </c>
      <c r="AJ14" s="4684"/>
      <c r="AK14" s="4683">
        <f t="shared" si="0"/>
        <v>2280</v>
      </c>
      <c r="AL14" s="4684"/>
    </row>
    <row r="15" spans="1:38" ht="18" customHeight="1">
      <c r="A15" s="1357" t="s">
        <v>162</v>
      </c>
      <c r="B15" s="1359" t="s">
        <v>76</v>
      </c>
      <c r="C15" s="4685">
        <v>0</v>
      </c>
      <c r="D15" s="4686"/>
      <c r="E15" s="4685">
        <v>91</v>
      </c>
      <c r="F15" s="4686"/>
      <c r="G15" s="4685">
        <v>65</v>
      </c>
      <c r="H15" s="4686"/>
      <c r="I15" s="4685">
        <v>38</v>
      </c>
      <c r="J15" s="4686"/>
      <c r="K15" s="4683">
        <v>12</v>
      </c>
      <c r="L15" s="4684"/>
      <c r="M15" s="4683">
        <v>10</v>
      </c>
      <c r="N15" s="4684"/>
      <c r="O15" s="4683">
        <v>117</v>
      </c>
      <c r="P15" s="4684"/>
      <c r="Q15" s="4683">
        <v>99</v>
      </c>
      <c r="R15" s="4684"/>
      <c r="S15" s="4683">
        <v>39</v>
      </c>
      <c r="T15" s="4684"/>
      <c r="U15" s="4683">
        <v>10</v>
      </c>
      <c r="V15" s="4684"/>
      <c r="W15" s="4683">
        <v>12</v>
      </c>
      <c r="X15" s="4684"/>
      <c r="Y15" s="4683">
        <v>20</v>
      </c>
      <c r="Z15" s="4684"/>
      <c r="AA15" s="4683">
        <v>6</v>
      </c>
      <c r="AB15" s="4684"/>
      <c r="AC15" s="4683">
        <v>11</v>
      </c>
      <c r="AD15" s="4684"/>
      <c r="AE15" s="4683">
        <v>60</v>
      </c>
      <c r="AF15" s="4684"/>
      <c r="AG15" s="4683">
        <v>14</v>
      </c>
      <c r="AH15" s="4684"/>
      <c r="AI15" s="4683">
        <v>166</v>
      </c>
      <c r="AJ15" s="4684"/>
      <c r="AK15" s="4683">
        <f t="shared" si="0"/>
        <v>770</v>
      </c>
      <c r="AL15" s="4684"/>
    </row>
    <row r="16" spans="1:38" ht="18" customHeight="1">
      <c r="A16" s="1357" t="s">
        <v>77</v>
      </c>
      <c r="B16" s="1359" t="s">
        <v>78</v>
      </c>
      <c r="C16" s="4685">
        <v>0</v>
      </c>
      <c r="D16" s="4686"/>
      <c r="E16" s="4685">
        <v>243</v>
      </c>
      <c r="F16" s="4686"/>
      <c r="G16" s="4685">
        <v>199</v>
      </c>
      <c r="H16" s="4686"/>
      <c r="I16" s="4685">
        <v>47</v>
      </c>
      <c r="J16" s="4686"/>
      <c r="K16" s="4683">
        <v>9</v>
      </c>
      <c r="L16" s="4684"/>
      <c r="M16" s="4683">
        <v>1</v>
      </c>
      <c r="N16" s="4684"/>
      <c r="O16" s="4683">
        <v>187</v>
      </c>
      <c r="P16" s="4684"/>
      <c r="Q16" s="4683">
        <v>229</v>
      </c>
      <c r="R16" s="4684"/>
      <c r="S16" s="4683">
        <v>114</v>
      </c>
      <c r="T16" s="4684"/>
      <c r="U16" s="4683">
        <v>8</v>
      </c>
      <c r="V16" s="4684"/>
      <c r="W16" s="4683">
        <v>6</v>
      </c>
      <c r="X16" s="4684"/>
      <c r="Y16" s="4683">
        <v>0</v>
      </c>
      <c r="Z16" s="4684"/>
      <c r="AA16" s="4683">
        <v>5</v>
      </c>
      <c r="AB16" s="4684"/>
      <c r="AC16" s="4683">
        <v>4</v>
      </c>
      <c r="AD16" s="4684"/>
      <c r="AE16" s="4683">
        <v>90</v>
      </c>
      <c r="AF16" s="4684"/>
      <c r="AG16" s="4683">
        <v>22</v>
      </c>
      <c r="AH16" s="4684"/>
      <c r="AI16" s="4683">
        <v>6</v>
      </c>
      <c r="AJ16" s="4684"/>
      <c r="AK16" s="4683">
        <f t="shared" si="0"/>
        <v>1170</v>
      </c>
      <c r="AL16" s="4684"/>
    </row>
    <row r="17" spans="1:38" ht="18" customHeight="1">
      <c r="A17" s="1357" t="s">
        <v>79</v>
      </c>
      <c r="B17" s="1359" t="s">
        <v>80</v>
      </c>
      <c r="C17" s="4685">
        <v>0</v>
      </c>
      <c r="D17" s="4686"/>
      <c r="E17" s="4685">
        <v>188</v>
      </c>
      <c r="F17" s="4686"/>
      <c r="G17" s="4685">
        <v>121</v>
      </c>
      <c r="H17" s="4686"/>
      <c r="I17" s="4685">
        <v>46</v>
      </c>
      <c r="J17" s="4686"/>
      <c r="K17" s="4683">
        <v>20</v>
      </c>
      <c r="L17" s="4684"/>
      <c r="M17" s="4683">
        <v>4</v>
      </c>
      <c r="N17" s="4684"/>
      <c r="O17" s="4683">
        <v>190</v>
      </c>
      <c r="P17" s="4684"/>
      <c r="Q17" s="4683">
        <v>253</v>
      </c>
      <c r="R17" s="4684"/>
      <c r="S17" s="4683">
        <v>56</v>
      </c>
      <c r="T17" s="4684"/>
      <c r="U17" s="4683">
        <v>32</v>
      </c>
      <c r="V17" s="4684"/>
      <c r="W17" s="4683">
        <v>7</v>
      </c>
      <c r="X17" s="4684"/>
      <c r="Y17" s="4683">
        <v>15</v>
      </c>
      <c r="Z17" s="4684"/>
      <c r="AA17" s="4683">
        <v>7</v>
      </c>
      <c r="AB17" s="4684"/>
      <c r="AC17" s="4683">
        <v>4</v>
      </c>
      <c r="AD17" s="4684"/>
      <c r="AE17" s="4683">
        <v>95</v>
      </c>
      <c r="AF17" s="4684"/>
      <c r="AG17" s="4683">
        <v>35</v>
      </c>
      <c r="AH17" s="4684"/>
      <c r="AI17" s="4683">
        <v>102</v>
      </c>
      <c r="AJ17" s="4684"/>
      <c r="AK17" s="4683">
        <f t="shared" si="0"/>
        <v>1175</v>
      </c>
      <c r="AL17" s="4684"/>
    </row>
    <row r="18" spans="1:38" ht="18" customHeight="1">
      <c r="A18" s="1357" t="s">
        <v>1225</v>
      </c>
      <c r="B18" s="1359" t="s">
        <v>82</v>
      </c>
      <c r="C18" s="4685">
        <v>0</v>
      </c>
      <c r="D18" s="4686"/>
      <c r="E18" s="4685">
        <v>103</v>
      </c>
      <c r="F18" s="4686"/>
      <c r="G18" s="4685">
        <v>65</v>
      </c>
      <c r="H18" s="4686"/>
      <c r="I18" s="4685">
        <v>34</v>
      </c>
      <c r="J18" s="4686"/>
      <c r="K18" s="4683">
        <v>14</v>
      </c>
      <c r="L18" s="4684"/>
      <c r="M18" s="4683">
        <v>0</v>
      </c>
      <c r="N18" s="4684"/>
      <c r="O18" s="4683">
        <v>102</v>
      </c>
      <c r="P18" s="4684"/>
      <c r="Q18" s="4683">
        <v>167</v>
      </c>
      <c r="R18" s="4684"/>
      <c r="S18" s="4683">
        <v>79</v>
      </c>
      <c r="T18" s="4684"/>
      <c r="U18" s="4683">
        <v>17</v>
      </c>
      <c r="V18" s="4684"/>
      <c r="W18" s="4683">
        <v>12</v>
      </c>
      <c r="X18" s="4684"/>
      <c r="Y18" s="4683">
        <v>26</v>
      </c>
      <c r="Z18" s="4684"/>
      <c r="AA18" s="4683">
        <v>10</v>
      </c>
      <c r="AB18" s="4684"/>
      <c r="AC18" s="4683">
        <v>6</v>
      </c>
      <c r="AD18" s="4684"/>
      <c r="AE18" s="4683">
        <v>73</v>
      </c>
      <c r="AF18" s="4684"/>
      <c r="AG18" s="4683">
        <v>52</v>
      </c>
      <c r="AH18" s="4684"/>
      <c r="AI18" s="4683">
        <v>250</v>
      </c>
      <c r="AJ18" s="4684"/>
      <c r="AK18" s="4683">
        <f t="shared" si="0"/>
        <v>1010</v>
      </c>
      <c r="AL18" s="4684"/>
    </row>
    <row r="19" spans="1:38" ht="18" customHeight="1">
      <c r="A19" s="1357" t="s">
        <v>83</v>
      </c>
      <c r="B19" s="1359" t="s">
        <v>84</v>
      </c>
      <c r="C19" s="4685">
        <v>0</v>
      </c>
      <c r="D19" s="4686"/>
      <c r="E19" s="4685">
        <v>313</v>
      </c>
      <c r="F19" s="4686"/>
      <c r="G19" s="4685">
        <v>275</v>
      </c>
      <c r="H19" s="4686"/>
      <c r="I19" s="4685">
        <v>146</v>
      </c>
      <c r="J19" s="4686"/>
      <c r="K19" s="4683">
        <v>36</v>
      </c>
      <c r="L19" s="4684"/>
      <c r="M19" s="4683">
        <v>3</v>
      </c>
      <c r="N19" s="4684"/>
      <c r="O19" s="4683">
        <v>247</v>
      </c>
      <c r="P19" s="4684"/>
      <c r="Q19" s="4683">
        <v>369</v>
      </c>
      <c r="R19" s="4684"/>
      <c r="S19" s="4683">
        <v>62</v>
      </c>
      <c r="T19" s="4684"/>
      <c r="U19" s="4683">
        <v>45</v>
      </c>
      <c r="V19" s="4684"/>
      <c r="W19" s="4683">
        <v>39</v>
      </c>
      <c r="X19" s="4684"/>
      <c r="Y19" s="4683">
        <v>2</v>
      </c>
      <c r="Z19" s="4684"/>
      <c r="AA19" s="4683">
        <v>6</v>
      </c>
      <c r="AB19" s="4684"/>
      <c r="AC19" s="4683">
        <v>14</v>
      </c>
      <c r="AD19" s="4684"/>
      <c r="AE19" s="4683">
        <v>73</v>
      </c>
      <c r="AF19" s="4684"/>
      <c r="AG19" s="4683">
        <v>81</v>
      </c>
      <c r="AH19" s="4684"/>
      <c r="AI19" s="4683">
        <v>339</v>
      </c>
      <c r="AJ19" s="4684"/>
      <c r="AK19" s="4683">
        <f t="shared" si="0"/>
        <v>2050</v>
      </c>
      <c r="AL19" s="4684"/>
    </row>
    <row r="20" spans="1:38" ht="18" customHeight="1">
      <c r="A20" s="1357" t="s">
        <v>1226</v>
      </c>
      <c r="B20" s="1359" t="s">
        <v>86</v>
      </c>
      <c r="C20" s="4685">
        <v>0</v>
      </c>
      <c r="D20" s="4686"/>
      <c r="E20" s="4685">
        <v>224</v>
      </c>
      <c r="F20" s="4686"/>
      <c r="G20" s="4685">
        <v>106</v>
      </c>
      <c r="H20" s="4686"/>
      <c r="I20" s="4685">
        <v>34</v>
      </c>
      <c r="J20" s="4686"/>
      <c r="K20" s="4683">
        <v>9</v>
      </c>
      <c r="L20" s="4684"/>
      <c r="M20" s="4683">
        <v>8</v>
      </c>
      <c r="N20" s="4684"/>
      <c r="O20" s="4683">
        <v>152</v>
      </c>
      <c r="P20" s="4684"/>
      <c r="Q20" s="4683">
        <v>224</v>
      </c>
      <c r="R20" s="4684"/>
      <c r="S20" s="4683">
        <v>66</v>
      </c>
      <c r="T20" s="4684"/>
      <c r="U20" s="4683">
        <v>23</v>
      </c>
      <c r="V20" s="4684"/>
      <c r="W20" s="4683">
        <v>14</v>
      </c>
      <c r="X20" s="4684"/>
      <c r="Y20" s="4683">
        <v>11</v>
      </c>
      <c r="Z20" s="4684"/>
      <c r="AA20" s="4683">
        <v>15</v>
      </c>
      <c r="AB20" s="4684"/>
      <c r="AC20" s="4683">
        <v>21</v>
      </c>
      <c r="AD20" s="4684"/>
      <c r="AE20" s="4683">
        <v>46</v>
      </c>
      <c r="AF20" s="4684"/>
      <c r="AG20" s="4683">
        <v>24</v>
      </c>
      <c r="AH20" s="4684"/>
      <c r="AI20" s="4683">
        <v>173</v>
      </c>
      <c r="AJ20" s="4684"/>
      <c r="AK20" s="4683">
        <f t="shared" si="0"/>
        <v>1150</v>
      </c>
      <c r="AL20" s="4684"/>
    </row>
    <row r="21" spans="1:38" ht="18" customHeight="1">
      <c r="A21" s="1357" t="s">
        <v>1227</v>
      </c>
      <c r="B21" s="1359" t="s">
        <v>88</v>
      </c>
      <c r="C21" s="4685">
        <v>0</v>
      </c>
      <c r="D21" s="4686"/>
      <c r="E21" s="4685">
        <v>174</v>
      </c>
      <c r="F21" s="4686"/>
      <c r="G21" s="4685">
        <v>220</v>
      </c>
      <c r="H21" s="4686"/>
      <c r="I21" s="4685">
        <v>0</v>
      </c>
      <c r="J21" s="4686"/>
      <c r="K21" s="4683">
        <v>0</v>
      </c>
      <c r="L21" s="4684"/>
      <c r="M21" s="4683">
        <v>0</v>
      </c>
      <c r="N21" s="4684"/>
      <c r="O21" s="4683">
        <v>158</v>
      </c>
      <c r="P21" s="4684"/>
      <c r="Q21" s="4683">
        <v>167</v>
      </c>
      <c r="R21" s="4684"/>
      <c r="S21" s="4683">
        <v>58</v>
      </c>
      <c r="T21" s="4684"/>
      <c r="U21" s="4683">
        <v>0</v>
      </c>
      <c r="V21" s="4684"/>
      <c r="W21" s="4683">
        <v>0</v>
      </c>
      <c r="X21" s="4684"/>
      <c r="Y21" s="4683">
        <v>0</v>
      </c>
      <c r="Z21" s="4684"/>
      <c r="AA21" s="4683">
        <v>0</v>
      </c>
      <c r="AB21" s="4684"/>
      <c r="AC21" s="4683">
        <v>0</v>
      </c>
      <c r="AD21" s="4684"/>
      <c r="AE21" s="4683">
        <v>98</v>
      </c>
      <c r="AF21" s="4684"/>
      <c r="AG21" s="4683">
        <v>0</v>
      </c>
      <c r="AH21" s="4684"/>
      <c r="AI21" s="4683">
        <v>250</v>
      </c>
      <c r="AJ21" s="4684"/>
      <c r="AK21" s="4683">
        <f t="shared" si="0"/>
        <v>1125</v>
      </c>
      <c r="AL21" s="4684"/>
    </row>
    <row r="22" spans="1:38" ht="18" customHeight="1">
      <c r="A22" s="1357" t="s">
        <v>1228</v>
      </c>
      <c r="B22" s="1359" t="s">
        <v>90</v>
      </c>
      <c r="C22" s="4685">
        <v>0</v>
      </c>
      <c r="D22" s="4686"/>
      <c r="E22" s="4685">
        <v>235</v>
      </c>
      <c r="F22" s="4686"/>
      <c r="G22" s="4685">
        <v>266</v>
      </c>
      <c r="H22" s="4686"/>
      <c r="I22" s="4685">
        <v>55</v>
      </c>
      <c r="J22" s="4686"/>
      <c r="K22" s="4683">
        <v>14</v>
      </c>
      <c r="L22" s="4684"/>
      <c r="M22" s="4683">
        <v>7</v>
      </c>
      <c r="N22" s="4684"/>
      <c r="O22" s="4683">
        <v>163</v>
      </c>
      <c r="P22" s="4684"/>
      <c r="Q22" s="4683">
        <v>186</v>
      </c>
      <c r="R22" s="4684"/>
      <c r="S22" s="4683">
        <v>174</v>
      </c>
      <c r="T22" s="4684"/>
      <c r="U22" s="4683">
        <v>10</v>
      </c>
      <c r="V22" s="4684"/>
      <c r="W22" s="4683">
        <v>10</v>
      </c>
      <c r="X22" s="4684"/>
      <c r="Y22" s="4683">
        <v>5</v>
      </c>
      <c r="Z22" s="4684"/>
      <c r="AA22" s="4683">
        <v>7</v>
      </c>
      <c r="AB22" s="4684"/>
      <c r="AC22" s="4683">
        <v>6</v>
      </c>
      <c r="AD22" s="4684"/>
      <c r="AE22" s="4683">
        <v>100</v>
      </c>
      <c r="AF22" s="4684"/>
      <c r="AG22" s="4683">
        <v>31</v>
      </c>
      <c r="AH22" s="4684"/>
      <c r="AI22" s="4683">
        <v>11</v>
      </c>
      <c r="AJ22" s="4684"/>
      <c r="AK22" s="4683">
        <f t="shared" si="0"/>
        <v>1280</v>
      </c>
      <c r="AL22" s="4684"/>
    </row>
    <row r="23" spans="1:38" ht="18" customHeight="1">
      <c r="A23" s="1357" t="s">
        <v>1229</v>
      </c>
      <c r="B23" s="1359" t="s">
        <v>92</v>
      </c>
      <c r="C23" s="4685">
        <v>0</v>
      </c>
      <c r="D23" s="4686"/>
      <c r="E23" s="4685">
        <v>44</v>
      </c>
      <c r="F23" s="4686"/>
      <c r="G23" s="4685">
        <v>39</v>
      </c>
      <c r="H23" s="4686"/>
      <c r="I23" s="4685">
        <v>17</v>
      </c>
      <c r="J23" s="4686"/>
      <c r="K23" s="4683">
        <v>4</v>
      </c>
      <c r="L23" s="4684"/>
      <c r="M23" s="4683">
        <v>2</v>
      </c>
      <c r="N23" s="4684"/>
      <c r="O23" s="4683">
        <v>43</v>
      </c>
      <c r="P23" s="4684"/>
      <c r="Q23" s="4683">
        <v>91</v>
      </c>
      <c r="R23" s="4684"/>
      <c r="S23" s="4683">
        <v>20</v>
      </c>
      <c r="T23" s="4684"/>
      <c r="U23" s="4683">
        <v>2</v>
      </c>
      <c r="V23" s="4684"/>
      <c r="W23" s="4683">
        <v>4</v>
      </c>
      <c r="X23" s="4684"/>
      <c r="Y23" s="4683">
        <v>2</v>
      </c>
      <c r="Z23" s="4684"/>
      <c r="AA23" s="4683">
        <v>2</v>
      </c>
      <c r="AB23" s="4684"/>
      <c r="AC23" s="4683">
        <v>4</v>
      </c>
      <c r="AD23" s="4684"/>
      <c r="AE23" s="4683">
        <v>54</v>
      </c>
      <c r="AF23" s="4684"/>
      <c r="AG23" s="4683">
        <v>0</v>
      </c>
      <c r="AH23" s="4684"/>
      <c r="AI23" s="4683">
        <v>162</v>
      </c>
      <c r="AJ23" s="4684"/>
      <c r="AK23" s="4683">
        <f t="shared" si="0"/>
        <v>490</v>
      </c>
      <c r="AL23" s="4684"/>
    </row>
    <row r="24" spans="1:38" ht="18" customHeight="1" thickBot="1">
      <c r="A24" s="1360" t="s">
        <v>93</v>
      </c>
      <c r="B24" s="1361" t="s">
        <v>94</v>
      </c>
      <c r="C24" s="4681">
        <v>0</v>
      </c>
      <c r="D24" s="4682"/>
      <c r="E24" s="4681">
        <v>32</v>
      </c>
      <c r="F24" s="4682"/>
      <c r="G24" s="4681">
        <v>19</v>
      </c>
      <c r="H24" s="4682"/>
      <c r="I24" s="4681">
        <v>10</v>
      </c>
      <c r="J24" s="4682"/>
      <c r="K24" s="4679">
        <v>1</v>
      </c>
      <c r="L24" s="4680"/>
      <c r="M24" s="4679">
        <v>1</v>
      </c>
      <c r="N24" s="4680"/>
      <c r="O24" s="4679">
        <v>15</v>
      </c>
      <c r="P24" s="4680"/>
      <c r="Q24" s="4679">
        <v>30</v>
      </c>
      <c r="R24" s="4680"/>
      <c r="S24" s="4679">
        <v>21</v>
      </c>
      <c r="T24" s="4680"/>
      <c r="U24" s="4679">
        <v>2</v>
      </c>
      <c r="V24" s="4680"/>
      <c r="W24" s="4679">
        <v>2</v>
      </c>
      <c r="X24" s="4680"/>
      <c r="Y24" s="4679">
        <v>0</v>
      </c>
      <c r="Z24" s="4680"/>
      <c r="AA24" s="4679">
        <v>0</v>
      </c>
      <c r="AB24" s="4680"/>
      <c r="AC24" s="4679">
        <v>0</v>
      </c>
      <c r="AD24" s="4680"/>
      <c r="AE24" s="4679">
        <v>0</v>
      </c>
      <c r="AF24" s="4680"/>
      <c r="AG24" s="4679">
        <v>7</v>
      </c>
      <c r="AH24" s="4680"/>
      <c r="AI24" s="4679">
        <v>60</v>
      </c>
      <c r="AJ24" s="4680"/>
      <c r="AK24" s="4679">
        <f t="shared" si="0"/>
        <v>200</v>
      </c>
      <c r="AL24" s="4680"/>
    </row>
    <row r="25" spans="1:38" ht="21" customHeight="1">
      <c r="A25" s="1362" t="s">
        <v>95</v>
      </c>
      <c r="B25" s="1363" t="s">
        <v>96</v>
      </c>
      <c r="C25" s="4677">
        <f>SUM(C5:C24)</f>
        <v>0</v>
      </c>
      <c r="D25" s="4678"/>
      <c r="E25" s="4677">
        <f>SUM(E5:E24)</f>
        <v>5420</v>
      </c>
      <c r="F25" s="4678"/>
      <c r="G25" s="4677">
        <f>SUM(G5:G24)</f>
        <v>4302</v>
      </c>
      <c r="H25" s="4678"/>
      <c r="I25" s="4677">
        <f>SUM(I5:I24)</f>
        <v>1483</v>
      </c>
      <c r="J25" s="4678"/>
      <c r="K25" s="4675">
        <f>SUM(K5:K24)</f>
        <v>442</v>
      </c>
      <c r="L25" s="4676"/>
      <c r="M25" s="4675">
        <f>SUM(M5:M24)</f>
        <v>138</v>
      </c>
      <c r="N25" s="4676"/>
      <c r="O25" s="4675">
        <f>SUM(O5:O24)</f>
        <v>4427</v>
      </c>
      <c r="P25" s="4676"/>
      <c r="Q25" s="4675">
        <f>SUM(Q5:Q24)</f>
        <v>5121</v>
      </c>
      <c r="R25" s="4676"/>
      <c r="S25" s="4675">
        <f>SUM(S5:S24)</f>
        <v>3167</v>
      </c>
      <c r="T25" s="4676"/>
      <c r="U25" s="4675">
        <f>SUM(U5:U24)</f>
        <v>573</v>
      </c>
      <c r="V25" s="4676"/>
      <c r="W25" s="4675">
        <f>SUM(W5:W24)</f>
        <v>764</v>
      </c>
      <c r="X25" s="4676"/>
      <c r="Y25" s="4675">
        <f>SUM(Y5:Y24)</f>
        <v>457</v>
      </c>
      <c r="Z25" s="4676"/>
      <c r="AA25" s="4675">
        <f>SUM(AA5:AA24)</f>
        <v>141</v>
      </c>
      <c r="AB25" s="4676"/>
      <c r="AC25" s="4675">
        <f>SUM(AC5:AC24)</f>
        <v>285</v>
      </c>
      <c r="AD25" s="4676"/>
      <c r="AE25" s="4675">
        <f>SUM(AE5:AE24)</f>
        <v>3463</v>
      </c>
      <c r="AF25" s="4676"/>
      <c r="AG25" s="4675">
        <f>SUM(AG5:AG24)</f>
        <v>1158</v>
      </c>
      <c r="AH25" s="4676"/>
      <c r="AI25" s="4675">
        <f>SUM(AI5:AI24)</f>
        <v>8959</v>
      </c>
      <c r="AJ25" s="4676"/>
      <c r="AK25" s="4675">
        <f>SUM(AK5:AK24)</f>
        <v>40300</v>
      </c>
      <c r="AL25" s="4676"/>
    </row>
    <row r="26" spans="1:38" ht="15">
      <c r="A26" s="1364"/>
    </row>
  </sheetData>
  <mergeCells count="378">
    <mergeCell ref="C5:D5"/>
    <mergeCell ref="E5:F5"/>
    <mergeCell ref="G5:H5"/>
    <mergeCell ref="I5:J5"/>
    <mergeCell ref="K5:L5"/>
    <mergeCell ref="M5:N5"/>
    <mergeCell ref="AA5:AB5"/>
    <mergeCell ref="AC5:AD5"/>
    <mergeCell ref="AE5:AF5"/>
    <mergeCell ref="AG5:AH5"/>
    <mergeCell ref="AI5:AJ5"/>
    <mergeCell ref="AK5:AL5"/>
    <mergeCell ref="O5:P5"/>
    <mergeCell ref="Q5:R5"/>
    <mergeCell ref="S5:T5"/>
    <mergeCell ref="U5:V5"/>
    <mergeCell ref="W5:X5"/>
    <mergeCell ref="Y5:Z5"/>
    <mergeCell ref="AG6:AH6"/>
    <mergeCell ref="AI6:AJ6"/>
    <mergeCell ref="AK6:AL6"/>
    <mergeCell ref="O6:P6"/>
    <mergeCell ref="Q6:R6"/>
    <mergeCell ref="S6:T6"/>
    <mergeCell ref="U6:V6"/>
    <mergeCell ref="W6:X6"/>
    <mergeCell ref="Y6:Z6"/>
    <mergeCell ref="C7:D7"/>
    <mergeCell ref="E7:F7"/>
    <mergeCell ref="G7:H7"/>
    <mergeCell ref="I7:J7"/>
    <mergeCell ref="K7:L7"/>
    <mergeCell ref="M7:N7"/>
    <mergeCell ref="AA6:AB6"/>
    <mergeCell ref="AC6:AD6"/>
    <mergeCell ref="AE6:AF6"/>
    <mergeCell ref="C6:D6"/>
    <mergeCell ref="E6:F6"/>
    <mergeCell ref="G6:H6"/>
    <mergeCell ref="I6:J6"/>
    <mergeCell ref="K6:L6"/>
    <mergeCell ref="M6:N6"/>
    <mergeCell ref="AA7:AB7"/>
    <mergeCell ref="AC7:AD7"/>
    <mergeCell ref="AE7:AF7"/>
    <mergeCell ref="AG7:AH7"/>
    <mergeCell ref="AI7:AJ7"/>
    <mergeCell ref="AK7:AL7"/>
    <mergeCell ref="O7:P7"/>
    <mergeCell ref="Q7:R7"/>
    <mergeCell ref="S7:T7"/>
    <mergeCell ref="U7:V7"/>
    <mergeCell ref="W7:X7"/>
    <mergeCell ref="Y7:Z7"/>
    <mergeCell ref="AG8:AH8"/>
    <mergeCell ref="AI8:AJ8"/>
    <mergeCell ref="AK8:AL8"/>
    <mergeCell ref="O8:P8"/>
    <mergeCell ref="Q8:R8"/>
    <mergeCell ref="S8:T8"/>
    <mergeCell ref="U8:V8"/>
    <mergeCell ref="W8:X8"/>
    <mergeCell ref="Y8:Z8"/>
    <mergeCell ref="C9:D9"/>
    <mergeCell ref="E9:F9"/>
    <mergeCell ref="G9:H9"/>
    <mergeCell ref="I9:J9"/>
    <mergeCell ref="K9:L9"/>
    <mergeCell ref="M9:N9"/>
    <mergeCell ref="AA8:AB8"/>
    <mergeCell ref="AC8:AD8"/>
    <mergeCell ref="AE8:AF8"/>
    <mergeCell ref="C8:D8"/>
    <mergeCell ref="E8:F8"/>
    <mergeCell ref="G8:H8"/>
    <mergeCell ref="I8:J8"/>
    <mergeCell ref="K8:L8"/>
    <mergeCell ref="M8:N8"/>
    <mergeCell ref="AA9:AB9"/>
    <mergeCell ref="AC9:AD9"/>
    <mergeCell ref="AE9:AF9"/>
    <mergeCell ref="AG9:AH9"/>
    <mergeCell ref="AI9:AJ9"/>
    <mergeCell ref="AK9:AL9"/>
    <mergeCell ref="O9:P9"/>
    <mergeCell ref="Q9:R9"/>
    <mergeCell ref="S9:T9"/>
    <mergeCell ref="U9:V9"/>
    <mergeCell ref="W9:X9"/>
    <mergeCell ref="Y9:Z9"/>
    <mergeCell ref="AG10:AH10"/>
    <mergeCell ref="AI10:AJ10"/>
    <mergeCell ref="AK10:AL10"/>
    <mergeCell ref="O10:P10"/>
    <mergeCell ref="Q10:R10"/>
    <mergeCell ref="S10:T10"/>
    <mergeCell ref="U10:V10"/>
    <mergeCell ref="W10:X10"/>
    <mergeCell ref="Y10:Z10"/>
    <mergeCell ref="C11:D11"/>
    <mergeCell ref="E11:F11"/>
    <mergeCell ref="G11:H11"/>
    <mergeCell ref="I11:J11"/>
    <mergeCell ref="K11:L11"/>
    <mergeCell ref="M11:N11"/>
    <mergeCell ref="AA10:AB10"/>
    <mergeCell ref="AC10:AD10"/>
    <mergeCell ref="AE10:AF10"/>
    <mergeCell ref="C10:D10"/>
    <mergeCell ref="E10:F10"/>
    <mergeCell ref="G10:H10"/>
    <mergeCell ref="I10:J10"/>
    <mergeCell ref="K10:L10"/>
    <mergeCell ref="M10:N10"/>
    <mergeCell ref="AA11:AB11"/>
    <mergeCell ref="AC11:AD11"/>
    <mergeCell ref="AE11:AF11"/>
    <mergeCell ref="AG11:AH11"/>
    <mergeCell ref="AI11:AJ11"/>
    <mergeCell ref="AK11:AL11"/>
    <mergeCell ref="O11:P11"/>
    <mergeCell ref="Q11:R11"/>
    <mergeCell ref="S11:T11"/>
    <mergeCell ref="U11:V11"/>
    <mergeCell ref="W11:X11"/>
    <mergeCell ref="Y11:Z11"/>
    <mergeCell ref="AG12:AH12"/>
    <mergeCell ref="AI12:AJ12"/>
    <mergeCell ref="AK12:AL12"/>
    <mergeCell ref="O12:P12"/>
    <mergeCell ref="Q12:R12"/>
    <mergeCell ref="S12:T12"/>
    <mergeCell ref="U12:V12"/>
    <mergeCell ref="W12:X12"/>
    <mergeCell ref="Y12:Z12"/>
    <mergeCell ref="C13:D13"/>
    <mergeCell ref="E13:F13"/>
    <mergeCell ref="G13:H13"/>
    <mergeCell ref="I13:J13"/>
    <mergeCell ref="K13:L13"/>
    <mergeCell ref="M13:N13"/>
    <mergeCell ref="AA12:AB12"/>
    <mergeCell ref="AC12:AD12"/>
    <mergeCell ref="AE12:AF12"/>
    <mergeCell ref="C12:D12"/>
    <mergeCell ref="E12:F12"/>
    <mergeCell ref="G12:H12"/>
    <mergeCell ref="I12:J12"/>
    <mergeCell ref="K12:L12"/>
    <mergeCell ref="M12:N12"/>
    <mergeCell ref="AA13:AB13"/>
    <mergeCell ref="AC13:AD13"/>
    <mergeCell ref="AE13:AF13"/>
    <mergeCell ref="AG13:AH13"/>
    <mergeCell ref="AI13:AJ13"/>
    <mergeCell ref="AK13:AL13"/>
    <mergeCell ref="O13:P13"/>
    <mergeCell ref="Q13:R13"/>
    <mergeCell ref="S13:T13"/>
    <mergeCell ref="U13:V13"/>
    <mergeCell ref="W13:X13"/>
    <mergeCell ref="Y13:Z13"/>
    <mergeCell ref="AG14:AH14"/>
    <mergeCell ref="AI14:AJ14"/>
    <mergeCell ref="AK14:AL14"/>
    <mergeCell ref="O14:P14"/>
    <mergeCell ref="Q14:R14"/>
    <mergeCell ref="S14:T14"/>
    <mergeCell ref="U14:V14"/>
    <mergeCell ref="W14:X14"/>
    <mergeCell ref="Y14:Z14"/>
    <mergeCell ref="C15:D15"/>
    <mergeCell ref="E15:F15"/>
    <mergeCell ref="G15:H15"/>
    <mergeCell ref="I15:J15"/>
    <mergeCell ref="K15:L15"/>
    <mergeCell ref="M15:N15"/>
    <mergeCell ref="AA14:AB14"/>
    <mergeCell ref="AC14:AD14"/>
    <mergeCell ref="AE14:AF14"/>
    <mergeCell ref="C14:D14"/>
    <mergeCell ref="E14:F14"/>
    <mergeCell ref="G14:H14"/>
    <mergeCell ref="I14:J14"/>
    <mergeCell ref="K14:L14"/>
    <mergeCell ref="M14:N14"/>
    <mergeCell ref="AA15:AB15"/>
    <mergeCell ref="AC15:AD15"/>
    <mergeCell ref="AE15:AF15"/>
    <mergeCell ref="AG15:AH15"/>
    <mergeCell ref="AI15:AJ15"/>
    <mergeCell ref="AK15:AL15"/>
    <mergeCell ref="O15:P15"/>
    <mergeCell ref="Q15:R15"/>
    <mergeCell ref="S15:T15"/>
    <mergeCell ref="U15:V15"/>
    <mergeCell ref="W15:X15"/>
    <mergeCell ref="Y15:Z15"/>
    <mergeCell ref="AG16:AH16"/>
    <mergeCell ref="AI16:AJ16"/>
    <mergeCell ref="AK16:AL16"/>
    <mergeCell ref="O16:P16"/>
    <mergeCell ref="Q16:R16"/>
    <mergeCell ref="S16:T16"/>
    <mergeCell ref="U16:V16"/>
    <mergeCell ref="W16:X16"/>
    <mergeCell ref="Y16:Z16"/>
    <mergeCell ref="C17:D17"/>
    <mergeCell ref="E17:F17"/>
    <mergeCell ref="G17:H17"/>
    <mergeCell ref="I17:J17"/>
    <mergeCell ref="K17:L17"/>
    <mergeCell ref="M17:N17"/>
    <mergeCell ref="AA16:AB16"/>
    <mergeCell ref="AC16:AD16"/>
    <mergeCell ref="AE16:AF16"/>
    <mergeCell ref="C16:D16"/>
    <mergeCell ref="E16:F16"/>
    <mergeCell ref="G16:H16"/>
    <mergeCell ref="I16:J16"/>
    <mergeCell ref="K16:L16"/>
    <mergeCell ref="M16:N16"/>
    <mergeCell ref="AA17:AB17"/>
    <mergeCell ref="AC17:AD17"/>
    <mergeCell ref="AE17:AF17"/>
    <mergeCell ref="AG17:AH17"/>
    <mergeCell ref="AI17:AJ17"/>
    <mergeCell ref="AK17:AL17"/>
    <mergeCell ref="O17:P17"/>
    <mergeCell ref="Q17:R17"/>
    <mergeCell ref="S17:T17"/>
    <mergeCell ref="U17:V17"/>
    <mergeCell ref="W17:X17"/>
    <mergeCell ref="Y17:Z17"/>
    <mergeCell ref="AG18:AH18"/>
    <mergeCell ref="AI18:AJ18"/>
    <mergeCell ref="AK18:AL18"/>
    <mergeCell ref="O18:P18"/>
    <mergeCell ref="Q18:R18"/>
    <mergeCell ref="S18:T18"/>
    <mergeCell ref="U18:V18"/>
    <mergeCell ref="W18:X18"/>
    <mergeCell ref="Y18:Z18"/>
    <mergeCell ref="C19:D19"/>
    <mergeCell ref="E19:F19"/>
    <mergeCell ref="G19:H19"/>
    <mergeCell ref="I19:J19"/>
    <mergeCell ref="K19:L19"/>
    <mergeCell ref="M19:N19"/>
    <mergeCell ref="AA18:AB18"/>
    <mergeCell ref="AC18:AD18"/>
    <mergeCell ref="AE18:AF18"/>
    <mergeCell ref="C18:D18"/>
    <mergeCell ref="E18:F18"/>
    <mergeCell ref="G18:H18"/>
    <mergeCell ref="I18:J18"/>
    <mergeCell ref="K18:L18"/>
    <mergeCell ref="M18:N18"/>
    <mergeCell ref="AA19:AB19"/>
    <mergeCell ref="AC19:AD19"/>
    <mergeCell ref="AE19:AF19"/>
    <mergeCell ref="AG19:AH19"/>
    <mergeCell ref="AI19:AJ19"/>
    <mergeCell ref="AK19:AL19"/>
    <mergeCell ref="O19:P19"/>
    <mergeCell ref="Q19:R19"/>
    <mergeCell ref="S19:T19"/>
    <mergeCell ref="U19:V19"/>
    <mergeCell ref="W19:X19"/>
    <mergeCell ref="Y19:Z19"/>
    <mergeCell ref="AG20:AH20"/>
    <mergeCell ref="AI20:AJ20"/>
    <mergeCell ref="AK20:AL20"/>
    <mergeCell ref="O20:P20"/>
    <mergeCell ref="Q20:R20"/>
    <mergeCell ref="S20:T20"/>
    <mergeCell ref="U20:V20"/>
    <mergeCell ref="W20:X20"/>
    <mergeCell ref="Y20:Z20"/>
    <mergeCell ref="C21:D21"/>
    <mergeCell ref="E21:F21"/>
    <mergeCell ref="G21:H21"/>
    <mergeCell ref="I21:J21"/>
    <mergeCell ref="K21:L21"/>
    <mergeCell ref="M21:N21"/>
    <mergeCell ref="AA20:AB20"/>
    <mergeCell ref="AC20:AD20"/>
    <mergeCell ref="AE20:AF20"/>
    <mergeCell ref="C20:D20"/>
    <mergeCell ref="E20:F20"/>
    <mergeCell ref="G20:H20"/>
    <mergeCell ref="I20:J20"/>
    <mergeCell ref="K20:L20"/>
    <mergeCell ref="M20:N20"/>
    <mergeCell ref="AA21:AB21"/>
    <mergeCell ref="AC21:AD21"/>
    <mergeCell ref="AE21:AF21"/>
    <mergeCell ref="AG21:AH21"/>
    <mergeCell ref="AI21:AJ21"/>
    <mergeCell ref="AK21:AL21"/>
    <mergeCell ref="O21:P21"/>
    <mergeCell ref="Q21:R21"/>
    <mergeCell ref="S21:T21"/>
    <mergeCell ref="U21:V21"/>
    <mergeCell ref="W21:X21"/>
    <mergeCell ref="Y21:Z21"/>
    <mergeCell ref="AG22:AH22"/>
    <mergeCell ref="AI22:AJ22"/>
    <mergeCell ref="AK22:AL22"/>
    <mergeCell ref="O22:P22"/>
    <mergeCell ref="Q22:R22"/>
    <mergeCell ref="S22:T22"/>
    <mergeCell ref="U22:V22"/>
    <mergeCell ref="W22:X22"/>
    <mergeCell ref="Y22:Z22"/>
    <mergeCell ref="C23:D23"/>
    <mergeCell ref="E23:F23"/>
    <mergeCell ref="G23:H23"/>
    <mergeCell ref="I23:J23"/>
    <mergeCell ref="K23:L23"/>
    <mergeCell ref="M23:N23"/>
    <mergeCell ref="AA22:AB22"/>
    <mergeCell ref="AC22:AD22"/>
    <mergeCell ref="AE22:AF22"/>
    <mergeCell ref="C22:D22"/>
    <mergeCell ref="E22:F22"/>
    <mergeCell ref="G22:H22"/>
    <mergeCell ref="I22:J22"/>
    <mergeCell ref="K22:L22"/>
    <mergeCell ref="M22:N22"/>
    <mergeCell ref="AA23:AB23"/>
    <mergeCell ref="AC23:AD23"/>
    <mergeCell ref="AE23:AF23"/>
    <mergeCell ref="AG23:AH23"/>
    <mergeCell ref="AI23:AJ23"/>
    <mergeCell ref="AK23:AL23"/>
    <mergeCell ref="O23:P23"/>
    <mergeCell ref="Q23:R23"/>
    <mergeCell ref="S23:T23"/>
    <mergeCell ref="U23:V23"/>
    <mergeCell ref="W23:X23"/>
    <mergeCell ref="Y23:Z23"/>
    <mergeCell ref="AG24:AH24"/>
    <mergeCell ref="AI24:AJ24"/>
    <mergeCell ref="AK24:AL24"/>
    <mergeCell ref="O24:P24"/>
    <mergeCell ref="Q24:R24"/>
    <mergeCell ref="S24:T24"/>
    <mergeCell ref="U24:V24"/>
    <mergeCell ref="W24:X24"/>
    <mergeCell ref="Y24:Z24"/>
    <mergeCell ref="C25:D25"/>
    <mergeCell ref="E25:F25"/>
    <mergeCell ref="G25:H25"/>
    <mergeCell ref="I25:J25"/>
    <mergeCell ref="K25:L25"/>
    <mergeCell ref="M25:N25"/>
    <mergeCell ref="AA24:AB24"/>
    <mergeCell ref="AC24:AD24"/>
    <mergeCell ref="AE24:AF24"/>
    <mergeCell ref="C24:D24"/>
    <mergeCell ref="E24:F24"/>
    <mergeCell ref="G24:H24"/>
    <mergeCell ref="I24:J24"/>
    <mergeCell ref="K24:L24"/>
    <mergeCell ref="M24:N24"/>
    <mergeCell ref="AA25:AB25"/>
    <mergeCell ref="AC25:AD25"/>
    <mergeCell ref="AE25:AF25"/>
    <mergeCell ref="AG25:AH25"/>
    <mergeCell ref="AI25:AJ25"/>
    <mergeCell ref="AK25:AL25"/>
    <mergeCell ref="O25:P25"/>
    <mergeCell ref="Q25:R25"/>
    <mergeCell ref="S25:T25"/>
    <mergeCell ref="U25:V25"/>
    <mergeCell ref="W25:X25"/>
    <mergeCell ref="Y25:Z25"/>
  </mergeCells>
  <printOptions horizontalCentered="1" verticalCentered="1"/>
  <pageMargins left="0.19685039370078741" right="0.19685039370078741" top="0.59055118110236227" bottom="0.59055118110236227" header="0.51181102362204722" footer="0.51181102362204722"/>
  <pageSetup paperSize="9" scale="85" orientation="landscape"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1B621-9A90-447B-A9E7-7C250F43DAA9}">
  <dimension ref="A1:G54"/>
  <sheetViews>
    <sheetView showGridLines="0" zoomScale="75" zoomScaleNormal="75" workbookViewId="0">
      <selection activeCell="Q23" sqref="Q23"/>
    </sheetView>
  </sheetViews>
  <sheetFormatPr defaultColWidth="8.85546875" defaultRowHeight="12.75"/>
  <cols>
    <col min="1" max="1" width="24.28515625" style="1301" customWidth="1"/>
    <col min="2" max="2" width="13.85546875" style="1301" customWidth="1"/>
    <col min="3" max="7" width="9.7109375" style="1301" customWidth="1"/>
    <col min="8" max="256" width="8.85546875" style="1301"/>
    <col min="257" max="257" width="24.28515625" style="1301" customWidth="1"/>
    <col min="258" max="258" width="13.85546875" style="1301" customWidth="1"/>
    <col min="259" max="263" width="9.7109375" style="1301" customWidth="1"/>
    <col min="264" max="512" width="8.85546875" style="1301"/>
    <col min="513" max="513" width="24.28515625" style="1301" customWidth="1"/>
    <col min="514" max="514" width="13.85546875" style="1301" customWidth="1"/>
    <col min="515" max="519" width="9.7109375" style="1301" customWidth="1"/>
    <col min="520" max="768" width="8.85546875" style="1301"/>
    <col min="769" max="769" width="24.28515625" style="1301" customWidth="1"/>
    <col min="770" max="770" width="13.85546875" style="1301" customWidth="1"/>
    <col min="771" max="775" width="9.7109375" style="1301" customWidth="1"/>
    <col min="776" max="1024" width="8.85546875" style="1301"/>
    <col min="1025" max="1025" width="24.28515625" style="1301" customWidth="1"/>
    <col min="1026" max="1026" width="13.85546875" style="1301" customWidth="1"/>
    <col min="1027" max="1031" width="9.7109375" style="1301" customWidth="1"/>
    <col min="1032" max="1280" width="8.85546875" style="1301"/>
    <col min="1281" max="1281" width="24.28515625" style="1301" customWidth="1"/>
    <col min="1282" max="1282" width="13.85546875" style="1301" customWidth="1"/>
    <col min="1283" max="1287" width="9.7109375" style="1301" customWidth="1"/>
    <col min="1288" max="1536" width="8.85546875" style="1301"/>
    <col min="1537" max="1537" width="24.28515625" style="1301" customWidth="1"/>
    <col min="1538" max="1538" width="13.85546875" style="1301" customWidth="1"/>
    <col min="1539" max="1543" width="9.7109375" style="1301" customWidth="1"/>
    <col min="1544" max="1792" width="8.85546875" style="1301"/>
    <col min="1793" max="1793" width="24.28515625" style="1301" customWidth="1"/>
    <col min="1794" max="1794" width="13.85546875" style="1301" customWidth="1"/>
    <col min="1795" max="1799" width="9.7109375" style="1301" customWidth="1"/>
    <col min="1800" max="2048" width="8.85546875" style="1301"/>
    <col min="2049" max="2049" width="24.28515625" style="1301" customWidth="1"/>
    <col min="2050" max="2050" width="13.85546875" style="1301" customWidth="1"/>
    <col min="2051" max="2055" width="9.7109375" style="1301" customWidth="1"/>
    <col min="2056" max="2304" width="8.85546875" style="1301"/>
    <col min="2305" max="2305" width="24.28515625" style="1301" customWidth="1"/>
    <col min="2306" max="2306" width="13.85546875" style="1301" customWidth="1"/>
    <col min="2307" max="2311" width="9.7109375" style="1301" customWidth="1"/>
    <col min="2312" max="2560" width="8.85546875" style="1301"/>
    <col min="2561" max="2561" width="24.28515625" style="1301" customWidth="1"/>
    <col min="2562" max="2562" width="13.85546875" style="1301" customWidth="1"/>
    <col min="2563" max="2567" width="9.7109375" style="1301" customWidth="1"/>
    <col min="2568" max="2816" width="8.85546875" style="1301"/>
    <col min="2817" max="2817" width="24.28515625" style="1301" customWidth="1"/>
    <col min="2818" max="2818" width="13.85546875" style="1301" customWidth="1"/>
    <col min="2819" max="2823" width="9.7109375" style="1301" customWidth="1"/>
    <col min="2824" max="3072" width="8.85546875" style="1301"/>
    <col min="3073" max="3073" width="24.28515625" style="1301" customWidth="1"/>
    <col min="3074" max="3074" width="13.85546875" style="1301" customWidth="1"/>
    <col min="3075" max="3079" width="9.7109375" style="1301" customWidth="1"/>
    <col min="3080" max="3328" width="8.85546875" style="1301"/>
    <col min="3329" max="3329" width="24.28515625" style="1301" customWidth="1"/>
    <col min="3330" max="3330" width="13.85546875" style="1301" customWidth="1"/>
    <col min="3331" max="3335" width="9.7109375" style="1301" customWidth="1"/>
    <col min="3336" max="3584" width="8.85546875" style="1301"/>
    <col min="3585" max="3585" width="24.28515625" style="1301" customWidth="1"/>
    <col min="3586" max="3586" width="13.85546875" style="1301" customWidth="1"/>
    <col min="3587" max="3591" width="9.7109375" style="1301" customWidth="1"/>
    <col min="3592" max="3840" width="8.85546875" style="1301"/>
    <col min="3841" max="3841" width="24.28515625" style="1301" customWidth="1"/>
    <col min="3842" max="3842" width="13.85546875" style="1301" customWidth="1"/>
    <col min="3843" max="3847" width="9.7109375" style="1301" customWidth="1"/>
    <col min="3848" max="4096" width="8.85546875" style="1301"/>
    <col min="4097" max="4097" width="24.28515625" style="1301" customWidth="1"/>
    <col min="4098" max="4098" width="13.85546875" style="1301" customWidth="1"/>
    <col min="4099" max="4103" width="9.7109375" style="1301" customWidth="1"/>
    <col min="4104" max="4352" width="8.85546875" style="1301"/>
    <col min="4353" max="4353" width="24.28515625" style="1301" customWidth="1"/>
    <col min="4354" max="4354" width="13.85546875" style="1301" customWidth="1"/>
    <col min="4355" max="4359" width="9.7109375" style="1301" customWidth="1"/>
    <col min="4360" max="4608" width="8.85546875" style="1301"/>
    <col min="4609" max="4609" width="24.28515625" style="1301" customWidth="1"/>
    <col min="4610" max="4610" width="13.85546875" style="1301" customWidth="1"/>
    <col min="4611" max="4615" width="9.7109375" style="1301" customWidth="1"/>
    <col min="4616" max="4864" width="8.85546875" style="1301"/>
    <col min="4865" max="4865" width="24.28515625" style="1301" customWidth="1"/>
    <col min="4866" max="4866" width="13.85546875" style="1301" customWidth="1"/>
    <col min="4867" max="4871" width="9.7109375" style="1301" customWidth="1"/>
    <col min="4872" max="5120" width="8.85546875" style="1301"/>
    <col min="5121" max="5121" width="24.28515625" style="1301" customWidth="1"/>
    <col min="5122" max="5122" width="13.85546875" style="1301" customWidth="1"/>
    <col min="5123" max="5127" width="9.7109375" style="1301" customWidth="1"/>
    <col min="5128" max="5376" width="8.85546875" style="1301"/>
    <col min="5377" max="5377" width="24.28515625" style="1301" customWidth="1"/>
    <col min="5378" max="5378" width="13.85546875" style="1301" customWidth="1"/>
    <col min="5379" max="5383" width="9.7109375" style="1301" customWidth="1"/>
    <col min="5384" max="5632" width="8.85546875" style="1301"/>
    <col min="5633" max="5633" width="24.28515625" style="1301" customWidth="1"/>
    <col min="5634" max="5634" width="13.85546875" style="1301" customWidth="1"/>
    <col min="5635" max="5639" width="9.7109375" style="1301" customWidth="1"/>
    <col min="5640" max="5888" width="8.85546875" style="1301"/>
    <col min="5889" max="5889" width="24.28515625" style="1301" customWidth="1"/>
    <col min="5890" max="5890" width="13.85546875" style="1301" customWidth="1"/>
    <col min="5891" max="5895" width="9.7109375" style="1301" customWidth="1"/>
    <col min="5896" max="6144" width="8.85546875" style="1301"/>
    <col min="6145" max="6145" width="24.28515625" style="1301" customWidth="1"/>
    <col min="6146" max="6146" width="13.85546875" style="1301" customWidth="1"/>
    <col min="6147" max="6151" width="9.7109375" style="1301" customWidth="1"/>
    <col min="6152" max="6400" width="8.85546875" style="1301"/>
    <col min="6401" max="6401" width="24.28515625" style="1301" customWidth="1"/>
    <col min="6402" max="6402" width="13.85546875" style="1301" customWidth="1"/>
    <col min="6403" max="6407" width="9.7109375" style="1301" customWidth="1"/>
    <col min="6408" max="6656" width="8.85546875" style="1301"/>
    <col min="6657" max="6657" width="24.28515625" style="1301" customWidth="1"/>
    <col min="6658" max="6658" width="13.85546875" style="1301" customWidth="1"/>
    <col min="6659" max="6663" width="9.7109375" style="1301" customWidth="1"/>
    <col min="6664" max="6912" width="8.85546875" style="1301"/>
    <col min="6913" max="6913" width="24.28515625" style="1301" customWidth="1"/>
    <col min="6914" max="6914" width="13.85546875" style="1301" customWidth="1"/>
    <col min="6915" max="6919" width="9.7109375" style="1301" customWidth="1"/>
    <col min="6920" max="7168" width="8.85546875" style="1301"/>
    <col min="7169" max="7169" width="24.28515625" style="1301" customWidth="1"/>
    <col min="7170" max="7170" width="13.85546875" style="1301" customWidth="1"/>
    <col min="7171" max="7175" width="9.7109375" style="1301" customWidth="1"/>
    <col min="7176" max="7424" width="8.85546875" style="1301"/>
    <col min="7425" max="7425" width="24.28515625" style="1301" customWidth="1"/>
    <col min="7426" max="7426" width="13.85546875" style="1301" customWidth="1"/>
    <col min="7427" max="7431" width="9.7109375" style="1301" customWidth="1"/>
    <col min="7432" max="7680" width="8.85546875" style="1301"/>
    <col min="7681" max="7681" width="24.28515625" style="1301" customWidth="1"/>
    <col min="7682" max="7682" width="13.85546875" style="1301" customWidth="1"/>
    <col min="7683" max="7687" width="9.7109375" style="1301" customWidth="1"/>
    <col min="7688" max="7936" width="8.85546875" style="1301"/>
    <col min="7937" max="7937" width="24.28515625" style="1301" customWidth="1"/>
    <col min="7938" max="7938" width="13.85546875" style="1301" customWidth="1"/>
    <col min="7939" max="7943" width="9.7109375" style="1301" customWidth="1"/>
    <col min="7944" max="8192" width="8.85546875" style="1301"/>
    <col min="8193" max="8193" width="24.28515625" style="1301" customWidth="1"/>
    <col min="8194" max="8194" width="13.85546875" style="1301" customWidth="1"/>
    <col min="8195" max="8199" width="9.7109375" style="1301" customWidth="1"/>
    <col min="8200" max="8448" width="8.85546875" style="1301"/>
    <col min="8449" max="8449" width="24.28515625" style="1301" customWidth="1"/>
    <col min="8450" max="8450" width="13.85546875" style="1301" customWidth="1"/>
    <col min="8451" max="8455" width="9.7109375" style="1301" customWidth="1"/>
    <col min="8456" max="8704" width="8.85546875" style="1301"/>
    <col min="8705" max="8705" width="24.28515625" style="1301" customWidth="1"/>
    <col min="8706" max="8706" width="13.85546875" style="1301" customWidth="1"/>
    <col min="8707" max="8711" width="9.7109375" style="1301" customWidth="1"/>
    <col min="8712" max="8960" width="8.85546875" style="1301"/>
    <col min="8961" max="8961" width="24.28515625" style="1301" customWidth="1"/>
    <col min="8962" max="8962" width="13.85546875" style="1301" customWidth="1"/>
    <col min="8963" max="8967" width="9.7109375" style="1301" customWidth="1"/>
    <col min="8968" max="9216" width="8.85546875" style="1301"/>
    <col min="9217" max="9217" width="24.28515625" style="1301" customWidth="1"/>
    <col min="9218" max="9218" width="13.85546875" style="1301" customWidth="1"/>
    <col min="9219" max="9223" width="9.7109375" style="1301" customWidth="1"/>
    <col min="9224" max="9472" width="8.85546875" style="1301"/>
    <col min="9473" max="9473" width="24.28515625" style="1301" customWidth="1"/>
    <col min="9474" max="9474" width="13.85546875" style="1301" customWidth="1"/>
    <col min="9475" max="9479" width="9.7109375" style="1301" customWidth="1"/>
    <col min="9480" max="9728" width="8.85546875" style="1301"/>
    <col min="9729" max="9729" width="24.28515625" style="1301" customWidth="1"/>
    <col min="9730" max="9730" width="13.85546875" style="1301" customWidth="1"/>
    <col min="9731" max="9735" width="9.7109375" style="1301" customWidth="1"/>
    <col min="9736" max="9984" width="8.85546875" style="1301"/>
    <col min="9985" max="9985" width="24.28515625" style="1301" customWidth="1"/>
    <col min="9986" max="9986" width="13.85546875" style="1301" customWidth="1"/>
    <col min="9987" max="9991" width="9.7109375" style="1301" customWidth="1"/>
    <col min="9992" max="10240" width="8.85546875" style="1301"/>
    <col min="10241" max="10241" width="24.28515625" style="1301" customWidth="1"/>
    <col min="10242" max="10242" width="13.85546875" style="1301" customWidth="1"/>
    <col min="10243" max="10247" width="9.7109375" style="1301" customWidth="1"/>
    <col min="10248" max="10496" width="8.85546875" style="1301"/>
    <col min="10497" max="10497" width="24.28515625" style="1301" customWidth="1"/>
    <col min="10498" max="10498" width="13.85546875" style="1301" customWidth="1"/>
    <col min="10499" max="10503" width="9.7109375" style="1301" customWidth="1"/>
    <col min="10504" max="10752" width="8.85546875" style="1301"/>
    <col min="10753" max="10753" width="24.28515625" style="1301" customWidth="1"/>
    <col min="10754" max="10754" width="13.85546875" style="1301" customWidth="1"/>
    <col min="10755" max="10759" width="9.7109375" style="1301" customWidth="1"/>
    <col min="10760" max="11008" width="8.85546875" style="1301"/>
    <col min="11009" max="11009" width="24.28515625" style="1301" customWidth="1"/>
    <col min="11010" max="11010" width="13.85546875" style="1301" customWidth="1"/>
    <col min="11011" max="11015" width="9.7109375" style="1301" customWidth="1"/>
    <col min="11016" max="11264" width="8.85546875" style="1301"/>
    <col min="11265" max="11265" width="24.28515625" style="1301" customWidth="1"/>
    <col min="11266" max="11266" width="13.85546875" style="1301" customWidth="1"/>
    <col min="11267" max="11271" width="9.7109375" style="1301" customWidth="1"/>
    <col min="11272" max="11520" width="8.85546875" style="1301"/>
    <col min="11521" max="11521" width="24.28515625" style="1301" customWidth="1"/>
    <col min="11522" max="11522" width="13.85546875" style="1301" customWidth="1"/>
    <col min="11523" max="11527" width="9.7109375" style="1301" customWidth="1"/>
    <col min="11528" max="11776" width="8.85546875" style="1301"/>
    <col min="11777" max="11777" width="24.28515625" style="1301" customWidth="1"/>
    <col min="11778" max="11778" width="13.85546875" style="1301" customWidth="1"/>
    <col min="11779" max="11783" width="9.7109375" style="1301" customWidth="1"/>
    <col min="11784" max="12032" width="8.85546875" style="1301"/>
    <col min="12033" max="12033" width="24.28515625" style="1301" customWidth="1"/>
    <col min="12034" max="12034" width="13.85546875" style="1301" customWidth="1"/>
    <col min="12035" max="12039" width="9.7109375" style="1301" customWidth="1"/>
    <col min="12040" max="12288" width="8.85546875" style="1301"/>
    <col min="12289" max="12289" width="24.28515625" style="1301" customWidth="1"/>
    <col min="12290" max="12290" width="13.85546875" style="1301" customWidth="1"/>
    <col min="12291" max="12295" width="9.7109375" style="1301" customWidth="1"/>
    <col min="12296" max="12544" width="8.85546875" style="1301"/>
    <col min="12545" max="12545" width="24.28515625" style="1301" customWidth="1"/>
    <col min="12546" max="12546" width="13.85546875" style="1301" customWidth="1"/>
    <col min="12547" max="12551" width="9.7109375" style="1301" customWidth="1"/>
    <col min="12552" max="12800" width="8.85546875" style="1301"/>
    <col min="12801" max="12801" width="24.28515625" style="1301" customWidth="1"/>
    <col min="12802" max="12802" width="13.85546875" style="1301" customWidth="1"/>
    <col min="12803" max="12807" width="9.7109375" style="1301" customWidth="1"/>
    <col min="12808" max="13056" width="8.85546875" style="1301"/>
    <col min="13057" max="13057" width="24.28515625" style="1301" customWidth="1"/>
    <col min="13058" max="13058" width="13.85546875" style="1301" customWidth="1"/>
    <col min="13059" max="13063" width="9.7109375" style="1301" customWidth="1"/>
    <col min="13064" max="13312" width="8.85546875" style="1301"/>
    <col min="13313" max="13313" width="24.28515625" style="1301" customWidth="1"/>
    <col min="13314" max="13314" width="13.85546875" style="1301" customWidth="1"/>
    <col min="13315" max="13319" width="9.7109375" style="1301" customWidth="1"/>
    <col min="13320" max="13568" width="8.85546875" style="1301"/>
    <col min="13569" max="13569" width="24.28515625" style="1301" customWidth="1"/>
    <col min="13570" max="13570" width="13.85546875" style="1301" customWidth="1"/>
    <col min="13571" max="13575" width="9.7109375" style="1301" customWidth="1"/>
    <col min="13576" max="13824" width="8.85546875" style="1301"/>
    <col min="13825" max="13825" width="24.28515625" style="1301" customWidth="1"/>
    <col min="13826" max="13826" width="13.85546875" style="1301" customWidth="1"/>
    <col min="13827" max="13831" width="9.7109375" style="1301" customWidth="1"/>
    <col min="13832" max="14080" width="8.85546875" style="1301"/>
    <col min="14081" max="14081" width="24.28515625" style="1301" customWidth="1"/>
    <col min="14082" max="14082" width="13.85546875" style="1301" customWidth="1"/>
    <col min="14083" max="14087" width="9.7109375" style="1301" customWidth="1"/>
    <col min="14088" max="14336" width="8.85546875" style="1301"/>
    <col min="14337" max="14337" width="24.28515625" style="1301" customWidth="1"/>
    <col min="14338" max="14338" width="13.85546875" style="1301" customWidth="1"/>
    <col min="14339" max="14343" width="9.7109375" style="1301" customWidth="1"/>
    <col min="14344" max="14592" width="8.85546875" style="1301"/>
    <col min="14593" max="14593" width="24.28515625" style="1301" customWidth="1"/>
    <col min="14594" max="14594" width="13.85546875" style="1301" customWidth="1"/>
    <col min="14595" max="14599" width="9.7109375" style="1301" customWidth="1"/>
    <col min="14600" max="14848" width="8.85546875" style="1301"/>
    <col min="14849" max="14849" width="24.28515625" style="1301" customWidth="1"/>
    <col min="14850" max="14850" width="13.85546875" style="1301" customWidth="1"/>
    <col min="14851" max="14855" width="9.7109375" style="1301" customWidth="1"/>
    <col min="14856" max="15104" width="8.85546875" style="1301"/>
    <col min="15105" max="15105" width="24.28515625" style="1301" customWidth="1"/>
    <col min="15106" max="15106" width="13.85546875" style="1301" customWidth="1"/>
    <col min="15107" max="15111" width="9.7109375" style="1301" customWidth="1"/>
    <col min="15112" max="15360" width="8.85546875" style="1301"/>
    <col min="15361" max="15361" width="24.28515625" style="1301" customWidth="1"/>
    <col min="15362" max="15362" width="13.85546875" style="1301" customWidth="1"/>
    <col min="15363" max="15367" width="9.7109375" style="1301" customWidth="1"/>
    <col min="15368" max="15616" width="8.85546875" style="1301"/>
    <col min="15617" max="15617" width="24.28515625" style="1301" customWidth="1"/>
    <col min="15618" max="15618" width="13.85546875" style="1301" customWidth="1"/>
    <col min="15619" max="15623" width="9.7109375" style="1301" customWidth="1"/>
    <col min="15624" max="15872" width="8.85546875" style="1301"/>
    <col min="15873" max="15873" width="24.28515625" style="1301" customWidth="1"/>
    <col min="15874" max="15874" width="13.85546875" style="1301" customWidth="1"/>
    <col min="15875" max="15879" width="9.7109375" style="1301" customWidth="1"/>
    <col min="15880" max="16128" width="8.85546875" style="1301"/>
    <col min="16129" max="16129" width="24.28515625" style="1301" customWidth="1"/>
    <col min="16130" max="16130" width="13.85546875" style="1301" customWidth="1"/>
    <col min="16131" max="16135" width="9.7109375" style="1301" customWidth="1"/>
    <col min="16136" max="16384" width="8.85546875" style="1301"/>
  </cols>
  <sheetData>
    <row r="1" spans="1:7" ht="18.75">
      <c r="A1" s="1366"/>
      <c r="B1" s="1366"/>
      <c r="C1" s="1366"/>
      <c r="D1" s="1366"/>
      <c r="E1" s="1366"/>
      <c r="F1" s="1367"/>
      <c r="G1" s="1367"/>
    </row>
    <row r="2" spans="1:7" ht="18.75">
      <c r="A2" s="4694" t="s">
        <v>1230</v>
      </c>
      <c r="B2" s="4694"/>
      <c r="C2" s="4694"/>
      <c r="D2" s="4694"/>
      <c r="E2" s="4694"/>
      <c r="F2" s="4694"/>
      <c r="G2" s="4694"/>
    </row>
    <row r="3" spans="1:7" ht="15.75">
      <c r="A3" s="4695" t="s">
        <v>1231</v>
      </c>
      <c r="B3" s="4695"/>
      <c r="C3" s="4695"/>
      <c r="D3" s="4695"/>
      <c r="E3" s="4695"/>
      <c r="F3" s="4695"/>
      <c r="G3" s="4695"/>
    </row>
    <row r="4" spans="1:7" ht="18.75" customHeight="1">
      <c r="A4" s="4695" t="s">
        <v>1232</v>
      </c>
      <c r="B4" s="4695"/>
      <c r="C4" s="4695"/>
      <c r="D4" s="4695"/>
      <c r="E4" s="4695"/>
      <c r="F4" s="4695"/>
      <c r="G4" s="4695"/>
    </row>
    <row r="5" spans="1:7" ht="15.75">
      <c r="A5" s="1368" t="s">
        <v>1233</v>
      </c>
      <c r="F5" s="1369"/>
      <c r="G5" s="1369" t="s">
        <v>1234</v>
      </c>
    </row>
    <row r="6" spans="1:7" ht="27.75" customHeight="1">
      <c r="A6" s="1370" t="s">
        <v>1235</v>
      </c>
      <c r="B6" s="1371" t="s">
        <v>553</v>
      </c>
      <c r="C6" s="1372" t="s">
        <v>542</v>
      </c>
      <c r="D6" s="1373"/>
      <c r="E6" s="1373"/>
      <c r="F6" s="1373"/>
      <c r="G6" s="1374" t="s">
        <v>543</v>
      </c>
    </row>
    <row r="7" spans="1:7" ht="19.5" customHeight="1">
      <c r="A7" s="1375" t="s">
        <v>1038</v>
      </c>
      <c r="B7" s="1319" t="s">
        <v>555</v>
      </c>
      <c r="C7" s="1376">
        <v>1431</v>
      </c>
      <c r="D7" s="1376">
        <v>1432</v>
      </c>
      <c r="E7" s="1376">
        <v>1433</v>
      </c>
      <c r="F7" s="1376">
        <v>1434</v>
      </c>
      <c r="G7" s="1376">
        <v>1435</v>
      </c>
    </row>
    <row r="8" spans="1:7" ht="30" customHeight="1">
      <c r="A8" s="1377" t="s">
        <v>1067</v>
      </c>
      <c r="B8" s="1378" t="s">
        <v>1068</v>
      </c>
      <c r="C8" s="1378">
        <v>4699</v>
      </c>
      <c r="D8" s="1378">
        <v>5683</v>
      </c>
      <c r="E8" s="1378">
        <v>6516</v>
      </c>
      <c r="F8" s="1378">
        <v>7327</v>
      </c>
      <c r="G8" s="1378">
        <v>7886</v>
      </c>
    </row>
    <row r="9" spans="1:7" ht="30" customHeight="1">
      <c r="A9" s="1379"/>
      <c r="B9" s="1380" t="s">
        <v>53</v>
      </c>
      <c r="C9" s="1380">
        <v>18035</v>
      </c>
      <c r="D9" s="1380">
        <v>19492</v>
      </c>
      <c r="E9" s="1380">
        <v>19750</v>
      </c>
      <c r="F9" s="1380">
        <v>20428</v>
      </c>
      <c r="G9" s="1380">
        <v>19975</v>
      </c>
    </row>
    <row r="10" spans="1:7" ht="30" customHeight="1">
      <c r="A10" s="1375" t="s">
        <v>1045</v>
      </c>
      <c r="B10" s="1381" t="s">
        <v>54</v>
      </c>
      <c r="C10" s="1381">
        <f>SUM(C8:C9)</f>
        <v>22734</v>
      </c>
      <c r="D10" s="1381">
        <f>SUM(D8:D9)</f>
        <v>25175</v>
      </c>
      <c r="E10" s="1381">
        <f>SUM(E8:E9)</f>
        <v>26266</v>
      </c>
      <c r="F10" s="1381">
        <f>SUM(F8:F9)</f>
        <v>27755</v>
      </c>
      <c r="G10" s="1381">
        <f>SUM(G8:G9)</f>
        <v>27861</v>
      </c>
    </row>
    <row r="11" spans="1:7" ht="30" customHeight="1">
      <c r="A11" s="4691" t="s">
        <v>1236</v>
      </c>
      <c r="B11" s="4692"/>
      <c r="C11" s="1382">
        <v>8.4</v>
      </c>
      <c r="D11" s="1382">
        <v>8.9</v>
      </c>
      <c r="E11" s="1382">
        <v>9</v>
      </c>
      <c r="F11" s="1382">
        <v>9.3000000000000007</v>
      </c>
      <c r="G11" s="1382">
        <v>9.1</v>
      </c>
    </row>
    <row r="12" spans="1:7" ht="30" customHeight="1">
      <c r="A12" s="1370" t="s">
        <v>1071</v>
      </c>
      <c r="B12" s="1383" t="s">
        <v>1068</v>
      </c>
      <c r="C12" s="1383">
        <v>26307</v>
      </c>
      <c r="D12" s="1383">
        <v>27040</v>
      </c>
      <c r="E12" s="1383">
        <v>31004</v>
      </c>
      <c r="F12" s="1383">
        <v>33069</v>
      </c>
      <c r="G12" s="1383">
        <v>37162</v>
      </c>
    </row>
    <row r="13" spans="1:7" ht="30" customHeight="1">
      <c r="A13" s="1379"/>
      <c r="B13" s="1380" t="s">
        <v>53</v>
      </c>
      <c r="C13" s="1380">
        <v>33291</v>
      </c>
      <c r="D13" s="1380">
        <v>33631</v>
      </c>
      <c r="E13" s="1380">
        <v>33404</v>
      </c>
      <c r="F13" s="1380">
        <v>32083</v>
      </c>
      <c r="G13" s="1380">
        <v>33843</v>
      </c>
    </row>
    <row r="14" spans="1:7" ht="30" customHeight="1">
      <c r="A14" s="1375" t="s">
        <v>121</v>
      </c>
      <c r="B14" s="1381" t="s">
        <v>54</v>
      </c>
      <c r="C14" s="1381">
        <f>C12+C13</f>
        <v>59598</v>
      </c>
      <c r="D14" s="1381">
        <f>D12+D13</f>
        <v>60671</v>
      </c>
      <c r="E14" s="1381">
        <f>E12+E13</f>
        <v>64408</v>
      </c>
      <c r="F14" s="1381">
        <f>SUM(F12:F13)</f>
        <v>65152</v>
      </c>
      <c r="G14" s="1381">
        <f>SUM(G12:G13)</f>
        <v>71005</v>
      </c>
    </row>
    <row r="15" spans="1:7" ht="30" customHeight="1">
      <c r="A15" s="4691" t="s">
        <v>1236</v>
      </c>
      <c r="B15" s="4692"/>
      <c r="C15" s="1384">
        <v>22</v>
      </c>
      <c r="D15" s="1384">
        <v>21.4</v>
      </c>
      <c r="E15" s="1384">
        <v>22.1</v>
      </c>
      <c r="F15" s="1384">
        <v>21.7</v>
      </c>
      <c r="G15" s="1384">
        <v>23.1</v>
      </c>
    </row>
    <row r="16" spans="1:7" ht="30" customHeight="1">
      <c r="A16" s="1377" t="s">
        <v>1048</v>
      </c>
      <c r="B16" s="1385" t="s">
        <v>1068</v>
      </c>
      <c r="C16" s="1385">
        <v>1223</v>
      </c>
      <c r="D16" s="1385">
        <v>1193</v>
      </c>
      <c r="E16" s="1385">
        <v>1362</v>
      </c>
      <c r="F16" s="1385">
        <v>1616</v>
      </c>
      <c r="G16" s="1385">
        <v>1940</v>
      </c>
    </row>
    <row r="17" spans="1:7" ht="30" customHeight="1">
      <c r="A17" s="1377" t="s">
        <v>1049</v>
      </c>
      <c r="B17" s="1380" t="s">
        <v>53</v>
      </c>
      <c r="C17" s="1380">
        <v>378</v>
      </c>
      <c r="D17" s="1380">
        <v>294</v>
      </c>
      <c r="E17" s="1380">
        <v>299</v>
      </c>
      <c r="F17" s="1380">
        <v>204</v>
      </c>
      <c r="G17" s="1380">
        <v>266</v>
      </c>
    </row>
    <row r="18" spans="1:7" ht="30" customHeight="1">
      <c r="A18" s="1375" t="s">
        <v>169</v>
      </c>
      <c r="B18" s="1381" t="s">
        <v>54</v>
      </c>
      <c r="C18" s="1381">
        <f>C16+C17</f>
        <v>1601</v>
      </c>
      <c r="D18" s="1381">
        <f>D16+D17</f>
        <v>1487</v>
      </c>
      <c r="E18" s="1381">
        <f>E16+E17</f>
        <v>1661</v>
      </c>
      <c r="F18" s="1381">
        <f>SUM(F16:F17)</f>
        <v>1820</v>
      </c>
      <c r="G18" s="1381">
        <f>SUM(G16:G17)</f>
        <v>2206</v>
      </c>
    </row>
    <row r="19" spans="1:7" ht="30" customHeight="1">
      <c r="A19" s="4691" t="s">
        <v>1236</v>
      </c>
      <c r="B19" s="4692"/>
      <c r="C19" s="1386">
        <v>0.59</v>
      </c>
      <c r="D19" s="1386">
        <v>0.52</v>
      </c>
      <c r="E19" s="1386">
        <v>0.56999999999999995</v>
      </c>
      <c r="F19" s="1386">
        <v>0.61</v>
      </c>
      <c r="G19" s="1386">
        <v>0.72</v>
      </c>
    </row>
    <row r="20" spans="1:7" ht="30" customHeight="1">
      <c r="A20" s="1377" t="s">
        <v>1072</v>
      </c>
      <c r="B20" s="1385" t="s">
        <v>1068</v>
      </c>
      <c r="C20" s="1385">
        <v>24395</v>
      </c>
      <c r="D20" s="1385">
        <v>25474</v>
      </c>
      <c r="E20" s="1385">
        <v>27703</v>
      </c>
      <c r="F20" s="1385">
        <v>31242</v>
      </c>
      <c r="G20" s="1385">
        <v>35659</v>
      </c>
    </row>
    <row r="21" spans="1:7" ht="30" customHeight="1">
      <c r="A21" s="1377" t="s">
        <v>1051</v>
      </c>
      <c r="B21" s="1380" t="s">
        <v>53</v>
      </c>
      <c r="C21" s="1380">
        <v>4550</v>
      </c>
      <c r="D21" s="1380">
        <v>5144</v>
      </c>
      <c r="E21" s="1380">
        <v>4322</v>
      </c>
      <c r="F21" s="1380">
        <v>5316</v>
      </c>
      <c r="G21" s="1380">
        <v>3574</v>
      </c>
    </row>
    <row r="22" spans="1:7" ht="30" customHeight="1">
      <c r="A22" s="1375" t="s">
        <v>1052</v>
      </c>
      <c r="B22" s="1381" t="s">
        <v>54</v>
      </c>
      <c r="C22" s="1381">
        <f>C20+C21</f>
        <v>28945</v>
      </c>
      <c r="D22" s="1381">
        <f>D20+D21</f>
        <v>30618</v>
      </c>
      <c r="E22" s="1381">
        <f>E20+E21</f>
        <v>32025</v>
      </c>
      <c r="F22" s="1381">
        <f>SUM(F20:F21)</f>
        <v>36558</v>
      </c>
      <c r="G22" s="1381">
        <f>SUM(G20:G21)</f>
        <v>39233</v>
      </c>
    </row>
    <row r="23" spans="1:7" ht="30" customHeight="1">
      <c r="A23" s="4691" t="s">
        <v>1236</v>
      </c>
      <c r="B23" s="4692"/>
      <c r="C23" s="1384">
        <v>10.7</v>
      </c>
      <c r="D23" s="1384">
        <v>10.8</v>
      </c>
      <c r="E23" s="1384">
        <v>11</v>
      </c>
      <c r="F23" s="1384">
        <v>12.2</v>
      </c>
      <c r="G23" s="1384">
        <v>12.8</v>
      </c>
    </row>
    <row r="24" spans="1:7">
      <c r="A24" s="4693" t="s">
        <v>1073</v>
      </c>
      <c r="B24" s="4693"/>
      <c r="G24" s="1301" t="s">
        <v>1237</v>
      </c>
    </row>
    <row r="25" spans="1:7" ht="15">
      <c r="A25" s="1387"/>
    </row>
    <row r="26" spans="1:7" ht="15">
      <c r="A26" s="1387"/>
    </row>
    <row r="27" spans="1:7" ht="15">
      <c r="A27" s="1387"/>
    </row>
    <row r="28" spans="1:7" ht="15">
      <c r="A28" s="1387"/>
    </row>
    <row r="29" spans="1:7" ht="15">
      <c r="A29" s="1387"/>
    </row>
    <row r="30" spans="1:7" ht="15">
      <c r="A30" s="1387"/>
    </row>
    <row r="31" spans="1:7" ht="15">
      <c r="A31" s="1387"/>
    </row>
    <row r="32" spans="1:7" ht="15">
      <c r="A32" s="1387"/>
    </row>
    <row r="33" spans="1:1" ht="15">
      <c r="A33" s="1387"/>
    </row>
    <row r="34" spans="1:1" ht="15">
      <c r="A34" s="1387"/>
    </row>
    <row r="35" spans="1:1" ht="15">
      <c r="A35" s="1387"/>
    </row>
    <row r="36" spans="1:1" ht="15">
      <c r="A36" s="1387"/>
    </row>
    <row r="37" spans="1:1" ht="15">
      <c r="A37" s="1387"/>
    </row>
    <row r="38" spans="1:1" ht="15">
      <c r="A38" s="1387"/>
    </row>
    <row r="39" spans="1:1" ht="15">
      <c r="A39" s="1387"/>
    </row>
    <row r="40" spans="1:1" ht="15">
      <c r="A40" s="1387"/>
    </row>
    <row r="41" spans="1:1" ht="15">
      <c r="A41" s="1387"/>
    </row>
    <row r="42" spans="1:1" ht="15">
      <c r="A42" s="1387"/>
    </row>
    <row r="43" spans="1:1" ht="15">
      <c r="A43" s="1387"/>
    </row>
    <row r="44" spans="1:1" ht="15">
      <c r="A44" s="1387"/>
    </row>
    <row r="45" spans="1:1" ht="15">
      <c r="A45" s="1387"/>
    </row>
    <row r="46" spans="1:1" ht="15">
      <c r="A46" s="1387"/>
    </row>
    <row r="47" spans="1:1" ht="15">
      <c r="A47" s="1387"/>
    </row>
    <row r="48" spans="1:1" ht="15">
      <c r="A48" s="1387"/>
    </row>
    <row r="49" spans="1:1" ht="15">
      <c r="A49" s="1387"/>
    </row>
    <row r="50" spans="1:1" ht="15">
      <c r="A50" s="1387"/>
    </row>
    <row r="51" spans="1:1" ht="15">
      <c r="A51" s="1387"/>
    </row>
    <row r="52" spans="1:1" ht="15">
      <c r="A52" s="1387"/>
    </row>
    <row r="53" spans="1:1" ht="15">
      <c r="A53" s="1387"/>
    </row>
    <row r="54" spans="1:1" ht="15">
      <c r="A54" s="1387"/>
    </row>
  </sheetData>
  <mergeCells count="8">
    <mergeCell ref="A23:B23"/>
    <mergeCell ref="A24:B24"/>
    <mergeCell ref="A2:G2"/>
    <mergeCell ref="A3:G3"/>
    <mergeCell ref="A4:G4"/>
    <mergeCell ref="A11:B11"/>
    <mergeCell ref="A15:B15"/>
    <mergeCell ref="A19:B19"/>
  </mergeCells>
  <printOptions horizontalCentered="1" verticalCentered="1"/>
  <pageMargins left="0.5" right="0.5" top="0.6" bottom="0.6" header="0.5" footer="0.5"/>
  <pageSetup paperSize="9" orientation="portrait" horizontalDpi="300" verticalDpi="4294967292"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A6E99-2E89-441D-B768-DB1EABC10134}">
  <dimension ref="A1:BZ110"/>
  <sheetViews>
    <sheetView zoomScale="75" zoomScaleNormal="75" zoomScaleSheetLayoutView="50" workbookViewId="0">
      <selection activeCell="S25" sqref="S25"/>
    </sheetView>
  </sheetViews>
  <sheetFormatPr defaultRowHeight="12.75"/>
  <cols>
    <col min="1" max="2" width="7.7109375" style="1442" customWidth="1"/>
    <col min="3" max="3" width="5.7109375" style="1442" customWidth="1"/>
    <col min="4" max="4" width="8.28515625" style="1442" customWidth="1"/>
    <col min="5" max="5" width="7.7109375" style="1442" customWidth="1"/>
    <col min="6" max="6" width="5.7109375" style="1442" customWidth="1"/>
    <col min="7" max="8" width="7.7109375" style="1442" customWidth="1"/>
    <col min="9" max="9" width="5.7109375" style="1442" customWidth="1"/>
    <col min="10" max="10" width="7.7109375" style="1442" customWidth="1"/>
    <col min="11" max="11" width="7.5703125" style="1442" customWidth="1"/>
    <col min="12" max="12" width="6.42578125" style="1442" customWidth="1"/>
    <col min="13" max="13" width="8.5703125" style="1442" customWidth="1"/>
    <col min="14" max="14" width="15.5703125" style="1442" customWidth="1"/>
    <col min="15" max="15" width="12.28515625" style="1442" customWidth="1"/>
    <col min="16" max="16" width="9.140625" style="1442" customWidth="1"/>
    <col min="17" max="19" width="9.7109375" style="1442" customWidth="1"/>
    <col min="20" max="20" width="16.5703125" style="1442" customWidth="1"/>
    <col min="21" max="21" width="8" style="607" customWidth="1"/>
    <col min="22" max="22" width="6" style="607" customWidth="1"/>
    <col min="23" max="23" width="4.5703125" style="607" customWidth="1"/>
    <col min="24" max="24" width="5.28515625" style="607" customWidth="1"/>
    <col min="25" max="25" width="5.42578125" style="607" customWidth="1"/>
    <col min="26" max="78" width="9.140625" style="607"/>
    <col min="79" max="256" width="9.140625" style="1442"/>
    <col min="257" max="258" width="7.7109375" style="1442" customWidth="1"/>
    <col min="259" max="259" width="5.7109375" style="1442" customWidth="1"/>
    <col min="260" max="260" width="8.28515625" style="1442" customWidth="1"/>
    <col min="261" max="261" width="7.7109375" style="1442" customWidth="1"/>
    <col min="262" max="262" width="5.7109375" style="1442" customWidth="1"/>
    <col min="263" max="264" width="7.7109375" style="1442" customWidth="1"/>
    <col min="265" max="265" width="5.7109375" style="1442" customWidth="1"/>
    <col min="266" max="266" width="7.7109375" style="1442" customWidth="1"/>
    <col min="267" max="267" width="7.5703125" style="1442" customWidth="1"/>
    <col min="268" max="268" width="6.42578125" style="1442" customWidth="1"/>
    <col min="269" max="269" width="8.5703125" style="1442" customWidth="1"/>
    <col min="270" max="270" width="15.5703125" style="1442" customWidth="1"/>
    <col min="271" max="271" width="12.28515625" style="1442" customWidth="1"/>
    <col min="272" max="272" width="9.140625" style="1442"/>
    <col min="273" max="275" width="9.7109375" style="1442" customWidth="1"/>
    <col min="276" max="276" width="16.5703125" style="1442" customWidth="1"/>
    <col min="277" max="277" width="8" style="1442" customWidth="1"/>
    <col min="278" max="278" width="6" style="1442" customWidth="1"/>
    <col min="279" max="279" width="4.5703125" style="1442" customWidth="1"/>
    <col min="280" max="280" width="5.28515625" style="1442" customWidth="1"/>
    <col min="281" max="281" width="5.42578125" style="1442" customWidth="1"/>
    <col min="282" max="512" width="9.140625" style="1442"/>
    <col min="513" max="514" width="7.7109375" style="1442" customWidth="1"/>
    <col min="515" max="515" width="5.7109375" style="1442" customWidth="1"/>
    <col min="516" max="516" width="8.28515625" style="1442" customWidth="1"/>
    <col min="517" max="517" width="7.7109375" style="1442" customWidth="1"/>
    <col min="518" max="518" width="5.7109375" style="1442" customWidth="1"/>
    <col min="519" max="520" width="7.7109375" style="1442" customWidth="1"/>
    <col min="521" max="521" width="5.7109375" style="1442" customWidth="1"/>
    <col min="522" max="522" width="7.7109375" style="1442" customWidth="1"/>
    <col min="523" max="523" width="7.5703125" style="1442" customWidth="1"/>
    <col min="524" max="524" width="6.42578125" style="1442" customWidth="1"/>
    <col min="525" max="525" width="8.5703125" style="1442" customWidth="1"/>
    <col min="526" max="526" width="15.5703125" style="1442" customWidth="1"/>
    <col min="527" max="527" width="12.28515625" style="1442" customWidth="1"/>
    <col min="528" max="528" width="9.140625" style="1442"/>
    <col min="529" max="531" width="9.7109375" style="1442" customWidth="1"/>
    <col min="532" max="532" width="16.5703125" style="1442" customWidth="1"/>
    <col min="533" max="533" width="8" style="1442" customWidth="1"/>
    <col min="534" max="534" width="6" style="1442" customWidth="1"/>
    <col min="535" max="535" width="4.5703125" style="1442" customWidth="1"/>
    <col min="536" max="536" width="5.28515625" style="1442" customWidth="1"/>
    <col min="537" max="537" width="5.42578125" style="1442" customWidth="1"/>
    <col min="538" max="768" width="9.140625" style="1442"/>
    <col min="769" max="770" width="7.7109375" style="1442" customWidth="1"/>
    <col min="771" max="771" width="5.7109375" style="1442" customWidth="1"/>
    <col min="772" max="772" width="8.28515625" style="1442" customWidth="1"/>
    <col min="773" max="773" width="7.7109375" style="1442" customWidth="1"/>
    <col min="774" max="774" width="5.7109375" style="1442" customWidth="1"/>
    <col min="775" max="776" width="7.7109375" style="1442" customWidth="1"/>
    <col min="777" max="777" width="5.7109375" style="1442" customWidth="1"/>
    <col min="778" max="778" width="7.7109375" style="1442" customWidth="1"/>
    <col min="779" max="779" width="7.5703125" style="1442" customWidth="1"/>
    <col min="780" max="780" width="6.42578125" style="1442" customWidth="1"/>
    <col min="781" max="781" width="8.5703125" style="1442" customWidth="1"/>
    <col min="782" max="782" width="15.5703125" style="1442" customWidth="1"/>
    <col min="783" max="783" width="12.28515625" style="1442" customWidth="1"/>
    <col min="784" max="784" width="9.140625" style="1442"/>
    <col min="785" max="787" width="9.7109375" style="1442" customWidth="1"/>
    <col min="788" max="788" width="16.5703125" style="1442" customWidth="1"/>
    <col min="789" max="789" width="8" style="1442" customWidth="1"/>
    <col min="790" max="790" width="6" style="1442" customWidth="1"/>
    <col min="791" max="791" width="4.5703125" style="1442" customWidth="1"/>
    <col min="792" max="792" width="5.28515625" style="1442" customWidth="1"/>
    <col min="793" max="793" width="5.42578125" style="1442" customWidth="1"/>
    <col min="794" max="1024" width="9.140625" style="1442"/>
    <col min="1025" max="1026" width="7.7109375" style="1442" customWidth="1"/>
    <col min="1027" max="1027" width="5.7109375" style="1442" customWidth="1"/>
    <col min="1028" max="1028" width="8.28515625" style="1442" customWidth="1"/>
    <col min="1029" max="1029" width="7.7109375" style="1442" customWidth="1"/>
    <col min="1030" max="1030" width="5.7109375" style="1442" customWidth="1"/>
    <col min="1031" max="1032" width="7.7109375" style="1442" customWidth="1"/>
    <col min="1033" max="1033" width="5.7109375" style="1442" customWidth="1"/>
    <col min="1034" max="1034" width="7.7109375" style="1442" customWidth="1"/>
    <col min="1035" max="1035" width="7.5703125" style="1442" customWidth="1"/>
    <col min="1036" max="1036" width="6.42578125" style="1442" customWidth="1"/>
    <col min="1037" max="1037" width="8.5703125" style="1442" customWidth="1"/>
    <col min="1038" max="1038" width="15.5703125" style="1442" customWidth="1"/>
    <col min="1039" max="1039" width="12.28515625" style="1442" customWidth="1"/>
    <col min="1040" max="1040" width="9.140625" style="1442"/>
    <col min="1041" max="1043" width="9.7109375" style="1442" customWidth="1"/>
    <col min="1044" max="1044" width="16.5703125" style="1442" customWidth="1"/>
    <col min="1045" max="1045" width="8" style="1442" customWidth="1"/>
    <col min="1046" max="1046" width="6" style="1442" customWidth="1"/>
    <col min="1047" max="1047" width="4.5703125" style="1442" customWidth="1"/>
    <col min="1048" max="1048" width="5.28515625" style="1442" customWidth="1"/>
    <col min="1049" max="1049" width="5.42578125" style="1442" customWidth="1"/>
    <col min="1050" max="1280" width="9.140625" style="1442"/>
    <col min="1281" max="1282" width="7.7109375" style="1442" customWidth="1"/>
    <col min="1283" max="1283" width="5.7109375" style="1442" customWidth="1"/>
    <col min="1284" max="1284" width="8.28515625" style="1442" customWidth="1"/>
    <col min="1285" max="1285" width="7.7109375" style="1442" customWidth="1"/>
    <col min="1286" max="1286" width="5.7109375" style="1442" customWidth="1"/>
    <col min="1287" max="1288" width="7.7109375" style="1442" customWidth="1"/>
    <col min="1289" max="1289" width="5.7109375" style="1442" customWidth="1"/>
    <col min="1290" max="1290" width="7.7109375" style="1442" customWidth="1"/>
    <col min="1291" max="1291" width="7.5703125" style="1442" customWidth="1"/>
    <col min="1292" max="1292" width="6.42578125" style="1442" customWidth="1"/>
    <col min="1293" max="1293" width="8.5703125" style="1442" customWidth="1"/>
    <col min="1294" max="1294" width="15.5703125" style="1442" customWidth="1"/>
    <col min="1295" max="1295" width="12.28515625" style="1442" customWidth="1"/>
    <col min="1296" max="1296" width="9.140625" style="1442"/>
    <col min="1297" max="1299" width="9.7109375" style="1442" customWidth="1"/>
    <col min="1300" max="1300" width="16.5703125" style="1442" customWidth="1"/>
    <col min="1301" max="1301" width="8" style="1442" customWidth="1"/>
    <col min="1302" max="1302" width="6" style="1442" customWidth="1"/>
    <col min="1303" max="1303" width="4.5703125" style="1442" customWidth="1"/>
    <col min="1304" max="1304" width="5.28515625" style="1442" customWidth="1"/>
    <col min="1305" max="1305" width="5.42578125" style="1442" customWidth="1"/>
    <col min="1306" max="1536" width="9.140625" style="1442"/>
    <col min="1537" max="1538" width="7.7109375" style="1442" customWidth="1"/>
    <col min="1539" max="1539" width="5.7109375" style="1442" customWidth="1"/>
    <col min="1540" max="1540" width="8.28515625" style="1442" customWidth="1"/>
    <col min="1541" max="1541" width="7.7109375" style="1442" customWidth="1"/>
    <col min="1542" max="1542" width="5.7109375" style="1442" customWidth="1"/>
    <col min="1543" max="1544" width="7.7109375" style="1442" customWidth="1"/>
    <col min="1545" max="1545" width="5.7109375" style="1442" customWidth="1"/>
    <col min="1546" max="1546" width="7.7109375" style="1442" customWidth="1"/>
    <col min="1547" max="1547" width="7.5703125" style="1442" customWidth="1"/>
    <col min="1548" max="1548" width="6.42578125" style="1442" customWidth="1"/>
    <col min="1549" max="1549" width="8.5703125" style="1442" customWidth="1"/>
    <col min="1550" max="1550" width="15.5703125" style="1442" customWidth="1"/>
    <col min="1551" max="1551" width="12.28515625" style="1442" customWidth="1"/>
    <col min="1552" max="1552" width="9.140625" style="1442"/>
    <col min="1553" max="1555" width="9.7109375" style="1442" customWidth="1"/>
    <col min="1556" max="1556" width="16.5703125" style="1442" customWidth="1"/>
    <col min="1557" max="1557" width="8" style="1442" customWidth="1"/>
    <col min="1558" max="1558" width="6" style="1442" customWidth="1"/>
    <col min="1559" max="1559" width="4.5703125" style="1442" customWidth="1"/>
    <col min="1560" max="1560" width="5.28515625" style="1442" customWidth="1"/>
    <col min="1561" max="1561" width="5.42578125" style="1442" customWidth="1"/>
    <col min="1562" max="1792" width="9.140625" style="1442"/>
    <col min="1793" max="1794" width="7.7109375" style="1442" customWidth="1"/>
    <col min="1795" max="1795" width="5.7109375" style="1442" customWidth="1"/>
    <col min="1796" max="1796" width="8.28515625" style="1442" customWidth="1"/>
    <col min="1797" max="1797" width="7.7109375" style="1442" customWidth="1"/>
    <col min="1798" max="1798" width="5.7109375" style="1442" customWidth="1"/>
    <col min="1799" max="1800" width="7.7109375" style="1442" customWidth="1"/>
    <col min="1801" max="1801" width="5.7109375" style="1442" customWidth="1"/>
    <col min="1802" max="1802" width="7.7109375" style="1442" customWidth="1"/>
    <col min="1803" max="1803" width="7.5703125" style="1442" customWidth="1"/>
    <col min="1804" max="1804" width="6.42578125" style="1442" customWidth="1"/>
    <col min="1805" max="1805" width="8.5703125" style="1442" customWidth="1"/>
    <col min="1806" max="1806" width="15.5703125" style="1442" customWidth="1"/>
    <col min="1807" max="1807" width="12.28515625" style="1442" customWidth="1"/>
    <col min="1808" max="1808" width="9.140625" style="1442"/>
    <col min="1809" max="1811" width="9.7109375" style="1442" customWidth="1"/>
    <col min="1812" max="1812" width="16.5703125" style="1442" customWidth="1"/>
    <col min="1813" max="1813" width="8" style="1442" customWidth="1"/>
    <col min="1814" max="1814" width="6" style="1442" customWidth="1"/>
    <col min="1815" max="1815" width="4.5703125" style="1442" customWidth="1"/>
    <col min="1816" max="1816" width="5.28515625" style="1442" customWidth="1"/>
    <col min="1817" max="1817" width="5.42578125" style="1442" customWidth="1"/>
    <col min="1818" max="2048" width="9.140625" style="1442"/>
    <col min="2049" max="2050" width="7.7109375" style="1442" customWidth="1"/>
    <col min="2051" max="2051" width="5.7109375" style="1442" customWidth="1"/>
    <col min="2052" max="2052" width="8.28515625" style="1442" customWidth="1"/>
    <col min="2053" max="2053" width="7.7109375" style="1442" customWidth="1"/>
    <col min="2054" max="2054" width="5.7109375" style="1442" customWidth="1"/>
    <col min="2055" max="2056" width="7.7109375" style="1442" customWidth="1"/>
    <col min="2057" max="2057" width="5.7109375" style="1442" customWidth="1"/>
    <col min="2058" max="2058" width="7.7109375" style="1442" customWidth="1"/>
    <col min="2059" max="2059" width="7.5703125" style="1442" customWidth="1"/>
    <col min="2060" max="2060" width="6.42578125" style="1442" customWidth="1"/>
    <col min="2061" max="2061" width="8.5703125" style="1442" customWidth="1"/>
    <col min="2062" max="2062" width="15.5703125" style="1442" customWidth="1"/>
    <col min="2063" max="2063" width="12.28515625" style="1442" customWidth="1"/>
    <col min="2064" max="2064" width="9.140625" style="1442"/>
    <col min="2065" max="2067" width="9.7109375" style="1442" customWidth="1"/>
    <col min="2068" max="2068" width="16.5703125" style="1442" customWidth="1"/>
    <col min="2069" max="2069" width="8" style="1442" customWidth="1"/>
    <col min="2070" max="2070" width="6" style="1442" customWidth="1"/>
    <col min="2071" max="2071" width="4.5703125" style="1442" customWidth="1"/>
    <col min="2072" max="2072" width="5.28515625" style="1442" customWidth="1"/>
    <col min="2073" max="2073" width="5.42578125" style="1442" customWidth="1"/>
    <col min="2074" max="2304" width="9.140625" style="1442"/>
    <col min="2305" max="2306" width="7.7109375" style="1442" customWidth="1"/>
    <col min="2307" max="2307" width="5.7109375" style="1442" customWidth="1"/>
    <col min="2308" max="2308" width="8.28515625" style="1442" customWidth="1"/>
    <col min="2309" max="2309" width="7.7109375" style="1442" customWidth="1"/>
    <col min="2310" max="2310" width="5.7109375" style="1442" customWidth="1"/>
    <col min="2311" max="2312" width="7.7109375" style="1442" customWidth="1"/>
    <col min="2313" max="2313" width="5.7109375" style="1442" customWidth="1"/>
    <col min="2314" max="2314" width="7.7109375" style="1442" customWidth="1"/>
    <col min="2315" max="2315" width="7.5703125" style="1442" customWidth="1"/>
    <col min="2316" max="2316" width="6.42578125" style="1442" customWidth="1"/>
    <col min="2317" max="2317" width="8.5703125" style="1442" customWidth="1"/>
    <col min="2318" max="2318" width="15.5703125" style="1442" customWidth="1"/>
    <col min="2319" max="2319" width="12.28515625" style="1442" customWidth="1"/>
    <col min="2320" max="2320" width="9.140625" style="1442"/>
    <col min="2321" max="2323" width="9.7109375" style="1442" customWidth="1"/>
    <col min="2324" max="2324" width="16.5703125" style="1442" customWidth="1"/>
    <col min="2325" max="2325" width="8" style="1442" customWidth="1"/>
    <col min="2326" max="2326" width="6" style="1442" customWidth="1"/>
    <col min="2327" max="2327" width="4.5703125" style="1442" customWidth="1"/>
    <col min="2328" max="2328" width="5.28515625" style="1442" customWidth="1"/>
    <col min="2329" max="2329" width="5.42578125" style="1442" customWidth="1"/>
    <col min="2330" max="2560" width="9.140625" style="1442"/>
    <col min="2561" max="2562" width="7.7109375" style="1442" customWidth="1"/>
    <col min="2563" max="2563" width="5.7109375" style="1442" customWidth="1"/>
    <col min="2564" max="2564" width="8.28515625" style="1442" customWidth="1"/>
    <col min="2565" max="2565" width="7.7109375" style="1442" customWidth="1"/>
    <col min="2566" max="2566" width="5.7109375" style="1442" customWidth="1"/>
    <col min="2567" max="2568" width="7.7109375" style="1442" customWidth="1"/>
    <col min="2569" max="2569" width="5.7109375" style="1442" customWidth="1"/>
    <col min="2570" max="2570" width="7.7109375" style="1442" customWidth="1"/>
    <col min="2571" max="2571" width="7.5703125" style="1442" customWidth="1"/>
    <col min="2572" max="2572" width="6.42578125" style="1442" customWidth="1"/>
    <col min="2573" max="2573" width="8.5703125" style="1442" customWidth="1"/>
    <col min="2574" max="2574" width="15.5703125" style="1442" customWidth="1"/>
    <col min="2575" max="2575" width="12.28515625" style="1442" customWidth="1"/>
    <col min="2576" max="2576" width="9.140625" style="1442"/>
    <col min="2577" max="2579" width="9.7109375" style="1442" customWidth="1"/>
    <col min="2580" max="2580" width="16.5703125" style="1442" customWidth="1"/>
    <col min="2581" max="2581" width="8" style="1442" customWidth="1"/>
    <col min="2582" max="2582" width="6" style="1442" customWidth="1"/>
    <col min="2583" max="2583" width="4.5703125" style="1442" customWidth="1"/>
    <col min="2584" max="2584" width="5.28515625" style="1442" customWidth="1"/>
    <col min="2585" max="2585" width="5.42578125" style="1442" customWidth="1"/>
    <col min="2586" max="2816" width="9.140625" style="1442"/>
    <col min="2817" max="2818" width="7.7109375" style="1442" customWidth="1"/>
    <col min="2819" max="2819" width="5.7109375" style="1442" customWidth="1"/>
    <col min="2820" max="2820" width="8.28515625" style="1442" customWidth="1"/>
    <col min="2821" max="2821" width="7.7109375" style="1442" customWidth="1"/>
    <col min="2822" max="2822" width="5.7109375" style="1442" customWidth="1"/>
    <col min="2823" max="2824" width="7.7109375" style="1442" customWidth="1"/>
    <col min="2825" max="2825" width="5.7109375" style="1442" customWidth="1"/>
    <col min="2826" max="2826" width="7.7109375" style="1442" customWidth="1"/>
    <col min="2827" max="2827" width="7.5703125" style="1442" customWidth="1"/>
    <col min="2828" max="2828" width="6.42578125" style="1442" customWidth="1"/>
    <col min="2829" max="2829" width="8.5703125" style="1442" customWidth="1"/>
    <col min="2830" max="2830" width="15.5703125" style="1442" customWidth="1"/>
    <col min="2831" max="2831" width="12.28515625" style="1442" customWidth="1"/>
    <col min="2832" max="2832" width="9.140625" style="1442"/>
    <col min="2833" max="2835" width="9.7109375" style="1442" customWidth="1"/>
    <col min="2836" max="2836" width="16.5703125" style="1442" customWidth="1"/>
    <col min="2837" max="2837" width="8" style="1442" customWidth="1"/>
    <col min="2838" max="2838" width="6" style="1442" customWidth="1"/>
    <col min="2839" max="2839" width="4.5703125" style="1442" customWidth="1"/>
    <col min="2840" max="2840" width="5.28515625" style="1442" customWidth="1"/>
    <col min="2841" max="2841" width="5.42578125" style="1442" customWidth="1"/>
    <col min="2842" max="3072" width="9.140625" style="1442"/>
    <col min="3073" max="3074" width="7.7109375" style="1442" customWidth="1"/>
    <col min="3075" max="3075" width="5.7109375" style="1442" customWidth="1"/>
    <col min="3076" max="3076" width="8.28515625" style="1442" customWidth="1"/>
    <col min="3077" max="3077" width="7.7109375" style="1442" customWidth="1"/>
    <col min="3078" max="3078" width="5.7109375" style="1442" customWidth="1"/>
    <col min="3079" max="3080" width="7.7109375" style="1442" customWidth="1"/>
    <col min="3081" max="3081" width="5.7109375" style="1442" customWidth="1"/>
    <col min="3082" max="3082" width="7.7109375" style="1442" customWidth="1"/>
    <col min="3083" max="3083" width="7.5703125" style="1442" customWidth="1"/>
    <col min="3084" max="3084" width="6.42578125" style="1442" customWidth="1"/>
    <col min="3085" max="3085" width="8.5703125" style="1442" customWidth="1"/>
    <col min="3086" max="3086" width="15.5703125" style="1442" customWidth="1"/>
    <col min="3087" max="3087" width="12.28515625" style="1442" customWidth="1"/>
    <col min="3088" max="3088" width="9.140625" style="1442"/>
    <col min="3089" max="3091" width="9.7109375" style="1442" customWidth="1"/>
    <col min="3092" max="3092" width="16.5703125" style="1442" customWidth="1"/>
    <col min="3093" max="3093" width="8" style="1442" customWidth="1"/>
    <col min="3094" max="3094" width="6" style="1442" customWidth="1"/>
    <col min="3095" max="3095" width="4.5703125" style="1442" customWidth="1"/>
    <col min="3096" max="3096" width="5.28515625" style="1442" customWidth="1"/>
    <col min="3097" max="3097" width="5.42578125" style="1442" customWidth="1"/>
    <col min="3098" max="3328" width="9.140625" style="1442"/>
    <col min="3329" max="3330" width="7.7109375" style="1442" customWidth="1"/>
    <col min="3331" max="3331" width="5.7109375" style="1442" customWidth="1"/>
    <col min="3332" max="3332" width="8.28515625" style="1442" customWidth="1"/>
    <col min="3333" max="3333" width="7.7109375" style="1442" customWidth="1"/>
    <col min="3334" max="3334" width="5.7109375" style="1442" customWidth="1"/>
    <col min="3335" max="3336" width="7.7109375" style="1442" customWidth="1"/>
    <col min="3337" max="3337" width="5.7109375" style="1442" customWidth="1"/>
    <col min="3338" max="3338" width="7.7109375" style="1442" customWidth="1"/>
    <col min="3339" max="3339" width="7.5703125" style="1442" customWidth="1"/>
    <col min="3340" max="3340" width="6.42578125" style="1442" customWidth="1"/>
    <col min="3341" max="3341" width="8.5703125" style="1442" customWidth="1"/>
    <col min="3342" max="3342" width="15.5703125" style="1442" customWidth="1"/>
    <col min="3343" max="3343" width="12.28515625" style="1442" customWidth="1"/>
    <col min="3344" max="3344" width="9.140625" style="1442"/>
    <col min="3345" max="3347" width="9.7109375" style="1442" customWidth="1"/>
    <col min="3348" max="3348" width="16.5703125" style="1442" customWidth="1"/>
    <col min="3349" max="3349" width="8" style="1442" customWidth="1"/>
    <col min="3350" max="3350" width="6" style="1442" customWidth="1"/>
    <col min="3351" max="3351" width="4.5703125" style="1442" customWidth="1"/>
    <col min="3352" max="3352" width="5.28515625" style="1442" customWidth="1"/>
    <col min="3353" max="3353" width="5.42578125" style="1442" customWidth="1"/>
    <col min="3354" max="3584" width="9.140625" style="1442"/>
    <col min="3585" max="3586" width="7.7109375" style="1442" customWidth="1"/>
    <col min="3587" max="3587" width="5.7109375" style="1442" customWidth="1"/>
    <col min="3588" max="3588" width="8.28515625" style="1442" customWidth="1"/>
    <col min="3589" max="3589" width="7.7109375" style="1442" customWidth="1"/>
    <col min="3590" max="3590" width="5.7109375" style="1442" customWidth="1"/>
    <col min="3591" max="3592" width="7.7109375" style="1442" customWidth="1"/>
    <col min="3593" max="3593" width="5.7109375" style="1442" customWidth="1"/>
    <col min="3594" max="3594" width="7.7109375" style="1442" customWidth="1"/>
    <col min="3595" max="3595" width="7.5703125" style="1442" customWidth="1"/>
    <col min="3596" max="3596" width="6.42578125" style="1442" customWidth="1"/>
    <col min="3597" max="3597" width="8.5703125" style="1442" customWidth="1"/>
    <col min="3598" max="3598" width="15.5703125" style="1442" customWidth="1"/>
    <col min="3599" max="3599" width="12.28515625" style="1442" customWidth="1"/>
    <col min="3600" max="3600" width="9.140625" style="1442"/>
    <col min="3601" max="3603" width="9.7109375" style="1442" customWidth="1"/>
    <col min="3604" max="3604" width="16.5703125" style="1442" customWidth="1"/>
    <col min="3605" max="3605" width="8" style="1442" customWidth="1"/>
    <col min="3606" max="3606" width="6" style="1442" customWidth="1"/>
    <col min="3607" max="3607" width="4.5703125" style="1442" customWidth="1"/>
    <col min="3608" max="3608" width="5.28515625" style="1442" customWidth="1"/>
    <col min="3609" max="3609" width="5.42578125" style="1442" customWidth="1"/>
    <col min="3610" max="3840" width="9.140625" style="1442"/>
    <col min="3841" max="3842" width="7.7109375" style="1442" customWidth="1"/>
    <col min="3843" max="3843" width="5.7109375" style="1442" customWidth="1"/>
    <col min="3844" max="3844" width="8.28515625" style="1442" customWidth="1"/>
    <col min="3845" max="3845" width="7.7109375" style="1442" customWidth="1"/>
    <col min="3846" max="3846" width="5.7109375" style="1442" customWidth="1"/>
    <col min="3847" max="3848" width="7.7109375" style="1442" customWidth="1"/>
    <col min="3849" max="3849" width="5.7109375" style="1442" customWidth="1"/>
    <col min="3850" max="3850" width="7.7109375" style="1442" customWidth="1"/>
    <col min="3851" max="3851" width="7.5703125" style="1442" customWidth="1"/>
    <col min="3852" max="3852" width="6.42578125" style="1442" customWidth="1"/>
    <col min="3853" max="3853" width="8.5703125" style="1442" customWidth="1"/>
    <col min="3854" max="3854" width="15.5703125" style="1442" customWidth="1"/>
    <col min="3855" max="3855" width="12.28515625" style="1442" customWidth="1"/>
    <col min="3856" max="3856" width="9.140625" style="1442"/>
    <col min="3857" max="3859" width="9.7109375" style="1442" customWidth="1"/>
    <col min="3860" max="3860" width="16.5703125" style="1442" customWidth="1"/>
    <col min="3861" max="3861" width="8" style="1442" customWidth="1"/>
    <col min="3862" max="3862" width="6" style="1442" customWidth="1"/>
    <col min="3863" max="3863" width="4.5703125" style="1442" customWidth="1"/>
    <col min="3864" max="3864" width="5.28515625" style="1442" customWidth="1"/>
    <col min="3865" max="3865" width="5.42578125" style="1442" customWidth="1"/>
    <col min="3866" max="4096" width="9.140625" style="1442"/>
    <col min="4097" max="4098" width="7.7109375" style="1442" customWidth="1"/>
    <col min="4099" max="4099" width="5.7109375" style="1442" customWidth="1"/>
    <col min="4100" max="4100" width="8.28515625" style="1442" customWidth="1"/>
    <col min="4101" max="4101" width="7.7109375" style="1442" customWidth="1"/>
    <col min="4102" max="4102" width="5.7109375" style="1442" customWidth="1"/>
    <col min="4103" max="4104" width="7.7109375" style="1442" customWidth="1"/>
    <col min="4105" max="4105" width="5.7109375" style="1442" customWidth="1"/>
    <col min="4106" max="4106" width="7.7109375" style="1442" customWidth="1"/>
    <col min="4107" max="4107" width="7.5703125" style="1442" customWidth="1"/>
    <col min="4108" max="4108" width="6.42578125" style="1442" customWidth="1"/>
    <col min="4109" max="4109" width="8.5703125" style="1442" customWidth="1"/>
    <col min="4110" max="4110" width="15.5703125" style="1442" customWidth="1"/>
    <col min="4111" max="4111" width="12.28515625" style="1442" customWidth="1"/>
    <col min="4112" max="4112" width="9.140625" style="1442"/>
    <col min="4113" max="4115" width="9.7109375" style="1442" customWidth="1"/>
    <col min="4116" max="4116" width="16.5703125" style="1442" customWidth="1"/>
    <col min="4117" max="4117" width="8" style="1442" customWidth="1"/>
    <col min="4118" max="4118" width="6" style="1442" customWidth="1"/>
    <col min="4119" max="4119" width="4.5703125" style="1442" customWidth="1"/>
    <col min="4120" max="4120" width="5.28515625" style="1442" customWidth="1"/>
    <col min="4121" max="4121" width="5.42578125" style="1442" customWidth="1"/>
    <col min="4122" max="4352" width="9.140625" style="1442"/>
    <col min="4353" max="4354" width="7.7109375" style="1442" customWidth="1"/>
    <col min="4355" max="4355" width="5.7109375" style="1442" customWidth="1"/>
    <col min="4356" max="4356" width="8.28515625" style="1442" customWidth="1"/>
    <col min="4357" max="4357" width="7.7109375" style="1442" customWidth="1"/>
    <col min="4358" max="4358" width="5.7109375" style="1442" customWidth="1"/>
    <col min="4359" max="4360" width="7.7109375" style="1442" customWidth="1"/>
    <col min="4361" max="4361" width="5.7109375" style="1442" customWidth="1"/>
    <col min="4362" max="4362" width="7.7109375" style="1442" customWidth="1"/>
    <col min="4363" max="4363" width="7.5703125" style="1442" customWidth="1"/>
    <col min="4364" max="4364" width="6.42578125" style="1442" customWidth="1"/>
    <col min="4365" max="4365" width="8.5703125" style="1442" customWidth="1"/>
    <col min="4366" max="4366" width="15.5703125" style="1442" customWidth="1"/>
    <col min="4367" max="4367" width="12.28515625" style="1442" customWidth="1"/>
    <col min="4368" max="4368" width="9.140625" style="1442"/>
    <col min="4369" max="4371" width="9.7109375" style="1442" customWidth="1"/>
    <col min="4372" max="4372" width="16.5703125" style="1442" customWidth="1"/>
    <col min="4373" max="4373" width="8" style="1442" customWidth="1"/>
    <col min="4374" max="4374" width="6" style="1442" customWidth="1"/>
    <col min="4375" max="4375" width="4.5703125" style="1442" customWidth="1"/>
    <col min="4376" max="4376" width="5.28515625" style="1442" customWidth="1"/>
    <col min="4377" max="4377" width="5.42578125" style="1442" customWidth="1"/>
    <col min="4378" max="4608" width="9.140625" style="1442"/>
    <col min="4609" max="4610" width="7.7109375" style="1442" customWidth="1"/>
    <col min="4611" max="4611" width="5.7109375" style="1442" customWidth="1"/>
    <col min="4612" max="4612" width="8.28515625" style="1442" customWidth="1"/>
    <col min="4613" max="4613" width="7.7109375" style="1442" customWidth="1"/>
    <col min="4614" max="4614" width="5.7109375" style="1442" customWidth="1"/>
    <col min="4615" max="4616" width="7.7109375" style="1442" customWidth="1"/>
    <col min="4617" max="4617" width="5.7109375" style="1442" customWidth="1"/>
    <col min="4618" max="4618" width="7.7109375" style="1442" customWidth="1"/>
    <col min="4619" max="4619" width="7.5703125" style="1442" customWidth="1"/>
    <col min="4620" max="4620" width="6.42578125" style="1442" customWidth="1"/>
    <col min="4621" max="4621" width="8.5703125" style="1442" customWidth="1"/>
    <col min="4622" max="4622" width="15.5703125" style="1442" customWidth="1"/>
    <col min="4623" max="4623" width="12.28515625" style="1442" customWidth="1"/>
    <col min="4624" max="4624" width="9.140625" style="1442"/>
    <col min="4625" max="4627" width="9.7109375" style="1442" customWidth="1"/>
    <col min="4628" max="4628" width="16.5703125" style="1442" customWidth="1"/>
    <col min="4629" max="4629" width="8" style="1442" customWidth="1"/>
    <col min="4630" max="4630" width="6" style="1442" customWidth="1"/>
    <col min="4631" max="4631" width="4.5703125" style="1442" customWidth="1"/>
    <col min="4632" max="4632" width="5.28515625" style="1442" customWidth="1"/>
    <col min="4633" max="4633" width="5.42578125" style="1442" customWidth="1"/>
    <col min="4634" max="4864" width="9.140625" style="1442"/>
    <col min="4865" max="4866" width="7.7109375" style="1442" customWidth="1"/>
    <col min="4867" max="4867" width="5.7109375" style="1442" customWidth="1"/>
    <col min="4868" max="4868" width="8.28515625" style="1442" customWidth="1"/>
    <col min="4869" max="4869" width="7.7109375" style="1442" customWidth="1"/>
    <col min="4870" max="4870" width="5.7109375" style="1442" customWidth="1"/>
    <col min="4871" max="4872" width="7.7109375" style="1442" customWidth="1"/>
    <col min="4873" max="4873" width="5.7109375" style="1442" customWidth="1"/>
    <col min="4874" max="4874" width="7.7109375" style="1442" customWidth="1"/>
    <col min="4875" max="4875" width="7.5703125" style="1442" customWidth="1"/>
    <col min="4876" max="4876" width="6.42578125" style="1442" customWidth="1"/>
    <col min="4877" max="4877" width="8.5703125" style="1442" customWidth="1"/>
    <col min="4878" max="4878" width="15.5703125" style="1442" customWidth="1"/>
    <col min="4879" max="4879" width="12.28515625" style="1442" customWidth="1"/>
    <col min="4880" max="4880" width="9.140625" style="1442"/>
    <col min="4881" max="4883" width="9.7109375" style="1442" customWidth="1"/>
    <col min="4884" max="4884" width="16.5703125" style="1442" customWidth="1"/>
    <col min="4885" max="4885" width="8" style="1442" customWidth="1"/>
    <col min="4886" max="4886" width="6" style="1442" customWidth="1"/>
    <col min="4887" max="4887" width="4.5703125" style="1442" customWidth="1"/>
    <col min="4888" max="4888" width="5.28515625" style="1442" customWidth="1"/>
    <col min="4889" max="4889" width="5.42578125" style="1442" customWidth="1"/>
    <col min="4890" max="5120" width="9.140625" style="1442"/>
    <col min="5121" max="5122" width="7.7109375" style="1442" customWidth="1"/>
    <col min="5123" max="5123" width="5.7109375" style="1442" customWidth="1"/>
    <col min="5124" max="5124" width="8.28515625" style="1442" customWidth="1"/>
    <col min="5125" max="5125" width="7.7109375" style="1442" customWidth="1"/>
    <col min="5126" max="5126" width="5.7109375" style="1442" customWidth="1"/>
    <col min="5127" max="5128" width="7.7109375" style="1442" customWidth="1"/>
    <col min="5129" max="5129" width="5.7109375" style="1442" customWidth="1"/>
    <col min="5130" max="5130" width="7.7109375" style="1442" customWidth="1"/>
    <col min="5131" max="5131" width="7.5703125" style="1442" customWidth="1"/>
    <col min="5132" max="5132" width="6.42578125" style="1442" customWidth="1"/>
    <col min="5133" max="5133" width="8.5703125" style="1442" customWidth="1"/>
    <col min="5134" max="5134" width="15.5703125" style="1442" customWidth="1"/>
    <col min="5135" max="5135" width="12.28515625" style="1442" customWidth="1"/>
    <col min="5136" max="5136" width="9.140625" style="1442"/>
    <col min="5137" max="5139" width="9.7109375" style="1442" customWidth="1"/>
    <col min="5140" max="5140" width="16.5703125" style="1442" customWidth="1"/>
    <col min="5141" max="5141" width="8" style="1442" customWidth="1"/>
    <col min="5142" max="5142" width="6" style="1442" customWidth="1"/>
    <col min="5143" max="5143" width="4.5703125" style="1442" customWidth="1"/>
    <col min="5144" max="5144" width="5.28515625" style="1442" customWidth="1"/>
    <col min="5145" max="5145" width="5.42578125" style="1442" customWidth="1"/>
    <col min="5146" max="5376" width="9.140625" style="1442"/>
    <col min="5377" max="5378" width="7.7109375" style="1442" customWidth="1"/>
    <col min="5379" max="5379" width="5.7109375" style="1442" customWidth="1"/>
    <col min="5380" max="5380" width="8.28515625" style="1442" customWidth="1"/>
    <col min="5381" max="5381" width="7.7109375" style="1442" customWidth="1"/>
    <col min="5382" max="5382" width="5.7109375" style="1442" customWidth="1"/>
    <col min="5383" max="5384" width="7.7109375" style="1442" customWidth="1"/>
    <col min="5385" max="5385" width="5.7109375" style="1442" customWidth="1"/>
    <col min="5386" max="5386" width="7.7109375" style="1442" customWidth="1"/>
    <col min="5387" max="5387" width="7.5703125" style="1442" customWidth="1"/>
    <col min="5388" max="5388" width="6.42578125" style="1442" customWidth="1"/>
    <col min="5389" max="5389" width="8.5703125" style="1442" customWidth="1"/>
    <col min="5390" max="5390" width="15.5703125" style="1442" customWidth="1"/>
    <col min="5391" max="5391" width="12.28515625" style="1442" customWidth="1"/>
    <col min="5392" max="5392" width="9.140625" style="1442"/>
    <col min="5393" max="5395" width="9.7109375" style="1442" customWidth="1"/>
    <col min="5396" max="5396" width="16.5703125" style="1442" customWidth="1"/>
    <col min="5397" max="5397" width="8" style="1442" customWidth="1"/>
    <col min="5398" max="5398" width="6" style="1442" customWidth="1"/>
    <col min="5399" max="5399" width="4.5703125" style="1442" customWidth="1"/>
    <col min="5400" max="5400" width="5.28515625" style="1442" customWidth="1"/>
    <col min="5401" max="5401" width="5.42578125" style="1442" customWidth="1"/>
    <col min="5402" max="5632" width="9.140625" style="1442"/>
    <col min="5633" max="5634" width="7.7109375" style="1442" customWidth="1"/>
    <col min="5635" max="5635" width="5.7109375" style="1442" customWidth="1"/>
    <col min="5636" max="5636" width="8.28515625" style="1442" customWidth="1"/>
    <col min="5637" max="5637" width="7.7109375" style="1442" customWidth="1"/>
    <col min="5638" max="5638" width="5.7109375" style="1442" customWidth="1"/>
    <col min="5639" max="5640" width="7.7109375" style="1442" customWidth="1"/>
    <col min="5641" max="5641" width="5.7109375" style="1442" customWidth="1"/>
    <col min="5642" max="5642" width="7.7109375" style="1442" customWidth="1"/>
    <col min="5643" max="5643" width="7.5703125" style="1442" customWidth="1"/>
    <col min="5644" max="5644" width="6.42578125" style="1442" customWidth="1"/>
    <col min="5645" max="5645" width="8.5703125" style="1442" customWidth="1"/>
    <col min="5646" max="5646" width="15.5703125" style="1442" customWidth="1"/>
    <col min="5647" max="5647" width="12.28515625" style="1442" customWidth="1"/>
    <col min="5648" max="5648" width="9.140625" style="1442"/>
    <col min="5649" max="5651" width="9.7109375" style="1442" customWidth="1"/>
    <col min="5652" max="5652" width="16.5703125" style="1442" customWidth="1"/>
    <col min="5653" max="5653" width="8" style="1442" customWidth="1"/>
    <col min="5654" max="5654" width="6" style="1442" customWidth="1"/>
    <col min="5655" max="5655" width="4.5703125" style="1442" customWidth="1"/>
    <col min="5656" max="5656" width="5.28515625" style="1442" customWidth="1"/>
    <col min="5657" max="5657" width="5.42578125" style="1442" customWidth="1"/>
    <col min="5658" max="5888" width="9.140625" style="1442"/>
    <col min="5889" max="5890" width="7.7109375" style="1442" customWidth="1"/>
    <col min="5891" max="5891" width="5.7109375" style="1442" customWidth="1"/>
    <col min="5892" max="5892" width="8.28515625" style="1442" customWidth="1"/>
    <col min="5893" max="5893" width="7.7109375" style="1442" customWidth="1"/>
    <col min="5894" max="5894" width="5.7109375" style="1442" customWidth="1"/>
    <col min="5895" max="5896" width="7.7109375" style="1442" customWidth="1"/>
    <col min="5897" max="5897" width="5.7109375" style="1442" customWidth="1"/>
    <col min="5898" max="5898" width="7.7109375" style="1442" customWidth="1"/>
    <col min="5899" max="5899" width="7.5703125" style="1442" customWidth="1"/>
    <col min="5900" max="5900" width="6.42578125" style="1442" customWidth="1"/>
    <col min="5901" max="5901" width="8.5703125" style="1442" customWidth="1"/>
    <col min="5902" max="5902" width="15.5703125" style="1442" customWidth="1"/>
    <col min="5903" max="5903" width="12.28515625" style="1442" customWidth="1"/>
    <col min="5904" max="5904" width="9.140625" style="1442"/>
    <col min="5905" max="5907" width="9.7109375" style="1442" customWidth="1"/>
    <col min="5908" max="5908" width="16.5703125" style="1442" customWidth="1"/>
    <col min="5909" max="5909" width="8" style="1442" customWidth="1"/>
    <col min="5910" max="5910" width="6" style="1442" customWidth="1"/>
    <col min="5911" max="5911" width="4.5703125" style="1442" customWidth="1"/>
    <col min="5912" max="5912" width="5.28515625" style="1442" customWidth="1"/>
    <col min="5913" max="5913" width="5.42578125" style="1442" customWidth="1"/>
    <col min="5914" max="6144" width="9.140625" style="1442"/>
    <col min="6145" max="6146" width="7.7109375" style="1442" customWidth="1"/>
    <col min="6147" max="6147" width="5.7109375" style="1442" customWidth="1"/>
    <col min="6148" max="6148" width="8.28515625" style="1442" customWidth="1"/>
    <col min="6149" max="6149" width="7.7109375" style="1442" customWidth="1"/>
    <col min="6150" max="6150" width="5.7109375" style="1442" customWidth="1"/>
    <col min="6151" max="6152" width="7.7109375" style="1442" customWidth="1"/>
    <col min="6153" max="6153" width="5.7109375" style="1442" customWidth="1"/>
    <col min="6154" max="6154" width="7.7109375" style="1442" customWidth="1"/>
    <col min="6155" max="6155" width="7.5703125" style="1442" customWidth="1"/>
    <col min="6156" max="6156" width="6.42578125" style="1442" customWidth="1"/>
    <col min="6157" max="6157" width="8.5703125" style="1442" customWidth="1"/>
    <col min="6158" max="6158" width="15.5703125" style="1442" customWidth="1"/>
    <col min="6159" max="6159" width="12.28515625" style="1442" customWidth="1"/>
    <col min="6160" max="6160" width="9.140625" style="1442"/>
    <col min="6161" max="6163" width="9.7109375" style="1442" customWidth="1"/>
    <col min="6164" max="6164" width="16.5703125" style="1442" customWidth="1"/>
    <col min="6165" max="6165" width="8" style="1442" customWidth="1"/>
    <col min="6166" max="6166" width="6" style="1442" customWidth="1"/>
    <col min="6167" max="6167" width="4.5703125" style="1442" customWidth="1"/>
    <col min="6168" max="6168" width="5.28515625" style="1442" customWidth="1"/>
    <col min="6169" max="6169" width="5.42578125" style="1442" customWidth="1"/>
    <col min="6170" max="6400" width="9.140625" style="1442"/>
    <col min="6401" max="6402" width="7.7109375" style="1442" customWidth="1"/>
    <col min="6403" max="6403" width="5.7109375" style="1442" customWidth="1"/>
    <col min="6404" max="6404" width="8.28515625" style="1442" customWidth="1"/>
    <col min="6405" max="6405" width="7.7109375" style="1442" customWidth="1"/>
    <col min="6406" max="6406" width="5.7109375" style="1442" customWidth="1"/>
    <col min="6407" max="6408" width="7.7109375" style="1442" customWidth="1"/>
    <col min="6409" max="6409" width="5.7109375" style="1442" customWidth="1"/>
    <col min="6410" max="6410" width="7.7109375" style="1442" customWidth="1"/>
    <col min="6411" max="6411" width="7.5703125" style="1442" customWidth="1"/>
    <col min="6412" max="6412" width="6.42578125" style="1442" customWidth="1"/>
    <col min="6413" max="6413" width="8.5703125" style="1442" customWidth="1"/>
    <col min="6414" max="6414" width="15.5703125" style="1442" customWidth="1"/>
    <col min="6415" max="6415" width="12.28515625" style="1442" customWidth="1"/>
    <col min="6416" max="6416" width="9.140625" style="1442"/>
    <col min="6417" max="6419" width="9.7109375" style="1442" customWidth="1"/>
    <col min="6420" max="6420" width="16.5703125" style="1442" customWidth="1"/>
    <col min="6421" max="6421" width="8" style="1442" customWidth="1"/>
    <col min="6422" max="6422" width="6" style="1442" customWidth="1"/>
    <col min="6423" max="6423" width="4.5703125" style="1442" customWidth="1"/>
    <col min="6424" max="6424" width="5.28515625" style="1442" customWidth="1"/>
    <col min="6425" max="6425" width="5.42578125" style="1442" customWidth="1"/>
    <col min="6426" max="6656" width="9.140625" style="1442"/>
    <col min="6657" max="6658" width="7.7109375" style="1442" customWidth="1"/>
    <col min="6659" max="6659" width="5.7109375" style="1442" customWidth="1"/>
    <col min="6660" max="6660" width="8.28515625" style="1442" customWidth="1"/>
    <col min="6661" max="6661" width="7.7109375" style="1442" customWidth="1"/>
    <col min="6662" max="6662" width="5.7109375" style="1442" customWidth="1"/>
    <col min="6663" max="6664" width="7.7109375" style="1442" customWidth="1"/>
    <col min="6665" max="6665" width="5.7109375" style="1442" customWidth="1"/>
    <col min="6666" max="6666" width="7.7109375" style="1442" customWidth="1"/>
    <col min="6667" max="6667" width="7.5703125" style="1442" customWidth="1"/>
    <col min="6668" max="6668" width="6.42578125" style="1442" customWidth="1"/>
    <col min="6669" max="6669" width="8.5703125" style="1442" customWidth="1"/>
    <col min="6670" max="6670" width="15.5703125" style="1442" customWidth="1"/>
    <col min="6671" max="6671" width="12.28515625" style="1442" customWidth="1"/>
    <col min="6672" max="6672" width="9.140625" style="1442"/>
    <col min="6673" max="6675" width="9.7109375" style="1442" customWidth="1"/>
    <col min="6676" max="6676" width="16.5703125" style="1442" customWidth="1"/>
    <col min="6677" max="6677" width="8" style="1442" customWidth="1"/>
    <col min="6678" max="6678" width="6" style="1442" customWidth="1"/>
    <col min="6679" max="6679" width="4.5703125" style="1442" customWidth="1"/>
    <col min="6680" max="6680" width="5.28515625" style="1442" customWidth="1"/>
    <col min="6681" max="6681" width="5.42578125" style="1442" customWidth="1"/>
    <col min="6682" max="6912" width="9.140625" style="1442"/>
    <col min="6913" max="6914" width="7.7109375" style="1442" customWidth="1"/>
    <col min="6915" max="6915" width="5.7109375" style="1442" customWidth="1"/>
    <col min="6916" max="6916" width="8.28515625" style="1442" customWidth="1"/>
    <col min="6917" max="6917" width="7.7109375" style="1442" customWidth="1"/>
    <col min="6918" max="6918" width="5.7109375" style="1442" customWidth="1"/>
    <col min="6919" max="6920" width="7.7109375" style="1442" customWidth="1"/>
    <col min="6921" max="6921" width="5.7109375" style="1442" customWidth="1"/>
    <col min="6922" max="6922" width="7.7109375" style="1442" customWidth="1"/>
    <col min="6923" max="6923" width="7.5703125" style="1442" customWidth="1"/>
    <col min="6924" max="6924" width="6.42578125" style="1442" customWidth="1"/>
    <col min="6925" max="6925" width="8.5703125" style="1442" customWidth="1"/>
    <col min="6926" max="6926" width="15.5703125" style="1442" customWidth="1"/>
    <col min="6927" max="6927" width="12.28515625" style="1442" customWidth="1"/>
    <col min="6928" max="6928" width="9.140625" style="1442"/>
    <col min="6929" max="6931" width="9.7109375" style="1442" customWidth="1"/>
    <col min="6932" max="6932" width="16.5703125" style="1442" customWidth="1"/>
    <col min="6933" max="6933" width="8" style="1442" customWidth="1"/>
    <col min="6934" max="6934" width="6" style="1442" customWidth="1"/>
    <col min="6935" max="6935" width="4.5703125" style="1442" customWidth="1"/>
    <col min="6936" max="6936" width="5.28515625" style="1442" customWidth="1"/>
    <col min="6937" max="6937" width="5.42578125" style="1442" customWidth="1"/>
    <col min="6938" max="7168" width="9.140625" style="1442"/>
    <col min="7169" max="7170" width="7.7109375" style="1442" customWidth="1"/>
    <col min="7171" max="7171" width="5.7109375" style="1442" customWidth="1"/>
    <col min="7172" max="7172" width="8.28515625" style="1442" customWidth="1"/>
    <col min="7173" max="7173" width="7.7109375" style="1442" customWidth="1"/>
    <col min="7174" max="7174" width="5.7109375" style="1442" customWidth="1"/>
    <col min="7175" max="7176" width="7.7109375" style="1442" customWidth="1"/>
    <col min="7177" max="7177" width="5.7109375" style="1442" customWidth="1"/>
    <col min="7178" max="7178" width="7.7109375" style="1442" customWidth="1"/>
    <col min="7179" max="7179" width="7.5703125" style="1442" customWidth="1"/>
    <col min="7180" max="7180" width="6.42578125" style="1442" customWidth="1"/>
    <col min="7181" max="7181" width="8.5703125" style="1442" customWidth="1"/>
    <col min="7182" max="7182" width="15.5703125" style="1442" customWidth="1"/>
    <col min="7183" max="7183" width="12.28515625" style="1442" customWidth="1"/>
    <col min="7184" max="7184" width="9.140625" style="1442"/>
    <col min="7185" max="7187" width="9.7109375" style="1442" customWidth="1"/>
    <col min="7188" max="7188" width="16.5703125" style="1442" customWidth="1"/>
    <col min="7189" max="7189" width="8" style="1442" customWidth="1"/>
    <col min="7190" max="7190" width="6" style="1442" customWidth="1"/>
    <col min="7191" max="7191" width="4.5703125" style="1442" customWidth="1"/>
    <col min="7192" max="7192" width="5.28515625" style="1442" customWidth="1"/>
    <col min="7193" max="7193" width="5.42578125" style="1442" customWidth="1"/>
    <col min="7194" max="7424" width="9.140625" style="1442"/>
    <col min="7425" max="7426" width="7.7109375" style="1442" customWidth="1"/>
    <col min="7427" max="7427" width="5.7109375" style="1442" customWidth="1"/>
    <col min="7428" max="7428" width="8.28515625" style="1442" customWidth="1"/>
    <col min="7429" max="7429" width="7.7109375" style="1442" customWidth="1"/>
    <col min="7430" max="7430" width="5.7109375" style="1442" customWidth="1"/>
    <col min="7431" max="7432" width="7.7109375" style="1442" customWidth="1"/>
    <col min="7433" max="7433" width="5.7109375" style="1442" customWidth="1"/>
    <col min="7434" max="7434" width="7.7109375" style="1442" customWidth="1"/>
    <col min="7435" max="7435" width="7.5703125" style="1442" customWidth="1"/>
    <col min="7436" max="7436" width="6.42578125" style="1442" customWidth="1"/>
    <col min="7437" max="7437" width="8.5703125" style="1442" customWidth="1"/>
    <col min="7438" max="7438" width="15.5703125" style="1442" customWidth="1"/>
    <col min="7439" max="7439" width="12.28515625" style="1442" customWidth="1"/>
    <col min="7440" max="7440" width="9.140625" style="1442"/>
    <col min="7441" max="7443" width="9.7109375" style="1442" customWidth="1"/>
    <col min="7444" max="7444" width="16.5703125" style="1442" customWidth="1"/>
    <col min="7445" max="7445" width="8" style="1442" customWidth="1"/>
    <col min="7446" max="7446" width="6" style="1442" customWidth="1"/>
    <col min="7447" max="7447" width="4.5703125" style="1442" customWidth="1"/>
    <col min="7448" max="7448" width="5.28515625" style="1442" customWidth="1"/>
    <col min="7449" max="7449" width="5.42578125" style="1442" customWidth="1"/>
    <col min="7450" max="7680" width="9.140625" style="1442"/>
    <col min="7681" max="7682" width="7.7109375" style="1442" customWidth="1"/>
    <col min="7683" max="7683" width="5.7109375" style="1442" customWidth="1"/>
    <col min="7684" max="7684" width="8.28515625" style="1442" customWidth="1"/>
    <col min="7685" max="7685" width="7.7109375" style="1442" customWidth="1"/>
    <col min="7686" max="7686" width="5.7109375" style="1442" customWidth="1"/>
    <col min="7687" max="7688" width="7.7109375" style="1442" customWidth="1"/>
    <col min="7689" max="7689" width="5.7109375" style="1442" customWidth="1"/>
    <col min="7690" max="7690" width="7.7109375" style="1442" customWidth="1"/>
    <col min="7691" max="7691" width="7.5703125" style="1442" customWidth="1"/>
    <col min="7692" max="7692" width="6.42578125" style="1442" customWidth="1"/>
    <col min="7693" max="7693" width="8.5703125" style="1442" customWidth="1"/>
    <col min="7694" max="7694" width="15.5703125" style="1442" customWidth="1"/>
    <col min="7695" max="7695" width="12.28515625" style="1442" customWidth="1"/>
    <col min="7696" max="7696" width="9.140625" style="1442"/>
    <col min="7697" max="7699" width="9.7109375" style="1442" customWidth="1"/>
    <col min="7700" max="7700" width="16.5703125" style="1442" customWidth="1"/>
    <col min="7701" max="7701" width="8" style="1442" customWidth="1"/>
    <col min="7702" max="7702" width="6" style="1442" customWidth="1"/>
    <col min="7703" max="7703" width="4.5703125" style="1442" customWidth="1"/>
    <col min="7704" max="7704" width="5.28515625" style="1442" customWidth="1"/>
    <col min="7705" max="7705" width="5.42578125" style="1442" customWidth="1"/>
    <col min="7706" max="7936" width="9.140625" style="1442"/>
    <col min="7937" max="7938" width="7.7109375" style="1442" customWidth="1"/>
    <col min="7939" max="7939" width="5.7109375" style="1442" customWidth="1"/>
    <col min="7940" max="7940" width="8.28515625" style="1442" customWidth="1"/>
    <col min="7941" max="7941" width="7.7109375" style="1442" customWidth="1"/>
    <col min="7942" max="7942" width="5.7109375" style="1442" customWidth="1"/>
    <col min="7943" max="7944" width="7.7109375" style="1442" customWidth="1"/>
    <col min="7945" max="7945" width="5.7109375" style="1442" customWidth="1"/>
    <col min="7946" max="7946" width="7.7109375" style="1442" customWidth="1"/>
    <col min="7947" max="7947" width="7.5703125" style="1442" customWidth="1"/>
    <col min="7948" max="7948" width="6.42578125" style="1442" customWidth="1"/>
    <col min="7949" max="7949" width="8.5703125" style="1442" customWidth="1"/>
    <col min="7950" max="7950" width="15.5703125" style="1442" customWidth="1"/>
    <col min="7951" max="7951" width="12.28515625" style="1442" customWidth="1"/>
    <col min="7952" max="7952" width="9.140625" style="1442"/>
    <col min="7953" max="7955" width="9.7109375" style="1442" customWidth="1"/>
    <col min="7956" max="7956" width="16.5703125" style="1442" customWidth="1"/>
    <col min="7957" max="7957" width="8" style="1442" customWidth="1"/>
    <col min="7958" max="7958" width="6" style="1442" customWidth="1"/>
    <col min="7959" max="7959" width="4.5703125" style="1442" customWidth="1"/>
    <col min="7960" max="7960" width="5.28515625" style="1442" customWidth="1"/>
    <col min="7961" max="7961" width="5.42578125" style="1442" customWidth="1"/>
    <col min="7962" max="8192" width="9.140625" style="1442"/>
    <col min="8193" max="8194" width="7.7109375" style="1442" customWidth="1"/>
    <col min="8195" max="8195" width="5.7109375" style="1442" customWidth="1"/>
    <col min="8196" max="8196" width="8.28515625" style="1442" customWidth="1"/>
    <col min="8197" max="8197" width="7.7109375" style="1442" customWidth="1"/>
    <col min="8198" max="8198" width="5.7109375" style="1442" customWidth="1"/>
    <col min="8199" max="8200" width="7.7109375" style="1442" customWidth="1"/>
    <col min="8201" max="8201" width="5.7109375" style="1442" customWidth="1"/>
    <col min="8202" max="8202" width="7.7109375" style="1442" customWidth="1"/>
    <col min="8203" max="8203" width="7.5703125" style="1442" customWidth="1"/>
    <col min="8204" max="8204" width="6.42578125" style="1442" customWidth="1"/>
    <col min="8205" max="8205" width="8.5703125" style="1442" customWidth="1"/>
    <col min="8206" max="8206" width="15.5703125" style="1442" customWidth="1"/>
    <col min="8207" max="8207" width="12.28515625" style="1442" customWidth="1"/>
    <col min="8208" max="8208" width="9.140625" style="1442"/>
    <col min="8209" max="8211" width="9.7109375" style="1442" customWidth="1"/>
    <col min="8212" max="8212" width="16.5703125" style="1442" customWidth="1"/>
    <col min="8213" max="8213" width="8" style="1442" customWidth="1"/>
    <col min="8214" max="8214" width="6" style="1442" customWidth="1"/>
    <col min="8215" max="8215" width="4.5703125" style="1442" customWidth="1"/>
    <col min="8216" max="8216" width="5.28515625" style="1442" customWidth="1"/>
    <col min="8217" max="8217" width="5.42578125" style="1442" customWidth="1"/>
    <col min="8218" max="8448" width="9.140625" style="1442"/>
    <col min="8449" max="8450" width="7.7109375" style="1442" customWidth="1"/>
    <col min="8451" max="8451" width="5.7109375" style="1442" customWidth="1"/>
    <col min="8452" max="8452" width="8.28515625" style="1442" customWidth="1"/>
    <col min="8453" max="8453" width="7.7109375" style="1442" customWidth="1"/>
    <col min="8454" max="8454" width="5.7109375" style="1442" customWidth="1"/>
    <col min="8455" max="8456" width="7.7109375" style="1442" customWidth="1"/>
    <col min="8457" max="8457" width="5.7109375" style="1442" customWidth="1"/>
    <col min="8458" max="8458" width="7.7109375" style="1442" customWidth="1"/>
    <col min="8459" max="8459" width="7.5703125" style="1442" customWidth="1"/>
    <col min="8460" max="8460" width="6.42578125" style="1442" customWidth="1"/>
    <col min="8461" max="8461" width="8.5703125" style="1442" customWidth="1"/>
    <col min="8462" max="8462" width="15.5703125" style="1442" customWidth="1"/>
    <col min="8463" max="8463" width="12.28515625" style="1442" customWidth="1"/>
    <col min="8464" max="8464" width="9.140625" style="1442"/>
    <col min="8465" max="8467" width="9.7109375" style="1442" customWidth="1"/>
    <col min="8468" max="8468" width="16.5703125" style="1442" customWidth="1"/>
    <col min="8469" max="8469" width="8" style="1442" customWidth="1"/>
    <col min="8470" max="8470" width="6" style="1442" customWidth="1"/>
    <col min="8471" max="8471" width="4.5703125" style="1442" customWidth="1"/>
    <col min="8472" max="8472" width="5.28515625" style="1442" customWidth="1"/>
    <col min="8473" max="8473" width="5.42578125" style="1442" customWidth="1"/>
    <col min="8474" max="8704" width="9.140625" style="1442"/>
    <col min="8705" max="8706" width="7.7109375" style="1442" customWidth="1"/>
    <col min="8707" max="8707" width="5.7109375" style="1442" customWidth="1"/>
    <col min="8708" max="8708" width="8.28515625" style="1442" customWidth="1"/>
    <col min="8709" max="8709" width="7.7109375" style="1442" customWidth="1"/>
    <col min="8710" max="8710" width="5.7109375" style="1442" customWidth="1"/>
    <col min="8711" max="8712" width="7.7109375" style="1442" customWidth="1"/>
    <col min="8713" max="8713" width="5.7109375" style="1442" customWidth="1"/>
    <col min="8714" max="8714" width="7.7109375" style="1442" customWidth="1"/>
    <col min="8715" max="8715" width="7.5703125" style="1442" customWidth="1"/>
    <col min="8716" max="8716" width="6.42578125" style="1442" customWidth="1"/>
    <col min="8717" max="8717" width="8.5703125" style="1442" customWidth="1"/>
    <col min="8718" max="8718" width="15.5703125" style="1442" customWidth="1"/>
    <col min="8719" max="8719" width="12.28515625" style="1442" customWidth="1"/>
    <col min="8720" max="8720" width="9.140625" style="1442"/>
    <col min="8721" max="8723" width="9.7109375" style="1442" customWidth="1"/>
    <col min="8724" max="8724" width="16.5703125" style="1442" customWidth="1"/>
    <col min="8725" max="8725" width="8" style="1442" customWidth="1"/>
    <col min="8726" max="8726" width="6" style="1442" customWidth="1"/>
    <col min="8727" max="8727" width="4.5703125" style="1442" customWidth="1"/>
    <col min="8728" max="8728" width="5.28515625" style="1442" customWidth="1"/>
    <col min="8729" max="8729" width="5.42578125" style="1442" customWidth="1"/>
    <col min="8730" max="8960" width="9.140625" style="1442"/>
    <col min="8961" max="8962" width="7.7109375" style="1442" customWidth="1"/>
    <col min="8963" max="8963" width="5.7109375" style="1442" customWidth="1"/>
    <col min="8964" max="8964" width="8.28515625" style="1442" customWidth="1"/>
    <col min="8965" max="8965" width="7.7109375" style="1442" customWidth="1"/>
    <col min="8966" max="8966" width="5.7109375" style="1442" customWidth="1"/>
    <col min="8967" max="8968" width="7.7109375" style="1442" customWidth="1"/>
    <col min="8969" max="8969" width="5.7109375" style="1442" customWidth="1"/>
    <col min="8970" max="8970" width="7.7109375" style="1442" customWidth="1"/>
    <col min="8971" max="8971" width="7.5703125" style="1442" customWidth="1"/>
    <col min="8972" max="8972" width="6.42578125" style="1442" customWidth="1"/>
    <col min="8973" max="8973" width="8.5703125" style="1442" customWidth="1"/>
    <col min="8974" max="8974" width="15.5703125" style="1442" customWidth="1"/>
    <col min="8975" max="8975" width="12.28515625" style="1442" customWidth="1"/>
    <col min="8976" max="8976" width="9.140625" style="1442"/>
    <col min="8977" max="8979" width="9.7109375" style="1442" customWidth="1"/>
    <col min="8980" max="8980" width="16.5703125" style="1442" customWidth="1"/>
    <col min="8981" max="8981" width="8" style="1442" customWidth="1"/>
    <col min="8982" max="8982" width="6" style="1442" customWidth="1"/>
    <col min="8983" max="8983" width="4.5703125" style="1442" customWidth="1"/>
    <col min="8984" max="8984" width="5.28515625" style="1442" customWidth="1"/>
    <col min="8985" max="8985" width="5.42578125" style="1442" customWidth="1"/>
    <col min="8986" max="9216" width="9.140625" style="1442"/>
    <col min="9217" max="9218" width="7.7109375" style="1442" customWidth="1"/>
    <col min="9219" max="9219" width="5.7109375" style="1442" customWidth="1"/>
    <col min="9220" max="9220" width="8.28515625" style="1442" customWidth="1"/>
    <col min="9221" max="9221" width="7.7109375" style="1442" customWidth="1"/>
    <col min="9222" max="9222" width="5.7109375" style="1442" customWidth="1"/>
    <col min="9223" max="9224" width="7.7109375" style="1442" customWidth="1"/>
    <col min="9225" max="9225" width="5.7109375" style="1442" customWidth="1"/>
    <col min="9226" max="9226" width="7.7109375" style="1442" customWidth="1"/>
    <col min="9227" max="9227" width="7.5703125" style="1442" customWidth="1"/>
    <col min="9228" max="9228" width="6.42578125" style="1442" customWidth="1"/>
    <col min="9229" max="9229" width="8.5703125" style="1442" customWidth="1"/>
    <col min="9230" max="9230" width="15.5703125" style="1442" customWidth="1"/>
    <col min="9231" max="9231" width="12.28515625" style="1442" customWidth="1"/>
    <col min="9232" max="9232" width="9.140625" style="1442"/>
    <col min="9233" max="9235" width="9.7109375" style="1442" customWidth="1"/>
    <col min="9236" max="9236" width="16.5703125" style="1442" customWidth="1"/>
    <col min="9237" max="9237" width="8" style="1442" customWidth="1"/>
    <col min="9238" max="9238" width="6" style="1442" customWidth="1"/>
    <col min="9239" max="9239" width="4.5703125" style="1442" customWidth="1"/>
    <col min="9240" max="9240" width="5.28515625" style="1442" customWidth="1"/>
    <col min="9241" max="9241" width="5.42578125" style="1442" customWidth="1"/>
    <col min="9242" max="9472" width="9.140625" style="1442"/>
    <col min="9473" max="9474" width="7.7109375" style="1442" customWidth="1"/>
    <col min="9475" max="9475" width="5.7109375" style="1442" customWidth="1"/>
    <col min="9476" max="9476" width="8.28515625" style="1442" customWidth="1"/>
    <col min="9477" max="9477" width="7.7109375" style="1442" customWidth="1"/>
    <col min="9478" max="9478" width="5.7109375" style="1442" customWidth="1"/>
    <col min="9479" max="9480" width="7.7109375" style="1442" customWidth="1"/>
    <col min="9481" max="9481" width="5.7109375" style="1442" customWidth="1"/>
    <col min="9482" max="9482" width="7.7109375" style="1442" customWidth="1"/>
    <col min="9483" max="9483" width="7.5703125" style="1442" customWidth="1"/>
    <col min="9484" max="9484" width="6.42578125" style="1442" customWidth="1"/>
    <col min="9485" max="9485" width="8.5703125" style="1442" customWidth="1"/>
    <col min="9486" max="9486" width="15.5703125" style="1442" customWidth="1"/>
    <col min="9487" max="9487" width="12.28515625" style="1442" customWidth="1"/>
    <col min="9488" max="9488" width="9.140625" style="1442"/>
    <col min="9489" max="9491" width="9.7109375" style="1442" customWidth="1"/>
    <col min="9492" max="9492" width="16.5703125" style="1442" customWidth="1"/>
    <col min="9493" max="9493" width="8" style="1442" customWidth="1"/>
    <col min="9494" max="9494" width="6" style="1442" customWidth="1"/>
    <col min="9495" max="9495" width="4.5703125" style="1442" customWidth="1"/>
    <col min="9496" max="9496" width="5.28515625" style="1442" customWidth="1"/>
    <col min="9497" max="9497" width="5.42578125" style="1442" customWidth="1"/>
    <col min="9498" max="9728" width="9.140625" style="1442"/>
    <col min="9729" max="9730" width="7.7109375" style="1442" customWidth="1"/>
    <col min="9731" max="9731" width="5.7109375" style="1442" customWidth="1"/>
    <col min="9732" max="9732" width="8.28515625" style="1442" customWidth="1"/>
    <col min="9733" max="9733" width="7.7109375" style="1442" customWidth="1"/>
    <col min="9734" max="9734" width="5.7109375" style="1442" customWidth="1"/>
    <col min="9735" max="9736" width="7.7109375" style="1442" customWidth="1"/>
    <col min="9737" max="9737" width="5.7109375" style="1442" customWidth="1"/>
    <col min="9738" max="9738" width="7.7109375" style="1442" customWidth="1"/>
    <col min="9739" max="9739" width="7.5703125" style="1442" customWidth="1"/>
    <col min="9740" max="9740" width="6.42578125" style="1442" customWidth="1"/>
    <col min="9741" max="9741" width="8.5703125" style="1442" customWidth="1"/>
    <col min="9742" max="9742" width="15.5703125" style="1442" customWidth="1"/>
    <col min="9743" max="9743" width="12.28515625" style="1442" customWidth="1"/>
    <col min="9744" max="9744" width="9.140625" style="1442"/>
    <col min="9745" max="9747" width="9.7109375" style="1442" customWidth="1"/>
    <col min="9748" max="9748" width="16.5703125" style="1442" customWidth="1"/>
    <col min="9749" max="9749" width="8" style="1442" customWidth="1"/>
    <col min="9750" max="9750" width="6" style="1442" customWidth="1"/>
    <col min="9751" max="9751" width="4.5703125" style="1442" customWidth="1"/>
    <col min="9752" max="9752" width="5.28515625" style="1442" customWidth="1"/>
    <col min="9753" max="9753" width="5.42578125" style="1442" customWidth="1"/>
    <col min="9754" max="9984" width="9.140625" style="1442"/>
    <col min="9985" max="9986" width="7.7109375" style="1442" customWidth="1"/>
    <col min="9987" max="9987" width="5.7109375" style="1442" customWidth="1"/>
    <col min="9988" max="9988" width="8.28515625" style="1442" customWidth="1"/>
    <col min="9989" max="9989" width="7.7109375" style="1442" customWidth="1"/>
    <col min="9990" max="9990" width="5.7109375" style="1442" customWidth="1"/>
    <col min="9991" max="9992" width="7.7109375" style="1442" customWidth="1"/>
    <col min="9993" max="9993" width="5.7109375" style="1442" customWidth="1"/>
    <col min="9994" max="9994" width="7.7109375" style="1442" customWidth="1"/>
    <col min="9995" max="9995" width="7.5703125" style="1442" customWidth="1"/>
    <col min="9996" max="9996" width="6.42578125" style="1442" customWidth="1"/>
    <col min="9997" max="9997" width="8.5703125" style="1442" customWidth="1"/>
    <col min="9998" max="9998" width="15.5703125" style="1442" customWidth="1"/>
    <col min="9999" max="9999" width="12.28515625" style="1442" customWidth="1"/>
    <col min="10000" max="10000" width="9.140625" style="1442"/>
    <col min="10001" max="10003" width="9.7109375" style="1442" customWidth="1"/>
    <col min="10004" max="10004" width="16.5703125" style="1442" customWidth="1"/>
    <col min="10005" max="10005" width="8" style="1442" customWidth="1"/>
    <col min="10006" max="10006" width="6" style="1442" customWidth="1"/>
    <col min="10007" max="10007" width="4.5703125" style="1442" customWidth="1"/>
    <col min="10008" max="10008" width="5.28515625" style="1442" customWidth="1"/>
    <col min="10009" max="10009" width="5.42578125" style="1442" customWidth="1"/>
    <col min="10010" max="10240" width="9.140625" style="1442"/>
    <col min="10241" max="10242" width="7.7109375" style="1442" customWidth="1"/>
    <col min="10243" max="10243" width="5.7109375" style="1442" customWidth="1"/>
    <col min="10244" max="10244" width="8.28515625" style="1442" customWidth="1"/>
    <col min="10245" max="10245" width="7.7109375" style="1442" customWidth="1"/>
    <col min="10246" max="10246" width="5.7109375" style="1442" customWidth="1"/>
    <col min="10247" max="10248" width="7.7109375" style="1442" customWidth="1"/>
    <col min="10249" max="10249" width="5.7109375" style="1442" customWidth="1"/>
    <col min="10250" max="10250" width="7.7109375" style="1442" customWidth="1"/>
    <col min="10251" max="10251" width="7.5703125" style="1442" customWidth="1"/>
    <col min="10252" max="10252" width="6.42578125" style="1442" customWidth="1"/>
    <col min="10253" max="10253" width="8.5703125" style="1442" customWidth="1"/>
    <col min="10254" max="10254" width="15.5703125" style="1442" customWidth="1"/>
    <col min="10255" max="10255" width="12.28515625" style="1442" customWidth="1"/>
    <col min="10256" max="10256" width="9.140625" style="1442"/>
    <col min="10257" max="10259" width="9.7109375" style="1442" customWidth="1"/>
    <col min="10260" max="10260" width="16.5703125" style="1442" customWidth="1"/>
    <col min="10261" max="10261" width="8" style="1442" customWidth="1"/>
    <col min="10262" max="10262" width="6" style="1442" customWidth="1"/>
    <col min="10263" max="10263" width="4.5703125" style="1442" customWidth="1"/>
    <col min="10264" max="10264" width="5.28515625" style="1442" customWidth="1"/>
    <col min="10265" max="10265" width="5.42578125" style="1442" customWidth="1"/>
    <col min="10266" max="10496" width="9.140625" style="1442"/>
    <col min="10497" max="10498" width="7.7109375" style="1442" customWidth="1"/>
    <col min="10499" max="10499" width="5.7109375" style="1442" customWidth="1"/>
    <col min="10500" max="10500" width="8.28515625" style="1442" customWidth="1"/>
    <col min="10501" max="10501" width="7.7109375" style="1442" customWidth="1"/>
    <col min="10502" max="10502" width="5.7109375" style="1442" customWidth="1"/>
    <col min="10503" max="10504" width="7.7109375" style="1442" customWidth="1"/>
    <col min="10505" max="10505" width="5.7109375" style="1442" customWidth="1"/>
    <col min="10506" max="10506" width="7.7109375" style="1442" customWidth="1"/>
    <col min="10507" max="10507" width="7.5703125" style="1442" customWidth="1"/>
    <col min="10508" max="10508" width="6.42578125" style="1442" customWidth="1"/>
    <col min="10509" max="10509" width="8.5703125" style="1442" customWidth="1"/>
    <col min="10510" max="10510" width="15.5703125" style="1442" customWidth="1"/>
    <col min="10511" max="10511" width="12.28515625" style="1442" customWidth="1"/>
    <col min="10512" max="10512" width="9.140625" style="1442"/>
    <col min="10513" max="10515" width="9.7109375" style="1442" customWidth="1"/>
    <col min="10516" max="10516" width="16.5703125" style="1442" customWidth="1"/>
    <col min="10517" max="10517" width="8" style="1442" customWidth="1"/>
    <col min="10518" max="10518" width="6" style="1442" customWidth="1"/>
    <col min="10519" max="10519" width="4.5703125" style="1442" customWidth="1"/>
    <col min="10520" max="10520" width="5.28515625" style="1442" customWidth="1"/>
    <col min="10521" max="10521" width="5.42578125" style="1442" customWidth="1"/>
    <col min="10522" max="10752" width="9.140625" style="1442"/>
    <col min="10753" max="10754" width="7.7109375" style="1442" customWidth="1"/>
    <col min="10755" max="10755" width="5.7109375" style="1442" customWidth="1"/>
    <col min="10756" max="10756" width="8.28515625" style="1442" customWidth="1"/>
    <col min="10757" max="10757" width="7.7109375" style="1442" customWidth="1"/>
    <col min="10758" max="10758" width="5.7109375" style="1442" customWidth="1"/>
    <col min="10759" max="10760" width="7.7109375" style="1442" customWidth="1"/>
    <col min="10761" max="10761" width="5.7109375" style="1442" customWidth="1"/>
    <col min="10762" max="10762" width="7.7109375" style="1442" customWidth="1"/>
    <col min="10763" max="10763" width="7.5703125" style="1442" customWidth="1"/>
    <col min="10764" max="10764" width="6.42578125" style="1442" customWidth="1"/>
    <col min="10765" max="10765" width="8.5703125" style="1442" customWidth="1"/>
    <col min="10766" max="10766" width="15.5703125" style="1442" customWidth="1"/>
    <col min="10767" max="10767" width="12.28515625" style="1442" customWidth="1"/>
    <col min="10768" max="10768" width="9.140625" style="1442"/>
    <col min="10769" max="10771" width="9.7109375" style="1442" customWidth="1"/>
    <col min="10772" max="10772" width="16.5703125" style="1442" customWidth="1"/>
    <col min="10773" max="10773" width="8" style="1442" customWidth="1"/>
    <col min="10774" max="10774" width="6" style="1442" customWidth="1"/>
    <col min="10775" max="10775" width="4.5703125" style="1442" customWidth="1"/>
    <col min="10776" max="10776" width="5.28515625" style="1442" customWidth="1"/>
    <col min="10777" max="10777" width="5.42578125" style="1442" customWidth="1"/>
    <col min="10778" max="11008" width="9.140625" style="1442"/>
    <col min="11009" max="11010" width="7.7109375" style="1442" customWidth="1"/>
    <col min="11011" max="11011" width="5.7109375" style="1442" customWidth="1"/>
    <col min="11012" max="11012" width="8.28515625" style="1442" customWidth="1"/>
    <col min="11013" max="11013" width="7.7109375" style="1442" customWidth="1"/>
    <col min="11014" max="11014" width="5.7109375" style="1442" customWidth="1"/>
    <col min="11015" max="11016" width="7.7109375" style="1442" customWidth="1"/>
    <col min="11017" max="11017" width="5.7109375" style="1442" customWidth="1"/>
    <col min="11018" max="11018" width="7.7109375" style="1442" customWidth="1"/>
    <col min="11019" max="11019" width="7.5703125" style="1442" customWidth="1"/>
    <col min="11020" max="11020" width="6.42578125" style="1442" customWidth="1"/>
    <col min="11021" max="11021" width="8.5703125" style="1442" customWidth="1"/>
    <col min="11022" max="11022" width="15.5703125" style="1442" customWidth="1"/>
    <col min="11023" max="11023" width="12.28515625" style="1442" customWidth="1"/>
    <col min="11024" max="11024" width="9.140625" style="1442"/>
    <col min="11025" max="11027" width="9.7109375" style="1442" customWidth="1"/>
    <col min="11028" max="11028" width="16.5703125" style="1442" customWidth="1"/>
    <col min="11029" max="11029" width="8" style="1442" customWidth="1"/>
    <col min="11030" max="11030" width="6" style="1442" customWidth="1"/>
    <col min="11031" max="11031" width="4.5703125" style="1442" customWidth="1"/>
    <col min="11032" max="11032" width="5.28515625" style="1442" customWidth="1"/>
    <col min="11033" max="11033" width="5.42578125" style="1442" customWidth="1"/>
    <col min="11034" max="11264" width="9.140625" style="1442"/>
    <col min="11265" max="11266" width="7.7109375" style="1442" customWidth="1"/>
    <col min="11267" max="11267" width="5.7109375" style="1442" customWidth="1"/>
    <col min="11268" max="11268" width="8.28515625" style="1442" customWidth="1"/>
    <col min="11269" max="11269" width="7.7109375" style="1442" customWidth="1"/>
    <col min="11270" max="11270" width="5.7109375" style="1442" customWidth="1"/>
    <col min="11271" max="11272" width="7.7109375" style="1442" customWidth="1"/>
    <col min="11273" max="11273" width="5.7109375" style="1442" customWidth="1"/>
    <col min="11274" max="11274" width="7.7109375" style="1442" customWidth="1"/>
    <col min="11275" max="11275" width="7.5703125" style="1442" customWidth="1"/>
    <col min="11276" max="11276" width="6.42578125" style="1442" customWidth="1"/>
    <col min="11277" max="11277" width="8.5703125" style="1442" customWidth="1"/>
    <col min="11278" max="11278" width="15.5703125" style="1442" customWidth="1"/>
    <col min="11279" max="11279" width="12.28515625" style="1442" customWidth="1"/>
    <col min="11280" max="11280" width="9.140625" style="1442"/>
    <col min="11281" max="11283" width="9.7109375" style="1442" customWidth="1"/>
    <col min="11284" max="11284" width="16.5703125" style="1442" customWidth="1"/>
    <col min="11285" max="11285" width="8" style="1442" customWidth="1"/>
    <col min="11286" max="11286" width="6" style="1442" customWidth="1"/>
    <col min="11287" max="11287" width="4.5703125" style="1442" customWidth="1"/>
    <col min="11288" max="11288" width="5.28515625" style="1442" customWidth="1"/>
    <col min="11289" max="11289" width="5.42578125" style="1442" customWidth="1"/>
    <col min="11290" max="11520" width="9.140625" style="1442"/>
    <col min="11521" max="11522" width="7.7109375" style="1442" customWidth="1"/>
    <col min="11523" max="11523" width="5.7109375" style="1442" customWidth="1"/>
    <col min="11524" max="11524" width="8.28515625" style="1442" customWidth="1"/>
    <col min="11525" max="11525" width="7.7109375" style="1442" customWidth="1"/>
    <col min="11526" max="11526" width="5.7109375" style="1442" customWidth="1"/>
    <col min="11527" max="11528" width="7.7109375" style="1442" customWidth="1"/>
    <col min="11529" max="11529" width="5.7109375" style="1442" customWidth="1"/>
    <col min="11530" max="11530" width="7.7109375" style="1442" customWidth="1"/>
    <col min="11531" max="11531" width="7.5703125" style="1442" customWidth="1"/>
    <col min="11532" max="11532" width="6.42578125" style="1442" customWidth="1"/>
    <col min="11533" max="11533" width="8.5703125" style="1442" customWidth="1"/>
    <col min="11534" max="11534" width="15.5703125" style="1442" customWidth="1"/>
    <col min="11535" max="11535" width="12.28515625" style="1442" customWidth="1"/>
    <col min="11536" max="11536" width="9.140625" style="1442"/>
    <col min="11537" max="11539" width="9.7109375" style="1442" customWidth="1"/>
    <col min="11540" max="11540" width="16.5703125" style="1442" customWidth="1"/>
    <col min="11541" max="11541" width="8" style="1442" customWidth="1"/>
    <col min="11542" max="11542" width="6" style="1442" customWidth="1"/>
    <col min="11543" max="11543" width="4.5703125" style="1442" customWidth="1"/>
    <col min="11544" max="11544" width="5.28515625" style="1442" customWidth="1"/>
    <col min="11545" max="11545" width="5.42578125" style="1442" customWidth="1"/>
    <col min="11546" max="11776" width="9.140625" style="1442"/>
    <col min="11777" max="11778" width="7.7109375" style="1442" customWidth="1"/>
    <col min="11779" max="11779" width="5.7109375" style="1442" customWidth="1"/>
    <col min="11780" max="11780" width="8.28515625" style="1442" customWidth="1"/>
    <col min="11781" max="11781" width="7.7109375" style="1442" customWidth="1"/>
    <col min="11782" max="11782" width="5.7109375" style="1442" customWidth="1"/>
    <col min="11783" max="11784" width="7.7109375" style="1442" customWidth="1"/>
    <col min="11785" max="11785" width="5.7109375" style="1442" customWidth="1"/>
    <col min="11786" max="11786" width="7.7109375" style="1442" customWidth="1"/>
    <col min="11787" max="11787" width="7.5703125" style="1442" customWidth="1"/>
    <col min="11788" max="11788" width="6.42578125" style="1442" customWidth="1"/>
    <col min="11789" max="11789" width="8.5703125" style="1442" customWidth="1"/>
    <col min="11790" max="11790" width="15.5703125" style="1442" customWidth="1"/>
    <col min="11791" max="11791" width="12.28515625" style="1442" customWidth="1"/>
    <col min="11792" max="11792" width="9.140625" style="1442"/>
    <col min="11793" max="11795" width="9.7109375" style="1442" customWidth="1"/>
    <col min="11796" max="11796" width="16.5703125" style="1442" customWidth="1"/>
    <col min="11797" max="11797" width="8" style="1442" customWidth="1"/>
    <col min="11798" max="11798" width="6" style="1442" customWidth="1"/>
    <col min="11799" max="11799" width="4.5703125" style="1442" customWidth="1"/>
    <col min="11800" max="11800" width="5.28515625" style="1442" customWidth="1"/>
    <col min="11801" max="11801" width="5.42578125" style="1442" customWidth="1"/>
    <col min="11802" max="12032" width="9.140625" style="1442"/>
    <col min="12033" max="12034" width="7.7109375" style="1442" customWidth="1"/>
    <col min="12035" max="12035" width="5.7109375" style="1442" customWidth="1"/>
    <col min="12036" max="12036" width="8.28515625" style="1442" customWidth="1"/>
    <col min="12037" max="12037" width="7.7109375" style="1442" customWidth="1"/>
    <col min="12038" max="12038" width="5.7109375" style="1442" customWidth="1"/>
    <col min="12039" max="12040" width="7.7109375" style="1442" customWidth="1"/>
    <col min="12041" max="12041" width="5.7109375" style="1442" customWidth="1"/>
    <col min="12042" max="12042" width="7.7109375" style="1442" customWidth="1"/>
    <col min="12043" max="12043" width="7.5703125" style="1442" customWidth="1"/>
    <col min="12044" max="12044" width="6.42578125" style="1442" customWidth="1"/>
    <col min="12045" max="12045" width="8.5703125" style="1442" customWidth="1"/>
    <col min="12046" max="12046" width="15.5703125" style="1442" customWidth="1"/>
    <col min="12047" max="12047" width="12.28515625" style="1442" customWidth="1"/>
    <col min="12048" max="12048" width="9.140625" style="1442"/>
    <col min="12049" max="12051" width="9.7109375" style="1442" customWidth="1"/>
    <col min="12052" max="12052" width="16.5703125" style="1442" customWidth="1"/>
    <col min="12053" max="12053" width="8" style="1442" customWidth="1"/>
    <col min="12054" max="12054" width="6" style="1442" customWidth="1"/>
    <col min="12055" max="12055" width="4.5703125" style="1442" customWidth="1"/>
    <col min="12056" max="12056" width="5.28515625" style="1442" customWidth="1"/>
    <col min="12057" max="12057" width="5.42578125" style="1442" customWidth="1"/>
    <col min="12058" max="12288" width="9.140625" style="1442"/>
    <col min="12289" max="12290" width="7.7109375" style="1442" customWidth="1"/>
    <col min="12291" max="12291" width="5.7109375" style="1442" customWidth="1"/>
    <col min="12292" max="12292" width="8.28515625" style="1442" customWidth="1"/>
    <col min="12293" max="12293" width="7.7109375" style="1442" customWidth="1"/>
    <col min="12294" max="12294" width="5.7109375" style="1442" customWidth="1"/>
    <col min="12295" max="12296" width="7.7109375" style="1442" customWidth="1"/>
    <col min="12297" max="12297" width="5.7109375" style="1442" customWidth="1"/>
    <col min="12298" max="12298" width="7.7109375" style="1442" customWidth="1"/>
    <col min="12299" max="12299" width="7.5703125" style="1442" customWidth="1"/>
    <col min="12300" max="12300" width="6.42578125" style="1442" customWidth="1"/>
    <col min="12301" max="12301" width="8.5703125" style="1442" customWidth="1"/>
    <col min="12302" max="12302" width="15.5703125" style="1442" customWidth="1"/>
    <col min="12303" max="12303" width="12.28515625" style="1442" customWidth="1"/>
    <col min="12304" max="12304" width="9.140625" style="1442"/>
    <col min="12305" max="12307" width="9.7109375" style="1442" customWidth="1"/>
    <col min="12308" max="12308" width="16.5703125" style="1442" customWidth="1"/>
    <col min="12309" max="12309" width="8" style="1442" customWidth="1"/>
    <col min="12310" max="12310" width="6" style="1442" customWidth="1"/>
    <col min="12311" max="12311" width="4.5703125" style="1442" customWidth="1"/>
    <col min="12312" max="12312" width="5.28515625" style="1442" customWidth="1"/>
    <col min="12313" max="12313" width="5.42578125" style="1442" customWidth="1"/>
    <col min="12314" max="12544" width="9.140625" style="1442"/>
    <col min="12545" max="12546" width="7.7109375" style="1442" customWidth="1"/>
    <col min="12547" max="12547" width="5.7109375" style="1442" customWidth="1"/>
    <col min="12548" max="12548" width="8.28515625" style="1442" customWidth="1"/>
    <col min="12549" max="12549" width="7.7109375" style="1442" customWidth="1"/>
    <col min="12550" max="12550" width="5.7109375" style="1442" customWidth="1"/>
    <col min="12551" max="12552" width="7.7109375" style="1442" customWidth="1"/>
    <col min="12553" max="12553" width="5.7109375" style="1442" customWidth="1"/>
    <col min="12554" max="12554" width="7.7109375" style="1442" customWidth="1"/>
    <col min="12555" max="12555" width="7.5703125" style="1442" customWidth="1"/>
    <col min="12556" max="12556" width="6.42578125" style="1442" customWidth="1"/>
    <col min="12557" max="12557" width="8.5703125" style="1442" customWidth="1"/>
    <col min="12558" max="12558" width="15.5703125" style="1442" customWidth="1"/>
    <col min="12559" max="12559" width="12.28515625" style="1442" customWidth="1"/>
    <col min="12560" max="12560" width="9.140625" style="1442"/>
    <col min="12561" max="12563" width="9.7109375" style="1442" customWidth="1"/>
    <col min="12564" max="12564" width="16.5703125" style="1442" customWidth="1"/>
    <col min="12565" max="12565" width="8" style="1442" customWidth="1"/>
    <col min="12566" max="12566" width="6" style="1442" customWidth="1"/>
    <col min="12567" max="12567" width="4.5703125" style="1442" customWidth="1"/>
    <col min="12568" max="12568" width="5.28515625" style="1442" customWidth="1"/>
    <col min="12569" max="12569" width="5.42578125" style="1442" customWidth="1"/>
    <col min="12570" max="12800" width="9.140625" style="1442"/>
    <col min="12801" max="12802" width="7.7109375" style="1442" customWidth="1"/>
    <col min="12803" max="12803" width="5.7109375" style="1442" customWidth="1"/>
    <col min="12804" max="12804" width="8.28515625" style="1442" customWidth="1"/>
    <col min="12805" max="12805" width="7.7109375" style="1442" customWidth="1"/>
    <col min="12806" max="12806" width="5.7109375" style="1442" customWidth="1"/>
    <col min="12807" max="12808" width="7.7109375" style="1442" customWidth="1"/>
    <col min="12809" max="12809" width="5.7109375" style="1442" customWidth="1"/>
    <col min="12810" max="12810" width="7.7109375" style="1442" customWidth="1"/>
    <col min="12811" max="12811" width="7.5703125" style="1442" customWidth="1"/>
    <col min="12812" max="12812" width="6.42578125" style="1442" customWidth="1"/>
    <col min="12813" max="12813" width="8.5703125" style="1442" customWidth="1"/>
    <col min="12814" max="12814" width="15.5703125" style="1442" customWidth="1"/>
    <col min="12815" max="12815" width="12.28515625" style="1442" customWidth="1"/>
    <col min="12816" max="12816" width="9.140625" style="1442"/>
    <col min="12817" max="12819" width="9.7109375" style="1442" customWidth="1"/>
    <col min="12820" max="12820" width="16.5703125" style="1442" customWidth="1"/>
    <col min="12821" max="12821" width="8" style="1442" customWidth="1"/>
    <col min="12822" max="12822" width="6" style="1442" customWidth="1"/>
    <col min="12823" max="12823" width="4.5703125" style="1442" customWidth="1"/>
    <col min="12824" max="12824" width="5.28515625" style="1442" customWidth="1"/>
    <col min="12825" max="12825" width="5.42578125" style="1442" customWidth="1"/>
    <col min="12826" max="13056" width="9.140625" style="1442"/>
    <col min="13057" max="13058" width="7.7109375" style="1442" customWidth="1"/>
    <col min="13059" max="13059" width="5.7109375" style="1442" customWidth="1"/>
    <col min="13060" max="13060" width="8.28515625" style="1442" customWidth="1"/>
    <col min="13061" max="13061" width="7.7109375" style="1442" customWidth="1"/>
    <col min="13062" max="13062" width="5.7109375" style="1442" customWidth="1"/>
    <col min="13063" max="13064" width="7.7109375" style="1442" customWidth="1"/>
    <col min="13065" max="13065" width="5.7109375" style="1442" customWidth="1"/>
    <col min="13066" max="13066" width="7.7109375" style="1442" customWidth="1"/>
    <col min="13067" max="13067" width="7.5703125" style="1442" customWidth="1"/>
    <col min="13068" max="13068" width="6.42578125" style="1442" customWidth="1"/>
    <col min="13069" max="13069" width="8.5703125" style="1442" customWidth="1"/>
    <col min="13070" max="13070" width="15.5703125" style="1442" customWidth="1"/>
    <col min="13071" max="13071" width="12.28515625" style="1442" customWidth="1"/>
    <col min="13072" max="13072" width="9.140625" style="1442"/>
    <col min="13073" max="13075" width="9.7109375" style="1442" customWidth="1"/>
    <col min="13076" max="13076" width="16.5703125" style="1442" customWidth="1"/>
    <col min="13077" max="13077" width="8" style="1442" customWidth="1"/>
    <col min="13078" max="13078" width="6" style="1442" customWidth="1"/>
    <col min="13079" max="13079" width="4.5703125" style="1442" customWidth="1"/>
    <col min="13080" max="13080" width="5.28515625" style="1442" customWidth="1"/>
    <col min="13081" max="13081" width="5.42578125" style="1442" customWidth="1"/>
    <col min="13082" max="13312" width="9.140625" style="1442"/>
    <col min="13313" max="13314" width="7.7109375" style="1442" customWidth="1"/>
    <col min="13315" max="13315" width="5.7109375" style="1442" customWidth="1"/>
    <col min="13316" max="13316" width="8.28515625" style="1442" customWidth="1"/>
    <col min="13317" max="13317" width="7.7109375" style="1442" customWidth="1"/>
    <col min="13318" max="13318" width="5.7109375" style="1442" customWidth="1"/>
    <col min="13319" max="13320" width="7.7109375" style="1442" customWidth="1"/>
    <col min="13321" max="13321" width="5.7109375" style="1442" customWidth="1"/>
    <col min="13322" max="13322" width="7.7109375" style="1442" customWidth="1"/>
    <col min="13323" max="13323" width="7.5703125" style="1442" customWidth="1"/>
    <col min="13324" max="13324" width="6.42578125" style="1442" customWidth="1"/>
    <col min="13325" max="13325" width="8.5703125" style="1442" customWidth="1"/>
    <col min="13326" max="13326" width="15.5703125" style="1442" customWidth="1"/>
    <col min="13327" max="13327" width="12.28515625" style="1442" customWidth="1"/>
    <col min="13328" max="13328" width="9.140625" style="1442"/>
    <col min="13329" max="13331" width="9.7109375" style="1442" customWidth="1"/>
    <col min="13332" max="13332" width="16.5703125" style="1442" customWidth="1"/>
    <col min="13333" max="13333" width="8" style="1442" customWidth="1"/>
    <col min="13334" max="13334" width="6" style="1442" customWidth="1"/>
    <col min="13335" max="13335" width="4.5703125" style="1442" customWidth="1"/>
    <col min="13336" max="13336" width="5.28515625" style="1442" customWidth="1"/>
    <col min="13337" max="13337" width="5.42578125" style="1442" customWidth="1"/>
    <col min="13338" max="13568" width="9.140625" style="1442"/>
    <col min="13569" max="13570" width="7.7109375" style="1442" customWidth="1"/>
    <col min="13571" max="13571" width="5.7109375" style="1442" customWidth="1"/>
    <col min="13572" max="13572" width="8.28515625" style="1442" customWidth="1"/>
    <col min="13573" max="13573" width="7.7109375" style="1442" customWidth="1"/>
    <col min="13574" max="13574" width="5.7109375" style="1442" customWidth="1"/>
    <col min="13575" max="13576" width="7.7109375" style="1442" customWidth="1"/>
    <col min="13577" max="13577" width="5.7109375" style="1442" customWidth="1"/>
    <col min="13578" max="13578" width="7.7109375" style="1442" customWidth="1"/>
    <col min="13579" max="13579" width="7.5703125" style="1442" customWidth="1"/>
    <col min="13580" max="13580" width="6.42578125" style="1442" customWidth="1"/>
    <col min="13581" max="13581" width="8.5703125" style="1442" customWidth="1"/>
    <col min="13582" max="13582" width="15.5703125" style="1442" customWidth="1"/>
    <col min="13583" max="13583" width="12.28515625" style="1442" customWidth="1"/>
    <col min="13584" max="13584" width="9.140625" style="1442"/>
    <col min="13585" max="13587" width="9.7109375" style="1442" customWidth="1"/>
    <col min="13588" max="13588" width="16.5703125" style="1442" customWidth="1"/>
    <col min="13589" max="13589" width="8" style="1442" customWidth="1"/>
    <col min="13590" max="13590" width="6" style="1442" customWidth="1"/>
    <col min="13591" max="13591" width="4.5703125" style="1442" customWidth="1"/>
    <col min="13592" max="13592" width="5.28515625" style="1442" customWidth="1"/>
    <col min="13593" max="13593" width="5.42578125" style="1442" customWidth="1"/>
    <col min="13594" max="13824" width="9.140625" style="1442"/>
    <col min="13825" max="13826" width="7.7109375" style="1442" customWidth="1"/>
    <col min="13827" max="13827" width="5.7109375" style="1442" customWidth="1"/>
    <col min="13828" max="13828" width="8.28515625" style="1442" customWidth="1"/>
    <col min="13829" max="13829" width="7.7109375" style="1442" customWidth="1"/>
    <col min="13830" max="13830" width="5.7109375" style="1442" customWidth="1"/>
    <col min="13831" max="13832" width="7.7109375" style="1442" customWidth="1"/>
    <col min="13833" max="13833" width="5.7109375" style="1442" customWidth="1"/>
    <col min="13834" max="13834" width="7.7109375" style="1442" customWidth="1"/>
    <col min="13835" max="13835" width="7.5703125" style="1442" customWidth="1"/>
    <col min="13836" max="13836" width="6.42578125" style="1442" customWidth="1"/>
    <col min="13837" max="13837" width="8.5703125" style="1442" customWidth="1"/>
    <col min="13838" max="13838" width="15.5703125" style="1442" customWidth="1"/>
    <col min="13839" max="13839" width="12.28515625" style="1442" customWidth="1"/>
    <col min="13840" max="13840" width="9.140625" style="1442"/>
    <col min="13841" max="13843" width="9.7109375" style="1442" customWidth="1"/>
    <col min="13844" max="13844" width="16.5703125" style="1442" customWidth="1"/>
    <col min="13845" max="13845" width="8" style="1442" customWidth="1"/>
    <col min="13846" max="13846" width="6" style="1442" customWidth="1"/>
    <col min="13847" max="13847" width="4.5703125" style="1442" customWidth="1"/>
    <col min="13848" max="13848" width="5.28515625" style="1442" customWidth="1"/>
    <col min="13849" max="13849" width="5.42578125" style="1442" customWidth="1"/>
    <col min="13850" max="14080" width="9.140625" style="1442"/>
    <col min="14081" max="14082" width="7.7109375" style="1442" customWidth="1"/>
    <col min="14083" max="14083" width="5.7109375" style="1442" customWidth="1"/>
    <col min="14084" max="14084" width="8.28515625" style="1442" customWidth="1"/>
    <col min="14085" max="14085" width="7.7109375" style="1442" customWidth="1"/>
    <col min="14086" max="14086" width="5.7109375" style="1442" customWidth="1"/>
    <col min="14087" max="14088" width="7.7109375" style="1442" customWidth="1"/>
    <col min="14089" max="14089" width="5.7109375" style="1442" customWidth="1"/>
    <col min="14090" max="14090" width="7.7109375" style="1442" customWidth="1"/>
    <col min="14091" max="14091" width="7.5703125" style="1442" customWidth="1"/>
    <col min="14092" max="14092" width="6.42578125" style="1442" customWidth="1"/>
    <col min="14093" max="14093" width="8.5703125" style="1442" customWidth="1"/>
    <col min="14094" max="14094" width="15.5703125" style="1442" customWidth="1"/>
    <col min="14095" max="14095" width="12.28515625" style="1442" customWidth="1"/>
    <col min="14096" max="14096" width="9.140625" style="1442"/>
    <col min="14097" max="14099" width="9.7109375" style="1442" customWidth="1"/>
    <col min="14100" max="14100" width="16.5703125" style="1442" customWidth="1"/>
    <col min="14101" max="14101" width="8" style="1442" customWidth="1"/>
    <col min="14102" max="14102" width="6" style="1442" customWidth="1"/>
    <col min="14103" max="14103" width="4.5703125" style="1442" customWidth="1"/>
    <col min="14104" max="14104" width="5.28515625" style="1442" customWidth="1"/>
    <col min="14105" max="14105" width="5.42578125" style="1442" customWidth="1"/>
    <col min="14106" max="14336" width="9.140625" style="1442"/>
    <col min="14337" max="14338" width="7.7109375" style="1442" customWidth="1"/>
    <col min="14339" max="14339" width="5.7109375" style="1442" customWidth="1"/>
    <col min="14340" max="14340" width="8.28515625" style="1442" customWidth="1"/>
    <col min="14341" max="14341" width="7.7109375" style="1442" customWidth="1"/>
    <col min="14342" max="14342" width="5.7109375" style="1442" customWidth="1"/>
    <col min="14343" max="14344" width="7.7109375" style="1442" customWidth="1"/>
    <col min="14345" max="14345" width="5.7109375" style="1442" customWidth="1"/>
    <col min="14346" max="14346" width="7.7109375" style="1442" customWidth="1"/>
    <col min="14347" max="14347" width="7.5703125" style="1442" customWidth="1"/>
    <col min="14348" max="14348" width="6.42578125" style="1442" customWidth="1"/>
    <col min="14349" max="14349" width="8.5703125" style="1442" customWidth="1"/>
    <col min="14350" max="14350" width="15.5703125" style="1442" customWidth="1"/>
    <col min="14351" max="14351" width="12.28515625" style="1442" customWidth="1"/>
    <col min="14352" max="14352" width="9.140625" style="1442"/>
    <col min="14353" max="14355" width="9.7109375" style="1442" customWidth="1"/>
    <col min="14356" max="14356" width="16.5703125" style="1442" customWidth="1"/>
    <col min="14357" max="14357" width="8" style="1442" customWidth="1"/>
    <col min="14358" max="14358" width="6" style="1442" customWidth="1"/>
    <col min="14359" max="14359" width="4.5703125" style="1442" customWidth="1"/>
    <col min="14360" max="14360" width="5.28515625" style="1442" customWidth="1"/>
    <col min="14361" max="14361" width="5.42578125" style="1442" customWidth="1"/>
    <col min="14362" max="14592" width="9.140625" style="1442"/>
    <col min="14593" max="14594" width="7.7109375" style="1442" customWidth="1"/>
    <col min="14595" max="14595" width="5.7109375" style="1442" customWidth="1"/>
    <col min="14596" max="14596" width="8.28515625" style="1442" customWidth="1"/>
    <col min="14597" max="14597" width="7.7109375" style="1442" customWidth="1"/>
    <col min="14598" max="14598" width="5.7109375" style="1442" customWidth="1"/>
    <col min="14599" max="14600" width="7.7109375" style="1442" customWidth="1"/>
    <col min="14601" max="14601" width="5.7109375" style="1442" customWidth="1"/>
    <col min="14602" max="14602" width="7.7109375" style="1442" customWidth="1"/>
    <col min="14603" max="14603" width="7.5703125" style="1442" customWidth="1"/>
    <col min="14604" max="14604" width="6.42578125" style="1442" customWidth="1"/>
    <col min="14605" max="14605" width="8.5703125" style="1442" customWidth="1"/>
    <col min="14606" max="14606" width="15.5703125" style="1442" customWidth="1"/>
    <col min="14607" max="14607" width="12.28515625" style="1442" customWidth="1"/>
    <col min="14608" max="14608" width="9.140625" style="1442"/>
    <col min="14609" max="14611" width="9.7109375" style="1442" customWidth="1"/>
    <col min="14612" max="14612" width="16.5703125" style="1442" customWidth="1"/>
    <col min="14613" max="14613" width="8" style="1442" customWidth="1"/>
    <col min="14614" max="14614" width="6" style="1442" customWidth="1"/>
    <col min="14615" max="14615" width="4.5703125" style="1442" customWidth="1"/>
    <col min="14616" max="14616" width="5.28515625" style="1442" customWidth="1"/>
    <col min="14617" max="14617" width="5.42578125" style="1442" customWidth="1"/>
    <col min="14618" max="14848" width="9.140625" style="1442"/>
    <col min="14849" max="14850" width="7.7109375" style="1442" customWidth="1"/>
    <col min="14851" max="14851" width="5.7109375" style="1442" customWidth="1"/>
    <col min="14852" max="14852" width="8.28515625" style="1442" customWidth="1"/>
    <col min="14853" max="14853" width="7.7109375" style="1442" customWidth="1"/>
    <col min="14854" max="14854" width="5.7109375" style="1442" customWidth="1"/>
    <col min="14855" max="14856" width="7.7109375" style="1442" customWidth="1"/>
    <col min="14857" max="14857" width="5.7109375" style="1442" customWidth="1"/>
    <col min="14858" max="14858" width="7.7109375" style="1442" customWidth="1"/>
    <col min="14859" max="14859" width="7.5703125" style="1442" customWidth="1"/>
    <col min="14860" max="14860" width="6.42578125" style="1442" customWidth="1"/>
    <col min="14861" max="14861" width="8.5703125" style="1442" customWidth="1"/>
    <col min="14862" max="14862" width="15.5703125" style="1442" customWidth="1"/>
    <col min="14863" max="14863" width="12.28515625" style="1442" customWidth="1"/>
    <col min="14864" max="14864" width="9.140625" style="1442"/>
    <col min="14865" max="14867" width="9.7109375" style="1442" customWidth="1"/>
    <col min="14868" max="14868" width="16.5703125" style="1442" customWidth="1"/>
    <col min="14869" max="14869" width="8" style="1442" customWidth="1"/>
    <col min="14870" max="14870" width="6" style="1442" customWidth="1"/>
    <col min="14871" max="14871" width="4.5703125" style="1442" customWidth="1"/>
    <col min="14872" max="14872" width="5.28515625" style="1442" customWidth="1"/>
    <col min="14873" max="14873" width="5.42578125" style="1442" customWidth="1"/>
    <col min="14874" max="15104" width="9.140625" style="1442"/>
    <col min="15105" max="15106" width="7.7109375" style="1442" customWidth="1"/>
    <col min="15107" max="15107" width="5.7109375" style="1442" customWidth="1"/>
    <col min="15108" max="15108" width="8.28515625" style="1442" customWidth="1"/>
    <col min="15109" max="15109" width="7.7109375" style="1442" customWidth="1"/>
    <col min="15110" max="15110" width="5.7109375" style="1442" customWidth="1"/>
    <col min="15111" max="15112" width="7.7109375" style="1442" customWidth="1"/>
    <col min="15113" max="15113" width="5.7109375" style="1442" customWidth="1"/>
    <col min="15114" max="15114" width="7.7109375" style="1442" customWidth="1"/>
    <col min="15115" max="15115" width="7.5703125" style="1442" customWidth="1"/>
    <col min="15116" max="15116" width="6.42578125" style="1442" customWidth="1"/>
    <col min="15117" max="15117" width="8.5703125" style="1442" customWidth="1"/>
    <col min="15118" max="15118" width="15.5703125" style="1442" customWidth="1"/>
    <col min="15119" max="15119" width="12.28515625" style="1442" customWidth="1"/>
    <col min="15120" max="15120" width="9.140625" style="1442"/>
    <col min="15121" max="15123" width="9.7109375" style="1442" customWidth="1"/>
    <col min="15124" max="15124" width="16.5703125" style="1442" customWidth="1"/>
    <col min="15125" max="15125" width="8" style="1442" customWidth="1"/>
    <col min="15126" max="15126" width="6" style="1442" customWidth="1"/>
    <col min="15127" max="15127" width="4.5703125" style="1442" customWidth="1"/>
    <col min="15128" max="15128" width="5.28515625" style="1442" customWidth="1"/>
    <col min="15129" max="15129" width="5.42578125" style="1442" customWidth="1"/>
    <col min="15130" max="15360" width="9.140625" style="1442"/>
    <col min="15361" max="15362" width="7.7109375" style="1442" customWidth="1"/>
    <col min="15363" max="15363" width="5.7109375" style="1442" customWidth="1"/>
    <col min="15364" max="15364" width="8.28515625" style="1442" customWidth="1"/>
    <col min="15365" max="15365" width="7.7109375" style="1442" customWidth="1"/>
    <col min="15366" max="15366" width="5.7109375" style="1442" customWidth="1"/>
    <col min="15367" max="15368" width="7.7109375" style="1442" customWidth="1"/>
    <col min="15369" max="15369" width="5.7109375" style="1442" customWidth="1"/>
    <col min="15370" max="15370" width="7.7109375" style="1442" customWidth="1"/>
    <col min="15371" max="15371" width="7.5703125" style="1442" customWidth="1"/>
    <col min="15372" max="15372" width="6.42578125" style="1442" customWidth="1"/>
    <col min="15373" max="15373" width="8.5703125" style="1442" customWidth="1"/>
    <col min="15374" max="15374" width="15.5703125" style="1442" customWidth="1"/>
    <col min="15375" max="15375" width="12.28515625" style="1442" customWidth="1"/>
    <col min="15376" max="15376" width="9.140625" style="1442"/>
    <col min="15377" max="15379" width="9.7109375" style="1442" customWidth="1"/>
    <col min="15380" max="15380" width="16.5703125" style="1442" customWidth="1"/>
    <col min="15381" max="15381" width="8" style="1442" customWidth="1"/>
    <col min="15382" max="15382" width="6" style="1442" customWidth="1"/>
    <col min="15383" max="15383" width="4.5703125" style="1442" customWidth="1"/>
    <col min="15384" max="15384" width="5.28515625" style="1442" customWidth="1"/>
    <col min="15385" max="15385" width="5.42578125" style="1442" customWidth="1"/>
    <col min="15386" max="15616" width="9.140625" style="1442"/>
    <col min="15617" max="15618" width="7.7109375" style="1442" customWidth="1"/>
    <col min="15619" max="15619" width="5.7109375" style="1442" customWidth="1"/>
    <col min="15620" max="15620" width="8.28515625" style="1442" customWidth="1"/>
    <col min="15621" max="15621" width="7.7109375" style="1442" customWidth="1"/>
    <col min="15622" max="15622" width="5.7109375" style="1442" customWidth="1"/>
    <col min="15623" max="15624" width="7.7109375" style="1442" customWidth="1"/>
    <col min="15625" max="15625" width="5.7109375" style="1442" customWidth="1"/>
    <col min="15626" max="15626" width="7.7109375" style="1442" customWidth="1"/>
    <col min="15627" max="15627" width="7.5703125" style="1442" customWidth="1"/>
    <col min="15628" max="15628" width="6.42578125" style="1442" customWidth="1"/>
    <col min="15629" max="15629" width="8.5703125" style="1442" customWidth="1"/>
    <col min="15630" max="15630" width="15.5703125" style="1442" customWidth="1"/>
    <col min="15631" max="15631" width="12.28515625" style="1442" customWidth="1"/>
    <col min="15632" max="15632" width="9.140625" style="1442"/>
    <col min="15633" max="15635" width="9.7109375" style="1442" customWidth="1"/>
    <col min="15636" max="15636" width="16.5703125" style="1442" customWidth="1"/>
    <col min="15637" max="15637" width="8" style="1442" customWidth="1"/>
    <col min="15638" max="15638" width="6" style="1442" customWidth="1"/>
    <col min="15639" max="15639" width="4.5703125" style="1442" customWidth="1"/>
    <col min="15640" max="15640" width="5.28515625" style="1442" customWidth="1"/>
    <col min="15641" max="15641" width="5.42578125" style="1442" customWidth="1"/>
    <col min="15642" max="15872" width="9.140625" style="1442"/>
    <col min="15873" max="15874" width="7.7109375" style="1442" customWidth="1"/>
    <col min="15875" max="15875" width="5.7109375" style="1442" customWidth="1"/>
    <col min="15876" max="15876" width="8.28515625" style="1442" customWidth="1"/>
    <col min="15877" max="15877" width="7.7109375" style="1442" customWidth="1"/>
    <col min="15878" max="15878" width="5.7109375" style="1442" customWidth="1"/>
    <col min="15879" max="15880" width="7.7109375" style="1442" customWidth="1"/>
    <col min="15881" max="15881" width="5.7109375" style="1442" customWidth="1"/>
    <col min="15882" max="15882" width="7.7109375" style="1442" customWidth="1"/>
    <col min="15883" max="15883" width="7.5703125" style="1442" customWidth="1"/>
    <col min="15884" max="15884" width="6.42578125" style="1442" customWidth="1"/>
    <col min="15885" max="15885" width="8.5703125" style="1442" customWidth="1"/>
    <col min="15886" max="15886" width="15.5703125" style="1442" customWidth="1"/>
    <col min="15887" max="15887" width="12.28515625" style="1442" customWidth="1"/>
    <col min="15888" max="15888" width="9.140625" style="1442"/>
    <col min="15889" max="15891" width="9.7109375" style="1442" customWidth="1"/>
    <col min="15892" max="15892" width="16.5703125" style="1442" customWidth="1"/>
    <col min="15893" max="15893" width="8" style="1442" customWidth="1"/>
    <col min="15894" max="15894" width="6" style="1442" customWidth="1"/>
    <col min="15895" max="15895" width="4.5703125" style="1442" customWidth="1"/>
    <col min="15896" max="15896" width="5.28515625" style="1442" customWidth="1"/>
    <col min="15897" max="15897" width="5.42578125" style="1442" customWidth="1"/>
    <col min="15898" max="16128" width="9.140625" style="1442"/>
    <col min="16129" max="16130" width="7.7109375" style="1442" customWidth="1"/>
    <col min="16131" max="16131" width="5.7109375" style="1442" customWidth="1"/>
    <col min="16132" max="16132" width="8.28515625" style="1442" customWidth="1"/>
    <col min="16133" max="16133" width="7.7109375" style="1442" customWidth="1"/>
    <col min="16134" max="16134" width="5.7109375" style="1442" customWidth="1"/>
    <col min="16135" max="16136" width="7.7109375" style="1442" customWidth="1"/>
    <col min="16137" max="16137" width="5.7109375" style="1442" customWidth="1"/>
    <col min="16138" max="16138" width="7.7109375" style="1442" customWidth="1"/>
    <col min="16139" max="16139" width="7.5703125" style="1442" customWidth="1"/>
    <col min="16140" max="16140" width="6.42578125" style="1442" customWidth="1"/>
    <col min="16141" max="16141" width="8.5703125" style="1442" customWidth="1"/>
    <col min="16142" max="16142" width="15.5703125" style="1442" customWidth="1"/>
    <col min="16143" max="16143" width="12.28515625" style="1442" customWidth="1"/>
    <col min="16144" max="16144" width="9.140625" style="1442"/>
    <col min="16145" max="16147" width="9.7109375" style="1442" customWidth="1"/>
    <col min="16148" max="16148" width="16.5703125" style="1442" customWidth="1"/>
    <col min="16149" max="16149" width="8" style="1442" customWidth="1"/>
    <col min="16150" max="16150" width="6" style="1442" customWidth="1"/>
    <col min="16151" max="16151" width="4.5703125" style="1442" customWidth="1"/>
    <col min="16152" max="16152" width="5.28515625" style="1442" customWidth="1"/>
    <col min="16153" max="16153" width="5.42578125" style="1442" customWidth="1"/>
    <col min="16154" max="16384" width="9.140625" style="1442"/>
  </cols>
  <sheetData>
    <row r="1" spans="1:27" ht="18.75">
      <c r="A1" s="4696" t="s">
        <v>1238</v>
      </c>
      <c r="B1" s="4696"/>
      <c r="C1" s="4696"/>
      <c r="D1" s="4696"/>
      <c r="E1" s="4696"/>
      <c r="F1" s="4696"/>
      <c r="G1" s="4696"/>
      <c r="H1" s="4696"/>
      <c r="I1" s="4696"/>
      <c r="J1" s="4696"/>
      <c r="K1" s="4696"/>
      <c r="L1" s="4696"/>
      <c r="M1" s="4696"/>
      <c r="N1" s="4696"/>
      <c r="O1" s="1388"/>
      <c r="P1" s="1388"/>
      <c r="Q1" s="1388"/>
      <c r="R1" s="1388"/>
      <c r="S1" s="1388"/>
      <c r="T1" s="1388"/>
      <c r="U1" s="1389"/>
      <c r="V1" s="1389"/>
      <c r="W1" s="1389"/>
      <c r="X1" s="1389"/>
      <c r="Y1" s="1389"/>
      <c r="Z1" s="1389"/>
      <c r="AA1" s="1389"/>
    </row>
    <row r="2" spans="1:27" ht="18.75">
      <c r="A2" s="4696" t="s">
        <v>1239</v>
      </c>
      <c r="B2" s="4696"/>
      <c r="C2" s="4696"/>
      <c r="D2" s="4696"/>
      <c r="E2" s="4696"/>
      <c r="F2" s="4696"/>
      <c r="G2" s="4696"/>
      <c r="H2" s="4696"/>
      <c r="I2" s="4696"/>
      <c r="J2" s="4696"/>
      <c r="K2" s="4696"/>
      <c r="L2" s="4696"/>
      <c r="M2" s="4696"/>
      <c r="N2" s="4696"/>
      <c r="O2" s="1388"/>
      <c r="P2" s="1388"/>
      <c r="Q2" s="1388"/>
      <c r="R2" s="1388"/>
      <c r="S2" s="1388"/>
      <c r="T2" s="1388"/>
      <c r="U2" s="1389"/>
      <c r="V2" s="1389"/>
      <c r="W2" s="1389"/>
      <c r="X2" s="1389"/>
      <c r="Y2" s="1389"/>
      <c r="Z2" s="1389"/>
      <c r="AA2" s="1389"/>
    </row>
    <row r="3" spans="1:27" ht="15.75">
      <c r="A3" s="1390" t="s">
        <v>1240</v>
      </c>
      <c r="B3" s="1388"/>
      <c r="C3" s="1388"/>
      <c r="D3" s="1388"/>
      <c r="E3" s="4697"/>
      <c r="F3" s="4697"/>
      <c r="G3" s="4697"/>
      <c r="H3" s="4697"/>
      <c r="I3" s="4697"/>
      <c r="J3" s="4697"/>
      <c r="K3" s="4697"/>
      <c r="L3" s="1388"/>
      <c r="M3" s="1388"/>
      <c r="N3" s="1390" t="s">
        <v>1241</v>
      </c>
      <c r="O3" s="1390" t="s">
        <v>1242</v>
      </c>
      <c r="P3" s="1388"/>
      <c r="Q3" s="1388"/>
      <c r="R3" s="1388"/>
      <c r="S3" s="1388"/>
      <c r="T3" s="1390" t="s">
        <v>1243</v>
      </c>
      <c r="U3" s="1389"/>
      <c r="V3" s="1389"/>
      <c r="W3" s="1389"/>
      <c r="X3" s="1389"/>
      <c r="Y3" s="1389"/>
      <c r="Z3" s="1389"/>
      <c r="AA3" s="1389"/>
    </row>
    <row r="4" spans="1:27" ht="19.5" customHeight="1">
      <c r="A4" s="1391" t="s">
        <v>159</v>
      </c>
      <c r="B4" s="1392"/>
      <c r="C4" s="1393" t="s">
        <v>61</v>
      </c>
      <c r="D4" s="1391" t="s">
        <v>60</v>
      </c>
      <c r="E4" s="1392"/>
      <c r="F4" s="1393" t="s">
        <v>59</v>
      </c>
      <c r="G4" s="1391" t="s">
        <v>58</v>
      </c>
      <c r="H4" s="4698" t="s">
        <v>158</v>
      </c>
      <c r="I4" s="4699"/>
      <c r="J4" s="1391" t="s">
        <v>56</v>
      </c>
      <c r="K4" s="1392"/>
      <c r="L4" s="1393" t="s">
        <v>55</v>
      </c>
      <c r="M4" s="1392"/>
      <c r="N4" s="1393" t="s">
        <v>1036</v>
      </c>
      <c r="O4" s="1394"/>
      <c r="P4" s="1395" t="s">
        <v>96</v>
      </c>
      <c r="Q4" s="1396"/>
      <c r="R4" s="1397" t="s">
        <v>1244</v>
      </c>
      <c r="S4" s="1396"/>
      <c r="T4" s="1397" t="s">
        <v>1036</v>
      </c>
      <c r="U4" s="1389"/>
      <c r="V4" s="1389"/>
      <c r="W4" s="1389"/>
      <c r="X4" s="1389"/>
      <c r="Y4" s="1389"/>
      <c r="Z4" s="1389"/>
      <c r="AA4" s="1389"/>
    </row>
    <row r="5" spans="1:27" ht="19.5" customHeight="1">
      <c r="A5" s="1398" t="s">
        <v>95</v>
      </c>
      <c r="B5" s="1398" t="s">
        <v>573</v>
      </c>
      <c r="C5" s="1399" t="s">
        <v>572</v>
      </c>
      <c r="D5" s="1400" t="s">
        <v>95</v>
      </c>
      <c r="E5" s="1398" t="s">
        <v>573</v>
      </c>
      <c r="F5" s="1399" t="s">
        <v>572</v>
      </c>
      <c r="G5" s="1400" t="s">
        <v>95</v>
      </c>
      <c r="H5" s="1398" t="s">
        <v>573</v>
      </c>
      <c r="I5" s="1399" t="s">
        <v>572</v>
      </c>
      <c r="J5" s="1400" t="s">
        <v>95</v>
      </c>
      <c r="K5" s="1398" t="s">
        <v>573</v>
      </c>
      <c r="L5" s="1400" t="s">
        <v>572</v>
      </c>
      <c r="M5" s="1401"/>
      <c r="N5" s="1402" t="s">
        <v>1038</v>
      </c>
      <c r="O5" s="1403" t="s">
        <v>1245</v>
      </c>
      <c r="P5" s="1404" t="s">
        <v>95</v>
      </c>
      <c r="Q5" s="1405" t="s">
        <v>573</v>
      </c>
      <c r="R5" s="1406" t="s">
        <v>572</v>
      </c>
      <c r="S5" s="1407"/>
      <c r="T5" s="1408" t="s">
        <v>1038</v>
      </c>
      <c r="U5" s="1389"/>
      <c r="V5" s="1389"/>
      <c r="W5" s="1389"/>
      <c r="X5" s="1389"/>
      <c r="Y5" s="1389"/>
      <c r="Z5" s="1389"/>
      <c r="AA5" s="1389"/>
    </row>
    <row r="6" spans="1:27" ht="19.5" customHeight="1">
      <c r="A6" s="1409" t="s">
        <v>96</v>
      </c>
      <c r="B6" s="1409" t="s">
        <v>562</v>
      </c>
      <c r="C6" s="1410" t="s">
        <v>561</v>
      </c>
      <c r="D6" s="1411" t="s">
        <v>96</v>
      </c>
      <c r="E6" s="1409" t="s">
        <v>562</v>
      </c>
      <c r="F6" s="1410" t="s">
        <v>561</v>
      </c>
      <c r="G6" s="1411" t="s">
        <v>96</v>
      </c>
      <c r="H6" s="1409" t="s">
        <v>562</v>
      </c>
      <c r="I6" s="1410" t="s">
        <v>561</v>
      </c>
      <c r="J6" s="1411" t="s">
        <v>96</v>
      </c>
      <c r="K6" s="1409" t="s">
        <v>562</v>
      </c>
      <c r="L6" s="1411" t="s">
        <v>561</v>
      </c>
      <c r="M6" s="1401"/>
      <c r="N6" s="1412"/>
      <c r="O6" s="1413" t="s">
        <v>503</v>
      </c>
      <c r="P6" s="1414" t="s">
        <v>96</v>
      </c>
      <c r="Q6" s="1415" t="s">
        <v>562</v>
      </c>
      <c r="R6" s="1416" t="s">
        <v>561</v>
      </c>
      <c r="S6" s="1417"/>
      <c r="T6" s="1418"/>
      <c r="U6" s="1389"/>
      <c r="V6" s="1389"/>
      <c r="W6" s="1389"/>
      <c r="X6" s="1389"/>
      <c r="Y6" s="1389"/>
      <c r="Z6" s="1389"/>
      <c r="AA6" s="1389"/>
    </row>
    <row r="7" spans="1:27" ht="35.1" customHeight="1">
      <c r="A7" s="1419">
        <f>B7+C7</f>
        <v>1021</v>
      </c>
      <c r="B7" s="1419">
        <f>'[3]ملاك وتشغيل35'!B7+'[3]فهد الرياض35'!B7+'[3]فهد الدمام33'!B7+'[3]خالد عيون35'!B7+'[3]عبد الله مكة35'!B7</f>
        <v>844</v>
      </c>
      <c r="C7" s="1419">
        <f>'[3]ملاك وتشغيل35'!C7+'[3]فهد الرياض35'!C7+'[3]فهد الدمام33'!C7+'[3]خالد عيون35'!C7+'[3]عبد الله مكة35'!C7</f>
        <v>177</v>
      </c>
      <c r="D7" s="1419">
        <f>E7+F7</f>
        <v>1310</v>
      </c>
      <c r="E7" s="1419">
        <f>'[3]ملاك وتشغيل35'!E7+'[3]فهد الرياض35'!E7+'[3]فهد الدمام33'!E7+'[3]خالد عيون35'!E7+'[3]عبد الله مكة35'!E7</f>
        <v>591</v>
      </c>
      <c r="F7" s="1419">
        <f>'[3]ملاك وتشغيل35'!F7+'[3]فهد الرياض35'!F7+'[3]فهد الدمام33'!F7+'[3]خالد عيون35'!F7+'[3]عبد الله مكة35'!F7</f>
        <v>719</v>
      </c>
      <c r="G7" s="1419">
        <f>H7+I7</f>
        <v>1611</v>
      </c>
      <c r="H7" s="1419">
        <f>'[3]ملاك وتشغيل35'!H7+'[3]فهد الرياض35'!H7+'[3]فهد الدمام33'!H7+'[3]خالد عيون35'!H7+'[3]عبد الله مكة35'!H7</f>
        <v>1117</v>
      </c>
      <c r="I7" s="1419">
        <f>'[3]ملاك وتشغيل35'!I7+'[3]فهد الرياض35'!I7+'[3]فهد الدمام33'!I7+'[3]خالد عيون35'!I7+'[3]عبد الله مكة35'!I7</f>
        <v>494</v>
      </c>
      <c r="J7" s="1419">
        <f>K7+L7</f>
        <v>4020</v>
      </c>
      <c r="K7" s="1419">
        <f>'[3]ملاك وتشغيل35'!K7+'[3]فهد الرياض35'!K7+'[3]فهد الدمام33'!K7+'[3]خالد عيون35'!K7+'[3]عبد الله مكة35'!K7</f>
        <v>2830</v>
      </c>
      <c r="L7" s="1419">
        <f>'[3]ملاك وتشغيل35'!L7+'[3]فهد الرياض35'!L7+'[3]فهد الدمام33'!L7+'[3]خالد عيون35'!L7+'[3]عبد الله مكة35'!L7</f>
        <v>1190</v>
      </c>
      <c r="M7" s="1420" t="s">
        <v>1039</v>
      </c>
      <c r="N7" s="1421" t="s">
        <v>1040</v>
      </c>
      <c r="O7" s="1422">
        <f>R7/P7*100</f>
        <v>25.816736976356324</v>
      </c>
      <c r="P7" s="1423">
        <f t="shared" ref="P7:R17" si="0">SUM(J7+G7+D7+A7+J25+G25+D25+A25+J41+G41+D41+A41+J57+G57+D57+A57+J73+G73+D73+A73)</f>
        <v>20386</v>
      </c>
      <c r="Q7" s="1423">
        <f t="shared" si="0"/>
        <v>15123</v>
      </c>
      <c r="R7" s="1423">
        <f t="shared" si="0"/>
        <v>5263</v>
      </c>
      <c r="S7" s="1424" t="s">
        <v>1039</v>
      </c>
      <c r="T7" s="1425" t="s">
        <v>1040</v>
      </c>
      <c r="U7" s="1389"/>
      <c r="V7" s="1389"/>
      <c r="W7" s="1389"/>
      <c r="X7" s="1389"/>
      <c r="Y7" s="1389"/>
      <c r="Z7" s="1389"/>
      <c r="AA7" s="1389"/>
    </row>
    <row r="8" spans="1:27" ht="35.1" customHeight="1">
      <c r="A8" s="1426">
        <f>B8+C8</f>
        <v>265</v>
      </c>
      <c r="B8" s="1419">
        <f>'[3]ملاك وتشغيل35'!B8+'[3]فهد الرياض35'!B8+'[3]فهد الدمام33'!B8+'[3]خالد عيون35'!B8+'[3]عبد الله مكة35'!B8</f>
        <v>238</v>
      </c>
      <c r="C8" s="1419">
        <f>'[3]ملاك وتشغيل35'!C8+'[3]فهد الرياض35'!C8+'[3]فهد الدمام33'!C8+'[3]خالد عيون35'!C8+'[3]عبد الله مكة35'!C8</f>
        <v>27</v>
      </c>
      <c r="D8" s="1426">
        <f>E8+F8</f>
        <v>968</v>
      </c>
      <c r="E8" s="1419">
        <f>'[3]ملاك وتشغيل35'!E8+'[3]فهد الرياض35'!E8+'[3]فهد الدمام33'!E8+'[3]خالد عيون35'!E8+'[3]عبد الله مكة35'!E8</f>
        <v>245</v>
      </c>
      <c r="F8" s="1419">
        <f>'[3]ملاك وتشغيل35'!F8+'[3]فهد الرياض35'!F8+'[3]فهد الدمام33'!F8+'[3]خالد عيون35'!F8+'[3]عبد الله مكة35'!F8</f>
        <v>723</v>
      </c>
      <c r="G8" s="1426">
        <f>H8+I8</f>
        <v>590</v>
      </c>
      <c r="H8" s="1419">
        <f>'[3]ملاك وتشغيل35'!H8+'[3]فهد الرياض35'!H8+'[3]فهد الدمام33'!H8+'[3]خالد عيون35'!H8+'[3]عبد الله مكة35'!H8</f>
        <v>349</v>
      </c>
      <c r="I8" s="1419">
        <f>'[3]ملاك وتشغيل35'!I8+'[3]فهد الرياض35'!I8+'[3]فهد الدمام33'!I8+'[3]خالد عيون35'!I8+'[3]عبد الله مكة35'!I8</f>
        <v>241</v>
      </c>
      <c r="J8" s="1426">
        <f>K8+L8</f>
        <v>1535</v>
      </c>
      <c r="K8" s="1419">
        <f>'[3]ملاك وتشغيل35'!K8+'[3]فهد الرياض35'!K8+'[3]فهد الدمام33'!K8+'[3]خالد عيون35'!K8+'[3]عبد الله مكة35'!K8</f>
        <v>1051</v>
      </c>
      <c r="L8" s="1419">
        <f>'[3]ملاك وتشغيل35'!L8+'[3]فهد الرياض35'!L8+'[3]فهد الدمام33'!L8+'[3]خالد عيون35'!L8+'[3]عبد الله مكة35'!L8</f>
        <v>484</v>
      </c>
      <c r="M8" s="1427" t="s">
        <v>1042</v>
      </c>
      <c r="N8" s="1428" t="s">
        <v>1246</v>
      </c>
      <c r="O8" s="1429">
        <f t="shared" ref="O8:O18" si="1">R8/P8*100</f>
        <v>35.090301003344479</v>
      </c>
      <c r="P8" s="1423">
        <f t="shared" si="0"/>
        <v>7475</v>
      </c>
      <c r="Q8" s="1423">
        <f t="shared" si="0"/>
        <v>4852</v>
      </c>
      <c r="R8" s="1423">
        <f t="shared" si="0"/>
        <v>2623</v>
      </c>
      <c r="S8" s="1430" t="s">
        <v>1042</v>
      </c>
      <c r="T8" s="1403"/>
      <c r="U8" s="1389"/>
      <c r="V8" s="1389"/>
      <c r="W8" s="1389"/>
      <c r="X8" s="1389"/>
      <c r="Y8" s="1389"/>
      <c r="Z8" s="1389"/>
      <c r="AA8" s="1389"/>
    </row>
    <row r="9" spans="1:27" ht="35.1" customHeight="1">
      <c r="A9" s="1409">
        <f>A8+A7</f>
        <v>1286</v>
      </c>
      <c r="B9" s="1409">
        <f t="shared" ref="B9:L9" si="2">B8+B7</f>
        <v>1082</v>
      </c>
      <c r="C9" s="1409">
        <f t="shared" si="2"/>
        <v>204</v>
      </c>
      <c r="D9" s="1409">
        <f t="shared" si="2"/>
        <v>2278</v>
      </c>
      <c r="E9" s="1409">
        <f t="shared" si="2"/>
        <v>836</v>
      </c>
      <c r="F9" s="1409">
        <f t="shared" si="2"/>
        <v>1442</v>
      </c>
      <c r="G9" s="1409">
        <f t="shared" si="2"/>
        <v>2201</v>
      </c>
      <c r="H9" s="1409">
        <f t="shared" si="2"/>
        <v>1466</v>
      </c>
      <c r="I9" s="1409">
        <f t="shared" si="2"/>
        <v>735</v>
      </c>
      <c r="J9" s="1409">
        <f t="shared" si="2"/>
        <v>5555</v>
      </c>
      <c r="K9" s="1409">
        <f t="shared" si="2"/>
        <v>3881</v>
      </c>
      <c r="L9" s="1409">
        <f t="shared" si="2"/>
        <v>1674</v>
      </c>
      <c r="M9" s="1431" t="s">
        <v>1044</v>
      </c>
      <c r="N9" s="1432" t="s">
        <v>1045</v>
      </c>
      <c r="O9" s="1433">
        <f t="shared" si="1"/>
        <v>28.304798822727111</v>
      </c>
      <c r="P9" s="1423">
        <f t="shared" si="0"/>
        <v>27861</v>
      </c>
      <c r="Q9" s="1423">
        <f t="shared" si="0"/>
        <v>19975</v>
      </c>
      <c r="R9" s="1423">
        <f t="shared" si="0"/>
        <v>7886</v>
      </c>
      <c r="S9" s="1434" t="s">
        <v>1044</v>
      </c>
      <c r="T9" s="1413" t="s">
        <v>1045</v>
      </c>
      <c r="U9" s="1389"/>
      <c r="V9" s="1389"/>
      <c r="W9" s="1389"/>
      <c r="X9" s="1389"/>
      <c r="Y9" s="1389"/>
      <c r="Z9" s="1389"/>
      <c r="AA9" s="1389"/>
    </row>
    <row r="10" spans="1:27" ht="35.1" customHeight="1">
      <c r="A10" s="1419">
        <f>B10+C10</f>
        <v>891</v>
      </c>
      <c r="B10" s="1419">
        <f>'[3]ملاك وتشغيل35'!B10+'[3]فهد الرياض35'!B10+'[3]فهد الدمام33'!B10+'[3]خالد عيون35'!B10+'[3]عبد الله مكة35'!B10</f>
        <v>18</v>
      </c>
      <c r="C10" s="1419">
        <f>'[3]ملاك وتشغيل35'!C10+'[3]فهد الرياض35'!C10+'[3]فهد الدمام33'!C10+'[3]خالد عيون35'!C10+'[3]عبد الله مكة35'!C10</f>
        <v>873</v>
      </c>
      <c r="D10" s="1419">
        <f>E10+F10</f>
        <v>837</v>
      </c>
      <c r="E10" s="1419">
        <f>'[3]ملاك وتشغيل35'!E10+'[3]فهد الرياض35'!E10+'[3]فهد الدمام33'!E10+'[3]خالد عيون35'!E10+'[3]عبد الله مكة35'!E10</f>
        <v>79</v>
      </c>
      <c r="F10" s="1419">
        <f>'[3]ملاك وتشغيل35'!F10+'[3]فهد الرياض35'!F10+'[3]فهد الدمام33'!F10+'[3]خالد عيون35'!F10+'[3]عبد الله مكة35'!F10</f>
        <v>758</v>
      </c>
      <c r="G10" s="1419">
        <f>H10+I10</f>
        <v>1064</v>
      </c>
      <c r="H10" s="1419">
        <f>'[3]ملاك وتشغيل35'!H10+'[3]فهد الرياض35'!H10+'[3]فهد الدمام33'!H10+'[3]خالد عيون35'!H10+'[3]عبد الله مكة35'!H10</f>
        <v>316</v>
      </c>
      <c r="I10" s="1419">
        <f>'[3]ملاك وتشغيل35'!I10+'[3]فهد الرياض35'!I10+'[3]فهد الدمام33'!I10+'[3]خالد عيون35'!I10+'[3]عبد الله مكة35'!I10</f>
        <v>748</v>
      </c>
      <c r="J10" s="1419">
        <f>K10+L10</f>
        <v>3207</v>
      </c>
      <c r="K10" s="1419">
        <f>'[3]ملاك وتشغيل35'!K10+'[3]فهد الرياض35'!K10+'[3]فهد الدمام33'!K10+'[3]خالد عيون35'!K10+'[3]عبد الله مكة35'!K10</f>
        <v>600</v>
      </c>
      <c r="L10" s="1419">
        <f>'[3]ملاك وتشغيل35'!L10+'[3]فهد الرياض35'!L10+'[3]فهد الدمام33'!L10+'[3]خالد عيون35'!L10+'[3]عبد الله مكة35'!L10</f>
        <v>2607</v>
      </c>
      <c r="M10" s="1420" t="s">
        <v>1039</v>
      </c>
      <c r="N10" s="1421" t="s">
        <v>1046</v>
      </c>
      <c r="O10" s="1422">
        <f t="shared" si="1"/>
        <v>90.556997404671591</v>
      </c>
      <c r="P10" s="1423">
        <f t="shared" si="0"/>
        <v>15027</v>
      </c>
      <c r="Q10" s="1423">
        <f t="shared" si="0"/>
        <v>1419</v>
      </c>
      <c r="R10" s="1423">
        <f t="shared" si="0"/>
        <v>13608</v>
      </c>
      <c r="S10" s="1424" t="s">
        <v>1039</v>
      </c>
      <c r="T10" s="1425" t="s">
        <v>1046</v>
      </c>
      <c r="Z10" s="1389"/>
      <c r="AA10" s="1389"/>
    </row>
    <row r="11" spans="1:27" ht="35.1" customHeight="1">
      <c r="A11" s="1426">
        <f>B11+C11</f>
        <v>2715</v>
      </c>
      <c r="B11" s="1419">
        <f>'[3]ملاك وتشغيل35'!B11+'[3]فهد الرياض35'!B11+'[3]فهد الدمام33'!B11+'[3]خالد عيون35'!B11+'[3]عبد الله مكة35'!B11</f>
        <v>1943</v>
      </c>
      <c r="C11" s="1419">
        <f>'[3]ملاك وتشغيل35'!C11+'[3]فهد الرياض35'!C11+'[3]فهد الدمام33'!C11+'[3]خالد عيون35'!C11+'[3]عبد الله مكة35'!C11</f>
        <v>772</v>
      </c>
      <c r="D11" s="1426">
        <f>E11+F11</f>
        <v>4313</v>
      </c>
      <c r="E11" s="1419">
        <f>'[3]ملاك وتشغيل35'!E11+'[3]فهد الرياض35'!E11+'[3]فهد الدمام33'!E11+'[3]خالد عيون35'!E11+'[3]عبد الله مكة35'!E11</f>
        <v>2311</v>
      </c>
      <c r="F11" s="1419">
        <f>'[3]ملاك وتشغيل35'!F11+'[3]فهد الرياض35'!F11+'[3]فهد الدمام33'!F11+'[3]خالد عيون35'!F11+'[3]عبد الله مكة35'!F11</f>
        <v>2002</v>
      </c>
      <c r="G11" s="1426">
        <f>H11+I11</f>
        <v>4133</v>
      </c>
      <c r="H11" s="1419">
        <f>'[3]ملاك وتشغيل35'!H11+'[3]فهد الرياض35'!H11+'[3]فهد الدمام33'!H11+'[3]خالد عيون35'!H11+'[3]عبد الله مكة35'!H11</f>
        <v>2722</v>
      </c>
      <c r="I11" s="1419">
        <f>'[3]ملاك وتشغيل35'!I11+'[3]فهد الرياض35'!I11+'[3]فهد الدمام33'!I11+'[3]خالد عيون35'!I11+'[3]عبد الله مكة35'!I11</f>
        <v>1411</v>
      </c>
      <c r="J11" s="1426">
        <f>K11+L11</f>
        <v>11555</v>
      </c>
      <c r="K11" s="1419">
        <f>'[3]ملاك وتشغيل35'!K11+'[3]فهد الرياض35'!K11+'[3]فهد الدمام33'!K11+'[3]خالد عيون35'!K11+'[3]عبد الله مكة35'!K11</f>
        <v>7739</v>
      </c>
      <c r="L11" s="1419">
        <f>'[3]ملاك وتشغيل35'!L11+'[3]فهد الرياض35'!L11+'[3]فهد الدمام33'!L11+'[3]خالد عيون35'!L11+'[3]عبد الله مكة35'!L11</f>
        <v>3816</v>
      </c>
      <c r="M11" s="1427" t="s">
        <v>1042</v>
      </c>
      <c r="N11" s="1428" t="s">
        <v>1047</v>
      </c>
      <c r="O11" s="1429">
        <f t="shared" si="1"/>
        <v>42.077244631819646</v>
      </c>
      <c r="P11" s="1435">
        <f t="shared" si="0"/>
        <v>55978</v>
      </c>
      <c r="Q11" s="1435">
        <f t="shared" si="0"/>
        <v>32424</v>
      </c>
      <c r="R11" s="1435">
        <f t="shared" si="0"/>
        <v>23554</v>
      </c>
      <c r="S11" s="1430" t="s">
        <v>1042</v>
      </c>
      <c r="T11" s="1403" t="s">
        <v>1047</v>
      </c>
      <c r="U11" s="1389"/>
      <c r="V11" s="1389"/>
      <c r="W11" s="1389"/>
      <c r="X11" s="1389"/>
      <c r="Y11" s="1389"/>
      <c r="Z11" s="1389"/>
      <c r="AA11" s="1389"/>
    </row>
    <row r="12" spans="1:27" ht="35.1" customHeight="1">
      <c r="A12" s="1409">
        <f>A11+A10</f>
        <v>3606</v>
      </c>
      <c r="B12" s="1409">
        <f t="shared" ref="B12:L12" si="3">B11+B10</f>
        <v>1961</v>
      </c>
      <c r="C12" s="1409">
        <f t="shared" si="3"/>
        <v>1645</v>
      </c>
      <c r="D12" s="1409">
        <f t="shared" si="3"/>
        <v>5150</v>
      </c>
      <c r="E12" s="1409">
        <f t="shared" si="3"/>
        <v>2390</v>
      </c>
      <c r="F12" s="1409">
        <f t="shared" si="3"/>
        <v>2760</v>
      </c>
      <c r="G12" s="1409">
        <f t="shared" si="3"/>
        <v>5197</v>
      </c>
      <c r="H12" s="1409">
        <f t="shared" si="3"/>
        <v>3038</v>
      </c>
      <c r="I12" s="1409">
        <f t="shared" si="3"/>
        <v>2159</v>
      </c>
      <c r="J12" s="1409">
        <f t="shared" si="3"/>
        <v>14762</v>
      </c>
      <c r="K12" s="1409">
        <f t="shared" si="3"/>
        <v>8339</v>
      </c>
      <c r="L12" s="1409">
        <f t="shared" si="3"/>
        <v>6423</v>
      </c>
      <c r="M12" s="1431" t="s">
        <v>1044</v>
      </c>
      <c r="N12" s="1432" t="s">
        <v>121</v>
      </c>
      <c r="O12" s="1433">
        <f t="shared" si="1"/>
        <v>52.337159354975007</v>
      </c>
      <c r="P12" s="1436">
        <f t="shared" si="0"/>
        <v>71005</v>
      </c>
      <c r="Q12" s="1436">
        <f t="shared" si="0"/>
        <v>33843</v>
      </c>
      <c r="R12" s="1436">
        <f t="shared" si="0"/>
        <v>37162</v>
      </c>
      <c r="S12" s="1434" t="s">
        <v>1044</v>
      </c>
      <c r="T12" s="1413" t="s">
        <v>121</v>
      </c>
      <c r="U12" s="1389"/>
      <c r="V12" s="1389"/>
      <c r="W12" s="1389"/>
      <c r="X12" s="1389"/>
      <c r="Y12" s="1389"/>
      <c r="Z12" s="1389"/>
      <c r="AA12" s="1389"/>
    </row>
    <row r="13" spans="1:27" ht="35.1" customHeight="1">
      <c r="A13" s="1419">
        <f>B13+C13</f>
        <v>70</v>
      </c>
      <c r="B13" s="1419">
        <f>'[3]ملاك وتشغيل35'!B13+'[3]فهد الرياض35'!B13+'[3]فهد الدمام33'!B13+'[3]خالد عيون35'!B13+'[3]عبد الله مكة35'!B13</f>
        <v>5</v>
      </c>
      <c r="C13" s="1419">
        <f>'[3]ملاك وتشغيل35'!C13+'[3]فهد الرياض35'!C13+'[3]فهد الدمام33'!C13+'[3]خالد عيون35'!C13+'[3]عبد الله مكة35'!C13</f>
        <v>65</v>
      </c>
      <c r="D13" s="1419">
        <f>E13+F13</f>
        <v>77</v>
      </c>
      <c r="E13" s="1419">
        <f>'[3]ملاك وتشغيل35'!E13+'[3]فهد الرياض35'!E13+'[3]فهد الدمام33'!E13+'[3]خالد عيون35'!E13+'[3]عبد الله مكة35'!E13</f>
        <v>2</v>
      </c>
      <c r="F13" s="1419">
        <f>'[3]ملاك وتشغيل35'!F13+'[3]فهد الرياض35'!F13+'[3]فهد الدمام33'!F13+'[3]خالد عيون35'!F13+'[3]عبد الله مكة35'!F13</f>
        <v>75</v>
      </c>
      <c r="G13" s="1419">
        <f>H13+I13</f>
        <v>127</v>
      </c>
      <c r="H13" s="1419">
        <f>'[3]ملاك وتشغيل35'!H13+'[3]فهد الرياض35'!H13+'[3]فهد الدمام33'!H13+'[3]خالد عيون35'!H13+'[3]عبد الله مكة35'!H13</f>
        <v>30</v>
      </c>
      <c r="I13" s="1419">
        <f>'[3]ملاك وتشغيل35'!I13+'[3]فهد الرياض35'!I13+'[3]فهد الدمام33'!I13+'[3]خالد عيون35'!I13+'[3]عبد الله مكة35'!I13</f>
        <v>97</v>
      </c>
      <c r="J13" s="1419">
        <f>K13+L13</f>
        <v>219</v>
      </c>
      <c r="K13" s="1419">
        <f>'[3]ملاك وتشغيل35'!K13+'[3]فهد الرياض35'!K13+'[3]فهد الدمام33'!K13+'[3]خالد عيون35'!K13+'[3]عبد الله مكة35'!K13</f>
        <v>20</v>
      </c>
      <c r="L13" s="1419">
        <f>'[3]ملاك وتشغيل35'!L13+'[3]فهد الرياض35'!L13+'[3]فهد الدمام33'!L13+'[3]خالد عيون35'!L13+'[3]عبد الله مكة35'!L13</f>
        <v>199</v>
      </c>
      <c r="M13" s="1420" t="s">
        <v>1039</v>
      </c>
      <c r="N13" s="1421" t="s">
        <v>1048</v>
      </c>
      <c r="O13" s="1422">
        <f t="shared" si="1"/>
        <v>92.471590909090907</v>
      </c>
      <c r="P13" s="1423">
        <f t="shared" si="0"/>
        <v>1408</v>
      </c>
      <c r="Q13" s="1423">
        <f t="shared" si="0"/>
        <v>106</v>
      </c>
      <c r="R13" s="1423">
        <f t="shared" si="0"/>
        <v>1302</v>
      </c>
      <c r="S13" s="1424" t="s">
        <v>1039</v>
      </c>
      <c r="T13" s="1425" t="s">
        <v>1048</v>
      </c>
      <c r="U13" s="1389"/>
      <c r="V13" s="1389"/>
      <c r="W13" s="1389"/>
      <c r="X13" s="1389"/>
      <c r="Y13" s="1389"/>
      <c r="Z13" s="1389"/>
      <c r="AA13" s="1389"/>
    </row>
    <row r="14" spans="1:27" ht="35.1" customHeight="1">
      <c r="A14" s="1426">
        <f>B14+C14</f>
        <v>20</v>
      </c>
      <c r="B14" s="1419">
        <f>'[3]ملاك وتشغيل35'!B14+'[3]فهد الرياض35'!B14+'[3]فهد الدمام33'!B14+'[3]خالد عيون35'!B14+'[3]عبد الله مكة35'!B14</f>
        <v>3</v>
      </c>
      <c r="C14" s="1419">
        <f>'[3]ملاك وتشغيل35'!C14+'[3]فهد الرياض35'!C14+'[3]فهد الدمام33'!C14+'[3]خالد عيون35'!C14+'[3]عبد الله مكة35'!C14</f>
        <v>17</v>
      </c>
      <c r="D14" s="1426">
        <f>E14+F14</f>
        <v>65</v>
      </c>
      <c r="E14" s="1419">
        <f>'[3]ملاك وتشغيل35'!E14+'[3]فهد الرياض35'!E14+'[3]فهد الدمام33'!E14+'[3]خالد عيون35'!E14+'[3]عبد الله مكة35'!E14</f>
        <v>3</v>
      </c>
      <c r="F14" s="1419">
        <f>'[3]ملاك وتشغيل35'!F14+'[3]فهد الرياض35'!F14+'[3]فهد الدمام33'!F14+'[3]خالد عيون35'!F14+'[3]عبد الله مكة35'!F14</f>
        <v>62</v>
      </c>
      <c r="G14" s="1426">
        <f>H14+I14</f>
        <v>103</v>
      </c>
      <c r="H14" s="1419">
        <f>'[3]ملاك وتشغيل35'!H14+'[3]فهد الرياض35'!H14+'[3]فهد الدمام33'!H14+'[3]خالد عيون35'!H14+'[3]عبد الله مكة35'!H14</f>
        <v>25</v>
      </c>
      <c r="I14" s="1419">
        <f>'[3]ملاك وتشغيل35'!I14+'[3]فهد الرياض35'!I14+'[3]فهد الدمام33'!I14+'[3]خالد عيون35'!I14+'[3]عبد الله مكة35'!I14</f>
        <v>78</v>
      </c>
      <c r="J14" s="1426">
        <f>K14+L14</f>
        <v>278</v>
      </c>
      <c r="K14" s="1419">
        <f>'[3]ملاك وتشغيل35'!K14+'[3]فهد الرياض35'!K14+'[3]فهد الدمام33'!K14+'[3]خالد عيون35'!K14+'[3]عبد الله مكة35'!K14</f>
        <v>27</v>
      </c>
      <c r="L14" s="1419">
        <f>'[3]ملاك وتشغيل35'!L14+'[3]فهد الرياض35'!L14+'[3]فهد الدمام33'!L14+'[3]خالد عيون35'!L14+'[3]عبد الله مكة35'!L14</f>
        <v>251</v>
      </c>
      <c r="M14" s="1427" t="s">
        <v>1042</v>
      </c>
      <c r="N14" s="1428"/>
      <c r="O14" s="1429">
        <f t="shared" si="1"/>
        <v>79.949874686716797</v>
      </c>
      <c r="P14" s="1435">
        <f t="shared" si="0"/>
        <v>798</v>
      </c>
      <c r="Q14" s="1435">
        <f t="shared" si="0"/>
        <v>160</v>
      </c>
      <c r="R14" s="1435">
        <f t="shared" si="0"/>
        <v>638</v>
      </c>
      <c r="S14" s="1430" t="s">
        <v>1042</v>
      </c>
      <c r="T14" s="1403"/>
      <c r="U14" s="1389"/>
      <c r="V14" s="1389"/>
      <c r="W14" s="1389"/>
      <c r="X14" s="1389"/>
      <c r="Y14" s="1389"/>
      <c r="Z14" s="1389"/>
      <c r="AA14" s="1389"/>
    </row>
    <row r="15" spans="1:27" ht="35.1" customHeight="1">
      <c r="A15" s="1409">
        <f>A14+A13</f>
        <v>90</v>
      </c>
      <c r="B15" s="1409">
        <f t="shared" ref="B15:L15" si="4">B14+B13</f>
        <v>8</v>
      </c>
      <c r="C15" s="1409">
        <f t="shared" si="4"/>
        <v>82</v>
      </c>
      <c r="D15" s="1409">
        <f t="shared" si="4"/>
        <v>142</v>
      </c>
      <c r="E15" s="1409">
        <f t="shared" si="4"/>
        <v>5</v>
      </c>
      <c r="F15" s="1409">
        <f t="shared" si="4"/>
        <v>137</v>
      </c>
      <c r="G15" s="1409">
        <f t="shared" si="4"/>
        <v>230</v>
      </c>
      <c r="H15" s="1409">
        <f t="shared" si="4"/>
        <v>55</v>
      </c>
      <c r="I15" s="1409">
        <f t="shared" si="4"/>
        <v>175</v>
      </c>
      <c r="J15" s="1409">
        <f t="shared" si="4"/>
        <v>497</v>
      </c>
      <c r="K15" s="1409">
        <f t="shared" si="4"/>
        <v>47</v>
      </c>
      <c r="L15" s="1409">
        <f t="shared" si="4"/>
        <v>450</v>
      </c>
      <c r="M15" s="1431" t="s">
        <v>1044</v>
      </c>
      <c r="N15" s="1432" t="s">
        <v>1049</v>
      </c>
      <c r="O15" s="1433">
        <f t="shared" si="1"/>
        <v>87.941976427923834</v>
      </c>
      <c r="P15" s="1436">
        <f t="shared" si="0"/>
        <v>2206</v>
      </c>
      <c r="Q15" s="1436">
        <f t="shared" si="0"/>
        <v>266</v>
      </c>
      <c r="R15" s="1436">
        <f t="shared" si="0"/>
        <v>1940</v>
      </c>
      <c r="S15" s="1434" t="s">
        <v>1044</v>
      </c>
      <c r="T15" s="1413" t="s">
        <v>1049</v>
      </c>
      <c r="U15" s="1389"/>
      <c r="V15" s="1389"/>
      <c r="W15" s="1389"/>
      <c r="X15" s="1389"/>
      <c r="Y15" s="1389"/>
      <c r="Z15" s="1389"/>
      <c r="AA15" s="1389"/>
    </row>
    <row r="16" spans="1:27" ht="35.1" customHeight="1">
      <c r="A16" s="1419">
        <f>B16+C16</f>
        <v>1227</v>
      </c>
      <c r="B16" s="1419">
        <f>'[3]ملاك وتشغيل35'!B16+'[3]فهد الرياض35'!B16+'[3]فهد الدمام33'!B16+'[3]خالد عيون35'!B16+'[3]عبد الله مكة35'!B16</f>
        <v>51</v>
      </c>
      <c r="C16" s="1419">
        <f>'[3]ملاك وتشغيل35'!C16+'[3]فهد الرياض35'!C16+'[3]فهد الدمام33'!C16+'[3]خالد عيون35'!C16+'[3]عبد الله مكة35'!C16</f>
        <v>1176</v>
      </c>
      <c r="D16" s="1419">
        <f>E16+F16</f>
        <v>1994</v>
      </c>
      <c r="E16" s="1419">
        <f>'[3]ملاك وتشغيل35'!E16+'[3]فهد الرياض35'!E16+'[3]فهد الدمام33'!E16+'[3]خالد عيون35'!E16+'[3]عبد الله مكة35'!E16</f>
        <v>65</v>
      </c>
      <c r="F16" s="1419">
        <f>'[3]ملاك وتشغيل35'!F16+'[3]فهد الرياض35'!F16+'[3]فهد الدمام33'!F16+'[3]خالد عيون35'!F16+'[3]عبد الله مكة35'!F16</f>
        <v>1929</v>
      </c>
      <c r="G16" s="1419">
        <f>H16+I16</f>
        <v>1672</v>
      </c>
      <c r="H16" s="1419">
        <f>'[3]ملاك وتشغيل35'!H16+'[3]فهد الرياض35'!H16+'[3]فهد الدمام33'!H16+'[3]خالد عيون35'!H16+'[3]عبد الله مكة35'!H16</f>
        <v>198</v>
      </c>
      <c r="I16" s="1419">
        <f>'[3]ملاك وتشغيل35'!I16+'[3]فهد الرياض35'!I16+'[3]فهد الدمام33'!I16+'[3]خالد عيون35'!I16+'[3]عبد الله مكة35'!I16</f>
        <v>1474</v>
      </c>
      <c r="J16" s="1419">
        <f>K16+L16</f>
        <v>5553</v>
      </c>
      <c r="K16" s="1419">
        <f>'[3]ملاك وتشغيل35'!K16+'[3]فهد الرياض35'!K16+'[3]فهد الدمام33'!K16+'[3]خالد عيون35'!K16+'[3]عبد الله مكة35'!K16</f>
        <v>339</v>
      </c>
      <c r="L16" s="1419">
        <f>'[3]ملاك وتشغيل35'!L16+'[3]فهد الرياض35'!L16+'[3]فهد الدمام33'!L16+'[3]خالد عيون35'!L16+'[3]عبد الله مكة35'!L16</f>
        <v>5214</v>
      </c>
      <c r="M16" s="1420" t="s">
        <v>1039</v>
      </c>
      <c r="N16" s="1421" t="s">
        <v>1050</v>
      </c>
      <c r="O16" s="1422">
        <f t="shared" si="1"/>
        <v>96.16511136843539</v>
      </c>
      <c r="P16" s="1423">
        <f t="shared" si="0"/>
        <v>29362</v>
      </c>
      <c r="Q16" s="1423">
        <f t="shared" si="0"/>
        <v>1126</v>
      </c>
      <c r="R16" s="1423">
        <f t="shared" si="0"/>
        <v>28236</v>
      </c>
      <c r="S16" s="1424" t="s">
        <v>1039</v>
      </c>
      <c r="T16" s="1425" t="s">
        <v>1050</v>
      </c>
      <c r="U16" s="1389"/>
      <c r="V16" s="1389"/>
      <c r="W16" s="1389"/>
      <c r="X16" s="1389"/>
      <c r="Y16" s="1389"/>
      <c r="Z16" s="1389"/>
      <c r="AA16" s="1389"/>
    </row>
    <row r="17" spans="1:27" ht="35.1" customHeight="1">
      <c r="A17" s="1426">
        <f>B17+C17</f>
        <v>408</v>
      </c>
      <c r="B17" s="1419">
        <f>'[3]ملاك وتشغيل35'!B17+'[3]فهد الرياض35'!B17+'[3]فهد الدمام33'!B17+'[3]خالد عيون35'!B17+'[3]عبد الله مكة35'!B17</f>
        <v>87</v>
      </c>
      <c r="C17" s="1419">
        <f>'[3]ملاك وتشغيل35'!C17+'[3]فهد الرياض35'!C17+'[3]فهد الدمام33'!C17+'[3]خالد عيون35'!C17+'[3]عبد الله مكة35'!C17</f>
        <v>321</v>
      </c>
      <c r="D17" s="1426">
        <f>E17+F17</f>
        <v>1101</v>
      </c>
      <c r="E17" s="1419">
        <f>'[3]ملاك وتشغيل35'!E17+'[3]فهد الرياض35'!E17+'[3]فهد الدمام33'!E17+'[3]خالد عيون35'!E17+'[3]عبد الله مكة35'!E17</f>
        <v>80</v>
      </c>
      <c r="F17" s="1419">
        <f>'[3]ملاك وتشغيل35'!F17+'[3]فهد الرياض35'!F17+'[3]فهد الدمام33'!F17+'[3]خالد عيون35'!F17+'[3]عبد الله مكة35'!F17</f>
        <v>1021</v>
      </c>
      <c r="G17" s="1426">
        <f>H17+I17</f>
        <v>909</v>
      </c>
      <c r="H17" s="1419">
        <f>'[3]ملاك وتشغيل35'!H17+'[3]فهد الرياض35'!H17+'[3]فهد الدمام33'!H17+'[3]خالد عيون35'!H17+'[3]عبد الله مكة35'!H17</f>
        <v>249</v>
      </c>
      <c r="I17" s="1419">
        <f>'[3]ملاك وتشغيل35'!I17+'[3]فهد الرياض35'!I17+'[3]فهد الدمام33'!I17+'[3]خالد عيون35'!I17+'[3]عبد الله مكة35'!I17</f>
        <v>660</v>
      </c>
      <c r="J17" s="1426">
        <f>K17+L17</f>
        <v>1917</v>
      </c>
      <c r="K17" s="1419">
        <f>'[3]ملاك وتشغيل35'!K17+'[3]فهد الرياض35'!K17+'[3]فهد الدمام33'!K17+'[3]خالد عيون35'!K17+'[3]عبد الله مكة35'!K17</f>
        <v>488</v>
      </c>
      <c r="L17" s="1419">
        <f>'[3]ملاك وتشغيل35'!L17+'[3]فهد الرياض35'!L17+'[3]فهد الدمام33'!L17+'[3]خالد عيون35'!L17+'[3]عبد الله مكة35'!L17</f>
        <v>1429</v>
      </c>
      <c r="M17" s="1427" t="s">
        <v>1042</v>
      </c>
      <c r="N17" s="1428" t="s">
        <v>1051</v>
      </c>
      <c r="O17" s="1429">
        <f t="shared" si="1"/>
        <v>75.200081045486783</v>
      </c>
      <c r="P17" s="1435">
        <f>SUM(J17+G17+D17+A17+J35+G35+D35+A35+J51+G51+D51+A51+J67+G67+D67+A67+J83+G83+D83+A83)</f>
        <v>9871</v>
      </c>
      <c r="Q17" s="1435">
        <f>SUM(K17+H17+E17+B17+K35+H35+E35+B35+K51+H51+E51+B51+K67+H67+E67+B67+K83+H83+E83+B83)</f>
        <v>2448</v>
      </c>
      <c r="R17" s="1423">
        <f t="shared" si="0"/>
        <v>7423</v>
      </c>
      <c r="S17" s="1430" t="s">
        <v>1042</v>
      </c>
      <c r="T17" s="1403" t="s">
        <v>1051</v>
      </c>
      <c r="U17" s="1389"/>
      <c r="V17" s="1389"/>
      <c r="W17" s="1389"/>
      <c r="X17" s="1389"/>
      <c r="Y17" s="1389"/>
      <c r="Z17" s="1389"/>
      <c r="AA17" s="1389"/>
    </row>
    <row r="18" spans="1:27" ht="35.1" customHeight="1">
      <c r="A18" s="1409">
        <f>A17+A16</f>
        <v>1635</v>
      </c>
      <c r="B18" s="1409">
        <f t="shared" ref="B18:L18" si="5">B17+B16</f>
        <v>138</v>
      </c>
      <c r="C18" s="1409">
        <f t="shared" si="5"/>
        <v>1497</v>
      </c>
      <c r="D18" s="1409">
        <f t="shared" si="5"/>
        <v>3095</v>
      </c>
      <c r="E18" s="1409">
        <f t="shared" si="5"/>
        <v>145</v>
      </c>
      <c r="F18" s="1409">
        <f t="shared" si="5"/>
        <v>2950</v>
      </c>
      <c r="G18" s="1409">
        <f t="shared" si="5"/>
        <v>2581</v>
      </c>
      <c r="H18" s="1409">
        <f t="shared" si="5"/>
        <v>447</v>
      </c>
      <c r="I18" s="1409">
        <f t="shared" si="5"/>
        <v>2134</v>
      </c>
      <c r="J18" s="1409">
        <f t="shared" si="5"/>
        <v>7470</v>
      </c>
      <c r="K18" s="1409">
        <f t="shared" si="5"/>
        <v>827</v>
      </c>
      <c r="L18" s="1409">
        <f t="shared" si="5"/>
        <v>6643</v>
      </c>
      <c r="M18" s="1437" t="s">
        <v>1044</v>
      </c>
      <c r="N18" s="1432" t="s">
        <v>1052</v>
      </c>
      <c r="O18" s="1433">
        <f t="shared" si="1"/>
        <v>90.890321922871053</v>
      </c>
      <c r="P18" s="1436">
        <f>SUM(J18+G18+D18+A18+J36+G36+D36+A36+J52+G52+D52+A52+J68+G68+D68+A68+J84+G84+D84+A84)</f>
        <v>39233</v>
      </c>
      <c r="Q18" s="1436">
        <f>SUM(K18+H18+E18+B18+K36+H36+E36+B36+K52+H52+E52+B52+K68+H68+E68+B68+K84+H84+E84+B84)</f>
        <v>3574</v>
      </c>
      <c r="R18" s="1436">
        <f>SUM(L18+I18+F18+C18+L36+I36+F36+C36+L52+I52+F52+C52+L68+I68+F68+C68+L84+I84+F84+C84)</f>
        <v>35659</v>
      </c>
      <c r="S18" s="1434" t="s">
        <v>1044</v>
      </c>
      <c r="T18" s="1413" t="s">
        <v>1052</v>
      </c>
      <c r="U18" s="1389"/>
      <c r="V18" s="1389"/>
      <c r="W18" s="1389"/>
      <c r="X18" s="1389"/>
      <c r="Y18" s="1389"/>
      <c r="Z18" s="1389"/>
      <c r="AA18" s="1389"/>
    </row>
    <row r="19" spans="1:27" ht="15.75" customHeight="1">
      <c r="A19" s="1438"/>
      <c r="B19" s="1388"/>
      <c r="C19" s="1388"/>
      <c r="D19" s="1388"/>
      <c r="E19" s="1388"/>
      <c r="F19" s="1388"/>
      <c r="G19" s="1388"/>
      <c r="H19" s="1388"/>
      <c r="I19" s="1388"/>
      <c r="J19" s="1388"/>
      <c r="K19" s="1388"/>
      <c r="L19" s="1388"/>
      <c r="M19" s="1388"/>
      <c r="N19" s="1388"/>
      <c r="O19" s="1388"/>
      <c r="P19" s="1388"/>
      <c r="Q19" s="1388"/>
      <c r="R19" s="1388"/>
      <c r="S19" s="1388"/>
      <c r="T19" s="1388"/>
      <c r="U19" s="1389"/>
      <c r="V19" s="1389"/>
      <c r="W19" s="1389"/>
      <c r="X19" s="1389"/>
      <c r="Y19" s="1389"/>
      <c r="Z19" s="1389"/>
      <c r="AA19" s="1389"/>
    </row>
    <row r="20" spans="1:27" ht="23.25" customHeight="1">
      <c r="A20" s="1439" t="s">
        <v>1237</v>
      </c>
      <c r="B20" s="1388"/>
      <c r="C20" s="1388"/>
      <c r="D20" s="1388"/>
      <c r="E20" s="1388"/>
      <c r="F20" s="1388"/>
      <c r="G20" s="1388"/>
      <c r="H20" s="1388"/>
      <c r="I20" s="1388"/>
      <c r="J20" s="1388"/>
      <c r="K20" s="1388"/>
      <c r="L20" s="1388"/>
      <c r="M20" s="1388"/>
      <c r="N20" s="1440" t="s">
        <v>1247</v>
      </c>
      <c r="O20" s="1388"/>
      <c r="P20" s="1388"/>
      <c r="Q20" s="1388"/>
      <c r="R20" s="1388"/>
      <c r="S20" s="1388"/>
      <c r="T20" s="1388"/>
      <c r="U20" s="1389"/>
      <c r="V20" s="1389"/>
      <c r="W20" s="1389"/>
      <c r="X20" s="1389"/>
      <c r="Y20" s="1389"/>
      <c r="Z20" s="1389"/>
      <c r="AA20" s="1389"/>
    </row>
    <row r="21" spans="1:27" ht="15.75">
      <c r="A21" s="1390" t="s">
        <v>1242</v>
      </c>
      <c r="B21" s="1388"/>
      <c r="C21" s="1388"/>
      <c r="D21" s="1388"/>
      <c r="E21" s="1388"/>
      <c r="F21" s="1388"/>
      <c r="G21" s="1388"/>
      <c r="H21" s="1388"/>
      <c r="I21" s="1388"/>
      <c r="J21" s="1388"/>
      <c r="K21" s="1388"/>
      <c r="L21" s="1388"/>
      <c r="M21" s="1388"/>
      <c r="N21" s="1390" t="s">
        <v>1248</v>
      </c>
      <c r="O21" s="1390"/>
      <c r="P21" s="1389"/>
      <c r="Q21" s="1389"/>
      <c r="R21" s="1389"/>
      <c r="S21" s="1389"/>
      <c r="T21" s="1389"/>
      <c r="U21" s="1389"/>
      <c r="V21" s="1389"/>
      <c r="W21" s="1389"/>
      <c r="X21" s="1389"/>
      <c r="Y21" s="1389"/>
      <c r="Z21" s="1389"/>
      <c r="AA21" s="1389"/>
    </row>
    <row r="22" spans="1:27" ht="19.5" customHeight="1">
      <c r="A22" s="1391" t="s">
        <v>1249</v>
      </c>
      <c r="B22" s="1392"/>
      <c r="C22" s="1393" t="s">
        <v>583</v>
      </c>
      <c r="D22" s="1391" t="s">
        <v>68</v>
      </c>
      <c r="E22" s="1392"/>
      <c r="F22" s="1393" t="s">
        <v>161</v>
      </c>
      <c r="G22" s="1391" t="s">
        <v>66</v>
      </c>
      <c r="H22" s="1392"/>
      <c r="I22" s="1393" t="s">
        <v>65</v>
      </c>
      <c r="J22" s="1391" t="s">
        <v>64</v>
      </c>
      <c r="K22" s="1392"/>
      <c r="L22" s="1393" t="s">
        <v>160</v>
      </c>
      <c r="M22" s="1392"/>
      <c r="N22" s="1393" t="s">
        <v>1036</v>
      </c>
      <c r="O22" s="1441"/>
      <c r="P22" s="1389"/>
      <c r="Q22" s="1389"/>
      <c r="R22" s="1389"/>
      <c r="S22" s="1389"/>
      <c r="T22" s="1389"/>
      <c r="U22" s="1389"/>
      <c r="V22" s="1389"/>
      <c r="W22" s="1389"/>
      <c r="X22" s="1389"/>
      <c r="Y22" s="1389"/>
      <c r="Z22" s="1389"/>
      <c r="AA22" s="1389"/>
    </row>
    <row r="23" spans="1:27" ht="19.5" customHeight="1">
      <c r="A23" s="1398" t="s">
        <v>95</v>
      </c>
      <c r="B23" s="1398" t="s">
        <v>573</v>
      </c>
      <c r="C23" s="1399" t="s">
        <v>572</v>
      </c>
      <c r="D23" s="1400" t="s">
        <v>95</v>
      </c>
      <c r="E23" s="1398" t="s">
        <v>573</v>
      </c>
      <c r="F23" s="1399" t="s">
        <v>572</v>
      </c>
      <c r="G23" s="1400" t="s">
        <v>95</v>
      </c>
      <c r="H23" s="1398" t="s">
        <v>573</v>
      </c>
      <c r="I23" s="1399" t="s">
        <v>572</v>
      </c>
      <c r="J23" s="1400" t="s">
        <v>95</v>
      </c>
      <c r="K23" s="1398" t="s">
        <v>573</v>
      </c>
      <c r="L23" s="1400" t="s">
        <v>572</v>
      </c>
      <c r="M23" s="1401"/>
      <c r="N23" s="1402" t="s">
        <v>1038</v>
      </c>
      <c r="O23" s="1441"/>
      <c r="P23" s="1389"/>
      <c r="Q23" s="1389"/>
      <c r="R23" s="1389"/>
      <c r="S23" s="1389"/>
      <c r="T23" s="1389"/>
      <c r="U23" s="1389"/>
      <c r="V23" s="1389"/>
      <c r="W23" s="1389"/>
      <c r="X23" s="1389"/>
      <c r="Y23" s="1389"/>
      <c r="Z23" s="1389"/>
      <c r="AA23" s="1389"/>
    </row>
    <row r="24" spans="1:27" ht="19.5" customHeight="1">
      <c r="A24" s="1409" t="s">
        <v>96</v>
      </c>
      <c r="B24" s="1409" t="s">
        <v>562</v>
      </c>
      <c r="C24" s="1410" t="s">
        <v>561</v>
      </c>
      <c r="D24" s="1411" t="s">
        <v>96</v>
      </c>
      <c r="E24" s="1409" t="s">
        <v>562</v>
      </c>
      <c r="F24" s="1410" t="s">
        <v>561</v>
      </c>
      <c r="G24" s="1411" t="s">
        <v>96</v>
      </c>
      <c r="H24" s="1409" t="s">
        <v>562</v>
      </c>
      <c r="I24" s="1410" t="s">
        <v>561</v>
      </c>
      <c r="J24" s="1411" t="s">
        <v>96</v>
      </c>
      <c r="K24" s="1409" t="s">
        <v>562</v>
      </c>
      <c r="L24" s="1411" t="s">
        <v>561</v>
      </c>
      <c r="M24" s="1401"/>
      <c r="N24" s="1412"/>
      <c r="O24" s="1441"/>
      <c r="P24" s="1389"/>
      <c r="Q24" s="1389"/>
      <c r="R24" s="1389"/>
      <c r="S24" s="1389"/>
      <c r="T24" s="1389"/>
      <c r="U24" s="1389"/>
      <c r="V24" s="1389"/>
      <c r="W24" s="1389"/>
      <c r="X24" s="1389"/>
      <c r="Y24" s="1389"/>
      <c r="Z24" s="1389"/>
      <c r="AA24" s="1389"/>
    </row>
    <row r="25" spans="1:27" ht="34.5" customHeight="1">
      <c r="A25" s="1419">
        <f>B25+C25</f>
        <v>832</v>
      </c>
      <c r="B25" s="1419">
        <f>'[3]ملاك وتشغيل35'!B25+'[3]فهد الرياض35'!B25+'[3]فهد الدمام33'!B25+'[3]خالد عيون35'!B25+'[3]عبد الله مكة35'!B25</f>
        <v>543</v>
      </c>
      <c r="C25" s="1419">
        <f>'[3]ملاك وتشغيل35'!C25+'[3]فهد الرياض35'!C25+'[3]فهد الدمام33'!C25+'[3]خالد عيون35'!C25+'[3]عبد الله مكة35'!C25</f>
        <v>289</v>
      </c>
      <c r="D25" s="1419">
        <f>E25+F25</f>
        <v>1822</v>
      </c>
      <c r="E25" s="1419">
        <f>'[3]ملاك وتشغيل35'!E25+'[3]فهد الرياض35'!E25+'[3]فهد الدمام33'!E25+'[3]خالد عيون35'!E25+'[3]عبد الله مكة35'!E25</f>
        <v>987</v>
      </c>
      <c r="F25" s="1419">
        <f>'[3]ملاك وتشغيل35'!F25+'[3]فهد الرياض35'!F25+'[3]فهد الدمام33'!F25+'[3]خالد عيون35'!F25+'[3]عبد الله مكة35'!F25</f>
        <v>835</v>
      </c>
      <c r="G25" s="1419">
        <f>H25+I25</f>
        <v>1125</v>
      </c>
      <c r="H25" s="1419">
        <f>'[3]ملاك وتشغيل35'!H25+'[3]فهد الرياض35'!H25+'[3]فهد الدمام33'!H25+'[3]خالد عيون35'!H25+'[3]عبد الله مكة35'!H25</f>
        <v>966</v>
      </c>
      <c r="I25" s="1419">
        <f>'[3]ملاك وتشغيل35'!I25+'[3]فهد الرياض35'!I25+'[3]فهد الدمام33'!I25+'[3]خالد عيون35'!I25+'[3]عبد الله مكة35'!I25</f>
        <v>159</v>
      </c>
      <c r="J25" s="1419">
        <f>K25+L25</f>
        <v>1641</v>
      </c>
      <c r="K25" s="1419">
        <f>'[3]ملاك وتشغيل35'!K25+'[3]فهد الرياض35'!K25+'[3]فهد الدمام33'!K25+'[3]خالد عيون35'!K25+'[3]عبد الله مكة35'!K25</f>
        <v>1171</v>
      </c>
      <c r="L25" s="1419">
        <f>'[3]ملاك وتشغيل35'!L25+'[3]فهد الرياض35'!L25+'[3]فهد الدمام33'!L25+'[3]خالد عيون35'!L25+'[3]عبد الله مكة35'!L25</f>
        <v>470</v>
      </c>
      <c r="M25" s="1420" t="s">
        <v>1039</v>
      </c>
      <c r="N25" s="1421" t="s">
        <v>1040</v>
      </c>
      <c r="O25" s="1441"/>
      <c r="P25" s="1389"/>
      <c r="Q25" s="1389"/>
      <c r="R25" s="1389"/>
      <c r="S25" s="1389"/>
      <c r="T25" s="1389"/>
      <c r="U25" s="1389"/>
      <c r="V25" s="1389"/>
      <c r="W25" s="1389"/>
      <c r="X25" s="1389"/>
      <c r="Y25" s="1389"/>
      <c r="Z25" s="1389"/>
      <c r="AA25" s="1389"/>
    </row>
    <row r="26" spans="1:27" ht="34.5" customHeight="1">
      <c r="A26" s="1426">
        <f>B26+C26</f>
        <v>272</v>
      </c>
      <c r="B26" s="1419">
        <f>'[3]ملاك وتشغيل35'!B26+'[3]فهد الرياض35'!B26+'[3]فهد الدمام33'!B26+'[3]خالد عيون35'!B26+'[3]عبد الله مكة35'!B26</f>
        <v>205</v>
      </c>
      <c r="C26" s="1419">
        <f>'[3]ملاك وتشغيل35'!C26+'[3]فهد الرياض35'!C26+'[3]فهد الدمام33'!C26+'[3]خالد عيون35'!C26+'[3]عبد الله مكة35'!C26</f>
        <v>67</v>
      </c>
      <c r="D26" s="1426">
        <f>E26+F26</f>
        <v>1003</v>
      </c>
      <c r="E26" s="1419">
        <f>'[3]ملاك وتشغيل35'!E26+'[3]فهد الرياض35'!E26+'[3]فهد الدمام33'!E26+'[3]خالد عيون35'!E26+'[3]عبد الله مكة35'!E26</f>
        <v>315</v>
      </c>
      <c r="F26" s="1419">
        <f>'[3]ملاك وتشغيل35'!F26+'[3]فهد الرياض35'!F26+'[3]فهد الدمام33'!F26+'[3]خالد عيون35'!F26+'[3]عبد الله مكة35'!F26</f>
        <v>688</v>
      </c>
      <c r="G26" s="1426">
        <f>H26+I26</f>
        <v>351</v>
      </c>
      <c r="H26" s="1419">
        <f>'[3]ملاك وتشغيل35'!H26+'[3]فهد الرياض35'!H26+'[3]فهد الدمام33'!H26+'[3]خالد عيون35'!H26+'[3]عبد الله مكة35'!H26</f>
        <v>299</v>
      </c>
      <c r="I26" s="1419">
        <f>'[3]ملاك وتشغيل35'!I26+'[3]فهد الرياض35'!I26+'[3]فهد الدمام33'!I26+'[3]خالد عيون35'!I26+'[3]عبد الله مكة35'!I26</f>
        <v>52</v>
      </c>
      <c r="J26" s="1426">
        <f>K26+L26</f>
        <v>629</v>
      </c>
      <c r="K26" s="1419">
        <f>'[3]ملاك وتشغيل35'!K26+'[3]فهد الرياض35'!K26+'[3]فهد الدمام33'!K26+'[3]خالد عيون35'!K26+'[3]عبد الله مكة35'!K26</f>
        <v>407</v>
      </c>
      <c r="L26" s="1419">
        <f>'[3]ملاك وتشغيل35'!L26+'[3]فهد الرياض35'!L26+'[3]فهد الدمام33'!L26+'[3]خالد عيون35'!L26+'[3]عبد الله مكة35'!L26</f>
        <v>222</v>
      </c>
      <c r="M26" s="1427" t="s">
        <v>1042</v>
      </c>
      <c r="N26" s="1428" t="s">
        <v>169</v>
      </c>
      <c r="O26" s="1441"/>
      <c r="P26" s="1389"/>
      <c r="Q26" s="1389"/>
      <c r="R26" s="1389"/>
      <c r="S26" s="1389"/>
      <c r="T26" s="1389"/>
      <c r="U26" s="1389"/>
      <c r="V26" s="1389"/>
      <c r="W26" s="1389"/>
      <c r="X26" s="1389"/>
      <c r="Y26" s="1389"/>
      <c r="Z26" s="1389"/>
      <c r="AA26" s="1389"/>
    </row>
    <row r="27" spans="1:27" ht="34.5" customHeight="1">
      <c r="A27" s="1409">
        <f>A26+A25</f>
        <v>1104</v>
      </c>
      <c r="B27" s="1409">
        <f t="shared" ref="B27:L27" si="6">B26+B25</f>
        <v>748</v>
      </c>
      <c r="C27" s="1409">
        <f t="shared" si="6"/>
        <v>356</v>
      </c>
      <c r="D27" s="1409">
        <f t="shared" si="6"/>
        <v>2825</v>
      </c>
      <c r="E27" s="1409">
        <f t="shared" si="6"/>
        <v>1302</v>
      </c>
      <c r="F27" s="1409">
        <f t="shared" si="6"/>
        <v>1523</v>
      </c>
      <c r="G27" s="1409">
        <f t="shared" si="6"/>
        <v>1476</v>
      </c>
      <c r="H27" s="1409">
        <f t="shared" si="6"/>
        <v>1265</v>
      </c>
      <c r="I27" s="1409">
        <f t="shared" si="6"/>
        <v>211</v>
      </c>
      <c r="J27" s="1409">
        <f t="shared" si="6"/>
        <v>2270</v>
      </c>
      <c r="K27" s="1409">
        <f t="shared" si="6"/>
        <v>1578</v>
      </c>
      <c r="L27" s="1409">
        <f t="shared" si="6"/>
        <v>692</v>
      </c>
      <c r="M27" s="1431" t="s">
        <v>1044</v>
      </c>
      <c r="N27" s="1432" t="s">
        <v>1045</v>
      </c>
      <c r="O27" s="1441"/>
      <c r="P27" s="1389"/>
      <c r="Q27" s="1389"/>
      <c r="R27" s="1389"/>
      <c r="S27" s="1389"/>
      <c r="T27" s="1389"/>
      <c r="U27" s="1389"/>
      <c r="V27" s="1389"/>
      <c r="W27" s="1389"/>
      <c r="X27" s="1389"/>
      <c r="Y27" s="1389"/>
      <c r="Z27" s="1389"/>
      <c r="AA27" s="1389"/>
    </row>
    <row r="28" spans="1:27" ht="34.5" customHeight="1">
      <c r="A28" s="1419">
        <f>B28+C28</f>
        <v>585</v>
      </c>
      <c r="B28" s="1419">
        <f>'[3]ملاك وتشغيل35'!B28+'[3]فهد الرياض35'!B28+'[3]فهد الدمام33'!B28+'[3]خالد عيون35'!B28+'[3]عبد الله مكة35'!B28</f>
        <v>17</v>
      </c>
      <c r="C28" s="1419">
        <f>'[3]ملاك وتشغيل35'!C28+'[3]فهد الرياض35'!C28+'[3]فهد الدمام33'!C28+'[3]خالد عيون35'!C28+'[3]عبد الله مكة35'!C28</f>
        <v>568</v>
      </c>
      <c r="D28" s="1419">
        <f>E28+F28</f>
        <v>960</v>
      </c>
      <c r="E28" s="1419">
        <f>'[3]ملاك وتشغيل35'!E28+'[3]فهد الرياض35'!E28+'[3]فهد الدمام33'!E28+'[3]خالد عيون35'!E28+'[3]عبد الله مكة35'!E28</f>
        <v>230</v>
      </c>
      <c r="F28" s="1419">
        <f>'[3]ملاك وتشغيل35'!F28+'[3]فهد الرياض35'!F28+'[3]فهد الدمام33'!F28+'[3]خالد عيون35'!F28+'[3]عبد الله مكة35'!F28</f>
        <v>730</v>
      </c>
      <c r="G28" s="1419">
        <f>H28+I28</f>
        <v>1017</v>
      </c>
      <c r="H28" s="1419">
        <f>'[3]ملاك وتشغيل35'!H28+'[3]فهد الرياض35'!H28+'[3]فهد الدمام33'!H28+'[3]خالد عيون35'!H28+'[3]عبد الله مكة35'!H28</f>
        <v>30</v>
      </c>
      <c r="I28" s="1419">
        <f>'[3]ملاك وتشغيل35'!I28+'[3]فهد الرياض35'!I28+'[3]فهد الدمام33'!I28+'[3]خالد عيون35'!I28+'[3]عبد الله مكة35'!I28</f>
        <v>987</v>
      </c>
      <c r="J28" s="1419">
        <f>K28+L28</f>
        <v>1335</v>
      </c>
      <c r="K28" s="1419">
        <f>'[3]ملاك وتشغيل35'!K28+'[3]فهد الرياض35'!K28+'[3]فهد الدمام33'!K28+'[3]خالد عيون35'!K28+'[3]عبد الله مكة35'!K28</f>
        <v>23</v>
      </c>
      <c r="L28" s="1419">
        <f>'[3]ملاك وتشغيل35'!L28+'[3]فهد الرياض35'!L28+'[3]فهد الدمام33'!L28+'[3]خالد عيون35'!L28+'[3]عبد الله مكة35'!L28</f>
        <v>1312</v>
      </c>
      <c r="M28" s="1420" t="s">
        <v>1039</v>
      </c>
      <c r="N28" s="1421" t="s">
        <v>1046</v>
      </c>
      <c r="O28" s="1441"/>
      <c r="P28" s="1389"/>
      <c r="Q28" s="1389"/>
      <c r="R28" s="1389"/>
      <c r="S28" s="1389"/>
      <c r="T28" s="1389"/>
      <c r="U28" s="1389"/>
      <c r="V28" s="1389"/>
      <c r="W28" s="1389"/>
      <c r="X28" s="1389"/>
      <c r="Y28" s="1389"/>
      <c r="Z28" s="1389"/>
      <c r="AA28" s="1389"/>
    </row>
    <row r="29" spans="1:27" ht="34.5" customHeight="1">
      <c r="A29" s="1426">
        <f>B29+C29</f>
        <v>2390</v>
      </c>
      <c r="B29" s="1419">
        <f>'[3]ملاك وتشغيل35'!B29+'[3]فهد الرياض35'!B29+'[3]فهد الدمام33'!B29+'[3]خالد عيون35'!B29+'[3]عبد الله مكة35'!B29</f>
        <v>1312</v>
      </c>
      <c r="C29" s="1419">
        <f>'[3]ملاك وتشغيل35'!C29+'[3]فهد الرياض35'!C29+'[3]فهد الدمام33'!C29+'[3]خالد عيون35'!C29+'[3]عبد الله مكة35'!C29</f>
        <v>1078</v>
      </c>
      <c r="D29" s="1426">
        <f>E29+F29</f>
        <v>5544</v>
      </c>
      <c r="E29" s="1419">
        <f>'[3]ملاك وتشغيل35'!E29+'[3]فهد الرياض35'!E29+'[3]فهد الدمام33'!E29+'[3]خالد عيون35'!E29+'[3]عبد الله مكة35'!E29</f>
        <v>1695</v>
      </c>
      <c r="F29" s="1419">
        <f>'[3]ملاك وتشغيل35'!F29+'[3]فهد الرياض35'!F29+'[3]فهد الدمام33'!F29+'[3]خالد عيون35'!F29+'[3]عبد الله مكة35'!F29</f>
        <v>3849</v>
      </c>
      <c r="G29" s="1426">
        <f>H29+I29</f>
        <v>3413</v>
      </c>
      <c r="H29" s="1419">
        <f>'[3]ملاك وتشغيل35'!H29+'[3]فهد الرياض35'!H29+'[3]فهد الدمام33'!H29+'[3]خالد عيون35'!H29+'[3]عبد الله مكة35'!H29</f>
        <v>2254</v>
      </c>
      <c r="I29" s="1419">
        <f>'[3]ملاك وتشغيل35'!I29+'[3]فهد الرياض35'!I29+'[3]فهد الدمام33'!I29+'[3]خالد عيون35'!I29+'[3]عبد الله مكة35'!I29</f>
        <v>1159</v>
      </c>
      <c r="J29" s="1426">
        <f>K29+L29</f>
        <v>4091</v>
      </c>
      <c r="K29" s="1419">
        <f>'[3]ملاك وتشغيل35'!K29+'[3]فهد الرياض35'!K29+'[3]فهد الدمام33'!K29+'[3]خالد عيون35'!K29+'[3]عبد الله مكة35'!K29</f>
        <v>1988</v>
      </c>
      <c r="L29" s="1419">
        <f>'[3]ملاك وتشغيل35'!L29+'[3]فهد الرياض35'!L29+'[3]فهد الدمام33'!L29+'[3]خالد عيون35'!L29+'[3]عبد الله مكة35'!L29</f>
        <v>2103</v>
      </c>
      <c r="M29" s="1427" t="s">
        <v>1042</v>
      </c>
      <c r="N29" s="1428" t="s">
        <v>1047</v>
      </c>
      <c r="O29" s="1441"/>
      <c r="P29" s="1389"/>
      <c r="Q29" s="1389"/>
      <c r="R29" s="1389"/>
      <c r="S29" s="1389"/>
      <c r="T29" s="1389"/>
      <c r="U29" s="1389"/>
      <c r="V29" s="1389"/>
      <c r="W29" s="1389"/>
      <c r="X29" s="1389"/>
      <c r="Y29" s="1389"/>
      <c r="Z29" s="1389"/>
      <c r="AA29" s="1389"/>
    </row>
    <row r="30" spans="1:27" ht="34.5" customHeight="1">
      <c r="A30" s="1409">
        <f>A29+A28</f>
        <v>2975</v>
      </c>
      <c r="B30" s="1409">
        <f t="shared" ref="B30:L30" si="7">B29+B28</f>
        <v>1329</v>
      </c>
      <c r="C30" s="1409">
        <f t="shared" si="7"/>
        <v>1646</v>
      </c>
      <c r="D30" s="1409">
        <f t="shared" si="7"/>
        <v>6504</v>
      </c>
      <c r="E30" s="1409">
        <f t="shared" si="7"/>
        <v>1925</v>
      </c>
      <c r="F30" s="1409">
        <f t="shared" si="7"/>
        <v>4579</v>
      </c>
      <c r="G30" s="1409">
        <f t="shared" si="7"/>
        <v>4430</v>
      </c>
      <c r="H30" s="1409">
        <f t="shared" si="7"/>
        <v>2284</v>
      </c>
      <c r="I30" s="1409">
        <f t="shared" si="7"/>
        <v>2146</v>
      </c>
      <c r="J30" s="1409">
        <f t="shared" si="7"/>
        <v>5426</v>
      </c>
      <c r="K30" s="1409">
        <f t="shared" si="7"/>
        <v>2011</v>
      </c>
      <c r="L30" s="1409">
        <f t="shared" si="7"/>
        <v>3415</v>
      </c>
      <c r="M30" s="1431" t="s">
        <v>1044</v>
      </c>
      <c r="N30" s="1432" t="s">
        <v>121</v>
      </c>
      <c r="O30" s="1441"/>
      <c r="P30" s="1389"/>
      <c r="Q30" s="1389"/>
      <c r="R30" s="1389"/>
      <c r="S30" s="1389"/>
      <c r="T30" s="1389"/>
      <c r="U30" s="1389"/>
      <c r="V30" s="1389"/>
      <c r="W30" s="1389"/>
      <c r="X30" s="1389"/>
      <c r="Y30" s="1389"/>
      <c r="Z30" s="1389"/>
      <c r="AA30" s="1389"/>
    </row>
    <row r="31" spans="1:27" ht="34.5" customHeight="1">
      <c r="A31" s="1419">
        <f>B31+C31</f>
        <v>41</v>
      </c>
      <c r="B31" s="1419">
        <f>'[3]ملاك وتشغيل35'!B31+'[3]فهد الرياض35'!B31+'[3]فهد الدمام33'!B31+'[3]خالد عيون35'!B31+'[3]عبد الله مكة35'!B31</f>
        <v>1</v>
      </c>
      <c r="C31" s="1419">
        <f>'[3]ملاك وتشغيل35'!C31+'[3]فهد الرياض35'!C31+'[3]فهد الدمام33'!C31+'[3]خالد عيون35'!C31+'[3]عبد الله مكة35'!C31</f>
        <v>40</v>
      </c>
      <c r="D31" s="1419">
        <f>E31+F31</f>
        <v>69</v>
      </c>
      <c r="E31" s="1419">
        <f>'[3]ملاك وتشغيل35'!E31+'[3]فهد الرياض35'!E31+'[3]فهد الدمام33'!E31+'[3]خالد عيون35'!E31+'[3]عبد الله مكة35'!E31</f>
        <v>7</v>
      </c>
      <c r="F31" s="1419">
        <f>'[3]ملاك وتشغيل35'!F31+'[3]فهد الرياض35'!F31+'[3]فهد الدمام33'!F31+'[3]خالد عيون35'!F31+'[3]عبد الله مكة35'!F31</f>
        <v>62</v>
      </c>
      <c r="G31" s="1419">
        <f>H31+I31</f>
        <v>111</v>
      </c>
      <c r="H31" s="1419">
        <f>'[3]ملاك وتشغيل35'!H31+'[3]فهد الرياض35'!H31+'[3]فهد الدمام33'!H31+'[3]خالد عيون35'!H31+'[3]عبد الله مكة35'!H31</f>
        <v>5</v>
      </c>
      <c r="I31" s="1419">
        <f>'[3]ملاك وتشغيل35'!I31+'[3]فهد الرياض35'!I31+'[3]فهد الدمام33'!I31+'[3]خالد عيون35'!I31+'[3]عبد الله مكة35'!I31</f>
        <v>106</v>
      </c>
      <c r="J31" s="1419">
        <f>K31+L31</f>
        <v>109</v>
      </c>
      <c r="K31" s="1419">
        <f>'[3]ملاك وتشغيل35'!K31+'[3]فهد الرياض35'!K31+'[3]فهد الدمام33'!K31+'[3]خالد عيون35'!K31+'[3]عبد الله مكة35'!K31</f>
        <v>8</v>
      </c>
      <c r="L31" s="1419">
        <f>'[3]ملاك وتشغيل35'!L31+'[3]فهد الرياض35'!L31+'[3]فهد الدمام33'!L31+'[3]خالد عيون35'!L31+'[3]عبد الله مكة35'!L31</f>
        <v>101</v>
      </c>
      <c r="M31" s="1420" t="s">
        <v>1039</v>
      </c>
      <c r="N31" s="1421" t="s">
        <v>1048</v>
      </c>
      <c r="O31" s="1441"/>
      <c r="P31" s="1389"/>
      <c r="Q31" s="1389"/>
      <c r="R31" s="1389"/>
      <c r="S31" s="1389"/>
      <c r="T31" s="1389"/>
      <c r="U31" s="1389"/>
      <c r="V31" s="1389"/>
      <c r="W31" s="1389"/>
      <c r="X31" s="1389"/>
      <c r="Y31" s="1389"/>
      <c r="Z31" s="1389"/>
      <c r="AA31" s="1389"/>
    </row>
    <row r="32" spans="1:27" ht="34.5" customHeight="1">
      <c r="A32" s="1426">
        <f>B32+C32</f>
        <v>21</v>
      </c>
      <c r="B32" s="1419">
        <f>'[3]ملاك وتشغيل35'!B32+'[3]فهد الرياض35'!B32+'[3]فهد الدمام33'!B32+'[3]خالد عيون35'!B32+'[3]عبد الله مكة35'!B32</f>
        <v>2</v>
      </c>
      <c r="C32" s="1419">
        <f>'[3]ملاك وتشغيل35'!C32+'[3]فهد الرياض35'!C32+'[3]فهد الدمام33'!C32+'[3]خالد عيون35'!C32+'[3]عبد الله مكة35'!C32</f>
        <v>19</v>
      </c>
      <c r="D32" s="1426">
        <f>E32+F32</f>
        <v>100</v>
      </c>
      <c r="E32" s="1419">
        <f>'[3]ملاك وتشغيل35'!E32+'[3]فهد الرياض35'!E32+'[3]فهد الدمام33'!E32+'[3]خالد عيون35'!E32+'[3]عبد الله مكة35'!E32</f>
        <v>5</v>
      </c>
      <c r="F32" s="1419">
        <f>'[3]ملاك وتشغيل35'!F32+'[3]فهد الرياض35'!F32+'[3]فهد الدمام33'!F32+'[3]خالد عيون35'!F32+'[3]عبد الله مكة35'!F32</f>
        <v>95</v>
      </c>
      <c r="G32" s="1426">
        <f>H32+I32</f>
        <v>25</v>
      </c>
      <c r="H32" s="1419">
        <f>'[3]ملاك وتشغيل35'!H32+'[3]فهد الرياض35'!H32+'[3]فهد الدمام33'!H32+'[3]خالد عيون35'!H32+'[3]عبد الله مكة35'!H32</f>
        <v>21</v>
      </c>
      <c r="I32" s="1419">
        <f>'[3]ملاك وتشغيل35'!I32+'[3]فهد الرياض35'!I32+'[3]فهد الدمام33'!I32+'[3]خالد عيون35'!I32+'[3]عبد الله مكة35'!I32</f>
        <v>4</v>
      </c>
      <c r="J32" s="1426">
        <f>K32+L32</f>
        <v>28</v>
      </c>
      <c r="K32" s="1419">
        <f>'[3]ملاك وتشغيل35'!K32+'[3]فهد الرياض35'!K32+'[3]فهد الدمام33'!K32+'[3]خالد عيون35'!K32+'[3]عبد الله مكة35'!K32</f>
        <v>11</v>
      </c>
      <c r="L32" s="1419">
        <f>'[3]ملاك وتشغيل35'!L32+'[3]فهد الرياض35'!L32+'[3]فهد الدمام33'!L32+'[3]خالد عيون35'!L32+'[3]عبد الله مكة35'!L32</f>
        <v>17</v>
      </c>
      <c r="M32" s="1427" t="s">
        <v>1042</v>
      </c>
      <c r="N32" s="1428"/>
      <c r="O32" s="1441"/>
      <c r="P32" s="1389"/>
      <c r="Q32" s="1389"/>
      <c r="R32" s="1389"/>
      <c r="S32" s="1389"/>
      <c r="T32" s="1389"/>
      <c r="U32" s="1389"/>
      <c r="V32" s="1389"/>
      <c r="W32" s="1389"/>
      <c r="X32" s="1389"/>
      <c r="Y32" s="1389"/>
      <c r="Z32" s="1389"/>
      <c r="AA32" s="1389"/>
    </row>
    <row r="33" spans="1:27" ht="34.5" customHeight="1">
      <c r="A33" s="1409">
        <f>A32+A31</f>
        <v>62</v>
      </c>
      <c r="B33" s="1409">
        <f t="shared" ref="B33:L33" si="8">B32+B31</f>
        <v>3</v>
      </c>
      <c r="C33" s="1409">
        <f t="shared" si="8"/>
        <v>59</v>
      </c>
      <c r="D33" s="1409">
        <f t="shared" si="8"/>
        <v>169</v>
      </c>
      <c r="E33" s="1409">
        <f t="shared" si="8"/>
        <v>12</v>
      </c>
      <c r="F33" s="1409">
        <f t="shared" si="8"/>
        <v>157</v>
      </c>
      <c r="G33" s="1409">
        <f t="shared" si="8"/>
        <v>136</v>
      </c>
      <c r="H33" s="1409">
        <f t="shared" si="8"/>
        <v>26</v>
      </c>
      <c r="I33" s="1409">
        <f t="shared" si="8"/>
        <v>110</v>
      </c>
      <c r="J33" s="1409">
        <f t="shared" si="8"/>
        <v>137</v>
      </c>
      <c r="K33" s="1409">
        <f t="shared" si="8"/>
        <v>19</v>
      </c>
      <c r="L33" s="1409">
        <f t="shared" si="8"/>
        <v>118</v>
      </c>
      <c r="M33" s="1431" t="s">
        <v>1044</v>
      </c>
      <c r="N33" s="1432" t="s">
        <v>1049</v>
      </c>
      <c r="O33" s="1441"/>
      <c r="P33" s="1389"/>
      <c r="Q33" s="1389"/>
      <c r="R33" s="1389"/>
      <c r="S33" s="1389"/>
      <c r="T33" s="1389"/>
      <c r="U33" s="1389"/>
      <c r="V33" s="1389"/>
      <c r="W33" s="1389"/>
      <c r="X33" s="1389"/>
      <c r="Y33" s="1389"/>
      <c r="Z33" s="1389"/>
      <c r="AA33" s="1389"/>
    </row>
    <row r="34" spans="1:27" ht="34.5" customHeight="1">
      <c r="A34" s="1419">
        <f>B34+C34</f>
        <v>966</v>
      </c>
      <c r="B34" s="1419">
        <f>'[3]ملاك وتشغيل35'!B34+'[3]فهد الرياض35'!B34+'[3]فهد الدمام33'!B34+'[3]خالد عيون35'!B34+'[3]عبد الله مكة35'!B34</f>
        <v>30</v>
      </c>
      <c r="C34" s="1419">
        <f>'[3]ملاك وتشغيل35'!C34+'[3]فهد الرياض35'!C34+'[3]فهد الدمام33'!C34+'[3]خالد عيون35'!C34+'[3]عبد الله مكة35'!C34</f>
        <v>936</v>
      </c>
      <c r="D34" s="1419">
        <f>E34+F34</f>
        <v>1969</v>
      </c>
      <c r="E34" s="1419">
        <f>'[3]ملاك وتشغيل35'!E34+'[3]فهد الرياض35'!E34+'[3]فهد الدمام33'!E34+'[3]خالد عيون35'!E34+'[3]عبد الله مكة35'!E34</f>
        <v>167</v>
      </c>
      <c r="F34" s="1419">
        <f>'[3]ملاك وتشغيل35'!F34+'[3]فهد الرياض35'!F34+'[3]فهد الدمام33'!F34+'[3]خالد عيون35'!F34+'[3]عبد الله مكة35'!F34</f>
        <v>1802</v>
      </c>
      <c r="G34" s="1419">
        <f>H34+I34</f>
        <v>2537</v>
      </c>
      <c r="H34" s="1419">
        <f>'[3]ملاك وتشغيل35'!H34+'[3]فهد الرياض35'!H34+'[3]فهد الدمام33'!H34+'[3]خالد عيون35'!H34+'[3]عبد الله مكة35'!H34</f>
        <v>47</v>
      </c>
      <c r="I34" s="1419">
        <f>'[3]ملاك وتشغيل35'!I34+'[3]فهد الرياض35'!I34+'[3]فهد الدمام33'!I34+'[3]خالد عيون35'!I34+'[3]عبد الله مكة35'!I34</f>
        <v>2490</v>
      </c>
      <c r="J34" s="1419">
        <f>K34+L34</f>
        <v>2358</v>
      </c>
      <c r="K34" s="1419">
        <f>'[3]ملاك وتشغيل35'!K34+'[3]فهد الرياض35'!K34+'[3]فهد الدمام33'!K34+'[3]خالد عيون35'!K34+'[3]عبد الله مكة35'!K34</f>
        <v>49</v>
      </c>
      <c r="L34" s="1419">
        <f>'[3]ملاك وتشغيل35'!L34+'[3]فهد الرياض35'!L34+'[3]فهد الدمام33'!L34+'[3]خالد عيون35'!L34+'[3]عبد الله مكة35'!L34</f>
        <v>2309</v>
      </c>
      <c r="M34" s="1420" t="s">
        <v>1039</v>
      </c>
      <c r="N34" s="1421" t="s">
        <v>1050</v>
      </c>
      <c r="O34" s="1441"/>
      <c r="P34" s="1389"/>
      <c r="Q34" s="1389"/>
      <c r="R34" s="1389"/>
      <c r="S34" s="1389"/>
      <c r="T34" s="1389"/>
      <c r="U34" s="1389"/>
      <c r="V34" s="1389"/>
      <c r="W34" s="1389"/>
      <c r="X34" s="1389"/>
      <c r="Y34" s="1389"/>
      <c r="Z34" s="1389"/>
      <c r="AA34" s="1389"/>
    </row>
    <row r="35" spans="1:27" ht="34.5" customHeight="1">
      <c r="A35" s="1426">
        <f>B35+C35</f>
        <v>287</v>
      </c>
      <c r="B35" s="1419">
        <f>'[3]ملاك وتشغيل35'!B35+'[3]فهد الرياض35'!B35+'[3]فهد الدمام33'!B35+'[3]خالد عيون35'!B35+'[3]عبد الله مكة35'!B35</f>
        <v>56</v>
      </c>
      <c r="C35" s="1419">
        <f>'[3]ملاك وتشغيل35'!C35+'[3]فهد الرياض35'!C35+'[3]فهد الدمام33'!C35+'[3]خالد عيون35'!C35+'[3]عبد الله مكة35'!C35</f>
        <v>231</v>
      </c>
      <c r="D35" s="1426">
        <f>E35+F35</f>
        <v>1475</v>
      </c>
      <c r="E35" s="1419">
        <f>'[3]ملاك وتشغيل35'!E35+'[3]فهد الرياض35'!E35+'[3]فهد الدمام33'!E35+'[3]خالد عيون35'!E35+'[3]عبد الله مكة35'!E35</f>
        <v>200</v>
      </c>
      <c r="F35" s="1419">
        <f>'[3]ملاك وتشغيل35'!F35+'[3]فهد الرياض35'!F35+'[3]فهد الدمام33'!F35+'[3]خالد عيون35'!F35+'[3]عبد الله مكة35'!F35</f>
        <v>1275</v>
      </c>
      <c r="G35" s="1426">
        <f>H35+I35</f>
        <v>516</v>
      </c>
      <c r="H35" s="1419">
        <f>'[3]ملاك وتشغيل35'!H35+'[3]فهد الرياض35'!H35+'[3]فهد الدمام33'!H35+'[3]خالد عيون35'!H35+'[3]عبد الله مكة35'!H35</f>
        <v>236</v>
      </c>
      <c r="I35" s="1419">
        <f>'[3]ملاك وتشغيل35'!I35+'[3]فهد الرياض35'!I35+'[3]فهد الدمام33'!I35+'[3]خالد عيون35'!I35+'[3]عبد الله مكة35'!I35</f>
        <v>280</v>
      </c>
      <c r="J35" s="1426">
        <f>K35+L35</f>
        <v>552</v>
      </c>
      <c r="K35" s="1419">
        <f>'[3]ملاك وتشغيل35'!K35+'[3]فهد الرياض35'!K35+'[3]فهد الدمام33'!K35+'[3]خالد عيون35'!K35+'[3]عبد الله مكة35'!K35</f>
        <v>80</v>
      </c>
      <c r="L35" s="1419">
        <f>'[3]ملاك وتشغيل35'!L35+'[3]فهد الرياض35'!L35+'[3]فهد الدمام33'!L35+'[3]خالد عيون35'!L35+'[3]عبد الله مكة35'!L35</f>
        <v>472</v>
      </c>
      <c r="M35" s="1427" t="s">
        <v>1042</v>
      </c>
      <c r="N35" s="1428" t="s">
        <v>1051</v>
      </c>
      <c r="O35" s="1441"/>
      <c r="P35" s="1389"/>
      <c r="Q35" s="1389"/>
      <c r="R35" s="1389"/>
      <c r="S35" s="1389"/>
      <c r="T35" s="1389"/>
      <c r="U35" s="1389"/>
      <c r="V35" s="1389"/>
      <c r="W35" s="1389"/>
      <c r="X35" s="1389"/>
      <c r="Y35" s="1389"/>
      <c r="Z35" s="1389"/>
      <c r="AA35" s="1389"/>
    </row>
    <row r="36" spans="1:27" ht="34.5" customHeight="1">
      <c r="A36" s="1409">
        <f>A35+A34</f>
        <v>1253</v>
      </c>
      <c r="B36" s="1409">
        <f t="shared" ref="B36:L36" si="9">B35+B34</f>
        <v>86</v>
      </c>
      <c r="C36" s="1409">
        <f t="shared" si="9"/>
        <v>1167</v>
      </c>
      <c r="D36" s="1409">
        <f t="shared" si="9"/>
        <v>3444</v>
      </c>
      <c r="E36" s="1409">
        <f t="shared" si="9"/>
        <v>367</v>
      </c>
      <c r="F36" s="1409">
        <f t="shared" si="9"/>
        <v>3077</v>
      </c>
      <c r="G36" s="1409">
        <f t="shared" si="9"/>
        <v>3053</v>
      </c>
      <c r="H36" s="1409">
        <f t="shared" si="9"/>
        <v>283</v>
      </c>
      <c r="I36" s="1409">
        <f t="shared" si="9"/>
        <v>2770</v>
      </c>
      <c r="J36" s="1409">
        <f t="shared" si="9"/>
        <v>2910</v>
      </c>
      <c r="K36" s="1409">
        <f t="shared" si="9"/>
        <v>129</v>
      </c>
      <c r="L36" s="1409">
        <f t="shared" si="9"/>
        <v>2781</v>
      </c>
      <c r="M36" s="1437" t="s">
        <v>1044</v>
      </c>
      <c r="N36" s="1432" t="s">
        <v>1052</v>
      </c>
      <c r="O36" s="1441"/>
      <c r="P36" s="1389"/>
      <c r="Q36" s="1389"/>
      <c r="R36" s="1389"/>
      <c r="S36" s="1389"/>
      <c r="T36" s="1389"/>
      <c r="U36" s="1389"/>
      <c r="V36" s="1389"/>
      <c r="W36" s="1389"/>
      <c r="X36" s="1389"/>
      <c r="Y36" s="1389"/>
      <c r="Z36" s="1389"/>
      <c r="AA36" s="1389"/>
    </row>
    <row r="37" spans="1:27" ht="15.75">
      <c r="A37" s="1390" t="s">
        <v>1242</v>
      </c>
      <c r="B37" s="1388"/>
      <c r="C37" s="1388"/>
      <c r="D37" s="1388"/>
      <c r="E37" s="1388"/>
      <c r="F37" s="1388"/>
      <c r="G37" s="1388"/>
      <c r="H37" s="1388"/>
      <c r="I37" s="1388"/>
      <c r="J37" s="1388"/>
      <c r="K37" s="1388"/>
      <c r="L37" s="1388"/>
      <c r="M37" s="1388"/>
      <c r="N37" s="1390" t="s">
        <v>1248</v>
      </c>
      <c r="O37" s="1390"/>
      <c r="P37" s="1389"/>
      <c r="Q37" s="1389"/>
      <c r="R37" s="1389"/>
      <c r="S37" s="1389"/>
      <c r="T37" s="1389"/>
      <c r="U37" s="1389"/>
      <c r="V37" s="1389"/>
      <c r="W37" s="1389"/>
      <c r="X37" s="1389"/>
      <c r="Y37" s="1389"/>
      <c r="Z37" s="1389"/>
      <c r="AA37" s="1389"/>
    </row>
    <row r="38" spans="1:27" ht="19.5" customHeight="1">
      <c r="A38" s="1391" t="s">
        <v>78</v>
      </c>
      <c r="B38" s="1392"/>
      <c r="C38" s="1393" t="s">
        <v>77</v>
      </c>
      <c r="D38" s="1391" t="s">
        <v>76</v>
      </c>
      <c r="E38" s="1392"/>
      <c r="F38" s="1393" t="s">
        <v>162</v>
      </c>
      <c r="G38" s="1391" t="s">
        <v>74</v>
      </c>
      <c r="H38" s="1392"/>
      <c r="I38" s="1393" t="s">
        <v>73</v>
      </c>
      <c r="J38" s="1391" t="s">
        <v>72</v>
      </c>
      <c r="K38" s="1392"/>
      <c r="L38" s="1393" t="s">
        <v>71</v>
      </c>
      <c r="M38" s="1392"/>
      <c r="N38" s="1393" t="s">
        <v>1036</v>
      </c>
      <c r="O38" s="1441"/>
      <c r="P38" s="1389"/>
      <c r="Q38" s="1389"/>
      <c r="R38" s="1389"/>
      <c r="S38" s="1389"/>
      <c r="T38" s="1389"/>
      <c r="U38" s="1389"/>
      <c r="V38" s="1389"/>
      <c r="W38" s="1389"/>
      <c r="X38" s="1389"/>
      <c r="Y38" s="1389"/>
      <c r="Z38" s="1389"/>
      <c r="AA38" s="1389"/>
    </row>
    <row r="39" spans="1:27" ht="19.5" customHeight="1">
      <c r="A39" s="1398" t="s">
        <v>95</v>
      </c>
      <c r="B39" s="1398" t="s">
        <v>573</v>
      </c>
      <c r="C39" s="1399" t="s">
        <v>572</v>
      </c>
      <c r="D39" s="1400" t="s">
        <v>95</v>
      </c>
      <c r="E39" s="1398" t="s">
        <v>573</v>
      </c>
      <c r="F39" s="1399" t="s">
        <v>572</v>
      </c>
      <c r="G39" s="1400" t="s">
        <v>95</v>
      </c>
      <c r="H39" s="1398" t="s">
        <v>573</v>
      </c>
      <c r="I39" s="1399" t="s">
        <v>572</v>
      </c>
      <c r="J39" s="1400" t="s">
        <v>95</v>
      </c>
      <c r="K39" s="1398" t="s">
        <v>573</v>
      </c>
      <c r="L39" s="1400" t="s">
        <v>572</v>
      </c>
      <c r="M39" s="1401"/>
      <c r="N39" s="1402" t="s">
        <v>1038</v>
      </c>
      <c r="O39" s="1441"/>
      <c r="P39" s="1389"/>
      <c r="Q39" s="1389"/>
      <c r="R39" s="1389"/>
      <c r="S39" s="1389"/>
      <c r="T39" s="1389"/>
      <c r="U39" s="1389"/>
      <c r="V39" s="1389"/>
      <c r="W39" s="1389"/>
      <c r="X39" s="1389"/>
      <c r="Y39" s="1389"/>
      <c r="Z39" s="1389"/>
      <c r="AA39" s="1389"/>
    </row>
    <row r="40" spans="1:27" ht="19.5" customHeight="1">
      <c r="A40" s="1409" t="s">
        <v>96</v>
      </c>
      <c r="B40" s="1409" t="s">
        <v>562</v>
      </c>
      <c r="C40" s="1410" t="s">
        <v>561</v>
      </c>
      <c r="D40" s="1411" t="s">
        <v>96</v>
      </c>
      <c r="E40" s="1409" t="s">
        <v>562</v>
      </c>
      <c r="F40" s="1410" t="s">
        <v>561</v>
      </c>
      <c r="G40" s="1411" t="s">
        <v>96</v>
      </c>
      <c r="H40" s="1409" t="s">
        <v>562</v>
      </c>
      <c r="I40" s="1410" t="s">
        <v>561</v>
      </c>
      <c r="J40" s="1411" t="s">
        <v>96</v>
      </c>
      <c r="K40" s="1409" t="s">
        <v>562</v>
      </c>
      <c r="L40" s="1411" t="s">
        <v>561</v>
      </c>
      <c r="M40" s="1401"/>
      <c r="N40" s="1412"/>
      <c r="O40" s="1441"/>
      <c r="P40" s="1389"/>
      <c r="Q40" s="1389"/>
      <c r="R40" s="1389"/>
      <c r="S40" s="1389"/>
      <c r="T40" s="1389"/>
      <c r="U40" s="1389"/>
      <c r="V40" s="1389"/>
      <c r="W40" s="1389"/>
      <c r="X40" s="1389"/>
      <c r="Y40" s="1389"/>
      <c r="Z40" s="1389"/>
      <c r="AA40" s="1389"/>
    </row>
    <row r="41" spans="1:27" ht="34.5" customHeight="1">
      <c r="A41" s="1419">
        <f>B41+C41</f>
        <v>704</v>
      </c>
      <c r="B41" s="1419">
        <f>'[3]ملاك وتشغيل35'!B41+'[3]فهد الرياض35'!B41+'[3]فهد الدمام33'!B41+'[3]خالد عيون35'!B41+'[3]عبد الله مكة35'!B41</f>
        <v>664</v>
      </c>
      <c r="C41" s="1419">
        <f>'[3]ملاك وتشغيل35'!C41+'[3]فهد الرياض35'!C41+'[3]فهد الدمام33'!C41+'[3]خالد عيون35'!C41+'[3]عبد الله مكة35'!C41</f>
        <v>40</v>
      </c>
      <c r="D41" s="1419">
        <f>E41+F41</f>
        <v>347</v>
      </c>
      <c r="E41" s="1419">
        <f>'[3]ملاك وتشغيل35'!E41+'[3]فهد الرياض35'!E41+'[3]فهد الدمام33'!E41+'[3]خالد عيون35'!E41+'[3]عبد الله مكة35'!E41</f>
        <v>326</v>
      </c>
      <c r="F41" s="1419">
        <f>'[3]ملاك وتشغيل35'!F41+'[3]فهد الرياض35'!F41+'[3]فهد الدمام33'!F41+'[3]خالد عيون35'!F41+'[3]عبد الله مكة35'!F41</f>
        <v>21</v>
      </c>
      <c r="G41" s="1419">
        <f>H41+I41</f>
        <v>1110</v>
      </c>
      <c r="H41" s="1419">
        <f>'[3]ملاك وتشغيل35'!H41+'[3]فهد الرياض35'!H41+'[3]فهد الدمام33'!H41+'[3]خالد عيون35'!H41+'[3]عبد الله مكة35'!H41</f>
        <v>805</v>
      </c>
      <c r="I41" s="1419">
        <f>'[3]ملاك وتشغيل35'!I41+'[3]فهد الرياض35'!I41+'[3]فهد الدمام33'!I41+'[3]خالد عيون35'!I41+'[3]عبد الله مكة35'!I41</f>
        <v>305</v>
      </c>
      <c r="J41" s="1419">
        <f>K41+L41</f>
        <v>368</v>
      </c>
      <c r="K41" s="1419">
        <f>'[3]ملاك وتشغيل35'!K41+'[3]فهد الرياض35'!K41+'[3]فهد الدمام33'!K41+'[3]خالد عيون35'!K41+'[3]عبد الله مكة35'!K41</f>
        <v>344</v>
      </c>
      <c r="L41" s="1419">
        <f>'[3]ملاك وتشغيل35'!L41+'[3]فهد الرياض35'!L41+'[3]فهد الدمام33'!L41+'[3]خالد عيون35'!L41+'[3]عبد الله مكة35'!L41</f>
        <v>24</v>
      </c>
      <c r="M41" s="1420" t="s">
        <v>1039</v>
      </c>
      <c r="N41" s="1421" t="s">
        <v>1040</v>
      </c>
      <c r="O41" s="1441"/>
      <c r="P41" s="1389"/>
      <c r="Q41" s="1389"/>
      <c r="R41" s="1389"/>
      <c r="S41" s="1389"/>
      <c r="T41" s="1389"/>
      <c r="U41" s="1389"/>
      <c r="V41" s="1389"/>
      <c r="W41" s="1389"/>
      <c r="X41" s="1389"/>
      <c r="Y41" s="1389"/>
      <c r="Z41" s="1389"/>
      <c r="AA41" s="1389"/>
    </row>
    <row r="42" spans="1:27" ht="34.5" customHeight="1">
      <c r="A42" s="1426">
        <f>B42+C42</f>
        <v>227</v>
      </c>
      <c r="B42" s="1419">
        <f>'[3]ملاك وتشغيل35'!B42+'[3]فهد الرياض35'!B42+'[3]فهد الدمام33'!B42+'[3]خالد عيون35'!B42+'[3]عبد الله مكة35'!B42</f>
        <v>210</v>
      </c>
      <c r="C42" s="1419">
        <f>'[3]ملاك وتشغيل35'!C42+'[3]فهد الرياض35'!C42+'[3]فهد الدمام33'!C42+'[3]خالد عيون35'!C42+'[3]عبد الله مكة35'!C42</f>
        <v>17</v>
      </c>
      <c r="D42" s="1426">
        <f>E42+F42</f>
        <v>68</v>
      </c>
      <c r="E42" s="1419">
        <f>'[3]ملاك وتشغيل35'!E42+'[3]فهد الرياض35'!E42+'[3]فهد الدمام33'!E42+'[3]خالد عيون35'!E42+'[3]عبد الله مكة35'!E42</f>
        <v>68</v>
      </c>
      <c r="F42" s="1419">
        <f>'[3]ملاك وتشغيل35'!F42+'[3]فهد الرياض35'!F42+'[3]فهد الدمام33'!F42+'[3]خالد عيون35'!F42+'[3]عبد الله مكة35'!F42</f>
        <v>0</v>
      </c>
      <c r="G42" s="1426">
        <f>H42+I42</f>
        <v>295</v>
      </c>
      <c r="H42" s="1419">
        <f>'[3]ملاك وتشغيل35'!H42+'[3]فهد الرياض35'!H42+'[3]فهد الدمام33'!H42+'[3]خالد عيون35'!H42+'[3]عبد الله مكة35'!H42</f>
        <v>243</v>
      </c>
      <c r="I42" s="1419">
        <f>'[3]ملاك وتشغيل35'!I42+'[3]فهد الرياض35'!I42+'[3]فهد الدمام33'!I42+'[3]خالد عيون35'!I42+'[3]عبد الله مكة35'!I42</f>
        <v>52</v>
      </c>
      <c r="J42" s="1426">
        <f>K42+L42</f>
        <v>84</v>
      </c>
      <c r="K42" s="1419">
        <f>'[3]ملاك وتشغيل35'!K42+'[3]فهد الرياض35'!K42+'[3]فهد الدمام33'!K42+'[3]خالد عيون35'!K42+'[3]عبد الله مكة35'!K42</f>
        <v>83</v>
      </c>
      <c r="L42" s="1419">
        <f>'[3]ملاك وتشغيل35'!L42+'[3]فهد الرياض35'!L42+'[3]فهد الدمام33'!L42+'[3]خالد عيون35'!L42+'[3]عبد الله مكة35'!L42</f>
        <v>1</v>
      </c>
      <c r="M42" s="1427" t="s">
        <v>1042</v>
      </c>
      <c r="N42" s="1428" t="s">
        <v>169</v>
      </c>
      <c r="O42" s="1441"/>
      <c r="P42" s="1389"/>
      <c r="Q42" s="1389"/>
      <c r="R42" s="1389"/>
      <c r="S42" s="1389"/>
      <c r="T42" s="1389"/>
      <c r="U42" s="1389"/>
      <c r="V42" s="1389"/>
      <c r="W42" s="1389"/>
      <c r="X42" s="1389"/>
      <c r="Y42" s="1389"/>
      <c r="Z42" s="1389"/>
      <c r="AA42" s="1389"/>
    </row>
    <row r="43" spans="1:27" ht="34.5" customHeight="1">
      <c r="A43" s="1409">
        <f>A42+A41</f>
        <v>931</v>
      </c>
      <c r="B43" s="1409">
        <f t="shared" ref="B43:L43" si="10">B42+B41</f>
        <v>874</v>
      </c>
      <c r="C43" s="1409">
        <f t="shared" si="10"/>
        <v>57</v>
      </c>
      <c r="D43" s="1409">
        <f t="shared" si="10"/>
        <v>415</v>
      </c>
      <c r="E43" s="1409">
        <f t="shared" si="10"/>
        <v>394</v>
      </c>
      <c r="F43" s="1409">
        <f t="shared" si="10"/>
        <v>21</v>
      </c>
      <c r="G43" s="1409">
        <f t="shared" si="10"/>
        <v>1405</v>
      </c>
      <c r="H43" s="1409">
        <f t="shared" si="10"/>
        <v>1048</v>
      </c>
      <c r="I43" s="1409">
        <f t="shared" si="10"/>
        <v>357</v>
      </c>
      <c r="J43" s="1409">
        <f t="shared" si="10"/>
        <v>452</v>
      </c>
      <c r="K43" s="1409">
        <f t="shared" si="10"/>
        <v>427</v>
      </c>
      <c r="L43" s="1409">
        <f t="shared" si="10"/>
        <v>25</v>
      </c>
      <c r="M43" s="1431" t="s">
        <v>1044</v>
      </c>
      <c r="N43" s="1432" t="s">
        <v>1045</v>
      </c>
      <c r="O43" s="1441"/>
      <c r="P43" s="1389"/>
      <c r="Q43" s="1389"/>
      <c r="R43" s="1389"/>
      <c r="S43" s="1389"/>
      <c r="T43" s="1389"/>
      <c r="U43" s="1389"/>
      <c r="V43" s="1389"/>
      <c r="W43" s="1389"/>
      <c r="X43" s="1389"/>
      <c r="Y43" s="1389"/>
      <c r="Z43" s="1389"/>
      <c r="AA43" s="1389"/>
    </row>
    <row r="44" spans="1:27" ht="34.5" customHeight="1">
      <c r="A44" s="1419">
        <f>B44+C44</f>
        <v>690</v>
      </c>
      <c r="B44" s="1419">
        <f>'[3]ملاك وتشغيل35'!B44+'[3]فهد الرياض35'!B44+'[3]فهد الدمام33'!B44+'[3]خالد عيون35'!B44+'[3]عبد الله مكة35'!B44</f>
        <v>13</v>
      </c>
      <c r="C44" s="1419">
        <f>'[3]ملاك وتشغيل35'!C44+'[3]فهد الرياض35'!C44+'[3]فهد الدمام33'!C44+'[3]خالد عيون35'!C44+'[3]عبد الله مكة35'!C44</f>
        <v>677</v>
      </c>
      <c r="D44" s="1419">
        <f>E44+F44</f>
        <v>188</v>
      </c>
      <c r="E44" s="1419">
        <f>'[3]ملاك وتشغيل35'!E44+'[3]فهد الرياض35'!E44+'[3]فهد الدمام33'!E44+'[3]خالد عيون35'!E44+'[3]عبد الله مكة35'!E44</f>
        <v>10</v>
      </c>
      <c r="F44" s="1419">
        <f>'[3]ملاك وتشغيل35'!F44+'[3]فهد الرياض35'!F44+'[3]فهد الدمام33'!F44+'[3]خالد عيون35'!F44+'[3]عبد الله مكة35'!F44</f>
        <v>178</v>
      </c>
      <c r="G44" s="1419">
        <f>H44+I44</f>
        <v>738</v>
      </c>
      <c r="H44" s="1419">
        <f>'[3]ملاك وتشغيل35'!H44+'[3]فهد الرياض35'!H44+'[3]فهد الدمام33'!H44+'[3]خالد عيون35'!H44+'[3]عبد الله مكة35'!H44</f>
        <v>7</v>
      </c>
      <c r="I44" s="1419">
        <f>'[3]ملاك وتشغيل35'!I44+'[3]فهد الرياض35'!I44+'[3]فهد الدمام33'!I44+'[3]خالد عيون35'!I44+'[3]عبد الله مكة35'!I44</f>
        <v>731</v>
      </c>
      <c r="J44" s="1419">
        <f>K44+L44</f>
        <v>411</v>
      </c>
      <c r="K44" s="1419">
        <f>'[3]ملاك وتشغيل35'!K44+'[3]فهد الرياض35'!K44+'[3]فهد الدمام33'!K44+'[3]خالد عيون35'!K44+'[3]عبد الله مكة35'!K44</f>
        <v>16</v>
      </c>
      <c r="L44" s="1419">
        <f>'[3]ملاك وتشغيل35'!L44+'[3]فهد الرياض35'!L44+'[3]فهد الدمام33'!L44+'[3]خالد عيون35'!L44+'[3]عبد الله مكة35'!L44</f>
        <v>395</v>
      </c>
      <c r="M44" s="1420" t="s">
        <v>1039</v>
      </c>
      <c r="N44" s="1421" t="s">
        <v>1046</v>
      </c>
      <c r="O44" s="1441"/>
      <c r="P44" s="1389"/>
      <c r="Q44" s="1389"/>
      <c r="R44" s="1389"/>
      <c r="S44" s="1389"/>
      <c r="T44" s="1389"/>
      <c r="U44" s="1389"/>
      <c r="V44" s="1389"/>
      <c r="W44" s="1389"/>
      <c r="X44" s="1389"/>
      <c r="Y44" s="1389"/>
      <c r="Z44" s="1389"/>
      <c r="AA44" s="1389"/>
    </row>
    <row r="45" spans="1:27" ht="34.5" customHeight="1">
      <c r="A45" s="1426">
        <f>B45+C45</f>
        <v>1870</v>
      </c>
      <c r="B45" s="1419">
        <f>'[3]ملاك وتشغيل35'!B45+'[3]فهد الرياض35'!B45+'[3]فهد الدمام33'!B45+'[3]خالد عيون35'!B45+'[3]عبد الله مكة35'!B45</f>
        <v>1034</v>
      </c>
      <c r="C45" s="1419">
        <f>'[3]ملاك وتشغيل35'!C45+'[3]فهد الرياض35'!C45+'[3]فهد الدمام33'!C45+'[3]خالد عيون35'!C45+'[3]عبد الله مكة35'!C45</f>
        <v>836</v>
      </c>
      <c r="D45" s="1426">
        <f>E45+F45</f>
        <v>858</v>
      </c>
      <c r="E45" s="1419">
        <f>'[3]ملاك وتشغيل35'!E45+'[3]فهد الرياض35'!E45+'[3]فهد الدمام33'!E45+'[3]خالد عيون35'!E45+'[3]عبد الله مكة35'!E45</f>
        <v>591</v>
      </c>
      <c r="F45" s="1419">
        <f>'[3]ملاك وتشغيل35'!F45+'[3]فهد الرياض35'!F45+'[3]فهد الدمام33'!F45+'[3]خالد عيون35'!F45+'[3]عبد الله مكة35'!F45</f>
        <v>267</v>
      </c>
      <c r="G45" s="1426">
        <f>H45+I45</f>
        <v>2807</v>
      </c>
      <c r="H45" s="1419">
        <f>'[3]ملاك وتشغيل35'!H45+'[3]فهد الرياض35'!H45+'[3]فهد الدمام33'!H45+'[3]خالد عيون35'!H45+'[3]عبد الله مكة35'!H45</f>
        <v>1716</v>
      </c>
      <c r="I45" s="1419">
        <f>'[3]ملاك وتشغيل35'!I45+'[3]فهد الرياض35'!I45+'[3]فهد الدمام33'!I45+'[3]خالد عيون35'!I45+'[3]عبد الله مكة35'!I45</f>
        <v>1091</v>
      </c>
      <c r="J45" s="1426">
        <f>K45+L45</f>
        <v>1067</v>
      </c>
      <c r="K45" s="1419">
        <f>'[3]ملاك وتشغيل35'!K45+'[3]فهد الرياض35'!K45+'[3]فهد الدمام33'!K45+'[3]خالد عيون35'!K45+'[3]عبد الله مكة35'!K45</f>
        <v>759</v>
      </c>
      <c r="L45" s="1419">
        <f>'[3]ملاك وتشغيل35'!L45+'[3]فهد الرياض35'!L45+'[3]فهد الدمام33'!L45+'[3]خالد عيون35'!L45+'[3]عبد الله مكة35'!L45</f>
        <v>308</v>
      </c>
      <c r="M45" s="1427" t="s">
        <v>1042</v>
      </c>
      <c r="N45" s="1428" t="s">
        <v>1047</v>
      </c>
      <c r="O45" s="1441"/>
      <c r="P45" s="1389"/>
      <c r="Q45" s="1389"/>
      <c r="R45" s="1389"/>
      <c r="S45" s="1389"/>
      <c r="T45" s="1389"/>
      <c r="U45" s="1389"/>
      <c r="V45" s="1389"/>
      <c r="W45" s="1389"/>
      <c r="X45" s="1389"/>
      <c r="Y45" s="1389"/>
      <c r="Z45" s="1389"/>
      <c r="AA45" s="1389"/>
    </row>
    <row r="46" spans="1:27" ht="34.5" customHeight="1">
      <c r="A46" s="1409">
        <f>A45+A44</f>
        <v>2560</v>
      </c>
      <c r="B46" s="1409">
        <f t="shared" ref="B46:L46" si="11">B45+B44</f>
        <v>1047</v>
      </c>
      <c r="C46" s="1409">
        <f t="shared" si="11"/>
        <v>1513</v>
      </c>
      <c r="D46" s="1409">
        <f t="shared" si="11"/>
        <v>1046</v>
      </c>
      <c r="E46" s="1409">
        <f t="shared" si="11"/>
        <v>601</v>
      </c>
      <c r="F46" s="1409">
        <f t="shared" si="11"/>
        <v>445</v>
      </c>
      <c r="G46" s="1409">
        <f t="shared" si="11"/>
        <v>3545</v>
      </c>
      <c r="H46" s="1409">
        <f t="shared" si="11"/>
        <v>1723</v>
      </c>
      <c r="I46" s="1409">
        <f t="shared" si="11"/>
        <v>1822</v>
      </c>
      <c r="J46" s="1409">
        <f t="shared" si="11"/>
        <v>1478</v>
      </c>
      <c r="K46" s="1409">
        <f t="shared" si="11"/>
        <v>775</v>
      </c>
      <c r="L46" s="1409">
        <f t="shared" si="11"/>
        <v>703</v>
      </c>
      <c r="M46" s="1431" t="s">
        <v>1044</v>
      </c>
      <c r="N46" s="1432" t="s">
        <v>121</v>
      </c>
      <c r="O46" s="1441"/>
      <c r="P46" s="1389"/>
      <c r="Q46" s="1389"/>
      <c r="R46" s="1389"/>
      <c r="S46" s="1389"/>
      <c r="T46" s="1389"/>
      <c r="U46" s="1389"/>
      <c r="V46" s="1389"/>
      <c r="W46" s="1389"/>
      <c r="X46" s="1389"/>
      <c r="Y46" s="1389"/>
      <c r="Z46" s="1389"/>
      <c r="AA46" s="1389"/>
    </row>
    <row r="47" spans="1:27" ht="34.5" customHeight="1">
      <c r="A47" s="1419">
        <f>B47+C47</f>
        <v>46</v>
      </c>
      <c r="B47" s="1419">
        <f>'[3]ملاك وتشغيل35'!B47+'[3]فهد الرياض35'!B47+'[3]فهد الدمام33'!B47+'[3]خالد عيون35'!B47+'[3]عبد الله مكة35'!B47</f>
        <v>5</v>
      </c>
      <c r="C47" s="1419">
        <f>'[3]ملاك وتشغيل35'!C47+'[3]فهد الرياض35'!C47+'[3]فهد الدمام33'!C47+'[3]خالد عيون35'!C47+'[3]عبد الله مكة35'!C47</f>
        <v>41</v>
      </c>
      <c r="D47" s="1419">
        <f>E47+F47</f>
        <v>34</v>
      </c>
      <c r="E47" s="1419">
        <f>'[3]ملاك وتشغيل35'!E47+'[3]فهد الرياض35'!E47+'[3]فهد الدمام33'!E47+'[3]خالد عيون35'!E47+'[3]عبد الله مكة35'!E47</f>
        <v>2</v>
      </c>
      <c r="F47" s="1419">
        <f>'[3]ملاك وتشغيل35'!F47+'[3]فهد الرياض35'!F47+'[3]فهد الدمام33'!F47+'[3]خالد عيون35'!F47+'[3]عبد الله مكة35'!F47</f>
        <v>32</v>
      </c>
      <c r="G47" s="1419">
        <f>H47+I47</f>
        <v>131</v>
      </c>
      <c r="H47" s="1419">
        <f>'[3]ملاك وتشغيل35'!H47+'[3]فهد الرياض35'!H47+'[3]فهد الدمام33'!H47+'[3]خالد عيون35'!H47+'[3]عبد الله مكة35'!H47</f>
        <v>0</v>
      </c>
      <c r="I47" s="1419">
        <f>'[3]ملاك وتشغيل35'!I47+'[3]فهد الرياض35'!I47+'[3]فهد الدمام33'!I47+'[3]خالد عيون35'!I47+'[3]عبد الله مكة35'!I47</f>
        <v>131</v>
      </c>
      <c r="J47" s="1419">
        <f>K47+L47</f>
        <v>23</v>
      </c>
      <c r="K47" s="1419">
        <f>'[3]ملاك وتشغيل35'!K47+'[3]فهد الرياض35'!K47+'[3]فهد الدمام33'!K47+'[3]خالد عيون35'!K47+'[3]عبد الله مكة35'!K47</f>
        <v>1</v>
      </c>
      <c r="L47" s="1419">
        <f>'[3]ملاك وتشغيل35'!L47+'[3]فهد الرياض35'!L47+'[3]فهد الدمام33'!L47+'[3]خالد عيون35'!L47+'[3]عبد الله مكة35'!L47</f>
        <v>22</v>
      </c>
      <c r="M47" s="1420" t="s">
        <v>1039</v>
      </c>
      <c r="N47" s="1421" t="s">
        <v>1048</v>
      </c>
      <c r="O47" s="1441"/>
      <c r="P47" s="1389"/>
      <c r="Q47" s="1389"/>
      <c r="R47" s="1389"/>
      <c r="S47" s="1389"/>
      <c r="T47" s="1389"/>
      <c r="U47" s="1389"/>
      <c r="V47" s="1389"/>
      <c r="W47" s="1389"/>
      <c r="X47" s="1389"/>
      <c r="Y47" s="1389"/>
      <c r="Z47" s="1389"/>
      <c r="AA47" s="1389"/>
    </row>
    <row r="48" spans="1:27" ht="34.5" customHeight="1">
      <c r="A48" s="1426">
        <f>B48+C48</f>
        <v>20</v>
      </c>
      <c r="B48" s="1419">
        <f>'[3]ملاك وتشغيل35'!B48+'[3]فهد الرياض35'!B48+'[3]فهد الدمام33'!B48+'[3]خالد عيون35'!B48+'[3]عبد الله مكة35'!B48</f>
        <v>4</v>
      </c>
      <c r="C48" s="1419">
        <f>'[3]ملاك وتشغيل35'!C48+'[3]فهد الرياض35'!C48+'[3]فهد الدمام33'!C48+'[3]خالد عيون35'!C48+'[3]عبد الله مكة35'!C48</f>
        <v>16</v>
      </c>
      <c r="D48" s="1426">
        <f>E48+F48</f>
        <v>8</v>
      </c>
      <c r="E48" s="1419">
        <f>'[3]ملاك وتشغيل35'!E48+'[3]فهد الرياض35'!E48+'[3]فهد الدمام33'!E48+'[3]خالد عيون35'!E48+'[3]عبد الله مكة35'!E48</f>
        <v>5</v>
      </c>
      <c r="F48" s="1419">
        <f>'[3]ملاك وتشغيل35'!F48+'[3]فهد الرياض35'!F48+'[3]فهد الدمام33'!F48+'[3]خالد عيون35'!F48+'[3]عبد الله مكة35'!F48</f>
        <v>3</v>
      </c>
      <c r="G48" s="1426">
        <f>H48+I48</f>
        <v>32</v>
      </c>
      <c r="H48" s="1419">
        <f>'[3]ملاك وتشغيل35'!H48+'[3]فهد الرياض35'!H48+'[3]فهد الدمام33'!H48+'[3]خالد عيون35'!H48+'[3]عبد الله مكة35'!H48</f>
        <v>7</v>
      </c>
      <c r="I48" s="1419">
        <f>'[3]ملاك وتشغيل35'!I48+'[3]فهد الرياض35'!I48+'[3]فهد الدمام33'!I48+'[3]خالد عيون35'!I48+'[3]عبد الله مكة35'!I48</f>
        <v>25</v>
      </c>
      <c r="J48" s="1426">
        <f>K48+L48</f>
        <v>9</v>
      </c>
      <c r="K48" s="1419">
        <f>'[3]ملاك وتشغيل35'!K48+'[3]فهد الرياض35'!K48+'[3]فهد الدمام33'!K48+'[3]خالد عيون35'!K48+'[3]عبد الله مكة35'!K48</f>
        <v>1</v>
      </c>
      <c r="L48" s="1419">
        <f>'[3]ملاك وتشغيل35'!L48+'[3]فهد الرياض35'!L48+'[3]فهد الدمام33'!L48+'[3]خالد عيون35'!L48+'[3]عبد الله مكة35'!L48</f>
        <v>8</v>
      </c>
      <c r="M48" s="1427" t="s">
        <v>1042</v>
      </c>
      <c r="N48" s="1428"/>
      <c r="O48" s="1441"/>
      <c r="P48" s="1389"/>
      <c r="Q48" s="1389"/>
      <c r="R48" s="1389"/>
      <c r="S48" s="1389"/>
      <c r="T48" s="1389"/>
      <c r="U48" s="1389"/>
      <c r="V48" s="1389"/>
      <c r="W48" s="1389"/>
      <c r="X48" s="1389"/>
      <c r="Y48" s="1389"/>
      <c r="Z48" s="1389"/>
      <c r="AA48" s="1389"/>
    </row>
    <row r="49" spans="1:27" ht="34.5" customHeight="1">
      <c r="A49" s="1409">
        <f>A48+A47</f>
        <v>66</v>
      </c>
      <c r="B49" s="1409">
        <f t="shared" ref="B49:L49" si="12">B48+B47</f>
        <v>9</v>
      </c>
      <c r="C49" s="1409">
        <f t="shared" si="12"/>
        <v>57</v>
      </c>
      <c r="D49" s="1409">
        <f t="shared" si="12"/>
        <v>42</v>
      </c>
      <c r="E49" s="1409">
        <f t="shared" si="12"/>
        <v>7</v>
      </c>
      <c r="F49" s="1409">
        <f t="shared" si="12"/>
        <v>35</v>
      </c>
      <c r="G49" s="1409">
        <f t="shared" si="12"/>
        <v>163</v>
      </c>
      <c r="H49" s="1409">
        <f t="shared" si="12"/>
        <v>7</v>
      </c>
      <c r="I49" s="1409">
        <f t="shared" si="12"/>
        <v>156</v>
      </c>
      <c r="J49" s="1409">
        <f t="shared" si="12"/>
        <v>32</v>
      </c>
      <c r="K49" s="1409">
        <f t="shared" si="12"/>
        <v>2</v>
      </c>
      <c r="L49" s="1409">
        <f t="shared" si="12"/>
        <v>30</v>
      </c>
      <c r="M49" s="1431" t="s">
        <v>1044</v>
      </c>
      <c r="N49" s="1432" t="s">
        <v>1049</v>
      </c>
      <c r="O49" s="1441"/>
      <c r="P49" s="1389"/>
      <c r="Q49" s="1389"/>
      <c r="R49" s="1389"/>
      <c r="S49" s="1389"/>
      <c r="T49" s="1389"/>
      <c r="U49" s="1389"/>
      <c r="V49" s="1389"/>
      <c r="W49" s="1389"/>
      <c r="X49" s="1389"/>
      <c r="Y49" s="1389"/>
      <c r="Z49" s="1389"/>
      <c r="AA49" s="1389"/>
    </row>
    <row r="50" spans="1:27" ht="34.5" customHeight="1">
      <c r="A50" s="1419">
        <f>B50+C50</f>
        <v>945</v>
      </c>
      <c r="B50" s="1419">
        <f>'[3]ملاك وتشغيل35'!B50+'[3]فهد الرياض35'!B50+'[3]فهد الدمام33'!B50+'[3]خالد عيون35'!B50+'[3]عبد الله مكة35'!B50</f>
        <v>27</v>
      </c>
      <c r="C50" s="1419">
        <f>'[3]ملاك وتشغيل35'!C50+'[3]فهد الرياض35'!C50+'[3]فهد الدمام33'!C50+'[3]خالد عيون35'!C50+'[3]عبد الله مكة35'!C50</f>
        <v>918</v>
      </c>
      <c r="D50" s="1419">
        <f>E50+F50</f>
        <v>450</v>
      </c>
      <c r="E50" s="1419">
        <f>'[3]ملاك وتشغيل35'!E50+'[3]فهد الرياض35'!E50+'[3]فهد الدمام33'!E50+'[3]خالد عيون35'!E50+'[3]عبد الله مكة35'!E50</f>
        <v>8</v>
      </c>
      <c r="F50" s="1419">
        <f>'[3]ملاك وتشغيل35'!F50+'[3]فهد الرياض35'!F50+'[3]فهد الدمام33'!F50+'[3]خالد عيون35'!F50+'[3]عبد الله مكة35'!F50</f>
        <v>442</v>
      </c>
      <c r="G50" s="1419">
        <f>H50+I50</f>
        <v>1860</v>
      </c>
      <c r="H50" s="1419">
        <f>'[3]ملاك وتشغيل35'!H50+'[3]فهد الرياض35'!H50+'[3]فهد الدمام33'!H50+'[3]خالد عيون35'!H50+'[3]عبد الله مكة35'!H50</f>
        <v>13</v>
      </c>
      <c r="I50" s="1419">
        <f>'[3]ملاك وتشغيل35'!I50+'[3]فهد الرياض35'!I50+'[3]فهد الدمام33'!I50+'[3]خالد عيون35'!I50+'[3]عبد الله مكة35'!I50</f>
        <v>1847</v>
      </c>
      <c r="J50" s="1419">
        <f>K50+L50</f>
        <v>581</v>
      </c>
      <c r="K50" s="1419">
        <f>'[3]ملاك وتشغيل35'!K50+'[3]فهد الرياض35'!K50+'[3]فهد الدمام33'!K50+'[3]خالد عيون35'!K50+'[3]عبد الله مكة35'!K50</f>
        <v>7</v>
      </c>
      <c r="L50" s="1419">
        <f>'[3]ملاك وتشغيل35'!L50+'[3]فهد الرياض35'!L50+'[3]فهد الدمام33'!L50+'[3]خالد عيون35'!L50+'[3]عبد الله مكة35'!L50</f>
        <v>574</v>
      </c>
      <c r="M50" s="1420" t="s">
        <v>1039</v>
      </c>
      <c r="N50" s="1421" t="s">
        <v>1050</v>
      </c>
      <c r="O50" s="1441"/>
      <c r="P50" s="1389"/>
      <c r="Q50" s="1389"/>
      <c r="R50" s="1389"/>
      <c r="S50" s="1389"/>
      <c r="T50" s="1389"/>
      <c r="U50" s="1389"/>
      <c r="V50" s="1389"/>
      <c r="W50" s="1389"/>
      <c r="X50" s="1389"/>
      <c r="Y50" s="1389"/>
      <c r="Z50" s="1389"/>
      <c r="AA50" s="1389"/>
    </row>
    <row r="51" spans="1:27" ht="34.5" customHeight="1">
      <c r="A51" s="1426">
        <f>B51+C51</f>
        <v>243</v>
      </c>
      <c r="B51" s="1419">
        <f>'[3]ملاك وتشغيل35'!B51+'[3]فهد الرياض35'!B51+'[3]فهد الدمام33'!B51+'[3]خالد عيون35'!B51+'[3]عبد الله مكة35'!B51</f>
        <v>55</v>
      </c>
      <c r="C51" s="1419">
        <f>'[3]ملاك وتشغيل35'!C51+'[3]فهد الرياض35'!C51+'[3]فهد الدمام33'!C51+'[3]خالد عيون35'!C51+'[3]عبد الله مكة35'!C51</f>
        <v>188</v>
      </c>
      <c r="D51" s="1426">
        <f>E51+F51</f>
        <v>87</v>
      </c>
      <c r="E51" s="1419">
        <f>'[3]ملاك وتشغيل35'!E51+'[3]فهد الرياض35'!E51+'[3]فهد الدمام33'!E51+'[3]خالد عيون35'!E51+'[3]عبد الله مكة35'!E51</f>
        <v>48</v>
      </c>
      <c r="F51" s="1419">
        <f>'[3]ملاك وتشغيل35'!F51+'[3]فهد الرياض35'!F51+'[3]فهد الدمام33'!F51+'[3]خالد عيون35'!F51+'[3]عبد الله مكة35'!F51</f>
        <v>39</v>
      </c>
      <c r="G51" s="1426">
        <f>H51+I51</f>
        <v>434</v>
      </c>
      <c r="H51" s="1419">
        <f>'[3]ملاك وتشغيل35'!H51+'[3]فهد الرياض35'!H51+'[3]فهد الدمام33'!H51+'[3]خالد عيون35'!H51+'[3]عبد الله مكة35'!H51</f>
        <v>122</v>
      </c>
      <c r="I51" s="1419">
        <f>'[3]ملاك وتشغيل35'!I51+'[3]فهد الرياض35'!I51+'[3]فهد الدمام33'!I51+'[3]خالد عيون35'!I51+'[3]عبد الله مكة35'!I51</f>
        <v>312</v>
      </c>
      <c r="J51" s="1426">
        <f>K51+L51</f>
        <v>114</v>
      </c>
      <c r="K51" s="1419">
        <f>'[3]ملاك وتشغيل35'!K51+'[3]فهد الرياض35'!K51+'[3]فهد الدمام33'!K51+'[3]خالد عيون35'!K51+'[3]عبد الله مكة35'!K51</f>
        <v>16</v>
      </c>
      <c r="L51" s="1419">
        <f>'[3]ملاك وتشغيل35'!L51+'[3]فهد الرياض35'!L51+'[3]فهد الدمام33'!L51+'[3]خالد عيون35'!L51+'[3]عبد الله مكة35'!L51</f>
        <v>98</v>
      </c>
      <c r="M51" s="1427" t="s">
        <v>1042</v>
      </c>
      <c r="N51" s="1428" t="s">
        <v>1051</v>
      </c>
      <c r="O51" s="1441"/>
      <c r="P51" s="1389"/>
      <c r="Q51" s="1389"/>
      <c r="R51" s="1389"/>
      <c r="S51" s="1389"/>
      <c r="T51" s="1389"/>
      <c r="U51" s="1389"/>
      <c r="V51" s="1389"/>
      <c r="W51" s="1389"/>
      <c r="X51" s="1389"/>
      <c r="Y51" s="1389"/>
      <c r="Z51" s="1389"/>
      <c r="AA51" s="1389"/>
    </row>
    <row r="52" spans="1:27" ht="34.5" customHeight="1">
      <c r="A52" s="1409">
        <f>A51+A50</f>
        <v>1188</v>
      </c>
      <c r="B52" s="1409">
        <f t="shared" ref="B52:L52" si="13">B51+B50</f>
        <v>82</v>
      </c>
      <c r="C52" s="1409">
        <f t="shared" si="13"/>
        <v>1106</v>
      </c>
      <c r="D52" s="1409">
        <f t="shared" si="13"/>
        <v>537</v>
      </c>
      <c r="E52" s="1409">
        <f t="shared" si="13"/>
        <v>56</v>
      </c>
      <c r="F52" s="1409">
        <f t="shared" si="13"/>
        <v>481</v>
      </c>
      <c r="G52" s="1409">
        <f t="shared" si="13"/>
        <v>2294</v>
      </c>
      <c r="H52" s="1409">
        <f t="shared" si="13"/>
        <v>135</v>
      </c>
      <c r="I52" s="1409">
        <f t="shared" si="13"/>
        <v>2159</v>
      </c>
      <c r="J52" s="1409">
        <f t="shared" si="13"/>
        <v>695</v>
      </c>
      <c r="K52" s="1409">
        <f t="shared" si="13"/>
        <v>23</v>
      </c>
      <c r="L52" s="1409">
        <f t="shared" si="13"/>
        <v>672</v>
      </c>
      <c r="M52" s="1437" t="s">
        <v>1044</v>
      </c>
      <c r="N52" s="1432" t="s">
        <v>1052</v>
      </c>
      <c r="O52" s="1441"/>
      <c r="P52" s="1389"/>
      <c r="Q52" s="1389"/>
      <c r="R52" s="1389"/>
      <c r="S52" s="1389"/>
      <c r="T52" s="1389"/>
      <c r="U52" s="1389"/>
      <c r="V52" s="1389"/>
      <c r="W52" s="1389"/>
      <c r="X52" s="1389"/>
      <c r="Y52" s="1389"/>
      <c r="Z52" s="1389"/>
      <c r="AA52" s="1389"/>
    </row>
    <row r="53" spans="1:27" ht="15.75">
      <c r="A53" s="1390" t="s">
        <v>1242</v>
      </c>
      <c r="B53" s="1388"/>
      <c r="C53" s="1388"/>
      <c r="D53" s="1388"/>
      <c r="E53" s="1388"/>
      <c r="F53" s="1388"/>
      <c r="G53" s="1388"/>
      <c r="H53" s="1388"/>
      <c r="I53" s="1388"/>
      <c r="J53" s="1388"/>
      <c r="K53" s="1388"/>
      <c r="L53" s="1388"/>
      <c r="M53" s="1388"/>
      <c r="N53" s="1390" t="s">
        <v>1248</v>
      </c>
      <c r="O53" s="1390"/>
      <c r="P53" s="1389"/>
      <c r="Q53" s="1389"/>
      <c r="R53" s="1389"/>
      <c r="S53" s="1389"/>
      <c r="T53" s="1389"/>
      <c r="U53" s="1389"/>
      <c r="V53" s="1389"/>
      <c r="W53" s="1389"/>
      <c r="X53" s="1389"/>
      <c r="Y53" s="1389"/>
      <c r="Z53" s="1389"/>
      <c r="AA53" s="1389"/>
    </row>
    <row r="54" spans="1:27" ht="19.5" customHeight="1">
      <c r="A54" s="1391" t="s">
        <v>86</v>
      </c>
      <c r="B54" s="1392"/>
      <c r="C54" s="1393" t="s">
        <v>85</v>
      </c>
      <c r="D54" s="1391" t="s">
        <v>84</v>
      </c>
      <c r="E54" s="1392"/>
      <c r="F54" s="1393" t="s">
        <v>83</v>
      </c>
      <c r="G54" s="1391" t="s">
        <v>82</v>
      </c>
      <c r="H54" s="4698" t="s">
        <v>164</v>
      </c>
      <c r="I54" s="4699"/>
      <c r="J54" s="1391" t="s">
        <v>163</v>
      </c>
      <c r="K54" s="1392"/>
      <c r="L54" s="1393" t="s">
        <v>79</v>
      </c>
      <c r="M54" s="1392"/>
      <c r="N54" s="1393" t="s">
        <v>1036</v>
      </c>
      <c r="O54" s="1441"/>
      <c r="P54" s="1389"/>
      <c r="Q54" s="1389"/>
      <c r="R54" s="1389"/>
      <c r="S54" s="1389"/>
      <c r="T54" s="1389"/>
      <c r="U54" s="1389"/>
      <c r="V54" s="1389"/>
      <c r="W54" s="1389"/>
      <c r="X54" s="1389"/>
      <c r="Y54" s="1389"/>
      <c r="Z54" s="1389"/>
      <c r="AA54" s="1389"/>
    </row>
    <row r="55" spans="1:27" ht="19.5" customHeight="1">
      <c r="A55" s="1398" t="s">
        <v>95</v>
      </c>
      <c r="B55" s="1398" t="s">
        <v>573</v>
      </c>
      <c r="C55" s="1399" t="s">
        <v>572</v>
      </c>
      <c r="D55" s="1400" t="s">
        <v>95</v>
      </c>
      <c r="E55" s="1398" t="s">
        <v>573</v>
      </c>
      <c r="F55" s="1399" t="s">
        <v>572</v>
      </c>
      <c r="G55" s="1400" t="s">
        <v>95</v>
      </c>
      <c r="H55" s="1398" t="s">
        <v>573</v>
      </c>
      <c r="I55" s="1399" t="s">
        <v>572</v>
      </c>
      <c r="J55" s="1400" t="s">
        <v>95</v>
      </c>
      <c r="K55" s="1398" t="s">
        <v>573</v>
      </c>
      <c r="L55" s="1400" t="s">
        <v>572</v>
      </c>
      <c r="M55" s="1401"/>
      <c r="N55" s="1402" t="s">
        <v>1038</v>
      </c>
      <c r="O55" s="1441"/>
      <c r="P55" s="1389"/>
      <c r="Q55" s="1389"/>
      <c r="R55" s="1389"/>
      <c r="S55" s="1389"/>
      <c r="T55" s="1389"/>
      <c r="U55" s="1389"/>
      <c r="V55" s="1389"/>
      <c r="W55" s="1389"/>
      <c r="X55" s="1389"/>
      <c r="Y55" s="1389"/>
      <c r="Z55" s="1389"/>
      <c r="AA55" s="1389"/>
    </row>
    <row r="56" spans="1:27" ht="19.5" customHeight="1">
      <c r="A56" s="1409" t="s">
        <v>96</v>
      </c>
      <c r="B56" s="1409" t="s">
        <v>562</v>
      </c>
      <c r="C56" s="1410" t="s">
        <v>561</v>
      </c>
      <c r="D56" s="1411" t="s">
        <v>96</v>
      </c>
      <c r="E56" s="1409" t="s">
        <v>562</v>
      </c>
      <c r="F56" s="1410" t="s">
        <v>561</v>
      </c>
      <c r="G56" s="1411" t="s">
        <v>96</v>
      </c>
      <c r="H56" s="1409" t="s">
        <v>562</v>
      </c>
      <c r="I56" s="1410" t="s">
        <v>561</v>
      </c>
      <c r="J56" s="1411" t="s">
        <v>96</v>
      </c>
      <c r="K56" s="1409" t="s">
        <v>562</v>
      </c>
      <c r="L56" s="1411" t="s">
        <v>561</v>
      </c>
      <c r="M56" s="1401"/>
      <c r="N56" s="1412"/>
      <c r="O56" s="1441"/>
      <c r="P56" s="1389"/>
      <c r="Q56" s="1389"/>
      <c r="R56" s="1389"/>
      <c r="S56" s="1389"/>
      <c r="T56" s="1389"/>
      <c r="U56" s="1389"/>
      <c r="V56" s="1389"/>
      <c r="W56" s="1389"/>
      <c r="X56" s="1389"/>
      <c r="Y56" s="1389"/>
      <c r="Z56" s="1389"/>
      <c r="AA56" s="1389"/>
    </row>
    <row r="57" spans="1:27" ht="34.5" customHeight="1">
      <c r="A57" s="1419">
        <f>B57+C57</f>
        <v>665</v>
      </c>
      <c r="B57" s="1419">
        <f>'[3]ملاك وتشغيل35'!B57+'[3]فهد الرياض35'!B57+'[3]فهد الدمام33'!B57+'[3]خالد عيون35'!B57+'[3]عبد الله مكة35'!B57</f>
        <v>610</v>
      </c>
      <c r="C57" s="1419">
        <f>'[3]ملاك وتشغيل35'!C57+'[3]فهد الرياض35'!C57+'[3]فهد الدمام33'!C57+'[3]خالد عيون35'!C57+'[3]عبد الله مكة35'!C57</f>
        <v>55</v>
      </c>
      <c r="D57" s="1419">
        <f>E57+F57</f>
        <v>1152</v>
      </c>
      <c r="E57" s="1419">
        <f>'[3]ملاك وتشغيل35'!E57+'[3]فهد الرياض35'!E57+'[3]فهد الدمام33'!E57+'[3]خالد عيون35'!E57+'[3]عبد الله مكة35'!E57</f>
        <v>855</v>
      </c>
      <c r="F57" s="1419">
        <f>'[3]ملاك وتشغيل35'!F57+'[3]فهد الرياض35'!F57+'[3]فهد الدمام33'!F57+'[3]خالد عيون35'!F57+'[3]عبد الله مكة35'!F57</f>
        <v>297</v>
      </c>
      <c r="G57" s="1419">
        <f>H57+I57</f>
        <v>547</v>
      </c>
      <c r="H57" s="1419">
        <f>'[3]ملاك وتشغيل35'!H57+'[3]فهد الرياض35'!H57+'[3]فهد الدمام33'!H57+'[3]خالد عيون35'!H57+'[3]عبد الله مكة35'!H57</f>
        <v>538</v>
      </c>
      <c r="I57" s="1419">
        <f>'[3]ملاك وتشغيل35'!I57+'[3]فهد الرياض35'!I57+'[3]فهد الدمام33'!I57+'[3]خالد عيون35'!I57+'[3]عبد الله مكة35'!I57</f>
        <v>9</v>
      </c>
      <c r="J57" s="1419">
        <f>K57+L57</f>
        <v>568</v>
      </c>
      <c r="K57" s="1419">
        <f>'[3]ملاك وتشغيل35'!K57+'[3]فهد الرياض35'!K57+'[3]فهد الدمام33'!K57+'[3]خالد عيون35'!K57+'[3]عبد الله مكة35'!K57</f>
        <v>540</v>
      </c>
      <c r="L57" s="1419">
        <f>'[3]ملاك وتشغيل35'!L57+'[3]فهد الرياض35'!L57+'[3]فهد الدمام33'!L57+'[3]خالد عيون35'!L57+'[3]عبد الله مكة35'!L57</f>
        <v>28</v>
      </c>
      <c r="M57" s="1420" t="s">
        <v>1039</v>
      </c>
      <c r="N57" s="1421" t="s">
        <v>1040</v>
      </c>
      <c r="O57" s="1441"/>
      <c r="P57" s="1389"/>
      <c r="Q57" s="1389"/>
      <c r="R57" s="1389"/>
      <c r="S57" s="1389"/>
      <c r="T57" s="1389"/>
      <c r="U57" s="1389"/>
      <c r="V57" s="1389"/>
      <c r="W57" s="1389"/>
      <c r="X57" s="1389"/>
      <c r="Y57" s="1389"/>
      <c r="Z57" s="1389"/>
      <c r="AA57" s="1389"/>
    </row>
    <row r="58" spans="1:27" ht="34.5" customHeight="1">
      <c r="A58" s="1426">
        <f>B58+C58</f>
        <v>175</v>
      </c>
      <c r="B58" s="1419">
        <f>'[3]ملاك وتشغيل35'!B58+'[3]فهد الرياض35'!B58+'[3]فهد الدمام33'!B58+'[3]خالد عيون35'!B58+'[3]عبد الله مكة35'!B58</f>
        <v>172</v>
      </c>
      <c r="C58" s="1419">
        <f>'[3]ملاك وتشغيل35'!C58+'[3]فهد الرياض35'!C58+'[3]فهد الدمام33'!C58+'[3]خالد عيون35'!C58+'[3]عبد الله مكة35'!C58</f>
        <v>3</v>
      </c>
      <c r="D58" s="1426">
        <f>E58+F58</f>
        <v>276</v>
      </c>
      <c r="E58" s="1419">
        <f>'[3]ملاك وتشغيل35'!E58+'[3]فهد الرياض35'!E58+'[3]فهد الدمام33'!E58+'[3]خالد عيون35'!E58+'[3]عبد الله مكة35'!E58</f>
        <v>254</v>
      </c>
      <c r="F58" s="1419">
        <f>'[3]ملاك وتشغيل35'!F58+'[3]فهد الرياض35'!F58+'[3]فهد الدمام33'!F58+'[3]خالد عيون35'!F58+'[3]عبد الله مكة35'!F58</f>
        <v>22</v>
      </c>
      <c r="G58" s="1426">
        <f>H58+I58</f>
        <v>131</v>
      </c>
      <c r="H58" s="1419">
        <f>'[3]ملاك وتشغيل35'!H58+'[3]فهد الرياض35'!H58+'[3]فهد الدمام33'!H58+'[3]خالد عيون35'!H58+'[3]عبد الله مكة35'!H58</f>
        <v>128</v>
      </c>
      <c r="I58" s="1419">
        <f>'[3]ملاك وتشغيل35'!I58+'[3]فهد الرياض35'!I58+'[3]فهد الدمام33'!I58+'[3]خالد عيون35'!I58+'[3]عبد الله مكة35'!I58</f>
        <v>3</v>
      </c>
      <c r="J58" s="1426">
        <f>K58+L58</f>
        <v>180</v>
      </c>
      <c r="K58" s="1419">
        <f>'[3]ملاك وتشغيل35'!K58+'[3]فهد الرياض35'!K58+'[3]فهد الدمام33'!K58+'[3]خالد عيون35'!K58+'[3]عبد الله مكة35'!K58</f>
        <v>176</v>
      </c>
      <c r="L58" s="1419">
        <f>'[3]ملاك وتشغيل35'!L58+'[3]فهد الرياض35'!L58+'[3]فهد الدمام33'!L58+'[3]خالد عيون35'!L58+'[3]عبد الله مكة35'!L58</f>
        <v>4</v>
      </c>
      <c r="M58" s="1427" t="s">
        <v>1042</v>
      </c>
      <c r="N58" s="1428" t="s">
        <v>169</v>
      </c>
      <c r="O58" s="1441"/>
      <c r="P58" s="1389"/>
      <c r="Q58" s="1389"/>
      <c r="R58" s="1389"/>
      <c r="S58" s="1389"/>
      <c r="T58" s="1389"/>
      <c r="U58" s="1389"/>
      <c r="V58" s="1389"/>
      <c r="W58" s="1389"/>
      <c r="X58" s="1389"/>
      <c r="Y58" s="1389"/>
      <c r="Z58" s="1389"/>
      <c r="AA58" s="1389"/>
    </row>
    <row r="59" spans="1:27" ht="34.5" customHeight="1">
      <c r="A59" s="1409">
        <f>A58+A57</f>
        <v>840</v>
      </c>
      <c r="B59" s="1409">
        <f t="shared" ref="B59:L59" si="14">B58+B57</f>
        <v>782</v>
      </c>
      <c r="C59" s="1409">
        <f t="shared" si="14"/>
        <v>58</v>
      </c>
      <c r="D59" s="1409">
        <f t="shared" si="14"/>
        <v>1428</v>
      </c>
      <c r="E59" s="1409">
        <f t="shared" si="14"/>
        <v>1109</v>
      </c>
      <c r="F59" s="1409">
        <f t="shared" si="14"/>
        <v>319</v>
      </c>
      <c r="G59" s="1409">
        <f t="shared" si="14"/>
        <v>678</v>
      </c>
      <c r="H59" s="1409">
        <f t="shared" si="14"/>
        <v>666</v>
      </c>
      <c r="I59" s="1409">
        <f t="shared" si="14"/>
        <v>12</v>
      </c>
      <c r="J59" s="1409">
        <f t="shared" si="14"/>
        <v>748</v>
      </c>
      <c r="K59" s="1409">
        <f t="shared" si="14"/>
        <v>716</v>
      </c>
      <c r="L59" s="1409">
        <f t="shared" si="14"/>
        <v>32</v>
      </c>
      <c r="M59" s="1431" t="s">
        <v>1044</v>
      </c>
      <c r="N59" s="1432" t="s">
        <v>1045</v>
      </c>
      <c r="O59" s="1441"/>
      <c r="P59" s="1389"/>
      <c r="Q59" s="1389"/>
      <c r="R59" s="1389"/>
      <c r="S59" s="1389"/>
      <c r="T59" s="1389"/>
      <c r="U59" s="1389"/>
      <c r="V59" s="1389"/>
      <c r="W59" s="1389"/>
      <c r="X59" s="1389"/>
      <c r="Y59" s="1389"/>
      <c r="Z59" s="1389"/>
      <c r="AA59" s="1389"/>
    </row>
    <row r="60" spans="1:27" ht="34.5" customHeight="1">
      <c r="A60" s="1419">
        <f>B60+C60</f>
        <v>471</v>
      </c>
      <c r="B60" s="1419">
        <f>'[3]ملاك وتشغيل35'!B60+'[3]فهد الرياض35'!B60+'[3]فهد الدمام33'!B60+'[3]خالد عيون35'!B60+'[3]عبد الله مكة35'!B60</f>
        <v>18</v>
      </c>
      <c r="C60" s="1419">
        <f>'[3]ملاك وتشغيل35'!C60+'[3]فهد الرياض35'!C60+'[3]فهد الدمام33'!C60+'[3]خالد عيون35'!C60+'[3]عبد الله مكة35'!C60</f>
        <v>453</v>
      </c>
      <c r="D60" s="1419">
        <f>E60+F60</f>
        <v>732</v>
      </c>
      <c r="E60" s="1419">
        <f>'[3]ملاك وتشغيل35'!E60+'[3]فهد الرياض35'!E60+'[3]فهد الدمام33'!E60+'[3]خالد عيون35'!E60+'[3]عبد الله مكة35'!E60</f>
        <v>10</v>
      </c>
      <c r="F60" s="1419">
        <f>'[3]ملاك وتشغيل35'!F60+'[3]فهد الرياض35'!F60+'[3]فهد الدمام33'!F60+'[3]خالد عيون35'!F60+'[3]عبد الله مكة35'!F60</f>
        <v>722</v>
      </c>
      <c r="G60" s="1419">
        <f>H60+I60</f>
        <v>421</v>
      </c>
      <c r="H60" s="1419">
        <f>'[3]ملاك وتشغيل35'!H60+'[3]فهد الرياض35'!H60+'[3]فهد الدمام33'!H60+'[3]خالد عيون35'!H60+'[3]عبد الله مكة35'!H60</f>
        <v>6</v>
      </c>
      <c r="I60" s="1419">
        <f>'[3]ملاك وتشغيل35'!I60+'[3]فهد الرياض35'!I60+'[3]فهد الدمام33'!I60+'[3]خالد عيون35'!I60+'[3]عبد الله مكة35'!I60</f>
        <v>415</v>
      </c>
      <c r="J60" s="1419">
        <f>K60+L60</f>
        <v>393</v>
      </c>
      <c r="K60" s="1419">
        <f>'[3]ملاك وتشغيل35'!K60+'[3]فهد الرياض35'!K60+'[3]فهد الدمام33'!K60+'[3]خالد عيون35'!K60+'[3]عبد الله مكة35'!K60</f>
        <v>3</v>
      </c>
      <c r="L60" s="1419">
        <f>'[3]ملاك وتشغيل35'!L60+'[3]فهد الرياض35'!L60+'[3]فهد الدمام33'!L60+'[3]خالد عيون35'!L60+'[3]عبد الله مكة35'!L60</f>
        <v>390</v>
      </c>
      <c r="M60" s="1420" t="s">
        <v>1039</v>
      </c>
      <c r="N60" s="1421" t="s">
        <v>1046</v>
      </c>
      <c r="O60" s="1441"/>
      <c r="P60" s="1389"/>
      <c r="Q60" s="1389"/>
      <c r="R60" s="1389"/>
      <c r="S60" s="1389"/>
      <c r="T60" s="1389"/>
      <c r="U60" s="1389"/>
      <c r="V60" s="1389"/>
      <c r="W60" s="1389"/>
      <c r="X60" s="1389"/>
      <c r="Y60" s="1389"/>
      <c r="Z60" s="1389"/>
      <c r="AA60" s="1389"/>
    </row>
    <row r="61" spans="1:27" ht="34.5" customHeight="1">
      <c r="A61" s="1426">
        <f>B61+C61</f>
        <v>1695</v>
      </c>
      <c r="B61" s="1419">
        <f>'[3]ملاك وتشغيل35'!B61+'[3]فهد الرياض35'!B61+'[3]فهد الدمام33'!B61+'[3]خالد عيون35'!B61+'[3]عبد الله مكة35'!B61</f>
        <v>1475</v>
      </c>
      <c r="C61" s="1419">
        <f>'[3]ملاك وتشغيل35'!C61+'[3]فهد الرياض35'!C61+'[3]فهد الدمام33'!C61+'[3]خالد عيون35'!C61+'[3]عبد الله مكة35'!C61</f>
        <v>220</v>
      </c>
      <c r="D61" s="1426">
        <f>E61+F61</f>
        <v>2565</v>
      </c>
      <c r="E61" s="1419">
        <f>'[3]ملاك وتشغيل35'!E61+'[3]فهد الرياض35'!E61+'[3]فهد الدمام33'!E61+'[3]خالد عيون35'!E61+'[3]عبد الله مكة35'!E61</f>
        <v>984</v>
      </c>
      <c r="F61" s="1419">
        <f>'[3]ملاك وتشغيل35'!F61+'[3]فهد الرياض35'!F61+'[3]فهد الدمام33'!F61+'[3]خالد عيون35'!F61+'[3]عبد الله مكة35'!F61</f>
        <v>1581</v>
      </c>
      <c r="G61" s="1426">
        <f>H61+I61</f>
        <v>1520</v>
      </c>
      <c r="H61" s="1419">
        <f>'[3]ملاك وتشغيل35'!H61+'[3]فهد الرياض35'!H61+'[3]فهد الدمام33'!H61+'[3]خالد عيون35'!H61+'[3]عبد الله مكة35'!H61</f>
        <v>604</v>
      </c>
      <c r="I61" s="1419">
        <f>'[3]ملاك وتشغيل35'!I61+'[3]فهد الرياض35'!I61+'[3]فهد الدمام33'!I61+'[3]خالد عيون35'!I61+'[3]عبد الله مكة35'!I61</f>
        <v>916</v>
      </c>
      <c r="J61" s="1426">
        <f>K61+L61</f>
        <v>1713</v>
      </c>
      <c r="K61" s="1419">
        <f>'[3]ملاك وتشغيل35'!K61+'[3]فهد الرياض35'!K61+'[3]فهد الدمام33'!K61+'[3]خالد عيون35'!K61+'[3]عبد الله مكة35'!K61</f>
        <v>872</v>
      </c>
      <c r="L61" s="1419">
        <f>'[3]ملاك وتشغيل35'!L61+'[3]فهد الرياض35'!L61+'[3]فهد الدمام33'!L61+'[3]خالد عيون35'!L61+'[3]عبد الله مكة35'!L61</f>
        <v>841</v>
      </c>
      <c r="M61" s="1427" t="s">
        <v>1042</v>
      </c>
      <c r="N61" s="1428" t="s">
        <v>1047</v>
      </c>
      <c r="O61" s="1441"/>
      <c r="P61" s="1389"/>
      <c r="Q61" s="1389"/>
      <c r="R61" s="1389"/>
      <c r="S61" s="1389"/>
      <c r="T61" s="1389"/>
      <c r="U61" s="1389"/>
      <c r="V61" s="1389"/>
      <c r="W61" s="1389"/>
      <c r="X61" s="1389"/>
      <c r="Y61" s="1389"/>
      <c r="Z61" s="1389"/>
      <c r="AA61" s="1389"/>
    </row>
    <row r="62" spans="1:27" ht="34.5" customHeight="1">
      <c r="A62" s="1409">
        <f>A61+A60</f>
        <v>2166</v>
      </c>
      <c r="B62" s="1409">
        <f t="shared" ref="B62:L62" si="15">B61+B60</f>
        <v>1493</v>
      </c>
      <c r="C62" s="1409">
        <f t="shared" si="15"/>
        <v>673</v>
      </c>
      <c r="D62" s="1409">
        <f t="shared" si="15"/>
        <v>3297</v>
      </c>
      <c r="E62" s="1409">
        <f t="shared" si="15"/>
        <v>994</v>
      </c>
      <c r="F62" s="1409">
        <f t="shared" si="15"/>
        <v>2303</v>
      </c>
      <c r="G62" s="1409">
        <f t="shared" si="15"/>
        <v>1941</v>
      </c>
      <c r="H62" s="1409">
        <f t="shared" si="15"/>
        <v>610</v>
      </c>
      <c r="I62" s="1409">
        <f t="shared" si="15"/>
        <v>1331</v>
      </c>
      <c r="J62" s="1409">
        <f t="shared" si="15"/>
        <v>2106</v>
      </c>
      <c r="K62" s="1409">
        <f t="shared" si="15"/>
        <v>875</v>
      </c>
      <c r="L62" s="1409">
        <f t="shared" si="15"/>
        <v>1231</v>
      </c>
      <c r="M62" s="1431" t="s">
        <v>1044</v>
      </c>
      <c r="N62" s="1432" t="s">
        <v>121</v>
      </c>
      <c r="O62" s="1441"/>
      <c r="P62" s="1389"/>
      <c r="Q62" s="1389"/>
      <c r="R62" s="1389"/>
      <c r="S62" s="1389"/>
      <c r="T62" s="1389"/>
      <c r="U62" s="1389"/>
      <c r="V62" s="1389"/>
      <c r="W62" s="1389"/>
      <c r="X62" s="1389"/>
      <c r="Y62" s="1389"/>
      <c r="Z62" s="1389"/>
      <c r="AA62" s="1389"/>
    </row>
    <row r="63" spans="1:27" ht="34.5" customHeight="1">
      <c r="A63" s="1419">
        <f>B63+C63</f>
        <v>71</v>
      </c>
      <c r="B63" s="1419">
        <f>'[3]ملاك وتشغيل35'!B63+'[3]فهد الرياض35'!B63+'[3]فهد الدمام33'!B63+'[3]خالد عيون35'!B63+'[3]عبد الله مكة35'!B63</f>
        <v>5</v>
      </c>
      <c r="C63" s="1419">
        <f>'[3]ملاك وتشغيل35'!C63+'[3]فهد الرياض35'!C63+'[3]فهد الدمام33'!C63+'[3]خالد عيون35'!C63+'[3]عبد الله مكة35'!C63</f>
        <v>66</v>
      </c>
      <c r="D63" s="1419">
        <f>E63+F63</f>
        <v>117</v>
      </c>
      <c r="E63" s="1419">
        <f>'[3]ملاك وتشغيل35'!E63+'[3]فهد الرياض35'!E63+'[3]فهد الدمام33'!E63+'[3]خالد عيون35'!E63+'[3]عبد الله مكة35'!E63</f>
        <v>0</v>
      </c>
      <c r="F63" s="1419">
        <f>'[3]ملاك وتشغيل35'!F63+'[3]فهد الرياض35'!F63+'[3]فهد الدمام33'!F63+'[3]خالد عيون35'!F63+'[3]عبد الله مكة35'!F63</f>
        <v>117</v>
      </c>
      <c r="G63" s="1419">
        <f>H63+I63</f>
        <v>26</v>
      </c>
      <c r="H63" s="1419">
        <f>'[3]ملاك وتشغيل35'!H63+'[3]فهد الرياض35'!H63+'[3]فهد الدمام33'!H63+'[3]خالد عيون35'!H63+'[3]عبد الله مكة35'!H63</f>
        <v>4</v>
      </c>
      <c r="I63" s="1419">
        <f>'[3]ملاك وتشغيل35'!I63+'[3]فهد الرياض35'!I63+'[3]فهد الدمام33'!I63+'[3]خالد عيون35'!I63+'[3]عبد الله مكة35'!I63</f>
        <v>22</v>
      </c>
      <c r="J63" s="1419">
        <f>K63+L63</f>
        <v>49</v>
      </c>
      <c r="K63" s="1419">
        <f>'[3]ملاك وتشغيل35'!K63+'[3]فهد الرياض35'!K63+'[3]فهد الدمام33'!K63+'[3]خالد عيون35'!K63+'[3]عبد الله مكة35'!K63</f>
        <v>1</v>
      </c>
      <c r="L63" s="1419">
        <f>'[3]ملاك وتشغيل35'!L63+'[3]فهد الرياض35'!L63+'[3]فهد الدمام33'!L63+'[3]خالد عيون35'!L63+'[3]عبد الله مكة35'!L63</f>
        <v>48</v>
      </c>
      <c r="M63" s="1420" t="s">
        <v>1039</v>
      </c>
      <c r="N63" s="1421" t="s">
        <v>1048</v>
      </c>
      <c r="O63" s="1441"/>
      <c r="P63" s="1389"/>
      <c r="Q63" s="1389"/>
      <c r="R63" s="1389"/>
      <c r="S63" s="1389"/>
      <c r="T63" s="1389"/>
      <c r="U63" s="1389"/>
      <c r="V63" s="1389"/>
      <c r="W63" s="1389"/>
      <c r="X63" s="1389"/>
      <c r="Y63" s="1389"/>
      <c r="Z63" s="1389"/>
      <c r="AA63" s="1389"/>
    </row>
    <row r="64" spans="1:27" ht="34.5" customHeight="1">
      <c r="A64" s="1426">
        <f>B64+C64</f>
        <v>8</v>
      </c>
      <c r="B64" s="1419">
        <f>'[3]ملاك وتشغيل35'!B64+'[3]فهد الرياض35'!B64+'[3]فهد الدمام33'!B64+'[3]خالد عيون35'!B64+'[3]عبد الله مكة35'!B64</f>
        <v>3</v>
      </c>
      <c r="C64" s="1419">
        <f>'[3]ملاك وتشغيل35'!C64+'[3]فهد الرياض35'!C64+'[3]فهد الدمام33'!C64+'[3]خالد عيون35'!C64+'[3]عبد الله مكة35'!C64</f>
        <v>5</v>
      </c>
      <c r="D64" s="1426">
        <f>E64+F64</f>
        <v>11</v>
      </c>
      <c r="E64" s="1419">
        <f>'[3]ملاك وتشغيل35'!E64+'[3]فهد الرياض35'!E64+'[3]فهد الدمام33'!E64+'[3]خالد عيون35'!E64+'[3]عبد الله مكة35'!E64</f>
        <v>2</v>
      </c>
      <c r="F64" s="1419">
        <f>'[3]ملاك وتشغيل35'!F64+'[3]فهد الرياض35'!F64+'[3]فهد الدمام33'!F64+'[3]خالد عيون35'!F64+'[3]عبد الله مكة35'!F64</f>
        <v>9</v>
      </c>
      <c r="G64" s="1426">
        <f>H64+I64</f>
        <v>14</v>
      </c>
      <c r="H64" s="1419">
        <f>'[3]ملاك وتشغيل35'!H64+'[3]فهد الرياض35'!H64+'[3]فهد الدمام33'!H64+'[3]خالد عيون35'!H64+'[3]عبد الله مكة35'!H64</f>
        <v>5</v>
      </c>
      <c r="I64" s="1419">
        <f>'[3]ملاك وتشغيل35'!I64+'[3]فهد الرياض35'!I64+'[3]فهد الدمام33'!I64+'[3]خالد عيون35'!I64+'[3]عبد الله مكة35'!I64</f>
        <v>9</v>
      </c>
      <c r="J64" s="1426">
        <f>K64+L64</f>
        <v>4</v>
      </c>
      <c r="K64" s="1419">
        <f>'[3]ملاك وتشغيل35'!K64+'[3]فهد الرياض35'!K64+'[3]فهد الدمام33'!K64+'[3]خالد عيون35'!K64+'[3]عبد الله مكة35'!K64</f>
        <v>1</v>
      </c>
      <c r="L64" s="1419">
        <f>'[3]ملاك وتشغيل35'!L64+'[3]فهد الرياض35'!L64+'[3]فهد الدمام33'!L64+'[3]خالد عيون35'!L64+'[3]عبد الله مكة35'!L64</f>
        <v>3</v>
      </c>
      <c r="M64" s="1427" t="s">
        <v>1042</v>
      </c>
      <c r="N64" s="1428"/>
      <c r="O64" s="1441"/>
      <c r="P64" s="1389"/>
      <c r="Q64" s="1389"/>
      <c r="R64" s="1389"/>
      <c r="S64" s="1389"/>
      <c r="T64" s="1389"/>
      <c r="U64" s="1389"/>
      <c r="V64" s="1389"/>
      <c r="W64" s="1389"/>
      <c r="X64" s="1389"/>
      <c r="Y64" s="1389"/>
      <c r="Z64" s="1389"/>
      <c r="AA64" s="1389"/>
    </row>
    <row r="65" spans="1:78" ht="34.5" customHeight="1">
      <c r="A65" s="1409">
        <f>A64+A63</f>
        <v>79</v>
      </c>
      <c r="B65" s="1409">
        <f t="shared" ref="B65:L65" si="16">B64+B63</f>
        <v>8</v>
      </c>
      <c r="C65" s="1409">
        <f t="shared" si="16"/>
        <v>71</v>
      </c>
      <c r="D65" s="1409">
        <f t="shared" si="16"/>
        <v>128</v>
      </c>
      <c r="E65" s="1409">
        <f t="shared" si="16"/>
        <v>2</v>
      </c>
      <c r="F65" s="1409">
        <f t="shared" si="16"/>
        <v>126</v>
      </c>
      <c r="G65" s="1409">
        <f t="shared" si="16"/>
        <v>40</v>
      </c>
      <c r="H65" s="1409">
        <f t="shared" si="16"/>
        <v>9</v>
      </c>
      <c r="I65" s="1409">
        <f t="shared" si="16"/>
        <v>31</v>
      </c>
      <c r="J65" s="1409">
        <f t="shared" si="16"/>
        <v>53</v>
      </c>
      <c r="K65" s="1409">
        <f t="shared" si="16"/>
        <v>2</v>
      </c>
      <c r="L65" s="1409">
        <f t="shared" si="16"/>
        <v>51</v>
      </c>
      <c r="M65" s="1431" t="s">
        <v>1044</v>
      </c>
      <c r="N65" s="1428" t="s">
        <v>1049</v>
      </c>
      <c r="O65" s="1441"/>
      <c r="P65" s="1389"/>
      <c r="Q65" s="1389"/>
      <c r="R65" s="1389"/>
      <c r="S65" s="1389"/>
      <c r="T65" s="1389"/>
      <c r="U65" s="1389"/>
      <c r="V65" s="1389"/>
      <c r="W65" s="1389"/>
      <c r="X65" s="1389"/>
      <c r="Y65" s="1389"/>
      <c r="Z65" s="1389"/>
      <c r="AA65" s="1389"/>
    </row>
    <row r="66" spans="1:78" s="1445" customFormat="1" ht="34.5" customHeight="1">
      <c r="A66" s="1419">
        <f>B66+C66</f>
        <v>1318</v>
      </c>
      <c r="B66" s="1419">
        <f>'[3]ملاك وتشغيل35'!B66+'[3]فهد الرياض35'!B66+'[3]فهد الدمام33'!B66+'[3]خالد عيون35'!B66+'[3]عبد الله مكة35'!B66</f>
        <v>15</v>
      </c>
      <c r="C66" s="1419">
        <f>'[3]ملاك وتشغيل35'!C66+'[3]فهد الرياض35'!C66+'[3]فهد الدمام33'!C66+'[3]خالد عيون35'!C66+'[3]عبد الله مكة35'!C66</f>
        <v>1303</v>
      </c>
      <c r="D66" s="1419">
        <f>E66+F66</f>
        <v>2160</v>
      </c>
      <c r="E66" s="1419">
        <f>'[3]ملاك وتشغيل35'!E66+'[3]فهد الرياض35'!E66+'[3]فهد الدمام33'!E66+'[3]خالد عيون35'!E66+'[3]عبد الله مكة35'!E66</f>
        <v>16</v>
      </c>
      <c r="F66" s="1419">
        <f>'[3]ملاك وتشغيل35'!F66+'[3]فهد الرياض35'!F66+'[3]فهد الدمام33'!F66+'[3]خالد عيون35'!F66+'[3]عبد الله مكة35'!F66</f>
        <v>2144</v>
      </c>
      <c r="G66" s="1419">
        <f>H66+I66</f>
        <v>645</v>
      </c>
      <c r="H66" s="1419">
        <f>'[3]ملاك وتشغيل35'!H66+'[3]فهد الرياض35'!H66+'[3]فهد الدمام33'!H66+'[3]خالد عيون35'!H66+'[3]عبد الله مكة35'!H66</f>
        <v>19</v>
      </c>
      <c r="I66" s="1419">
        <f>'[3]ملاك وتشغيل35'!I66+'[3]فهد الرياض35'!I66+'[3]فهد الدمام33'!I66+'[3]خالد عيون35'!I66+'[3]عبد الله مكة35'!I66</f>
        <v>626</v>
      </c>
      <c r="J66" s="1419">
        <f>K66+L66</f>
        <v>992</v>
      </c>
      <c r="K66" s="1419">
        <f>'[3]ملاك وتشغيل35'!K66+'[3]فهد الرياض35'!K66+'[3]فهد الدمام33'!K66+'[3]خالد عيون35'!K66+'[3]عبد الله مكة35'!K66</f>
        <v>14</v>
      </c>
      <c r="L66" s="1419">
        <f>'[3]ملاك وتشغيل35'!L66+'[3]فهد الرياض35'!L66+'[3]فهد الدمام33'!L66+'[3]خالد عيون35'!L66+'[3]عبد الله مكة35'!L66</f>
        <v>978</v>
      </c>
      <c r="M66" s="1421" t="s">
        <v>1039</v>
      </c>
      <c r="N66" s="1428" t="s">
        <v>1050</v>
      </c>
      <c r="O66" s="1441"/>
      <c r="P66" s="1443"/>
      <c r="Q66" s="1443"/>
      <c r="R66" s="1443"/>
      <c r="S66" s="1443"/>
      <c r="T66" s="1443"/>
      <c r="U66" s="1443"/>
      <c r="V66" s="1443"/>
      <c r="W66" s="1443"/>
      <c r="X66" s="1443"/>
      <c r="Y66" s="1443"/>
      <c r="Z66" s="1443"/>
      <c r="AA66" s="1443"/>
      <c r="AB66" s="1444"/>
      <c r="AC66" s="1444"/>
      <c r="AD66" s="1444"/>
      <c r="AE66" s="1444"/>
      <c r="AF66" s="1444"/>
      <c r="AG66" s="1444"/>
      <c r="AH66" s="1444"/>
      <c r="AI66" s="1444"/>
      <c r="AJ66" s="1444"/>
      <c r="AK66" s="1444"/>
      <c r="AL66" s="1444"/>
      <c r="AM66" s="1444"/>
      <c r="AN66" s="1444"/>
      <c r="AO66" s="1444"/>
      <c r="AP66" s="1444"/>
      <c r="AQ66" s="1444"/>
      <c r="AR66" s="1444"/>
      <c r="AS66" s="1444"/>
      <c r="AT66" s="1444"/>
      <c r="AU66" s="1444"/>
      <c r="AV66" s="1444"/>
      <c r="AW66" s="1444"/>
      <c r="AX66" s="1444"/>
      <c r="AY66" s="1444"/>
      <c r="AZ66" s="1444"/>
      <c r="BA66" s="1444"/>
      <c r="BB66" s="1444"/>
      <c r="BC66" s="1444"/>
      <c r="BD66" s="1444"/>
      <c r="BE66" s="1444"/>
      <c r="BF66" s="1444"/>
      <c r="BG66" s="1444"/>
      <c r="BH66" s="1444"/>
      <c r="BI66" s="1444"/>
      <c r="BJ66" s="1444"/>
      <c r="BK66" s="1444"/>
      <c r="BL66" s="1444"/>
      <c r="BM66" s="1444"/>
      <c r="BN66" s="1444"/>
      <c r="BO66" s="1444"/>
      <c r="BP66" s="1444"/>
      <c r="BQ66" s="1444"/>
      <c r="BR66" s="1444"/>
      <c r="BS66" s="1444"/>
      <c r="BT66" s="1444"/>
      <c r="BU66" s="1444"/>
      <c r="BV66" s="1444"/>
      <c r="BW66" s="1444"/>
      <c r="BX66" s="1444"/>
      <c r="BY66" s="1444"/>
      <c r="BZ66" s="1444"/>
    </row>
    <row r="67" spans="1:78" ht="34.5" customHeight="1">
      <c r="A67" s="1426">
        <f>B67+C67</f>
        <v>249</v>
      </c>
      <c r="B67" s="1419">
        <f>'[3]ملاك وتشغيل35'!B67+'[3]فهد الرياض35'!B67+'[3]فهد الدمام33'!B67+'[3]خالد عيون35'!B67+'[3]عبد الله مكة35'!B67</f>
        <v>115</v>
      </c>
      <c r="C67" s="1419">
        <f>'[3]ملاك وتشغيل35'!C67+'[3]فهد الرياض35'!C67+'[3]فهد الدمام33'!C67+'[3]خالد عيون35'!C67+'[3]عبد الله مكة35'!C67</f>
        <v>134</v>
      </c>
      <c r="D67" s="1426">
        <f>E67+F67</f>
        <v>359</v>
      </c>
      <c r="E67" s="1419">
        <f>'[3]ملاك وتشغيل35'!E67+'[3]فهد الرياض35'!E67+'[3]فهد الدمام33'!E67+'[3]خالد عيون35'!E67+'[3]عبد الله مكة35'!E67</f>
        <v>128</v>
      </c>
      <c r="F67" s="1419">
        <f>'[3]ملاك وتشغيل35'!F67+'[3]فهد الرياض35'!F67+'[3]فهد الدمام33'!F67+'[3]خالد عيون35'!F67+'[3]عبد الله مكة35'!F67</f>
        <v>231</v>
      </c>
      <c r="G67" s="1426">
        <f>H67+I67</f>
        <v>261</v>
      </c>
      <c r="H67" s="1419">
        <f>'[3]ملاك وتشغيل35'!H67+'[3]فهد الرياض35'!H67+'[3]فهد الدمام33'!H67+'[3]خالد عيون35'!H67+'[3]عبد الله مكة35'!H67</f>
        <v>113</v>
      </c>
      <c r="I67" s="1419">
        <f>'[3]ملاك وتشغيل35'!I67+'[3]فهد الرياض35'!I67+'[3]فهد الدمام33'!I67+'[3]خالد عيون35'!I67+'[3]عبد الله مكة35'!I67</f>
        <v>148</v>
      </c>
      <c r="J67" s="1426">
        <f>K67+L67</f>
        <v>338</v>
      </c>
      <c r="K67" s="1419">
        <f>'[3]ملاك وتشغيل35'!K67+'[3]فهد الرياض35'!K67+'[3]فهد الدمام33'!K67+'[3]خالد عيون35'!K67+'[3]عبد الله مكة35'!K67</f>
        <v>129</v>
      </c>
      <c r="L67" s="1419">
        <f>'[3]ملاك وتشغيل35'!L67+'[3]فهد الرياض35'!L67+'[3]فهد الدمام33'!L67+'[3]خالد عيون35'!L67+'[3]عبد الله مكة35'!L67</f>
        <v>209</v>
      </c>
      <c r="M67" s="1432" t="s">
        <v>1042</v>
      </c>
      <c r="N67" s="1428" t="s">
        <v>1051</v>
      </c>
      <c r="O67" s="1441"/>
      <c r="P67" s="1389"/>
      <c r="Q67" s="1389"/>
      <c r="R67" s="1389"/>
      <c r="S67" s="1389"/>
      <c r="T67" s="1389"/>
      <c r="U67" s="1389"/>
      <c r="V67" s="1389"/>
      <c r="W67" s="1389"/>
      <c r="X67" s="1389"/>
      <c r="Y67" s="1389"/>
      <c r="Z67" s="1389"/>
      <c r="AA67" s="1389"/>
    </row>
    <row r="68" spans="1:78" ht="34.5" customHeight="1">
      <c r="A68" s="1409">
        <f>A67+A66</f>
        <v>1567</v>
      </c>
      <c r="B68" s="1409">
        <f t="shared" ref="B68:L68" si="17">B67+B66</f>
        <v>130</v>
      </c>
      <c r="C68" s="1409">
        <f t="shared" si="17"/>
        <v>1437</v>
      </c>
      <c r="D68" s="1409">
        <f t="shared" si="17"/>
        <v>2519</v>
      </c>
      <c r="E68" s="1409">
        <f t="shared" si="17"/>
        <v>144</v>
      </c>
      <c r="F68" s="1409">
        <f t="shared" si="17"/>
        <v>2375</v>
      </c>
      <c r="G68" s="1409">
        <f t="shared" si="17"/>
        <v>906</v>
      </c>
      <c r="H68" s="1409">
        <f t="shared" si="17"/>
        <v>132</v>
      </c>
      <c r="I68" s="1409">
        <f t="shared" si="17"/>
        <v>774</v>
      </c>
      <c r="J68" s="1409">
        <f t="shared" si="17"/>
        <v>1330</v>
      </c>
      <c r="K68" s="1409">
        <f t="shared" si="17"/>
        <v>143</v>
      </c>
      <c r="L68" s="1409">
        <f t="shared" si="17"/>
        <v>1187</v>
      </c>
      <c r="M68" s="1437" t="s">
        <v>1044</v>
      </c>
      <c r="N68" s="1432" t="s">
        <v>1052</v>
      </c>
      <c r="O68" s="1441"/>
      <c r="P68" s="1389"/>
      <c r="Q68" s="1389"/>
      <c r="R68" s="1389"/>
      <c r="S68" s="1389"/>
      <c r="T68" s="1389"/>
      <c r="U68" s="1389"/>
      <c r="V68" s="1389"/>
      <c r="W68" s="1389"/>
      <c r="X68" s="1389"/>
      <c r="Y68" s="1389"/>
      <c r="Z68" s="1389"/>
      <c r="AA68" s="1389"/>
    </row>
    <row r="69" spans="1:78" ht="15.75">
      <c r="A69" s="1390" t="s">
        <v>1242</v>
      </c>
      <c r="B69" s="1388"/>
      <c r="C69" s="1388"/>
      <c r="D69" s="1388"/>
      <c r="E69" s="1388"/>
      <c r="F69" s="1388"/>
      <c r="G69" s="1388"/>
      <c r="H69" s="1388"/>
      <c r="I69" s="1388"/>
      <c r="J69" s="1388"/>
      <c r="K69" s="1388"/>
      <c r="L69" s="1388"/>
      <c r="M69" s="1388"/>
      <c r="N69" s="1390" t="s">
        <v>1248</v>
      </c>
      <c r="O69" s="1390"/>
      <c r="P69" s="1389"/>
      <c r="Q69" s="1389"/>
      <c r="R69" s="1389"/>
      <c r="S69" s="1389"/>
      <c r="T69" s="1389"/>
      <c r="U69" s="1389"/>
      <c r="V69" s="1389"/>
      <c r="W69" s="1389"/>
      <c r="X69" s="1389"/>
      <c r="Y69" s="1389"/>
      <c r="Z69" s="1389"/>
      <c r="AA69" s="1389"/>
    </row>
    <row r="70" spans="1:78" ht="19.5" customHeight="1">
      <c r="A70" s="1391" t="s">
        <v>94</v>
      </c>
      <c r="B70" s="1392"/>
      <c r="C70" s="1393" t="s">
        <v>93</v>
      </c>
      <c r="D70" s="1391" t="s">
        <v>92</v>
      </c>
      <c r="E70" s="1392"/>
      <c r="F70" s="1393" t="s">
        <v>91</v>
      </c>
      <c r="G70" s="1391" t="s">
        <v>167</v>
      </c>
      <c r="H70" s="1392"/>
      <c r="I70" s="1393" t="s">
        <v>89</v>
      </c>
      <c r="J70" s="1391" t="s">
        <v>1250</v>
      </c>
      <c r="K70" s="1392"/>
      <c r="L70" s="1393" t="s">
        <v>165</v>
      </c>
      <c r="M70" s="1392"/>
      <c r="N70" s="1393" t="s">
        <v>1036</v>
      </c>
      <c r="O70" s="1441"/>
      <c r="P70" s="1389"/>
      <c r="Q70" s="1389"/>
      <c r="R70" s="1389"/>
      <c r="S70" s="1389"/>
      <c r="T70" s="1389"/>
      <c r="U70" s="1389"/>
      <c r="V70" s="1389"/>
      <c r="W70" s="1389"/>
      <c r="X70" s="1389"/>
      <c r="Y70" s="1389"/>
      <c r="Z70" s="1389"/>
      <c r="AA70" s="1389"/>
    </row>
    <row r="71" spans="1:78" ht="19.5" customHeight="1">
      <c r="A71" s="1398" t="s">
        <v>95</v>
      </c>
      <c r="B71" s="1398" t="s">
        <v>573</v>
      </c>
      <c r="C71" s="1399" t="s">
        <v>572</v>
      </c>
      <c r="D71" s="1400" t="s">
        <v>95</v>
      </c>
      <c r="E71" s="1398" t="s">
        <v>573</v>
      </c>
      <c r="F71" s="1399" t="s">
        <v>572</v>
      </c>
      <c r="G71" s="1400" t="s">
        <v>95</v>
      </c>
      <c r="H71" s="1398" t="s">
        <v>573</v>
      </c>
      <c r="I71" s="1399" t="s">
        <v>572</v>
      </c>
      <c r="J71" s="1400" t="s">
        <v>95</v>
      </c>
      <c r="K71" s="1398" t="s">
        <v>573</v>
      </c>
      <c r="L71" s="1400" t="s">
        <v>572</v>
      </c>
      <c r="M71" s="1401"/>
      <c r="N71" s="1402" t="s">
        <v>1038</v>
      </c>
      <c r="O71" s="1441"/>
      <c r="P71" s="1389"/>
      <c r="Q71" s="1389"/>
      <c r="R71" s="1389"/>
      <c r="S71" s="1389"/>
      <c r="T71" s="1389"/>
      <c r="U71" s="1389"/>
      <c r="V71" s="1389"/>
      <c r="W71" s="1389"/>
      <c r="X71" s="1389"/>
      <c r="Y71" s="1389"/>
      <c r="Z71" s="1389"/>
      <c r="AA71" s="1389"/>
    </row>
    <row r="72" spans="1:78" ht="19.5" customHeight="1">
      <c r="A72" s="1409" t="s">
        <v>96</v>
      </c>
      <c r="B72" s="1409" t="s">
        <v>562</v>
      </c>
      <c r="C72" s="1410" t="s">
        <v>561</v>
      </c>
      <c r="D72" s="1411" t="s">
        <v>96</v>
      </c>
      <c r="E72" s="1409" t="s">
        <v>562</v>
      </c>
      <c r="F72" s="1410" t="s">
        <v>561</v>
      </c>
      <c r="G72" s="1411" t="s">
        <v>96</v>
      </c>
      <c r="H72" s="1409" t="s">
        <v>562</v>
      </c>
      <c r="I72" s="1410" t="s">
        <v>561</v>
      </c>
      <c r="J72" s="1411" t="s">
        <v>96</v>
      </c>
      <c r="K72" s="1409" t="s">
        <v>562</v>
      </c>
      <c r="L72" s="1411" t="s">
        <v>561</v>
      </c>
      <c r="M72" s="1401"/>
      <c r="N72" s="1412"/>
      <c r="O72" s="1441"/>
      <c r="P72" s="1389"/>
      <c r="Q72" s="1389"/>
      <c r="R72" s="1389"/>
      <c r="S72" s="1389"/>
      <c r="T72" s="1389"/>
      <c r="U72" s="1389"/>
      <c r="V72" s="1389"/>
      <c r="W72" s="1389"/>
      <c r="X72" s="1389"/>
      <c r="Y72" s="1389"/>
      <c r="Z72" s="1389"/>
      <c r="AA72" s="1389"/>
    </row>
    <row r="73" spans="1:78" ht="34.5" customHeight="1">
      <c r="A73" s="1419">
        <f>B73+C73</f>
        <v>251</v>
      </c>
      <c r="B73" s="1419">
        <f>'[3]ملاك وتشغيل35'!B73+'[3]فهد الرياض35'!B73+'[3]فهد الدمام33'!B73+'[3]خالد عيون35'!B73+'[3]عبد الله مكة35'!B73</f>
        <v>211</v>
      </c>
      <c r="C73" s="1419">
        <f>'[3]ملاك وتشغيل35'!C73+'[3]فهد الرياض35'!C73+'[3]فهد الدمام33'!C73+'[3]خالد عيون35'!C73+'[3]عبد الله مكة35'!C73</f>
        <v>40</v>
      </c>
      <c r="D73" s="1419">
        <f>E73+F73</f>
        <v>201</v>
      </c>
      <c r="E73" s="1419">
        <f>'[3]ملاك وتشغيل35'!E73+'[3]فهد الرياض35'!E73+'[3]فهد الدمام33'!E73+'[3]خالد عيون35'!E73+'[3]عبد الله مكة35'!E73</f>
        <v>180</v>
      </c>
      <c r="F73" s="1419">
        <f>'[3]ملاك وتشغيل35'!F73+'[3]فهد الرياض35'!F73+'[3]فهد الدمام33'!F73+'[3]خالد عيون35'!F73+'[3]عبد الله مكة35'!F73</f>
        <v>21</v>
      </c>
      <c r="G73" s="1419">
        <f>H73+I73</f>
        <v>484</v>
      </c>
      <c r="H73" s="1419">
        <f>'[3]ملاك وتشغيل35'!H73+'[3]فهد الرياض35'!H73+'[3]فهد الدمام33'!H73+'[3]خالد عيون35'!H73+'[3]عبد الله مكة35'!H73</f>
        <v>464</v>
      </c>
      <c r="I73" s="1419">
        <f>'[3]ملاك وتشغيل35'!I73+'[3]فهد الرياض35'!I73+'[3]فهد الدمام33'!I73+'[3]خالد عيون35'!I73+'[3]عبد الله مكة35'!I73</f>
        <v>20</v>
      </c>
      <c r="J73" s="1419">
        <f>K73+L73</f>
        <v>607</v>
      </c>
      <c r="K73" s="1419">
        <f>'[3]ملاك وتشغيل35'!K73+'[3]فهد الرياض35'!K73+'[3]فهد الدمام33'!K73+'[3]خالد عيون35'!K73+'[3]عبد الله مكة35'!K73</f>
        <v>537</v>
      </c>
      <c r="L73" s="1419">
        <f>'[3]ملاك وتشغيل35'!L73+'[3]فهد الرياض35'!L73+'[3]فهد الدمام33'!L73+'[3]خالد عيون35'!L73+'[3]عبد الله مكة35'!L73</f>
        <v>70</v>
      </c>
      <c r="M73" s="1420" t="s">
        <v>1039</v>
      </c>
      <c r="N73" s="1421" t="s">
        <v>1040</v>
      </c>
      <c r="O73" s="1441"/>
      <c r="P73" s="1389"/>
      <c r="Q73" s="1389"/>
      <c r="R73" s="1389"/>
      <c r="S73" s="1389"/>
      <c r="T73" s="1389"/>
      <c r="U73" s="1389"/>
      <c r="V73" s="1389"/>
      <c r="W73" s="1389"/>
      <c r="X73" s="1389"/>
      <c r="Y73" s="1389"/>
      <c r="Z73" s="1389"/>
      <c r="AA73" s="1389"/>
    </row>
    <row r="74" spans="1:78" ht="34.5" customHeight="1">
      <c r="A74" s="1426">
        <f>B74+C74</f>
        <v>94</v>
      </c>
      <c r="B74" s="1419">
        <f>'[3]ملاك وتشغيل35'!B74+'[3]فهد الرياض35'!B74+'[3]فهد الدمام33'!B74+'[3]خالد عيون35'!B74+'[3]عبد الله مكة35'!B74</f>
        <v>91</v>
      </c>
      <c r="C74" s="1419">
        <f>'[3]ملاك وتشغيل35'!C74+'[3]فهد الرياض35'!C74+'[3]فهد الدمام33'!C74+'[3]خالد عيون35'!C74+'[3]عبد الله مكة35'!C74</f>
        <v>3</v>
      </c>
      <c r="D74" s="1426">
        <f>E74+F74</f>
        <v>40</v>
      </c>
      <c r="E74" s="1419">
        <f>'[3]ملاك وتشغيل35'!E74+'[3]فهد الرياض35'!E74+'[3]فهد الدمام33'!E74+'[3]خالد عيون35'!E74+'[3]عبد الله مكة35'!E74</f>
        <v>38</v>
      </c>
      <c r="F74" s="1419">
        <f>'[3]ملاك وتشغيل35'!F74+'[3]فهد الرياض35'!F74+'[3]فهد الدمام33'!F74+'[3]خالد عيون35'!F74+'[3]عبد الله مكة35'!F74</f>
        <v>2</v>
      </c>
      <c r="G74" s="1426">
        <f>H74+I74</f>
        <v>153</v>
      </c>
      <c r="H74" s="1419">
        <f>'[3]ملاك وتشغيل35'!H74+'[3]فهد الرياض35'!H74+'[3]فهد الدمام33'!H74+'[3]خالد عيون35'!H74+'[3]عبد الله مكة35'!H74</f>
        <v>146</v>
      </c>
      <c r="I74" s="1419">
        <f>'[3]ملاك وتشغيل35'!I74+'[3]فهد الرياض35'!I74+'[3]فهد الدمام33'!I74+'[3]خالد عيون35'!I74+'[3]عبد الله مكة35'!I74</f>
        <v>7</v>
      </c>
      <c r="J74" s="1426">
        <f>K74+L74</f>
        <v>139</v>
      </c>
      <c r="K74" s="1419">
        <f>'[3]ملاك وتشغيل35'!K74+'[3]فهد الرياض35'!K74+'[3]فهد الدمام33'!K74+'[3]خالد عيون35'!K74+'[3]عبد الله مكة35'!K74</f>
        <v>134</v>
      </c>
      <c r="L74" s="1419">
        <f>'[3]ملاك وتشغيل35'!L74+'[3]فهد الرياض35'!L74+'[3]فهد الدمام33'!L74+'[3]خالد عيون35'!L74+'[3]عبد الله مكة35'!L74</f>
        <v>5</v>
      </c>
      <c r="M74" s="1427" t="s">
        <v>1042</v>
      </c>
      <c r="N74" s="1428" t="s">
        <v>169</v>
      </c>
      <c r="O74" s="1441"/>
      <c r="P74" s="1389"/>
      <c r="Q74" s="1389"/>
      <c r="R74" s="1389"/>
      <c r="S74" s="1389"/>
      <c r="T74" s="1389"/>
      <c r="U74" s="1389"/>
      <c r="V74" s="1389"/>
      <c r="W74" s="1389"/>
      <c r="X74" s="1389"/>
      <c r="Y74" s="1389"/>
      <c r="Z74" s="1389"/>
      <c r="AA74" s="1389"/>
    </row>
    <row r="75" spans="1:78" ht="34.5" customHeight="1">
      <c r="A75" s="1409">
        <f>A74+A73</f>
        <v>345</v>
      </c>
      <c r="B75" s="1409">
        <f t="shared" ref="B75:L75" si="18">B74+B73</f>
        <v>302</v>
      </c>
      <c r="C75" s="1409">
        <f t="shared" si="18"/>
        <v>43</v>
      </c>
      <c r="D75" s="1409">
        <f t="shared" si="18"/>
        <v>241</v>
      </c>
      <c r="E75" s="1409">
        <f t="shared" si="18"/>
        <v>218</v>
      </c>
      <c r="F75" s="1409">
        <f t="shared" si="18"/>
        <v>23</v>
      </c>
      <c r="G75" s="1409">
        <f t="shared" si="18"/>
        <v>637</v>
      </c>
      <c r="H75" s="1409">
        <f t="shared" si="18"/>
        <v>610</v>
      </c>
      <c r="I75" s="1409">
        <f t="shared" si="18"/>
        <v>27</v>
      </c>
      <c r="J75" s="1409">
        <f t="shared" si="18"/>
        <v>746</v>
      </c>
      <c r="K75" s="1409">
        <f t="shared" si="18"/>
        <v>671</v>
      </c>
      <c r="L75" s="1409">
        <f t="shared" si="18"/>
        <v>75</v>
      </c>
      <c r="M75" s="1431" t="s">
        <v>1044</v>
      </c>
      <c r="N75" s="1432" t="s">
        <v>1045</v>
      </c>
      <c r="O75" s="1441"/>
      <c r="P75" s="1389"/>
      <c r="Q75" s="1389"/>
      <c r="R75" s="1389"/>
      <c r="S75" s="1389"/>
      <c r="T75" s="1389"/>
      <c r="U75" s="1389"/>
      <c r="V75" s="1389"/>
      <c r="W75" s="1389"/>
      <c r="X75" s="1389"/>
      <c r="Y75" s="1389"/>
      <c r="Z75" s="1389"/>
      <c r="AA75" s="1389"/>
    </row>
    <row r="76" spans="1:78" ht="34.5" customHeight="1">
      <c r="A76" s="1419">
        <f>B76+C76</f>
        <v>78</v>
      </c>
      <c r="B76" s="1419">
        <f>'[3]ملاك وتشغيل35'!B76+'[3]فهد الرياض35'!B76+'[3]فهد الدمام33'!B76+'[3]خالد عيون35'!B76+'[3]عبد الله مكة35'!B76</f>
        <v>0</v>
      </c>
      <c r="C76" s="1419">
        <f>'[3]ملاك وتشغيل35'!C76+'[3]فهد الرياض35'!C76+'[3]فهد الدمام33'!C76+'[3]خالد عيون35'!C76+'[3]عبد الله مكة35'!C76</f>
        <v>78</v>
      </c>
      <c r="D76" s="1419">
        <f>E76+F76</f>
        <v>289</v>
      </c>
      <c r="E76" s="1419">
        <f>'[3]ملاك وتشغيل35'!E76+'[3]فهد الرياض35'!E76+'[3]فهد الدمام33'!E76+'[3]خالد عيون35'!E76+'[3]عبد الله مكة35'!E76</f>
        <v>1</v>
      </c>
      <c r="F76" s="1419">
        <f>'[3]ملاك وتشغيل35'!F76+'[3]فهد الرياض35'!F76+'[3]فهد الدمام33'!F76+'[3]خالد عيون35'!F76+'[3]عبد الله مكة35'!F76</f>
        <v>288</v>
      </c>
      <c r="G76" s="1419">
        <f>H76+I76</f>
        <v>484</v>
      </c>
      <c r="H76" s="1419">
        <f>'[3]ملاك وتشغيل35'!H76+'[3]فهد الرياض35'!H76+'[3]فهد الدمام33'!H76+'[3]خالد عيون35'!H76+'[3]عبد الله مكة35'!H76</f>
        <v>1</v>
      </c>
      <c r="I76" s="1419">
        <f>'[3]ملاك وتشغيل35'!I76+'[3]فهد الرياض35'!I76+'[3]فهد الدمام33'!I76+'[3]خالد عيون35'!I76+'[3]عبد الله مكة35'!I76</f>
        <v>483</v>
      </c>
      <c r="J76" s="1419">
        <f>K76+L76</f>
        <v>236</v>
      </c>
      <c r="K76" s="1419">
        <f>'[3]ملاك وتشغيل35'!K76+'[3]فهد الرياض35'!K76+'[3]فهد الدمام33'!K76+'[3]خالد عيون35'!K76+'[3]عبد الله مكة35'!K76</f>
        <v>21</v>
      </c>
      <c r="L76" s="1419">
        <f>'[3]ملاك وتشغيل35'!L76+'[3]فهد الرياض35'!L76+'[3]فهد الدمام33'!L76+'[3]خالد عيون35'!L76+'[3]عبد الله مكة35'!L76</f>
        <v>215</v>
      </c>
      <c r="M76" s="1420" t="s">
        <v>1039</v>
      </c>
      <c r="N76" s="1421" t="s">
        <v>1046</v>
      </c>
      <c r="O76" s="1441"/>
      <c r="P76" s="1389"/>
      <c r="Q76" s="1389"/>
      <c r="R76" s="1389"/>
      <c r="S76" s="1389"/>
      <c r="T76" s="1389"/>
      <c r="U76" s="1389"/>
      <c r="V76" s="1389"/>
      <c r="W76" s="1389"/>
      <c r="X76" s="1389"/>
      <c r="Y76" s="1389"/>
      <c r="Z76" s="1389"/>
      <c r="AA76" s="1389"/>
    </row>
    <row r="77" spans="1:78" ht="34.5" customHeight="1">
      <c r="A77" s="1426">
        <f>B77+C77</f>
        <v>533</v>
      </c>
      <c r="B77" s="1419">
        <f>'[3]ملاك وتشغيل35'!B77+'[3]فهد الرياض35'!B77+'[3]فهد الدمام33'!B77+'[3]خالد عيون35'!B77+'[3]عبد الله مكة35'!B77</f>
        <v>438</v>
      </c>
      <c r="C77" s="1419">
        <f>'[3]ملاك وتشغيل35'!C77+'[3]فهد الرياض35'!C77+'[3]فهد الدمام33'!C77+'[3]خالد عيون35'!C77+'[3]عبد الله مكة35'!C77</f>
        <v>95</v>
      </c>
      <c r="D77" s="1426">
        <f>E77+F77</f>
        <v>508</v>
      </c>
      <c r="E77" s="1419">
        <f>'[3]ملاك وتشغيل35'!E77+'[3]فهد الرياض35'!E77+'[3]فهد الدمام33'!E77+'[3]خالد عيون35'!E77+'[3]عبد الله مكة35'!E77</f>
        <v>218</v>
      </c>
      <c r="F77" s="1419">
        <f>'[3]ملاك وتشغيل35'!F77+'[3]فهد الرياض35'!F77+'[3]فهد الدمام33'!F77+'[3]خالد عيون35'!F77+'[3]عبد الله مكة35'!F77</f>
        <v>290</v>
      </c>
      <c r="G77" s="1426">
        <f>H77+I77</f>
        <v>1566</v>
      </c>
      <c r="H77" s="1419">
        <f>'[3]ملاك وتشغيل35'!H77+'[3]فهد الرياض35'!H77+'[3]فهد الدمام33'!H77+'[3]خالد عيون35'!H77+'[3]عبد الله مكة35'!H77</f>
        <v>735</v>
      </c>
      <c r="I77" s="1419">
        <f>'[3]ملاك وتشغيل35'!I77+'[3]فهد الرياض35'!I77+'[3]فهد الدمام33'!I77+'[3]خالد عيون35'!I77+'[3]عبد الله مكة35'!I77</f>
        <v>831</v>
      </c>
      <c r="J77" s="1426">
        <f>K77+L77</f>
        <v>1122</v>
      </c>
      <c r="K77" s="1419">
        <f>'[3]ملاك وتشغيل35'!K77+'[3]فهد الرياض35'!K77+'[3]فهد الدمام33'!K77+'[3]خالد عيون35'!K77+'[3]عبد الله مكة35'!K77</f>
        <v>1034</v>
      </c>
      <c r="L77" s="1419">
        <f>'[3]ملاك وتشغيل35'!L77+'[3]فهد الرياض35'!L77+'[3]فهد الدمام33'!L77+'[3]خالد عيون35'!L77+'[3]عبد الله مكة35'!L77</f>
        <v>88</v>
      </c>
      <c r="M77" s="1427" t="s">
        <v>1042</v>
      </c>
      <c r="N77" s="1428" t="s">
        <v>1047</v>
      </c>
      <c r="O77" s="1441"/>
      <c r="P77" s="1389"/>
      <c r="Q77" s="1389"/>
      <c r="R77" s="1389"/>
      <c r="S77" s="1389"/>
      <c r="T77" s="1389"/>
      <c r="U77" s="1389"/>
      <c r="V77" s="1389"/>
      <c r="W77" s="1389"/>
      <c r="X77" s="1389"/>
      <c r="Y77" s="1389"/>
      <c r="Z77" s="1389"/>
      <c r="AA77" s="1389"/>
    </row>
    <row r="78" spans="1:78" ht="34.5" customHeight="1">
      <c r="A78" s="1409">
        <f>A77+A76</f>
        <v>611</v>
      </c>
      <c r="B78" s="1409">
        <f t="shared" ref="B78:L78" si="19">B77+B76</f>
        <v>438</v>
      </c>
      <c r="C78" s="1409">
        <f t="shared" si="19"/>
        <v>173</v>
      </c>
      <c r="D78" s="1409">
        <f t="shared" si="19"/>
        <v>797</v>
      </c>
      <c r="E78" s="1409">
        <f t="shared" si="19"/>
        <v>219</v>
      </c>
      <c r="F78" s="1409">
        <f t="shared" si="19"/>
        <v>578</v>
      </c>
      <c r="G78" s="1409">
        <f t="shared" si="19"/>
        <v>2050</v>
      </c>
      <c r="H78" s="1409">
        <f t="shared" si="19"/>
        <v>736</v>
      </c>
      <c r="I78" s="1409">
        <f t="shared" si="19"/>
        <v>1314</v>
      </c>
      <c r="J78" s="1409">
        <f t="shared" si="19"/>
        <v>1358</v>
      </c>
      <c r="K78" s="1409">
        <f t="shared" si="19"/>
        <v>1055</v>
      </c>
      <c r="L78" s="1409">
        <f t="shared" si="19"/>
        <v>303</v>
      </c>
      <c r="M78" s="1431" t="s">
        <v>1044</v>
      </c>
      <c r="N78" s="1432" t="s">
        <v>121</v>
      </c>
      <c r="O78" s="1441"/>
      <c r="P78" s="1389"/>
      <c r="Q78" s="1389"/>
      <c r="R78" s="1389"/>
      <c r="S78" s="1389"/>
      <c r="T78" s="1389"/>
      <c r="U78" s="1389"/>
      <c r="V78" s="1389"/>
      <c r="W78" s="1389"/>
      <c r="X78" s="1389"/>
      <c r="Y78" s="1389"/>
      <c r="Z78" s="1389"/>
      <c r="AA78" s="1389"/>
    </row>
    <row r="79" spans="1:78" ht="34.5" customHeight="1">
      <c r="A79" s="1419">
        <f>B79+C79</f>
        <v>17</v>
      </c>
      <c r="B79" s="1419">
        <f>'[3]ملاك وتشغيل35'!B79+'[3]فهد الرياض35'!B79+'[3]فهد الدمام33'!B79+'[3]خالد عيون35'!B79+'[3]عبد الله مكة35'!B79</f>
        <v>1</v>
      </c>
      <c r="C79" s="1419">
        <f>'[3]ملاك وتشغيل35'!C79+'[3]فهد الرياض35'!C79+'[3]فهد الدمام33'!C79+'[3]خالد عيون35'!C79+'[3]عبد الله مكة35'!C79</f>
        <v>16</v>
      </c>
      <c r="D79" s="1419">
        <f>E79+F79</f>
        <v>19</v>
      </c>
      <c r="E79" s="1419">
        <f>'[3]ملاك وتشغيل35'!E79+'[3]فهد الرياض35'!E79+'[3]فهد الدمام33'!E79+'[3]خالد عيون35'!E79+'[3]عبد الله مكة35'!E79</f>
        <v>1</v>
      </c>
      <c r="F79" s="1419">
        <f>'[3]ملاك وتشغيل35'!F79+'[3]فهد الرياض35'!F79+'[3]فهد الدمام33'!F79+'[3]خالد عيون35'!F79+'[3]عبد الله مكة35'!F79</f>
        <v>18</v>
      </c>
      <c r="G79" s="1419">
        <f>H79+I79</f>
        <v>19</v>
      </c>
      <c r="H79" s="1419">
        <f>'[3]ملاك وتشغيل35'!H79+'[3]فهد الرياض35'!H79+'[3]فهد الدمام33'!H79+'[3]خالد عيون35'!H79+'[3]عبد الله مكة35'!H79</f>
        <v>3</v>
      </c>
      <c r="I79" s="1419">
        <f>'[3]ملاك وتشغيل35'!I79+'[3]فهد الرياض35'!I79+'[3]فهد الدمام33'!I79+'[3]خالد عيون35'!I79+'[3]عبد الله مكة35'!I79</f>
        <v>16</v>
      </c>
      <c r="J79" s="1419">
        <f>K79+L79</f>
        <v>33</v>
      </c>
      <c r="K79" s="1419">
        <f>'[3]ملاك وتشغيل35'!K79+'[3]فهد الرياض35'!K79+'[3]فهد الدمام33'!K79+'[3]خالد عيون35'!K79+'[3]عبد الله مكة35'!K79</f>
        <v>5</v>
      </c>
      <c r="L79" s="1419">
        <f>'[3]ملاك وتشغيل35'!L79+'[3]فهد الرياض35'!L79+'[3]فهد الدمام33'!L79+'[3]خالد عيون35'!L79+'[3]عبد الله مكة35'!L79</f>
        <v>28</v>
      </c>
      <c r="M79" s="1420" t="s">
        <v>1039</v>
      </c>
      <c r="N79" s="1421" t="s">
        <v>1048</v>
      </c>
      <c r="O79" s="1441"/>
      <c r="P79" s="1389"/>
      <c r="Q79" s="1389"/>
      <c r="R79" s="1389"/>
      <c r="S79" s="1389"/>
      <c r="T79" s="1389"/>
      <c r="U79" s="1389"/>
      <c r="V79" s="1389"/>
      <c r="W79" s="1389"/>
      <c r="X79" s="1389"/>
      <c r="Y79" s="1389"/>
      <c r="Z79" s="1389"/>
      <c r="AA79" s="1389"/>
    </row>
    <row r="80" spans="1:78" ht="34.5" customHeight="1">
      <c r="A80" s="1426">
        <f>B80+C80</f>
        <v>7</v>
      </c>
      <c r="B80" s="1419">
        <f>'[3]ملاك وتشغيل35'!B80+'[3]فهد الرياض35'!B80+'[3]فهد الدمام33'!B80+'[3]خالد عيون35'!B80+'[3]عبد الله مكة35'!B80</f>
        <v>5</v>
      </c>
      <c r="C80" s="1419">
        <f>'[3]ملاك وتشغيل35'!C80+'[3]فهد الرياض35'!C80+'[3]فهد الدمام33'!C80+'[3]خالد عيون35'!C80+'[3]عبد الله مكة35'!C80</f>
        <v>2</v>
      </c>
      <c r="D80" s="1426">
        <f>E80+F80</f>
        <v>3</v>
      </c>
      <c r="E80" s="1419">
        <f>'[3]ملاك وتشغيل35'!E80+'[3]فهد الرياض35'!E80+'[3]فهد الدمام33'!E80+'[3]خالد عيون35'!E80+'[3]عبد الله مكة35'!E80</f>
        <v>1</v>
      </c>
      <c r="F80" s="1419">
        <f>'[3]ملاك وتشغيل35'!F80+'[3]فهد الرياض35'!F80+'[3]فهد الدمام33'!F80+'[3]خالد عيون35'!F80+'[3]عبد الله مكة35'!F80</f>
        <v>2</v>
      </c>
      <c r="G80" s="1426">
        <f>H80+I80</f>
        <v>19</v>
      </c>
      <c r="H80" s="1419">
        <f>'[3]ملاك وتشغيل35'!H80+'[3]فهد الرياض35'!H80+'[3]فهد الدمام33'!H80+'[3]خالد عيون35'!H80+'[3]عبد الله مكة35'!H80</f>
        <v>11</v>
      </c>
      <c r="I80" s="1419">
        <f>'[3]ملاك وتشغيل35'!I80+'[3]فهد الرياض35'!I80+'[3]فهد الدمام33'!I80+'[3]خالد عيون35'!I80+'[3]عبد الله مكة35'!I80</f>
        <v>8</v>
      </c>
      <c r="J80" s="1426">
        <f>K80+L80</f>
        <v>23</v>
      </c>
      <c r="K80" s="1419">
        <f>'[3]ملاك وتشغيل35'!K80+'[3]فهد الرياض35'!K80+'[3]فهد الدمام33'!K80+'[3]خالد عيون35'!K80+'[3]عبد الله مكة35'!K80</f>
        <v>18</v>
      </c>
      <c r="L80" s="1419">
        <f>'[3]ملاك وتشغيل35'!L80+'[3]فهد الرياض35'!L80+'[3]فهد الدمام33'!L80+'[3]خالد عيون35'!L80+'[3]عبد الله مكة35'!L80</f>
        <v>5</v>
      </c>
      <c r="M80" s="1427" t="s">
        <v>1042</v>
      </c>
      <c r="N80" s="1428"/>
      <c r="O80" s="1441"/>
      <c r="P80" s="1389"/>
      <c r="Q80" s="1389"/>
      <c r="R80" s="1389"/>
      <c r="S80" s="1389"/>
      <c r="T80" s="1389"/>
      <c r="U80" s="1389"/>
      <c r="V80" s="1389"/>
      <c r="W80" s="1389"/>
      <c r="X80" s="1389"/>
      <c r="Y80" s="1389"/>
      <c r="Z80" s="1389"/>
      <c r="AA80" s="1389"/>
    </row>
    <row r="81" spans="1:27" ht="34.5" customHeight="1">
      <c r="A81" s="1409">
        <f>A80+A79</f>
        <v>24</v>
      </c>
      <c r="B81" s="1409">
        <f t="shared" ref="B81:L81" si="20">B80+B79</f>
        <v>6</v>
      </c>
      <c r="C81" s="1409">
        <f t="shared" si="20"/>
        <v>18</v>
      </c>
      <c r="D81" s="1409">
        <f t="shared" si="20"/>
        <v>22</v>
      </c>
      <c r="E81" s="1409">
        <f t="shared" si="20"/>
        <v>2</v>
      </c>
      <c r="F81" s="1409">
        <f t="shared" si="20"/>
        <v>20</v>
      </c>
      <c r="G81" s="1409">
        <f t="shared" si="20"/>
        <v>38</v>
      </c>
      <c r="H81" s="1409">
        <f t="shared" si="20"/>
        <v>14</v>
      </c>
      <c r="I81" s="1409">
        <f t="shared" si="20"/>
        <v>24</v>
      </c>
      <c r="J81" s="1409">
        <f t="shared" si="20"/>
        <v>56</v>
      </c>
      <c r="K81" s="1409">
        <f t="shared" si="20"/>
        <v>23</v>
      </c>
      <c r="L81" s="1409">
        <f t="shared" si="20"/>
        <v>33</v>
      </c>
      <c r="M81" s="1431" t="s">
        <v>1044</v>
      </c>
      <c r="N81" s="1432" t="s">
        <v>1049</v>
      </c>
      <c r="O81" s="1441"/>
      <c r="P81" s="1389"/>
      <c r="Q81" s="1389"/>
      <c r="R81" s="1389"/>
      <c r="S81" s="1389"/>
      <c r="T81" s="1389"/>
      <c r="U81" s="1389"/>
      <c r="V81" s="1389"/>
      <c r="W81" s="1389"/>
      <c r="X81" s="1389"/>
      <c r="Y81" s="1389"/>
      <c r="Z81" s="1389"/>
      <c r="AA81" s="1389"/>
    </row>
    <row r="82" spans="1:27" ht="34.5" customHeight="1">
      <c r="A82" s="1419">
        <f>B82+C82</f>
        <v>395</v>
      </c>
      <c r="B82" s="1419">
        <f>'[3]ملاك وتشغيل35'!B82+'[3]فهد الرياض35'!B82+'[3]فهد الدمام33'!B82+'[3]خالد عيون35'!B82+'[3]عبد الله مكة35'!B82</f>
        <v>3</v>
      </c>
      <c r="C82" s="1419">
        <f>'[3]ملاك وتشغيل35'!C82+'[3]فهد الرياض35'!C82+'[3]فهد الدمام33'!C82+'[3]خالد عيون35'!C82+'[3]عبد الله مكة35'!C82</f>
        <v>392</v>
      </c>
      <c r="D82" s="1419">
        <f>E82+F82</f>
        <v>315</v>
      </c>
      <c r="E82" s="1419">
        <f>'[3]ملاك وتشغيل35'!E82+'[3]فهد الرياض35'!E82+'[3]فهد الدمام33'!E82+'[3]خالد عيون35'!E82+'[3]عبد الله مكة35'!E82</f>
        <v>11</v>
      </c>
      <c r="F82" s="1419">
        <f>'[3]ملاك وتشغيل35'!F82+'[3]فهد الرياض35'!F82+'[3]فهد الدمام33'!F82+'[3]خالد عيون35'!F82+'[3]عبد الله مكة35'!F82</f>
        <v>304</v>
      </c>
      <c r="G82" s="1419">
        <f>H82+I82</f>
        <v>671</v>
      </c>
      <c r="H82" s="1419">
        <f>'[3]ملاك وتشغيل35'!H82+'[3]فهد الرياض35'!H82+'[3]فهد الدمام33'!H82+'[3]خالد عيون35'!H82+'[3]عبد الله مكة35'!H82</f>
        <v>17</v>
      </c>
      <c r="I82" s="1419">
        <f>'[3]ملاك وتشغيل35'!I82+'[3]فهد الرياض35'!I82+'[3]فهد الدمام33'!I82+'[3]خالد عيون35'!I82+'[3]عبد الله مكة35'!I82</f>
        <v>654</v>
      </c>
      <c r="J82" s="1419">
        <f>K82+L82</f>
        <v>754</v>
      </c>
      <c r="K82" s="1419">
        <f>'[3]ملاك وتشغيل35'!K82+'[3]فهد الرياض35'!K82+'[3]فهد الدمام33'!K82+'[3]خالد عيون35'!K82+'[3]عبد الله مكة35'!K82</f>
        <v>30</v>
      </c>
      <c r="L82" s="1419">
        <f>'[3]ملاك وتشغيل35'!L82+'[3]فهد الرياض35'!L82+'[3]فهد الدمام33'!L82+'[3]خالد عيون35'!L82+'[3]عبد الله مكة35'!L82</f>
        <v>724</v>
      </c>
      <c r="M82" s="1420" t="s">
        <v>1039</v>
      </c>
      <c r="N82" s="1421" t="s">
        <v>1050</v>
      </c>
      <c r="O82" s="1441"/>
      <c r="P82" s="1389"/>
      <c r="Q82" s="1389"/>
      <c r="R82" s="1389"/>
      <c r="S82" s="1389"/>
      <c r="T82" s="1389"/>
      <c r="U82" s="1389"/>
      <c r="V82" s="1389"/>
      <c r="W82" s="1389"/>
      <c r="X82" s="1389"/>
      <c r="Y82" s="1389"/>
      <c r="Z82" s="1389"/>
      <c r="AA82" s="1389"/>
    </row>
    <row r="83" spans="1:27" ht="34.5" customHeight="1">
      <c r="A83" s="1426">
        <f>B83+C83</f>
        <v>89</v>
      </c>
      <c r="B83" s="1419">
        <f>'[3]ملاك وتشغيل35'!B83+'[3]فهد الرياض35'!B83+'[3]فهد الدمام33'!B83+'[3]خالد عيون35'!B83+'[3]عبد الله مكة35'!B83</f>
        <v>25</v>
      </c>
      <c r="C83" s="1419">
        <f>'[3]ملاك وتشغيل35'!C83+'[3]فهد الرياض35'!C83+'[3]فهد الدمام33'!C83+'[3]خالد عيون35'!C83+'[3]عبد الله مكة35'!C83</f>
        <v>64</v>
      </c>
      <c r="D83" s="1426">
        <f>E83+F83</f>
        <v>85</v>
      </c>
      <c r="E83" s="1419">
        <f>'[3]ملاك وتشغيل35'!E83+'[3]فهد الرياض35'!E83+'[3]فهد الدمام33'!E83+'[3]خالد عيون35'!E83+'[3]عبد الله مكة35'!E83</f>
        <v>15</v>
      </c>
      <c r="F83" s="1419">
        <f>'[3]ملاك وتشغيل35'!F83+'[3]فهد الرياض35'!F83+'[3]فهد الدمام33'!F83+'[3]خالد عيون35'!F83+'[3]عبد الله مكة35'!F83</f>
        <v>70</v>
      </c>
      <c r="G83" s="1426">
        <f>H83+I83</f>
        <v>231</v>
      </c>
      <c r="H83" s="1419">
        <f>'[3]ملاك وتشغيل35'!H83+'[3]فهد الرياض35'!H83+'[3]فهد الدمام33'!H83+'[3]خالد عيون35'!H83+'[3]عبد الله مكة35'!H83</f>
        <v>78</v>
      </c>
      <c r="I83" s="1419">
        <f>'[3]ملاك وتشغيل35'!I83+'[3]فهد الرياض35'!I83+'[3]فهد الدمام33'!I83+'[3]خالد عيون35'!I83+'[3]عبد الله مكة35'!I83</f>
        <v>153</v>
      </c>
      <c r="J83" s="1426">
        <f>K83+L83</f>
        <v>216</v>
      </c>
      <c r="K83" s="1419">
        <f>'[3]ملاك وتشغيل35'!K83+'[3]فهد الرياض35'!K83+'[3]فهد الدمام33'!K83+'[3]خالد عيون35'!K83+'[3]عبد الله مكة35'!K83</f>
        <v>128</v>
      </c>
      <c r="L83" s="1419">
        <f>'[3]ملاك وتشغيل35'!L83+'[3]فهد الرياض35'!L83+'[3]فهد الدمام33'!L83+'[3]خالد عيون35'!L83+'[3]عبد الله مكة35'!L83</f>
        <v>88</v>
      </c>
      <c r="M83" s="1427" t="s">
        <v>1042</v>
      </c>
      <c r="N83" s="1428" t="s">
        <v>1051</v>
      </c>
      <c r="O83" s="1441"/>
      <c r="P83" s="1389"/>
      <c r="Q83" s="1389"/>
      <c r="R83" s="1389"/>
      <c r="S83" s="1389"/>
      <c r="T83" s="1389"/>
      <c r="U83" s="1389"/>
      <c r="V83" s="1389"/>
      <c r="W83" s="1389"/>
      <c r="X83" s="1389"/>
      <c r="Y83" s="1389"/>
      <c r="Z83" s="1389"/>
      <c r="AA83" s="1389"/>
    </row>
    <row r="84" spans="1:27" ht="34.5" customHeight="1">
      <c r="A84" s="1409">
        <f>A83+A82</f>
        <v>484</v>
      </c>
      <c r="B84" s="1409">
        <f t="shared" ref="B84:L84" si="21">B83+B82</f>
        <v>28</v>
      </c>
      <c r="C84" s="1409">
        <f t="shared" si="21"/>
        <v>456</v>
      </c>
      <c r="D84" s="1409">
        <f t="shared" si="21"/>
        <v>400</v>
      </c>
      <c r="E84" s="1409">
        <f t="shared" si="21"/>
        <v>26</v>
      </c>
      <c r="F84" s="1409">
        <f t="shared" si="21"/>
        <v>374</v>
      </c>
      <c r="G84" s="1409">
        <f t="shared" si="21"/>
        <v>902</v>
      </c>
      <c r="H84" s="1409">
        <f t="shared" si="21"/>
        <v>95</v>
      </c>
      <c r="I84" s="1409">
        <f t="shared" si="21"/>
        <v>807</v>
      </c>
      <c r="J84" s="1409">
        <f t="shared" si="21"/>
        <v>970</v>
      </c>
      <c r="K84" s="1409">
        <f t="shared" si="21"/>
        <v>158</v>
      </c>
      <c r="L84" s="1409">
        <f t="shared" si="21"/>
        <v>812</v>
      </c>
      <c r="M84" s="1437" t="s">
        <v>1044</v>
      </c>
      <c r="N84" s="1432" t="s">
        <v>1052</v>
      </c>
      <c r="O84" s="1441"/>
      <c r="P84" s="1389"/>
      <c r="Q84" s="1389"/>
      <c r="R84" s="1389"/>
      <c r="S84" s="1389"/>
      <c r="T84" s="1389"/>
      <c r="U84" s="1389"/>
      <c r="V84" s="1389"/>
      <c r="W84" s="1389"/>
      <c r="X84" s="1389"/>
      <c r="Y84" s="1389"/>
      <c r="Z84" s="1389"/>
      <c r="AA84" s="1389"/>
    </row>
    <row r="85" spans="1:27">
      <c r="A85" s="1388"/>
      <c r="B85" s="1388"/>
      <c r="C85" s="1388"/>
      <c r="D85" s="1388"/>
      <c r="E85" s="1388"/>
      <c r="F85" s="1388"/>
      <c r="G85" s="1388"/>
      <c r="H85" s="1388"/>
      <c r="I85" s="1388"/>
      <c r="J85" s="1388"/>
      <c r="K85" s="1388"/>
      <c r="L85" s="1388"/>
      <c r="M85" s="1388"/>
      <c r="N85" s="1388"/>
      <c r="O85" s="1388"/>
      <c r="P85" s="1389"/>
      <c r="Q85" s="1389"/>
      <c r="R85" s="1389"/>
      <c r="S85" s="1389"/>
      <c r="T85" s="1389"/>
      <c r="U85" s="1389"/>
      <c r="V85" s="1389"/>
      <c r="W85" s="1389"/>
      <c r="X85" s="1389"/>
      <c r="Y85" s="1389"/>
      <c r="Z85" s="1389"/>
      <c r="AA85" s="1389"/>
    </row>
    <row r="86" spans="1:27" ht="15.75" customHeight="1">
      <c r="A86" s="1388"/>
      <c r="B86" s="1388"/>
      <c r="C86" s="1388"/>
      <c r="D86" s="1388"/>
      <c r="E86" s="1388"/>
      <c r="F86" s="1388"/>
      <c r="G86" s="1388"/>
      <c r="H86" s="1388"/>
      <c r="I86" s="1388"/>
      <c r="J86" s="1388"/>
      <c r="K86" s="1388"/>
      <c r="L86" s="1388"/>
      <c r="M86" s="1388"/>
      <c r="N86" s="1388"/>
      <c r="O86" s="1388"/>
      <c r="P86" s="1389"/>
      <c r="Q86" s="1389"/>
      <c r="R86" s="1389"/>
      <c r="S86" s="1389"/>
      <c r="T86" s="1389"/>
      <c r="U86" s="1389"/>
      <c r="V86" s="1389"/>
      <c r="W86" s="1389"/>
      <c r="X86" s="1389"/>
      <c r="Y86" s="1389"/>
      <c r="Z86" s="1389"/>
      <c r="AA86" s="1389"/>
    </row>
    <row r="87" spans="1:27" ht="19.5" customHeight="1">
      <c r="A87" s="1388"/>
      <c r="B87" s="1388"/>
      <c r="C87" s="1388"/>
      <c r="D87" s="1388"/>
      <c r="E87" s="1388"/>
      <c r="F87" s="1388"/>
      <c r="G87" s="1388"/>
      <c r="H87" s="1388"/>
      <c r="I87" s="1388"/>
      <c r="J87" s="1388"/>
      <c r="K87" s="1388"/>
      <c r="L87" s="1388"/>
      <c r="M87" s="1388"/>
      <c r="N87" s="1388"/>
      <c r="O87" s="1388"/>
      <c r="P87" s="1389"/>
      <c r="Q87" s="1389"/>
      <c r="R87" s="1389"/>
      <c r="S87" s="1389"/>
      <c r="T87" s="1389"/>
      <c r="U87" s="1389"/>
      <c r="V87" s="1389"/>
      <c r="W87" s="1389"/>
      <c r="X87" s="1389"/>
      <c r="Y87" s="1389"/>
      <c r="Z87" s="1389"/>
      <c r="AA87" s="1389"/>
    </row>
    <row r="88" spans="1:27" ht="19.5" customHeight="1">
      <c r="A88" s="1388"/>
      <c r="B88" s="1388"/>
      <c r="C88" s="1388"/>
      <c r="D88" s="1388"/>
      <c r="E88" s="1388"/>
      <c r="F88" s="1388"/>
      <c r="G88" s="1388"/>
      <c r="H88" s="1388"/>
      <c r="I88" s="1388"/>
      <c r="J88" s="1388"/>
      <c r="K88" s="1388"/>
      <c r="L88" s="1388"/>
      <c r="M88" s="1388"/>
      <c r="N88" s="1388"/>
      <c r="O88" s="1388"/>
      <c r="P88" s="1389"/>
      <c r="Q88" s="1389"/>
      <c r="R88" s="1389"/>
      <c r="S88" s="1389"/>
      <c r="T88" s="1389"/>
      <c r="U88" s="1389"/>
      <c r="V88" s="1389"/>
      <c r="W88" s="1389"/>
      <c r="X88" s="1389"/>
      <c r="Y88" s="1389"/>
      <c r="Z88" s="1389"/>
      <c r="AA88" s="1389"/>
    </row>
    <row r="89" spans="1:27" ht="19.5" customHeight="1">
      <c r="A89" s="1388"/>
      <c r="B89" s="1388"/>
      <c r="C89" s="1388"/>
      <c r="D89" s="1388"/>
      <c r="E89" s="1388"/>
      <c r="F89" s="1388"/>
      <c r="G89" s="1388"/>
      <c r="H89" s="1388"/>
      <c r="I89" s="1388"/>
      <c r="J89" s="1388"/>
      <c r="K89" s="1388"/>
      <c r="L89" s="1388"/>
      <c r="M89" s="1388"/>
      <c r="N89" s="1388"/>
      <c r="O89" s="1388"/>
      <c r="P89" s="1389"/>
      <c r="Q89" s="1389"/>
      <c r="R89" s="1389"/>
      <c r="S89" s="1389"/>
      <c r="T89" s="1389"/>
      <c r="U89" s="1389"/>
      <c r="V89" s="1389"/>
      <c r="W89" s="1389"/>
      <c r="X89" s="1389"/>
      <c r="Y89" s="1389"/>
      <c r="Z89" s="1389"/>
      <c r="AA89" s="1389"/>
    </row>
    <row r="90" spans="1:27" ht="34.5" customHeight="1">
      <c r="A90" s="1388"/>
      <c r="B90" s="1388"/>
      <c r="C90" s="1388"/>
      <c r="D90" s="1388"/>
      <c r="E90" s="1388"/>
      <c r="F90" s="1388"/>
      <c r="G90" s="1388"/>
      <c r="H90" s="1388"/>
      <c r="I90" s="1388"/>
      <c r="J90" s="1388"/>
      <c r="K90" s="1388"/>
      <c r="L90" s="1388"/>
      <c r="M90" s="1388"/>
      <c r="N90" s="1388"/>
      <c r="O90" s="1388"/>
      <c r="P90" s="1389"/>
      <c r="Q90" s="1389"/>
      <c r="R90" s="1389"/>
      <c r="S90" s="1389"/>
      <c r="T90" s="1389"/>
      <c r="U90" s="1389"/>
      <c r="V90" s="1389"/>
      <c r="W90" s="1389"/>
      <c r="X90" s="1389"/>
      <c r="Y90" s="1389"/>
      <c r="Z90" s="1389"/>
      <c r="AA90" s="1389"/>
    </row>
    <row r="91" spans="1:27" ht="34.5" customHeight="1">
      <c r="A91" s="1388"/>
      <c r="B91" s="1388"/>
      <c r="C91" s="1388"/>
      <c r="D91" s="1388"/>
      <c r="E91" s="1388"/>
      <c r="F91" s="1388"/>
      <c r="G91" s="1388"/>
      <c r="H91" s="1388"/>
      <c r="I91" s="1388"/>
      <c r="J91" s="1388"/>
      <c r="K91" s="1388"/>
      <c r="L91" s="1388"/>
      <c r="M91" s="1388"/>
      <c r="N91" s="1388"/>
      <c r="O91" s="1388"/>
      <c r="P91" s="1389"/>
      <c r="Q91" s="1389"/>
      <c r="R91" s="1389"/>
      <c r="S91" s="1389"/>
      <c r="T91" s="1389"/>
      <c r="U91" s="1389"/>
      <c r="V91" s="1389"/>
      <c r="W91" s="1389"/>
      <c r="X91" s="1389"/>
      <c r="Y91" s="1389"/>
      <c r="Z91" s="1389"/>
      <c r="AA91" s="1389"/>
    </row>
    <row r="92" spans="1:27" ht="34.5" customHeight="1">
      <c r="A92" s="1388"/>
      <c r="B92" s="1388"/>
      <c r="C92" s="1388"/>
      <c r="D92" s="1388"/>
      <c r="E92" s="1388"/>
      <c r="F92" s="1388"/>
      <c r="G92" s="1388"/>
      <c r="H92" s="1388"/>
      <c r="I92" s="1388"/>
      <c r="J92" s="1388"/>
      <c r="K92" s="1388"/>
      <c r="L92" s="1388"/>
      <c r="M92" s="1388"/>
      <c r="N92" s="1388"/>
      <c r="O92" s="1388"/>
      <c r="P92" s="1389"/>
      <c r="Q92" s="1389"/>
      <c r="R92" s="1389"/>
      <c r="S92" s="1389"/>
      <c r="T92" s="1389"/>
      <c r="U92" s="1389"/>
      <c r="V92" s="1389"/>
      <c r="W92" s="1389"/>
      <c r="X92" s="1389"/>
      <c r="Y92" s="1389"/>
      <c r="Z92" s="1389"/>
      <c r="AA92" s="1389"/>
    </row>
    <row r="93" spans="1:27" ht="34.5" customHeight="1">
      <c r="A93" s="1388"/>
      <c r="B93" s="1388"/>
      <c r="C93" s="1388"/>
      <c r="D93" s="1388"/>
      <c r="E93" s="1388"/>
      <c r="F93" s="1388"/>
      <c r="G93" s="1388"/>
      <c r="H93" s="1388"/>
      <c r="I93" s="1388"/>
      <c r="J93" s="1388"/>
      <c r="K93" s="1388"/>
      <c r="L93" s="1388"/>
      <c r="M93" s="1388"/>
      <c r="N93" s="1388"/>
      <c r="O93" s="1388"/>
      <c r="P93" s="1389"/>
      <c r="Q93" s="1389"/>
      <c r="R93" s="1389"/>
      <c r="S93" s="1389"/>
      <c r="T93" s="1389"/>
      <c r="U93" s="1389"/>
      <c r="V93" s="1389"/>
      <c r="W93" s="1389"/>
      <c r="X93" s="1389"/>
      <c r="Y93" s="1389"/>
      <c r="Z93" s="1389"/>
      <c r="AA93" s="1389"/>
    </row>
    <row r="94" spans="1:27" ht="34.5" customHeight="1">
      <c r="P94" s="607"/>
      <c r="Q94" s="607"/>
      <c r="R94" s="607"/>
      <c r="S94" s="607"/>
      <c r="T94" s="607"/>
    </row>
    <row r="95" spans="1:27" ht="34.5" customHeight="1">
      <c r="P95" s="607"/>
      <c r="Q95" s="607"/>
      <c r="R95" s="607"/>
      <c r="S95" s="607"/>
      <c r="T95" s="607"/>
    </row>
    <row r="96" spans="1:27" ht="34.5" customHeight="1">
      <c r="P96" s="607"/>
      <c r="Q96" s="607"/>
      <c r="R96" s="607"/>
      <c r="S96" s="607"/>
      <c r="T96" s="607"/>
    </row>
    <row r="97" spans="16:20" ht="34.5" customHeight="1">
      <c r="P97" s="607"/>
      <c r="Q97" s="607"/>
      <c r="R97" s="607"/>
      <c r="S97" s="607"/>
      <c r="T97" s="607"/>
    </row>
    <row r="98" spans="16:20" ht="34.5" customHeight="1">
      <c r="P98" s="607"/>
      <c r="Q98" s="607"/>
      <c r="R98" s="607"/>
      <c r="S98" s="607"/>
      <c r="T98" s="607"/>
    </row>
    <row r="99" spans="16:20" ht="34.5" customHeight="1">
      <c r="P99" s="607"/>
      <c r="Q99" s="607"/>
      <c r="R99" s="607"/>
      <c r="S99" s="607"/>
      <c r="T99" s="607"/>
    </row>
    <row r="100" spans="16:20" ht="34.5" customHeight="1">
      <c r="P100" s="607"/>
      <c r="Q100" s="607"/>
      <c r="R100" s="607"/>
      <c r="S100" s="607"/>
      <c r="T100" s="607"/>
    </row>
    <row r="101" spans="16:20" ht="34.5" customHeight="1">
      <c r="P101" s="607"/>
      <c r="Q101" s="607"/>
      <c r="R101" s="607"/>
      <c r="S101" s="607"/>
      <c r="T101" s="607"/>
    </row>
    <row r="102" spans="16:20" ht="34.5" customHeight="1">
      <c r="P102" s="607"/>
      <c r="Q102" s="607"/>
      <c r="R102" s="607"/>
      <c r="S102" s="607"/>
      <c r="T102" s="607"/>
    </row>
    <row r="103" spans="16:20" ht="34.5" customHeight="1">
      <c r="P103" s="607"/>
      <c r="Q103" s="607"/>
      <c r="R103" s="607"/>
      <c r="S103" s="607"/>
      <c r="T103" s="607"/>
    </row>
    <row r="104" spans="16:20" ht="34.5" customHeight="1">
      <c r="P104" s="607"/>
      <c r="Q104" s="607"/>
      <c r="R104" s="607"/>
      <c r="S104" s="607"/>
      <c r="T104" s="607"/>
    </row>
    <row r="105" spans="16:20" ht="34.5" customHeight="1"/>
    <row r="106" spans="16:20" ht="34.5" customHeight="1"/>
    <row r="107" spans="16:20" ht="34.5" customHeight="1"/>
    <row r="108" spans="16:20" ht="34.5" customHeight="1"/>
    <row r="109" spans="16:20" ht="34.5" customHeight="1"/>
    <row r="110" spans="16:20" ht="34.5" customHeight="1"/>
  </sheetData>
  <mergeCells count="5">
    <mergeCell ref="A1:N1"/>
    <mergeCell ref="A2:N2"/>
    <mergeCell ref="E3:K3"/>
    <mergeCell ref="H4:I4"/>
    <mergeCell ref="H54:I54"/>
  </mergeCells>
  <printOptions horizontalCentered="1" verticalCentered="1"/>
  <pageMargins left="0.47244094488188981" right="0.47244094488188981" top="0.98425196850393704" bottom="0.98425196850393704" header="0.51181102362204722" footer="0.51181102362204722"/>
  <pageSetup paperSize="9" scale="66" orientation="portrait" horizontalDpi="4294967295" verticalDpi="300" r:id="rId1"/>
  <headerFooter alignWithMargins="0"/>
  <rowBreaks count="2" manualBreakCount="2">
    <brk id="36" max="19" man="1"/>
    <brk id="68" max="19" man="1"/>
  </rowBreaks>
  <colBreaks count="1" manualBreakCount="1">
    <brk id="14" max="164"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747F9-DEDE-44B7-BEA1-929351B3B119}">
  <dimension ref="A1:AD43"/>
  <sheetViews>
    <sheetView showGridLines="0" workbookViewId="0">
      <selection activeCell="N27" sqref="N27"/>
    </sheetView>
  </sheetViews>
  <sheetFormatPr defaultRowHeight="15"/>
  <sheetData>
    <row r="1" spans="1:30" ht="18">
      <c r="A1" s="4704" t="s">
        <v>1251</v>
      </c>
      <c r="B1" s="4704"/>
      <c r="C1" s="4704"/>
      <c r="D1" s="4704"/>
      <c r="E1" s="4704"/>
      <c r="F1" s="4704"/>
      <c r="G1" s="4704"/>
      <c r="H1" s="4704"/>
      <c r="I1" s="4704"/>
      <c r="J1" s="4704"/>
      <c r="K1" s="4704"/>
      <c r="L1" s="4704"/>
      <c r="M1" s="4704"/>
      <c r="N1" s="4704"/>
      <c r="O1" s="4704"/>
      <c r="P1" s="4704"/>
      <c r="Q1" s="4704"/>
      <c r="R1" s="4704"/>
      <c r="S1" s="4704"/>
      <c r="T1" s="4704"/>
      <c r="U1" s="4704"/>
      <c r="V1" s="4704"/>
      <c r="W1" s="4704"/>
      <c r="X1" s="4704"/>
      <c r="Y1" s="4704"/>
      <c r="Z1" s="4704"/>
      <c r="AA1" s="4704"/>
      <c r="AB1" s="4704"/>
      <c r="AC1" s="4704"/>
      <c r="AD1" s="4704"/>
    </row>
    <row r="2" spans="1:30" ht="18">
      <c r="A2" s="4705" t="s">
        <v>1252</v>
      </c>
      <c r="B2" s="4705"/>
      <c r="C2" s="4705"/>
      <c r="D2" s="4705"/>
      <c r="E2" s="4705"/>
      <c r="F2" s="4705"/>
      <c r="G2" s="4705"/>
      <c r="H2" s="4705"/>
      <c r="I2" s="4705"/>
      <c r="J2" s="4705"/>
      <c r="K2" s="4705"/>
      <c r="L2" s="4705"/>
      <c r="M2" s="4705"/>
      <c r="N2" s="4705"/>
      <c r="O2" s="4705"/>
      <c r="P2" s="4705"/>
      <c r="Q2" s="4705"/>
      <c r="R2" s="4705"/>
      <c r="S2" s="4705"/>
      <c r="T2" s="4705"/>
      <c r="U2" s="4705"/>
      <c r="V2" s="4705"/>
      <c r="W2" s="4705"/>
      <c r="X2" s="4705"/>
      <c r="Y2" s="4705"/>
      <c r="Z2" s="4705"/>
      <c r="AA2" s="4705"/>
      <c r="AB2" s="4705"/>
      <c r="AC2" s="4705"/>
      <c r="AD2" s="4705"/>
    </row>
    <row r="3" spans="1:30" ht="25.5">
      <c r="A3" s="1446" t="s">
        <v>1253</v>
      </c>
      <c r="B3" s="899"/>
      <c r="C3" s="900"/>
      <c r="D3" s="900"/>
      <c r="E3" s="901"/>
      <c r="F3" s="1447"/>
      <c r="G3" s="900"/>
      <c r="H3" s="900"/>
      <c r="I3" s="901"/>
      <c r="J3" s="1447"/>
      <c r="K3" s="900"/>
      <c r="L3" s="900"/>
      <c r="M3" s="901"/>
      <c r="N3" s="1447"/>
      <c r="O3" s="900"/>
      <c r="P3" s="900"/>
      <c r="Q3" s="901"/>
      <c r="R3" s="1447"/>
      <c r="S3" s="900"/>
      <c r="T3" s="900"/>
      <c r="U3" s="901"/>
      <c r="V3" s="1447"/>
      <c r="W3" s="900"/>
      <c r="X3" s="900"/>
      <c r="Y3" s="901"/>
      <c r="Z3" s="1447"/>
      <c r="AA3" s="901"/>
      <c r="AB3" s="901"/>
      <c r="AC3" s="901"/>
      <c r="AD3" s="1447" t="s">
        <v>1254</v>
      </c>
    </row>
    <row r="4" spans="1:30">
      <c r="A4" s="4706" t="s">
        <v>915</v>
      </c>
      <c r="B4" s="4707"/>
      <c r="C4" s="4702" t="s">
        <v>55</v>
      </c>
      <c r="D4" s="4703"/>
      <c r="E4" s="4700" t="s">
        <v>56</v>
      </c>
      <c r="F4" s="4701"/>
      <c r="G4" s="4702" t="s">
        <v>158</v>
      </c>
      <c r="H4" s="4703"/>
      <c r="I4" s="4700" t="s">
        <v>58</v>
      </c>
      <c r="J4" s="4701"/>
      <c r="K4" s="4702" t="s">
        <v>59</v>
      </c>
      <c r="L4" s="4703"/>
      <c r="M4" s="4700" t="s">
        <v>60</v>
      </c>
      <c r="N4" s="4701"/>
      <c r="O4" s="4702" t="s">
        <v>61</v>
      </c>
      <c r="P4" s="4703"/>
      <c r="Q4" s="4700" t="s">
        <v>159</v>
      </c>
      <c r="R4" s="4701"/>
      <c r="S4" s="4702" t="s">
        <v>160</v>
      </c>
      <c r="T4" s="4703"/>
      <c r="U4" s="4700" t="s">
        <v>64</v>
      </c>
      <c r="V4" s="4701"/>
      <c r="W4" s="4702" t="s">
        <v>65</v>
      </c>
      <c r="X4" s="4703"/>
      <c r="Y4" s="4700" t="s">
        <v>66</v>
      </c>
      <c r="Z4" s="4701"/>
      <c r="AA4" s="4702" t="s">
        <v>161</v>
      </c>
      <c r="AB4" s="4703"/>
      <c r="AC4" s="4700" t="s">
        <v>68</v>
      </c>
      <c r="AD4" s="4701"/>
    </row>
    <row r="5" spans="1:30" ht="40.5">
      <c r="A5" s="4708"/>
      <c r="B5" s="4709"/>
      <c r="C5" s="1448" t="s">
        <v>921</v>
      </c>
      <c r="D5" s="1448" t="s">
        <v>922</v>
      </c>
      <c r="E5" s="1448" t="s">
        <v>923</v>
      </c>
      <c r="F5" s="1448" t="s">
        <v>95</v>
      </c>
      <c r="G5" s="1448" t="s">
        <v>921</v>
      </c>
      <c r="H5" s="1448" t="s">
        <v>922</v>
      </c>
      <c r="I5" s="1448" t="s">
        <v>923</v>
      </c>
      <c r="J5" s="1448" t="s">
        <v>95</v>
      </c>
      <c r="K5" s="1448" t="s">
        <v>921</v>
      </c>
      <c r="L5" s="1448" t="s">
        <v>922</v>
      </c>
      <c r="M5" s="1448" t="s">
        <v>923</v>
      </c>
      <c r="N5" s="1448" t="s">
        <v>95</v>
      </c>
      <c r="O5" s="1448" t="s">
        <v>921</v>
      </c>
      <c r="P5" s="1448" t="s">
        <v>922</v>
      </c>
      <c r="Q5" s="1448" t="s">
        <v>923</v>
      </c>
      <c r="R5" s="1448" t="s">
        <v>95</v>
      </c>
      <c r="S5" s="1448" t="s">
        <v>921</v>
      </c>
      <c r="T5" s="1448" t="s">
        <v>922</v>
      </c>
      <c r="U5" s="1448" t="s">
        <v>923</v>
      </c>
      <c r="V5" s="1448" t="s">
        <v>95</v>
      </c>
      <c r="W5" s="1448" t="s">
        <v>921</v>
      </c>
      <c r="X5" s="1448" t="s">
        <v>922</v>
      </c>
      <c r="Y5" s="1448" t="s">
        <v>923</v>
      </c>
      <c r="Z5" s="1448" t="s">
        <v>95</v>
      </c>
      <c r="AA5" s="1448" t="s">
        <v>921</v>
      </c>
      <c r="AB5" s="1448" t="s">
        <v>922</v>
      </c>
      <c r="AC5" s="1448" t="s">
        <v>923</v>
      </c>
      <c r="AD5" s="1448" t="s">
        <v>95</v>
      </c>
    </row>
    <row r="6" spans="1:30" ht="57.75">
      <c r="A6" s="4710"/>
      <c r="B6" s="4711"/>
      <c r="C6" s="1448" t="s">
        <v>581</v>
      </c>
      <c r="D6" s="1448" t="s">
        <v>924</v>
      </c>
      <c r="E6" s="1448" t="s">
        <v>925</v>
      </c>
      <c r="F6" s="1448" t="s">
        <v>96</v>
      </c>
      <c r="G6" s="1448" t="s">
        <v>581</v>
      </c>
      <c r="H6" s="1448" t="s">
        <v>924</v>
      </c>
      <c r="I6" s="1448" t="s">
        <v>925</v>
      </c>
      <c r="J6" s="1448" t="s">
        <v>96</v>
      </c>
      <c r="K6" s="1448" t="s">
        <v>581</v>
      </c>
      <c r="L6" s="1448" t="s">
        <v>924</v>
      </c>
      <c r="M6" s="1448" t="s">
        <v>925</v>
      </c>
      <c r="N6" s="1448" t="s">
        <v>96</v>
      </c>
      <c r="O6" s="1448" t="s">
        <v>581</v>
      </c>
      <c r="P6" s="1448" t="s">
        <v>924</v>
      </c>
      <c r="Q6" s="1448" t="s">
        <v>925</v>
      </c>
      <c r="R6" s="1448" t="s">
        <v>96</v>
      </c>
      <c r="S6" s="1448" t="s">
        <v>581</v>
      </c>
      <c r="T6" s="1448" t="s">
        <v>924</v>
      </c>
      <c r="U6" s="1448" t="s">
        <v>925</v>
      </c>
      <c r="V6" s="1448" t="s">
        <v>96</v>
      </c>
      <c r="W6" s="1448" t="s">
        <v>581</v>
      </c>
      <c r="X6" s="1448" t="s">
        <v>924</v>
      </c>
      <c r="Y6" s="1448" t="s">
        <v>925</v>
      </c>
      <c r="Z6" s="1448" t="s">
        <v>96</v>
      </c>
      <c r="AA6" s="1448" t="s">
        <v>581</v>
      </c>
      <c r="AB6" s="1448" t="s">
        <v>924</v>
      </c>
      <c r="AC6" s="1448" t="s">
        <v>925</v>
      </c>
      <c r="AD6" s="1448" t="s">
        <v>96</v>
      </c>
    </row>
    <row r="7" spans="1:30">
      <c r="A7" s="1449" t="s">
        <v>926</v>
      </c>
      <c r="B7" s="1450" t="s">
        <v>927</v>
      </c>
      <c r="C7" s="1451">
        <f>'[4]ملاك وتشغيل35'!C7+'[4]فهد الرياض35'!C7+'[4]خالد عيون35'!C7+'[4]فهد الدمام33'!C7+'[4]عبد الله مكة 35'!C7</f>
        <v>189</v>
      </c>
      <c r="D7" s="1451">
        <f>'[4]ملاك وتشغيل35'!D7+'[4]فهد الرياض35'!D7+'[4]خالد عيون35'!D7+'[4]فهد الدمام33'!D7+'[4]عبد الله مكة 35'!D7</f>
        <v>43</v>
      </c>
      <c r="E7" s="1451">
        <f>'[4]ملاك وتشغيل35'!E7+'[4]فهد الرياض35'!E7+'[4]خالد عيون35'!E7+'[4]فهد الدمام33'!E7+'[4]عبد الله مكة 35'!E7</f>
        <v>13</v>
      </c>
      <c r="F7" s="1452">
        <f>SUM(C7:E7)</f>
        <v>245</v>
      </c>
      <c r="G7" s="1451">
        <f>'[4]ملاك وتشغيل35'!G7+'[4]فهد الرياض35'!G7+'[4]خالد عيون35'!G7+'[4]فهد الدمام33'!G7+'[4]عبد الله مكة 35'!G7</f>
        <v>167</v>
      </c>
      <c r="H7" s="1451">
        <f>'[4]ملاك وتشغيل35'!H7+'[4]فهد الرياض35'!H7+'[4]خالد عيون35'!H7+'[4]فهد الدمام33'!H7+'[4]عبد الله مكة 35'!H7</f>
        <v>41</v>
      </c>
      <c r="I7" s="1451">
        <f>'[4]ملاك وتشغيل35'!I7+'[4]فهد الرياض35'!I7+'[4]خالد عيون35'!I7+'[4]فهد الدمام33'!I7+'[4]عبد الله مكة 35'!I7</f>
        <v>8</v>
      </c>
      <c r="J7" s="1452">
        <f>SUM(G7:I7)</f>
        <v>216</v>
      </c>
      <c r="K7" s="1451">
        <f>'[4]ملاك وتشغيل35'!K7+'[4]فهد الرياض35'!K7+'[4]خالد عيون35'!K7+'[4]فهد الدمام33'!K7+'[4]عبد الله مكة 35'!K7</f>
        <v>527</v>
      </c>
      <c r="L7" s="1451">
        <f>'[4]ملاك وتشغيل35'!L7+'[4]فهد الرياض35'!L7+'[4]خالد عيون35'!L7+'[4]فهد الدمام33'!L7+'[4]عبد الله مكة 35'!L7</f>
        <v>5</v>
      </c>
      <c r="M7" s="1451">
        <f>'[4]ملاك وتشغيل35'!M7+'[4]فهد الرياض35'!M7+'[4]خالد عيون35'!M7+'[4]فهد الدمام33'!M7+'[4]عبد الله مكة 35'!M7</f>
        <v>2</v>
      </c>
      <c r="N7" s="1452">
        <f>SUM(K7:M7)</f>
        <v>534</v>
      </c>
      <c r="O7" s="1451">
        <f>'[4]ملاك وتشغيل35'!O7+'[4]فهد الرياض35'!O7+'[4]خالد عيون35'!O7+'[4]فهد الدمام33'!O7+'[4]عبد الله مكة 35'!O7</f>
        <v>15</v>
      </c>
      <c r="P7" s="1451">
        <f>'[4]ملاك وتشغيل35'!P7+'[4]فهد الرياض35'!P7+'[4]خالد عيون35'!P7+'[4]فهد الدمام33'!P7+'[4]عبد الله مكة 35'!P7</f>
        <v>0</v>
      </c>
      <c r="Q7" s="1451">
        <f>'[4]ملاك وتشغيل35'!Q7+'[4]فهد الرياض35'!Q7+'[4]خالد عيون35'!Q7+'[4]فهد الدمام33'!Q7+'[4]عبد الله مكة 35'!Q7</f>
        <v>0</v>
      </c>
      <c r="R7" s="1452">
        <f>SUM(O7:Q7)</f>
        <v>15</v>
      </c>
      <c r="S7" s="1451">
        <f>'[4]ملاك وتشغيل35'!S7+'[4]فهد الرياض35'!S7+'[4]خالد عيون35'!S7+'[4]فهد الدمام33'!S7+'[4]عبد الله مكة 35'!S7</f>
        <v>264</v>
      </c>
      <c r="T7" s="1451">
        <f>'[4]ملاك وتشغيل35'!T7+'[4]فهد الرياض35'!T7+'[4]خالد عيون35'!T7+'[4]فهد الدمام33'!T7+'[4]عبد الله مكة 35'!T7</f>
        <v>0</v>
      </c>
      <c r="U7" s="1451">
        <f>'[4]ملاك وتشغيل35'!U7+'[4]فهد الرياض35'!U7+'[4]خالد عيون35'!U7+'[4]فهد الدمام33'!U7+'[4]عبد الله مكة 35'!U7</f>
        <v>0</v>
      </c>
      <c r="V7" s="1452">
        <f>SUM(S7:U7)</f>
        <v>264</v>
      </c>
      <c r="W7" s="1451">
        <f>'[4]ملاك وتشغيل35'!W7+'[4]فهد الرياض35'!W7+'[4]خالد عيون35'!W7+'[4]فهد الدمام33'!W7+'[4]عبد الله مكة 35'!W7</f>
        <v>127</v>
      </c>
      <c r="X7" s="1451">
        <f>'[4]ملاك وتشغيل35'!X7+'[4]فهد الرياض35'!X7+'[4]خالد عيون35'!X7+'[4]فهد الدمام33'!X7+'[4]عبد الله مكة 35'!X7</f>
        <v>3</v>
      </c>
      <c r="Y7" s="1451">
        <f>'[4]ملاك وتشغيل35'!Y7+'[4]فهد الرياض35'!Y7+'[4]خالد عيون35'!Y7+'[4]فهد الدمام33'!Y7+'[4]عبد الله مكة 35'!Y7</f>
        <v>0</v>
      </c>
      <c r="Z7" s="1452">
        <f>SUM(W7:Y7)</f>
        <v>130</v>
      </c>
      <c r="AA7" s="1451">
        <f>'[4]ملاك وتشغيل35'!AA7+'[4]فهد الرياض35'!AA7+'[4]خالد عيون35'!AA7+'[4]فهد الدمام33'!AA7+'[4]عبد الله مكة 35'!AA7</f>
        <v>345</v>
      </c>
      <c r="AB7" s="1451">
        <f>'[4]ملاك وتشغيل35'!AB7+'[4]فهد الرياض35'!AB7+'[4]خالد عيون35'!AB7+'[4]فهد الدمام33'!AB7+'[4]عبد الله مكة 35'!AB7</f>
        <v>0</v>
      </c>
      <c r="AC7" s="1451">
        <f>'[4]ملاك وتشغيل35'!AC7+'[4]فهد الرياض35'!AC7+'[4]خالد عيون35'!AC7+'[4]فهد الدمام33'!AC7+'[4]عبد الله مكة 35'!AC7</f>
        <v>0</v>
      </c>
      <c r="AD7" s="1452">
        <f>SUM(AA7:AC7)</f>
        <v>345</v>
      </c>
    </row>
    <row r="8" spans="1:30">
      <c r="A8" s="1453" t="s">
        <v>928</v>
      </c>
      <c r="B8" s="1454" t="s">
        <v>929</v>
      </c>
      <c r="C8" s="1451">
        <f>'[4]ملاك وتشغيل35'!C8+'[4]فهد الرياض35'!C8+'[4]خالد عيون35'!C8+'[4]فهد الدمام33'!C8+'[4]عبد الله مكة 35'!C8</f>
        <v>285</v>
      </c>
      <c r="D8" s="1451">
        <f>'[4]ملاك وتشغيل35'!D8+'[4]فهد الرياض35'!D8+'[4]خالد عيون35'!D8+'[4]فهد الدمام33'!D8+'[4]عبد الله مكة 35'!D8</f>
        <v>78</v>
      </c>
      <c r="E8" s="1451">
        <f>'[4]ملاك وتشغيل35'!E8+'[4]فهد الرياض35'!E8+'[4]خالد عيون35'!E8+'[4]فهد الدمام33'!E8+'[4]عبد الله مكة 35'!E8</f>
        <v>46</v>
      </c>
      <c r="F8" s="1452">
        <f t="shared" ref="F8:F42" si="0">SUM(C8:E8)</f>
        <v>409</v>
      </c>
      <c r="G8" s="1451">
        <f>'[4]ملاك وتشغيل35'!G8+'[4]فهد الرياض35'!G8+'[4]خالد عيون35'!G8+'[4]فهد الدمام33'!G8+'[4]عبد الله مكة 35'!G8</f>
        <v>37</v>
      </c>
      <c r="H8" s="1451">
        <f>'[4]ملاك وتشغيل35'!H8+'[4]فهد الرياض35'!H8+'[4]خالد عيون35'!H8+'[4]فهد الدمام33'!H8+'[4]عبد الله مكة 35'!H8</f>
        <v>35</v>
      </c>
      <c r="I8" s="1451">
        <f>'[4]ملاك وتشغيل35'!I8+'[4]فهد الرياض35'!I8+'[4]خالد عيون35'!I8+'[4]فهد الدمام33'!I8+'[4]عبد الله مكة 35'!I8</f>
        <v>21</v>
      </c>
      <c r="J8" s="1452">
        <f t="shared" ref="J8:J42" si="1">SUM(G8:I8)</f>
        <v>93</v>
      </c>
      <c r="K8" s="1451">
        <f>'[4]ملاك وتشغيل35'!K8+'[4]فهد الرياض35'!K8+'[4]خالد عيون35'!K8+'[4]فهد الدمام33'!K8+'[4]عبد الله مكة 35'!K8</f>
        <v>113</v>
      </c>
      <c r="L8" s="1451">
        <f>'[4]ملاك وتشغيل35'!L8+'[4]فهد الرياض35'!L8+'[4]خالد عيون35'!L8+'[4]فهد الدمام33'!L8+'[4]عبد الله مكة 35'!L8</f>
        <v>45</v>
      </c>
      <c r="M8" s="1451">
        <f>'[4]ملاك وتشغيل35'!M8+'[4]فهد الرياض35'!M8+'[4]خالد عيون35'!M8+'[4]فهد الدمام33'!M8+'[4]عبد الله مكة 35'!M8</f>
        <v>46</v>
      </c>
      <c r="N8" s="1452">
        <f t="shared" ref="N8:N42" si="2">SUM(K8:M8)</f>
        <v>204</v>
      </c>
      <c r="O8" s="1451">
        <f>'[4]ملاك وتشغيل35'!O8+'[4]فهد الرياض35'!O8+'[4]خالد عيون35'!O8+'[4]فهد الدمام33'!O8+'[4]عبد الله مكة 35'!O8</f>
        <v>12</v>
      </c>
      <c r="P8" s="1451">
        <f>'[4]ملاك وتشغيل35'!P8+'[4]فهد الرياض35'!P8+'[4]خالد عيون35'!P8+'[4]فهد الدمام33'!P8+'[4]عبد الله مكة 35'!P8</f>
        <v>5</v>
      </c>
      <c r="Q8" s="1451">
        <f>'[4]ملاك وتشغيل35'!Q8+'[4]فهد الرياض35'!Q8+'[4]خالد عيون35'!Q8+'[4]فهد الدمام33'!Q8+'[4]عبد الله مكة 35'!Q8</f>
        <v>1</v>
      </c>
      <c r="R8" s="1452">
        <f t="shared" ref="R8:R42" si="3">SUM(O8:Q8)</f>
        <v>18</v>
      </c>
      <c r="S8" s="1451">
        <f>'[4]ملاك وتشغيل35'!S8+'[4]فهد الرياض35'!S8+'[4]خالد عيون35'!S8+'[4]فهد الدمام33'!S8+'[4]عبد الله مكة 35'!S8</f>
        <v>63</v>
      </c>
      <c r="T8" s="1451">
        <f>'[4]ملاك وتشغيل35'!T8+'[4]فهد الرياض35'!T8+'[4]خالد عيون35'!T8+'[4]فهد الدمام33'!T8+'[4]عبد الله مكة 35'!T8</f>
        <v>44</v>
      </c>
      <c r="U8" s="1451">
        <f>'[4]ملاك وتشغيل35'!U8+'[4]فهد الرياض35'!U8+'[4]خالد عيون35'!U8+'[4]فهد الدمام33'!U8+'[4]عبد الله مكة 35'!U8</f>
        <v>21</v>
      </c>
      <c r="V8" s="1452">
        <f t="shared" ref="V8:V42" si="4">SUM(S8:U8)</f>
        <v>128</v>
      </c>
      <c r="W8" s="1451">
        <f>'[4]ملاك وتشغيل35'!W8+'[4]فهد الرياض35'!W8+'[4]خالد عيون35'!W8+'[4]فهد الدمام33'!W8+'[4]عبد الله مكة 35'!W8</f>
        <v>43</v>
      </c>
      <c r="X8" s="1451">
        <f>'[4]ملاك وتشغيل35'!X8+'[4]فهد الرياض35'!X8+'[4]خالد عيون35'!X8+'[4]فهد الدمام33'!X8+'[4]عبد الله مكة 35'!X8</f>
        <v>27</v>
      </c>
      <c r="Y8" s="1451">
        <f>'[4]ملاك وتشغيل35'!Y8+'[4]فهد الرياض35'!Y8+'[4]خالد عيون35'!Y8+'[4]فهد الدمام33'!Y8+'[4]عبد الله مكة 35'!Y8</f>
        <v>8</v>
      </c>
      <c r="Z8" s="1452">
        <f t="shared" ref="Z8:Z42" si="5">SUM(W8:Y8)</f>
        <v>78</v>
      </c>
      <c r="AA8" s="1451">
        <f>'[4]ملاك وتشغيل35'!AA8+'[4]فهد الرياض35'!AA8+'[4]خالد عيون35'!AA8+'[4]فهد الدمام33'!AA8+'[4]عبد الله مكة 35'!AA8</f>
        <v>144</v>
      </c>
      <c r="AB8" s="1451">
        <f>'[4]ملاك وتشغيل35'!AB8+'[4]فهد الرياض35'!AB8+'[4]خالد عيون35'!AB8+'[4]فهد الدمام33'!AB8+'[4]عبد الله مكة 35'!AB8</f>
        <v>34</v>
      </c>
      <c r="AC8" s="1451">
        <f>'[4]ملاك وتشغيل35'!AC8+'[4]فهد الرياض35'!AC8+'[4]خالد عيون35'!AC8+'[4]فهد الدمام33'!AC8+'[4]عبد الله مكة 35'!AC8</f>
        <v>19</v>
      </c>
      <c r="AD8" s="1452">
        <f t="shared" ref="AD8:AD42" si="6">SUM(AA8:AC8)</f>
        <v>197</v>
      </c>
    </row>
    <row r="9" spans="1:30">
      <c r="A9" s="1453" t="s">
        <v>930</v>
      </c>
      <c r="B9" s="1454" t="s">
        <v>931</v>
      </c>
      <c r="C9" s="1451">
        <f>'[4]ملاك وتشغيل35'!C9+'[4]فهد الرياض35'!C9+'[4]خالد عيون35'!C9+'[4]فهد الدمام33'!C9+'[4]عبد الله مكة 35'!C9</f>
        <v>211</v>
      </c>
      <c r="D9" s="1451">
        <f>'[4]ملاك وتشغيل35'!D9+'[4]فهد الرياض35'!D9+'[4]خالد عيون35'!D9+'[4]فهد الدمام33'!D9+'[4]عبد الله مكة 35'!D9</f>
        <v>124</v>
      </c>
      <c r="E9" s="1451">
        <f>'[4]ملاك وتشغيل35'!E9+'[4]فهد الرياض35'!E9+'[4]خالد عيون35'!E9+'[4]فهد الدمام33'!E9+'[4]عبد الله مكة 35'!E9</f>
        <v>67</v>
      </c>
      <c r="F9" s="1452">
        <f t="shared" si="0"/>
        <v>402</v>
      </c>
      <c r="G9" s="1451">
        <f>'[4]ملاك وتشغيل35'!G9+'[4]فهد الرياض35'!G9+'[4]خالد عيون35'!G9+'[4]فهد الدمام33'!G9+'[4]عبد الله مكة 35'!G9</f>
        <v>165</v>
      </c>
      <c r="H9" s="1451">
        <f>'[4]ملاك وتشغيل35'!H9+'[4]فهد الرياض35'!H9+'[4]خالد عيون35'!H9+'[4]فهد الدمام33'!H9+'[4]عبد الله مكة 35'!H9</f>
        <v>101</v>
      </c>
      <c r="I9" s="1451">
        <f>'[4]ملاك وتشغيل35'!I9+'[4]فهد الرياض35'!I9+'[4]خالد عيون35'!I9+'[4]فهد الدمام33'!I9+'[4]عبد الله مكة 35'!I9</f>
        <v>34</v>
      </c>
      <c r="J9" s="1452">
        <f t="shared" si="1"/>
        <v>300</v>
      </c>
      <c r="K9" s="1451">
        <f>'[4]ملاك وتشغيل35'!K9+'[4]فهد الرياض35'!K9+'[4]خالد عيون35'!K9+'[4]فهد الدمام33'!K9+'[4]عبد الله مكة 35'!K9</f>
        <v>33</v>
      </c>
      <c r="L9" s="1451">
        <f>'[4]ملاك وتشغيل35'!L9+'[4]فهد الرياض35'!L9+'[4]خالد عيون35'!L9+'[4]فهد الدمام33'!L9+'[4]عبد الله مكة 35'!L9</f>
        <v>57</v>
      </c>
      <c r="M9" s="1451">
        <f>'[4]ملاك وتشغيل35'!M9+'[4]فهد الرياض35'!M9+'[4]خالد عيون35'!M9+'[4]فهد الدمام33'!M9+'[4]عبد الله مكة 35'!M9</f>
        <v>30</v>
      </c>
      <c r="N9" s="1452">
        <f t="shared" si="2"/>
        <v>120</v>
      </c>
      <c r="O9" s="1451">
        <f>'[4]ملاك وتشغيل35'!O9+'[4]فهد الرياض35'!O9+'[4]خالد عيون35'!O9+'[4]فهد الدمام33'!O9+'[4]عبد الله مكة 35'!O9</f>
        <v>126</v>
      </c>
      <c r="P9" s="1451">
        <f>'[4]ملاك وتشغيل35'!P9+'[4]فهد الرياض35'!P9+'[4]خالد عيون35'!P9+'[4]فهد الدمام33'!P9+'[4]عبد الله مكة 35'!P9</f>
        <v>33</v>
      </c>
      <c r="Q9" s="1451">
        <f>'[4]ملاك وتشغيل35'!Q9+'[4]فهد الرياض35'!Q9+'[4]خالد عيون35'!Q9+'[4]فهد الدمام33'!Q9+'[4]عبد الله مكة 35'!Q9</f>
        <v>17</v>
      </c>
      <c r="R9" s="1452">
        <f t="shared" si="3"/>
        <v>176</v>
      </c>
      <c r="S9" s="1451">
        <f>'[4]ملاك وتشغيل35'!S9+'[4]فهد الرياض35'!S9+'[4]خالد عيون35'!S9+'[4]فهد الدمام33'!S9+'[4]عبد الله مكة 35'!S9</f>
        <v>132</v>
      </c>
      <c r="T9" s="1451">
        <f>'[4]ملاك وتشغيل35'!T9+'[4]فهد الرياض35'!T9+'[4]خالد عيون35'!T9+'[4]فهد الدمام33'!T9+'[4]عبد الله مكة 35'!T9</f>
        <v>73</v>
      </c>
      <c r="U9" s="1451">
        <f>'[4]ملاك وتشغيل35'!U9+'[4]فهد الرياض35'!U9+'[4]خالد عيون35'!U9+'[4]فهد الدمام33'!U9+'[4]عبد الله مكة 35'!U9</f>
        <v>27</v>
      </c>
      <c r="V9" s="1452">
        <f t="shared" si="4"/>
        <v>232</v>
      </c>
      <c r="W9" s="1451">
        <f>'[4]ملاك وتشغيل35'!W9+'[4]فهد الرياض35'!W9+'[4]خالد عيون35'!W9+'[4]فهد الدمام33'!W9+'[4]عبد الله مكة 35'!W9</f>
        <v>91</v>
      </c>
      <c r="X9" s="1451">
        <f>'[4]ملاك وتشغيل35'!X9+'[4]فهد الرياض35'!X9+'[4]خالد عيون35'!X9+'[4]فهد الدمام33'!X9+'[4]عبد الله مكة 35'!X9</f>
        <v>47</v>
      </c>
      <c r="Y9" s="1451">
        <f>'[4]ملاك وتشغيل35'!Y9+'[4]فهد الرياض35'!Y9+'[4]خالد عيون35'!Y9+'[4]فهد الدمام33'!Y9+'[4]عبد الله مكة 35'!Y9</f>
        <v>16</v>
      </c>
      <c r="Z9" s="1452">
        <f t="shared" si="5"/>
        <v>154</v>
      </c>
      <c r="AA9" s="1451">
        <f>'[4]ملاك وتشغيل35'!AA9+'[4]فهد الرياض35'!AA9+'[4]خالد عيون35'!AA9+'[4]فهد الدمام33'!AA9+'[4]عبد الله مكة 35'!AA9</f>
        <v>69</v>
      </c>
      <c r="AB9" s="1451">
        <f>'[4]ملاك وتشغيل35'!AB9+'[4]فهد الرياض35'!AB9+'[4]خالد عيون35'!AB9+'[4]فهد الدمام33'!AB9+'[4]عبد الله مكة 35'!AB9</f>
        <v>52</v>
      </c>
      <c r="AC9" s="1451">
        <f>'[4]ملاك وتشغيل35'!AC9+'[4]فهد الرياض35'!AC9+'[4]خالد عيون35'!AC9+'[4]فهد الدمام33'!AC9+'[4]عبد الله مكة 35'!AC9</f>
        <v>47</v>
      </c>
      <c r="AD9" s="1452">
        <f t="shared" si="6"/>
        <v>168</v>
      </c>
    </row>
    <row r="10" spans="1:30">
      <c r="A10" s="1453" t="s">
        <v>932</v>
      </c>
      <c r="B10" s="1454" t="s">
        <v>933</v>
      </c>
      <c r="C10" s="1451">
        <f>'[4]ملاك وتشغيل35'!C10+'[4]فهد الرياض35'!C10+'[4]خالد عيون35'!C10+'[4]فهد الدمام33'!C10+'[4]عبد الله مكة 35'!C10</f>
        <v>495</v>
      </c>
      <c r="D10" s="1451">
        <f>'[4]ملاك وتشغيل35'!D10+'[4]فهد الرياض35'!D10+'[4]خالد عيون35'!D10+'[4]فهد الدمام33'!D10+'[4]عبد الله مكة 35'!D10</f>
        <v>187</v>
      </c>
      <c r="E10" s="1451">
        <f>'[4]ملاك وتشغيل35'!E10+'[4]فهد الرياض35'!E10+'[4]خالد عيون35'!E10+'[4]فهد الدمام33'!E10+'[4]عبد الله مكة 35'!E10</f>
        <v>55</v>
      </c>
      <c r="F10" s="1452">
        <f t="shared" si="0"/>
        <v>737</v>
      </c>
      <c r="G10" s="1451">
        <f>'[4]ملاك وتشغيل35'!G10+'[4]فهد الرياض35'!G10+'[4]خالد عيون35'!G10+'[4]فهد الدمام33'!G10+'[4]عبد الله مكة 35'!G10</f>
        <v>88</v>
      </c>
      <c r="H10" s="1451">
        <f>'[4]ملاك وتشغيل35'!H10+'[4]فهد الرياض35'!H10+'[4]خالد عيون35'!H10+'[4]فهد الدمام33'!H10+'[4]عبد الله مكة 35'!H10</f>
        <v>46</v>
      </c>
      <c r="I10" s="1451">
        <f>'[4]ملاك وتشغيل35'!I10+'[4]فهد الرياض35'!I10+'[4]خالد عيون35'!I10+'[4]فهد الدمام33'!I10+'[4]عبد الله مكة 35'!I10</f>
        <v>16</v>
      </c>
      <c r="J10" s="1452">
        <f t="shared" si="1"/>
        <v>150</v>
      </c>
      <c r="K10" s="1451">
        <f>'[4]ملاك وتشغيل35'!K10+'[4]فهد الرياض35'!K10+'[4]خالد عيون35'!K10+'[4]فهد الدمام33'!K10+'[4]عبد الله مكة 35'!K10</f>
        <v>31</v>
      </c>
      <c r="L10" s="1451">
        <f>'[4]ملاك وتشغيل35'!L10+'[4]فهد الرياض35'!L10+'[4]خالد عيون35'!L10+'[4]فهد الدمام33'!L10+'[4]عبد الله مكة 35'!L10</f>
        <v>45</v>
      </c>
      <c r="M10" s="1451">
        <f>'[4]ملاك وتشغيل35'!M10+'[4]فهد الرياض35'!M10+'[4]خالد عيون35'!M10+'[4]فهد الدمام33'!M10+'[4]عبد الله مكة 35'!M10</f>
        <v>27</v>
      </c>
      <c r="N10" s="1452">
        <f t="shared" si="2"/>
        <v>103</v>
      </c>
      <c r="O10" s="1451">
        <f>'[4]ملاك وتشغيل35'!O10+'[4]فهد الرياض35'!O10+'[4]خالد عيون35'!O10+'[4]فهد الدمام33'!O10+'[4]عبد الله مكة 35'!O10</f>
        <v>113</v>
      </c>
      <c r="P10" s="1451">
        <f>'[4]ملاك وتشغيل35'!P10+'[4]فهد الرياض35'!P10+'[4]خالد عيون35'!P10+'[4]فهد الدمام33'!P10+'[4]عبد الله مكة 35'!P10</f>
        <v>40</v>
      </c>
      <c r="Q10" s="1451">
        <f>'[4]ملاك وتشغيل35'!Q10+'[4]فهد الرياض35'!Q10+'[4]خالد عيون35'!Q10+'[4]فهد الدمام33'!Q10+'[4]عبد الله مكة 35'!Q10</f>
        <v>17</v>
      </c>
      <c r="R10" s="1452">
        <f t="shared" si="3"/>
        <v>170</v>
      </c>
      <c r="S10" s="1451">
        <f>'[4]ملاك وتشغيل35'!S10+'[4]فهد الرياض35'!S10+'[4]خالد عيون35'!S10+'[4]فهد الدمام33'!S10+'[4]عبد الله مكة 35'!S10</f>
        <v>45</v>
      </c>
      <c r="T10" s="1451">
        <f>'[4]ملاك وتشغيل35'!T10+'[4]فهد الرياض35'!T10+'[4]خالد عيون35'!T10+'[4]فهد الدمام33'!T10+'[4]عبد الله مكة 35'!T10</f>
        <v>69</v>
      </c>
      <c r="U10" s="1451">
        <f>'[4]ملاك وتشغيل35'!U10+'[4]فهد الرياض35'!U10+'[4]خالد عيون35'!U10+'[4]فهد الدمام33'!U10+'[4]عبد الله مكة 35'!U10</f>
        <v>22</v>
      </c>
      <c r="V10" s="1452">
        <f t="shared" si="4"/>
        <v>136</v>
      </c>
      <c r="W10" s="1451">
        <f>'[4]ملاك وتشغيل35'!W10+'[4]فهد الرياض35'!W10+'[4]خالد عيون35'!W10+'[4]فهد الدمام33'!W10+'[4]عبد الله مكة 35'!W10</f>
        <v>79</v>
      </c>
      <c r="X10" s="1451">
        <f>'[4]ملاك وتشغيل35'!X10+'[4]فهد الرياض35'!X10+'[4]خالد عيون35'!X10+'[4]فهد الدمام33'!X10+'[4]عبد الله مكة 35'!X10</f>
        <v>42</v>
      </c>
      <c r="Y10" s="1451">
        <f>'[4]ملاك وتشغيل35'!Y10+'[4]فهد الرياض35'!Y10+'[4]خالد عيون35'!Y10+'[4]فهد الدمام33'!Y10+'[4]عبد الله مكة 35'!Y10</f>
        <v>17</v>
      </c>
      <c r="Z10" s="1452">
        <f t="shared" si="5"/>
        <v>138</v>
      </c>
      <c r="AA10" s="1451">
        <f>'[4]ملاك وتشغيل35'!AA10+'[4]فهد الرياض35'!AA10+'[4]خالد عيون35'!AA10+'[4]فهد الدمام33'!AA10+'[4]عبد الله مكة 35'!AA10</f>
        <v>65</v>
      </c>
      <c r="AB10" s="1451">
        <f>'[4]ملاك وتشغيل35'!AB10+'[4]فهد الرياض35'!AB10+'[4]خالد عيون35'!AB10+'[4]فهد الدمام33'!AB10+'[4]عبد الله مكة 35'!AB10</f>
        <v>47</v>
      </c>
      <c r="AC10" s="1451">
        <f>'[4]ملاك وتشغيل35'!AC10+'[4]فهد الرياض35'!AC10+'[4]خالد عيون35'!AC10+'[4]فهد الدمام33'!AC10+'[4]عبد الله مكة 35'!AC10</f>
        <v>34</v>
      </c>
      <c r="AD10" s="1452">
        <f t="shared" si="6"/>
        <v>146</v>
      </c>
    </row>
    <row r="11" spans="1:30">
      <c r="A11" s="1453" t="s">
        <v>934</v>
      </c>
      <c r="B11" s="1454" t="s">
        <v>935</v>
      </c>
      <c r="C11" s="1451">
        <f>'[4]ملاك وتشغيل35'!C11+'[4]فهد الرياض35'!C11+'[4]خالد عيون35'!C11+'[4]فهد الدمام33'!C11+'[4]عبد الله مكة 35'!C11</f>
        <v>66</v>
      </c>
      <c r="D11" s="1451">
        <f>'[4]ملاك وتشغيل35'!D11+'[4]فهد الرياض35'!D11+'[4]خالد عيون35'!D11+'[4]فهد الدمام33'!D11+'[4]عبد الله مكة 35'!D11</f>
        <v>66</v>
      </c>
      <c r="E11" s="1451">
        <f>'[4]ملاك وتشغيل35'!E11+'[4]فهد الرياض35'!E11+'[4]خالد عيون35'!E11+'[4]فهد الدمام33'!E11+'[4]عبد الله مكة 35'!E11</f>
        <v>48</v>
      </c>
      <c r="F11" s="1452">
        <f t="shared" si="0"/>
        <v>180</v>
      </c>
      <c r="G11" s="1451">
        <f>'[4]ملاك وتشغيل35'!G11+'[4]فهد الرياض35'!G11+'[4]خالد عيون35'!G11+'[4]فهد الدمام33'!G11+'[4]عبد الله مكة 35'!G11</f>
        <v>12</v>
      </c>
      <c r="H11" s="1451">
        <f>'[4]ملاك وتشغيل35'!H11+'[4]فهد الرياض35'!H11+'[4]خالد عيون35'!H11+'[4]فهد الدمام33'!H11+'[4]عبد الله مكة 35'!H11</f>
        <v>32</v>
      </c>
      <c r="I11" s="1451">
        <f>'[4]ملاك وتشغيل35'!I11+'[4]فهد الرياض35'!I11+'[4]خالد عيون35'!I11+'[4]فهد الدمام33'!I11+'[4]عبد الله مكة 35'!I11</f>
        <v>10</v>
      </c>
      <c r="J11" s="1452">
        <f t="shared" si="1"/>
        <v>54</v>
      </c>
      <c r="K11" s="1451">
        <f>'[4]ملاك وتشغيل35'!K11+'[4]فهد الرياض35'!K11+'[4]خالد عيون35'!K11+'[4]فهد الدمام33'!K11+'[4]عبد الله مكة 35'!K11</f>
        <v>11</v>
      </c>
      <c r="L11" s="1451">
        <f>'[4]ملاك وتشغيل35'!L11+'[4]فهد الرياض35'!L11+'[4]خالد عيون35'!L11+'[4]فهد الدمام33'!L11+'[4]عبد الله مكة 35'!L11</f>
        <v>24</v>
      </c>
      <c r="M11" s="1451">
        <f>'[4]ملاك وتشغيل35'!M11+'[4]فهد الرياض35'!M11+'[4]خالد عيون35'!M11+'[4]فهد الدمام33'!M11+'[4]عبد الله مكة 35'!M11</f>
        <v>23</v>
      </c>
      <c r="N11" s="1452">
        <f t="shared" si="2"/>
        <v>58</v>
      </c>
      <c r="O11" s="1451">
        <f>'[4]ملاك وتشغيل35'!O11+'[4]فهد الرياض35'!O11+'[4]خالد عيون35'!O11+'[4]فهد الدمام33'!O11+'[4]عبد الله مكة 35'!O11</f>
        <v>22</v>
      </c>
      <c r="P11" s="1451">
        <f>'[4]ملاك وتشغيل35'!P11+'[4]فهد الرياض35'!P11+'[4]خالد عيون35'!P11+'[4]فهد الدمام33'!P11+'[4]عبد الله مكة 35'!P11</f>
        <v>36</v>
      </c>
      <c r="Q11" s="1451">
        <f>'[4]ملاك وتشغيل35'!Q11+'[4]فهد الرياض35'!Q11+'[4]خالد عيون35'!Q11+'[4]فهد الدمام33'!Q11+'[4]عبد الله مكة 35'!Q11</f>
        <v>8</v>
      </c>
      <c r="R11" s="1452">
        <f t="shared" si="3"/>
        <v>66</v>
      </c>
      <c r="S11" s="1451">
        <f>'[4]ملاك وتشغيل35'!S11+'[4]فهد الرياض35'!S11+'[4]خالد عيون35'!S11+'[4]فهد الدمام33'!S11+'[4]عبد الله مكة 35'!S11</f>
        <v>13</v>
      </c>
      <c r="T11" s="1451">
        <f>'[4]ملاك وتشغيل35'!T11+'[4]فهد الرياض35'!T11+'[4]خالد عيون35'!T11+'[4]فهد الدمام33'!T11+'[4]عبد الله مكة 35'!T11</f>
        <v>34</v>
      </c>
      <c r="U11" s="1451">
        <f>'[4]ملاك وتشغيل35'!U11+'[4]فهد الرياض35'!U11+'[4]خالد عيون35'!U11+'[4]فهد الدمام33'!U11+'[4]عبد الله مكة 35'!U11</f>
        <v>12</v>
      </c>
      <c r="V11" s="1452">
        <f t="shared" si="4"/>
        <v>59</v>
      </c>
      <c r="W11" s="1451">
        <f>'[4]ملاك وتشغيل35'!W11+'[4]فهد الرياض35'!W11+'[4]خالد عيون35'!W11+'[4]فهد الدمام33'!W11+'[4]عبد الله مكة 35'!W11</f>
        <v>22</v>
      </c>
      <c r="X11" s="1451">
        <f>'[4]ملاك وتشغيل35'!X11+'[4]فهد الرياض35'!X11+'[4]خالد عيون35'!X11+'[4]فهد الدمام33'!X11+'[4]عبد الله مكة 35'!X11</f>
        <v>29</v>
      </c>
      <c r="Y11" s="1451">
        <f>'[4]ملاك وتشغيل35'!Y11+'[4]فهد الرياض35'!Y11+'[4]خالد عيون35'!Y11+'[4]فهد الدمام33'!Y11+'[4]عبد الله مكة 35'!Y11</f>
        <v>6</v>
      </c>
      <c r="Z11" s="1452">
        <f t="shared" si="5"/>
        <v>57</v>
      </c>
      <c r="AA11" s="1451">
        <f>'[4]ملاك وتشغيل35'!AA11+'[4]فهد الرياض35'!AA11+'[4]خالد عيون35'!AA11+'[4]فهد الدمام33'!AA11+'[4]عبد الله مكة 35'!AA11</f>
        <v>15</v>
      </c>
      <c r="AB11" s="1451">
        <f>'[4]ملاك وتشغيل35'!AB11+'[4]فهد الرياض35'!AB11+'[4]خالد عيون35'!AB11+'[4]فهد الدمام33'!AB11+'[4]عبد الله مكة 35'!AB11</f>
        <v>31</v>
      </c>
      <c r="AC11" s="1451">
        <f>'[4]ملاك وتشغيل35'!AC11+'[4]فهد الرياض35'!AC11+'[4]خالد عيون35'!AC11+'[4]فهد الدمام33'!AC11+'[4]عبد الله مكة 35'!AC11</f>
        <v>12</v>
      </c>
      <c r="AD11" s="1452">
        <f t="shared" si="6"/>
        <v>58</v>
      </c>
    </row>
    <row r="12" spans="1:30">
      <c r="A12" s="1453" t="s">
        <v>936</v>
      </c>
      <c r="B12" s="1454" t="s">
        <v>937</v>
      </c>
      <c r="C12" s="1451">
        <f>'[4]ملاك وتشغيل35'!C12+'[4]فهد الرياض35'!C12+'[4]خالد عيون35'!C12+'[4]فهد الدمام33'!C12+'[4]عبد الله مكة 35'!C12</f>
        <v>28</v>
      </c>
      <c r="D12" s="1451">
        <f>'[4]ملاك وتشغيل35'!D12+'[4]فهد الرياض35'!D12+'[4]خالد عيون35'!D12+'[4]فهد الدمام33'!D12+'[4]عبد الله مكة 35'!D12</f>
        <v>47</v>
      </c>
      <c r="E12" s="1451">
        <f>'[4]ملاك وتشغيل35'!E12+'[4]فهد الرياض35'!E12+'[4]خالد عيون35'!E12+'[4]فهد الدمام33'!E12+'[4]عبد الله مكة 35'!E12</f>
        <v>21</v>
      </c>
      <c r="F12" s="1452">
        <f t="shared" si="0"/>
        <v>96</v>
      </c>
      <c r="G12" s="1451">
        <f>'[4]ملاك وتشغيل35'!G12+'[4]فهد الرياض35'!G12+'[4]خالد عيون35'!G12+'[4]فهد الدمام33'!G12+'[4]عبد الله مكة 35'!G12</f>
        <v>3</v>
      </c>
      <c r="H12" s="1451">
        <f>'[4]ملاك وتشغيل35'!H12+'[4]فهد الرياض35'!H12+'[4]خالد عيون35'!H12+'[4]فهد الدمام33'!H12+'[4]عبد الله مكة 35'!H12</f>
        <v>13</v>
      </c>
      <c r="I12" s="1451">
        <f>'[4]ملاك وتشغيل35'!I12+'[4]فهد الرياض35'!I12+'[4]خالد عيون35'!I12+'[4]فهد الدمام33'!I12+'[4]عبد الله مكة 35'!I12</f>
        <v>3</v>
      </c>
      <c r="J12" s="1452">
        <f t="shared" si="1"/>
        <v>19</v>
      </c>
      <c r="K12" s="1451">
        <f>'[4]ملاك وتشغيل35'!K12+'[4]فهد الرياض35'!K12+'[4]خالد عيون35'!K12+'[4]فهد الدمام33'!K12+'[4]عبد الله مكة 35'!K12</f>
        <v>2</v>
      </c>
      <c r="L12" s="1451">
        <f>'[4]ملاك وتشغيل35'!L12+'[4]فهد الرياض35'!L12+'[4]خالد عيون35'!L12+'[4]فهد الدمام33'!L12+'[4]عبد الله مكة 35'!L12</f>
        <v>11</v>
      </c>
      <c r="M12" s="1451">
        <f>'[4]ملاك وتشغيل35'!M12+'[4]فهد الرياض35'!M12+'[4]خالد عيون35'!M12+'[4]فهد الدمام33'!M12+'[4]عبد الله مكة 35'!M12</f>
        <v>10</v>
      </c>
      <c r="N12" s="1452">
        <f t="shared" si="2"/>
        <v>23</v>
      </c>
      <c r="O12" s="1451">
        <f>'[4]ملاك وتشغيل35'!O12+'[4]فهد الرياض35'!O12+'[4]خالد عيون35'!O12+'[4]فهد الدمام33'!O12+'[4]عبد الله مكة 35'!O12</f>
        <v>14</v>
      </c>
      <c r="P12" s="1451">
        <f>'[4]ملاك وتشغيل35'!P12+'[4]فهد الرياض35'!P12+'[4]خالد عيون35'!P12+'[4]فهد الدمام33'!P12+'[4]عبد الله مكة 35'!P12</f>
        <v>12</v>
      </c>
      <c r="Q12" s="1451">
        <f>'[4]ملاك وتشغيل35'!Q12+'[4]فهد الرياض35'!Q12+'[4]خالد عيون35'!Q12+'[4]فهد الدمام33'!Q12+'[4]عبد الله مكة 35'!Q12</f>
        <v>4</v>
      </c>
      <c r="R12" s="1452">
        <f t="shared" si="3"/>
        <v>30</v>
      </c>
      <c r="S12" s="1451">
        <f>'[4]ملاك وتشغيل35'!S12+'[4]فهد الرياض35'!S12+'[4]خالد عيون35'!S12+'[4]فهد الدمام33'!S12+'[4]عبد الله مكة 35'!S12</f>
        <v>7</v>
      </c>
      <c r="T12" s="1451">
        <f>'[4]ملاك وتشغيل35'!T12+'[4]فهد الرياض35'!T12+'[4]خالد عيون35'!T12+'[4]فهد الدمام33'!T12+'[4]عبد الله مكة 35'!T12</f>
        <v>15</v>
      </c>
      <c r="U12" s="1451">
        <f>'[4]ملاك وتشغيل35'!U12+'[4]فهد الرياض35'!U12+'[4]خالد عيون35'!U12+'[4]فهد الدمام33'!U12+'[4]عبد الله مكة 35'!U12</f>
        <v>9</v>
      </c>
      <c r="V12" s="1452">
        <f t="shared" si="4"/>
        <v>31</v>
      </c>
      <c r="W12" s="1451">
        <f>'[4]ملاك وتشغيل35'!W12+'[4]فهد الرياض35'!W12+'[4]خالد عيون35'!W12+'[4]فهد الدمام33'!W12+'[4]عبد الله مكة 35'!W12</f>
        <v>1</v>
      </c>
      <c r="X12" s="1451">
        <f>'[4]ملاك وتشغيل35'!X12+'[4]فهد الرياض35'!X12+'[4]خالد عيون35'!X12+'[4]فهد الدمام33'!X12+'[4]عبد الله مكة 35'!X12</f>
        <v>15</v>
      </c>
      <c r="Y12" s="1451">
        <f>'[4]ملاك وتشغيل35'!Y12+'[4]فهد الرياض35'!Y12+'[4]خالد عيون35'!Y12+'[4]فهد الدمام33'!Y12+'[4]عبد الله مكة 35'!Y12</f>
        <v>3</v>
      </c>
      <c r="Z12" s="1452">
        <f t="shared" si="5"/>
        <v>19</v>
      </c>
      <c r="AA12" s="1451">
        <f>'[4]ملاك وتشغيل35'!AA12+'[4]فهد الرياض35'!AA12+'[4]خالد عيون35'!AA12+'[4]فهد الدمام33'!AA12+'[4]عبد الله مكة 35'!AA12</f>
        <v>8</v>
      </c>
      <c r="AB12" s="1451">
        <f>'[4]ملاك وتشغيل35'!AB12+'[4]فهد الرياض35'!AB12+'[4]خالد عيون35'!AB12+'[4]فهد الدمام33'!AB12+'[4]عبد الله مكة 35'!AB12</f>
        <v>16</v>
      </c>
      <c r="AC12" s="1451">
        <f>'[4]ملاك وتشغيل35'!AC12+'[4]فهد الرياض35'!AC12+'[4]خالد عيون35'!AC12+'[4]فهد الدمام33'!AC12+'[4]عبد الله مكة 35'!AC12</f>
        <v>10</v>
      </c>
      <c r="AD12" s="1452">
        <f t="shared" si="6"/>
        <v>34</v>
      </c>
    </row>
    <row r="13" spans="1:30">
      <c r="A13" s="1453" t="s">
        <v>938</v>
      </c>
      <c r="B13" s="1455" t="s">
        <v>939</v>
      </c>
      <c r="C13" s="1451">
        <f>'[4]ملاك وتشغيل35'!C13+'[4]فهد الرياض35'!C13+'[4]خالد عيون35'!C13+'[4]فهد الدمام33'!C13+'[4]عبد الله مكة 35'!C13</f>
        <v>1</v>
      </c>
      <c r="D13" s="1451">
        <f>'[4]ملاك وتشغيل35'!D13+'[4]فهد الرياض35'!D13+'[4]خالد عيون35'!D13+'[4]فهد الدمام33'!D13+'[4]عبد الله مكة 35'!D13</f>
        <v>0</v>
      </c>
      <c r="E13" s="1451">
        <f>'[4]ملاك وتشغيل35'!E13+'[4]فهد الرياض35'!E13+'[4]خالد عيون35'!E13+'[4]فهد الدمام33'!E13+'[4]عبد الله مكة 35'!E13</f>
        <v>27</v>
      </c>
      <c r="F13" s="1452">
        <f t="shared" si="0"/>
        <v>28</v>
      </c>
      <c r="G13" s="1451">
        <f>'[4]ملاك وتشغيل35'!G13+'[4]فهد الرياض35'!G13+'[4]خالد عيون35'!G13+'[4]فهد الدمام33'!G13+'[4]عبد الله مكة 35'!G13</f>
        <v>0</v>
      </c>
      <c r="H13" s="1451">
        <f>'[4]ملاك وتشغيل35'!H13+'[4]فهد الرياض35'!H13+'[4]خالد عيون35'!H13+'[4]فهد الدمام33'!H13+'[4]عبد الله مكة 35'!H13</f>
        <v>3</v>
      </c>
      <c r="I13" s="1451">
        <f>'[4]ملاك وتشغيل35'!I13+'[4]فهد الرياض35'!I13+'[4]خالد عيون35'!I13+'[4]فهد الدمام33'!I13+'[4]عبد الله مكة 35'!I13</f>
        <v>6</v>
      </c>
      <c r="J13" s="1452">
        <f t="shared" si="1"/>
        <v>9</v>
      </c>
      <c r="K13" s="1451">
        <f>'[4]ملاك وتشغيل35'!K13+'[4]فهد الرياض35'!K13+'[4]خالد عيون35'!K13+'[4]فهد الدمام33'!K13+'[4]عبد الله مكة 35'!K13</f>
        <v>0</v>
      </c>
      <c r="L13" s="1451">
        <f>'[4]ملاك وتشغيل35'!L13+'[4]فهد الرياض35'!L13+'[4]خالد عيون35'!L13+'[4]فهد الدمام33'!L13+'[4]عبد الله مكة 35'!L13</f>
        <v>0</v>
      </c>
      <c r="M13" s="1451">
        <f>'[4]ملاك وتشغيل35'!M13+'[4]فهد الرياض35'!M13+'[4]خالد عيون35'!M13+'[4]فهد الدمام33'!M13+'[4]عبد الله مكة 35'!M13</f>
        <v>5</v>
      </c>
      <c r="N13" s="1452">
        <f t="shared" si="2"/>
        <v>5</v>
      </c>
      <c r="O13" s="1451">
        <f>'[4]ملاك وتشغيل35'!O13+'[4]فهد الرياض35'!O13+'[4]خالد عيون35'!O13+'[4]فهد الدمام33'!O13+'[4]عبد الله مكة 35'!O13</f>
        <v>0</v>
      </c>
      <c r="P13" s="1451">
        <f>'[4]ملاك وتشغيل35'!P13+'[4]فهد الرياض35'!P13+'[4]خالد عيون35'!P13+'[4]فهد الدمام33'!P13+'[4]عبد الله مكة 35'!P13</f>
        <v>6</v>
      </c>
      <c r="Q13" s="1451">
        <f>'[4]ملاك وتشغيل35'!Q13+'[4]فهد الرياض35'!Q13+'[4]خالد عيون35'!Q13+'[4]فهد الدمام33'!Q13+'[4]عبد الله مكة 35'!Q13</f>
        <v>0</v>
      </c>
      <c r="R13" s="1452">
        <f t="shared" si="3"/>
        <v>6</v>
      </c>
      <c r="S13" s="1451">
        <f>'[4]ملاك وتشغيل35'!S13+'[4]فهد الرياض35'!S13+'[4]خالد عيون35'!S13+'[4]فهد الدمام33'!S13+'[4]عبد الله مكة 35'!S13</f>
        <v>0</v>
      </c>
      <c r="T13" s="1451">
        <f>'[4]ملاك وتشغيل35'!T13+'[4]فهد الرياض35'!T13+'[4]خالد عيون35'!T13+'[4]فهد الدمام33'!T13+'[4]عبد الله مكة 35'!T13</f>
        <v>11</v>
      </c>
      <c r="U13" s="1451">
        <f>'[4]ملاك وتشغيل35'!U13+'[4]فهد الرياض35'!U13+'[4]خالد عيون35'!U13+'[4]فهد الدمام33'!U13+'[4]عبد الله مكة 35'!U13</f>
        <v>9</v>
      </c>
      <c r="V13" s="1452">
        <f t="shared" si="4"/>
        <v>20</v>
      </c>
      <c r="W13" s="1451">
        <f>'[4]ملاك وتشغيل35'!W13+'[4]فهد الرياض35'!W13+'[4]خالد عيون35'!W13+'[4]فهد الدمام33'!W13+'[4]عبد الله مكة 35'!W13</f>
        <v>0</v>
      </c>
      <c r="X13" s="1451">
        <f>'[4]ملاك وتشغيل35'!X13+'[4]فهد الرياض35'!X13+'[4]خالد عيون35'!X13+'[4]فهد الدمام33'!X13+'[4]عبد الله مكة 35'!X13</f>
        <v>3</v>
      </c>
      <c r="Y13" s="1451">
        <f>'[4]ملاك وتشغيل35'!Y13+'[4]فهد الرياض35'!Y13+'[4]خالد عيون35'!Y13+'[4]فهد الدمام33'!Y13+'[4]عبد الله مكة 35'!Y13</f>
        <v>9</v>
      </c>
      <c r="Z13" s="1452">
        <f t="shared" si="5"/>
        <v>12</v>
      </c>
      <c r="AA13" s="1451">
        <f>'[4]ملاك وتشغيل35'!AA13+'[4]فهد الرياض35'!AA13+'[4]خالد عيون35'!AA13+'[4]فهد الدمام33'!AA13+'[4]عبد الله مكة 35'!AA13</f>
        <v>1</v>
      </c>
      <c r="AB13" s="1451">
        <f>'[4]ملاك وتشغيل35'!AB13+'[4]فهد الرياض35'!AB13+'[4]خالد عيون35'!AB13+'[4]فهد الدمام33'!AB13+'[4]عبد الله مكة 35'!AB13</f>
        <v>8</v>
      </c>
      <c r="AC13" s="1451">
        <f>'[4]ملاك وتشغيل35'!AC13+'[4]فهد الرياض35'!AC13+'[4]خالد عيون35'!AC13+'[4]فهد الدمام33'!AC13+'[4]عبد الله مكة 35'!AC13</f>
        <v>11</v>
      </c>
      <c r="AD13" s="1452">
        <f t="shared" si="6"/>
        <v>20</v>
      </c>
    </row>
    <row r="14" spans="1:30">
      <c r="A14" s="1453" t="s">
        <v>940</v>
      </c>
      <c r="B14" s="1454" t="s">
        <v>941</v>
      </c>
      <c r="C14" s="1451">
        <f>'[4]ملاك وتشغيل35'!C14+'[4]فهد الرياض35'!C14+'[4]خالد عيون35'!C14+'[4]فهد الدمام33'!C14+'[4]عبد الله مكة 35'!C14</f>
        <v>25</v>
      </c>
      <c r="D14" s="1451">
        <f>'[4]ملاك وتشغيل35'!D14+'[4]فهد الرياض35'!D14+'[4]خالد عيون35'!D14+'[4]فهد الدمام33'!D14+'[4]عبد الله مكة 35'!D14</f>
        <v>9</v>
      </c>
      <c r="E14" s="1451">
        <f>'[4]ملاك وتشغيل35'!E14+'[4]فهد الرياض35'!E14+'[4]خالد عيون35'!E14+'[4]فهد الدمام33'!E14+'[4]عبد الله مكة 35'!E14</f>
        <v>47</v>
      </c>
      <c r="F14" s="1452">
        <f t="shared" si="0"/>
        <v>81</v>
      </c>
      <c r="G14" s="1451">
        <f>'[4]ملاك وتشغيل35'!G14+'[4]فهد الرياض35'!G14+'[4]خالد عيون35'!G14+'[4]فهد الدمام33'!G14+'[4]عبد الله مكة 35'!G14</f>
        <v>7</v>
      </c>
      <c r="H14" s="1451">
        <f>'[4]ملاك وتشغيل35'!H14+'[4]فهد الرياض35'!H14+'[4]خالد عيون35'!H14+'[4]فهد الدمام33'!H14+'[4]عبد الله مكة 35'!H14</f>
        <v>9</v>
      </c>
      <c r="I14" s="1451">
        <f>'[4]ملاك وتشغيل35'!I14+'[4]فهد الرياض35'!I14+'[4]خالد عيون35'!I14+'[4]فهد الدمام33'!I14+'[4]عبد الله مكة 35'!I14</f>
        <v>4</v>
      </c>
      <c r="J14" s="1452">
        <f t="shared" si="1"/>
        <v>20</v>
      </c>
      <c r="K14" s="1451">
        <f>'[4]ملاك وتشغيل35'!K14+'[4]فهد الرياض35'!K14+'[4]خالد عيون35'!K14+'[4]فهد الدمام33'!K14+'[4]عبد الله مكة 35'!K14</f>
        <v>1</v>
      </c>
      <c r="L14" s="1451">
        <f>'[4]ملاك وتشغيل35'!L14+'[4]فهد الرياض35'!L14+'[4]خالد عيون35'!L14+'[4]فهد الدمام33'!L14+'[4]عبد الله مكة 35'!L14</f>
        <v>11</v>
      </c>
      <c r="M14" s="1451">
        <f>'[4]ملاك وتشغيل35'!M14+'[4]فهد الرياض35'!M14+'[4]خالد عيون35'!M14+'[4]فهد الدمام33'!M14+'[4]عبد الله مكة 35'!M14</f>
        <v>8</v>
      </c>
      <c r="N14" s="1452">
        <f t="shared" si="2"/>
        <v>20</v>
      </c>
      <c r="O14" s="1451">
        <f>'[4]ملاك وتشغيل35'!O14+'[4]فهد الرياض35'!O14+'[4]خالد عيون35'!O14+'[4]فهد الدمام33'!O14+'[4]عبد الله مكة 35'!O14</f>
        <v>2</v>
      </c>
      <c r="P14" s="1451">
        <f>'[4]ملاك وتشغيل35'!P14+'[4]فهد الرياض35'!P14+'[4]خالد عيون35'!P14+'[4]فهد الدمام33'!P14+'[4]عبد الله مكة 35'!P14</f>
        <v>4</v>
      </c>
      <c r="Q14" s="1451">
        <f>'[4]ملاك وتشغيل35'!Q14+'[4]فهد الرياض35'!Q14+'[4]خالد عيون35'!Q14+'[4]فهد الدمام33'!Q14+'[4]عبد الله مكة 35'!Q14</f>
        <v>1</v>
      </c>
      <c r="R14" s="1452">
        <f t="shared" si="3"/>
        <v>7</v>
      </c>
      <c r="S14" s="1451">
        <f>'[4]ملاك وتشغيل35'!S14+'[4]فهد الرياض35'!S14+'[4]خالد عيون35'!S14+'[4]فهد الدمام33'!S14+'[4]عبد الله مكة 35'!S14</f>
        <v>3</v>
      </c>
      <c r="T14" s="1451">
        <f>'[4]ملاك وتشغيل35'!T14+'[4]فهد الرياض35'!T14+'[4]خالد عيون35'!T14+'[4]فهد الدمام33'!T14+'[4]عبد الله مكة 35'!T14</f>
        <v>9</v>
      </c>
      <c r="U14" s="1451">
        <f>'[4]ملاك وتشغيل35'!U14+'[4]فهد الرياض35'!U14+'[4]خالد عيون35'!U14+'[4]فهد الدمام33'!U14+'[4]عبد الله مكة 35'!U14</f>
        <v>6</v>
      </c>
      <c r="V14" s="1452">
        <f t="shared" si="4"/>
        <v>18</v>
      </c>
      <c r="W14" s="1451">
        <f>'[4]ملاك وتشغيل35'!W14+'[4]فهد الرياض35'!W14+'[4]خالد عيون35'!W14+'[4]فهد الدمام33'!W14+'[4]عبد الله مكة 35'!W14</f>
        <v>5</v>
      </c>
      <c r="X14" s="1451">
        <f>'[4]ملاك وتشغيل35'!X14+'[4]فهد الرياض35'!X14+'[4]خالد عيون35'!X14+'[4]فهد الدمام33'!X14+'[4]عبد الله مكة 35'!X14</f>
        <v>6</v>
      </c>
      <c r="Y14" s="1451">
        <f>'[4]ملاك وتشغيل35'!Y14+'[4]فهد الرياض35'!Y14+'[4]خالد عيون35'!Y14+'[4]فهد الدمام33'!Y14+'[4]عبد الله مكة 35'!Y14</f>
        <v>3</v>
      </c>
      <c r="Z14" s="1452">
        <f t="shared" si="5"/>
        <v>14</v>
      </c>
      <c r="AA14" s="1451">
        <f>'[4]ملاك وتشغيل35'!AA14+'[4]فهد الرياض35'!AA14+'[4]خالد عيون35'!AA14+'[4]فهد الدمام33'!AA14+'[4]عبد الله مكة 35'!AA14</f>
        <v>10</v>
      </c>
      <c r="AB14" s="1451">
        <f>'[4]ملاك وتشغيل35'!AB14+'[4]فهد الرياض35'!AB14+'[4]خالد عيون35'!AB14+'[4]فهد الدمام33'!AB14+'[4]عبد الله مكة 35'!AB14</f>
        <v>10</v>
      </c>
      <c r="AC14" s="1451">
        <f>'[4]ملاك وتشغيل35'!AC14+'[4]فهد الرياض35'!AC14+'[4]خالد عيون35'!AC14+'[4]فهد الدمام33'!AC14+'[4]عبد الله مكة 35'!AC14</f>
        <v>8</v>
      </c>
      <c r="AD14" s="1452">
        <f t="shared" si="6"/>
        <v>28</v>
      </c>
    </row>
    <row r="15" spans="1:30">
      <c r="A15" s="1453" t="s">
        <v>942</v>
      </c>
      <c r="B15" s="1454" t="s">
        <v>943</v>
      </c>
      <c r="C15" s="1451">
        <f>'[4]ملاك وتشغيل35'!C15+'[4]فهد الرياض35'!C15+'[4]خالد عيون35'!C15+'[4]فهد الدمام33'!C15+'[4]عبد الله مكة 35'!C15</f>
        <v>12</v>
      </c>
      <c r="D15" s="1451">
        <f>'[4]ملاك وتشغيل35'!D15+'[4]فهد الرياض35'!D15+'[4]خالد عيون35'!D15+'[4]فهد الدمام33'!D15+'[4]عبد الله مكة 35'!D15</f>
        <v>5</v>
      </c>
      <c r="E15" s="1451">
        <f>'[4]ملاك وتشغيل35'!E15+'[4]فهد الرياض35'!E15+'[4]خالد عيون35'!E15+'[4]فهد الدمام33'!E15+'[4]عبد الله مكة 35'!E15</f>
        <v>19</v>
      </c>
      <c r="F15" s="1452">
        <f t="shared" si="0"/>
        <v>36</v>
      </c>
      <c r="G15" s="1451">
        <f>'[4]ملاك وتشغيل35'!G15+'[4]فهد الرياض35'!G15+'[4]خالد عيون35'!G15+'[4]فهد الدمام33'!G15+'[4]عبد الله مكة 35'!G15</f>
        <v>7</v>
      </c>
      <c r="H15" s="1451">
        <f>'[4]ملاك وتشغيل35'!H15+'[4]فهد الرياض35'!H15+'[4]خالد عيون35'!H15+'[4]فهد الدمام33'!H15+'[4]عبد الله مكة 35'!H15</f>
        <v>10</v>
      </c>
      <c r="I15" s="1451">
        <f>'[4]ملاك وتشغيل35'!I15+'[4]فهد الرياض35'!I15+'[4]خالد عيون35'!I15+'[4]فهد الدمام33'!I15+'[4]عبد الله مكة 35'!I15</f>
        <v>3</v>
      </c>
      <c r="J15" s="1452">
        <f t="shared" si="1"/>
        <v>20</v>
      </c>
      <c r="K15" s="1451">
        <f>'[4]ملاك وتشغيل35'!K15+'[4]فهد الرياض35'!K15+'[4]خالد عيون35'!K15+'[4]فهد الدمام33'!K15+'[4]عبد الله مكة 35'!K15</f>
        <v>1</v>
      </c>
      <c r="L15" s="1451">
        <f>'[4]ملاك وتشغيل35'!L15+'[4]فهد الرياض35'!L15+'[4]خالد عيون35'!L15+'[4]فهد الدمام33'!L15+'[4]عبد الله مكة 35'!L15</f>
        <v>3</v>
      </c>
      <c r="M15" s="1451">
        <f>'[4]ملاك وتشغيل35'!M15+'[4]فهد الرياض35'!M15+'[4]خالد عيون35'!M15+'[4]فهد الدمام33'!M15+'[4]عبد الله مكة 35'!M15</f>
        <v>6</v>
      </c>
      <c r="N15" s="1452">
        <f t="shared" si="2"/>
        <v>10</v>
      </c>
      <c r="O15" s="1451">
        <f>'[4]ملاك وتشغيل35'!O15+'[4]فهد الرياض35'!O15+'[4]خالد عيون35'!O15+'[4]فهد الدمام33'!O15+'[4]عبد الله مكة 35'!O15</f>
        <v>5</v>
      </c>
      <c r="P15" s="1451">
        <f>'[4]ملاك وتشغيل35'!P15+'[4]فهد الرياض35'!P15+'[4]خالد عيون35'!P15+'[4]فهد الدمام33'!P15+'[4]عبد الله مكة 35'!P15</f>
        <v>4</v>
      </c>
      <c r="Q15" s="1451">
        <f>'[4]ملاك وتشغيل35'!Q15+'[4]فهد الرياض35'!Q15+'[4]خالد عيون35'!Q15+'[4]فهد الدمام33'!Q15+'[4]عبد الله مكة 35'!Q15</f>
        <v>3</v>
      </c>
      <c r="R15" s="1452">
        <f t="shared" si="3"/>
        <v>12</v>
      </c>
      <c r="S15" s="1451">
        <f>'[4]ملاك وتشغيل35'!S15+'[4]فهد الرياض35'!S15+'[4]خالد عيون35'!S15+'[4]فهد الدمام33'!S15+'[4]عبد الله مكة 35'!S15</f>
        <v>2</v>
      </c>
      <c r="T15" s="1451">
        <f>'[4]ملاك وتشغيل35'!T15+'[4]فهد الرياض35'!T15+'[4]خالد عيون35'!T15+'[4]فهد الدمام33'!T15+'[4]عبد الله مكة 35'!T15</f>
        <v>8</v>
      </c>
      <c r="U15" s="1451">
        <f>'[4]ملاك وتشغيل35'!U15+'[4]فهد الرياض35'!U15+'[4]خالد عيون35'!U15+'[4]فهد الدمام33'!U15+'[4]عبد الله مكة 35'!U15</f>
        <v>3</v>
      </c>
      <c r="V15" s="1452">
        <f t="shared" si="4"/>
        <v>13</v>
      </c>
      <c r="W15" s="1451">
        <f>'[4]ملاك وتشغيل35'!W15+'[4]فهد الرياض35'!W15+'[4]خالد عيون35'!W15+'[4]فهد الدمام33'!W15+'[4]عبد الله مكة 35'!W15</f>
        <v>1</v>
      </c>
      <c r="X15" s="1451">
        <f>'[4]ملاك وتشغيل35'!X15+'[4]فهد الرياض35'!X15+'[4]خالد عيون35'!X15+'[4]فهد الدمام33'!X15+'[4]عبد الله مكة 35'!X15</f>
        <v>7</v>
      </c>
      <c r="Y15" s="1451">
        <f>'[4]ملاك وتشغيل35'!Y15+'[4]فهد الرياض35'!Y15+'[4]خالد عيون35'!Y15+'[4]فهد الدمام33'!Y15+'[4]عبد الله مكة 35'!Y15</f>
        <v>2</v>
      </c>
      <c r="Z15" s="1452">
        <f t="shared" si="5"/>
        <v>10</v>
      </c>
      <c r="AA15" s="1451">
        <f>'[4]ملاك وتشغيل35'!AA15+'[4]فهد الرياض35'!AA15+'[4]خالد عيون35'!AA15+'[4]فهد الدمام33'!AA15+'[4]عبد الله مكة 35'!AA15</f>
        <v>3</v>
      </c>
      <c r="AB15" s="1451">
        <f>'[4]ملاك وتشغيل35'!AB15+'[4]فهد الرياض35'!AB15+'[4]خالد عيون35'!AB15+'[4]فهد الدمام33'!AB15+'[4]عبد الله مكة 35'!AB15</f>
        <v>7</v>
      </c>
      <c r="AC15" s="1451">
        <f>'[4]ملاك وتشغيل35'!AC15+'[4]فهد الرياض35'!AC15+'[4]خالد عيون35'!AC15+'[4]فهد الدمام33'!AC15+'[4]عبد الله مكة 35'!AC15</f>
        <v>4</v>
      </c>
      <c r="AD15" s="1452">
        <f t="shared" si="6"/>
        <v>14</v>
      </c>
    </row>
    <row r="16" spans="1:30">
      <c r="A16" s="1453" t="s">
        <v>944</v>
      </c>
      <c r="B16" s="1454" t="s">
        <v>945</v>
      </c>
      <c r="C16" s="1451">
        <f>'[4]ملاك وتشغيل35'!C16+'[4]فهد الرياض35'!C16+'[4]خالد عيون35'!C16+'[4]فهد الدمام33'!C16+'[4]عبد الله مكة 35'!C16</f>
        <v>31</v>
      </c>
      <c r="D16" s="1451">
        <f>'[4]ملاك وتشغيل35'!D16+'[4]فهد الرياض35'!D16+'[4]خالد عيون35'!D16+'[4]فهد الدمام33'!D16+'[4]عبد الله مكة 35'!D16</f>
        <v>41</v>
      </c>
      <c r="E16" s="1451">
        <f>'[4]ملاك وتشغيل35'!E16+'[4]فهد الرياض35'!E16+'[4]خالد عيون35'!E16+'[4]فهد الدمام33'!E16+'[4]عبد الله مكة 35'!E16</f>
        <v>28</v>
      </c>
      <c r="F16" s="1452">
        <f t="shared" si="0"/>
        <v>100</v>
      </c>
      <c r="G16" s="1451">
        <f>'[4]ملاك وتشغيل35'!G16+'[4]فهد الرياض35'!G16+'[4]خالد عيون35'!G16+'[4]فهد الدمام33'!G16+'[4]عبد الله مكة 35'!G16</f>
        <v>5</v>
      </c>
      <c r="H16" s="1451">
        <f>'[4]ملاك وتشغيل35'!H16+'[4]فهد الرياض35'!H16+'[4]خالد عيون35'!H16+'[4]فهد الدمام33'!H16+'[4]عبد الله مكة 35'!H16</f>
        <v>23</v>
      </c>
      <c r="I16" s="1451">
        <f>'[4]ملاك وتشغيل35'!I16+'[4]فهد الرياض35'!I16+'[4]خالد عيون35'!I16+'[4]فهد الدمام33'!I16+'[4]عبد الله مكة 35'!I16</f>
        <v>8</v>
      </c>
      <c r="J16" s="1452">
        <f t="shared" si="1"/>
        <v>36</v>
      </c>
      <c r="K16" s="1451">
        <f>'[4]ملاك وتشغيل35'!K16+'[4]فهد الرياض35'!K16+'[4]خالد عيون35'!K16+'[4]فهد الدمام33'!K16+'[4]عبد الله مكة 35'!K16</f>
        <v>6</v>
      </c>
      <c r="L16" s="1451">
        <f>'[4]ملاك وتشغيل35'!L16+'[4]فهد الرياض35'!L16+'[4]خالد عيون35'!L16+'[4]فهد الدمام33'!L16+'[4]عبد الله مكة 35'!L16</f>
        <v>19</v>
      </c>
      <c r="M16" s="1451">
        <f>'[4]ملاك وتشغيل35'!M16+'[4]فهد الرياض35'!M16+'[4]خالد عيون35'!M16+'[4]فهد الدمام33'!M16+'[4]عبد الله مكة 35'!M16</f>
        <v>21</v>
      </c>
      <c r="N16" s="1452">
        <f t="shared" si="2"/>
        <v>46</v>
      </c>
      <c r="O16" s="1451">
        <f>'[4]ملاك وتشغيل35'!O16+'[4]فهد الرياض35'!O16+'[4]خالد عيون35'!O16+'[4]فهد الدمام33'!O16+'[4]عبد الله مكة 35'!O16</f>
        <v>7</v>
      </c>
      <c r="P16" s="1451">
        <f>'[4]ملاك وتشغيل35'!P16+'[4]فهد الرياض35'!P16+'[4]خالد عيون35'!P16+'[4]فهد الدمام33'!P16+'[4]عبد الله مكة 35'!P16</f>
        <v>14</v>
      </c>
      <c r="Q16" s="1451">
        <f>'[4]ملاك وتشغيل35'!Q16+'[4]فهد الرياض35'!Q16+'[4]خالد عيون35'!Q16+'[4]فهد الدمام33'!Q16+'[4]عبد الله مكة 35'!Q16</f>
        <v>2</v>
      </c>
      <c r="R16" s="1452">
        <f t="shared" si="3"/>
        <v>23</v>
      </c>
      <c r="S16" s="1451">
        <f>'[4]ملاك وتشغيل35'!S16+'[4]فهد الرياض35'!S16+'[4]خالد عيون35'!S16+'[4]فهد الدمام33'!S16+'[4]عبد الله مكة 35'!S16</f>
        <v>7</v>
      </c>
      <c r="T16" s="1451">
        <f>'[4]ملاك وتشغيل35'!T16+'[4]فهد الرياض35'!T16+'[4]خالد عيون35'!T16+'[4]فهد الدمام33'!T16+'[4]عبد الله مكة 35'!T16</f>
        <v>26</v>
      </c>
      <c r="U16" s="1451">
        <f>'[4]ملاك وتشغيل35'!U16+'[4]فهد الرياض35'!U16+'[4]خالد عيون35'!U16+'[4]فهد الدمام33'!U16+'[4]عبد الله مكة 35'!U16</f>
        <v>6</v>
      </c>
      <c r="V16" s="1452">
        <f t="shared" si="4"/>
        <v>39</v>
      </c>
      <c r="W16" s="1451">
        <f>'[4]ملاك وتشغيل35'!W16+'[4]فهد الرياض35'!W16+'[4]خالد عيون35'!W16+'[4]فهد الدمام33'!W16+'[4]عبد الله مكة 35'!W16</f>
        <v>6</v>
      </c>
      <c r="X16" s="1451">
        <f>'[4]ملاك وتشغيل35'!X16+'[4]فهد الرياض35'!X16+'[4]خالد عيون35'!X16+'[4]فهد الدمام33'!X16+'[4]عبد الله مكة 35'!X16</f>
        <v>17</v>
      </c>
      <c r="Y16" s="1451">
        <f>'[4]ملاك وتشغيل35'!Y16+'[4]فهد الرياض35'!Y16+'[4]خالد عيون35'!Y16+'[4]فهد الدمام33'!Y16+'[4]عبد الله مكة 35'!Y16</f>
        <v>1</v>
      </c>
      <c r="Z16" s="1452">
        <f t="shared" si="5"/>
        <v>24</v>
      </c>
      <c r="AA16" s="1451">
        <f>'[4]ملاك وتشغيل35'!AA16+'[4]فهد الرياض35'!AA16+'[4]خالد عيون35'!AA16+'[4]فهد الدمام33'!AA16+'[4]عبد الله مكة 35'!AA16</f>
        <v>17</v>
      </c>
      <c r="AB16" s="1451">
        <f>'[4]ملاك وتشغيل35'!AB16+'[4]فهد الرياض35'!AB16+'[4]خالد عيون35'!AB16+'[4]فهد الدمام33'!AB16+'[4]عبد الله مكة 35'!AB16</f>
        <v>20</v>
      </c>
      <c r="AC16" s="1451">
        <f>'[4]ملاك وتشغيل35'!AC16+'[4]فهد الرياض35'!AC16+'[4]خالد عيون35'!AC16+'[4]فهد الدمام33'!AC16+'[4]عبد الله مكة 35'!AC16</f>
        <v>13</v>
      </c>
      <c r="AD16" s="1452">
        <f t="shared" si="6"/>
        <v>50</v>
      </c>
    </row>
    <row r="17" spans="1:30">
      <c r="A17" s="1453" t="s">
        <v>946</v>
      </c>
      <c r="B17" s="1454" t="s">
        <v>947</v>
      </c>
      <c r="C17" s="1451">
        <f>'[4]ملاك وتشغيل35'!C17+'[4]فهد الرياض35'!C17+'[4]خالد عيون35'!C17+'[4]فهد الدمام33'!C17+'[4]عبد الله مكة 35'!C17</f>
        <v>21</v>
      </c>
      <c r="D17" s="1451">
        <f>'[4]ملاك وتشغيل35'!D17+'[4]فهد الرياض35'!D17+'[4]خالد عيون35'!D17+'[4]فهد الدمام33'!D17+'[4]عبد الله مكة 35'!D17</f>
        <v>42</v>
      </c>
      <c r="E17" s="1451">
        <f>'[4]ملاك وتشغيل35'!E17+'[4]فهد الرياض35'!E17+'[4]خالد عيون35'!E17+'[4]فهد الدمام33'!E17+'[4]عبد الله مكة 35'!E17</f>
        <v>76</v>
      </c>
      <c r="F17" s="1452">
        <f t="shared" si="0"/>
        <v>139</v>
      </c>
      <c r="G17" s="1451">
        <f>'[4]ملاك وتشغيل35'!G17+'[4]فهد الرياض35'!G17+'[4]خالد عيون35'!G17+'[4]فهد الدمام33'!G17+'[4]عبد الله مكة 35'!G17</f>
        <v>8</v>
      </c>
      <c r="H17" s="1451">
        <f>'[4]ملاك وتشغيل35'!H17+'[4]فهد الرياض35'!H17+'[4]خالد عيون35'!H17+'[4]فهد الدمام33'!H17+'[4]عبد الله مكة 35'!H17</f>
        <v>24</v>
      </c>
      <c r="I17" s="1451">
        <f>'[4]ملاك وتشغيل35'!I17+'[4]فهد الرياض35'!I17+'[4]خالد عيون35'!I17+'[4]فهد الدمام33'!I17+'[4]عبد الله مكة 35'!I17</f>
        <v>7</v>
      </c>
      <c r="J17" s="1452">
        <f t="shared" si="1"/>
        <v>39</v>
      </c>
      <c r="K17" s="1451">
        <f>'[4]ملاك وتشغيل35'!K17+'[4]فهد الرياض35'!K17+'[4]خالد عيون35'!K17+'[4]فهد الدمام33'!K17+'[4]عبد الله مكة 35'!K17</f>
        <v>11</v>
      </c>
      <c r="L17" s="1451">
        <f>'[4]ملاك وتشغيل35'!L17+'[4]فهد الرياض35'!L17+'[4]خالد عيون35'!L17+'[4]فهد الدمام33'!L17+'[4]عبد الله مكة 35'!L17</f>
        <v>24</v>
      </c>
      <c r="M17" s="1451">
        <f>'[4]ملاك وتشغيل35'!M17+'[4]فهد الرياض35'!M17+'[4]خالد عيون35'!M17+'[4]فهد الدمام33'!M17+'[4]عبد الله مكة 35'!M17</f>
        <v>16</v>
      </c>
      <c r="N17" s="1452">
        <f t="shared" si="2"/>
        <v>51</v>
      </c>
      <c r="O17" s="1451">
        <f>'[4]ملاك وتشغيل35'!O17+'[4]فهد الرياض35'!O17+'[4]خالد عيون35'!O17+'[4]فهد الدمام33'!O17+'[4]عبد الله مكة 35'!O17</f>
        <v>15</v>
      </c>
      <c r="P17" s="1451">
        <f>'[4]ملاك وتشغيل35'!P17+'[4]فهد الرياض35'!P17+'[4]خالد عيون35'!P17+'[4]فهد الدمام33'!P17+'[4]عبد الله مكة 35'!P17</f>
        <v>17</v>
      </c>
      <c r="Q17" s="1451">
        <f>'[4]ملاك وتشغيل35'!Q17+'[4]فهد الرياض35'!Q17+'[4]خالد عيون35'!Q17+'[4]فهد الدمام33'!Q17+'[4]عبد الله مكة 35'!Q17</f>
        <v>4</v>
      </c>
      <c r="R17" s="1452">
        <f t="shared" si="3"/>
        <v>36</v>
      </c>
      <c r="S17" s="1451">
        <f>'[4]ملاك وتشغيل35'!S17+'[4]فهد الرياض35'!S17+'[4]خالد عيون35'!S17+'[4]فهد الدمام33'!S17+'[4]عبد الله مكة 35'!S17</f>
        <v>8</v>
      </c>
      <c r="T17" s="1451">
        <f>'[4]ملاك وتشغيل35'!T17+'[4]فهد الرياض35'!T17+'[4]خالد عيون35'!T17+'[4]فهد الدمام33'!T17+'[4]عبد الله مكة 35'!T17</f>
        <v>19</v>
      </c>
      <c r="U17" s="1451">
        <f>'[4]ملاك وتشغيل35'!U17+'[4]فهد الرياض35'!U17+'[4]خالد عيون35'!U17+'[4]فهد الدمام33'!U17+'[4]عبد الله مكة 35'!U17</f>
        <v>14</v>
      </c>
      <c r="V17" s="1452">
        <f t="shared" si="4"/>
        <v>41</v>
      </c>
      <c r="W17" s="1451">
        <f>'[4]ملاك وتشغيل35'!W17+'[4]فهد الرياض35'!W17+'[4]خالد عيون35'!W17+'[4]فهد الدمام33'!W17+'[4]عبد الله مكة 35'!W17</f>
        <v>8</v>
      </c>
      <c r="X17" s="1451">
        <f>'[4]ملاك وتشغيل35'!X17+'[4]فهد الرياض35'!X17+'[4]خالد عيون35'!X17+'[4]فهد الدمام33'!X17+'[4]عبد الله مكة 35'!X17</f>
        <v>16</v>
      </c>
      <c r="Y17" s="1451">
        <f>'[4]ملاك وتشغيل35'!Y17+'[4]فهد الرياض35'!Y17+'[4]خالد عيون35'!Y17+'[4]فهد الدمام33'!Y17+'[4]عبد الله مكة 35'!Y17</f>
        <v>4</v>
      </c>
      <c r="Z17" s="1452">
        <f t="shared" si="5"/>
        <v>28</v>
      </c>
      <c r="AA17" s="1451">
        <f>'[4]ملاك وتشغيل35'!AA17+'[4]فهد الرياض35'!AA17+'[4]خالد عيون35'!AA17+'[4]فهد الدمام33'!AA17+'[4]عبد الله مكة 35'!AA17</f>
        <v>26</v>
      </c>
      <c r="AB17" s="1451">
        <f>'[4]ملاك وتشغيل35'!AB17+'[4]فهد الرياض35'!AB17+'[4]خالد عيون35'!AB17+'[4]فهد الدمام33'!AB17+'[4]عبد الله مكة 35'!AB17</f>
        <v>24</v>
      </c>
      <c r="AC17" s="1451">
        <f>'[4]ملاك وتشغيل35'!AC17+'[4]فهد الرياض35'!AC17+'[4]خالد عيون35'!AC17+'[4]فهد الدمام33'!AC17+'[4]عبد الله مكة 35'!AC17</f>
        <v>28</v>
      </c>
      <c r="AD17" s="1452">
        <f t="shared" si="6"/>
        <v>78</v>
      </c>
    </row>
    <row r="18" spans="1:30">
      <c r="A18" s="1453" t="s">
        <v>948</v>
      </c>
      <c r="B18" s="1454" t="s">
        <v>949</v>
      </c>
      <c r="C18" s="1451">
        <f>'[4]ملاك وتشغيل35'!C18+'[4]فهد الرياض35'!C18+'[4]خالد عيون35'!C18+'[4]فهد الدمام33'!C18+'[4]عبد الله مكة 35'!C18</f>
        <v>164</v>
      </c>
      <c r="D18" s="1451">
        <f>'[4]ملاك وتشغيل35'!D18+'[4]فهد الرياض35'!D18+'[4]خالد عيون35'!D18+'[4]فهد الدمام33'!D18+'[4]عبد الله مكة 35'!D18</f>
        <v>141</v>
      </c>
      <c r="E18" s="1451">
        <f>'[4]ملاك وتشغيل35'!E18+'[4]فهد الرياض35'!E18+'[4]خالد عيون35'!E18+'[4]فهد الدمام33'!E18+'[4]عبد الله مكة 35'!E18</f>
        <v>67</v>
      </c>
      <c r="F18" s="1452">
        <f t="shared" si="0"/>
        <v>372</v>
      </c>
      <c r="G18" s="1451">
        <f>'[4]ملاك وتشغيل35'!G18+'[4]فهد الرياض35'!G18+'[4]خالد عيون35'!G18+'[4]فهد الدمام33'!G18+'[4]عبد الله مكة 35'!G18</f>
        <v>47</v>
      </c>
      <c r="H18" s="1451">
        <f>'[4]ملاك وتشغيل35'!H18+'[4]فهد الرياض35'!H18+'[4]خالد عيون35'!H18+'[4]فهد الدمام33'!H18+'[4]عبد الله مكة 35'!H18</f>
        <v>34</v>
      </c>
      <c r="I18" s="1451">
        <f>'[4]ملاك وتشغيل35'!I18+'[4]فهد الرياض35'!I18+'[4]خالد عيون35'!I18+'[4]فهد الدمام33'!I18+'[4]عبد الله مكة 35'!I18</f>
        <v>20</v>
      </c>
      <c r="J18" s="1452">
        <f t="shared" si="1"/>
        <v>101</v>
      </c>
      <c r="K18" s="1451">
        <f>'[4]ملاك وتشغيل35'!K18+'[4]فهد الرياض35'!K18+'[4]خالد عيون35'!K18+'[4]فهد الدمام33'!K18+'[4]عبد الله مكة 35'!K18</f>
        <v>21</v>
      </c>
      <c r="L18" s="1451">
        <f>'[4]ملاك وتشغيل35'!L18+'[4]فهد الرياض35'!L18+'[4]خالد عيون35'!L18+'[4]فهد الدمام33'!L18+'[4]عبد الله مكة 35'!L18</f>
        <v>59</v>
      </c>
      <c r="M18" s="1451">
        <f>'[4]ملاك وتشغيل35'!M18+'[4]فهد الرياض35'!M18+'[4]خالد عيون35'!M18+'[4]فهد الدمام33'!M18+'[4]عبد الله مكة 35'!M18</f>
        <v>49</v>
      </c>
      <c r="N18" s="1452">
        <f t="shared" si="2"/>
        <v>129</v>
      </c>
      <c r="O18" s="1451">
        <f>'[4]ملاك وتشغيل35'!O18+'[4]فهد الرياض35'!O18+'[4]خالد عيون35'!O18+'[4]فهد الدمام33'!O18+'[4]عبد الله مكة 35'!O18</f>
        <v>35</v>
      </c>
      <c r="P18" s="1451">
        <f>'[4]ملاك وتشغيل35'!P18+'[4]فهد الرياض35'!P18+'[4]خالد عيون35'!P18+'[4]فهد الدمام33'!P18+'[4]عبد الله مكة 35'!P18</f>
        <v>42</v>
      </c>
      <c r="Q18" s="1451">
        <f>'[4]ملاك وتشغيل35'!Q18+'[4]فهد الرياض35'!Q18+'[4]خالد عيون35'!Q18+'[4]فهد الدمام33'!Q18+'[4]عبد الله مكة 35'!Q18</f>
        <v>8</v>
      </c>
      <c r="R18" s="1452">
        <f t="shared" si="3"/>
        <v>85</v>
      </c>
      <c r="S18" s="1451">
        <f>'[4]ملاك وتشغيل35'!S18+'[4]فهد الرياض35'!S18+'[4]خالد عيون35'!S18+'[4]فهد الدمام33'!S18+'[4]عبد الله مكة 35'!S18</f>
        <v>44</v>
      </c>
      <c r="T18" s="1451">
        <f>'[4]ملاك وتشغيل35'!T18+'[4]فهد الرياض35'!T18+'[4]خالد عيون35'!T18+'[4]فهد الدمام33'!T18+'[4]عبد الله مكة 35'!T18</f>
        <v>65</v>
      </c>
      <c r="U18" s="1451">
        <f>'[4]ملاك وتشغيل35'!U18+'[4]فهد الرياض35'!U18+'[4]خالد عيون35'!U18+'[4]فهد الدمام33'!U18+'[4]عبد الله مكة 35'!U18</f>
        <v>24</v>
      </c>
      <c r="V18" s="1452">
        <f t="shared" si="4"/>
        <v>133</v>
      </c>
      <c r="W18" s="1451">
        <f>'[4]ملاك وتشغيل35'!W18+'[4]فهد الرياض35'!W18+'[4]خالد عيون35'!W18+'[4]فهد الدمام33'!W18+'[4]عبد الله مكة 35'!W18</f>
        <v>40</v>
      </c>
      <c r="X18" s="1451">
        <f>'[4]ملاك وتشغيل35'!X18+'[4]فهد الرياض35'!X18+'[4]خالد عيون35'!X18+'[4]فهد الدمام33'!X18+'[4]عبد الله مكة 35'!X18</f>
        <v>58</v>
      </c>
      <c r="Y18" s="1451">
        <f>'[4]ملاك وتشغيل35'!Y18+'[4]فهد الرياض35'!Y18+'[4]خالد عيون35'!Y18+'[4]فهد الدمام33'!Y18+'[4]عبد الله مكة 35'!Y18</f>
        <v>4</v>
      </c>
      <c r="Z18" s="1452">
        <f t="shared" si="5"/>
        <v>102</v>
      </c>
      <c r="AA18" s="1451">
        <f>'[4]ملاك وتشغيل35'!AA18+'[4]فهد الرياض35'!AA18+'[4]خالد عيون35'!AA18+'[4]فهد الدمام33'!AA18+'[4]عبد الله مكة 35'!AA18</f>
        <v>80</v>
      </c>
      <c r="AB18" s="1451">
        <f>'[4]ملاك وتشغيل35'!AB18+'[4]فهد الرياض35'!AB18+'[4]خالد عيون35'!AB18+'[4]فهد الدمام33'!AB18+'[4]عبد الله مكة 35'!AB18</f>
        <v>66</v>
      </c>
      <c r="AC18" s="1451">
        <f>'[4]ملاك وتشغيل35'!AC18+'[4]فهد الرياض35'!AC18+'[4]خالد عيون35'!AC18+'[4]فهد الدمام33'!AC18+'[4]عبد الله مكة 35'!AC18</f>
        <v>31</v>
      </c>
      <c r="AD18" s="1452">
        <f t="shared" si="6"/>
        <v>177</v>
      </c>
    </row>
    <row r="19" spans="1:30">
      <c r="A19" s="1453" t="s">
        <v>950</v>
      </c>
      <c r="B19" s="1454" t="s">
        <v>951</v>
      </c>
      <c r="C19" s="1451">
        <f>'[4]ملاك وتشغيل35'!C19+'[4]فهد الرياض35'!C19+'[4]خالد عيون35'!C19+'[4]فهد الدمام33'!C19+'[4]عبد الله مكة 35'!C19</f>
        <v>7</v>
      </c>
      <c r="D19" s="1451">
        <f>'[4]ملاك وتشغيل35'!D19+'[4]فهد الرياض35'!D19+'[4]خالد عيون35'!D19+'[4]فهد الدمام33'!D19+'[4]عبد الله مكة 35'!D19</f>
        <v>30</v>
      </c>
      <c r="E19" s="1451">
        <f>'[4]ملاك وتشغيل35'!E19+'[4]فهد الرياض35'!E19+'[4]خالد عيون35'!E19+'[4]فهد الدمام33'!E19+'[4]عبد الله مكة 35'!E19</f>
        <v>55</v>
      </c>
      <c r="F19" s="1452">
        <f t="shared" si="0"/>
        <v>92</v>
      </c>
      <c r="G19" s="1451">
        <f>'[4]ملاك وتشغيل35'!G19+'[4]فهد الرياض35'!G19+'[4]خالد عيون35'!G19+'[4]فهد الدمام33'!G19+'[4]عبد الله مكة 35'!G19</f>
        <v>9</v>
      </c>
      <c r="H19" s="1451">
        <f>'[4]ملاك وتشغيل35'!H19+'[4]فهد الرياض35'!H19+'[4]خالد عيون35'!H19+'[4]فهد الدمام33'!H19+'[4]عبد الله مكة 35'!H19</f>
        <v>26</v>
      </c>
      <c r="I19" s="1451">
        <f>'[4]ملاك وتشغيل35'!I19+'[4]فهد الرياض35'!I19+'[4]خالد عيون35'!I19+'[4]فهد الدمام33'!I19+'[4]عبد الله مكة 35'!I19</f>
        <v>16</v>
      </c>
      <c r="J19" s="1452">
        <f t="shared" si="1"/>
        <v>51</v>
      </c>
      <c r="K19" s="1451">
        <f>'[4]ملاك وتشغيل35'!K19+'[4]فهد الرياض35'!K19+'[4]خالد عيون35'!K19+'[4]فهد الدمام33'!K19+'[4]عبد الله مكة 35'!K19</f>
        <v>4</v>
      </c>
      <c r="L19" s="1451">
        <f>'[4]ملاك وتشغيل35'!L19+'[4]فهد الرياض35'!L19+'[4]خالد عيون35'!L19+'[4]فهد الدمام33'!L19+'[4]عبد الله مكة 35'!L19</f>
        <v>20</v>
      </c>
      <c r="M19" s="1451">
        <f>'[4]ملاك وتشغيل35'!M19+'[4]فهد الرياض35'!M19+'[4]خالد عيون35'!M19+'[4]فهد الدمام33'!M19+'[4]عبد الله مكة 35'!M19</f>
        <v>10</v>
      </c>
      <c r="N19" s="1452">
        <f t="shared" si="2"/>
        <v>34</v>
      </c>
      <c r="O19" s="1451">
        <f>'[4]ملاك وتشغيل35'!O19+'[4]فهد الرياض35'!O19+'[4]خالد عيون35'!O19+'[4]فهد الدمام33'!O19+'[4]عبد الله مكة 35'!O19</f>
        <v>4</v>
      </c>
      <c r="P19" s="1451">
        <f>'[4]ملاك وتشغيل35'!P19+'[4]فهد الرياض35'!P19+'[4]خالد عيون35'!P19+'[4]فهد الدمام33'!P19+'[4]عبد الله مكة 35'!P19</f>
        <v>11</v>
      </c>
      <c r="Q19" s="1451">
        <f>'[4]ملاك وتشغيل35'!Q19+'[4]فهد الرياض35'!Q19+'[4]خالد عيون35'!Q19+'[4]فهد الدمام33'!Q19+'[4]عبد الله مكة 35'!Q19</f>
        <v>5</v>
      </c>
      <c r="R19" s="1452">
        <f t="shared" si="3"/>
        <v>20</v>
      </c>
      <c r="S19" s="1451">
        <f>'[4]ملاك وتشغيل35'!S19+'[4]فهد الرياض35'!S19+'[4]خالد عيون35'!S19+'[4]فهد الدمام33'!S19+'[4]عبد الله مكة 35'!S19</f>
        <v>38</v>
      </c>
      <c r="T19" s="1451">
        <f>'[4]ملاك وتشغيل35'!T19+'[4]فهد الرياض35'!T19+'[4]خالد عيون35'!T19+'[4]فهد الدمام33'!T19+'[4]عبد الله مكة 35'!T19</f>
        <v>20</v>
      </c>
      <c r="U19" s="1451">
        <f>'[4]ملاك وتشغيل35'!U19+'[4]فهد الرياض35'!U19+'[4]خالد عيون35'!U19+'[4]فهد الدمام33'!U19+'[4]عبد الله مكة 35'!U19</f>
        <v>14</v>
      </c>
      <c r="V19" s="1452">
        <f t="shared" si="4"/>
        <v>72</v>
      </c>
      <c r="W19" s="1451">
        <f>'[4]ملاك وتشغيل35'!W19+'[4]فهد الرياض35'!W19+'[4]خالد عيون35'!W19+'[4]فهد الدمام33'!W19+'[4]عبد الله مكة 35'!W19</f>
        <v>21</v>
      </c>
      <c r="X19" s="1451">
        <f>'[4]ملاك وتشغيل35'!X19+'[4]فهد الرياض35'!X19+'[4]خالد عيون35'!X19+'[4]فهد الدمام33'!X19+'[4]عبد الله مكة 35'!X19</f>
        <v>12</v>
      </c>
      <c r="Y19" s="1451">
        <f>'[4]ملاك وتشغيل35'!Y19+'[4]فهد الرياض35'!Y19+'[4]خالد عيون35'!Y19+'[4]فهد الدمام33'!Y19+'[4]عبد الله مكة 35'!Y19</f>
        <v>5</v>
      </c>
      <c r="Z19" s="1452">
        <f t="shared" si="5"/>
        <v>38</v>
      </c>
      <c r="AA19" s="1451">
        <f>'[4]ملاك وتشغيل35'!AA19+'[4]فهد الرياض35'!AA19+'[4]خالد عيون35'!AA19+'[4]فهد الدمام33'!AA19+'[4]عبد الله مكة 35'!AA19</f>
        <v>5</v>
      </c>
      <c r="AB19" s="1451">
        <f>'[4]ملاك وتشغيل35'!AB19+'[4]فهد الرياض35'!AB19+'[4]خالد عيون35'!AB19+'[4]فهد الدمام33'!AB19+'[4]عبد الله مكة 35'!AB19</f>
        <v>17</v>
      </c>
      <c r="AC19" s="1451">
        <f>'[4]ملاك وتشغيل35'!AC19+'[4]فهد الرياض35'!AC19+'[4]خالد عيون35'!AC19+'[4]فهد الدمام33'!AC19+'[4]عبد الله مكة 35'!AC19</f>
        <v>12</v>
      </c>
      <c r="AD19" s="1452">
        <f t="shared" si="6"/>
        <v>34</v>
      </c>
    </row>
    <row r="20" spans="1:30">
      <c r="A20" s="1453" t="s">
        <v>952</v>
      </c>
      <c r="B20" s="1454" t="s">
        <v>953</v>
      </c>
      <c r="C20" s="1451">
        <f>'[4]ملاك وتشغيل35'!C20+'[4]فهد الرياض35'!C20+'[4]خالد عيون35'!C20+'[4]فهد الدمام33'!C20+'[4]عبد الله مكة 35'!C20</f>
        <v>7</v>
      </c>
      <c r="D20" s="1451">
        <f>'[4]ملاك وتشغيل35'!D20+'[4]فهد الرياض35'!D20+'[4]خالد عيون35'!D20+'[4]فهد الدمام33'!D20+'[4]عبد الله مكة 35'!D20</f>
        <v>34</v>
      </c>
      <c r="E20" s="1451">
        <f>'[4]ملاك وتشغيل35'!E20+'[4]فهد الرياض35'!E20+'[4]خالد عيون35'!E20+'[4]فهد الدمام33'!E20+'[4]عبد الله مكة 35'!E20</f>
        <v>15</v>
      </c>
      <c r="F20" s="1452">
        <f t="shared" si="0"/>
        <v>56</v>
      </c>
      <c r="G20" s="1451">
        <f>'[4]ملاك وتشغيل35'!G20+'[4]فهد الرياض35'!G20+'[4]خالد عيون35'!G20+'[4]فهد الدمام33'!G20+'[4]عبد الله مكة 35'!G20</f>
        <v>3</v>
      </c>
      <c r="H20" s="1451">
        <f>'[4]ملاك وتشغيل35'!H20+'[4]فهد الرياض35'!H20+'[4]خالد عيون35'!H20+'[4]فهد الدمام33'!H20+'[4]عبد الله مكة 35'!H20</f>
        <v>11</v>
      </c>
      <c r="I20" s="1451">
        <f>'[4]ملاك وتشغيل35'!I20+'[4]فهد الرياض35'!I20+'[4]خالد عيون35'!I20+'[4]فهد الدمام33'!I20+'[4]عبد الله مكة 35'!I20</f>
        <v>1</v>
      </c>
      <c r="J20" s="1452">
        <f t="shared" si="1"/>
        <v>15</v>
      </c>
      <c r="K20" s="1451">
        <f>'[4]ملاك وتشغيل35'!K20+'[4]فهد الرياض35'!K20+'[4]خالد عيون35'!K20+'[4]فهد الدمام33'!K20+'[4]عبد الله مكة 35'!K20</f>
        <v>0</v>
      </c>
      <c r="L20" s="1451">
        <f>'[4]ملاك وتشغيل35'!L20+'[4]فهد الرياض35'!L20+'[4]خالد عيون35'!L20+'[4]فهد الدمام33'!L20+'[4]عبد الله مكة 35'!L20</f>
        <v>5</v>
      </c>
      <c r="M20" s="1451">
        <f>'[4]ملاك وتشغيل35'!M20+'[4]فهد الرياض35'!M20+'[4]خالد عيون35'!M20+'[4]فهد الدمام33'!M20+'[4]عبد الله مكة 35'!M20</f>
        <v>6</v>
      </c>
      <c r="N20" s="1452">
        <f t="shared" si="2"/>
        <v>11</v>
      </c>
      <c r="O20" s="1451">
        <f>'[4]ملاك وتشغيل35'!O20+'[4]فهد الرياض35'!O20+'[4]خالد عيون35'!O20+'[4]فهد الدمام33'!O20+'[4]عبد الله مكة 35'!O20</f>
        <v>10</v>
      </c>
      <c r="P20" s="1451">
        <f>'[4]ملاك وتشغيل35'!P20+'[4]فهد الرياض35'!P20+'[4]خالد عيون35'!P20+'[4]فهد الدمام33'!P20+'[4]عبد الله مكة 35'!P20</f>
        <v>19</v>
      </c>
      <c r="Q20" s="1451">
        <f>'[4]ملاك وتشغيل35'!Q20+'[4]فهد الرياض35'!Q20+'[4]خالد عيون35'!Q20+'[4]فهد الدمام33'!Q20+'[4]عبد الله مكة 35'!Q20</f>
        <v>3</v>
      </c>
      <c r="R20" s="1452">
        <f t="shared" si="3"/>
        <v>32</v>
      </c>
      <c r="S20" s="1451">
        <f>'[4]ملاك وتشغيل35'!S20+'[4]فهد الرياض35'!S20+'[4]خالد عيون35'!S20+'[4]فهد الدمام33'!S20+'[4]عبد الله مكة 35'!S20</f>
        <v>1</v>
      </c>
      <c r="T20" s="1451">
        <f>'[4]ملاك وتشغيل35'!T20+'[4]فهد الرياض35'!T20+'[4]خالد عيون35'!T20+'[4]فهد الدمام33'!T20+'[4]عبد الله مكة 35'!T20</f>
        <v>13</v>
      </c>
      <c r="U20" s="1451">
        <f>'[4]ملاك وتشغيل35'!U20+'[4]فهد الرياض35'!U20+'[4]خالد عيون35'!U20+'[4]فهد الدمام33'!U20+'[4]عبد الله مكة 35'!U20</f>
        <v>6</v>
      </c>
      <c r="V20" s="1452">
        <f t="shared" si="4"/>
        <v>20</v>
      </c>
      <c r="W20" s="1451">
        <f>'[4]ملاك وتشغيل35'!W20+'[4]فهد الرياض35'!W20+'[4]خالد عيون35'!W20+'[4]فهد الدمام33'!W20+'[4]عبد الله مكة 35'!W20</f>
        <v>1</v>
      </c>
      <c r="X20" s="1451">
        <f>'[4]ملاك وتشغيل35'!X20+'[4]فهد الرياض35'!X20+'[4]خالد عيون35'!X20+'[4]فهد الدمام33'!X20+'[4]عبد الله مكة 35'!X20</f>
        <v>10</v>
      </c>
      <c r="Y20" s="1451">
        <f>'[4]ملاك وتشغيل35'!Y20+'[4]فهد الرياض35'!Y20+'[4]خالد عيون35'!Y20+'[4]فهد الدمام33'!Y20+'[4]عبد الله مكة 35'!Y20</f>
        <v>3</v>
      </c>
      <c r="Z20" s="1452">
        <f t="shared" si="5"/>
        <v>14</v>
      </c>
      <c r="AA20" s="1451">
        <f>'[4]ملاك وتشغيل35'!AA20+'[4]فهد الرياض35'!AA20+'[4]خالد عيون35'!AA20+'[4]فهد الدمام33'!AA20+'[4]عبد الله مكة 35'!AA20</f>
        <v>2</v>
      </c>
      <c r="AB20" s="1451">
        <f>'[4]ملاك وتشغيل35'!AB20+'[4]فهد الرياض35'!AB20+'[4]خالد عيون35'!AB20+'[4]فهد الدمام33'!AB20+'[4]عبد الله مكة 35'!AB20</f>
        <v>8</v>
      </c>
      <c r="AC20" s="1451">
        <f>'[4]ملاك وتشغيل35'!AC20+'[4]فهد الرياض35'!AC20+'[4]خالد عيون35'!AC20+'[4]فهد الدمام33'!AC20+'[4]عبد الله مكة 35'!AC20</f>
        <v>4</v>
      </c>
      <c r="AD20" s="1452">
        <f t="shared" si="6"/>
        <v>14</v>
      </c>
    </row>
    <row r="21" spans="1:30">
      <c r="A21" s="1453" t="s">
        <v>954</v>
      </c>
      <c r="B21" s="1454" t="s">
        <v>955</v>
      </c>
      <c r="C21" s="1451">
        <f>'[4]ملاك وتشغيل35'!C21+'[4]فهد الرياض35'!C21+'[4]خالد عيون35'!C21+'[4]فهد الدمام33'!C21+'[4]عبد الله مكة 35'!C21</f>
        <v>6</v>
      </c>
      <c r="D21" s="1451">
        <f>'[4]ملاك وتشغيل35'!D21+'[4]فهد الرياض35'!D21+'[4]خالد عيون35'!D21+'[4]فهد الدمام33'!D21+'[4]عبد الله مكة 35'!D21</f>
        <v>31</v>
      </c>
      <c r="E21" s="1451">
        <f>'[4]ملاك وتشغيل35'!E21+'[4]فهد الرياض35'!E21+'[4]خالد عيون35'!E21+'[4]فهد الدمام33'!E21+'[4]عبد الله مكة 35'!E21</f>
        <v>14</v>
      </c>
      <c r="F21" s="1452">
        <f t="shared" si="0"/>
        <v>51</v>
      </c>
      <c r="G21" s="1451">
        <f>'[4]ملاك وتشغيل35'!G21+'[4]فهد الرياض35'!G21+'[4]خالد عيون35'!G21+'[4]فهد الدمام33'!G21+'[4]عبد الله مكة 35'!G21</f>
        <v>0</v>
      </c>
      <c r="H21" s="1451">
        <f>'[4]ملاك وتشغيل35'!H21+'[4]فهد الرياض35'!H21+'[4]خالد عيون35'!H21+'[4]فهد الدمام33'!H21+'[4]عبد الله مكة 35'!H21</f>
        <v>10</v>
      </c>
      <c r="I21" s="1451">
        <f>'[4]ملاك وتشغيل35'!I21+'[4]فهد الرياض35'!I21+'[4]خالد عيون35'!I21+'[4]فهد الدمام33'!I21+'[4]عبد الله مكة 35'!I21</f>
        <v>11</v>
      </c>
      <c r="J21" s="1452">
        <f t="shared" si="1"/>
        <v>21</v>
      </c>
      <c r="K21" s="1451">
        <f>'[4]ملاك وتشغيل35'!K21+'[4]فهد الرياض35'!K21+'[4]خالد عيون35'!K21+'[4]فهد الدمام33'!K21+'[4]عبد الله مكة 35'!K21</f>
        <v>1</v>
      </c>
      <c r="L21" s="1451">
        <f>'[4]ملاك وتشغيل35'!L21+'[4]فهد الرياض35'!L21+'[4]خالد عيون35'!L21+'[4]فهد الدمام33'!L21+'[4]عبد الله مكة 35'!L21</f>
        <v>19</v>
      </c>
      <c r="M21" s="1451">
        <f>'[4]ملاك وتشغيل35'!M21+'[4]فهد الرياض35'!M21+'[4]خالد عيون35'!M21+'[4]فهد الدمام33'!M21+'[4]عبد الله مكة 35'!M21</f>
        <v>15</v>
      </c>
      <c r="N21" s="1452">
        <f t="shared" si="2"/>
        <v>35</v>
      </c>
      <c r="O21" s="1451">
        <f>'[4]ملاك وتشغيل35'!O21+'[4]فهد الرياض35'!O21+'[4]خالد عيون35'!O21+'[4]فهد الدمام33'!O21+'[4]عبد الله مكة 35'!O21</f>
        <v>3</v>
      </c>
      <c r="P21" s="1451">
        <f>'[4]ملاك وتشغيل35'!P21+'[4]فهد الرياض35'!P21+'[4]خالد عيون35'!P21+'[4]فهد الدمام33'!P21+'[4]عبد الله مكة 35'!P21</f>
        <v>12</v>
      </c>
      <c r="Q21" s="1451">
        <f>'[4]ملاك وتشغيل35'!Q21+'[4]فهد الرياض35'!Q21+'[4]خالد عيون35'!Q21+'[4]فهد الدمام33'!Q21+'[4]عبد الله مكة 35'!Q21</f>
        <v>1</v>
      </c>
      <c r="R21" s="1452">
        <f t="shared" si="3"/>
        <v>16</v>
      </c>
      <c r="S21" s="1451">
        <f>'[4]ملاك وتشغيل35'!S21+'[4]فهد الرياض35'!S21+'[4]خالد عيون35'!S21+'[4]فهد الدمام33'!S21+'[4]عبد الله مكة 35'!S21</f>
        <v>1</v>
      </c>
      <c r="T21" s="1451">
        <f>'[4]ملاك وتشغيل35'!T21+'[4]فهد الرياض35'!T21+'[4]خالد عيون35'!T21+'[4]فهد الدمام33'!T21+'[4]عبد الله مكة 35'!T21</f>
        <v>14</v>
      </c>
      <c r="U21" s="1451">
        <f>'[4]ملاك وتشغيل35'!U21+'[4]فهد الرياض35'!U21+'[4]خالد عيون35'!U21+'[4]فهد الدمام33'!U21+'[4]عبد الله مكة 35'!U21</f>
        <v>7</v>
      </c>
      <c r="V21" s="1452">
        <f t="shared" si="4"/>
        <v>22</v>
      </c>
      <c r="W21" s="1451">
        <f>'[4]ملاك وتشغيل35'!W21+'[4]فهد الرياض35'!W21+'[4]خالد عيون35'!W21+'[4]فهد الدمام33'!W21+'[4]عبد الله مكة 35'!W21</f>
        <v>4</v>
      </c>
      <c r="X21" s="1451">
        <f>'[4]ملاك وتشغيل35'!X21+'[4]فهد الرياض35'!X21+'[4]خالد عيون35'!X21+'[4]فهد الدمام33'!X21+'[4]عبد الله مكة 35'!X21</f>
        <v>12</v>
      </c>
      <c r="Y21" s="1451">
        <f>'[4]ملاك وتشغيل35'!Y21+'[4]فهد الرياض35'!Y21+'[4]خالد عيون35'!Y21+'[4]فهد الدمام33'!Y21+'[4]عبد الله مكة 35'!Y21</f>
        <v>4</v>
      </c>
      <c r="Z21" s="1452">
        <f t="shared" si="5"/>
        <v>20</v>
      </c>
      <c r="AA21" s="1451">
        <f>'[4]ملاك وتشغيل35'!AA21+'[4]فهد الرياض35'!AA21+'[4]خالد عيون35'!AA21+'[4]فهد الدمام33'!AA21+'[4]عبد الله مكة 35'!AA21</f>
        <v>4</v>
      </c>
      <c r="AB21" s="1451">
        <f>'[4]ملاك وتشغيل35'!AB21+'[4]فهد الرياض35'!AB21+'[4]خالد عيون35'!AB21+'[4]فهد الدمام33'!AB21+'[4]عبد الله مكة 35'!AB21</f>
        <v>15</v>
      </c>
      <c r="AC21" s="1451">
        <f>'[4]ملاك وتشغيل35'!AC21+'[4]فهد الرياض35'!AC21+'[4]خالد عيون35'!AC21+'[4]فهد الدمام33'!AC21+'[4]عبد الله مكة 35'!AC21</f>
        <v>10</v>
      </c>
      <c r="AD21" s="1452">
        <f t="shared" si="6"/>
        <v>29</v>
      </c>
    </row>
    <row r="22" spans="1:30">
      <c r="A22" s="1453" t="s">
        <v>956</v>
      </c>
      <c r="B22" s="1454" t="s">
        <v>957</v>
      </c>
      <c r="C22" s="1451">
        <f>'[4]ملاك وتشغيل35'!C22+'[4]فهد الرياض35'!C22+'[4]خالد عيون35'!C22+'[4]فهد الدمام33'!C22+'[4]عبد الله مكة 35'!C22</f>
        <v>38</v>
      </c>
      <c r="D22" s="1451">
        <f>'[4]ملاك وتشغيل35'!D22+'[4]فهد الرياض35'!D22+'[4]خالد عيون35'!D22+'[4]فهد الدمام33'!D22+'[4]عبد الله مكة 35'!D22</f>
        <v>5</v>
      </c>
      <c r="E22" s="1451">
        <f>'[4]ملاك وتشغيل35'!E22+'[4]فهد الرياض35'!E22+'[4]خالد عيون35'!E22+'[4]فهد الدمام33'!E22+'[4]عبد الله مكة 35'!E22</f>
        <v>7</v>
      </c>
      <c r="F22" s="1452">
        <f t="shared" si="0"/>
        <v>50</v>
      </c>
      <c r="G22" s="1451">
        <f>'[4]ملاك وتشغيل35'!G22+'[4]فهد الرياض35'!G22+'[4]خالد عيون35'!G22+'[4]فهد الدمام33'!G22+'[4]عبد الله مكة 35'!G22</f>
        <v>2</v>
      </c>
      <c r="H22" s="1451">
        <f>'[4]ملاك وتشغيل35'!H22+'[4]فهد الرياض35'!H22+'[4]خالد عيون35'!H22+'[4]فهد الدمام33'!H22+'[4]عبد الله مكة 35'!H22</f>
        <v>6</v>
      </c>
      <c r="I22" s="1451">
        <f>'[4]ملاك وتشغيل35'!I22+'[4]فهد الرياض35'!I22+'[4]خالد عيون35'!I22+'[4]فهد الدمام33'!I22+'[4]عبد الله مكة 35'!I22</f>
        <v>11</v>
      </c>
      <c r="J22" s="1452">
        <f t="shared" si="1"/>
        <v>19</v>
      </c>
      <c r="K22" s="1451">
        <f>'[4]ملاك وتشغيل35'!K22+'[4]فهد الرياض35'!K22+'[4]خالد عيون35'!K22+'[4]فهد الدمام33'!K22+'[4]عبد الله مكة 35'!K22</f>
        <v>1</v>
      </c>
      <c r="L22" s="1451">
        <f>'[4]ملاك وتشغيل35'!L22+'[4]فهد الرياض35'!L22+'[4]خالد عيون35'!L22+'[4]فهد الدمام33'!L22+'[4]عبد الله مكة 35'!L22</f>
        <v>2</v>
      </c>
      <c r="M22" s="1451">
        <f>'[4]ملاك وتشغيل35'!M22+'[4]فهد الرياض35'!M22+'[4]خالد عيون35'!M22+'[4]فهد الدمام33'!M22+'[4]عبد الله مكة 35'!M22</f>
        <v>7</v>
      </c>
      <c r="N22" s="1452">
        <f t="shared" si="2"/>
        <v>10</v>
      </c>
      <c r="O22" s="1451">
        <f>'[4]ملاك وتشغيل35'!O22+'[4]فهد الرياض35'!O22+'[4]خالد عيون35'!O22+'[4]فهد الدمام33'!O22+'[4]عبد الله مكة 35'!O22</f>
        <v>2</v>
      </c>
      <c r="P22" s="1451">
        <f>'[4]ملاك وتشغيل35'!P22+'[4]فهد الرياض35'!P22+'[4]خالد عيون35'!P22+'[4]فهد الدمام33'!P22+'[4]عبد الله مكة 35'!P22</f>
        <v>3</v>
      </c>
      <c r="Q22" s="1451">
        <f>'[4]ملاك وتشغيل35'!Q22+'[4]فهد الرياض35'!Q22+'[4]خالد عيون35'!Q22+'[4]فهد الدمام33'!Q22+'[4]عبد الله مكة 35'!Q22</f>
        <v>1</v>
      </c>
      <c r="R22" s="1452">
        <f t="shared" si="3"/>
        <v>6</v>
      </c>
      <c r="S22" s="1451">
        <f>'[4]ملاك وتشغيل35'!S22+'[4]فهد الرياض35'!S22+'[4]خالد عيون35'!S22+'[4]فهد الدمام33'!S22+'[4]عبد الله مكة 35'!S22</f>
        <v>3</v>
      </c>
      <c r="T22" s="1451">
        <f>'[4]ملاك وتشغيل35'!T22+'[4]فهد الرياض35'!T22+'[4]خالد عيون35'!T22+'[4]فهد الدمام33'!T22+'[4]عبد الله مكة 35'!T22</f>
        <v>5</v>
      </c>
      <c r="U22" s="1451">
        <f>'[4]ملاك وتشغيل35'!U22+'[4]فهد الرياض35'!U22+'[4]خالد عيون35'!U22+'[4]فهد الدمام33'!U22+'[4]عبد الله مكة 35'!U22</f>
        <v>5</v>
      </c>
      <c r="V22" s="1452">
        <f t="shared" si="4"/>
        <v>13</v>
      </c>
      <c r="W22" s="1451">
        <f>'[4]ملاك وتشغيل35'!W22+'[4]فهد الرياض35'!W22+'[4]خالد عيون35'!W22+'[4]فهد الدمام33'!W22+'[4]عبد الله مكة 35'!W22</f>
        <v>1</v>
      </c>
      <c r="X22" s="1451">
        <f>'[4]ملاك وتشغيل35'!X22+'[4]فهد الرياض35'!X22+'[4]خالد عيون35'!X22+'[4]فهد الدمام33'!X22+'[4]عبد الله مكة 35'!X22</f>
        <v>3</v>
      </c>
      <c r="Y22" s="1451">
        <f>'[4]ملاك وتشغيل35'!Y22+'[4]فهد الرياض35'!Y22+'[4]خالد عيون35'!Y22+'[4]فهد الدمام33'!Y22+'[4]عبد الله مكة 35'!Y22</f>
        <v>1</v>
      </c>
      <c r="Z22" s="1452">
        <f t="shared" si="5"/>
        <v>5</v>
      </c>
      <c r="AA22" s="1451">
        <f>'[4]ملاك وتشغيل35'!AA22+'[4]فهد الرياض35'!AA22+'[4]خالد عيون35'!AA22+'[4]فهد الدمام33'!AA22+'[4]عبد الله مكة 35'!AA22</f>
        <v>1</v>
      </c>
      <c r="AB22" s="1451">
        <f>'[4]ملاك وتشغيل35'!AB22+'[4]فهد الرياض35'!AB22+'[4]خالد عيون35'!AB22+'[4]فهد الدمام33'!AB22+'[4]عبد الله مكة 35'!AB22</f>
        <v>6</v>
      </c>
      <c r="AC22" s="1451">
        <f>'[4]ملاك وتشغيل35'!AC22+'[4]فهد الرياض35'!AC22+'[4]خالد عيون35'!AC22+'[4]فهد الدمام33'!AC22+'[4]عبد الله مكة 35'!AC22</f>
        <v>9</v>
      </c>
      <c r="AD22" s="1452">
        <f t="shared" si="6"/>
        <v>16</v>
      </c>
    </row>
    <row r="23" spans="1:30">
      <c r="A23" s="1453" t="s">
        <v>958</v>
      </c>
      <c r="B23" s="1454" t="s">
        <v>691</v>
      </c>
      <c r="C23" s="1451">
        <f>'[4]ملاك وتشغيل35'!C23+'[4]فهد الرياض35'!C23+'[4]خالد عيون35'!C23+'[4]فهد الدمام33'!C23+'[4]عبد الله مكة 35'!C23</f>
        <v>0</v>
      </c>
      <c r="D23" s="1451">
        <f>'[4]ملاك وتشغيل35'!D23+'[4]فهد الرياض35'!D23+'[4]خالد عيون35'!D23+'[4]فهد الدمام33'!D23+'[4]عبد الله مكة 35'!D23</f>
        <v>4</v>
      </c>
      <c r="E23" s="1451">
        <f>'[4]ملاك وتشغيل35'!E23+'[4]فهد الرياض35'!E23+'[4]خالد عيون35'!E23+'[4]فهد الدمام33'!E23+'[4]عبد الله مكة 35'!E23</f>
        <v>5</v>
      </c>
      <c r="F23" s="1452">
        <f t="shared" si="0"/>
        <v>9</v>
      </c>
      <c r="G23" s="1451">
        <f>'[4]ملاك وتشغيل35'!G23+'[4]فهد الرياض35'!G23+'[4]خالد عيون35'!G23+'[4]فهد الدمام33'!G23+'[4]عبد الله مكة 35'!G23</f>
        <v>0</v>
      </c>
      <c r="H23" s="1451">
        <f>'[4]ملاك وتشغيل35'!H23+'[4]فهد الرياض35'!H23+'[4]خالد عيون35'!H23+'[4]فهد الدمام33'!H23+'[4]عبد الله مكة 35'!H23</f>
        <v>4</v>
      </c>
      <c r="I23" s="1451">
        <f>'[4]ملاك وتشغيل35'!I23+'[4]فهد الرياض35'!I23+'[4]خالد عيون35'!I23+'[4]فهد الدمام33'!I23+'[4]عبد الله مكة 35'!I23</f>
        <v>0</v>
      </c>
      <c r="J23" s="1452">
        <f t="shared" si="1"/>
        <v>4</v>
      </c>
      <c r="K23" s="1451">
        <f>'[4]ملاك وتشغيل35'!K23+'[4]فهد الرياض35'!K23+'[4]خالد عيون35'!K23+'[4]فهد الدمام33'!K23+'[4]عبد الله مكة 35'!K23</f>
        <v>0</v>
      </c>
      <c r="L23" s="1451">
        <f>'[4]ملاك وتشغيل35'!L23+'[4]فهد الرياض35'!L23+'[4]خالد عيون35'!L23+'[4]فهد الدمام33'!L23+'[4]عبد الله مكة 35'!L23</f>
        <v>3</v>
      </c>
      <c r="M23" s="1451">
        <f>'[4]ملاك وتشغيل35'!M23+'[4]فهد الرياض35'!M23+'[4]خالد عيون35'!M23+'[4]فهد الدمام33'!M23+'[4]عبد الله مكة 35'!M23</f>
        <v>0</v>
      </c>
      <c r="N23" s="1452">
        <f t="shared" si="2"/>
        <v>3</v>
      </c>
      <c r="O23" s="1451">
        <f>'[4]ملاك وتشغيل35'!O23+'[4]فهد الرياض35'!O23+'[4]خالد عيون35'!O23+'[4]فهد الدمام33'!O23+'[4]عبد الله مكة 35'!O23</f>
        <v>0</v>
      </c>
      <c r="P23" s="1451">
        <f>'[4]ملاك وتشغيل35'!P23+'[4]فهد الرياض35'!P23+'[4]خالد عيون35'!P23+'[4]فهد الدمام33'!P23+'[4]عبد الله مكة 35'!P23</f>
        <v>0</v>
      </c>
      <c r="Q23" s="1451">
        <f>'[4]ملاك وتشغيل35'!Q23+'[4]فهد الرياض35'!Q23+'[4]خالد عيون35'!Q23+'[4]فهد الدمام33'!Q23+'[4]عبد الله مكة 35'!Q23</f>
        <v>0</v>
      </c>
      <c r="R23" s="1452">
        <f t="shared" si="3"/>
        <v>0</v>
      </c>
      <c r="S23" s="1451">
        <f>'[4]ملاك وتشغيل35'!S23+'[4]فهد الرياض35'!S23+'[4]خالد عيون35'!S23+'[4]فهد الدمام33'!S23+'[4]عبد الله مكة 35'!S23</f>
        <v>0</v>
      </c>
      <c r="T23" s="1451">
        <f>'[4]ملاك وتشغيل35'!T23+'[4]فهد الرياض35'!T23+'[4]خالد عيون35'!T23+'[4]فهد الدمام33'!T23+'[4]عبد الله مكة 35'!T23</f>
        <v>1</v>
      </c>
      <c r="U23" s="1451">
        <f>'[4]ملاك وتشغيل35'!U23+'[4]فهد الرياض35'!U23+'[4]خالد عيون35'!U23+'[4]فهد الدمام33'!U23+'[4]عبد الله مكة 35'!U23</f>
        <v>0</v>
      </c>
      <c r="V23" s="1452">
        <f t="shared" si="4"/>
        <v>1</v>
      </c>
      <c r="W23" s="1451">
        <f>'[4]ملاك وتشغيل35'!W23+'[4]فهد الرياض35'!W23+'[4]خالد عيون35'!W23+'[4]فهد الدمام33'!W23+'[4]عبد الله مكة 35'!W23</f>
        <v>0</v>
      </c>
      <c r="X23" s="1451">
        <f>'[4]ملاك وتشغيل35'!X23+'[4]فهد الرياض35'!X23+'[4]خالد عيون35'!X23+'[4]فهد الدمام33'!X23+'[4]عبد الله مكة 35'!X23</f>
        <v>3</v>
      </c>
      <c r="Y23" s="1451">
        <f>'[4]ملاك وتشغيل35'!Y23+'[4]فهد الرياض35'!Y23+'[4]خالد عيون35'!Y23+'[4]فهد الدمام33'!Y23+'[4]عبد الله مكة 35'!Y23</f>
        <v>0</v>
      </c>
      <c r="Z23" s="1452">
        <f t="shared" si="5"/>
        <v>3</v>
      </c>
      <c r="AA23" s="1451">
        <f>'[4]ملاك وتشغيل35'!AA23+'[4]فهد الرياض35'!AA23+'[4]خالد عيون35'!AA23+'[4]فهد الدمام33'!AA23+'[4]عبد الله مكة 35'!AA23</f>
        <v>1</v>
      </c>
      <c r="AB23" s="1451">
        <f>'[4]ملاك وتشغيل35'!AB23+'[4]فهد الرياض35'!AB23+'[4]خالد عيون35'!AB23+'[4]فهد الدمام33'!AB23+'[4]عبد الله مكة 35'!AB23</f>
        <v>4</v>
      </c>
      <c r="AC23" s="1451">
        <f>'[4]ملاك وتشغيل35'!AC23+'[4]فهد الرياض35'!AC23+'[4]خالد عيون35'!AC23+'[4]فهد الدمام33'!AC23+'[4]عبد الله مكة 35'!AC23</f>
        <v>0</v>
      </c>
      <c r="AD23" s="1452">
        <f t="shared" si="6"/>
        <v>5</v>
      </c>
    </row>
    <row r="24" spans="1:30">
      <c r="A24" s="1453" t="s">
        <v>959</v>
      </c>
      <c r="B24" s="1454" t="s">
        <v>960</v>
      </c>
      <c r="C24" s="1451">
        <f>'[4]ملاك وتشغيل35'!C24+'[4]فهد الرياض35'!C24+'[4]خالد عيون35'!C24+'[4]فهد الدمام33'!C24+'[4]عبد الله مكة 35'!C24</f>
        <v>0</v>
      </c>
      <c r="D24" s="1451">
        <f>'[4]ملاك وتشغيل35'!D24+'[4]فهد الرياض35'!D24+'[4]خالد عيون35'!D24+'[4]فهد الدمام33'!D24+'[4]عبد الله مكة 35'!D24</f>
        <v>2</v>
      </c>
      <c r="E24" s="1451">
        <f>'[4]ملاك وتشغيل35'!E24+'[4]فهد الرياض35'!E24+'[4]خالد عيون35'!E24+'[4]فهد الدمام33'!E24+'[4]عبد الله مكة 35'!E24</f>
        <v>20</v>
      </c>
      <c r="F24" s="1452">
        <f t="shared" si="0"/>
        <v>22</v>
      </c>
      <c r="G24" s="1451">
        <f>'[4]ملاك وتشغيل35'!G24+'[4]فهد الرياض35'!G24+'[4]خالد عيون35'!G24+'[4]فهد الدمام33'!G24+'[4]عبد الله مكة 35'!G24</f>
        <v>0</v>
      </c>
      <c r="H24" s="1451">
        <f>'[4]ملاك وتشغيل35'!H24+'[4]فهد الرياض35'!H24+'[4]خالد عيون35'!H24+'[4]فهد الدمام33'!H24+'[4]عبد الله مكة 35'!H24</f>
        <v>2</v>
      </c>
      <c r="I24" s="1451">
        <f>'[4]ملاك وتشغيل35'!I24+'[4]فهد الرياض35'!I24+'[4]خالد عيون35'!I24+'[4]فهد الدمام33'!I24+'[4]عبد الله مكة 35'!I24</f>
        <v>2</v>
      </c>
      <c r="J24" s="1452">
        <f t="shared" si="1"/>
        <v>4</v>
      </c>
      <c r="K24" s="1451">
        <f>'[4]ملاك وتشغيل35'!K24+'[4]فهد الرياض35'!K24+'[4]خالد عيون35'!K24+'[4]فهد الدمام33'!K24+'[4]عبد الله مكة 35'!K24</f>
        <v>0</v>
      </c>
      <c r="L24" s="1451">
        <f>'[4]ملاك وتشغيل35'!L24+'[4]فهد الرياض35'!L24+'[4]خالد عيون35'!L24+'[4]فهد الدمام33'!L24+'[4]عبد الله مكة 35'!L24</f>
        <v>2</v>
      </c>
      <c r="M24" s="1451">
        <f>'[4]ملاك وتشغيل35'!M24+'[4]فهد الرياض35'!M24+'[4]خالد عيون35'!M24+'[4]فهد الدمام33'!M24+'[4]عبد الله مكة 35'!M24</f>
        <v>1</v>
      </c>
      <c r="N24" s="1452">
        <f t="shared" si="2"/>
        <v>3</v>
      </c>
      <c r="O24" s="1451">
        <f>'[4]ملاك وتشغيل35'!O24+'[4]فهد الرياض35'!O24+'[4]خالد عيون35'!O24+'[4]فهد الدمام33'!O24+'[4]عبد الله مكة 35'!O24</f>
        <v>0</v>
      </c>
      <c r="P24" s="1451">
        <f>'[4]ملاك وتشغيل35'!P24+'[4]فهد الرياض35'!P24+'[4]خالد عيون35'!P24+'[4]فهد الدمام33'!P24+'[4]عبد الله مكة 35'!P24</f>
        <v>0</v>
      </c>
      <c r="Q24" s="1451">
        <f>'[4]ملاك وتشغيل35'!Q24+'[4]فهد الرياض35'!Q24+'[4]خالد عيون35'!Q24+'[4]فهد الدمام33'!Q24+'[4]عبد الله مكة 35'!Q24</f>
        <v>0</v>
      </c>
      <c r="R24" s="1452">
        <f t="shared" si="3"/>
        <v>0</v>
      </c>
      <c r="S24" s="1451">
        <f>'[4]ملاك وتشغيل35'!S24+'[4]فهد الرياض35'!S24+'[4]خالد عيون35'!S24+'[4]فهد الدمام33'!S24+'[4]عبد الله مكة 35'!S24</f>
        <v>0</v>
      </c>
      <c r="T24" s="1451">
        <f>'[4]ملاك وتشغيل35'!T24+'[4]فهد الرياض35'!T24+'[4]خالد عيون35'!T24+'[4]فهد الدمام33'!T24+'[4]عبد الله مكة 35'!T24</f>
        <v>2</v>
      </c>
      <c r="U24" s="1451">
        <f>'[4]ملاك وتشغيل35'!U24+'[4]فهد الرياض35'!U24+'[4]خالد عيون35'!U24+'[4]فهد الدمام33'!U24+'[4]عبد الله مكة 35'!U24</f>
        <v>1</v>
      </c>
      <c r="V24" s="1452">
        <f t="shared" si="4"/>
        <v>3</v>
      </c>
      <c r="W24" s="1451">
        <f>'[4]ملاك وتشغيل35'!W24+'[4]فهد الرياض35'!W24+'[4]خالد عيون35'!W24+'[4]فهد الدمام33'!W24+'[4]عبد الله مكة 35'!W24</f>
        <v>0</v>
      </c>
      <c r="X24" s="1451">
        <f>'[4]ملاك وتشغيل35'!X24+'[4]فهد الرياض35'!X24+'[4]خالد عيون35'!X24+'[4]فهد الدمام33'!X24+'[4]عبد الله مكة 35'!X24</f>
        <v>1</v>
      </c>
      <c r="Y24" s="1451">
        <f>'[4]ملاك وتشغيل35'!Y24+'[4]فهد الرياض35'!Y24+'[4]خالد عيون35'!Y24+'[4]فهد الدمام33'!Y24+'[4]عبد الله مكة 35'!Y24</f>
        <v>0</v>
      </c>
      <c r="Z24" s="1452">
        <f t="shared" si="5"/>
        <v>1</v>
      </c>
      <c r="AA24" s="1451">
        <f>'[4]ملاك وتشغيل35'!AA24+'[4]فهد الرياض35'!AA24+'[4]خالد عيون35'!AA24+'[4]فهد الدمام33'!AA24+'[4]عبد الله مكة 35'!AA24</f>
        <v>0</v>
      </c>
      <c r="AB24" s="1451">
        <f>'[4]ملاك وتشغيل35'!AB24+'[4]فهد الرياض35'!AB24+'[4]خالد عيون35'!AB24+'[4]فهد الدمام33'!AB24+'[4]عبد الله مكة 35'!AB24</f>
        <v>1</v>
      </c>
      <c r="AC24" s="1451">
        <f>'[4]ملاك وتشغيل35'!AC24+'[4]فهد الرياض35'!AC24+'[4]خالد عيون35'!AC24+'[4]فهد الدمام33'!AC24+'[4]عبد الله مكة 35'!AC24</f>
        <v>3</v>
      </c>
      <c r="AD24" s="1452">
        <f t="shared" si="6"/>
        <v>4</v>
      </c>
    </row>
    <row r="25" spans="1:30">
      <c r="A25" s="1453" t="s">
        <v>961</v>
      </c>
      <c r="B25" s="1454" t="s">
        <v>962</v>
      </c>
      <c r="C25" s="1451">
        <f>'[4]ملاك وتشغيل35'!C25+'[4]فهد الرياض35'!C25+'[4]خالد عيون35'!C25+'[4]فهد الدمام33'!C25+'[4]عبد الله مكة 35'!C25</f>
        <v>44</v>
      </c>
      <c r="D25" s="1451">
        <f>'[4]ملاك وتشغيل35'!D25+'[4]فهد الرياض35'!D25+'[4]خالد عيون35'!D25+'[4]فهد الدمام33'!D25+'[4]عبد الله مكة 35'!D25</f>
        <v>63</v>
      </c>
      <c r="E25" s="1451">
        <f>'[4]ملاك وتشغيل35'!E25+'[4]فهد الرياض35'!E25+'[4]خالد عيون35'!E25+'[4]فهد الدمام33'!E25+'[4]عبد الله مكة 35'!E25</f>
        <v>53</v>
      </c>
      <c r="F25" s="1452">
        <f t="shared" si="0"/>
        <v>160</v>
      </c>
      <c r="G25" s="1451">
        <f>'[4]ملاك وتشغيل35'!G25+'[4]فهد الرياض35'!G25+'[4]خالد عيون35'!G25+'[4]فهد الدمام33'!G25+'[4]عبد الله مكة 35'!G25</f>
        <v>1</v>
      </c>
      <c r="H25" s="1451">
        <f>'[4]ملاك وتشغيل35'!H25+'[4]فهد الرياض35'!H25+'[4]خالد عيون35'!H25+'[4]فهد الدمام33'!H25+'[4]عبد الله مكة 35'!H25</f>
        <v>53</v>
      </c>
      <c r="I25" s="1451">
        <f>'[4]ملاك وتشغيل35'!I25+'[4]فهد الرياض35'!I25+'[4]خالد عيون35'!I25+'[4]فهد الدمام33'!I25+'[4]عبد الله مكة 35'!I25</f>
        <v>17</v>
      </c>
      <c r="J25" s="1452">
        <f t="shared" si="1"/>
        <v>71</v>
      </c>
      <c r="K25" s="1451">
        <f>'[4]ملاك وتشغيل35'!K25+'[4]فهد الرياض35'!K25+'[4]خالد عيون35'!K25+'[4]فهد الدمام33'!K25+'[4]عبد الله مكة 35'!K25</f>
        <v>6</v>
      </c>
      <c r="L25" s="1451">
        <f>'[4]ملاك وتشغيل35'!L25+'[4]فهد الرياض35'!L25+'[4]خالد عيون35'!L25+'[4]فهد الدمام33'!L25+'[4]عبد الله مكة 35'!L25</f>
        <v>33</v>
      </c>
      <c r="M25" s="1451">
        <f>'[4]ملاك وتشغيل35'!M25+'[4]فهد الرياض35'!M25+'[4]خالد عيون35'!M25+'[4]فهد الدمام33'!M25+'[4]عبد الله مكة 35'!M25</f>
        <v>23</v>
      </c>
      <c r="N25" s="1452">
        <f t="shared" si="2"/>
        <v>62</v>
      </c>
      <c r="O25" s="1451">
        <f>'[4]ملاك وتشغيل35'!O25+'[4]فهد الرياض35'!O25+'[4]خالد عيون35'!O25+'[4]فهد الدمام33'!O25+'[4]عبد الله مكة 35'!O25</f>
        <v>16</v>
      </c>
      <c r="P25" s="1451">
        <f>'[4]ملاك وتشغيل35'!P25+'[4]فهد الرياض35'!P25+'[4]خالد عيون35'!P25+'[4]فهد الدمام33'!P25+'[4]عبد الله مكة 35'!P25</f>
        <v>31</v>
      </c>
      <c r="Q25" s="1451">
        <f>'[4]ملاك وتشغيل35'!Q25+'[4]فهد الرياض35'!Q25+'[4]خالد عيون35'!Q25+'[4]فهد الدمام33'!Q25+'[4]عبد الله مكة 35'!Q25</f>
        <v>7</v>
      </c>
      <c r="R25" s="1452">
        <f t="shared" si="3"/>
        <v>54</v>
      </c>
      <c r="S25" s="1451">
        <f>'[4]ملاك وتشغيل35'!S25+'[4]فهد الرياض35'!S25+'[4]خالد عيون35'!S25+'[4]فهد الدمام33'!S25+'[4]عبد الله مكة 35'!S25</f>
        <v>2</v>
      </c>
      <c r="T25" s="1451">
        <f>'[4]ملاك وتشغيل35'!T25+'[4]فهد الرياض35'!T25+'[4]خالد عيون35'!T25+'[4]فهد الدمام33'!T25+'[4]عبد الله مكة 35'!T25</f>
        <v>36</v>
      </c>
      <c r="U25" s="1451">
        <f>'[4]ملاك وتشغيل35'!U25+'[4]فهد الرياض35'!U25+'[4]خالد عيون35'!U25+'[4]فهد الدمام33'!U25+'[4]عبد الله مكة 35'!U25</f>
        <v>17</v>
      </c>
      <c r="V25" s="1452">
        <f t="shared" si="4"/>
        <v>55</v>
      </c>
      <c r="W25" s="1451">
        <f>'[4]ملاك وتشغيل35'!W25+'[4]فهد الرياض35'!W25+'[4]خالد عيون35'!W25+'[4]فهد الدمام33'!W25+'[4]عبد الله مكة 35'!W25</f>
        <v>11</v>
      </c>
      <c r="X25" s="1451">
        <f>'[4]ملاك وتشغيل35'!X25+'[4]فهد الرياض35'!X25+'[4]خالد عيون35'!X25+'[4]فهد الدمام33'!X25+'[4]عبد الله مكة 35'!X25</f>
        <v>27</v>
      </c>
      <c r="Y25" s="1451">
        <f>'[4]ملاك وتشغيل35'!Y25+'[4]فهد الرياض35'!Y25+'[4]خالد عيون35'!Y25+'[4]فهد الدمام33'!Y25+'[4]عبد الله مكة 35'!Y25</f>
        <v>6</v>
      </c>
      <c r="Z25" s="1452">
        <f t="shared" si="5"/>
        <v>44</v>
      </c>
      <c r="AA25" s="1451">
        <f>'[4]ملاك وتشغيل35'!AA25+'[4]فهد الرياض35'!AA25+'[4]خالد عيون35'!AA25+'[4]فهد الدمام33'!AA25+'[4]عبد الله مكة 35'!AA25</f>
        <v>10</v>
      </c>
      <c r="AB25" s="1451">
        <f>'[4]ملاك وتشغيل35'!AB25+'[4]فهد الرياض35'!AB25+'[4]خالد عيون35'!AB25+'[4]فهد الدمام33'!AB25+'[4]عبد الله مكة 35'!AB25</f>
        <v>36</v>
      </c>
      <c r="AC25" s="1451">
        <f>'[4]ملاك وتشغيل35'!AC25+'[4]فهد الرياض35'!AC25+'[4]خالد عيون35'!AC25+'[4]فهد الدمام33'!AC25+'[4]عبد الله مكة 35'!AC25</f>
        <v>26</v>
      </c>
      <c r="AD25" s="1452">
        <f t="shared" si="6"/>
        <v>72</v>
      </c>
    </row>
    <row r="26" spans="1:30">
      <c r="A26" s="1453" t="s">
        <v>963</v>
      </c>
      <c r="B26" s="1454" t="s">
        <v>964</v>
      </c>
      <c r="C26" s="1451">
        <f>'[4]ملاك وتشغيل35'!C26+'[4]فهد الرياض35'!C26+'[4]خالد عيون35'!C26+'[4]فهد الدمام33'!C26+'[4]عبد الله مكة 35'!C26</f>
        <v>4</v>
      </c>
      <c r="D26" s="1451">
        <f>'[4]ملاك وتشغيل35'!D26+'[4]فهد الرياض35'!D26+'[4]خالد عيون35'!D26+'[4]فهد الدمام33'!D26+'[4]عبد الله مكة 35'!D26</f>
        <v>66</v>
      </c>
      <c r="E26" s="1451">
        <f>'[4]ملاك وتشغيل35'!E26+'[4]فهد الرياض35'!E26+'[4]خالد عيون35'!E26+'[4]فهد الدمام33'!E26+'[4]عبد الله مكة 35'!E26</f>
        <v>44</v>
      </c>
      <c r="F26" s="1452">
        <f t="shared" si="0"/>
        <v>114</v>
      </c>
      <c r="G26" s="1451">
        <f>'[4]ملاك وتشغيل35'!G26+'[4]فهد الرياض35'!G26+'[4]خالد عيون35'!G26+'[4]فهد الدمام33'!G26+'[4]عبد الله مكة 35'!G26</f>
        <v>1</v>
      </c>
      <c r="H26" s="1451">
        <f>'[4]ملاك وتشغيل35'!H26+'[4]فهد الرياض35'!H26+'[4]خالد عيون35'!H26+'[4]فهد الدمام33'!H26+'[4]عبد الله مكة 35'!H26</f>
        <v>46</v>
      </c>
      <c r="I26" s="1451">
        <f>'[4]ملاك وتشغيل35'!I26+'[4]فهد الرياض35'!I26+'[4]خالد عيون35'!I26+'[4]فهد الدمام33'!I26+'[4]عبد الله مكة 35'!I26</f>
        <v>15</v>
      </c>
      <c r="J26" s="1452">
        <f t="shared" si="1"/>
        <v>62</v>
      </c>
      <c r="K26" s="1451">
        <f>'[4]ملاك وتشغيل35'!K26+'[4]فهد الرياض35'!K26+'[4]خالد عيون35'!K26+'[4]فهد الدمام33'!K26+'[4]عبد الله مكة 35'!K26</f>
        <v>4</v>
      </c>
      <c r="L26" s="1451">
        <f>'[4]ملاك وتشغيل35'!L26+'[4]فهد الرياض35'!L26+'[4]خالد عيون35'!L26+'[4]فهد الدمام33'!L26+'[4]عبد الله مكة 35'!L26</f>
        <v>23</v>
      </c>
      <c r="M26" s="1451">
        <f>'[4]ملاك وتشغيل35'!M26+'[4]فهد الرياض35'!M26+'[4]خالد عيون35'!M26+'[4]فهد الدمام33'!M26+'[4]عبد الله مكة 35'!M26</f>
        <v>14</v>
      </c>
      <c r="N26" s="1452">
        <f t="shared" si="2"/>
        <v>41</v>
      </c>
      <c r="O26" s="1451">
        <f>'[4]ملاك وتشغيل35'!O26+'[4]فهد الرياض35'!O26+'[4]خالد عيون35'!O26+'[4]فهد الدمام33'!O26+'[4]عبد الله مكة 35'!O26</f>
        <v>0</v>
      </c>
      <c r="P26" s="1451">
        <f>'[4]ملاك وتشغيل35'!P26+'[4]فهد الرياض35'!P26+'[4]خالد عيون35'!P26+'[4]فهد الدمام33'!P26+'[4]عبد الله مكة 35'!P26</f>
        <v>39</v>
      </c>
      <c r="Q26" s="1451">
        <f>'[4]ملاك وتشغيل35'!Q26+'[4]فهد الرياض35'!Q26+'[4]خالد عيون35'!Q26+'[4]فهد الدمام33'!Q26+'[4]عبد الله مكة 35'!Q26</f>
        <v>6</v>
      </c>
      <c r="R26" s="1452">
        <f t="shared" si="3"/>
        <v>45</v>
      </c>
      <c r="S26" s="1451">
        <f>'[4]ملاك وتشغيل35'!S26+'[4]فهد الرياض35'!S26+'[4]خالد عيون35'!S26+'[4]فهد الدمام33'!S26+'[4]عبد الله مكة 35'!S26</f>
        <v>1</v>
      </c>
      <c r="T26" s="1451">
        <f>'[4]ملاك وتشغيل35'!T26+'[4]فهد الرياض35'!T26+'[4]خالد عيون35'!T26+'[4]فهد الدمام33'!T26+'[4]عبد الله مكة 35'!T26</f>
        <v>41</v>
      </c>
      <c r="U26" s="1451">
        <f>'[4]ملاك وتشغيل35'!U26+'[4]فهد الرياض35'!U26+'[4]خالد عيون35'!U26+'[4]فهد الدمام33'!U26+'[4]عبد الله مكة 35'!U26</f>
        <v>10</v>
      </c>
      <c r="V26" s="1452">
        <f t="shared" si="4"/>
        <v>52</v>
      </c>
      <c r="W26" s="1451">
        <f>'[4]ملاك وتشغيل35'!W26+'[4]فهد الرياض35'!W26+'[4]خالد عيون35'!W26+'[4]فهد الدمام33'!W26+'[4]عبد الله مكة 35'!W26</f>
        <v>2</v>
      </c>
      <c r="X26" s="1451">
        <f>'[4]ملاك وتشغيل35'!X26+'[4]فهد الرياض35'!X26+'[4]خالد عيون35'!X26+'[4]فهد الدمام33'!X26+'[4]عبد الله مكة 35'!X26</f>
        <v>41</v>
      </c>
      <c r="Y26" s="1451">
        <f>'[4]ملاك وتشغيل35'!Y26+'[4]فهد الرياض35'!Y26+'[4]خالد عيون35'!Y26+'[4]فهد الدمام33'!Y26+'[4]عبد الله مكة 35'!Y26</f>
        <v>10</v>
      </c>
      <c r="Z26" s="1452">
        <f t="shared" si="5"/>
        <v>53</v>
      </c>
      <c r="AA26" s="1451">
        <f>'[4]ملاك وتشغيل35'!AA26+'[4]فهد الرياض35'!AA26+'[4]خالد عيون35'!AA26+'[4]فهد الدمام33'!AA26+'[4]عبد الله مكة 35'!AA26</f>
        <v>4</v>
      </c>
      <c r="AB26" s="1451">
        <f>'[4]ملاك وتشغيل35'!AB26+'[4]فهد الرياض35'!AB26+'[4]خالد عيون35'!AB26+'[4]فهد الدمام33'!AB26+'[4]عبد الله مكة 35'!AB26</f>
        <v>52</v>
      </c>
      <c r="AC26" s="1451">
        <f>'[4]ملاك وتشغيل35'!AC26+'[4]فهد الرياض35'!AC26+'[4]خالد عيون35'!AC26+'[4]فهد الدمام33'!AC26+'[4]عبد الله مكة 35'!AC26</f>
        <v>24</v>
      </c>
      <c r="AD26" s="1452">
        <f t="shared" si="6"/>
        <v>80</v>
      </c>
    </row>
    <row r="27" spans="1:30">
      <c r="A27" s="1453" t="s">
        <v>965</v>
      </c>
      <c r="B27" s="1454" t="s">
        <v>966</v>
      </c>
      <c r="C27" s="1451">
        <f>'[4]ملاك وتشغيل35'!C27+'[4]فهد الرياض35'!C27+'[4]خالد عيون35'!C27+'[4]فهد الدمام33'!C27+'[4]عبد الله مكة 35'!C27</f>
        <v>40</v>
      </c>
      <c r="D27" s="1451">
        <f>'[4]ملاك وتشغيل35'!D27+'[4]فهد الرياض35'!D27+'[4]خالد عيون35'!D27+'[4]فهد الدمام33'!D27+'[4]عبد الله مكة 35'!D27</f>
        <v>100</v>
      </c>
      <c r="E27" s="1451">
        <f>'[4]ملاك وتشغيل35'!E27+'[4]فهد الرياض35'!E27+'[4]خالد عيون35'!E27+'[4]فهد الدمام33'!E27+'[4]عبد الله مكة 35'!E27</f>
        <v>82</v>
      </c>
      <c r="F27" s="1452">
        <f t="shared" si="0"/>
        <v>222</v>
      </c>
      <c r="G27" s="1451">
        <f>'[4]ملاك وتشغيل35'!G27+'[4]فهد الرياض35'!G27+'[4]خالد عيون35'!G27+'[4]فهد الدمام33'!G27+'[4]عبد الله مكة 35'!G27</f>
        <v>2</v>
      </c>
      <c r="H27" s="1451">
        <f>'[4]ملاك وتشغيل35'!H27+'[4]فهد الرياض35'!H27+'[4]خالد عيون35'!H27+'[4]فهد الدمام33'!H27+'[4]عبد الله مكة 35'!H27</f>
        <v>81</v>
      </c>
      <c r="I27" s="1451">
        <f>'[4]ملاك وتشغيل35'!I27+'[4]فهد الرياض35'!I27+'[4]خالد عيون35'!I27+'[4]فهد الدمام33'!I27+'[4]عبد الله مكة 35'!I27</f>
        <v>16</v>
      </c>
      <c r="J27" s="1452">
        <f t="shared" si="1"/>
        <v>99</v>
      </c>
      <c r="K27" s="1451">
        <f>'[4]ملاك وتشغيل35'!K27+'[4]فهد الرياض35'!K27+'[4]خالد عيون35'!K27+'[4]فهد الدمام33'!K27+'[4]عبد الله مكة 35'!K27</f>
        <v>8</v>
      </c>
      <c r="L27" s="1451">
        <f>'[4]ملاك وتشغيل35'!L27+'[4]فهد الرياض35'!L27+'[4]خالد عيون35'!L27+'[4]فهد الدمام33'!L27+'[4]عبد الله مكة 35'!L27</f>
        <v>36</v>
      </c>
      <c r="M27" s="1451">
        <f>'[4]ملاك وتشغيل35'!M27+'[4]فهد الرياض35'!M27+'[4]خالد عيون35'!M27+'[4]فهد الدمام33'!M27+'[4]عبد الله مكة 35'!M27</f>
        <v>16</v>
      </c>
      <c r="N27" s="1452">
        <f t="shared" si="2"/>
        <v>60</v>
      </c>
      <c r="O27" s="1451">
        <f>'[4]ملاك وتشغيل35'!O27+'[4]فهد الرياض35'!O27+'[4]خالد عيون35'!O27+'[4]فهد الدمام33'!O27+'[4]عبد الله مكة 35'!O27</f>
        <v>12</v>
      </c>
      <c r="P27" s="1451">
        <f>'[4]ملاك وتشغيل35'!P27+'[4]فهد الرياض35'!P27+'[4]خالد عيون35'!P27+'[4]فهد الدمام33'!P27+'[4]عبد الله مكة 35'!P27</f>
        <v>41</v>
      </c>
      <c r="Q27" s="1451">
        <f>'[4]ملاك وتشغيل35'!Q27+'[4]فهد الرياض35'!Q27+'[4]خالد عيون35'!Q27+'[4]فهد الدمام33'!Q27+'[4]عبد الله مكة 35'!Q27</f>
        <v>6</v>
      </c>
      <c r="R27" s="1452">
        <f t="shared" si="3"/>
        <v>59</v>
      </c>
      <c r="S27" s="1451">
        <f>'[4]ملاك وتشغيل35'!S27+'[4]فهد الرياض35'!S27+'[4]خالد عيون35'!S27+'[4]فهد الدمام33'!S27+'[4]عبد الله مكة 35'!S27</f>
        <v>11</v>
      </c>
      <c r="T27" s="1451">
        <f>'[4]ملاك وتشغيل35'!T27+'[4]فهد الرياض35'!T27+'[4]خالد عيون35'!T27+'[4]فهد الدمام33'!T27+'[4]عبد الله مكة 35'!T27</f>
        <v>47</v>
      </c>
      <c r="U27" s="1451">
        <f>'[4]ملاك وتشغيل35'!U27+'[4]فهد الرياض35'!U27+'[4]خالد عيون35'!U27+'[4]فهد الدمام33'!U27+'[4]عبد الله مكة 35'!U27</f>
        <v>22</v>
      </c>
      <c r="V27" s="1452">
        <f t="shared" si="4"/>
        <v>80</v>
      </c>
      <c r="W27" s="1451">
        <f>'[4]ملاك وتشغيل35'!W27+'[4]فهد الرياض35'!W27+'[4]خالد عيون35'!W27+'[4]فهد الدمام33'!W27+'[4]عبد الله مكة 35'!W27</f>
        <v>34</v>
      </c>
      <c r="X27" s="1451">
        <f>'[4]ملاك وتشغيل35'!X27+'[4]فهد الرياض35'!X27+'[4]خالد عيون35'!X27+'[4]فهد الدمام33'!X27+'[4]عبد الله مكة 35'!X27</f>
        <v>43</v>
      </c>
      <c r="Y27" s="1451">
        <f>'[4]ملاك وتشغيل35'!Y27+'[4]فهد الرياض35'!Y27+'[4]خالد عيون35'!Y27+'[4]فهد الدمام33'!Y27+'[4]عبد الله مكة 35'!Y27</f>
        <v>8</v>
      </c>
      <c r="Z27" s="1452">
        <f t="shared" si="5"/>
        <v>85</v>
      </c>
      <c r="AA27" s="1451">
        <f>'[4]ملاك وتشغيل35'!AA27+'[4]فهد الرياض35'!AA27+'[4]خالد عيون35'!AA27+'[4]فهد الدمام33'!AA27+'[4]عبد الله مكة 35'!AA27</f>
        <v>40</v>
      </c>
      <c r="AB27" s="1451">
        <f>'[4]ملاك وتشغيل35'!AB27+'[4]فهد الرياض35'!AB27+'[4]خالد عيون35'!AB27+'[4]فهد الدمام33'!AB27+'[4]عبد الله مكة 35'!AB27</f>
        <v>65</v>
      </c>
      <c r="AC27" s="1451">
        <f>'[4]ملاك وتشغيل35'!AC27+'[4]فهد الرياض35'!AC27+'[4]خالد عيون35'!AC27+'[4]فهد الدمام33'!AC27+'[4]عبد الله مكة 35'!AC27</f>
        <v>36</v>
      </c>
      <c r="AD27" s="1452">
        <f t="shared" si="6"/>
        <v>141</v>
      </c>
    </row>
    <row r="28" spans="1:30">
      <c r="A28" s="1453" t="s">
        <v>967</v>
      </c>
      <c r="B28" s="1454" t="s">
        <v>968</v>
      </c>
      <c r="C28" s="1451">
        <f>'[4]ملاك وتشغيل35'!C28+'[4]فهد الرياض35'!C28+'[4]خالد عيون35'!C28+'[4]فهد الدمام33'!C28+'[4]عبد الله مكة 35'!C28</f>
        <v>25</v>
      </c>
      <c r="D28" s="1451">
        <f>'[4]ملاك وتشغيل35'!D28+'[4]فهد الرياض35'!D28+'[4]خالد عيون35'!D28+'[4]فهد الدمام33'!D28+'[4]عبد الله مكة 35'!D28</f>
        <v>5</v>
      </c>
      <c r="E28" s="1451">
        <f>'[4]ملاك وتشغيل35'!E28+'[4]فهد الرياض35'!E28+'[4]خالد عيون35'!E28+'[4]فهد الدمام33'!E28+'[4]عبد الله مكة 35'!E28</f>
        <v>10</v>
      </c>
      <c r="F28" s="1452">
        <f t="shared" si="0"/>
        <v>40</v>
      </c>
      <c r="G28" s="1451">
        <f>'[4]ملاك وتشغيل35'!G28+'[4]فهد الرياض35'!G28+'[4]خالد عيون35'!G28+'[4]فهد الدمام33'!G28+'[4]عبد الله مكة 35'!G28</f>
        <v>4</v>
      </c>
      <c r="H28" s="1451">
        <f>'[4]ملاك وتشغيل35'!H28+'[4]فهد الرياض35'!H28+'[4]خالد عيون35'!H28+'[4]فهد الدمام33'!H28+'[4]عبد الله مكة 35'!H28</f>
        <v>10</v>
      </c>
      <c r="I28" s="1451">
        <f>'[4]ملاك وتشغيل35'!I28+'[4]فهد الرياض35'!I28+'[4]خالد عيون35'!I28+'[4]فهد الدمام33'!I28+'[4]عبد الله مكة 35'!I28</f>
        <v>3</v>
      </c>
      <c r="J28" s="1452">
        <f t="shared" si="1"/>
        <v>17</v>
      </c>
      <c r="K28" s="1451">
        <f>'[4]ملاك وتشغيل35'!K28+'[4]فهد الرياض35'!K28+'[4]خالد عيون35'!K28+'[4]فهد الدمام33'!K28+'[4]عبد الله مكة 35'!K28</f>
        <v>7</v>
      </c>
      <c r="L28" s="1451">
        <f>'[4]ملاك وتشغيل35'!L28+'[4]فهد الرياض35'!L28+'[4]خالد عيون35'!L28+'[4]فهد الدمام33'!L28+'[4]عبد الله مكة 35'!L28</f>
        <v>5</v>
      </c>
      <c r="M28" s="1451">
        <f>'[4]ملاك وتشغيل35'!M28+'[4]فهد الرياض35'!M28+'[4]خالد عيون35'!M28+'[4]فهد الدمام33'!M28+'[4]عبد الله مكة 35'!M28</f>
        <v>6</v>
      </c>
      <c r="N28" s="1452">
        <f t="shared" si="2"/>
        <v>18</v>
      </c>
      <c r="O28" s="1451">
        <f>'[4]ملاك وتشغيل35'!O28+'[4]فهد الرياض35'!O28+'[4]خالد عيون35'!O28+'[4]فهد الدمام33'!O28+'[4]عبد الله مكة 35'!O28</f>
        <v>2</v>
      </c>
      <c r="P28" s="1451">
        <f>'[4]ملاك وتشغيل35'!P28+'[4]فهد الرياض35'!P28+'[4]خالد عيون35'!P28+'[4]فهد الدمام33'!P28+'[4]عبد الله مكة 35'!P28</f>
        <v>9</v>
      </c>
      <c r="Q28" s="1451">
        <f>'[4]ملاك وتشغيل35'!Q28+'[4]فهد الرياض35'!Q28+'[4]خالد عيون35'!Q28+'[4]فهد الدمام33'!Q28+'[4]عبد الله مكة 35'!Q28</f>
        <v>1</v>
      </c>
      <c r="R28" s="1452">
        <f t="shared" si="3"/>
        <v>12</v>
      </c>
      <c r="S28" s="1451">
        <f>'[4]ملاك وتشغيل35'!S28+'[4]فهد الرياض35'!S28+'[4]خالد عيون35'!S28+'[4]فهد الدمام33'!S28+'[4]عبد الله مكة 35'!S28</f>
        <v>6</v>
      </c>
      <c r="T28" s="1451">
        <f>'[4]ملاك وتشغيل35'!T28+'[4]فهد الرياض35'!T28+'[4]خالد عيون35'!T28+'[4]فهد الدمام33'!T28+'[4]عبد الله مكة 35'!T28</f>
        <v>8</v>
      </c>
      <c r="U28" s="1451">
        <f>'[4]ملاك وتشغيل35'!U28+'[4]فهد الرياض35'!U28+'[4]خالد عيون35'!U28+'[4]فهد الدمام33'!U28+'[4]عبد الله مكة 35'!U28</f>
        <v>2</v>
      </c>
      <c r="V28" s="1452">
        <f t="shared" si="4"/>
        <v>16</v>
      </c>
      <c r="W28" s="1451">
        <f>'[4]ملاك وتشغيل35'!W28+'[4]فهد الرياض35'!W28+'[4]خالد عيون35'!W28+'[4]فهد الدمام33'!W28+'[4]عبد الله مكة 35'!W28</f>
        <v>2</v>
      </c>
      <c r="X28" s="1451">
        <f>'[4]ملاك وتشغيل35'!X28+'[4]فهد الرياض35'!X28+'[4]خالد عيون35'!X28+'[4]فهد الدمام33'!X28+'[4]عبد الله مكة 35'!X28</f>
        <v>5</v>
      </c>
      <c r="Y28" s="1451">
        <f>'[4]ملاك وتشغيل35'!Y28+'[4]فهد الرياض35'!Y28+'[4]خالد عيون35'!Y28+'[4]فهد الدمام33'!Y28+'[4]عبد الله مكة 35'!Y28</f>
        <v>3</v>
      </c>
      <c r="Z28" s="1452">
        <f t="shared" si="5"/>
        <v>10</v>
      </c>
      <c r="AA28" s="1451">
        <f>'[4]ملاك وتشغيل35'!AA28+'[4]فهد الرياض35'!AA28+'[4]خالد عيون35'!AA28+'[4]فهد الدمام33'!AA28+'[4]عبد الله مكة 35'!AA28</f>
        <v>5</v>
      </c>
      <c r="AB28" s="1451">
        <f>'[4]ملاك وتشغيل35'!AB28+'[4]فهد الرياض35'!AB28+'[4]خالد عيون35'!AB28+'[4]فهد الدمام33'!AB28+'[4]عبد الله مكة 35'!AB28</f>
        <v>6</v>
      </c>
      <c r="AC28" s="1451">
        <f>'[4]ملاك وتشغيل35'!AC28+'[4]فهد الرياض35'!AC28+'[4]خالد عيون35'!AC28+'[4]فهد الدمام33'!AC28+'[4]عبد الله مكة 35'!AC28</f>
        <v>5</v>
      </c>
      <c r="AD28" s="1452">
        <f t="shared" si="6"/>
        <v>16</v>
      </c>
    </row>
    <row r="29" spans="1:30">
      <c r="A29" s="1453" t="s">
        <v>969</v>
      </c>
      <c r="B29" s="1454" t="s">
        <v>970</v>
      </c>
      <c r="C29" s="1451">
        <f>'[4]ملاك وتشغيل35'!C29+'[4]فهد الرياض35'!C29+'[4]خالد عيون35'!C29+'[4]فهد الدمام33'!C29+'[4]عبد الله مكة 35'!C29</f>
        <v>275</v>
      </c>
      <c r="D29" s="1451">
        <f>'[4]ملاك وتشغيل35'!D29+'[4]فهد الرياض35'!D29+'[4]خالد عيون35'!D29+'[4]فهد الدمام33'!D29+'[4]عبد الله مكة 35'!D29</f>
        <v>168</v>
      </c>
      <c r="E29" s="1451">
        <f>'[4]ملاك وتشغيل35'!E29+'[4]فهد الرياض35'!E29+'[4]خالد عيون35'!E29+'[4]فهد الدمام33'!E29+'[4]عبد الله مكة 35'!E29</f>
        <v>113</v>
      </c>
      <c r="F29" s="1452">
        <f t="shared" si="0"/>
        <v>556</v>
      </c>
      <c r="G29" s="1451">
        <f>'[4]ملاك وتشغيل35'!G29+'[4]فهد الرياض35'!G29+'[4]خالد عيون35'!G29+'[4]فهد الدمام33'!G29+'[4]عبد الله مكة 35'!G29</f>
        <v>82</v>
      </c>
      <c r="H29" s="1451">
        <f>'[4]ملاك وتشغيل35'!H29+'[4]فهد الرياض35'!H29+'[4]خالد عيون35'!H29+'[4]فهد الدمام33'!H29+'[4]عبد الله مكة 35'!H29</f>
        <v>70</v>
      </c>
      <c r="I29" s="1451">
        <f>'[4]ملاك وتشغيل35'!I29+'[4]فهد الرياض35'!I29+'[4]خالد عيون35'!I29+'[4]فهد الدمام33'!I29+'[4]عبد الله مكة 35'!I29</f>
        <v>48</v>
      </c>
      <c r="J29" s="1452">
        <f t="shared" si="1"/>
        <v>200</v>
      </c>
      <c r="K29" s="1451">
        <f>'[4]ملاك وتشغيل35'!K29+'[4]فهد الرياض35'!K29+'[4]خالد عيون35'!K29+'[4]فهد الدمام33'!K29+'[4]عبد الله مكة 35'!K29</f>
        <v>47</v>
      </c>
      <c r="L29" s="1451">
        <f>'[4]ملاك وتشغيل35'!L29+'[4]فهد الرياض35'!L29+'[4]خالد عيون35'!L29+'[4]فهد الدمام33'!L29+'[4]عبد الله مكة 35'!L29</f>
        <v>94</v>
      </c>
      <c r="M29" s="1451">
        <f>'[4]ملاك وتشغيل35'!M29+'[4]فهد الرياض35'!M29+'[4]خالد عيون35'!M29+'[4]فهد الدمام33'!M29+'[4]عبد الله مكة 35'!M29</f>
        <v>71</v>
      </c>
      <c r="N29" s="1452">
        <f t="shared" si="2"/>
        <v>212</v>
      </c>
      <c r="O29" s="1451">
        <f>'[4]ملاك وتشغيل35'!O29+'[4]فهد الرياض35'!O29+'[4]خالد عيون35'!O29+'[4]فهد الدمام33'!O29+'[4]عبد الله مكة 35'!O29</f>
        <v>38</v>
      </c>
      <c r="P29" s="1451">
        <f>'[4]ملاك وتشغيل35'!P29+'[4]فهد الرياض35'!P29+'[4]خالد عيون35'!P29+'[4]فهد الدمام33'!P29+'[4]عبد الله مكة 35'!P29</f>
        <v>59</v>
      </c>
      <c r="Q29" s="1451">
        <f>'[4]ملاك وتشغيل35'!Q29+'[4]فهد الرياض35'!Q29+'[4]خالد عيون35'!Q29+'[4]فهد الدمام33'!Q29+'[4]عبد الله مكة 35'!Q29</f>
        <v>27</v>
      </c>
      <c r="R29" s="1452">
        <f t="shared" si="3"/>
        <v>124</v>
      </c>
      <c r="S29" s="1451">
        <f>'[4]ملاك وتشغيل35'!S29+'[4]فهد الرياض35'!S29+'[4]خالد عيون35'!S29+'[4]فهد الدمام33'!S29+'[4]عبد الله مكة 35'!S29</f>
        <v>117</v>
      </c>
      <c r="T29" s="1451">
        <f>'[4]ملاك وتشغيل35'!T29+'[4]فهد الرياض35'!T29+'[4]خالد عيون35'!T29+'[4]فهد الدمام33'!T29+'[4]عبد الله مكة 35'!T29</f>
        <v>90</v>
      </c>
      <c r="U29" s="1451">
        <f>'[4]ملاك وتشغيل35'!U29+'[4]فهد الرياض35'!U29+'[4]خالد عيون35'!U29+'[4]فهد الدمام33'!U29+'[4]عبد الله مكة 35'!U29</f>
        <v>57</v>
      </c>
      <c r="V29" s="1452">
        <f t="shared" si="4"/>
        <v>264</v>
      </c>
      <c r="W29" s="1451">
        <f>'[4]ملاك وتشغيل35'!W29+'[4]فهد الرياض35'!W29+'[4]خالد عيون35'!W29+'[4]فهد الدمام33'!W29+'[4]عبد الله مكة 35'!W29</f>
        <v>69</v>
      </c>
      <c r="X29" s="1451">
        <f>'[4]ملاك وتشغيل35'!X29+'[4]فهد الرياض35'!X29+'[4]خالد عيون35'!X29+'[4]فهد الدمام33'!X29+'[4]عبد الله مكة 35'!X29</f>
        <v>55</v>
      </c>
      <c r="Y29" s="1451">
        <f>'[4]ملاك وتشغيل35'!Y29+'[4]فهد الرياض35'!Y29+'[4]خالد عيون35'!Y29+'[4]فهد الدمام33'!Y29+'[4]عبد الله مكة 35'!Y29</f>
        <v>13</v>
      </c>
      <c r="Z29" s="1452">
        <f t="shared" si="5"/>
        <v>137</v>
      </c>
      <c r="AA29" s="1451">
        <f>'[4]ملاك وتشغيل35'!AA29+'[4]فهد الرياض35'!AA29+'[4]خالد عيون35'!AA29+'[4]فهد الدمام33'!AA29+'[4]عبد الله مكة 35'!AA29</f>
        <v>138</v>
      </c>
      <c r="AB29" s="1451">
        <f>'[4]ملاك وتشغيل35'!AB29+'[4]فهد الرياض35'!AB29+'[4]خالد عيون35'!AB29+'[4]فهد الدمام33'!AB29+'[4]عبد الله مكة 35'!AB29</f>
        <v>76</v>
      </c>
      <c r="AC29" s="1451">
        <f>'[4]ملاك وتشغيل35'!AC29+'[4]فهد الرياض35'!AC29+'[4]خالد عيون35'!AC29+'[4]فهد الدمام33'!AC29+'[4]عبد الله مكة 35'!AC29</f>
        <v>69</v>
      </c>
      <c r="AD29" s="1452">
        <f t="shared" si="6"/>
        <v>283</v>
      </c>
    </row>
    <row r="30" spans="1:30">
      <c r="A30" s="1453" t="s">
        <v>971</v>
      </c>
      <c r="B30" s="1454" t="s">
        <v>972</v>
      </c>
      <c r="C30" s="1451">
        <f>'[4]ملاك وتشغيل35'!C30+'[4]فهد الرياض35'!C30+'[4]خالد عيون35'!C30+'[4]فهد الدمام33'!C30+'[4]عبد الله مكة 35'!C30</f>
        <v>47</v>
      </c>
      <c r="D30" s="1451">
        <f>'[4]ملاك وتشغيل35'!D30+'[4]فهد الرياض35'!D30+'[4]خالد عيون35'!D30+'[4]فهد الدمام33'!D30+'[4]عبد الله مكة 35'!D30</f>
        <v>40</v>
      </c>
      <c r="E30" s="1451">
        <f>'[4]ملاك وتشغيل35'!E30+'[4]فهد الرياض35'!E30+'[4]خالد عيون35'!E30+'[4]فهد الدمام33'!E30+'[4]عبد الله مكة 35'!E30</f>
        <v>20</v>
      </c>
      <c r="F30" s="1452">
        <f t="shared" si="0"/>
        <v>107</v>
      </c>
      <c r="G30" s="1451">
        <f>'[4]ملاك وتشغيل35'!G30+'[4]فهد الرياض35'!G30+'[4]خالد عيون35'!G30+'[4]فهد الدمام33'!G30+'[4]عبد الله مكة 35'!G30</f>
        <v>0</v>
      </c>
      <c r="H30" s="1451">
        <f>'[4]ملاك وتشغيل35'!H30+'[4]فهد الرياض35'!H30+'[4]خالد عيون35'!H30+'[4]فهد الدمام33'!H30+'[4]عبد الله مكة 35'!H30</f>
        <v>10</v>
      </c>
      <c r="I30" s="1451">
        <f>'[4]ملاك وتشغيل35'!I30+'[4]فهد الرياض35'!I30+'[4]خالد عيون35'!I30+'[4]فهد الدمام33'!I30+'[4]عبد الله مكة 35'!I30</f>
        <v>5</v>
      </c>
      <c r="J30" s="1452">
        <f t="shared" si="1"/>
        <v>15</v>
      </c>
      <c r="K30" s="1451">
        <f>'[4]ملاك وتشغيل35'!K30+'[4]فهد الرياض35'!K30+'[4]خالد عيون35'!K30+'[4]فهد الدمام33'!K30+'[4]عبد الله مكة 35'!K30</f>
        <v>24</v>
      </c>
      <c r="L30" s="1451">
        <f>'[4]ملاك وتشغيل35'!L30+'[4]فهد الرياض35'!L30+'[4]خالد عيون35'!L30+'[4]فهد الدمام33'!L30+'[4]عبد الله مكة 35'!L30</f>
        <v>23</v>
      </c>
      <c r="M30" s="1451">
        <f>'[4]ملاك وتشغيل35'!M30+'[4]فهد الرياض35'!M30+'[4]خالد عيون35'!M30+'[4]فهد الدمام33'!M30+'[4]عبد الله مكة 35'!M30</f>
        <v>18</v>
      </c>
      <c r="N30" s="1452">
        <f t="shared" si="2"/>
        <v>65</v>
      </c>
      <c r="O30" s="1451">
        <f>'[4]ملاك وتشغيل35'!O30+'[4]فهد الرياض35'!O30+'[4]خالد عيون35'!O30+'[4]فهد الدمام33'!O30+'[4]عبد الله مكة 35'!O30</f>
        <v>28</v>
      </c>
      <c r="P30" s="1451">
        <f>'[4]ملاك وتشغيل35'!P30+'[4]فهد الرياض35'!P30+'[4]خالد عيون35'!P30+'[4]فهد الدمام33'!P30+'[4]عبد الله مكة 35'!P30</f>
        <v>44</v>
      </c>
      <c r="Q30" s="1451">
        <f>'[4]ملاك وتشغيل35'!Q30+'[4]فهد الرياض35'!Q30+'[4]خالد عيون35'!Q30+'[4]فهد الدمام33'!Q30+'[4]عبد الله مكة 35'!Q30</f>
        <v>7</v>
      </c>
      <c r="R30" s="1452">
        <f t="shared" si="3"/>
        <v>79</v>
      </c>
      <c r="S30" s="1451">
        <f>'[4]ملاك وتشغيل35'!S30+'[4]فهد الرياض35'!S30+'[4]خالد عيون35'!S30+'[4]فهد الدمام33'!S30+'[4]عبد الله مكة 35'!S30</f>
        <v>7</v>
      </c>
      <c r="T30" s="1451">
        <f>'[4]ملاك وتشغيل35'!T30+'[4]فهد الرياض35'!T30+'[4]خالد عيون35'!T30+'[4]فهد الدمام33'!T30+'[4]عبد الله مكة 35'!T30</f>
        <v>21</v>
      </c>
      <c r="U30" s="1451">
        <f>'[4]ملاك وتشغيل35'!U30+'[4]فهد الرياض35'!U30+'[4]خالد عيون35'!U30+'[4]فهد الدمام33'!U30+'[4]عبد الله مكة 35'!U30</f>
        <v>9</v>
      </c>
      <c r="V30" s="1452">
        <f t="shared" si="4"/>
        <v>37</v>
      </c>
      <c r="W30" s="1451">
        <f>'[4]ملاك وتشغيل35'!W30+'[4]فهد الرياض35'!W30+'[4]خالد عيون35'!W30+'[4]فهد الدمام33'!W30+'[4]عبد الله مكة 35'!W30</f>
        <v>22</v>
      </c>
      <c r="X30" s="1451">
        <f>'[4]ملاك وتشغيل35'!X30+'[4]فهد الرياض35'!X30+'[4]خالد عيون35'!X30+'[4]فهد الدمام33'!X30+'[4]عبد الله مكة 35'!X30</f>
        <v>20</v>
      </c>
      <c r="Y30" s="1451">
        <f>'[4]ملاك وتشغيل35'!Y30+'[4]فهد الرياض35'!Y30+'[4]خالد عيون35'!Y30+'[4]فهد الدمام33'!Y30+'[4]عبد الله مكة 35'!Y30</f>
        <v>2</v>
      </c>
      <c r="Z30" s="1452">
        <f t="shared" si="5"/>
        <v>44</v>
      </c>
      <c r="AA30" s="1451">
        <f>'[4]ملاك وتشغيل35'!AA30+'[4]فهد الرياض35'!AA30+'[4]خالد عيون35'!AA30+'[4]فهد الدمام33'!AA30+'[4]عبد الله مكة 35'!AA30</f>
        <v>18</v>
      </c>
      <c r="AB30" s="1451">
        <f>'[4]ملاك وتشغيل35'!AB30+'[4]فهد الرياض35'!AB30+'[4]خالد عيون35'!AB30+'[4]فهد الدمام33'!AB30+'[4]عبد الله مكة 35'!AB30</f>
        <v>19</v>
      </c>
      <c r="AC30" s="1451">
        <f>'[4]ملاك وتشغيل35'!AC30+'[4]فهد الرياض35'!AC30+'[4]خالد عيون35'!AC30+'[4]فهد الدمام33'!AC30+'[4]عبد الله مكة 35'!AC30</f>
        <v>15</v>
      </c>
      <c r="AD30" s="1452">
        <f t="shared" si="6"/>
        <v>52</v>
      </c>
    </row>
    <row r="31" spans="1:30">
      <c r="A31" s="1453" t="s">
        <v>973</v>
      </c>
      <c r="B31" s="1454" t="s">
        <v>974</v>
      </c>
      <c r="C31" s="1451">
        <f>'[4]ملاك وتشغيل35'!C31+'[4]فهد الرياض35'!C31+'[4]خالد عيون35'!C31+'[4]فهد الدمام33'!C31+'[4]عبد الله مكة 35'!C31</f>
        <v>0</v>
      </c>
      <c r="D31" s="1451">
        <f>'[4]ملاك وتشغيل35'!D31+'[4]فهد الرياض35'!D31+'[4]خالد عيون35'!D31+'[4]فهد الدمام33'!D31+'[4]عبد الله مكة 35'!D31</f>
        <v>12</v>
      </c>
      <c r="E31" s="1451">
        <f>'[4]ملاك وتشغيل35'!E31+'[4]فهد الرياض35'!E31+'[4]خالد عيون35'!E31+'[4]فهد الدمام33'!E31+'[4]عبد الله مكة 35'!E31</f>
        <v>4</v>
      </c>
      <c r="F31" s="1452">
        <f t="shared" si="0"/>
        <v>16</v>
      </c>
      <c r="G31" s="1451">
        <f>'[4]ملاك وتشغيل35'!G31+'[4]فهد الرياض35'!G31+'[4]خالد عيون35'!G31+'[4]فهد الدمام33'!G31+'[4]عبد الله مكة 35'!G31</f>
        <v>0</v>
      </c>
      <c r="H31" s="1451">
        <f>'[4]ملاك وتشغيل35'!H31+'[4]فهد الرياض35'!H31+'[4]خالد عيون35'!H31+'[4]فهد الدمام33'!H31+'[4]عبد الله مكة 35'!H31</f>
        <v>4</v>
      </c>
      <c r="I31" s="1451">
        <f>'[4]ملاك وتشغيل35'!I31+'[4]فهد الرياض35'!I31+'[4]خالد عيون35'!I31+'[4]فهد الدمام33'!I31+'[4]عبد الله مكة 35'!I31</f>
        <v>0</v>
      </c>
      <c r="J31" s="1452">
        <f t="shared" si="1"/>
        <v>4</v>
      </c>
      <c r="K31" s="1451">
        <f>'[4]ملاك وتشغيل35'!K31+'[4]فهد الرياض35'!K31+'[4]خالد عيون35'!K31+'[4]فهد الدمام33'!K31+'[4]عبد الله مكة 35'!K31</f>
        <v>0</v>
      </c>
      <c r="L31" s="1451">
        <f>'[4]ملاك وتشغيل35'!L31+'[4]فهد الرياض35'!L31+'[4]خالد عيون35'!L31+'[4]فهد الدمام33'!L31+'[4]عبد الله مكة 35'!L31</f>
        <v>11</v>
      </c>
      <c r="M31" s="1451">
        <f>'[4]ملاك وتشغيل35'!M31+'[4]فهد الرياض35'!M31+'[4]خالد عيون35'!M31+'[4]فهد الدمام33'!M31+'[4]عبد الله مكة 35'!M31</f>
        <v>1</v>
      </c>
      <c r="N31" s="1452">
        <f t="shared" si="2"/>
        <v>12</v>
      </c>
      <c r="O31" s="1451">
        <f>'[4]ملاك وتشغيل35'!O31+'[4]فهد الرياض35'!O31+'[4]خالد عيون35'!O31+'[4]فهد الدمام33'!O31+'[4]عبد الله مكة 35'!O31</f>
        <v>0</v>
      </c>
      <c r="P31" s="1451">
        <f>'[4]ملاك وتشغيل35'!P31+'[4]فهد الرياض35'!P31+'[4]خالد عيون35'!P31+'[4]فهد الدمام33'!P31+'[4]عبد الله مكة 35'!P31</f>
        <v>3</v>
      </c>
      <c r="Q31" s="1451">
        <f>'[4]ملاك وتشغيل35'!Q31+'[4]فهد الرياض35'!Q31+'[4]خالد عيون35'!Q31+'[4]فهد الدمام33'!Q31+'[4]عبد الله مكة 35'!Q31</f>
        <v>0</v>
      </c>
      <c r="R31" s="1452">
        <f t="shared" si="3"/>
        <v>3</v>
      </c>
      <c r="S31" s="1451">
        <f>'[4]ملاك وتشغيل35'!S31+'[4]فهد الرياض35'!S31+'[4]خالد عيون35'!S31+'[4]فهد الدمام33'!S31+'[4]عبد الله مكة 35'!S31</f>
        <v>0</v>
      </c>
      <c r="T31" s="1451">
        <f>'[4]ملاك وتشغيل35'!T31+'[4]فهد الرياض35'!T31+'[4]خالد عيون35'!T31+'[4]فهد الدمام33'!T31+'[4]عبد الله مكة 35'!T31</f>
        <v>5</v>
      </c>
      <c r="U31" s="1451">
        <f>'[4]ملاك وتشغيل35'!U31+'[4]فهد الرياض35'!U31+'[4]خالد عيون35'!U31+'[4]فهد الدمام33'!U31+'[4]عبد الله مكة 35'!U31</f>
        <v>1</v>
      </c>
      <c r="V31" s="1452">
        <f t="shared" si="4"/>
        <v>6</v>
      </c>
      <c r="W31" s="1451">
        <f>'[4]ملاك وتشغيل35'!W31+'[4]فهد الرياض35'!W31+'[4]خالد عيون35'!W31+'[4]فهد الدمام33'!W31+'[4]عبد الله مكة 35'!W31</f>
        <v>0</v>
      </c>
      <c r="X31" s="1451">
        <f>'[4]ملاك وتشغيل35'!X31+'[4]فهد الرياض35'!X31+'[4]خالد عيون35'!X31+'[4]فهد الدمام33'!X31+'[4]عبد الله مكة 35'!X31</f>
        <v>2</v>
      </c>
      <c r="Y31" s="1451">
        <f>'[4]ملاك وتشغيل35'!Y31+'[4]فهد الرياض35'!Y31+'[4]خالد عيون35'!Y31+'[4]فهد الدمام33'!Y31+'[4]عبد الله مكة 35'!Y31</f>
        <v>0</v>
      </c>
      <c r="Z31" s="1452">
        <f t="shared" si="5"/>
        <v>2</v>
      </c>
      <c r="AA31" s="1451">
        <f>'[4]ملاك وتشغيل35'!AA31+'[4]فهد الرياض35'!AA31+'[4]خالد عيون35'!AA31+'[4]فهد الدمام33'!AA31+'[4]عبد الله مكة 35'!AA31</f>
        <v>0</v>
      </c>
      <c r="AB31" s="1451">
        <f>'[4]ملاك وتشغيل35'!AB31+'[4]فهد الرياض35'!AB31+'[4]خالد عيون35'!AB31+'[4]فهد الدمام33'!AB31+'[4]عبد الله مكة 35'!AB31</f>
        <v>9</v>
      </c>
      <c r="AC31" s="1451">
        <f>'[4]ملاك وتشغيل35'!AC31+'[4]فهد الرياض35'!AC31+'[4]خالد عيون35'!AC31+'[4]فهد الدمام33'!AC31+'[4]عبد الله مكة 35'!AC31</f>
        <v>2</v>
      </c>
      <c r="AD31" s="1452">
        <f t="shared" si="6"/>
        <v>11</v>
      </c>
    </row>
    <row r="32" spans="1:30">
      <c r="A32" s="1453" t="s">
        <v>975</v>
      </c>
      <c r="B32" s="1454" t="s">
        <v>976</v>
      </c>
      <c r="C32" s="1451">
        <f>'[4]ملاك وتشغيل35'!C32+'[4]فهد الرياض35'!C32+'[4]خالد عيون35'!C32+'[4]فهد الدمام33'!C32+'[4]عبد الله مكة 35'!C32</f>
        <v>263</v>
      </c>
      <c r="D32" s="1451">
        <f>'[4]ملاك وتشغيل35'!D32+'[4]فهد الرياض35'!D32+'[4]خالد عيون35'!D32+'[4]فهد الدمام33'!D32+'[4]عبد الله مكة 35'!D32</f>
        <v>52</v>
      </c>
      <c r="E32" s="1451">
        <f>'[4]ملاك وتشغيل35'!E32+'[4]فهد الرياض35'!E32+'[4]خالد عيون35'!E32+'[4]فهد الدمام33'!E32+'[4]عبد الله مكة 35'!E32</f>
        <v>22</v>
      </c>
      <c r="F32" s="1452">
        <f t="shared" si="0"/>
        <v>337</v>
      </c>
      <c r="G32" s="1451">
        <f>'[4]ملاك وتشغيل35'!G32+'[4]فهد الرياض35'!G32+'[4]خالد عيون35'!G32+'[4]فهد الدمام33'!G32+'[4]عبد الله مكة 35'!G32</f>
        <v>24</v>
      </c>
      <c r="H32" s="1451">
        <f>'[4]ملاك وتشغيل35'!H32+'[4]فهد الرياض35'!H32+'[4]خالد عيون35'!H32+'[4]فهد الدمام33'!H32+'[4]عبد الله مكة 35'!H32</f>
        <v>5</v>
      </c>
      <c r="I32" s="1451">
        <f>'[4]ملاك وتشغيل35'!I32+'[4]فهد الرياض35'!I32+'[4]خالد عيون35'!I32+'[4]فهد الدمام33'!I32+'[4]عبد الله مكة 35'!I32</f>
        <v>5</v>
      </c>
      <c r="J32" s="1452">
        <f t="shared" si="1"/>
        <v>34</v>
      </c>
      <c r="K32" s="1451">
        <f>'[4]ملاك وتشغيل35'!K32+'[4]فهد الرياض35'!K32+'[4]خالد عيون35'!K32+'[4]فهد الدمام33'!K32+'[4]عبد الله مكة 35'!K32</f>
        <v>56</v>
      </c>
      <c r="L32" s="1451">
        <f>'[4]ملاك وتشغيل35'!L32+'[4]فهد الرياض35'!L32+'[4]خالد عيون35'!L32+'[4]فهد الدمام33'!L32+'[4]عبد الله مكة 35'!L32</f>
        <v>12</v>
      </c>
      <c r="M32" s="1451">
        <f>'[4]ملاك وتشغيل35'!M32+'[4]فهد الرياض35'!M32+'[4]خالد عيون35'!M32+'[4]فهد الدمام33'!M32+'[4]عبد الله مكة 35'!M32</f>
        <v>6</v>
      </c>
      <c r="N32" s="1452">
        <f t="shared" si="2"/>
        <v>74</v>
      </c>
      <c r="O32" s="1451">
        <f>'[4]ملاك وتشغيل35'!O32+'[4]فهد الرياض35'!O32+'[4]خالد عيون35'!O32+'[4]فهد الدمام33'!O32+'[4]عبد الله مكة 35'!O32</f>
        <v>14</v>
      </c>
      <c r="P32" s="1451">
        <f>'[4]ملاك وتشغيل35'!P32+'[4]فهد الرياض35'!P32+'[4]خالد عيون35'!P32+'[4]فهد الدمام33'!P32+'[4]عبد الله مكة 35'!P32</f>
        <v>1</v>
      </c>
      <c r="Q32" s="1451">
        <f>'[4]ملاك وتشغيل35'!Q32+'[4]فهد الرياض35'!Q32+'[4]خالد عيون35'!Q32+'[4]فهد الدمام33'!Q32+'[4]عبد الله مكة 35'!Q32</f>
        <v>2</v>
      </c>
      <c r="R32" s="1452">
        <f t="shared" si="3"/>
        <v>17</v>
      </c>
      <c r="S32" s="1451">
        <f>'[4]ملاك وتشغيل35'!S32+'[4]فهد الرياض35'!S32+'[4]خالد عيون35'!S32+'[4]فهد الدمام33'!S32+'[4]عبد الله مكة 35'!S32</f>
        <v>69</v>
      </c>
      <c r="T32" s="1451">
        <f>'[4]ملاك وتشغيل35'!T32+'[4]فهد الرياض35'!T32+'[4]خالد عيون35'!T32+'[4]فهد الدمام33'!T32+'[4]عبد الله مكة 35'!T32</f>
        <v>23</v>
      </c>
      <c r="U32" s="1451">
        <f>'[4]ملاك وتشغيل35'!U32+'[4]فهد الرياض35'!U32+'[4]خالد عيون35'!U32+'[4]فهد الدمام33'!U32+'[4]عبد الله مكة 35'!U32</f>
        <v>6</v>
      </c>
      <c r="V32" s="1452">
        <f t="shared" si="4"/>
        <v>98</v>
      </c>
      <c r="W32" s="1451">
        <f>'[4]ملاك وتشغيل35'!W32+'[4]فهد الرياض35'!W32+'[4]خالد عيون35'!W32+'[4]فهد الدمام33'!W32+'[4]عبد الله مكة 35'!W32</f>
        <v>26</v>
      </c>
      <c r="X32" s="1451">
        <f>'[4]ملاك وتشغيل35'!X32+'[4]فهد الرياض35'!X32+'[4]خالد عيون35'!X32+'[4]فهد الدمام33'!X32+'[4]عبد الله مكة 35'!X32</f>
        <v>0</v>
      </c>
      <c r="Y32" s="1451">
        <f>'[4]ملاك وتشغيل35'!Y32+'[4]فهد الرياض35'!Y32+'[4]خالد عيون35'!Y32+'[4]فهد الدمام33'!Y32+'[4]عبد الله مكة 35'!Y32</f>
        <v>1</v>
      </c>
      <c r="Z32" s="1452">
        <f t="shared" si="5"/>
        <v>27</v>
      </c>
      <c r="AA32" s="1451">
        <f>'[4]ملاك وتشغيل35'!AA32+'[4]فهد الرياض35'!AA32+'[4]خالد عيون35'!AA32+'[4]فهد الدمام33'!AA32+'[4]عبد الله مكة 35'!AA32</f>
        <v>123</v>
      </c>
      <c r="AB32" s="1451">
        <f>'[4]ملاك وتشغيل35'!AB32+'[4]فهد الرياض35'!AB32+'[4]خالد عيون35'!AB32+'[4]فهد الدمام33'!AB32+'[4]عبد الله مكة 35'!AB32</f>
        <v>20</v>
      </c>
      <c r="AC32" s="1451">
        <f>'[4]ملاك وتشغيل35'!AC32+'[4]فهد الرياض35'!AC32+'[4]خالد عيون35'!AC32+'[4]فهد الدمام33'!AC32+'[4]عبد الله مكة 35'!AC32</f>
        <v>9</v>
      </c>
      <c r="AD32" s="1452">
        <f t="shared" si="6"/>
        <v>152</v>
      </c>
    </row>
    <row r="33" spans="1:30">
      <c r="A33" s="1453" t="s">
        <v>977</v>
      </c>
      <c r="B33" s="1454" t="s">
        <v>978</v>
      </c>
      <c r="C33" s="1451">
        <f>'[4]ملاك وتشغيل35'!C33+'[4]فهد الرياض35'!C33+'[4]خالد عيون35'!C33+'[4]فهد الدمام33'!C33+'[4]عبد الله مكة 35'!C33</f>
        <v>290</v>
      </c>
      <c r="D33" s="1451">
        <f>'[4]ملاك وتشغيل35'!D33+'[4]فهد الرياض35'!D33+'[4]خالد عيون35'!D33+'[4]فهد الدمام33'!D33+'[4]عبد الله مكة 35'!D33</f>
        <v>28</v>
      </c>
      <c r="E33" s="1451">
        <f>'[4]ملاك وتشغيل35'!E33+'[4]فهد الرياض35'!E33+'[4]خالد عيون35'!E33+'[4]فهد الدمام33'!E33+'[4]عبد الله مكة 35'!E33</f>
        <v>54</v>
      </c>
      <c r="F33" s="1452">
        <f t="shared" si="0"/>
        <v>372</v>
      </c>
      <c r="G33" s="1451">
        <f>'[4]ملاك وتشغيل35'!G33+'[4]فهد الرياض35'!G33+'[4]خالد عيون35'!G33+'[4]فهد الدمام33'!G33+'[4]عبد الله مكة 35'!G33</f>
        <v>135</v>
      </c>
      <c r="H33" s="1451">
        <f>'[4]ملاك وتشغيل35'!H33+'[4]فهد الرياض35'!H33+'[4]خالد عيون35'!H33+'[4]فهد الدمام33'!H33+'[4]عبد الله مكة 35'!H33</f>
        <v>41</v>
      </c>
      <c r="I33" s="1451">
        <f>'[4]ملاك وتشغيل35'!I33+'[4]فهد الرياض35'!I33+'[4]خالد عيون35'!I33+'[4]فهد الدمام33'!I33+'[4]عبد الله مكة 35'!I33</f>
        <v>3</v>
      </c>
      <c r="J33" s="1452">
        <f t="shared" si="1"/>
        <v>179</v>
      </c>
      <c r="K33" s="1451">
        <f>'[4]ملاك وتشغيل35'!K33+'[4]فهد الرياض35'!K33+'[4]خالد عيون35'!K33+'[4]فهد الدمام33'!K33+'[4]عبد الله مكة 35'!K33</f>
        <v>137</v>
      </c>
      <c r="L33" s="1451">
        <f>'[4]ملاك وتشغيل35'!L33+'[4]فهد الرياض35'!L33+'[4]خالد عيون35'!L33+'[4]فهد الدمام33'!L33+'[4]عبد الله مكة 35'!L33</f>
        <v>18</v>
      </c>
      <c r="M33" s="1451">
        <f>'[4]ملاك وتشغيل35'!M33+'[4]فهد الرياض35'!M33+'[4]خالد عيون35'!M33+'[4]فهد الدمام33'!M33+'[4]عبد الله مكة 35'!M33</f>
        <v>4</v>
      </c>
      <c r="N33" s="1452">
        <f t="shared" si="2"/>
        <v>159</v>
      </c>
      <c r="O33" s="1451">
        <f>'[4]ملاك وتشغيل35'!O33+'[4]فهد الرياض35'!O33+'[4]خالد عيون35'!O33+'[4]فهد الدمام33'!O33+'[4]عبد الله مكة 35'!O33</f>
        <v>58</v>
      </c>
      <c r="P33" s="1451">
        <f>'[4]ملاك وتشغيل35'!P33+'[4]فهد الرياض35'!P33+'[4]خالد عيون35'!P33+'[4]فهد الدمام33'!P33+'[4]عبد الله مكة 35'!P33</f>
        <v>7</v>
      </c>
      <c r="Q33" s="1451">
        <f>'[4]ملاك وتشغيل35'!Q33+'[4]فهد الرياض35'!Q33+'[4]خالد عيون35'!Q33+'[4]فهد الدمام33'!Q33+'[4]عبد الله مكة 35'!Q33</f>
        <v>1</v>
      </c>
      <c r="R33" s="1452">
        <f t="shared" si="3"/>
        <v>66</v>
      </c>
      <c r="S33" s="1451">
        <f>'[4]ملاك وتشغيل35'!S33+'[4]فهد الرياض35'!S33+'[4]خالد عيون35'!S33+'[4]فهد الدمام33'!S33+'[4]عبد الله مكة 35'!S33</f>
        <v>192</v>
      </c>
      <c r="T33" s="1451">
        <f>'[4]ملاك وتشغيل35'!T33+'[4]فهد الرياض35'!T33+'[4]خالد عيون35'!T33+'[4]فهد الدمام33'!T33+'[4]عبد الله مكة 35'!T33</f>
        <v>16</v>
      </c>
      <c r="U33" s="1451">
        <f>'[4]ملاك وتشغيل35'!U33+'[4]فهد الرياض35'!U33+'[4]خالد عيون35'!U33+'[4]فهد الدمام33'!U33+'[4]عبد الله مكة 35'!U33</f>
        <v>5</v>
      </c>
      <c r="V33" s="1452">
        <f t="shared" si="4"/>
        <v>213</v>
      </c>
      <c r="W33" s="1451">
        <f>'[4]ملاك وتشغيل35'!W33+'[4]فهد الرياض35'!W33+'[4]خالد عيون35'!W33+'[4]فهد الدمام33'!W33+'[4]عبد الله مكة 35'!W33</f>
        <v>91</v>
      </c>
      <c r="X33" s="1451">
        <f>'[4]ملاك وتشغيل35'!X33+'[4]فهد الرياض35'!X33+'[4]خالد عيون35'!X33+'[4]فهد الدمام33'!X33+'[4]عبد الله مكة 35'!X33</f>
        <v>5</v>
      </c>
      <c r="Y33" s="1451">
        <f>'[4]ملاك وتشغيل35'!Y33+'[4]فهد الرياض35'!Y33+'[4]خالد عيون35'!Y33+'[4]فهد الدمام33'!Y33+'[4]عبد الله مكة 35'!Y33</f>
        <v>0</v>
      </c>
      <c r="Z33" s="1452">
        <f t="shared" si="5"/>
        <v>96</v>
      </c>
      <c r="AA33" s="1451">
        <f>'[4]ملاك وتشغيل35'!AA33+'[4]فهد الرياض35'!AA33+'[4]خالد عيون35'!AA33+'[4]فهد الدمام33'!AA33+'[4]عبد الله مكة 35'!AA33</f>
        <v>104</v>
      </c>
      <c r="AB33" s="1451">
        <f>'[4]ملاك وتشغيل35'!AB33+'[4]فهد الرياض35'!AB33+'[4]خالد عيون35'!AB33+'[4]فهد الدمام33'!AB33+'[4]عبد الله مكة 35'!AB33</f>
        <v>33</v>
      </c>
      <c r="AC33" s="1451">
        <f>'[4]ملاك وتشغيل35'!AC33+'[4]فهد الرياض35'!AC33+'[4]خالد عيون35'!AC33+'[4]فهد الدمام33'!AC33+'[4]عبد الله مكة 35'!AC33</f>
        <v>13</v>
      </c>
      <c r="AD33" s="1452">
        <f t="shared" si="6"/>
        <v>150</v>
      </c>
    </row>
    <row r="34" spans="1:30">
      <c r="A34" s="1453" t="s">
        <v>979</v>
      </c>
      <c r="B34" s="1454" t="s">
        <v>980</v>
      </c>
      <c r="C34" s="1451">
        <f>'[4]ملاك وتشغيل35'!C34+'[4]فهد الرياض35'!C34+'[4]خالد عيون35'!C34+'[4]فهد الدمام33'!C34+'[4]عبد الله مكة 35'!C34</f>
        <v>117</v>
      </c>
      <c r="D34" s="1451">
        <f>'[4]ملاك وتشغيل35'!D34+'[4]فهد الرياض35'!D34+'[4]خالد عيون35'!D34+'[4]فهد الدمام33'!D34+'[4]عبد الله مكة 35'!D34</f>
        <v>35</v>
      </c>
      <c r="E34" s="1451">
        <f>'[4]ملاك وتشغيل35'!E34+'[4]فهد الرياض35'!E34+'[4]خالد عيون35'!E34+'[4]فهد الدمام33'!E34+'[4]عبد الله مكة 35'!E34</f>
        <v>46</v>
      </c>
      <c r="F34" s="1452">
        <f t="shared" si="0"/>
        <v>198</v>
      </c>
      <c r="G34" s="1451">
        <f>'[4]ملاك وتشغيل35'!G34+'[4]فهد الرياض35'!G34+'[4]خالد عيون35'!G34+'[4]فهد الدمام33'!G34+'[4]عبد الله مكة 35'!G34</f>
        <v>74</v>
      </c>
      <c r="H34" s="1451">
        <f>'[4]ملاك وتشغيل35'!H34+'[4]فهد الرياض35'!H34+'[4]خالد عيون35'!H34+'[4]فهد الدمام33'!H34+'[4]عبد الله مكة 35'!H34</f>
        <v>33</v>
      </c>
      <c r="I34" s="1451">
        <f>'[4]ملاك وتشغيل35'!I34+'[4]فهد الرياض35'!I34+'[4]خالد عيون35'!I34+'[4]فهد الدمام33'!I34+'[4]عبد الله مكة 35'!I34</f>
        <v>11</v>
      </c>
      <c r="J34" s="1452">
        <f t="shared" si="1"/>
        <v>118</v>
      </c>
      <c r="K34" s="1451">
        <f>'[4]ملاك وتشغيل35'!K34+'[4]فهد الرياض35'!K34+'[4]خالد عيون35'!K34+'[4]فهد الدمام33'!K34+'[4]عبد الله مكة 35'!K34</f>
        <v>34</v>
      </c>
      <c r="L34" s="1451">
        <f>'[4]ملاك وتشغيل35'!L34+'[4]فهد الرياض35'!L34+'[4]خالد عيون35'!L34+'[4]فهد الدمام33'!L34+'[4]عبد الله مكة 35'!L34</f>
        <v>28</v>
      </c>
      <c r="M34" s="1451">
        <f>'[4]ملاك وتشغيل35'!M34+'[4]فهد الرياض35'!M34+'[4]خالد عيون35'!M34+'[4]فهد الدمام33'!M34+'[4]عبد الله مكة 35'!M34</f>
        <v>10</v>
      </c>
      <c r="N34" s="1452">
        <f t="shared" si="2"/>
        <v>72</v>
      </c>
      <c r="O34" s="1451">
        <f>'[4]ملاك وتشغيل35'!O34+'[4]فهد الرياض35'!O34+'[4]خالد عيون35'!O34+'[4]فهد الدمام33'!O34+'[4]عبد الله مكة 35'!O34</f>
        <v>23</v>
      </c>
      <c r="P34" s="1451">
        <f>'[4]ملاك وتشغيل35'!P34+'[4]فهد الرياض35'!P34+'[4]خالد عيون35'!P34+'[4]فهد الدمام33'!P34+'[4]عبد الله مكة 35'!P34</f>
        <v>2</v>
      </c>
      <c r="Q34" s="1451">
        <f>'[4]ملاك وتشغيل35'!Q34+'[4]فهد الرياض35'!Q34+'[4]خالد عيون35'!Q34+'[4]فهد الدمام33'!Q34+'[4]عبد الله مكة 35'!Q34</f>
        <v>4</v>
      </c>
      <c r="R34" s="1452">
        <f t="shared" si="3"/>
        <v>29</v>
      </c>
      <c r="S34" s="1451">
        <f>'[4]ملاك وتشغيل35'!S34+'[4]فهد الرياض35'!S34+'[4]خالد عيون35'!S34+'[4]فهد الدمام33'!S34+'[4]عبد الله مكة 35'!S34</f>
        <v>71</v>
      </c>
      <c r="T34" s="1451">
        <f>'[4]ملاك وتشغيل35'!T34+'[4]فهد الرياض35'!T34+'[4]خالد عيون35'!T34+'[4]فهد الدمام33'!T34+'[4]عبد الله مكة 35'!T34</f>
        <v>18</v>
      </c>
      <c r="U34" s="1451">
        <f>'[4]ملاك وتشغيل35'!U34+'[4]فهد الرياض35'!U34+'[4]خالد عيون35'!U34+'[4]فهد الدمام33'!U34+'[4]عبد الله مكة 35'!U34</f>
        <v>11</v>
      </c>
      <c r="V34" s="1452">
        <f t="shared" si="4"/>
        <v>100</v>
      </c>
      <c r="W34" s="1451">
        <f>'[4]ملاك وتشغيل35'!W34+'[4]فهد الرياض35'!W34+'[4]خالد عيون35'!W34+'[4]فهد الدمام33'!W34+'[4]عبد الله مكة 35'!W34</f>
        <v>30</v>
      </c>
      <c r="X34" s="1451">
        <f>'[4]ملاك وتشغيل35'!X34+'[4]فهد الرياض35'!X34+'[4]خالد عيون35'!X34+'[4]فهد الدمام33'!X34+'[4]عبد الله مكة 35'!X34</f>
        <v>12</v>
      </c>
      <c r="Y34" s="1451">
        <f>'[4]ملاك وتشغيل35'!Y34+'[4]فهد الرياض35'!Y34+'[4]خالد عيون35'!Y34+'[4]فهد الدمام33'!Y34+'[4]عبد الله مكة 35'!Y34</f>
        <v>2</v>
      </c>
      <c r="Z34" s="1452">
        <f t="shared" si="5"/>
        <v>44</v>
      </c>
      <c r="AA34" s="1451">
        <f>'[4]ملاك وتشغيل35'!AA34+'[4]فهد الرياض35'!AA34+'[4]خالد عيون35'!AA34+'[4]فهد الدمام33'!AA34+'[4]عبد الله مكة 35'!AA34</f>
        <v>34</v>
      </c>
      <c r="AB34" s="1451">
        <f>'[4]ملاك وتشغيل35'!AB34+'[4]فهد الرياض35'!AB34+'[4]خالد عيون35'!AB34+'[4]فهد الدمام33'!AB34+'[4]عبد الله مكة 35'!AB34</f>
        <v>17</v>
      </c>
      <c r="AC34" s="1451">
        <f>'[4]ملاك وتشغيل35'!AC34+'[4]فهد الرياض35'!AC34+'[4]خالد عيون35'!AC34+'[4]فهد الدمام33'!AC34+'[4]عبد الله مكة 35'!AC34</f>
        <v>9</v>
      </c>
      <c r="AD34" s="1452">
        <f t="shared" si="6"/>
        <v>60</v>
      </c>
    </row>
    <row r="35" spans="1:30">
      <c r="A35" s="1453" t="s">
        <v>981</v>
      </c>
      <c r="B35" s="1454" t="s">
        <v>982</v>
      </c>
      <c r="C35" s="1451">
        <f>'[4]ملاك وتشغيل35'!C35+'[4]فهد الرياض35'!C35+'[4]خالد عيون35'!C35+'[4]فهد الدمام33'!C35+'[4]عبد الله مكة 35'!C35</f>
        <v>63</v>
      </c>
      <c r="D35" s="1451">
        <f>'[4]ملاك وتشغيل35'!D35+'[4]فهد الرياض35'!D35+'[4]خالد عيون35'!D35+'[4]فهد الدمام33'!D35+'[4]عبد الله مكة 35'!D35</f>
        <v>36</v>
      </c>
      <c r="E35" s="1451">
        <f>'[4]ملاك وتشغيل35'!E35+'[4]فهد الرياض35'!E35+'[4]خالد عيون35'!E35+'[4]فهد الدمام33'!E35+'[4]عبد الله مكة 35'!E35</f>
        <v>21</v>
      </c>
      <c r="F35" s="1452">
        <f t="shared" si="0"/>
        <v>120</v>
      </c>
      <c r="G35" s="1451">
        <f>'[4]ملاك وتشغيل35'!G35+'[4]فهد الرياض35'!G35+'[4]خالد عيون35'!G35+'[4]فهد الدمام33'!G35+'[4]عبد الله مكة 35'!G35</f>
        <v>13</v>
      </c>
      <c r="H35" s="1451">
        <f>'[4]ملاك وتشغيل35'!H35+'[4]فهد الرياض35'!H35+'[4]خالد عيون35'!H35+'[4]فهد الدمام33'!H35+'[4]عبد الله مكة 35'!H35</f>
        <v>24</v>
      </c>
      <c r="I35" s="1451">
        <f>'[4]ملاك وتشغيل35'!I35+'[4]فهد الرياض35'!I35+'[4]خالد عيون35'!I35+'[4]فهد الدمام33'!I35+'[4]عبد الله مكة 35'!I35</f>
        <v>7</v>
      </c>
      <c r="J35" s="1452">
        <f t="shared" si="1"/>
        <v>44</v>
      </c>
      <c r="K35" s="1451">
        <f>'[4]ملاك وتشغيل35'!K35+'[4]فهد الرياض35'!K35+'[4]خالد عيون35'!K35+'[4]فهد الدمام33'!K35+'[4]عبد الله مكة 35'!K35</f>
        <v>17</v>
      </c>
      <c r="L35" s="1451">
        <f>'[4]ملاك وتشغيل35'!L35+'[4]فهد الرياض35'!L35+'[4]خالد عيون35'!L35+'[4]فهد الدمام33'!L35+'[4]عبد الله مكة 35'!L35</f>
        <v>19</v>
      </c>
      <c r="M35" s="1451">
        <f>'[4]ملاك وتشغيل35'!M35+'[4]فهد الرياض35'!M35+'[4]خالد عيون35'!M35+'[4]فهد الدمام33'!M35+'[4]عبد الله مكة 35'!M35</f>
        <v>8</v>
      </c>
      <c r="N35" s="1452">
        <f t="shared" si="2"/>
        <v>44</v>
      </c>
      <c r="O35" s="1451">
        <f>'[4]ملاك وتشغيل35'!O35+'[4]فهد الرياض35'!O35+'[4]خالد عيون35'!O35+'[4]فهد الدمام33'!O35+'[4]عبد الله مكة 35'!O35</f>
        <v>10</v>
      </c>
      <c r="P35" s="1451">
        <f>'[4]ملاك وتشغيل35'!P35+'[4]فهد الرياض35'!P35+'[4]خالد عيون35'!P35+'[4]فهد الدمام33'!P35+'[4]عبد الله مكة 35'!P35</f>
        <v>10</v>
      </c>
      <c r="Q35" s="1451">
        <f>'[4]ملاك وتشغيل35'!Q35+'[4]فهد الرياض35'!Q35+'[4]خالد عيون35'!Q35+'[4]فهد الدمام33'!Q35+'[4]عبد الله مكة 35'!Q35</f>
        <v>5</v>
      </c>
      <c r="R35" s="1452">
        <f t="shared" si="3"/>
        <v>25</v>
      </c>
      <c r="S35" s="1451">
        <f>'[4]ملاك وتشغيل35'!S35+'[4]فهد الرياض35'!S35+'[4]خالد عيون35'!S35+'[4]فهد الدمام33'!S35+'[4]عبد الله مكة 35'!S35</f>
        <v>9</v>
      </c>
      <c r="T35" s="1451">
        <f>'[4]ملاك وتشغيل35'!T35+'[4]فهد الرياض35'!T35+'[4]خالد عيون35'!T35+'[4]فهد الدمام33'!T35+'[4]عبد الله مكة 35'!T35</f>
        <v>15</v>
      </c>
      <c r="U35" s="1451">
        <f>'[4]ملاك وتشغيل35'!U35+'[4]فهد الرياض35'!U35+'[4]خالد عيون35'!U35+'[4]فهد الدمام33'!U35+'[4]عبد الله مكة 35'!U35</f>
        <v>11</v>
      </c>
      <c r="V35" s="1452">
        <f t="shared" si="4"/>
        <v>35</v>
      </c>
      <c r="W35" s="1451">
        <f>'[4]ملاك وتشغيل35'!W35+'[4]فهد الرياض35'!W35+'[4]خالد عيون35'!W35+'[4]فهد الدمام33'!W35+'[4]عبد الله مكة 35'!W35</f>
        <v>16</v>
      </c>
      <c r="X35" s="1451">
        <f>'[4]ملاك وتشغيل35'!X35+'[4]فهد الرياض35'!X35+'[4]خالد عيون35'!X35+'[4]فهد الدمام33'!X35+'[4]عبد الله مكة 35'!X35</f>
        <v>17</v>
      </c>
      <c r="Y35" s="1451">
        <f>'[4]ملاك وتشغيل35'!Y35+'[4]فهد الرياض35'!Y35+'[4]خالد عيون35'!Y35+'[4]فهد الدمام33'!Y35+'[4]عبد الله مكة 35'!Y35</f>
        <v>3</v>
      </c>
      <c r="Z35" s="1452">
        <f t="shared" si="5"/>
        <v>36</v>
      </c>
      <c r="AA35" s="1451">
        <f>'[4]ملاك وتشغيل35'!AA35+'[4]فهد الرياض35'!AA35+'[4]خالد عيون35'!AA35+'[4]فهد الدمام33'!AA35+'[4]عبد الله مكة 35'!AA35</f>
        <v>36</v>
      </c>
      <c r="AB35" s="1451">
        <f>'[4]ملاك وتشغيل35'!AB35+'[4]فهد الرياض35'!AB35+'[4]خالد عيون35'!AB35+'[4]فهد الدمام33'!AB35+'[4]عبد الله مكة 35'!AB35</f>
        <v>11</v>
      </c>
      <c r="AC35" s="1451">
        <f>'[4]ملاك وتشغيل35'!AC35+'[4]فهد الرياض35'!AC35+'[4]خالد عيون35'!AC35+'[4]فهد الدمام33'!AC35+'[4]عبد الله مكة 35'!AC35</f>
        <v>14</v>
      </c>
      <c r="AD35" s="1452">
        <f t="shared" si="6"/>
        <v>61</v>
      </c>
    </row>
    <row r="36" spans="1:30">
      <c r="A36" s="1453" t="s">
        <v>983</v>
      </c>
      <c r="B36" s="1454" t="s">
        <v>984</v>
      </c>
      <c r="C36" s="1451">
        <f>'[4]ملاك وتشغيل35'!C36+'[4]فهد الرياض35'!C36+'[4]خالد عيون35'!C36+'[4]فهد الدمام33'!C36+'[4]عبد الله مكة 35'!C36</f>
        <v>7</v>
      </c>
      <c r="D36" s="1451">
        <f>'[4]ملاك وتشغيل35'!D36+'[4]فهد الرياض35'!D36+'[4]خالد عيون35'!D36+'[4]فهد الدمام33'!D36+'[4]عبد الله مكة 35'!D36</f>
        <v>10</v>
      </c>
      <c r="E36" s="1451">
        <f>'[4]ملاك وتشغيل35'!E36+'[4]فهد الرياض35'!E36+'[4]خالد عيون35'!E36+'[4]فهد الدمام33'!E36+'[4]عبد الله مكة 35'!E36</f>
        <v>23</v>
      </c>
      <c r="F36" s="1452">
        <f t="shared" si="0"/>
        <v>40</v>
      </c>
      <c r="G36" s="1451">
        <f>'[4]ملاك وتشغيل35'!G36+'[4]فهد الرياض35'!G36+'[4]خالد عيون35'!G36+'[4]فهد الدمام33'!G36+'[4]عبد الله مكة 35'!G36</f>
        <v>8</v>
      </c>
      <c r="H36" s="1451">
        <f>'[4]ملاك وتشغيل35'!H36+'[4]فهد الرياض35'!H36+'[4]خالد عيون35'!H36+'[4]فهد الدمام33'!H36+'[4]عبد الله مكة 35'!H36</f>
        <v>6</v>
      </c>
      <c r="I36" s="1451">
        <f>'[4]ملاك وتشغيل35'!I36+'[4]فهد الرياض35'!I36+'[4]خالد عيون35'!I36+'[4]فهد الدمام33'!I36+'[4]عبد الله مكة 35'!I36</f>
        <v>3</v>
      </c>
      <c r="J36" s="1452">
        <f t="shared" si="1"/>
        <v>17</v>
      </c>
      <c r="K36" s="1451">
        <f>'[4]ملاك وتشغيل35'!K36+'[4]فهد الرياض35'!K36+'[4]خالد عيون35'!K36+'[4]فهد الدمام33'!K36+'[4]عبد الله مكة 35'!K36</f>
        <v>0</v>
      </c>
      <c r="L36" s="1451">
        <f>'[4]ملاك وتشغيل35'!L36+'[4]فهد الرياض35'!L36+'[4]خالد عيون35'!L36+'[4]فهد الدمام33'!L36+'[4]عبد الله مكة 35'!L36</f>
        <v>2</v>
      </c>
      <c r="M36" s="1451">
        <f>'[4]ملاك وتشغيل35'!M36+'[4]فهد الرياض35'!M36+'[4]خالد عيون35'!M36+'[4]فهد الدمام33'!M36+'[4]عبد الله مكة 35'!M36</f>
        <v>4</v>
      </c>
      <c r="N36" s="1452">
        <f t="shared" si="2"/>
        <v>6</v>
      </c>
      <c r="O36" s="1451">
        <f>'[4]ملاك وتشغيل35'!O36+'[4]فهد الرياض35'!O36+'[4]خالد عيون35'!O36+'[4]فهد الدمام33'!O36+'[4]عبد الله مكة 35'!O36</f>
        <v>6</v>
      </c>
      <c r="P36" s="1451">
        <f>'[4]ملاك وتشغيل35'!P36+'[4]فهد الرياض35'!P36+'[4]خالد عيون35'!P36+'[4]فهد الدمام33'!P36+'[4]عبد الله مكة 35'!P36</f>
        <v>6</v>
      </c>
      <c r="Q36" s="1451">
        <f>'[4]ملاك وتشغيل35'!Q36+'[4]فهد الرياض35'!Q36+'[4]خالد عيون35'!Q36+'[4]فهد الدمام33'!Q36+'[4]عبد الله مكة 35'!Q36</f>
        <v>3</v>
      </c>
      <c r="R36" s="1452">
        <f t="shared" si="3"/>
        <v>15</v>
      </c>
      <c r="S36" s="1451">
        <f>'[4]ملاك وتشغيل35'!S36+'[4]فهد الرياض35'!S36+'[4]خالد عيون35'!S36+'[4]فهد الدمام33'!S36+'[4]عبد الله مكة 35'!S36</f>
        <v>6</v>
      </c>
      <c r="T36" s="1451">
        <f>'[4]ملاك وتشغيل35'!T36+'[4]فهد الرياض35'!T36+'[4]خالد عيون35'!T36+'[4]فهد الدمام33'!T36+'[4]عبد الله مكة 35'!T36</f>
        <v>10</v>
      </c>
      <c r="U36" s="1451">
        <f>'[4]ملاك وتشغيل35'!U36+'[4]فهد الرياض35'!U36+'[4]خالد عيون35'!U36+'[4]فهد الدمام33'!U36+'[4]عبد الله مكة 35'!U36</f>
        <v>3</v>
      </c>
      <c r="V36" s="1452">
        <f t="shared" si="4"/>
        <v>19</v>
      </c>
      <c r="W36" s="1451">
        <f>'[4]ملاك وتشغيل35'!W36+'[4]فهد الرياض35'!W36+'[4]خالد عيون35'!W36+'[4]فهد الدمام33'!W36+'[4]عبد الله مكة 35'!W36</f>
        <v>1</v>
      </c>
      <c r="X36" s="1451">
        <f>'[4]ملاك وتشغيل35'!X36+'[4]فهد الرياض35'!X36+'[4]خالد عيون35'!X36+'[4]فهد الدمام33'!X36+'[4]عبد الله مكة 35'!X36</f>
        <v>4</v>
      </c>
      <c r="Y36" s="1451">
        <f>'[4]ملاك وتشغيل35'!Y36+'[4]فهد الرياض35'!Y36+'[4]خالد عيون35'!Y36+'[4]فهد الدمام33'!Y36+'[4]عبد الله مكة 35'!Y36</f>
        <v>2</v>
      </c>
      <c r="Z36" s="1452">
        <f t="shared" si="5"/>
        <v>7</v>
      </c>
      <c r="AA36" s="1451">
        <f>'[4]ملاك وتشغيل35'!AA36+'[4]فهد الرياض35'!AA36+'[4]خالد عيون35'!AA36+'[4]فهد الدمام33'!AA36+'[4]عبد الله مكة 35'!AA36</f>
        <v>6</v>
      </c>
      <c r="AB36" s="1451">
        <f>'[4]ملاك وتشغيل35'!AB36+'[4]فهد الرياض35'!AB36+'[4]خالد عيون35'!AB36+'[4]فهد الدمام33'!AB36+'[4]عبد الله مكة 35'!AB36</f>
        <v>5</v>
      </c>
      <c r="AC36" s="1451">
        <f>'[4]ملاك وتشغيل35'!AC36+'[4]فهد الرياض35'!AC36+'[4]خالد عيون35'!AC36+'[4]فهد الدمام33'!AC36+'[4]عبد الله مكة 35'!AC36</f>
        <v>6</v>
      </c>
      <c r="AD36" s="1452">
        <f t="shared" si="6"/>
        <v>17</v>
      </c>
    </row>
    <row r="37" spans="1:30">
      <c r="A37" s="1453" t="s">
        <v>985</v>
      </c>
      <c r="B37" s="1454" t="s">
        <v>986</v>
      </c>
      <c r="C37" s="1451">
        <f>'[4]ملاك وتشغيل35'!C37+'[4]فهد الرياض35'!C37+'[4]خالد عيون35'!C37+'[4]فهد الدمام33'!C37+'[4]عبد الله مكة 35'!C37</f>
        <v>4</v>
      </c>
      <c r="D37" s="1451">
        <f>'[4]ملاك وتشغيل35'!D37+'[4]فهد الرياض35'!D37+'[4]خالد عيون35'!D37+'[4]فهد الدمام33'!D37+'[4]عبد الله مكة 35'!D37</f>
        <v>2</v>
      </c>
      <c r="E37" s="1451">
        <f>'[4]ملاك وتشغيل35'!E37+'[4]فهد الرياض35'!E37+'[4]خالد عيون35'!E37+'[4]فهد الدمام33'!E37+'[4]عبد الله مكة 35'!E37</f>
        <v>8</v>
      </c>
      <c r="F37" s="1452">
        <f t="shared" si="0"/>
        <v>14</v>
      </c>
      <c r="G37" s="1451">
        <f>'[4]ملاك وتشغيل35'!G37+'[4]فهد الرياض35'!G37+'[4]خالد عيون35'!G37+'[4]فهد الدمام33'!G37+'[4]عبد الله مكة 35'!G37</f>
        <v>3</v>
      </c>
      <c r="H37" s="1451">
        <f>'[4]ملاك وتشغيل35'!H37+'[4]فهد الرياض35'!H37+'[4]خالد عيون35'!H37+'[4]فهد الدمام33'!H37+'[4]عبد الله مكة 35'!H37</f>
        <v>0</v>
      </c>
      <c r="I37" s="1451">
        <f>'[4]ملاك وتشغيل35'!I37+'[4]فهد الرياض35'!I37+'[4]خالد عيون35'!I37+'[4]فهد الدمام33'!I37+'[4]عبد الله مكة 35'!I37</f>
        <v>2</v>
      </c>
      <c r="J37" s="1452">
        <f t="shared" si="1"/>
        <v>5</v>
      </c>
      <c r="K37" s="1451">
        <f>'[4]ملاك وتشغيل35'!K37+'[4]فهد الرياض35'!K37+'[4]خالد عيون35'!K37+'[4]فهد الدمام33'!K37+'[4]عبد الله مكة 35'!K37</f>
        <v>0</v>
      </c>
      <c r="L37" s="1451">
        <f>'[4]ملاك وتشغيل35'!L37+'[4]فهد الرياض35'!L37+'[4]خالد عيون35'!L37+'[4]فهد الدمام33'!L37+'[4]عبد الله مكة 35'!L37</f>
        <v>0</v>
      </c>
      <c r="M37" s="1451">
        <f>'[4]ملاك وتشغيل35'!M37+'[4]فهد الرياض35'!M37+'[4]خالد عيون35'!M37+'[4]فهد الدمام33'!M37+'[4]عبد الله مكة 35'!M37</f>
        <v>5</v>
      </c>
      <c r="N37" s="1452">
        <f t="shared" si="2"/>
        <v>5</v>
      </c>
      <c r="O37" s="1451">
        <f>'[4]ملاك وتشغيل35'!O37+'[4]فهد الرياض35'!O37+'[4]خالد عيون35'!O37+'[4]فهد الدمام33'!O37+'[4]عبد الله مكة 35'!O37</f>
        <v>0</v>
      </c>
      <c r="P37" s="1451">
        <f>'[4]ملاك وتشغيل35'!P37+'[4]فهد الرياض35'!P37+'[4]خالد عيون35'!P37+'[4]فهد الدمام33'!P37+'[4]عبد الله مكة 35'!P37</f>
        <v>0</v>
      </c>
      <c r="Q37" s="1451">
        <f>'[4]ملاك وتشغيل35'!Q37+'[4]فهد الرياض35'!Q37+'[4]خالد عيون35'!Q37+'[4]فهد الدمام33'!Q37+'[4]عبد الله مكة 35'!Q37</f>
        <v>2</v>
      </c>
      <c r="R37" s="1452">
        <f t="shared" si="3"/>
        <v>2</v>
      </c>
      <c r="S37" s="1451">
        <f>'[4]ملاك وتشغيل35'!S37+'[4]فهد الرياض35'!S37+'[4]خالد عيون35'!S37+'[4]فهد الدمام33'!S37+'[4]عبد الله مكة 35'!S37</f>
        <v>1</v>
      </c>
      <c r="T37" s="1451">
        <f>'[4]ملاك وتشغيل35'!T37+'[4]فهد الرياض35'!T37+'[4]خالد عيون35'!T37+'[4]فهد الدمام33'!T37+'[4]عبد الله مكة 35'!T37</f>
        <v>0</v>
      </c>
      <c r="U37" s="1451">
        <f>'[4]ملاك وتشغيل35'!U37+'[4]فهد الرياض35'!U37+'[4]خالد عيون35'!U37+'[4]فهد الدمام33'!U37+'[4]عبد الله مكة 35'!U37</f>
        <v>4</v>
      </c>
      <c r="V37" s="1452">
        <f t="shared" si="4"/>
        <v>5</v>
      </c>
      <c r="W37" s="1451">
        <f>'[4]ملاك وتشغيل35'!W37+'[4]فهد الرياض35'!W37+'[4]خالد عيون35'!W37+'[4]فهد الدمام33'!W37+'[4]عبد الله مكة 35'!W37</f>
        <v>0</v>
      </c>
      <c r="X37" s="1451">
        <f>'[4]ملاك وتشغيل35'!X37+'[4]فهد الرياض35'!X37+'[4]خالد عيون35'!X37+'[4]فهد الدمام33'!X37+'[4]عبد الله مكة 35'!X37</f>
        <v>0</v>
      </c>
      <c r="Y37" s="1451">
        <f>'[4]ملاك وتشغيل35'!Y37+'[4]فهد الرياض35'!Y37+'[4]خالد عيون35'!Y37+'[4]فهد الدمام33'!Y37+'[4]عبد الله مكة 35'!Y37</f>
        <v>5</v>
      </c>
      <c r="Z37" s="1452">
        <f t="shared" si="5"/>
        <v>5</v>
      </c>
      <c r="AA37" s="1451">
        <f>'[4]ملاك وتشغيل35'!AA37+'[4]فهد الرياض35'!AA37+'[4]خالد عيون35'!AA37+'[4]فهد الدمام33'!AA37+'[4]عبد الله مكة 35'!AA37</f>
        <v>5</v>
      </c>
      <c r="AB37" s="1451">
        <f>'[4]ملاك وتشغيل35'!AB37+'[4]فهد الرياض35'!AB37+'[4]خالد عيون35'!AB37+'[4]فهد الدمام33'!AB37+'[4]عبد الله مكة 35'!AB37</f>
        <v>0</v>
      </c>
      <c r="AC37" s="1451">
        <f>'[4]ملاك وتشغيل35'!AC37+'[4]فهد الرياض35'!AC37+'[4]خالد عيون35'!AC37+'[4]فهد الدمام33'!AC37+'[4]عبد الله مكة 35'!AC37</f>
        <v>4</v>
      </c>
      <c r="AD37" s="1452">
        <f t="shared" si="6"/>
        <v>9</v>
      </c>
    </row>
    <row r="38" spans="1:30">
      <c r="A38" s="1453" t="s">
        <v>987</v>
      </c>
      <c r="B38" s="1454" t="s">
        <v>988</v>
      </c>
      <c r="C38" s="1451">
        <f>'[4]ملاك وتشغيل35'!C38+'[4]فهد الرياض35'!C38+'[4]خالد عيون35'!C38+'[4]فهد الدمام33'!C38+'[4]عبد الله مكة 35'!C38</f>
        <v>1</v>
      </c>
      <c r="D38" s="1451">
        <f>'[4]ملاك وتشغيل35'!D38+'[4]فهد الرياض35'!D38+'[4]خالد عيون35'!D38+'[4]فهد الدمام33'!D38+'[4]عبد الله مكة 35'!D38</f>
        <v>5</v>
      </c>
      <c r="E38" s="1451">
        <f>'[4]ملاك وتشغيل35'!E38+'[4]فهد الرياض35'!E38+'[4]خالد عيون35'!E38+'[4]فهد الدمام33'!E38+'[4]عبد الله مكة 35'!E38</f>
        <v>3</v>
      </c>
      <c r="F38" s="1452">
        <f t="shared" si="0"/>
        <v>9</v>
      </c>
      <c r="G38" s="1451">
        <f>'[4]ملاك وتشغيل35'!G38+'[4]فهد الرياض35'!G38+'[4]خالد عيون35'!G38+'[4]فهد الدمام33'!G38+'[4]عبد الله مكة 35'!G38</f>
        <v>2</v>
      </c>
      <c r="H38" s="1451">
        <f>'[4]ملاك وتشغيل35'!H38+'[4]فهد الرياض35'!H38+'[4]خالد عيون35'!H38+'[4]فهد الدمام33'!H38+'[4]عبد الله مكة 35'!H38</f>
        <v>7</v>
      </c>
      <c r="I38" s="1451">
        <f>'[4]ملاك وتشغيل35'!I38+'[4]فهد الرياض35'!I38+'[4]خالد عيون35'!I38+'[4]فهد الدمام33'!I38+'[4]عبد الله مكة 35'!I38</f>
        <v>6</v>
      </c>
      <c r="J38" s="1452">
        <f t="shared" si="1"/>
        <v>15</v>
      </c>
      <c r="K38" s="1451">
        <f>'[4]ملاك وتشغيل35'!K38+'[4]فهد الرياض35'!K38+'[4]خالد عيون35'!K38+'[4]فهد الدمام33'!K38+'[4]عبد الله مكة 35'!K38</f>
        <v>0</v>
      </c>
      <c r="L38" s="1451">
        <f>'[4]ملاك وتشغيل35'!L38+'[4]فهد الرياض35'!L38+'[4]خالد عيون35'!L38+'[4]فهد الدمام33'!L38+'[4]عبد الله مكة 35'!L38</f>
        <v>3</v>
      </c>
      <c r="M38" s="1451">
        <f>'[4]ملاك وتشغيل35'!M38+'[4]فهد الرياض35'!M38+'[4]خالد عيون35'!M38+'[4]فهد الدمام33'!M38+'[4]عبد الله مكة 35'!M38</f>
        <v>7</v>
      </c>
      <c r="N38" s="1452">
        <f t="shared" si="2"/>
        <v>10</v>
      </c>
      <c r="O38" s="1451">
        <f>'[4]ملاك وتشغيل35'!O38+'[4]فهد الرياض35'!O38+'[4]خالد عيون35'!O38+'[4]فهد الدمام33'!O38+'[4]عبد الله مكة 35'!O38</f>
        <v>0</v>
      </c>
      <c r="P38" s="1451">
        <f>'[4]ملاك وتشغيل35'!P38+'[4]فهد الرياض35'!P38+'[4]خالد عيون35'!P38+'[4]فهد الدمام33'!P38+'[4]عبد الله مكة 35'!P38</f>
        <v>2</v>
      </c>
      <c r="Q38" s="1451">
        <f>'[4]ملاك وتشغيل35'!Q38+'[4]فهد الرياض35'!Q38+'[4]خالد عيون35'!Q38+'[4]فهد الدمام33'!Q38+'[4]عبد الله مكة 35'!Q38</f>
        <v>4</v>
      </c>
      <c r="R38" s="1452">
        <f t="shared" si="3"/>
        <v>6</v>
      </c>
      <c r="S38" s="1451">
        <f>'[4]ملاك وتشغيل35'!S38+'[4]فهد الرياض35'!S38+'[4]خالد عيون35'!S38+'[4]فهد الدمام33'!S38+'[4]عبد الله مكة 35'!S38</f>
        <v>2</v>
      </c>
      <c r="T38" s="1451">
        <f>'[4]ملاك وتشغيل35'!T38+'[4]فهد الرياض35'!T38+'[4]خالد عيون35'!T38+'[4]فهد الدمام33'!T38+'[4]عبد الله مكة 35'!T38</f>
        <v>3</v>
      </c>
      <c r="U38" s="1451">
        <f>'[4]ملاك وتشغيل35'!U38+'[4]فهد الرياض35'!U38+'[4]خالد عيون35'!U38+'[4]فهد الدمام33'!U38+'[4]عبد الله مكة 35'!U38</f>
        <v>5</v>
      </c>
      <c r="V38" s="1452">
        <f t="shared" si="4"/>
        <v>10</v>
      </c>
      <c r="W38" s="1451">
        <f>'[4]ملاك وتشغيل35'!W38+'[4]فهد الرياض35'!W38+'[4]خالد عيون35'!W38+'[4]فهد الدمام33'!W38+'[4]عبد الله مكة 35'!W38</f>
        <v>1</v>
      </c>
      <c r="X38" s="1451">
        <f>'[4]ملاك وتشغيل35'!X38+'[4]فهد الرياض35'!X38+'[4]خالد عيون35'!X38+'[4]فهد الدمام33'!X38+'[4]عبد الله مكة 35'!X38</f>
        <v>0</v>
      </c>
      <c r="Y38" s="1451">
        <f>'[4]ملاك وتشغيل35'!Y38+'[4]فهد الرياض35'!Y38+'[4]خالد عيون35'!Y38+'[4]فهد الدمام33'!Y38+'[4]عبد الله مكة 35'!Y38</f>
        <v>1</v>
      </c>
      <c r="Z38" s="1452">
        <f t="shared" si="5"/>
        <v>2</v>
      </c>
      <c r="AA38" s="1451">
        <f>'[4]ملاك وتشغيل35'!AA38+'[4]فهد الرياض35'!AA38+'[4]خالد عيون35'!AA38+'[4]فهد الدمام33'!AA38+'[4]عبد الله مكة 35'!AA38</f>
        <v>1</v>
      </c>
      <c r="AB38" s="1451">
        <f>'[4]ملاك وتشغيل35'!AB38+'[4]فهد الرياض35'!AB38+'[4]خالد عيون35'!AB38+'[4]فهد الدمام33'!AB38+'[4]عبد الله مكة 35'!AB38</f>
        <v>2</v>
      </c>
      <c r="AC38" s="1451">
        <f>'[4]ملاك وتشغيل35'!AC38+'[4]فهد الرياض35'!AC38+'[4]خالد عيون35'!AC38+'[4]فهد الدمام33'!AC38+'[4]عبد الله مكة 35'!AC38</f>
        <v>8</v>
      </c>
      <c r="AD38" s="1452">
        <f t="shared" si="6"/>
        <v>11</v>
      </c>
    </row>
    <row r="39" spans="1:30">
      <c r="A39" s="1453" t="s">
        <v>989</v>
      </c>
      <c r="B39" s="1454" t="s">
        <v>990</v>
      </c>
      <c r="C39" s="1451">
        <f>'[4]ملاك وتشغيل35'!C39+'[4]فهد الرياض35'!C39+'[4]خالد عيون35'!C39+'[4]فهد الدمام33'!C39+'[4]عبد الله مكة 35'!C39</f>
        <v>4</v>
      </c>
      <c r="D39" s="1451">
        <f>'[4]ملاك وتشغيل35'!D39+'[4]فهد الرياض35'!D39+'[4]خالد عيون35'!D39+'[4]فهد الدمام33'!D39+'[4]عبد الله مكة 35'!D39</f>
        <v>9</v>
      </c>
      <c r="E39" s="1451">
        <f>'[4]ملاك وتشغيل35'!E39+'[4]فهد الرياض35'!E39+'[4]خالد عيون35'!E39+'[4]فهد الدمام33'!E39+'[4]عبد الله مكة 35'!E39</f>
        <v>11</v>
      </c>
      <c r="F39" s="1452">
        <f t="shared" si="0"/>
        <v>24</v>
      </c>
      <c r="G39" s="1451">
        <f>'[4]ملاك وتشغيل35'!G39+'[4]فهد الرياض35'!G39+'[4]خالد عيون35'!G39+'[4]فهد الدمام33'!G39+'[4]عبد الله مكة 35'!G39</f>
        <v>9</v>
      </c>
      <c r="H39" s="1451">
        <f>'[4]ملاك وتشغيل35'!H39+'[4]فهد الرياض35'!H39+'[4]خالد عيون35'!H39+'[4]فهد الدمام33'!H39+'[4]عبد الله مكة 35'!H39</f>
        <v>5</v>
      </c>
      <c r="I39" s="1451">
        <f>'[4]ملاك وتشغيل35'!I39+'[4]فهد الرياض35'!I39+'[4]خالد عيون35'!I39+'[4]فهد الدمام33'!I39+'[4]عبد الله مكة 35'!I39</f>
        <v>6</v>
      </c>
      <c r="J39" s="1452">
        <f t="shared" si="1"/>
        <v>20</v>
      </c>
      <c r="K39" s="1451">
        <f>'[4]ملاك وتشغيل35'!K39+'[4]فهد الرياض35'!K39+'[4]خالد عيون35'!K39+'[4]فهد الدمام33'!K39+'[4]عبد الله مكة 35'!K39</f>
        <v>3</v>
      </c>
      <c r="L39" s="1451">
        <f>'[4]ملاك وتشغيل35'!L39+'[4]فهد الرياض35'!L39+'[4]خالد عيون35'!L39+'[4]فهد الدمام33'!L39+'[4]عبد الله مكة 35'!L39</f>
        <v>1</v>
      </c>
      <c r="M39" s="1451">
        <f>'[4]ملاك وتشغيل35'!M39+'[4]فهد الرياض35'!M39+'[4]خالد عيون35'!M39+'[4]فهد الدمام33'!M39+'[4]عبد الله مكة 35'!M39</f>
        <v>10</v>
      </c>
      <c r="N39" s="1452">
        <f t="shared" si="2"/>
        <v>14</v>
      </c>
      <c r="O39" s="1451">
        <f>'[4]ملاك وتشغيل35'!O39+'[4]فهد الرياض35'!O39+'[4]خالد عيون35'!O39+'[4]فهد الدمام33'!O39+'[4]عبد الله مكة 35'!O39</f>
        <v>4</v>
      </c>
      <c r="P39" s="1451">
        <f>'[4]ملاك وتشغيل35'!P39+'[4]فهد الرياض35'!P39+'[4]خالد عيون35'!P39+'[4]فهد الدمام33'!P39+'[4]عبد الله مكة 35'!P39</f>
        <v>6</v>
      </c>
      <c r="Q39" s="1451">
        <f>'[4]ملاك وتشغيل35'!Q39+'[4]فهد الرياض35'!Q39+'[4]خالد عيون35'!Q39+'[4]فهد الدمام33'!Q39+'[4]عبد الله مكة 35'!Q39</f>
        <v>4</v>
      </c>
      <c r="R39" s="1452">
        <f t="shared" si="3"/>
        <v>14</v>
      </c>
      <c r="S39" s="1451">
        <f>'[4]ملاك وتشغيل35'!S39+'[4]فهد الرياض35'!S39+'[4]خالد عيون35'!S39+'[4]فهد الدمام33'!S39+'[4]عبد الله مكة 35'!S39</f>
        <v>6</v>
      </c>
      <c r="T39" s="1451">
        <f>'[4]ملاك وتشغيل35'!T39+'[4]فهد الرياض35'!T39+'[4]خالد عيون35'!T39+'[4]فهد الدمام33'!T39+'[4]عبد الله مكة 35'!T39</f>
        <v>1</v>
      </c>
      <c r="U39" s="1451">
        <f>'[4]ملاك وتشغيل35'!U39+'[4]فهد الرياض35'!U39+'[4]خالد عيون35'!U39+'[4]فهد الدمام33'!U39+'[4]عبد الله مكة 35'!U39</f>
        <v>4</v>
      </c>
      <c r="V39" s="1452">
        <f t="shared" si="4"/>
        <v>11</v>
      </c>
      <c r="W39" s="1451">
        <f>'[4]ملاك وتشغيل35'!W39+'[4]فهد الرياض35'!W39+'[4]خالد عيون35'!W39+'[4]فهد الدمام33'!W39+'[4]عبد الله مكة 35'!W39</f>
        <v>2</v>
      </c>
      <c r="X39" s="1451">
        <f>'[4]ملاك وتشغيل35'!X39+'[4]فهد الرياض35'!X39+'[4]خالد عيون35'!X39+'[4]فهد الدمام33'!X39+'[4]عبد الله مكة 35'!X39</f>
        <v>1</v>
      </c>
      <c r="Y39" s="1451">
        <f>'[4]ملاك وتشغيل35'!Y39+'[4]فهد الرياض35'!Y39+'[4]خالد عيون35'!Y39+'[4]فهد الدمام33'!Y39+'[4]عبد الله مكة 35'!Y39</f>
        <v>1</v>
      </c>
      <c r="Z39" s="1452">
        <f t="shared" si="5"/>
        <v>4</v>
      </c>
      <c r="AA39" s="1451">
        <f>'[4]ملاك وتشغيل35'!AA39+'[4]فهد الرياض35'!AA39+'[4]خالد عيون35'!AA39+'[4]فهد الدمام33'!AA39+'[4]عبد الله مكة 35'!AA39</f>
        <v>0</v>
      </c>
      <c r="AB39" s="1451">
        <f>'[4]ملاك وتشغيل35'!AB39+'[4]فهد الرياض35'!AB39+'[4]خالد عيون35'!AB39+'[4]فهد الدمام33'!AB39+'[4]عبد الله مكة 35'!AB39</f>
        <v>6</v>
      </c>
      <c r="AC39" s="1451">
        <f>'[4]ملاك وتشغيل35'!AC39+'[4]فهد الرياض35'!AC39+'[4]خالد عيون35'!AC39+'[4]فهد الدمام33'!AC39+'[4]عبد الله مكة 35'!AC39</f>
        <v>10</v>
      </c>
      <c r="AD39" s="1452">
        <f t="shared" si="6"/>
        <v>16</v>
      </c>
    </row>
    <row r="40" spans="1:30">
      <c r="A40" s="1453" t="s">
        <v>991</v>
      </c>
      <c r="B40" s="1454" t="s">
        <v>992</v>
      </c>
      <c r="C40" s="1451">
        <f>'[4]ملاك وتشغيل35'!C40+'[4]فهد الرياض35'!C40+'[4]خالد عيون35'!C40+'[4]فهد الدمام33'!C40+'[4]عبد الله مكة 35'!C40</f>
        <v>0</v>
      </c>
      <c r="D40" s="1451">
        <f>'[4]ملاك وتشغيل35'!D40+'[4]فهد الرياض35'!D40+'[4]خالد عيون35'!D40+'[4]فهد الدمام33'!D40+'[4]عبد الله مكة 35'!D40</f>
        <v>3</v>
      </c>
      <c r="E40" s="1451">
        <f>'[4]ملاك وتشغيل35'!E40+'[4]فهد الرياض35'!E40+'[4]خالد عيون35'!E40+'[4]فهد الدمام33'!E40+'[4]عبد الله مكة 35'!E40</f>
        <v>40</v>
      </c>
      <c r="F40" s="1452">
        <f t="shared" si="0"/>
        <v>43</v>
      </c>
      <c r="G40" s="1451">
        <f>'[4]ملاك وتشغيل35'!G40+'[4]فهد الرياض35'!G40+'[4]خالد عيون35'!G40+'[4]فهد الدمام33'!G40+'[4]عبد الله مكة 35'!G40</f>
        <v>1</v>
      </c>
      <c r="H40" s="1451">
        <f>'[4]ملاك وتشغيل35'!H40+'[4]فهد الرياض35'!H40+'[4]خالد عيون35'!H40+'[4]فهد الدمام33'!H40+'[4]عبد الله مكة 35'!H40</f>
        <v>22</v>
      </c>
      <c r="I40" s="1451">
        <f>'[4]ملاك وتشغيل35'!I40+'[4]فهد الرياض35'!I40+'[4]خالد عيون35'!I40+'[4]فهد الدمام33'!I40+'[4]عبد الله مكة 35'!I40</f>
        <v>10</v>
      </c>
      <c r="J40" s="1452">
        <f t="shared" si="1"/>
        <v>33</v>
      </c>
      <c r="K40" s="1451">
        <f>'[4]ملاك وتشغيل35'!K40+'[4]فهد الرياض35'!K40+'[4]خالد عيون35'!K40+'[4]فهد الدمام33'!K40+'[4]عبد الله مكة 35'!K40</f>
        <v>0</v>
      </c>
      <c r="L40" s="1451">
        <f>'[4]ملاك وتشغيل35'!L40+'[4]فهد الرياض35'!L40+'[4]خالد عيون35'!L40+'[4]فهد الدمام33'!L40+'[4]عبد الله مكة 35'!L40</f>
        <v>1</v>
      </c>
      <c r="M40" s="1451">
        <f>'[4]ملاك وتشغيل35'!M40+'[4]فهد الرياض35'!M40+'[4]خالد عيون35'!M40+'[4]فهد الدمام33'!M40+'[4]عبد الله مكة 35'!M40</f>
        <v>0</v>
      </c>
      <c r="N40" s="1452">
        <f t="shared" si="2"/>
        <v>1</v>
      </c>
      <c r="O40" s="1451">
        <f>'[4]ملاك وتشغيل35'!O40+'[4]فهد الرياض35'!O40+'[4]خالد عيون35'!O40+'[4]فهد الدمام33'!O40+'[4]عبد الله مكة 35'!O40</f>
        <v>0</v>
      </c>
      <c r="P40" s="1451">
        <f>'[4]ملاك وتشغيل35'!P40+'[4]فهد الرياض35'!P40+'[4]خالد عيون35'!P40+'[4]فهد الدمام33'!P40+'[4]عبد الله مكة 35'!P40</f>
        <v>3</v>
      </c>
      <c r="Q40" s="1451">
        <f>'[4]ملاك وتشغيل35'!Q40+'[4]فهد الرياض35'!Q40+'[4]خالد عيون35'!Q40+'[4]فهد الدمام33'!Q40+'[4]عبد الله مكة 35'!Q40</f>
        <v>1</v>
      </c>
      <c r="R40" s="1452">
        <f t="shared" si="3"/>
        <v>4</v>
      </c>
      <c r="S40" s="1451">
        <f>'[4]ملاك وتشغيل35'!S40+'[4]فهد الرياض35'!S40+'[4]خالد عيون35'!S40+'[4]فهد الدمام33'!S40+'[4]عبد الله مكة 35'!S40</f>
        <v>0</v>
      </c>
      <c r="T40" s="1451">
        <f>'[4]ملاك وتشغيل35'!T40+'[4]فهد الرياض35'!T40+'[4]خالد عيون35'!T40+'[4]فهد الدمام33'!T40+'[4]عبد الله مكة 35'!T40</f>
        <v>2</v>
      </c>
      <c r="U40" s="1451">
        <f>'[4]ملاك وتشغيل35'!U40+'[4]فهد الرياض35'!U40+'[4]خالد عيون35'!U40+'[4]فهد الدمام33'!U40+'[4]عبد الله مكة 35'!U40</f>
        <v>2</v>
      </c>
      <c r="V40" s="1452">
        <f t="shared" si="4"/>
        <v>4</v>
      </c>
      <c r="W40" s="1451">
        <f>'[4]ملاك وتشغيل35'!W40+'[4]فهد الرياض35'!W40+'[4]خالد عيون35'!W40+'[4]فهد الدمام33'!W40+'[4]عبد الله مكة 35'!W40</f>
        <v>12</v>
      </c>
      <c r="X40" s="1451">
        <f>'[4]ملاك وتشغيل35'!X40+'[4]فهد الرياض35'!X40+'[4]خالد عيون35'!X40+'[4]فهد الدمام33'!X40+'[4]عبد الله مكة 35'!X40</f>
        <v>8</v>
      </c>
      <c r="Y40" s="1451">
        <f>'[4]ملاك وتشغيل35'!Y40+'[4]فهد الرياض35'!Y40+'[4]خالد عيون35'!Y40+'[4]فهد الدمام33'!Y40+'[4]عبد الله مكة 35'!Y40</f>
        <v>8</v>
      </c>
      <c r="Z40" s="1452">
        <f t="shared" si="5"/>
        <v>28</v>
      </c>
      <c r="AA40" s="1451">
        <f>'[4]ملاك وتشغيل35'!AA40+'[4]فهد الرياض35'!AA40+'[4]خالد عيون35'!AA40+'[4]فهد الدمام33'!AA40+'[4]عبد الله مكة 35'!AA40</f>
        <v>0</v>
      </c>
      <c r="AB40" s="1451">
        <f>'[4]ملاك وتشغيل35'!AB40+'[4]فهد الرياض35'!AB40+'[4]خالد عيون35'!AB40+'[4]فهد الدمام33'!AB40+'[4]عبد الله مكة 35'!AB40</f>
        <v>28</v>
      </c>
      <c r="AC40" s="1451">
        <f>'[4]ملاك وتشغيل35'!AC40+'[4]فهد الرياض35'!AC40+'[4]خالد عيون35'!AC40+'[4]فهد الدمام33'!AC40+'[4]عبد الله مكة 35'!AC40</f>
        <v>16</v>
      </c>
      <c r="AD40" s="1452">
        <f t="shared" si="6"/>
        <v>44</v>
      </c>
    </row>
    <row r="41" spans="1:30">
      <c r="A41" s="1453" t="s">
        <v>993</v>
      </c>
      <c r="B41" s="1454" t="s">
        <v>994</v>
      </c>
      <c r="C41" s="1451">
        <f>'[4]ملاك وتشغيل35'!C41+'[4]فهد الرياض35'!C41+'[4]خالد عيون35'!C41+'[4]فهد الدمام33'!C41+'[4]عبد الله مكة 35'!C41</f>
        <v>0</v>
      </c>
      <c r="D41" s="1451">
        <f>'[4]ملاك وتشغيل35'!D41+'[4]فهد الرياض35'!D41+'[4]خالد عيون35'!D41+'[4]فهد الدمام33'!D41+'[4]عبد الله مكة 35'!D41</f>
        <v>7</v>
      </c>
      <c r="E41" s="1451">
        <f>'[4]ملاك وتشغيل35'!E41+'[4]فهد الرياض35'!E41+'[4]خالد عيون35'!E41+'[4]فهد الدمام33'!E41+'[4]عبد الله مكة 35'!E41</f>
        <v>2</v>
      </c>
      <c r="F41" s="1452">
        <f t="shared" si="0"/>
        <v>9</v>
      </c>
      <c r="G41" s="1451">
        <f>'[4]ملاك وتشغيل35'!G41+'[4]فهد الرياض35'!G41+'[4]خالد عيون35'!G41+'[4]فهد الدمام33'!G41+'[4]عبد الله مكة 35'!G41</f>
        <v>3</v>
      </c>
      <c r="H41" s="1451">
        <f>'[4]ملاك وتشغيل35'!H41+'[4]فهد الرياض35'!H41+'[4]خالد عيون35'!H41+'[4]فهد الدمام33'!H41+'[4]عبد الله مكة 35'!H41</f>
        <v>5</v>
      </c>
      <c r="I41" s="1451">
        <f>'[4]ملاك وتشغيل35'!I41+'[4]فهد الرياض35'!I41+'[4]خالد عيون35'!I41+'[4]فهد الدمام33'!I41+'[4]عبد الله مكة 35'!I41</f>
        <v>4</v>
      </c>
      <c r="J41" s="1452">
        <f t="shared" si="1"/>
        <v>12</v>
      </c>
      <c r="K41" s="1451">
        <f>'[4]ملاك وتشغيل35'!K41+'[4]فهد الرياض35'!K41+'[4]خالد عيون35'!K41+'[4]فهد الدمام33'!K41+'[4]عبد الله مكة 35'!K41</f>
        <v>1</v>
      </c>
      <c r="L41" s="1451">
        <f>'[4]ملاك وتشغيل35'!L41+'[4]فهد الرياض35'!L41+'[4]خالد عيون35'!L41+'[4]فهد الدمام33'!L41+'[4]عبد الله مكة 35'!L41</f>
        <v>2</v>
      </c>
      <c r="M41" s="1451">
        <f>'[4]ملاك وتشغيل35'!M41+'[4]فهد الرياض35'!M41+'[4]خالد عيون35'!M41+'[4]فهد الدمام33'!M41+'[4]عبد الله مكة 35'!M41</f>
        <v>6</v>
      </c>
      <c r="N41" s="1452">
        <f t="shared" si="2"/>
        <v>9</v>
      </c>
      <c r="O41" s="1451">
        <f>'[4]ملاك وتشغيل35'!O41+'[4]فهد الرياض35'!O41+'[4]خالد عيون35'!O41+'[4]فهد الدمام33'!O41+'[4]عبد الله مكة 35'!O41</f>
        <v>4</v>
      </c>
      <c r="P41" s="1451">
        <f>'[4]ملاك وتشغيل35'!P41+'[4]فهد الرياض35'!P41+'[4]خالد عيون35'!P41+'[4]فهد الدمام33'!P41+'[4]عبد الله مكة 35'!P41</f>
        <v>7</v>
      </c>
      <c r="Q41" s="1451">
        <f>'[4]ملاك وتشغيل35'!Q41+'[4]فهد الرياض35'!Q41+'[4]خالد عيون35'!Q41+'[4]فهد الدمام33'!Q41+'[4]عبد الله مكة 35'!Q41</f>
        <v>1</v>
      </c>
      <c r="R41" s="1452">
        <f t="shared" si="3"/>
        <v>12</v>
      </c>
      <c r="S41" s="1451">
        <f>'[4]ملاك وتشغيل35'!S41+'[4]فهد الرياض35'!S41+'[4]خالد عيون35'!S41+'[4]فهد الدمام33'!S41+'[4]عبد الله مكة 35'!S41</f>
        <v>3</v>
      </c>
      <c r="T41" s="1451">
        <f>'[4]ملاك وتشغيل35'!T41+'[4]فهد الرياض35'!T41+'[4]خالد عيون35'!T41+'[4]فهد الدمام33'!T41+'[4]عبد الله مكة 35'!T41</f>
        <v>5</v>
      </c>
      <c r="U41" s="1451">
        <f>'[4]ملاك وتشغيل35'!U41+'[4]فهد الرياض35'!U41+'[4]خالد عيون35'!U41+'[4]فهد الدمام33'!U41+'[4]عبد الله مكة 35'!U41</f>
        <v>6</v>
      </c>
      <c r="V41" s="1452">
        <f t="shared" si="4"/>
        <v>14</v>
      </c>
      <c r="W41" s="1451">
        <f>'[4]ملاك وتشغيل35'!W41+'[4]فهد الرياض35'!W41+'[4]خالد عيون35'!W41+'[4]فهد الدمام33'!W41+'[4]عبد الله مكة 35'!W41</f>
        <v>0</v>
      </c>
      <c r="X41" s="1451">
        <f>'[4]ملاك وتشغيل35'!X41+'[4]فهد الرياض35'!X41+'[4]خالد عيون35'!X41+'[4]فهد الدمام33'!X41+'[4]عبد الله مكة 35'!X41</f>
        <v>1</v>
      </c>
      <c r="Y41" s="1451">
        <f>'[4]ملاك وتشغيل35'!Y41+'[4]فهد الرياض35'!Y41+'[4]خالد عيون35'!Y41+'[4]فهد الدمام33'!Y41+'[4]عبد الله مكة 35'!Y41</f>
        <v>1</v>
      </c>
      <c r="Z41" s="1452">
        <f t="shared" si="5"/>
        <v>2</v>
      </c>
      <c r="AA41" s="1451">
        <f>'[4]ملاك وتشغيل35'!AA41+'[4]فهد الرياض35'!AA41+'[4]خالد عيون35'!AA41+'[4]فهد الدمام33'!AA41+'[4]عبد الله مكة 35'!AA41</f>
        <v>1</v>
      </c>
      <c r="AB41" s="1451">
        <f>'[4]ملاك وتشغيل35'!AB41+'[4]فهد الرياض35'!AB41+'[4]خالد عيون35'!AB41+'[4]فهد الدمام33'!AB41+'[4]عبد الله مكة 35'!AB41</f>
        <v>5</v>
      </c>
      <c r="AC41" s="1451">
        <f>'[4]ملاك وتشغيل35'!AC41+'[4]فهد الرياض35'!AC41+'[4]خالد عيون35'!AC41+'[4]فهد الدمام33'!AC41+'[4]عبد الله مكة 35'!AC41</f>
        <v>3</v>
      </c>
      <c r="AD41" s="1452">
        <f t="shared" si="6"/>
        <v>9</v>
      </c>
    </row>
    <row r="42" spans="1:30">
      <c r="A42" s="1456" t="s">
        <v>995</v>
      </c>
      <c r="B42" s="1457" t="s">
        <v>489</v>
      </c>
      <c r="C42" s="1451">
        <f>'[4]ملاك وتشغيل35'!C42+'[4]فهد الرياض35'!C42+'[4]خالد عيون35'!C42+'[4]فهد الدمام33'!C42+'[4]عبد الله مكة 35'!C42</f>
        <v>6</v>
      </c>
      <c r="D42" s="1451">
        <f>'[4]ملاك وتشغيل35'!D42+'[4]فهد الرياض35'!D42+'[4]خالد عيون35'!D42+'[4]فهد الدمام33'!D42+'[4]عبد الله مكة 35'!D42</f>
        <v>9</v>
      </c>
      <c r="E42" s="1451">
        <f>'[4]ملاك وتشغيل35'!E42+'[4]فهد الرياض35'!E42+'[4]خالد عيون35'!E42+'[4]فهد الدمام33'!E42+'[4]عبد الله مكة 35'!E42</f>
        <v>54</v>
      </c>
      <c r="F42" s="1452">
        <f t="shared" si="0"/>
        <v>69</v>
      </c>
      <c r="G42" s="1451">
        <f>'[4]ملاك وتشغيل35'!G42+'[4]فهد الرياض35'!G42+'[4]خالد عيون35'!G42+'[4]فهد الدمام33'!G42+'[4]عبد الله مكة 35'!G42</f>
        <v>23</v>
      </c>
      <c r="H42" s="1451">
        <f>'[4]ملاك وتشغيل35'!H42+'[4]فهد الرياض35'!H42+'[4]خالد عيون35'!H42+'[4]فهد الدمام33'!H42+'[4]عبد الله مكة 35'!H42</f>
        <v>35</v>
      </c>
      <c r="I42" s="1451">
        <f>'[4]ملاك وتشغيل35'!I42+'[4]فهد الرياض35'!I42+'[4]خالد عيون35'!I42+'[4]فهد الدمام33'!I42+'[4]عبد الله مكة 35'!I42</f>
        <v>27</v>
      </c>
      <c r="J42" s="1452">
        <f t="shared" si="1"/>
        <v>85</v>
      </c>
      <c r="K42" s="1451">
        <f>'[4]ملاك وتشغيل35'!K42+'[4]فهد الرياض35'!K42+'[4]خالد عيون35'!K42+'[4]فهد الدمام33'!K42+'[4]عبد الله مكة 35'!K42</f>
        <v>6</v>
      </c>
      <c r="L42" s="1451">
        <f>'[4]ملاك وتشغيل35'!L42+'[4]فهد الرياض35'!L42+'[4]خالد عيون35'!L42+'[4]فهد الدمام33'!L42+'[4]عبد الله مكة 35'!L42</f>
        <v>6</v>
      </c>
      <c r="M42" s="1451">
        <f>'[4]ملاك وتشغيل35'!M42+'[4]فهد الرياض35'!M42+'[4]خالد عيون35'!M42+'[4]فهد الدمام33'!M42+'[4]عبد الله مكة 35'!M42</f>
        <v>3</v>
      </c>
      <c r="N42" s="1452">
        <f t="shared" si="2"/>
        <v>15</v>
      </c>
      <c r="O42" s="1451">
        <f>'[4]ملاك وتشغيل35'!O42+'[4]فهد الرياض35'!O42+'[4]خالد عيون35'!O42+'[4]فهد الدمام33'!O42+'[4]عبد الله مكة 35'!O42</f>
        <v>0</v>
      </c>
      <c r="P42" s="1451">
        <f>'[4]ملاك وتشغيل35'!P42+'[4]فهد الرياض35'!P42+'[4]خالد عيون35'!P42+'[4]فهد الدمام33'!P42+'[4]عبد الله مكة 35'!P42</f>
        <v>2</v>
      </c>
      <c r="Q42" s="1451">
        <f>'[4]ملاك وتشغيل35'!Q42+'[4]فهد الرياض35'!Q42+'[4]خالد عيون35'!Q42+'[4]فهد الدمام33'!Q42+'[4]عبد الله مكة 35'!Q42</f>
        <v>0</v>
      </c>
      <c r="R42" s="1452">
        <f t="shared" si="3"/>
        <v>2</v>
      </c>
      <c r="S42" s="1451">
        <f>'[4]ملاك وتشغيل35'!S42+'[4]فهد الرياض35'!S42+'[4]خالد عيون35'!S42+'[4]فهد الدمام33'!S42+'[4]عبد الله مكة 35'!S42</f>
        <v>3</v>
      </c>
      <c r="T42" s="1451">
        <f>'[4]ملاك وتشغيل35'!T42+'[4]فهد الرياض35'!T42+'[4]خالد عيون35'!T42+'[4]فهد الدمام33'!T42+'[4]عبد الله مكة 35'!T42</f>
        <v>3</v>
      </c>
      <c r="U42" s="1451">
        <f>'[4]ملاك وتشغيل35'!U42+'[4]فهد الرياض35'!U42+'[4]خالد عيون35'!U42+'[4]فهد الدمام33'!U42+'[4]عبد الله مكة 35'!U42</f>
        <v>0</v>
      </c>
      <c r="V42" s="1452">
        <f t="shared" si="4"/>
        <v>6</v>
      </c>
      <c r="W42" s="1451">
        <f>'[4]ملاك وتشغيل35'!W42+'[4]فهد الرياض35'!W42+'[4]خالد عيون35'!W42+'[4]فهد الدمام33'!W42+'[4]عبد الله مكة 35'!W42</f>
        <v>0</v>
      </c>
      <c r="X42" s="1451">
        <f>'[4]ملاك وتشغيل35'!X42+'[4]فهد الرياض35'!X42+'[4]خالد عيون35'!X42+'[4]فهد الدمام33'!X42+'[4]عبد الله مكة 35'!X42</f>
        <v>3</v>
      </c>
      <c r="Y42" s="1451">
        <f>'[4]ملاك وتشغيل35'!Y42+'[4]فهد الرياض35'!Y42+'[4]خالد عيون35'!Y42+'[4]فهد الدمام33'!Y42+'[4]عبد الله مكة 35'!Y42</f>
        <v>0</v>
      </c>
      <c r="Z42" s="1452">
        <f t="shared" si="5"/>
        <v>3</v>
      </c>
      <c r="AA42" s="1451">
        <f>'[4]ملاك وتشغيل35'!AA42+'[4]فهد الرياض35'!AA42+'[4]خالد عيون35'!AA42+'[4]فهد الدمام33'!AA42+'[4]عبد الله مكة 35'!AA42</f>
        <v>162</v>
      </c>
      <c r="AB42" s="1451">
        <f>'[4]ملاك وتشغيل35'!AB42+'[4]فهد الرياض35'!AB42+'[4]خالد عيون35'!AB42+'[4]فهد الدمام33'!AB42+'[4]عبد الله مكة 35'!AB42</f>
        <v>27</v>
      </c>
      <c r="AC42" s="1451">
        <f>'[4]ملاك وتشغيل35'!AC42+'[4]فهد الرياض35'!AC42+'[4]خالد عيون35'!AC42+'[4]فهد الدمام33'!AC42+'[4]عبد الله مكة 35'!AC42</f>
        <v>35</v>
      </c>
      <c r="AD42" s="1452">
        <f t="shared" si="6"/>
        <v>224</v>
      </c>
    </row>
    <row r="43" spans="1:30">
      <c r="A43" s="1458" t="s">
        <v>95</v>
      </c>
      <c r="B43" s="1459" t="s">
        <v>96</v>
      </c>
      <c r="C43" s="1460">
        <f>SUM(C7:C42)</f>
        <v>2776</v>
      </c>
      <c r="D43" s="1460">
        <f t="shared" ref="D43:Z43" si="7">SUM(D7:D42)</f>
        <v>1539</v>
      </c>
      <c r="E43" s="1460">
        <f t="shared" si="7"/>
        <v>1240</v>
      </c>
      <c r="F43" s="1460">
        <f t="shared" si="7"/>
        <v>5555</v>
      </c>
      <c r="G43" s="1460">
        <f t="shared" si="7"/>
        <v>945</v>
      </c>
      <c r="H43" s="1460">
        <f t="shared" si="7"/>
        <v>887</v>
      </c>
      <c r="I43" s="1460">
        <f t="shared" si="7"/>
        <v>369</v>
      </c>
      <c r="J43" s="1460">
        <f t="shared" si="7"/>
        <v>2201</v>
      </c>
      <c r="K43" s="1460">
        <f t="shared" si="7"/>
        <v>1113</v>
      </c>
      <c r="L43" s="1460">
        <f t="shared" si="7"/>
        <v>671</v>
      </c>
      <c r="M43" s="1460">
        <f t="shared" si="7"/>
        <v>494</v>
      </c>
      <c r="N43" s="1460">
        <f t="shared" si="7"/>
        <v>2278</v>
      </c>
      <c r="O43" s="1460">
        <f t="shared" si="7"/>
        <v>600</v>
      </c>
      <c r="P43" s="1460">
        <f t="shared" si="7"/>
        <v>530</v>
      </c>
      <c r="Q43" s="1460">
        <f t="shared" si="7"/>
        <v>156</v>
      </c>
      <c r="R43" s="1460">
        <f t="shared" si="7"/>
        <v>1286</v>
      </c>
      <c r="S43" s="1460">
        <f t="shared" si="7"/>
        <v>1137</v>
      </c>
      <c r="T43" s="1460">
        <f t="shared" si="7"/>
        <v>772</v>
      </c>
      <c r="U43" s="1460">
        <f t="shared" si="7"/>
        <v>361</v>
      </c>
      <c r="V43" s="1460">
        <f t="shared" si="7"/>
        <v>2270</v>
      </c>
      <c r="W43" s="1460">
        <f t="shared" si="7"/>
        <v>769</v>
      </c>
      <c r="X43" s="1460">
        <f t="shared" si="7"/>
        <v>555</v>
      </c>
      <c r="Y43" s="1460">
        <f t="shared" si="7"/>
        <v>152</v>
      </c>
      <c r="Z43" s="1460">
        <f t="shared" si="7"/>
        <v>1476</v>
      </c>
      <c r="AA43" s="1460">
        <f>SUM(AA7:AA42)</f>
        <v>1483</v>
      </c>
      <c r="AB43" s="1460">
        <f>SUM(AB7:AB42)</f>
        <v>783</v>
      </c>
      <c r="AC43" s="1460">
        <f>SUM(AC7:AC42)</f>
        <v>559</v>
      </c>
      <c r="AD43" s="1460">
        <f>SUM(AD7:AD42)</f>
        <v>2825</v>
      </c>
    </row>
  </sheetData>
  <mergeCells count="17">
    <mergeCell ref="A1:AD1"/>
    <mergeCell ref="A2:AD2"/>
    <mergeCell ref="A4:B6"/>
    <mergeCell ref="C4:D4"/>
    <mergeCell ref="E4:F4"/>
    <mergeCell ref="G4:H4"/>
    <mergeCell ref="I4:J4"/>
    <mergeCell ref="K4:L4"/>
    <mergeCell ref="M4:N4"/>
    <mergeCell ref="O4:P4"/>
    <mergeCell ref="AC4:AD4"/>
    <mergeCell ref="Q4:R4"/>
    <mergeCell ref="S4:T4"/>
    <mergeCell ref="U4:V4"/>
    <mergeCell ref="W4:X4"/>
    <mergeCell ref="Y4:Z4"/>
    <mergeCell ref="AA4:AB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E2110-B93E-48A4-9FF6-6D73F5CA41AC}">
  <dimension ref="A1:Q31"/>
  <sheetViews>
    <sheetView showGridLines="0" showRuler="0" zoomScaleNormal="75" workbookViewId="0">
      <selection activeCell="G24" sqref="G24"/>
    </sheetView>
  </sheetViews>
  <sheetFormatPr defaultColWidth="8.85546875" defaultRowHeight="20.100000000000001" customHeight="1"/>
  <cols>
    <col min="1" max="1" width="10.7109375" style="1483" customWidth="1"/>
    <col min="2" max="5" width="10.7109375" style="934" customWidth="1"/>
    <col min="6" max="6" width="13.28515625" style="934" customWidth="1"/>
    <col min="7" max="7" width="17.140625" style="934" customWidth="1"/>
    <col min="8" max="256" width="8.85546875" style="934"/>
    <col min="257" max="261" width="10.7109375" style="934" customWidth="1"/>
    <col min="262" max="262" width="13.28515625" style="934" customWidth="1"/>
    <col min="263" max="263" width="17.140625" style="934" customWidth="1"/>
    <col min="264" max="512" width="8.85546875" style="934"/>
    <col min="513" max="517" width="10.7109375" style="934" customWidth="1"/>
    <col min="518" max="518" width="13.28515625" style="934" customWidth="1"/>
    <col min="519" max="519" width="17.140625" style="934" customWidth="1"/>
    <col min="520" max="768" width="8.85546875" style="934"/>
    <col min="769" max="773" width="10.7109375" style="934" customWidth="1"/>
    <col min="774" max="774" width="13.28515625" style="934" customWidth="1"/>
    <col min="775" max="775" width="17.140625" style="934" customWidth="1"/>
    <col min="776" max="1024" width="8.85546875" style="934"/>
    <col min="1025" max="1029" width="10.7109375" style="934" customWidth="1"/>
    <col min="1030" max="1030" width="13.28515625" style="934" customWidth="1"/>
    <col min="1031" max="1031" width="17.140625" style="934" customWidth="1"/>
    <col min="1032" max="1280" width="8.85546875" style="934"/>
    <col min="1281" max="1285" width="10.7109375" style="934" customWidth="1"/>
    <col min="1286" max="1286" width="13.28515625" style="934" customWidth="1"/>
    <col min="1287" max="1287" width="17.140625" style="934" customWidth="1"/>
    <col min="1288" max="1536" width="8.85546875" style="934"/>
    <col min="1537" max="1541" width="10.7109375" style="934" customWidth="1"/>
    <col min="1542" max="1542" width="13.28515625" style="934" customWidth="1"/>
    <col min="1543" max="1543" width="17.140625" style="934" customWidth="1"/>
    <col min="1544" max="1792" width="8.85546875" style="934"/>
    <col min="1793" max="1797" width="10.7109375" style="934" customWidth="1"/>
    <col min="1798" max="1798" width="13.28515625" style="934" customWidth="1"/>
    <col min="1799" max="1799" width="17.140625" style="934" customWidth="1"/>
    <col min="1800" max="2048" width="8.85546875" style="934"/>
    <col min="2049" max="2053" width="10.7109375" style="934" customWidth="1"/>
    <col min="2054" max="2054" width="13.28515625" style="934" customWidth="1"/>
    <col min="2055" max="2055" width="17.140625" style="934" customWidth="1"/>
    <col min="2056" max="2304" width="8.85546875" style="934"/>
    <col min="2305" max="2309" width="10.7109375" style="934" customWidth="1"/>
    <col min="2310" max="2310" width="13.28515625" style="934" customWidth="1"/>
    <col min="2311" max="2311" width="17.140625" style="934" customWidth="1"/>
    <col min="2312" max="2560" width="8.85546875" style="934"/>
    <col min="2561" max="2565" width="10.7109375" style="934" customWidth="1"/>
    <col min="2566" max="2566" width="13.28515625" style="934" customWidth="1"/>
    <col min="2567" max="2567" width="17.140625" style="934" customWidth="1"/>
    <col min="2568" max="2816" width="8.85546875" style="934"/>
    <col min="2817" max="2821" width="10.7109375" style="934" customWidth="1"/>
    <col min="2822" max="2822" width="13.28515625" style="934" customWidth="1"/>
    <col min="2823" max="2823" width="17.140625" style="934" customWidth="1"/>
    <col min="2824" max="3072" width="8.85546875" style="934"/>
    <col min="3073" max="3077" width="10.7109375" style="934" customWidth="1"/>
    <col min="3078" max="3078" width="13.28515625" style="934" customWidth="1"/>
    <col min="3079" max="3079" width="17.140625" style="934" customWidth="1"/>
    <col min="3080" max="3328" width="8.85546875" style="934"/>
    <col min="3329" max="3333" width="10.7109375" style="934" customWidth="1"/>
    <col min="3334" max="3334" width="13.28515625" style="934" customWidth="1"/>
    <col min="3335" max="3335" width="17.140625" style="934" customWidth="1"/>
    <col min="3336" max="3584" width="8.85546875" style="934"/>
    <col min="3585" max="3589" width="10.7109375" style="934" customWidth="1"/>
    <col min="3590" max="3590" width="13.28515625" style="934" customWidth="1"/>
    <col min="3591" max="3591" width="17.140625" style="934" customWidth="1"/>
    <col min="3592" max="3840" width="8.85546875" style="934"/>
    <col min="3841" max="3845" width="10.7109375" style="934" customWidth="1"/>
    <col min="3846" max="3846" width="13.28515625" style="934" customWidth="1"/>
    <col min="3847" max="3847" width="17.140625" style="934" customWidth="1"/>
    <col min="3848" max="4096" width="8.85546875" style="934"/>
    <col min="4097" max="4101" width="10.7109375" style="934" customWidth="1"/>
    <col min="4102" max="4102" width="13.28515625" style="934" customWidth="1"/>
    <col min="4103" max="4103" width="17.140625" style="934" customWidth="1"/>
    <col min="4104" max="4352" width="8.85546875" style="934"/>
    <col min="4353" max="4357" width="10.7109375" style="934" customWidth="1"/>
    <col min="4358" max="4358" width="13.28515625" style="934" customWidth="1"/>
    <col min="4359" max="4359" width="17.140625" style="934" customWidth="1"/>
    <col min="4360" max="4608" width="8.85546875" style="934"/>
    <col min="4609" max="4613" width="10.7109375" style="934" customWidth="1"/>
    <col min="4614" max="4614" width="13.28515625" style="934" customWidth="1"/>
    <col min="4615" max="4615" width="17.140625" style="934" customWidth="1"/>
    <col min="4616" max="4864" width="8.85546875" style="934"/>
    <col min="4865" max="4869" width="10.7109375" style="934" customWidth="1"/>
    <col min="4870" max="4870" width="13.28515625" style="934" customWidth="1"/>
    <col min="4871" max="4871" width="17.140625" style="934" customWidth="1"/>
    <col min="4872" max="5120" width="8.85546875" style="934"/>
    <col min="5121" max="5125" width="10.7109375" style="934" customWidth="1"/>
    <col min="5126" max="5126" width="13.28515625" style="934" customWidth="1"/>
    <col min="5127" max="5127" width="17.140625" style="934" customWidth="1"/>
    <col min="5128" max="5376" width="8.85546875" style="934"/>
    <col min="5377" max="5381" width="10.7109375" style="934" customWidth="1"/>
    <col min="5382" max="5382" width="13.28515625" style="934" customWidth="1"/>
    <col min="5383" max="5383" width="17.140625" style="934" customWidth="1"/>
    <col min="5384" max="5632" width="8.85546875" style="934"/>
    <col min="5633" max="5637" width="10.7109375" style="934" customWidth="1"/>
    <col min="5638" max="5638" width="13.28515625" style="934" customWidth="1"/>
    <col min="5639" max="5639" width="17.140625" style="934" customWidth="1"/>
    <col min="5640" max="5888" width="8.85546875" style="934"/>
    <col min="5889" max="5893" width="10.7109375" style="934" customWidth="1"/>
    <col min="5894" max="5894" width="13.28515625" style="934" customWidth="1"/>
    <col min="5895" max="5895" width="17.140625" style="934" customWidth="1"/>
    <col min="5896" max="6144" width="8.85546875" style="934"/>
    <col min="6145" max="6149" width="10.7109375" style="934" customWidth="1"/>
    <col min="6150" max="6150" width="13.28515625" style="934" customWidth="1"/>
    <col min="6151" max="6151" width="17.140625" style="934" customWidth="1"/>
    <col min="6152" max="6400" width="8.85546875" style="934"/>
    <col min="6401" max="6405" width="10.7109375" style="934" customWidth="1"/>
    <col min="6406" max="6406" width="13.28515625" style="934" customWidth="1"/>
    <col min="6407" max="6407" width="17.140625" style="934" customWidth="1"/>
    <col min="6408" max="6656" width="8.85546875" style="934"/>
    <col min="6657" max="6661" width="10.7109375" style="934" customWidth="1"/>
    <col min="6662" max="6662" width="13.28515625" style="934" customWidth="1"/>
    <col min="6663" max="6663" width="17.140625" style="934" customWidth="1"/>
    <col min="6664" max="6912" width="8.85546875" style="934"/>
    <col min="6913" max="6917" width="10.7109375" style="934" customWidth="1"/>
    <col min="6918" max="6918" width="13.28515625" style="934" customWidth="1"/>
    <col min="6919" max="6919" width="17.140625" style="934" customWidth="1"/>
    <col min="6920" max="7168" width="8.85546875" style="934"/>
    <col min="7169" max="7173" width="10.7109375" style="934" customWidth="1"/>
    <col min="7174" max="7174" width="13.28515625" style="934" customWidth="1"/>
    <col min="7175" max="7175" width="17.140625" style="934" customWidth="1"/>
    <col min="7176" max="7424" width="8.85546875" style="934"/>
    <col min="7425" max="7429" width="10.7109375" style="934" customWidth="1"/>
    <col min="7430" max="7430" width="13.28515625" style="934" customWidth="1"/>
    <col min="7431" max="7431" width="17.140625" style="934" customWidth="1"/>
    <col min="7432" max="7680" width="8.85546875" style="934"/>
    <col min="7681" max="7685" width="10.7109375" style="934" customWidth="1"/>
    <col min="7686" max="7686" width="13.28515625" style="934" customWidth="1"/>
    <col min="7687" max="7687" width="17.140625" style="934" customWidth="1"/>
    <col min="7688" max="7936" width="8.85546875" style="934"/>
    <col min="7937" max="7941" width="10.7109375" style="934" customWidth="1"/>
    <col min="7942" max="7942" width="13.28515625" style="934" customWidth="1"/>
    <col min="7943" max="7943" width="17.140625" style="934" customWidth="1"/>
    <col min="7944" max="8192" width="8.85546875" style="934"/>
    <col min="8193" max="8197" width="10.7109375" style="934" customWidth="1"/>
    <col min="8198" max="8198" width="13.28515625" style="934" customWidth="1"/>
    <col min="8199" max="8199" width="17.140625" style="934" customWidth="1"/>
    <col min="8200" max="8448" width="8.85546875" style="934"/>
    <col min="8449" max="8453" width="10.7109375" style="934" customWidth="1"/>
    <col min="8454" max="8454" width="13.28515625" style="934" customWidth="1"/>
    <col min="8455" max="8455" width="17.140625" style="934" customWidth="1"/>
    <col min="8456" max="8704" width="8.85546875" style="934"/>
    <col min="8705" max="8709" width="10.7109375" style="934" customWidth="1"/>
    <col min="8710" max="8710" width="13.28515625" style="934" customWidth="1"/>
    <col min="8711" max="8711" width="17.140625" style="934" customWidth="1"/>
    <col min="8712" max="8960" width="8.85546875" style="934"/>
    <col min="8961" max="8965" width="10.7109375" style="934" customWidth="1"/>
    <col min="8966" max="8966" width="13.28515625" style="934" customWidth="1"/>
    <col min="8967" max="8967" width="17.140625" style="934" customWidth="1"/>
    <col min="8968" max="9216" width="8.85546875" style="934"/>
    <col min="9217" max="9221" width="10.7109375" style="934" customWidth="1"/>
    <col min="9222" max="9222" width="13.28515625" style="934" customWidth="1"/>
    <col min="9223" max="9223" width="17.140625" style="934" customWidth="1"/>
    <col min="9224" max="9472" width="8.85546875" style="934"/>
    <col min="9473" max="9477" width="10.7109375" style="934" customWidth="1"/>
    <col min="9478" max="9478" width="13.28515625" style="934" customWidth="1"/>
    <col min="9479" max="9479" width="17.140625" style="934" customWidth="1"/>
    <col min="9480" max="9728" width="8.85546875" style="934"/>
    <col min="9729" max="9733" width="10.7109375" style="934" customWidth="1"/>
    <col min="9734" max="9734" width="13.28515625" style="934" customWidth="1"/>
    <col min="9735" max="9735" width="17.140625" style="934" customWidth="1"/>
    <col min="9736" max="9984" width="8.85546875" style="934"/>
    <col min="9985" max="9989" width="10.7109375" style="934" customWidth="1"/>
    <col min="9990" max="9990" width="13.28515625" style="934" customWidth="1"/>
    <col min="9991" max="9991" width="17.140625" style="934" customWidth="1"/>
    <col min="9992" max="10240" width="8.85546875" style="934"/>
    <col min="10241" max="10245" width="10.7109375" style="934" customWidth="1"/>
    <col min="10246" max="10246" width="13.28515625" style="934" customWidth="1"/>
    <col min="10247" max="10247" width="17.140625" style="934" customWidth="1"/>
    <col min="10248" max="10496" width="8.85546875" style="934"/>
    <col min="10497" max="10501" width="10.7109375" style="934" customWidth="1"/>
    <col min="10502" max="10502" width="13.28515625" style="934" customWidth="1"/>
    <col min="10503" max="10503" width="17.140625" style="934" customWidth="1"/>
    <col min="10504" max="10752" width="8.85546875" style="934"/>
    <col min="10753" max="10757" width="10.7109375" style="934" customWidth="1"/>
    <col min="10758" max="10758" width="13.28515625" style="934" customWidth="1"/>
    <col min="10759" max="10759" width="17.140625" style="934" customWidth="1"/>
    <col min="10760" max="11008" width="8.85546875" style="934"/>
    <col min="11009" max="11013" width="10.7109375" style="934" customWidth="1"/>
    <col min="11014" max="11014" width="13.28515625" style="934" customWidth="1"/>
    <col min="11015" max="11015" width="17.140625" style="934" customWidth="1"/>
    <col min="11016" max="11264" width="8.85546875" style="934"/>
    <col min="11265" max="11269" width="10.7109375" style="934" customWidth="1"/>
    <col min="11270" max="11270" width="13.28515625" style="934" customWidth="1"/>
    <col min="11271" max="11271" width="17.140625" style="934" customWidth="1"/>
    <col min="11272" max="11520" width="8.85546875" style="934"/>
    <col min="11521" max="11525" width="10.7109375" style="934" customWidth="1"/>
    <col min="11526" max="11526" width="13.28515625" style="934" customWidth="1"/>
    <col min="11527" max="11527" width="17.140625" style="934" customWidth="1"/>
    <col min="11528" max="11776" width="8.85546875" style="934"/>
    <col min="11777" max="11781" width="10.7109375" style="934" customWidth="1"/>
    <col min="11782" max="11782" width="13.28515625" style="934" customWidth="1"/>
    <col min="11783" max="11783" width="17.140625" style="934" customWidth="1"/>
    <col min="11784" max="12032" width="8.85546875" style="934"/>
    <col min="12033" max="12037" width="10.7109375" style="934" customWidth="1"/>
    <col min="12038" max="12038" width="13.28515625" style="934" customWidth="1"/>
    <col min="12039" max="12039" width="17.140625" style="934" customWidth="1"/>
    <col min="12040" max="12288" width="8.85546875" style="934"/>
    <col min="12289" max="12293" width="10.7109375" style="934" customWidth="1"/>
    <col min="12294" max="12294" width="13.28515625" style="934" customWidth="1"/>
    <col min="12295" max="12295" width="17.140625" style="934" customWidth="1"/>
    <col min="12296" max="12544" width="8.85546875" style="934"/>
    <col min="12545" max="12549" width="10.7109375" style="934" customWidth="1"/>
    <col min="12550" max="12550" width="13.28515625" style="934" customWidth="1"/>
    <col min="12551" max="12551" width="17.140625" style="934" customWidth="1"/>
    <col min="12552" max="12800" width="8.85546875" style="934"/>
    <col min="12801" max="12805" width="10.7109375" style="934" customWidth="1"/>
    <col min="12806" max="12806" width="13.28515625" style="934" customWidth="1"/>
    <col min="12807" max="12807" width="17.140625" style="934" customWidth="1"/>
    <col min="12808" max="13056" width="8.85546875" style="934"/>
    <col min="13057" max="13061" width="10.7109375" style="934" customWidth="1"/>
    <col min="13062" max="13062" width="13.28515625" style="934" customWidth="1"/>
    <col min="13063" max="13063" width="17.140625" style="934" customWidth="1"/>
    <col min="13064" max="13312" width="8.85546875" style="934"/>
    <col min="13313" max="13317" width="10.7109375" style="934" customWidth="1"/>
    <col min="13318" max="13318" width="13.28515625" style="934" customWidth="1"/>
    <col min="13319" max="13319" width="17.140625" style="934" customWidth="1"/>
    <col min="13320" max="13568" width="8.85546875" style="934"/>
    <col min="13569" max="13573" width="10.7109375" style="934" customWidth="1"/>
    <col min="13574" max="13574" width="13.28515625" style="934" customWidth="1"/>
    <col min="13575" max="13575" width="17.140625" style="934" customWidth="1"/>
    <col min="13576" max="13824" width="8.85546875" style="934"/>
    <col min="13825" max="13829" width="10.7109375" style="934" customWidth="1"/>
    <col min="13830" max="13830" width="13.28515625" style="934" customWidth="1"/>
    <col min="13831" max="13831" width="17.140625" style="934" customWidth="1"/>
    <col min="13832" max="14080" width="8.85546875" style="934"/>
    <col min="14081" max="14085" width="10.7109375" style="934" customWidth="1"/>
    <col min="14086" max="14086" width="13.28515625" style="934" customWidth="1"/>
    <col min="14087" max="14087" width="17.140625" style="934" customWidth="1"/>
    <col min="14088" max="14336" width="8.85546875" style="934"/>
    <col min="14337" max="14341" width="10.7109375" style="934" customWidth="1"/>
    <col min="14342" max="14342" width="13.28515625" style="934" customWidth="1"/>
    <col min="14343" max="14343" width="17.140625" style="934" customWidth="1"/>
    <col min="14344" max="14592" width="8.85546875" style="934"/>
    <col min="14593" max="14597" width="10.7109375" style="934" customWidth="1"/>
    <col min="14598" max="14598" width="13.28515625" style="934" customWidth="1"/>
    <col min="14599" max="14599" width="17.140625" style="934" customWidth="1"/>
    <col min="14600" max="14848" width="8.85546875" style="934"/>
    <col min="14849" max="14853" width="10.7109375" style="934" customWidth="1"/>
    <col min="14854" max="14854" width="13.28515625" style="934" customWidth="1"/>
    <col min="14855" max="14855" width="17.140625" style="934" customWidth="1"/>
    <col min="14856" max="15104" width="8.85546875" style="934"/>
    <col min="15105" max="15109" width="10.7109375" style="934" customWidth="1"/>
    <col min="15110" max="15110" width="13.28515625" style="934" customWidth="1"/>
    <col min="15111" max="15111" width="17.140625" style="934" customWidth="1"/>
    <col min="15112" max="15360" width="8.85546875" style="934"/>
    <col min="15361" max="15365" width="10.7109375" style="934" customWidth="1"/>
    <col min="15366" max="15366" width="13.28515625" style="934" customWidth="1"/>
    <col min="15367" max="15367" width="17.140625" style="934" customWidth="1"/>
    <col min="15368" max="15616" width="8.85546875" style="934"/>
    <col min="15617" max="15621" width="10.7109375" style="934" customWidth="1"/>
    <col min="15622" max="15622" width="13.28515625" style="934" customWidth="1"/>
    <col min="15623" max="15623" width="17.140625" style="934" customWidth="1"/>
    <col min="15624" max="15872" width="8.85546875" style="934"/>
    <col min="15873" max="15877" width="10.7109375" style="934" customWidth="1"/>
    <col min="15878" max="15878" width="13.28515625" style="934" customWidth="1"/>
    <col min="15879" max="15879" width="17.140625" style="934" customWidth="1"/>
    <col min="15880" max="16128" width="8.85546875" style="934"/>
    <col min="16129" max="16133" width="10.7109375" style="934" customWidth="1"/>
    <col min="16134" max="16134" width="13.28515625" style="934" customWidth="1"/>
    <col min="16135" max="16135" width="17.140625" style="934" customWidth="1"/>
    <col min="16136" max="16384" width="8.85546875" style="934"/>
  </cols>
  <sheetData>
    <row r="1" spans="1:17" ht="20.100000000000001" customHeight="1">
      <c r="A1" s="1461" t="s">
        <v>1255</v>
      </c>
      <c r="B1" s="1461"/>
      <c r="C1" s="1461"/>
      <c r="D1" s="1461"/>
      <c r="E1" s="1461"/>
      <c r="F1" s="1461"/>
      <c r="G1" s="1461"/>
    </row>
    <row r="2" spans="1:17" ht="20.100000000000001" customHeight="1">
      <c r="A2" s="1461" t="s">
        <v>1256</v>
      </c>
      <c r="B2" s="1461"/>
      <c r="C2" s="1461"/>
      <c r="D2" s="1461"/>
      <c r="E2" s="1461"/>
      <c r="F2" s="1461"/>
      <c r="G2" s="1461"/>
    </row>
    <row r="3" spans="1:17" ht="20.100000000000001" customHeight="1">
      <c r="A3" s="938" t="s">
        <v>1257</v>
      </c>
      <c r="B3" s="1461"/>
      <c r="C3" s="1461"/>
      <c r="D3" s="1461"/>
      <c r="E3" s="1461"/>
      <c r="F3" s="1461"/>
      <c r="G3" s="1462" t="s">
        <v>1258</v>
      </c>
    </row>
    <row r="4" spans="1:17" ht="20.100000000000001" customHeight="1">
      <c r="A4" s="1463">
        <v>1435</v>
      </c>
      <c r="B4" s="1463">
        <v>1434</v>
      </c>
      <c r="C4" s="1463">
        <v>1433</v>
      </c>
      <c r="D4" s="1463">
        <v>1432</v>
      </c>
      <c r="E4" s="1463">
        <v>1431</v>
      </c>
      <c r="F4" s="1464" t="s">
        <v>148</v>
      </c>
      <c r="G4" s="1465" t="s">
        <v>147</v>
      </c>
    </row>
    <row r="5" spans="1:17" ht="20.100000000000001" customHeight="1">
      <c r="A5" s="1466">
        <v>418</v>
      </c>
      <c r="B5" s="1466">
        <v>435</v>
      </c>
      <c r="C5" s="1466">
        <v>435</v>
      </c>
      <c r="D5" s="1466">
        <v>401</v>
      </c>
      <c r="E5" s="1466">
        <v>399</v>
      </c>
      <c r="F5" s="1467" t="s">
        <v>56</v>
      </c>
      <c r="G5" s="1468" t="s">
        <v>55</v>
      </c>
      <c r="M5" s="1469"/>
      <c r="N5" s="1469"/>
      <c r="O5" s="1469"/>
      <c r="P5" s="1469"/>
      <c r="Q5" s="1469"/>
    </row>
    <row r="6" spans="1:17" ht="20.100000000000001" customHeight="1">
      <c r="A6" s="1466">
        <v>84</v>
      </c>
      <c r="B6" s="1466">
        <v>92</v>
      </c>
      <c r="C6" s="1466">
        <v>92</v>
      </c>
      <c r="D6" s="1466">
        <v>84</v>
      </c>
      <c r="E6" s="1466">
        <v>84</v>
      </c>
      <c r="F6" s="1470" t="s">
        <v>58</v>
      </c>
      <c r="G6" s="1471" t="s">
        <v>158</v>
      </c>
      <c r="M6" s="1469"/>
      <c r="N6" s="1469"/>
      <c r="O6" s="1469"/>
      <c r="P6" s="1469"/>
      <c r="Q6" s="1469"/>
    </row>
    <row r="7" spans="1:17" ht="20.100000000000001" customHeight="1">
      <c r="A7" s="1466">
        <v>88</v>
      </c>
      <c r="B7" s="1466">
        <v>108</v>
      </c>
      <c r="C7" s="1466">
        <v>108</v>
      </c>
      <c r="D7" s="1466">
        <v>93</v>
      </c>
      <c r="E7" s="1466">
        <v>93</v>
      </c>
      <c r="F7" s="1470" t="s">
        <v>60</v>
      </c>
      <c r="G7" s="1471" t="s">
        <v>59</v>
      </c>
      <c r="M7" s="1469"/>
      <c r="N7" s="1469"/>
      <c r="O7" s="1469"/>
      <c r="P7" s="1469"/>
      <c r="Q7" s="1469"/>
    </row>
    <row r="8" spans="1:17" ht="20.100000000000001" customHeight="1">
      <c r="A8" s="1466">
        <v>121</v>
      </c>
      <c r="B8" s="1466">
        <v>120</v>
      </c>
      <c r="C8" s="1466">
        <v>120</v>
      </c>
      <c r="D8" s="1466">
        <v>112</v>
      </c>
      <c r="E8" s="1466">
        <v>112</v>
      </c>
      <c r="F8" s="1470" t="s">
        <v>159</v>
      </c>
      <c r="G8" s="1471" t="s">
        <v>61</v>
      </c>
      <c r="M8" s="1469"/>
      <c r="N8" s="1469"/>
      <c r="O8" s="1469"/>
      <c r="P8" s="1469"/>
      <c r="Q8" s="1469"/>
    </row>
    <row r="9" spans="1:17" ht="20.100000000000001" customHeight="1">
      <c r="A9" s="1466">
        <v>164</v>
      </c>
      <c r="B9" s="1466">
        <v>154</v>
      </c>
      <c r="C9" s="1466">
        <v>154</v>
      </c>
      <c r="D9" s="1466">
        <v>143</v>
      </c>
      <c r="E9" s="1466">
        <v>143</v>
      </c>
      <c r="F9" s="1470" t="s">
        <v>64</v>
      </c>
      <c r="G9" s="1471" t="s">
        <v>160</v>
      </c>
      <c r="M9" s="1469"/>
      <c r="N9" s="1469"/>
      <c r="O9" s="1469"/>
      <c r="P9" s="1469"/>
      <c r="Q9" s="1469"/>
    </row>
    <row r="10" spans="1:17" ht="20.100000000000001" customHeight="1">
      <c r="A10" s="1466">
        <v>170</v>
      </c>
      <c r="B10" s="1466">
        <v>159</v>
      </c>
      <c r="C10" s="1466">
        <v>159</v>
      </c>
      <c r="D10" s="1466">
        <v>151</v>
      </c>
      <c r="E10" s="1466">
        <v>151</v>
      </c>
      <c r="F10" s="1470" t="s">
        <v>66</v>
      </c>
      <c r="G10" s="1471" t="s">
        <v>65</v>
      </c>
      <c r="M10" s="1469"/>
      <c r="N10" s="1469"/>
      <c r="O10" s="1469"/>
      <c r="P10" s="1469"/>
      <c r="Q10" s="1469"/>
    </row>
    <row r="11" spans="1:17" ht="20.100000000000001" customHeight="1">
      <c r="A11" s="1466">
        <v>136</v>
      </c>
      <c r="B11" s="1466">
        <v>136</v>
      </c>
      <c r="C11" s="1466">
        <v>136</v>
      </c>
      <c r="D11" s="1466">
        <v>126</v>
      </c>
      <c r="E11" s="1466">
        <v>124</v>
      </c>
      <c r="F11" s="1470" t="s">
        <v>68</v>
      </c>
      <c r="G11" s="1471" t="s">
        <v>161</v>
      </c>
      <c r="M11" s="1469"/>
      <c r="N11" s="1469"/>
      <c r="O11" s="1469"/>
      <c r="P11" s="1469"/>
      <c r="Q11" s="1469"/>
    </row>
    <row r="12" spans="1:17" ht="20.100000000000001" customHeight="1">
      <c r="A12" s="1466">
        <v>75</v>
      </c>
      <c r="B12" s="1466">
        <v>71</v>
      </c>
      <c r="C12" s="1466">
        <v>71</v>
      </c>
      <c r="D12" s="1466">
        <v>64</v>
      </c>
      <c r="E12" s="1466">
        <v>63</v>
      </c>
      <c r="F12" s="1470" t="s">
        <v>70</v>
      </c>
      <c r="G12" s="1471" t="s">
        <v>69</v>
      </c>
      <c r="M12" s="1469"/>
      <c r="N12" s="1469"/>
      <c r="O12" s="1469"/>
      <c r="P12" s="1469"/>
      <c r="Q12" s="1469"/>
    </row>
    <row r="13" spans="1:17" ht="20.100000000000001" customHeight="1">
      <c r="A13" s="1466">
        <v>36</v>
      </c>
      <c r="B13" s="1466">
        <v>41</v>
      </c>
      <c r="C13" s="1466">
        <v>41</v>
      </c>
      <c r="D13" s="1466">
        <v>38</v>
      </c>
      <c r="E13" s="1466">
        <v>38</v>
      </c>
      <c r="F13" s="1470" t="s">
        <v>72</v>
      </c>
      <c r="G13" s="1471" t="s">
        <v>71</v>
      </c>
      <c r="M13" s="1469"/>
      <c r="N13" s="1469"/>
      <c r="O13" s="1469"/>
      <c r="P13" s="1469"/>
      <c r="Q13" s="1469"/>
    </row>
    <row r="14" spans="1:17" ht="20.100000000000001" customHeight="1">
      <c r="A14" s="1466">
        <v>249</v>
      </c>
      <c r="B14" s="1466">
        <v>238</v>
      </c>
      <c r="C14" s="1466">
        <v>238</v>
      </c>
      <c r="D14" s="1466">
        <v>227</v>
      </c>
      <c r="E14" s="1466">
        <v>227</v>
      </c>
      <c r="F14" s="1470" t="s">
        <v>74</v>
      </c>
      <c r="G14" s="1471" t="s">
        <v>73</v>
      </c>
      <c r="M14" s="1469"/>
      <c r="N14" s="1469"/>
      <c r="O14" s="1469"/>
      <c r="P14" s="1469"/>
      <c r="Q14" s="1469"/>
    </row>
    <row r="15" spans="1:17" ht="20.100000000000001" customHeight="1">
      <c r="A15" s="1466">
        <v>91</v>
      </c>
      <c r="B15" s="1466">
        <v>79</v>
      </c>
      <c r="C15" s="1466">
        <v>79</v>
      </c>
      <c r="D15" s="1466">
        <v>76</v>
      </c>
      <c r="E15" s="1466">
        <v>76</v>
      </c>
      <c r="F15" s="1470" t="s">
        <v>1259</v>
      </c>
      <c r="G15" s="1471" t="s">
        <v>1162</v>
      </c>
      <c r="M15" s="1469"/>
      <c r="N15" s="1469"/>
      <c r="O15" s="1469"/>
      <c r="P15" s="1469"/>
      <c r="Q15" s="1469"/>
    </row>
    <row r="16" spans="1:17" ht="20.100000000000001" customHeight="1">
      <c r="A16" s="1466">
        <v>77</v>
      </c>
      <c r="B16" s="1466">
        <v>73</v>
      </c>
      <c r="C16" s="1466">
        <v>73</v>
      </c>
      <c r="D16" s="1466">
        <v>68</v>
      </c>
      <c r="E16" s="1466">
        <v>67</v>
      </c>
      <c r="F16" s="1470" t="s">
        <v>78</v>
      </c>
      <c r="G16" s="1471" t="s">
        <v>77</v>
      </c>
      <c r="M16" s="1469"/>
      <c r="N16" s="1469"/>
      <c r="O16" s="1469"/>
      <c r="P16" s="1469"/>
      <c r="Q16" s="1469"/>
    </row>
    <row r="17" spans="1:17" ht="20.100000000000001" customHeight="1">
      <c r="A17" s="1466">
        <v>105</v>
      </c>
      <c r="B17" s="1466">
        <v>100</v>
      </c>
      <c r="C17" s="1466">
        <v>100</v>
      </c>
      <c r="D17" s="1466">
        <v>96</v>
      </c>
      <c r="E17" s="1466">
        <v>93</v>
      </c>
      <c r="F17" s="1470" t="s">
        <v>163</v>
      </c>
      <c r="G17" s="1471" t="s">
        <v>79</v>
      </c>
      <c r="M17" s="1469"/>
      <c r="N17" s="1469"/>
      <c r="O17" s="1469"/>
      <c r="P17" s="1469"/>
      <c r="Q17" s="1469"/>
    </row>
    <row r="18" spans="1:17" ht="20.100000000000001" customHeight="1">
      <c r="A18" s="1466">
        <v>46</v>
      </c>
      <c r="B18" s="1466">
        <v>45</v>
      </c>
      <c r="C18" s="1466">
        <v>45</v>
      </c>
      <c r="D18" s="1466">
        <v>43</v>
      </c>
      <c r="E18" s="1466">
        <v>43</v>
      </c>
      <c r="F18" s="1470" t="s">
        <v>82</v>
      </c>
      <c r="G18" s="1471" t="s">
        <v>164</v>
      </c>
      <c r="M18" s="1469"/>
      <c r="N18" s="1469"/>
      <c r="O18" s="1469"/>
      <c r="P18" s="1469"/>
      <c r="Q18" s="1469"/>
    </row>
    <row r="19" spans="1:17" ht="20.100000000000001" customHeight="1">
      <c r="A19" s="1466">
        <v>159</v>
      </c>
      <c r="B19" s="1466">
        <v>155</v>
      </c>
      <c r="C19" s="1466">
        <v>155</v>
      </c>
      <c r="D19" s="1466">
        <v>146</v>
      </c>
      <c r="E19" s="1466">
        <v>146</v>
      </c>
      <c r="F19" s="1470" t="s">
        <v>84</v>
      </c>
      <c r="G19" s="1471" t="s">
        <v>83</v>
      </c>
      <c r="M19" s="1469"/>
      <c r="N19" s="1469"/>
      <c r="O19" s="1469"/>
      <c r="P19" s="1469"/>
      <c r="Q19" s="1469"/>
    </row>
    <row r="20" spans="1:17" ht="20.100000000000001" customHeight="1">
      <c r="A20" s="1472">
        <v>68</v>
      </c>
      <c r="B20" s="1466">
        <v>65</v>
      </c>
      <c r="C20" s="1466">
        <v>65</v>
      </c>
      <c r="D20" s="1466">
        <v>61</v>
      </c>
      <c r="E20" s="1466">
        <v>61</v>
      </c>
      <c r="F20" s="1470" t="s">
        <v>86</v>
      </c>
      <c r="G20" s="1471" t="s">
        <v>85</v>
      </c>
      <c r="M20" s="1469"/>
      <c r="N20" s="1469"/>
      <c r="O20" s="1469"/>
      <c r="P20" s="1469"/>
      <c r="Q20" s="1469"/>
    </row>
    <row r="21" spans="1:17" ht="20.100000000000001" customHeight="1">
      <c r="A21" s="1472">
        <v>102</v>
      </c>
      <c r="B21" s="1466">
        <v>101</v>
      </c>
      <c r="C21" s="1466">
        <v>101</v>
      </c>
      <c r="D21" s="1466">
        <v>98</v>
      </c>
      <c r="E21" s="1466">
        <v>93</v>
      </c>
      <c r="F21" s="1470" t="s">
        <v>88</v>
      </c>
      <c r="G21" s="1471" t="s">
        <v>165</v>
      </c>
      <c r="M21" s="1469"/>
      <c r="N21" s="1469"/>
      <c r="O21" s="1469"/>
      <c r="P21" s="1469"/>
      <c r="Q21" s="1469"/>
    </row>
    <row r="22" spans="1:17" ht="20.100000000000001" customHeight="1">
      <c r="A22" s="1466">
        <v>37</v>
      </c>
      <c r="B22" s="1466">
        <v>35</v>
      </c>
      <c r="C22" s="1466">
        <v>35</v>
      </c>
      <c r="D22" s="1466">
        <v>33</v>
      </c>
      <c r="E22" s="1466">
        <v>33</v>
      </c>
      <c r="F22" s="1470" t="s">
        <v>90</v>
      </c>
      <c r="G22" s="1471" t="s">
        <v>89</v>
      </c>
      <c r="M22" s="1469"/>
      <c r="N22" s="1469"/>
      <c r="O22" s="1469"/>
      <c r="P22" s="1469"/>
      <c r="Q22" s="1469"/>
    </row>
    <row r="23" spans="1:17" ht="20.100000000000001" customHeight="1">
      <c r="A23" s="1473">
        <v>18</v>
      </c>
      <c r="B23" s="1473">
        <v>17</v>
      </c>
      <c r="C23" s="1473">
        <v>17</v>
      </c>
      <c r="D23" s="1473">
        <v>16</v>
      </c>
      <c r="E23" s="1473">
        <v>16</v>
      </c>
      <c r="F23" s="1474" t="s">
        <v>92</v>
      </c>
      <c r="G23" s="1475" t="s">
        <v>91</v>
      </c>
      <c r="M23" s="1469"/>
      <c r="N23" s="1469"/>
      <c r="O23" s="1469"/>
      <c r="P23" s="1469"/>
      <c r="Q23" s="1469"/>
    </row>
    <row r="24" spans="1:17" ht="20.100000000000001" customHeight="1" thickBot="1">
      <c r="A24" s="1476">
        <v>37</v>
      </c>
      <c r="B24" s="1477">
        <v>35</v>
      </c>
      <c r="C24" s="1477">
        <v>35</v>
      </c>
      <c r="D24" s="1477">
        <v>33</v>
      </c>
      <c r="E24" s="1477">
        <v>32</v>
      </c>
      <c r="F24" s="1470" t="s">
        <v>94</v>
      </c>
      <c r="G24" s="1471" t="s">
        <v>93</v>
      </c>
      <c r="M24" s="1469"/>
      <c r="N24" s="1469"/>
      <c r="O24" s="1469"/>
      <c r="P24" s="1469"/>
      <c r="Q24" s="1469"/>
    </row>
    <row r="25" spans="1:17" ht="20.100000000000001" customHeight="1">
      <c r="A25" s="1478">
        <f>SUM(A5:A24)</f>
        <v>2281</v>
      </c>
      <c r="B25" s="1478">
        <f>SUM(B5:B24)</f>
        <v>2259</v>
      </c>
      <c r="C25" s="1478">
        <f>SUM(C5:C24)</f>
        <v>2259</v>
      </c>
      <c r="D25" s="1478">
        <f>SUM(D5:D24)</f>
        <v>2109</v>
      </c>
      <c r="E25" s="1478">
        <f>SUM(E5:E24)</f>
        <v>2094</v>
      </c>
      <c r="F25" s="1479" t="s">
        <v>96</v>
      </c>
      <c r="G25" s="1480" t="s">
        <v>95</v>
      </c>
    </row>
    <row r="26" spans="1:17" ht="20.100000000000001" customHeight="1">
      <c r="A26" s="1481"/>
      <c r="B26" s="936"/>
      <c r="C26" s="936"/>
      <c r="D26" s="936"/>
      <c r="E26" s="936"/>
      <c r="F26" s="936"/>
      <c r="G26" s="1482"/>
    </row>
    <row r="27" spans="1:17" ht="20.100000000000001" customHeight="1">
      <c r="A27" s="1481"/>
      <c r="B27" s="936"/>
      <c r="C27" s="936"/>
      <c r="D27" s="936"/>
      <c r="E27" s="936"/>
      <c r="F27" s="936"/>
      <c r="G27" s="936"/>
    </row>
    <row r="28" spans="1:17" ht="20.100000000000001" customHeight="1">
      <c r="A28" s="1481"/>
      <c r="B28" s="936"/>
      <c r="C28" s="936"/>
      <c r="D28" s="936"/>
      <c r="E28" s="936"/>
      <c r="F28" s="936"/>
      <c r="G28" s="936"/>
    </row>
    <row r="29" spans="1:17" ht="20.100000000000001" customHeight="1">
      <c r="A29" s="1481"/>
      <c r="B29" s="936"/>
      <c r="C29" s="936"/>
      <c r="D29" s="936"/>
      <c r="E29" s="936"/>
      <c r="F29" s="936"/>
      <c r="G29" s="936"/>
    </row>
    <row r="30" spans="1:17" ht="20.100000000000001" customHeight="1">
      <c r="A30" s="1481"/>
      <c r="B30" s="936"/>
      <c r="C30" s="936"/>
      <c r="D30" s="936"/>
      <c r="E30" s="936"/>
      <c r="F30" s="936"/>
      <c r="G30" s="936"/>
    </row>
    <row r="31" spans="1:17" ht="20.100000000000001" customHeight="1">
      <c r="A31" s="1481"/>
      <c r="B31" s="936"/>
      <c r="C31" s="936"/>
      <c r="D31" s="936"/>
      <c r="E31" s="936"/>
      <c r="F31" s="936"/>
      <c r="G31" s="936"/>
    </row>
  </sheetData>
  <printOptions horizontalCentered="1"/>
  <pageMargins left="7.8740157480315001E-2" right="7.8740157480315001E-2" top="1.5748031496063" bottom="7.8740157480315001E-2" header="0.5" footer="0.5"/>
  <pageSetup paperSize="9" orientation="portrait" horizontalDpi="4294967292" verticalDpi="4294967292"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E38CE-9DEA-4C69-A831-E4CFB2A2B18D}">
  <dimension ref="A1:F13"/>
  <sheetViews>
    <sheetView zoomScaleNormal="100" workbookViewId="0">
      <selection activeCell="A29" sqref="A29"/>
    </sheetView>
  </sheetViews>
  <sheetFormatPr defaultColWidth="8.7109375" defaultRowHeight="25.15" customHeight="1"/>
  <cols>
    <col min="1" max="1" width="41.85546875" style="2" customWidth="1"/>
    <col min="2" max="2" width="16.42578125" style="45" customWidth="1"/>
    <col min="3" max="3" width="23.140625" style="2" customWidth="1"/>
    <col min="4" max="4" width="8.7109375" style="2" hidden="1" customWidth="1"/>
    <col min="5" max="6" width="8.7109375" style="31"/>
    <col min="7" max="16384" width="8.7109375" style="2"/>
  </cols>
  <sheetData>
    <row r="1" spans="1:6" ht="25.15" customHeight="1">
      <c r="A1" s="4466" t="s">
        <v>33</v>
      </c>
      <c r="B1" s="4466"/>
      <c r="C1" s="4466"/>
    </row>
    <row r="2" spans="1:6" ht="25.15" customHeight="1">
      <c r="A2" s="4467" t="s">
        <v>34</v>
      </c>
      <c r="B2" s="4467"/>
      <c r="C2" s="4467"/>
    </row>
    <row r="3" spans="1:6" ht="25.15" customHeight="1" thickBot="1">
      <c r="A3" s="32" t="s">
        <v>35</v>
      </c>
      <c r="B3" s="33"/>
      <c r="C3" s="34" t="s">
        <v>36</v>
      </c>
    </row>
    <row r="4" spans="1:6" ht="25.15" customHeight="1" thickBot="1">
      <c r="A4" s="4468" t="s">
        <v>37</v>
      </c>
      <c r="B4" s="4469"/>
      <c r="C4" s="35" t="s">
        <v>7</v>
      </c>
    </row>
    <row r="5" spans="1:6" ht="25.15" customHeight="1">
      <c r="A5" s="36" t="s">
        <v>38</v>
      </c>
      <c r="B5" s="4470">
        <v>3.9</v>
      </c>
      <c r="C5" s="4472">
        <v>2014</v>
      </c>
    </row>
    <row r="6" spans="1:6" ht="25.15" customHeight="1" thickBot="1">
      <c r="A6" s="37" t="s">
        <v>39</v>
      </c>
      <c r="B6" s="4471"/>
      <c r="C6" s="4473"/>
    </row>
    <row r="7" spans="1:6" s="25" customFormat="1" ht="25.15" customHeight="1">
      <c r="A7" s="38" t="s">
        <v>40</v>
      </c>
      <c r="B7" s="4460">
        <v>7.4</v>
      </c>
      <c r="C7" s="4462">
        <v>2013</v>
      </c>
      <c r="E7" s="39"/>
      <c r="F7" s="39"/>
    </row>
    <row r="8" spans="1:6" s="25" customFormat="1" ht="25.15" customHeight="1" thickBot="1">
      <c r="A8" s="40" t="s">
        <v>41</v>
      </c>
      <c r="B8" s="4461"/>
      <c r="C8" s="4463"/>
      <c r="E8" s="39"/>
      <c r="F8" s="39"/>
    </row>
    <row r="9" spans="1:6" s="25" customFormat="1" ht="25.15" customHeight="1">
      <c r="A9" s="38" t="s">
        <v>42</v>
      </c>
      <c r="B9" s="4460">
        <v>8.6</v>
      </c>
      <c r="C9" s="4462">
        <v>2013</v>
      </c>
      <c r="E9" s="39"/>
      <c r="F9" s="39"/>
    </row>
    <row r="10" spans="1:6" s="25" customFormat="1" ht="25.15" customHeight="1" thickBot="1">
      <c r="A10" s="41" t="s">
        <v>43</v>
      </c>
      <c r="B10" s="4461"/>
      <c r="C10" s="4463"/>
      <c r="E10" s="39"/>
      <c r="F10" s="39"/>
    </row>
    <row r="11" spans="1:6" s="25" customFormat="1" ht="25.15" customHeight="1">
      <c r="A11" s="38" t="s">
        <v>44</v>
      </c>
      <c r="B11" s="4460">
        <v>14</v>
      </c>
      <c r="C11" s="4462">
        <v>2012</v>
      </c>
      <c r="E11" s="39"/>
      <c r="F11" s="39"/>
    </row>
    <row r="12" spans="1:6" s="25" customFormat="1" ht="25.15" customHeight="1" thickBot="1">
      <c r="A12" s="42" t="s">
        <v>45</v>
      </c>
      <c r="B12" s="4464"/>
      <c r="C12" s="4465"/>
      <c r="E12" s="39"/>
      <c r="F12" s="39"/>
    </row>
    <row r="13" spans="1:6" ht="25.15" customHeight="1">
      <c r="A13" s="43" t="s">
        <v>31</v>
      </c>
      <c r="B13" s="28"/>
      <c r="C13" s="44" t="s">
        <v>32</v>
      </c>
    </row>
  </sheetData>
  <mergeCells count="11">
    <mergeCell ref="B9:B10"/>
    <mergeCell ref="C9:C10"/>
    <mergeCell ref="B11:B12"/>
    <mergeCell ref="C11:C12"/>
    <mergeCell ref="A1:C1"/>
    <mergeCell ref="A2:C2"/>
    <mergeCell ref="A4:B4"/>
    <mergeCell ref="B5:B6"/>
    <mergeCell ref="C5:C6"/>
    <mergeCell ref="B7:B8"/>
    <mergeCell ref="C7:C8"/>
  </mergeCells>
  <pageMargins left="0.7" right="0.7" top="0.75" bottom="0.75" header="0.3" footer="0.3"/>
  <pageSetup paperSize="9" scale="98"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88FD0-4D7D-4E4D-9F75-2878E529A3A2}">
  <dimension ref="A1:H32"/>
  <sheetViews>
    <sheetView showGridLines="0" zoomScale="120" zoomScaleNormal="120" workbookViewId="0">
      <selection activeCell="F16" sqref="F16:F17"/>
    </sheetView>
  </sheetViews>
  <sheetFormatPr defaultColWidth="8.85546875" defaultRowHeight="12.75"/>
  <cols>
    <col min="1" max="1" width="19.28515625" style="1301" customWidth="1"/>
    <col min="2" max="2" width="12.140625" style="1301" customWidth="1"/>
    <col min="3" max="6" width="8.7109375" style="1301" customWidth="1"/>
    <col min="7" max="7" width="9" style="1301" customWidth="1"/>
    <col min="8" max="8" width="16.85546875" style="1301" customWidth="1"/>
    <col min="9" max="9" width="8.7109375" style="1301" customWidth="1"/>
    <col min="10" max="10" width="8.85546875" style="1301" customWidth="1"/>
    <col min="11" max="11" width="14.28515625" style="1301" customWidth="1"/>
    <col min="12" max="256" width="8.85546875" style="1301"/>
    <col min="257" max="257" width="19.28515625" style="1301" customWidth="1"/>
    <col min="258" max="258" width="12.140625" style="1301" customWidth="1"/>
    <col min="259" max="262" width="8.7109375" style="1301" customWidth="1"/>
    <col min="263" max="263" width="9" style="1301" customWidth="1"/>
    <col min="264" max="264" width="16.85546875" style="1301" customWidth="1"/>
    <col min="265" max="265" width="8.7109375" style="1301" customWidth="1"/>
    <col min="266" max="266" width="8.85546875" style="1301"/>
    <col min="267" max="267" width="14.28515625" style="1301" customWidth="1"/>
    <col min="268" max="512" width="8.85546875" style="1301"/>
    <col min="513" max="513" width="19.28515625" style="1301" customWidth="1"/>
    <col min="514" max="514" width="12.140625" style="1301" customWidth="1"/>
    <col min="515" max="518" width="8.7109375" style="1301" customWidth="1"/>
    <col min="519" max="519" width="9" style="1301" customWidth="1"/>
    <col min="520" max="520" width="16.85546875" style="1301" customWidth="1"/>
    <col min="521" max="521" width="8.7109375" style="1301" customWidth="1"/>
    <col min="522" max="522" width="8.85546875" style="1301"/>
    <col min="523" max="523" width="14.28515625" style="1301" customWidth="1"/>
    <col min="524" max="768" width="8.85546875" style="1301"/>
    <col min="769" max="769" width="19.28515625" style="1301" customWidth="1"/>
    <col min="770" max="770" width="12.140625" style="1301" customWidth="1"/>
    <col min="771" max="774" width="8.7109375" style="1301" customWidth="1"/>
    <col min="775" max="775" width="9" style="1301" customWidth="1"/>
    <col min="776" max="776" width="16.85546875" style="1301" customWidth="1"/>
    <col min="777" max="777" width="8.7109375" style="1301" customWidth="1"/>
    <col min="778" max="778" width="8.85546875" style="1301"/>
    <col min="779" max="779" width="14.28515625" style="1301" customWidth="1"/>
    <col min="780" max="1024" width="8.85546875" style="1301"/>
    <col min="1025" max="1025" width="19.28515625" style="1301" customWidth="1"/>
    <col min="1026" max="1026" width="12.140625" style="1301" customWidth="1"/>
    <col min="1027" max="1030" width="8.7109375" style="1301" customWidth="1"/>
    <col min="1031" max="1031" width="9" style="1301" customWidth="1"/>
    <col min="1032" max="1032" width="16.85546875" style="1301" customWidth="1"/>
    <col min="1033" max="1033" width="8.7109375" style="1301" customWidth="1"/>
    <col min="1034" max="1034" width="8.85546875" style="1301"/>
    <col min="1035" max="1035" width="14.28515625" style="1301" customWidth="1"/>
    <col min="1036" max="1280" width="8.85546875" style="1301"/>
    <col min="1281" max="1281" width="19.28515625" style="1301" customWidth="1"/>
    <col min="1282" max="1282" width="12.140625" style="1301" customWidth="1"/>
    <col min="1283" max="1286" width="8.7109375" style="1301" customWidth="1"/>
    <col min="1287" max="1287" width="9" style="1301" customWidth="1"/>
    <col min="1288" max="1288" width="16.85546875" style="1301" customWidth="1"/>
    <col min="1289" max="1289" width="8.7109375" style="1301" customWidth="1"/>
    <col min="1290" max="1290" width="8.85546875" style="1301"/>
    <col min="1291" max="1291" width="14.28515625" style="1301" customWidth="1"/>
    <col min="1292" max="1536" width="8.85546875" style="1301"/>
    <col min="1537" max="1537" width="19.28515625" style="1301" customWidth="1"/>
    <col min="1538" max="1538" width="12.140625" style="1301" customWidth="1"/>
    <col min="1539" max="1542" width="8.7109375" style="1301" customWidth="1"/>
    <col min="1543" max="1543" width="9" style="1301" customWidth="1"/>
    <col min="1544" max="1544" width="16.85546875" style="1301" customWidth="1"/>
    <col min="1545" max="1545" width="8.7109375" style="1301" customWidth="1"/>
    <col min="1546" max="1546" width="8.85546875" style="1301"/>
    <col min="1547" max="1547" width="14.28515625" style="1301" customWidth="1"/>
    <col min="1548" max="1792" width="8.85546875" style="1301"/>
    <col min="1793" max="1793" width="19.28515625" style="1301" customWidth="1"/>
    <col min="1794" max="1794" width="12.140625" style="1301" customWidth="1"/>
    <col min="1795" max="1798" width="8.7109375" style="1301" customWidth="1"/>
    <col min="1799" max="1799" width="9" style="1301" customWidth="1"/>
    <col min="1800" max="1800" width="16.85546875" style="1301" customWidth="1"/>
    <col min="1801" max="1801" width="8.7109375" style="1301" customWidth="1"/>
    <col min="1802" max="1802" width="8.85546875" style="1301"/>
    <col min="1803" max="1803" width="14.28515625" style="1301" customWidth="1"/>
    <col min="1804" max="2048" width="8.85546875" style="1301"/>
    <col min="2049" max="2049" width="19.28515625" style="1301" customWidth="1"/>
    <col min="2050" max="2050" width="12.140625" style="1301" customWidth="1"/>
    <col min="2051" max="2054" width="8.7109375" style="1301" customWidth="1"/>
    <col min="2055" max="2055" width="9" style="1301" customWidth="1"/>
    <col min="2056" max="2056" width="16.85546875" style="1301" customWidth="1"/>
    <col min="2057" max="2057" width="8.7109375" style="1301" customWidth="1"/>
    <col min="2058" max="2058" width="8.85546875" style="1301"/>
    <col min="2059" max="2059" width="14.28515625" style="1301" customWidth="1"/>
    <col min="2060" max="2304" width="8.85546875" style="1301"/>
    <col min="2305" max="2305" width="19.28515625" style="1301" customWidth="1"/>
    <col min="2306" max="2306" width="12.140625" style="1301" customWidth="1"/>
    <col min="2307" max="2310" width="8.7109375" style="1301" customWidth="1"/>
    <col min="2311" max="2311" width="9" style="1301" customWidth="1"/>
    <col min="2312" max="2312" width="16.85546875" style="1301" customWidth="1"/>
    <col min="2313" max="2313" width="8.7109375" style="1301" customWidth="1"/>
    <col min="2314" max="2314" width="8.85546875" style="1301"/>
    <col min="2315" max="2315" width="14.28515625" style="1301" customWidth="1"/>
    <col min="2316" max="2560" width="8.85546875" style="1301"/>
    <col min="2561" max="2561" width="19.28515625" style="1301" customWidth="1"/>
    <col min="2562" max="2562" width="12.140625" style="1301" customWidth="1"/>
    <col min="2563" max="2566" width="8.7109375" style="1301" customWidth="1"/>
    <col min="2567" max="2567" width="9" style="1301" customWidth="1"/>
    <col min="2568" max="2568" width="16.85546875" style="1301" customWidth="1"/>
    <col min="2569" max="2569" width="8.7109375" style="1301" customWidth="1"/>
    <col min="2570" max="2570" width="8.85546875" style="1301"/>
    <col min="2571" max="2571" width="14.28515625" style="1301" customWidth="1"/>
    <col min="2572" max="2816" width="8.85546875" style="1301"/>
    <col min="2817" max="2817" width="19.28515625" style="1301" customWidth="1"/>
    <col min="2818" max="2818" width="12.140625" style="1301" customWidth="1"/>
    <col min="2819" max="2822" width="8.7109375" style="1301" customWidth="1"/>
    <col min="2823" max="2823" width="9" style="1301" customWidth="1"/>
    <col min="2824" max="2824" width="16.85546875" style="1301" customWidth="1"/>
    <col min="2825" max="2825" width="8.7109375" style="1301" customWidth="1"/>
    <col min="2826" max="2826" width="8.85546875" style="1301"/>
    <col min="2827" max="2827" width="14.28515625" style="1301" customWidth="1"/>
    <col min="2828" max="3072" width="8.85546875" style="1301"/>
    <col min="3073" max="3073" width="19.28515625" style="1301" customWidth="1"/>
    <col min="3074" max="3074" width="12.140625" style="1301" customWidth="1"/>
    <col min="3075" max="3078" width="8.7109375" style="1301" customWidth="1"/>
    <col min="3079" max="3079" width="9" style="1301" customWidth="1"/>
    <col min="3080" max="3080" width="16.85546875" style="1301" customWidth="1"/>
    <col min="3081" max="3081" width="8.7109375" style="1301" customWidth="1"/>
    <col min="3082" max="3082" width="8.85546875" style="1301"/>
    <col min="3083" max="3083" width="14.28515625" style="1301" customWidth="1"/>
    <col min="3084" max="3328" width="8.85546875" style="1301"/>
    <col min="3329" max="3329" width="19.28515625" style="1301" customWidth="1"/>
    <col min="3330" max="3330" width="12.140625" style="1301" customWidth="1"/>
    <col min="3331" max="3334" width="8.7109375" style="1301" customWidth="1"/>
    <col min="3335" max="3335" width="9" style="1301" customWidth="1"/>
    <col min="3336" max="3336" width="16.85546875" style="1301" customWidth="1"/>
    <col min="3337" max="3337" width="8.7109375" style="1301" customWidth="1"/>
    <col min="3338" max="3338" width="8.85546875" style="1301"/>
    <col min="3339" max="3339" width="14.28515625" style="1301" customWidth="1"/>
    <col min="3340" max="3584" width="8.85546875" style="1301"/>
    <col min="3585" max="3585" width="19.28515625" style="1301" customWidth="1"/>
    <col min="3586" max="3586" width="12.140625" style="1301" customWidth="1"/>
    <col min="3587" max="3590" width="8.7109375" style="1301" customWidth="1"/>
    <col min="3591" max="3591" width="9" style="1301" customWidth="1"/>
    <col min="3592" max="3592" width="16.85546875" style="1301" customWidth="1"/>
    <col min="3593" max="3593" width="8.7109375" style="1301" customWidth="1"/>
    <col min="3594" max="3594" width="8.85546875" style="1301"/>
    <col min="3595" max="3595" width="14.28515625" style="1301" customWidth="1"/>
    <col min="3596" max="3840" width="8.85546875" style="1301"/>
    <col min="3841" max="3841" width="19.28515625" style="1301" customWidth="1"/>
    <col min="3842" max="3842" width="12.140625" style="1301" customWidth="1"/>
    <col min="3843" max="3846" width="8.7109375" style="1301" customWidth="1"/>
    <col min="3847" max="3847" width="9" style="1301" customWidth="1"/>
    <col min="3848" max="3848" width="16.85546875" style="1301" customWidth="1"/>
    <col min="3849" max="3849" width="8.7109375" style="1301" customWidth="1"/>
    <col min="3850" max="3850" width="8.85546875" style="1301"/>
    <col min="3851" max="3851" width="14.28515625" style="1301" customWidth="1"/>
    <col min="3852" max="4096" width="8.85546875" style="1301"/>
    <col min="4097" max="4097" width="19.28515625" style="1301" customWidth="1"/>
    <col min="4098" max="4098" width="12.140625" style="1301" customWidth="1"/>
    <col min="4099" max="4102" width="8.7109375" style="1301" customWidth="1"/>
    <col min="4103" max="4103" width="9" style="1301" customWidth="1"/>
    <col min="4104" max="4104" width="16.85546875" style="1301" customWidth="1"/>
    <col min="4105" max="4105" width="8.7109375" style="1301" customWidth="1"/>
    <col min="4106" max="4106" width="8.85546875" style="1301"/>
    <col min="4107" max="4107" width="14.28515625" style="1301" customWidth="1"/>
    <col min="4108" max="4352" width="8.85546875" style="1301"/>
    <col min="4353" max="4353" width="19.28515625" style="1301" customWidth="1"/>
    <col min="4354" max="4354" width="12.140625" style="1301" customWidth="1"/>
    <col min="4355" max="4358" width="8.7109375" style="1301" customWidth="1"/>
    <col min="4359" max="4359" width="9" style="1301" customWidth="1"/>
    <col min="4360" max="4360" width="16.85546875" style="1301" customWidth="1"/>
    <col min="4361" max="4361" width="8.7109375" style="1301" customWidth="1"/>
    <col min="4362" max="4362" width="8.85546875" style="1301"/>
    <col min="4363" max="4363" width="14.28515625" style="1301" customWidth="1"/>
    <col min="4364" max="4608" width="8.85546875" style="1301"/>
    <col min="4609" max="4609" width="19.28515625" style="1301" customWidth="1"/>
    <col min="4610" max="4610" width="12.140625" style="1301" customWidth="1"/>
    <col min="4611" max="4614" width="8.7109375" style="1301" customWidth="1"/>
    <col min="4615" max="4615" width="9" style="1301" customWidth="1"/>
    <col min="4616" max="4616" width="16.85546875" style="1301" customWidth="1"/>
    <col min="4617" max="4617" width="8.7109375" style="1301" customWidth="1"/>
    <col min="4618" max="4618" width="8.85546875" style="1301"/>
    <col min="4619" max="4619" width="14.28515625" style="1301" customWidth="1"/>
    <col min="4620" max="4864" width="8.85546875" style="1301"/>
    <col min="4865" max="4865" width="19.28515625" style="1301" customWidth="1"/>
    <col min="4866" max="4866" width="12.140625" style="1301" customWidth="1"/>
    <col min="4867" max="4870" width="8.7109375" style="1301" customWidth="1"/>
    <col min="4871" max="4871" width="9" style="1301" customWidth="1"/>
    <col min="4872" max="4872" width="16.85546875" style="1301" customWidth="1"/>
    <col min="4873" max="4873" width="8.7109375" style="1301" customWidth="1"/>
    <col min="4874" max="4874" width="8.85546875" style="1301"/>
    <col min="4875" max="4875" width="14.28515625" style="1301" customWidth="1"/>
    <col min="4876" max="5120" width="8.85546875" style="1301"/>
    <col min="5121" max="5121" width="19.28515625" style="1301" customWidth="1"/>
    <col min="5122" max="5122" width="12.140625" style="1301" customWidth="1"/>
    <col min="5123" max="5126" width="8.7109375" style="1301" customWidth="1"/>
    <col min="5127" max="5127" width="9" style="1301" customWidth="1"/>
    <col min="5128" max="5128" width="16.85546875" style="1301" customWidth="1"/>
    <col min="5129" max="5129" width="8.7109375" style="1301" customWidth="1"/>
    <col min="5130" max="5130" width="8.85546875" style="1301"/>
    <col min="5131" max="5131" width="14.28515625" style="1301" customWidth="1"/>
    <col min="5132" max="5376" width="8.85546875" style="1301"/>
    <col min="5377" max="5377" width="19.28515625" style="1301" customWidth="1"/>
    <col min="5378" max="5378" width="12.140625" style="1301" customWidth="1"/>
    <col min="5379" max="5382" width="8.7109375" style="1301" customWidth="1"/>
    <col min="5383" max="5383" width="9" style="1301" customWidth="1"/>
    <col min="5384" max="5384" width="16.85546875" style="1301" customWidth="1"/>
    <col min="5385" max="5385" width="8.7109375" style="1301" customWidth="1"/>
    <col min="5386" max="5386" width="8.85546875" style="1301"/>
    <col min="5387" max="5387" width="14.28515625" style="1301" customWidth="1"/>
    <col min="5388" max="5632" width="8.85546875" style="1301"/>
    <col min="5633" max="5633" width="19.28515625" style="1301" customWidth="1"/>
    <col min="5634" max="5634" width="12.140625" style="1301" customWidth="1"/>
    <col min="5635" max="5638" width="8.7109375" style="1301" customWidth="1"/>
    <col min="5639" max="5639" width="9" style="1301" customWidth="1"/>
    <col min="5640" max="5640" width="16.85546875" style="1301" customWidth="1"/>
    <col min="5641" max="5641" width="8.7109375" style="1301" customWidth="1"/>
    <col min="5642" max="5642" width="8.85546875" style="1301"/>
    <col min="5643" max="5643" width="14.28515625" style="1301" customWidth="1"/>
    <col min="5644" max="5888" width="8.85546875" style="1301"/>
    <col min="5889" max="5889" width="19.28515625" style="1301" customWidth="1"/>
    <col min="5890" max="5890" width="12.140625" style="1301" customWidth="1"/>
    <col min="5891" max="5894" width="8.7109375" style="1301" customWidth="1"/>
    <col min="5895" max="5895" width="9" style="1301" customWidth="1"/>
    <col min="5896" max="5896" width="16.85546875" style="1301" customWidth="1"/>
    <col min="5897" max="5897" width="8.7109375" style="1301" customWidth="1"/>
    <col min="5898" max="5898" width="8.85546875" style="1301"/>
    <col min="5899" max="5899" width="14.28515625" style="1301" customWidth="1"/>
    <col min="5900" max="6144" width="8.85546875" style="1301"/>
    <col min="6145" max="6145" width="19.28515625" style="1301" customWidth="1"/>
    <col min="6146" max="6146" width="12.140625" style="1301" customWidth="1"/>
    <col min="6147" max="6150" width="8.7109375" style="1301" customWidth="1"/>
    <col min="6151" max="6151" width="9" style="1301" customWidth="1"/>
    <col min="6152" max="6152" width="16.85546875" style="1301" customWidth="1"/>
    <col min="6153" max="6153" width="8.7109375" style="1301" customWidth="1"/>
    <col min="6154" max="6154" width="8.85546875" style="1301"/>
    <col min="6155" max="6155" width="14.28515625" style="1301" customWidth="1"/>
    <col min="6156" max="6400" width="8.85546875" style="1301"/>
    <col min="6401" max="6401" width="19.28515625" style="1301" customWidth="1"/>
    <col min="6402" max="6402" width="12.140625" style="1301" customWidth="1"/>
    <col min="6403" max="6406" width="8.7109375" style="1301" customWidth="1"/>
    <col min="6407" max="6407" width="9" style="1301" customWidth="1"/>
    <col min="6408" max="6408" width="16.85546875" style="1301" customWidth="1"/>
    <col min="6409" max="6409" width="8.7109375" style="1301" customWidth="1"/>
    <col min="6410" max="6410" width="8.85546875" style="1301"/>
    <col min="6411" max="6411" width="14.28515625" style="1301" customWidth="1"/>
    <col min="6412" max="6656" width="8.85546875" style="1301"/>
    <col min="6657" max="6657" width="19.28515625" style="1301" customWidth="1"/>
    <col min="6658" max="6658" width="12.140625" style="1301" customWidth="1"/>
    <col min="6659" max="6662" width="8.7109375" style="1301" customWidth="1"/>
    <col min="6663" max="6663" width="9" style="1301" customWidth="1"/>
    <col min="6664" max="6664" width="16.85546875" style="1301" customWidth="1"/>
    <col min="6665" max="6665" width="8.7109375" style="1301" customWidth="1"/>
    <col min="6666" max="6666" width="8.85546875" style="1301"/>
    <col min="6667" max="6667" width="14.28515625" style="1301" customWidth="1"/>
    <col min="6668" max="6912" width="8.85546875" style="1301"/>
    <col min="6913" max="6913" width="19.28515625" style="1301" customWidth="1"/>
    <col min="6914" max="6914" width="12.140625" style="1301" customWidth="1"/>
    <col min="6915" max="6918" width="8.7109375" style="1301" customWidth="1"/>
    <col min="6919" max="6919" width="9" style="1301" customWidth="1"/>
    <col min="6920" max="6920" width="16.85546875" style="1301" customWidth="1"/>
    <col min="6921" max="6921" width="8.7109375" style="1301" customWidth="1"/>
    <col min="6922" max="6922" width="8.85546875" style="1301"/>
    <col min="6923" max="6923" width="14.28515625" style="1301" customWidth="1"/>
    <col min="6924" max="7168" width="8.85546875" style="1301"/>
    <col min="7169" max="7169" width="19.28515625" style="1301" customWidth="1"/>
    <col min="7170" max="7170" width="12.140625" style="1301" customWidth="1"/>
    <col min="7171" max="7174" width="8.7109375" style="1301" customWidth="1"/>
    <col min="7175" max="7175" width="9" style="1301" customWidth="1"/>
    <col min="7176" max="7176" width="16.85546875" style="1301" customWidth="1"/>
    <col min="7177" max="7177" width="8.7109375" style="1301" customWidth="1"/>
    <col min="7178" max="7178" width="8.85546875" style="1301"/>
    <col min="7179" max="7179" width="14.28515625" style="1301" customWidth="1"/>
    <col min="7180" max="7424" width="8.85546875" style="1301"/>
    <col min="7425" max="7425" width="19.28515625" style="1301" customWidth="1"/>
    <col min="7426" max="7426" width="12.140625" style="1301" customWidth="1"/>
    <col min="7427" max="7430" width="8.7109375" style="1301" customWidth="1"/>
    <col min="7431" max="7431" width="9" style="1301" customWidth="1"/>
    <col min="7432" max="7432" width="16.85546875" style="1301" customWidth="1"/>
    <col min="7433" max="7433" width="8.7109375" style="1301" customWidth="1"/>
    <col min="7434" max="7434" width="8.85546875" style="1301"/>
    <col min="7435" max="7435" width="14.28515625" style="1301" customWidth="1"/>
    <col min="7436" max="7680" width="8.85546875" style="1301"/>
    <col min="7681" max="7681" width="19.28515625" style="1301" customWidth="1"/>
    <col min="7682" max="7682" width="12.140625" style="1301" customWidth="1"/>
    <col min="7683" max="7686" width="8.7109375" style="1301" customWidth="1"/>
    <col min="7687" max="7687" width="9" style="1301" customWidth="1"/>
    <col min="7688" max="7688" width="16.85546875" style="1301" customWidth="1"/>
    <col min="7689" max="7689" width="8.7109375" style="1301" customWidth="1"/>
    <col min="7690" max="7690" width="8.85546875" style="1301"/>
    <col min="7691" max="7691" width="14.28515625" style="1301" customWidth="1"/>
    <col min="7692" max="7936" width="8.85546875" style="1301"/>
    <col min="7937" max="7937" width="19.28515625" style="1301" customWidth="1"/>
    <col min="7938" max="7938" width="12.140625" style="1301" customWidth="1"/>
    <col min="7939" max="7942" width="8.7109375" style="1301" customWidth="1"/>
    <col min="7943" max="7943" width="9" style="1301" customWidth="1"/>
    <col min="7944" max="7944" width="16.85546875" style="1301" customWidth="1"/>
    <col min="7945" max="7945" width="8.7109375" style="1301" customWidth="1"/>
    <col min="7946" max="7946" width="8.85546875" style="1301"/>
    <col min="7947" max="7947" width="14.28515625" style="1301" customWidth="1"/>
    <col min="7948" max="8192" width="8.85546875" style="1301"/>
    <col min="8193" max="8193" width="19.28515625" style="1301" customWidth="1"/>
    <col min="8194" max="8194" width="12.140625" style="1301" customWidth="1"/>
    <col min="8195" max="8198" width="8.7109375" style="1301" customWidth="1"/>
    <col min="8199" max="8199" width="9" style="1301" customWidth="1"/>
    <col min="8200" max="8200" width="16.85546875" style="1301" customWidth="1"/>
    <col min="8201" max="8201" width="8.7109375" style="1301" customWidth="1"/>
    <col min="8202" max="8202" width="8.85546875" style="1301"/>
    <col min="8203" max="8203" width="14.28515625" style="1301" customWidth="1"/>
    <col min="8204" max="8448" width="8.85546875" style="1301"/>
    <col min="8449" max="8449" width="19.28515625" style="1301" customWidth="1"/>
    <col min="8450" max="8450" width="12.140625" style="1301" customWidth="1"/>
    <col min="8451" max="8454" width="8.7109375" style="1301" customWidth="1"/>
    <col min="8455" max="8455" width="9" style="1301" customWidth="1"/>
    <col min="8456" max="8456" width="16.85546875" style="1301" customWidth="1"/>
    <col min="8457" max="8457" width="8.7109375" style="1301" customWidth="1"/>
    <col min="8458" max="8458" width="8.85546875" style="1301"/>
    <col min="8459" max="8459" width="14.28515625" style="1301" customWidth="1"/>
    <col min="8460" max="8704" width="8.85546875" style="1301"/>
    <col min="8705" max="8705" width="19.28515625" style="1301" customWidth="1"/>
    <col min="8706" max="8706" width="12.140625" style="1301" customWidth="1"/>
    <col min="8707" max="8710" width="8.7109375" style="1301" customWidth="1"/>
    <col min="8711" max="8711" width="9" style="1301" customWidth="1"/>
    <col min="8712" max="8712" width="16.85546875" style="1301" customWidth="1"/>
    <col min="8713" max="8713" width="8.7109375" style="1301" customWidth="1"/>
    <col min="8714" max="8714" width="8.85546875" style="1301"/>
    <col min="8715" max="8715" width="14.28515625" style="1301" customWidth="1"/>
    <col min="8716" max="8960" width="8.85546875" style="1301"/>
    <col min="8961" max="8961" width="19.28515625" style="1301" customWidth="1"/>
    <col min="8962" max="8962" width="12.140625" style="1301" customWidth="1"/>
    <col min="8963" max="8966" width="8.7109375" style="1301" customWidth="1"/>
    <col min="8967" max="8967" width="9" style="1301" customWidth="1"/>
    <col min="8968" max="8968" width="16.85546875" style="1301" customWidth="1"/>
    <col min="8969" max="8969" width="8.7109375" style="1301" customWidth="1"/>
    <col min="8970" max="8970" width="8.85546875" style="1301"/>
    <col min="8971" max="8971" width="14.28515625" style="1301" customWidth="1"/>
    <col min="8972" max="9216" width="8.85546875" style="1301"/>
    <col min="9217" max="9217" width="19.28515625" style="1301" customWidth="1"/>
    <col min="9218" max="9218" width="12.140625" style="1301" customWidth="1"/>
    <col min="9219" max="9222" width="8.7109375" style="1301" customWidth="1"/>
    <col min="9223" max="9223" width="9" style="1301" customWidth="1"/>
    <col min="9224" max="9224" width="16.85546875" style="1301" customWidth="1"/>
    <col min="9225" max="9225" width="8.7109375" style="1301" customWidth="1"/>
    <col min="9226" max="9226" width="8.85546875" style="1301"/>
    <col min="9227" max="9227" width="14.28515625" style="1301" customWidth="1"/>
    <col min="9228" max="9472" width="8.85546875" style="1301"/>
    <col min="9473" max="9473" width="19.28515625" style="1301" customWidth="1"/>
    <col min="9474" max="9474" width="12.140625" style="1301" customWidth="1"/>
    <col min="9475" max="9478" width="8.7109375" style="1301" customWidth="1"/>
    <col min="9479" max="9479" width="9" style="1301" customWidth="1"/>
    <col min="9480" max="9480" width="16.85546875" style="1301" customWidth="1"/>
    <col min="9481" max="9481" width="8.7109375" style="1301" customWidth="1"/>
    <col min="9482" max="9482" width="8.85546875" style="1301"/>
    <col min="9483" max="9483" width="14.28515625" style="1301" customWidth="1"/>
    <col min="9484" max="9728" width="8.85546875" style="1301"/>
    <col min="9729" max="9729" width="19.28515625" style="1301" customWidth="1"/>
    <col min="9730" max="9730" width="12.140625" style="1301" customWidth="1"/>
    <col min="9731" max="9734" width="8.7109375" style="1301" customWidth="1"/>
    <col min="9735" max="9735" width="9" style="1301" customWidth="1"/>
    <col min="9736" max="9736" width="16.85546875" style="1301" customWidth="1"/>
    <col min="9737" max="9737" width="8.7109375" style="1301" customWidth="1"/>
    <col min="9738" max="9738" width="8.85546875" style="1301"/>
    <col min="9739" max="9739" width="14.28515625" style="1301" customWidth="1"/>
    <col min="9740" max="9984" width="8.85546875" style="1301"/>
    <col min="9985" max="9985" width="19.28515625" style="1301" customWidth="1"/>
    <col min="9986" max="9986" width="12.140625" style="1301" customWidth="1"/>
    <col min="9987" max="9990" width="8.7109375" style="1301" customWidth="1"/>
    <col min="9991" max="9991" width="9" style="1301" customWidth="1"/>
    <col min="9992" max="9992" width="16.85546875" style="1301" customWidth="1"/>
    <col min="9993" max="9993" width="8.7109375" style="1301" customWidth="1"/>
    <col min="9994" max="9994" width="8.85546875" style="1301"/>
    <col min="9995" max="9995" width="14.28515625" style="1301" customWidth="1"/>
    <col min="9996" max="10240" width="8.85546875" style="1301"/>
    <col min="10241" max="10241" width="19.28515625" style="1301" customWidth="1"/>
    <col min="10242" max="10242" width="12.140625" style="1301" customWidth="1"/>
    <col min="10243" max="10246" width="8.7109375" style="1301" customWidth="1"/>
    <col min="10247" max="10247" width="9" style="1301" customWidth="1"/>
    <col min="10248" max="10248" width="16.85546875" style="1301" customWidth="1"/>
    <col min="10249" max="10249" width="8.7109375" style="1301" customWidth="1"/>
    <col min="10250" max="10250" width="8.85546875" style="1301"/>
    <col min="10251" max="10251" width="14.28515625" style="1301" customWidth="1"/>
    <col min="10252" max="10496" width="8.85546875" style="1301"/>
    <col min="10497" max="10497" width="19.28515625" style="1301" customWidth="1"/>
    <col min="10498" max="10498" width="12.140625" style="1301" customWidth="1"/>
    <col min="10499" max="10502" width="8.7109375" style="1301" customWidth="1"/>
    <col min="10503" max="10503" width="9" style="1301" customWidth="1"/>
    <col min="10504" max="10504" width="16.85546875" style="1301" customWidth="1"/>
    <col min="10505" max="10505" width="8.7109375" style="1301" customWidth="1"/>
    <col min="10506" max="10506" width="8.85546875" style="1301"/>
    <col min="10507" max="10507" width="14.28515625" style="1301" customWidth="1"/>
    <col min="10508" max="10752" width="8.85546875" style="1301"/>
    <col min="10753" max="10753" width="19.28515625" style="1301" customWidth="1"/>
    <col min="10754" max="10754" width="12.140625" style="1301" customWidth="1"/>
    <col min="10755" max="10758" width="8.7109375" style="1301" customWidth="1"/>
    <col min="10759" max="10759" width="9" style="1301" customWidth="1"/>
    <col min="10760" max="10760" width="16.85546875" style="1301" customWidth="1"/>
    <col min="10761" max="10761" width="8.7109375" style="1301" customWidth="1"/>
    <col min="10762" max="10762" width="8.85546875" style="1301"/>
    <col min="10763" max="10763" width="14.28515625" style="1301" customWidth="1"/>
    <col min="10764" max="11008" width="8.85546875" style="1301"/>
    <col min="11009" max="11009" width="19.28515625" style="1301" customWidth="1"/>
    <col min="11010" max="11010" width="12.140625" style="1301" customWidth="1"/>
    <col min="11011" max="11014" width="8.7109375" style="1301" customWidth="1"/>
    <col min="11015" max="11015" width="9" style="1301" customWidth="1"/>
    <col min="11016" max="11016" width="16.85546875" style="1301" customWidth="1"/>
    <col min="11017" max="11017" width="8.7109375" style="1301" customWidth="1"/>
    <col min="11018" max="11018" width="8.85546875" style="1301"/>
    <col min="11019" max="11019" width="14.28515625" style="1301" customWidth="1"/>
    <col min="11020" max="11264" width="8.85546875" style="1301"/>
    <col min="11265" max="11265" width="19.28515625" style="1301" customWidth="1"/>
    <col min="11266" max="11266" width="12.140625" style="1301" customWidth="1"/>
    <col min="11267" max="11270" width="8.7109375" style="1301" customWidth="1"/>
    <col min="11271" max="11271" width="9" style="1301" customWidth="1"/>
    <col min="11272" max="11272" width="16.85546875" style="1301" customWidth="1"/>
    <col min="11273" max="11273" width="8.7109375" style="1301" customWidth="1"/>
    <col min="11274" max="11274" width="8.85546875" style="1301"/>
    <col min="11275" max="11275" width="14.28515625" style="1301" customWidth="1"/>
    <col min="11276" max="11520" width="8.85546875" style="1301"/>
    <col min="11521" max="11521" width="19.28515625" style="1301" customWidth="1"/>
    <col min="11522" max="11522" width="12.140625" style="1301" customWidth="1"/>
    <col min="11523" max="11526" width="8.7109375" style="1301" customWidth="1"/>
    <col min="11527" max="11527" width="9" style="1301" customWidth="1"/>
    <col min="11528" max="11528" width="16.85546875" style="1301" customWidth="1"/>
    <col min="11529" max="11529" width="8.7109375" style="1301" customWidth="1"/>
    <col min="11530" max="11530" width="8.85546875" style="1301"/>
    <col min="11531" max="11531" width="14.28515625" style="1301" customWidth="1"/>
    <col min="11532" max="11776" width="8.85546875" style="1301"/>
    <col min="11777" max="11777" width="19.28515625" style="1301" customWidth="1"/>
    <col min="11778" max="11778" width="12.140625" style="1301" customWidth="1"/>
    <col min="11779" max="11782" width="8.7109375" style="1301" customWidth="1"/>
    <col min="11783" max="11783" width="9" style="1301" customWidth="1"/>
    <col min="11784" max="11784" width="16.85546875" style="1301" customWidth="1"/>
    <col min="11785" max="11785" width="8.7109375" style="1301" customWidth="1"/>
    <col min="11786" max="11786" width="8.85546875" style="1301"/>
    <col min="11787" max="11787" width="14.28515625" style="1301" customWidth="1"/>
    <col min="11788" max="12032" width="8.85546875" style="1301"/>
    <col min="12033" max="12033" width="19.28515625" style="1301" customWidth="1"/>
    <col min="12034" max="12034" width="12.140625" style="1301" customWidth="1"/>
    <col min="12035" max="12038" width="8.7109375" style="1301" customWidth="1"/>
    <col min="12039" max="12039" width="9" style="1301" customWidth="1"/>
    <col min="12040" max="12040" width="16.85546875" style="1301" customWidth="1"/>
    <col min="12041" max="12041" width="8.7109375" style="1301" customWidth="1"/>
    <col min="12042" max="12042" width="8.85546875" style="1301"/>
    <col min="12043" max="12043" width="14.28515625" style="1301" customWidth="1"/>
    <col min="12044" max="12288" width="8.85546875" style="1301"/>
    <col min="12289" max="12289" width="19.28515625" style="1301" customWidth="1"/>
    <col min="12290" max="12290" width="12.140625" style="1301" customWidth="1"/>
    <col min="12291" max="12294" width="8.7109375" style="1301" customWidth="1"/>
    <col min="12295" max="12295" width="9" style="1301" customWidth="1"/>
    <col min="12296" max="12296" width="16.85546875" style="1301" customWidth="1"/>
    <col min="12297" max="12297" width="8.7109375" style="1301" customWidth="1"/>
    <col min="12298" max="12298" width="8.85546875" style="1301"/>
    <col min="12299" max="12299" width="14.28515625" style="1301" customWidth="1"/>
    <col min="12300" max="12544" width="8.85546875" style="1301"/>
    <col min="12545" max="12545" width="19.28515625" style="1301" customWidth="1"/>
    <col min="12546" max="12546" width="12.140625" style="1301" customWidth="1"/>
    <col min="12547" max="12550" width="8.7109375" style="1301" customWidth="1"/>
    <col min="12551" max="12551" width="9" style="1301" customWidth="1"/>
    <col min="12552" max="12552" width="16.85546875" style="1301" customWidth="1"/>
    <col min="12553" max="12553" width="8.7109375" style="1301" customWidth="1"/>
    <col min="12554" max="12554" width="8.85546875" style="1301"/>
    <col min="12555" max="12555" width="14.28515625" style="1301" customWidth="1"/>
    <col min="12556" max="12800" width="8.85546875" style="1301"/>
    <col min="12801" max="12801" width="19.28515625" style="1301" customWidth="1"/>
    <col min="12802" max="12802" width="12.140625" style="1301" customWidth="1"/>
    <col min="12803" max="12806" width="8.7109375" style="1301" customWidth="1"/>
    <col min="12807" max="12807" width="9" style="1301" customWidth="1"/>
    <col min="12808" max="12808" width="16.85546875" style="1301" customWidth="1"/>
    <col min="12809" max="12809" width="8.7109375" style="1301" customWidth="1"/>
    <col min="12810" max="12810" width="8.85546875" style="1301"/>
    <col min="12811" max="12811" width="14.28515625" style="1301" customWidth="1"/>
    <col min="12812" max="13056" width="8.85546875" style="1301"/>
    <col min="13057" max="13057" width="19.28515625" style="1301" customWidth="1"/>
    <col min="13058" max="13058" width="12.140625" style="1301" customWidth="1"/>
    <col min="13059" max="13062" width="8.7109375" style="1301" customWidth="1"/>
    <col min="13063" max="13063" width="9" style="1301" customWidth="1"/>
    <col min="13064" max="13064" width="16.85546875" style="1301" customWidth="1"/>
    <col min="13065" max="13065" width="8.7109375" style="1301" customWidth="1"/>
    <col min="13066" max="13066" width="8.85546875" style="1301"/>
    <col min="13067" max="13067" width="14.28515625" style="1301" customWidth="1"/>
    <col min="13068" max="13312" width="8.85546875" style="1301"/>
    <col min="13313" max="13313" width="19.28515625" style="1301" customWidth="1"/>
    <col min="13314" max="13314" width="12.140625" style="1301" customWidth="1"/>
    <col min="13315" max="13318" width="8.7109375" style="1301" customWidth="1"/>
    <col min="13319" max="13319" width="9" style="1301" customWidth="1"/>
    <col min="13320" max="13320" width="16.85546875" style="1301" customWidth="1"/>
    <col min="13321" max="13321" width="8.7109375" style="1301" customWidth="1"/>
    <col min="13322" max="13322" width="8.85546875" style="1301"/>
    <col min="13323" max="13323" width="14.28515625" style="1301" customWidth="1"/>
    <col min="13324" max="13568" width="8.85546875" style="1301"/>
    <col min="13569" max="13569" width="19.28515625" style="1301" customWidth="1"/>
    <col min="13570" max="13570" width="12.140625" style="1301" customWidth="1"/>
    <col min="13571" max="13574" width="8.7109375" style="1301" customWidth="1"/>
    <col min="13575" max="13575" width="9" style="1301" customWidth="1"/>
    <col min="13576" max="13576" width="16.85546875" style="1301" customWidth="1"/>
    <col min="13577" max="13577" width="8.7109375" style="1301" customWidth="1"/>
    <col min="13578" max="13578" width="8.85546875" style="1301"/>
    <col min="13579" max="13579" width="14.28515625" style="1301" customWidth="1"/>
    <col min="13580" max="13824" width="8.85546875" style="1301"/>
    <col min="13825" max="13825" width="19.28515625" style="1301" customWidth="1"/>
    <col min="13826" max="13826" width="12.140625" style="1301" customWidth="1"/>
    <col min="13827" max="13830" width="8.7109375" style="1301" customWidth="1"/>
    <col min="13831" max="13831" width="9" style="1301" customWidth="1"/>
    <col min="13832" max="13832" width="16.85546875" style="1301" customWidth="1"/>
    <col min="13833" max="13833" width="8.7109375" style="1301" customWidth="1"/>
    <col min="13834" max="13834" width="8.85546875" style="1301"/>
    <col min="13835" max="13835" width="14.28515625" style="1301" customWidth="1"/>
    <col min="13836" max="14080" width="8.85546875" style="1301"/>
    <col min="14081" max="14081" width="19.28515625" style="1301" customWidth="1"/>
    <col min="14082" max="14082" width="12.140625" style="1301" customWidth="1"/>
    <col min="14083" max="14086" width="8.7109375" style="1301" customWidth="1"/>
    <col min="14087" max="14087" width="9" style="1301" customWidth="1"/>
    <col min="14088" max="14088" width="16.85546875" style="1301" customWidth="1"/>
    <col min="14089" max="14089" width="8.7109375" style="1301" customWidth="1"/>
    <col min="14090" max="14090" width="8.85546875" style="1301"/>
    <col min="14091" max="14091" width="14.28515625" style="1301" customWidth="1"/>
    <col min="14092" max="14336" width="8.85546875" style="1301"/>
    <col min="14337" max="14337" width="19.28515625" style="1301" customWidth="1"/>
    <col min="14338" max="14338" width="12.140625" style="1301" customWidth="1"/>
    <col min="14339" max="14342" width="8.7109375" style="1301" customWidth="1"/>
    <col min="14343" max="14343" width="9" style="1301" customWidth="1"/>
    <col min="14344" max="14344" width="16.85546875" style="1301" customWidth="1"/>
    <col min="14345" max="14345" width="8.7109375" style="1301" customWidth="1"/>
    <col min="14346" max="14346" width="8.85546875" style="1301"/>
    <col min="14347" max="14347" width="14.28515625" style="1301" customWidth="1"/>
    <col min="14348" max="14592" width="8.85546875" style="1301"/>
    <col min="14593" max="14593" width="19.28515625" style="1301" customWidth="1"/>
    <col min="14594" max="14594" width="12.140625" style="1301" customWidth="1"/>
    <col min="14595" max="14598" width="8.7109375" style="1301" customWidth="1"/>
    <col min="14599" max="14599" width="9" style="1301" customWidth="1"/>
    <col min="14600" max="14600" width="16.85546875" style="1301" customWidth="1"/>
    <col min="14601" max="14601" width="8.7109375" style="1301" customWidth="1"/>
    <col min="14602" max="14602" width="8.85546875" style="1301"/>
    <col min="14603" max="14603" width="14.28515625" style="1301" customWidth="1"/>
    <col min="14604" max="14848" width="8.85546875" style="1301"/>
    <col min="14849" max="14849" width="19.28515625" style="1301" customWidth="1"/>
    <col min="14850" max="14850" width="12.140625" style="1301" customWidth="1"/>
    <col min="14851" max="14854" width="8.7109375" style="1301" customWidth="1"/>
    <col min="14855" max="14855" width="9" style="1301" customWidth="1"/>
    <col min="14856" max="14856" width="16.85546875" style="1301" customWidth="1"/>
    <col min="14857" max="14857" width="8.7109375" style="1301" customWidth="1"/>
    <col min="14858" max="14858" width="8.85546875" style="1301"/>
    <col min="14859" max="14859" width="14.28515625" style="1301" customWidth="1"/>
    <col min="14860" max="15104" width="8.85546875" style="1301"/>
    <col min="15105" max="15105" width="19.28515625" style="1301" customWidth="1"/>
    <col min="15106" max="15106" width="12.140625" style="1301" customWidth="1"/>
    <col min="15107" max="15110" width="8.7109375" style="1301" customWidth="1"/>
    <col min="15111" max="15111" width="9" style="1301" customWidth="1"/>
    <col min="15112" max="15112" width="16.85546875" style="1301" customWidth="1"/>
    <col min="15113" max="15113" width="8.7109375" style="1301" customWidth="1"/>
    <col min="15114" max="15114" width="8.85546875" style="1301"/>
    <col min="15115" max="15115" width="14.28515625" style="1301" customWidth="1"/>
    <col min="15116" max="15360" width="8.85546875" style="1301"/>
    <col min="15361" max="15361" width="19.28515625" style="1301" customWidth="1"/>
    <col min="15362" max="15362" width="12.140625" style="1301" customWidth="1"/>
    <col min="15363" max="15366" width="8.7109375" style="1301" customWidth="1"/>
    <col min="15367" max="15367" width="9" style="1301" customWidth="1"/>
    <col min="15368" max="15368" width="16.85546875" style="1301" customWidth="1"/>
    <col min="15369" max="15369" width="8.7109375" style="1301" customWidth="1"/>
    <col min="15370" max="15370" width="8.85546875" style="1301"/>
    <col min="15371" max="15371" width="14.28515625" style="1301" customWidth="1"/>
    <col min="15372" max="15616" width="8.85546875" style="1301"/>
    <col min="15617" max="15617" width="19.28515625" style="1301" customWidth="1"/>
    <col min="15618" max="15618" width="12.140625" style="1301" customWidth="1"/>
    <col min="15619" max="15622" width="8.7109375" style="1301" customWidth="1"/>
    <col min="15623" max="15623" width="9" style="1301" customWidth="1"/>
    <col min="15624" max="15624" width="16.85546875" style="1301" customWidth="1"/>
    <col min="15625" max="15625" width="8.7109375" style="1301" customWidth="1"/>
    <col min="15626" max="15626" width="8.85546875" style="1301"/>
    <col min="15627" max="15627" width="14.28515625" style="1301" customWidth="1"/>
    <col min="15628" max="15872" width="8.85546875" style="1301"/>
    <col min="15873" max="15873" width="19.28515625" style="1301" customWidth="1"/>
    <col min="15874" max="15874" width="12.140625" style="1301" customWidth="1"/>
    <col min="15875" max="15878" width="8.7109375" style="1301" customWidth="1"/>
    <col min="15879" max="15879" width="9" style="1301" customWidth="1"/>
    <col min="15880" max="15880" width="16.85546875" style="1301" customWidth="1"/>
    <col min="15881" max="15881" width="8.7109375" style="1301" customWidth="1"/>
    <col min="15882" max="15882" width="8.85546875" style="1301"/>
    <col min="15883" max="15883" width="14.28515625" style="1301" customWidth="1"/>
    <col min="15884" max="16128" width="8.85546875" style="1301"/>
    <col min="16129" max="16129" width="19.28515625" style="1301" customWidth="1"/>
    <col min="16130" max="16130" width="12.140625" style="1301" customWidth="1"/>
    <col min="16131" max="16134" width="8.7109375" style="1301" customWidth="1"/>
    <col min="16135" max="16135" width="9" style="1301" customWidth="1"/>
    <col min="16136" max="16136" width="16.85546875" style="1301" customWidth="1"/>
    <col min="16137" max="16137" width="8.7109375" style="1301" customWidth="1"/>
    <col min="16138" max="16138" width="8.85546875" style="1301"/>
    <col min="16139" max="16139" width="14.28515625" style="1301" customWidth="1"/>
    <col min="16140" max="16384" width="8.85546875" style="1301"/>
  </cols>
  <sheetData>
    <row r="1" spans="1:8" ht="15.75">
      <c r="A1" s="4695" t="s">
        <v>1260</v>
      </c>
      <c r="B1" s="4695"/>
      <c r="C1" s="4695"/>
      <c r="D1" s="4695"/>
      <c r="E1" s="4695"/>
      <c r="F1" s="4695"/>
      <c r="G1" s="4695"/>
    </row>
    <row r="2" spans="1:8" ht="15.75">
      <c r="A2" s="4695" t="s">
        <v>1261</v>
      </c>
      <c r="B2" s="4695"/>
      <c r="C2" s="4695"/>
      <c r="D2" s="4695"/>
      <c r="E2" s="4695"/>
      <c r="F2" s="4695"/>
      <c r="G2" s="4695"/>
    </row>
    <row r="3" spans="1:8" ht="18.75" customHeight="1">
      <c r="A3" s="4695" t="s">
        <v>1262</v>
      </c>
      <c r="B3" s="4695"/>
      <c r="C3" s="4695"/>
      <c r="D3" s="4695"/>
      <c r="E3" s="4695"/>
      <c r="F3" s="4695"/>
      <c r="G3" s="4695"/>
    </row>
    <row r="4" spans="1:8" ht="18.75" customHeight="1">
      <c r="A4" s="4695" t="s">
        <v>1263</v>
      </c>
      <c r="B4" s="4695"/>
      <c r="C4" s="4695"/>
      <c r="D4" s="4695"/>
      <c r="E4" s="4695"/>
      <c r="F4" s="4695"/>
      <c r="G4" s="4695"/>
      <c r="H4" s="1387"/>
    </row>
    <row r="5" spans="1:8" ht="15.75">
      <c r="A5" s="1368" t="s">
        <v>1264</v>
      </c>
      <c r="B5" s="1484"/>
      <c r="C5" s="1484"/>
      <c r="D5" s="1484"/>
      <c r="E5" s="1484"/>
      <c r="F5" s="1484"/>
      <c r="G5" s="1485" t="s">
        <v>1265</v>
      </c>
    </row>
    <row r="6" spans="1:8" ht="27.75" customHeight="1">
      <c r="A6" s="1370" t="s">
        <v>1036</v>
      </c>
      <c r="B6" s="1371" t="s">
        <v>553</v>
      </c>
      <c r="C6" s="1486" t="s">
        <v>542</v>
      </c>
      <c r="D6" s="1487"/>
      <c r="E6" s="1487"/>
      <c r="F6" s="1487"/>
      <c r="G6" s="1488" t="s">
        <v>543</v>
      </c>
    </row>
    <row r="7" spans="1:8" ht="19.5" customHeight="1">
      <c r="A7" s="1375" t="s">
        <v>1038</v>
      </c>
      <c r="B7" s="1319" t="s">
        <v>555</v>
      </c>
      <c r="C7" s="1489">
        <v>1431</v>
      </c>
      <c r="D7" s="1489">
        <v>1432</v>
      </c>
      <c r="E7" s="1489">
        <v>1433</v>
      </c>
      <c r="F7" s="1489">
        <v>1434</v>
      </c>
      <c r="G7" s="1489">
        <v>1435</v>
      </c>
    </row>
    <row r="8" spans="1:8" ht="30" customHeight="1">
      <c r="A8" s="1377" t="s">
        <v>1067</v>
      </c>
      <c r="B8" s="1378" t="s">
        <v>1068</v>
      </c>
      <c r="C8" s="1378">
        <v>1970</v>
      </c>
      <c r="D8" s="1378">
        <v>1981</v>
      </c>
      <c r="E8" s="1378">
        <v>2101</v>
      </c>
      <c r="F8" s="1378">
        <v>2459</v>
      </c>
      <c r="G8" s="1378">
        <v>3045</v>
      </c>
    </row>
    <row r="9" spans="1:8" ht="30" customHeight="1">
      <c r="A9" s="1379"/>
      <c r="B9" s="1380" t="s">
        <v>1069</v>
      </c>
      <c r="C9" s="1380">
        <v>6386</v>
      </c>
      <c r="D9" s="1380">
        <v>6422</v>
      </c>
      <c r="E9" s="1380">
        <v>6289</v>
      </c>
      <c r="F9" s="1380">
        <v>6232</v>
      </c>
      <c r="G9" s="1380">
        <v>6259</v>
      </c>
    </row>
    <row r="10" spans="1:8" ht="30" customHeight="1">
      <c r="A10" s="1375" t="s">
        <v>1045</v>
      </c>
      <c r="B10" s="1381" t="s">
        <v>54</v>
      </c>
      <c r="C10" s="1381">
        <f>SUM(C8:C9)</f>
        <v>8356</v>
      </c>
      <c r="D10" s="1381">
        <f>SUM(D8:D9)</f>
        <v>8403</v>
      </c>
      <c r="E10" s="1381">
        <f>SUM(E8:E9)</f>
        <v>8390</v>
      </c>
      <c r="F10" s="1381">
        <f>SUM(F8:F9)</f>
        <v>8691</v>
      </c>
      <c r="G10" s="1381">
        <f>SUM(G8:G9)</f>
        <v>9304</v>
      </c>
    </row>
    <row r="11" spans="1:8" ht="13.5" customHeight="1">
      <c r="A11" s="4716" t="s">
        <v>1266</v>
      </c>
      <c r="B11" s="4717"/>
      <c r="C11" s="4718">
        <v>3.1</v>
      </c>
      <c r="D11" s="4718">
        <v>3</v>
      </c>
      <c r="E11" s="4718">
        <v>2.9</v>
      </c>
      <c r="F11" s="4726">
        <v>2.9</v>
      </c>
      <c r="G11" s="4726">
        <v>3</v>
      </c>
    </row>
    <row r="12" spans="1:8" ht="13.5" customHeight="1">
      <c r="A12" s="4720" t="s">
        <v>1267</v>
      </c>
      <c r="B12" s="4721"/>
      <c r="C12" s="4719"/>
      <c r="D12" s="4719"/>
      <c r="E12" s="4719"/>
      <c r="F12" s="4727"/>
      <c r="G12" s="4727"/>
      <c r="H12" s="1490"/>
    </row>
    <row r="13" spans="1:8" ht="30" customHeight="1">
      <c r="A13" s="1370" t="s">
        <v>1071</v>
      </c>
      <c r="B13" s="1383" t="s">
        <v>1068</v>
      </c>
      <c r="C13" s="1378">
        <v>10248</v>
      </c>
      <c r="D13" s="1378">
        <v>12923</v>
      </c>
      <c r="E13" s="1378">
        <v>12839</v>
      </c>
      <c r="F13" s="1378">
        <v>13016</v>
      </c>
      <c r="G13" s="1378">
        <v>15038</v>
      </c>
    </row>
    <row r="14" spans="1:8" ht="30" customHeight="1">
      <c r="A14" s="1379"/>
      <c r="B14" s="1380" t="s">
        <v>1069</v>
      </c>
      <c r="C14" s="1380">
        <v>5448</v>
      </c>
      <c r="D14" s="1380">
        <v>3750</v>
      </c>
      <c r="E14" s="1380">
        <v>3478</v>
      </c>
      <c r="F14" s="1380">
        <v>3267</v>
      </c>
      <c r="G14" s="1380">
        <v>3098</v>
      </c>
    </row>
    <row r="15" spans="1:8" ht="30" customHeight="1">
      <c r="A15" s="1375" t="s">
        <v>121</v>
      </c>
      <c r="B15" s="1381" t="s">
        <v>54</v>
      </c>
      <c r="C15" s="1381">
        <f>SUM(C13:C14)</f>
        <v>15696</v>
      </c>
      <c r="D15" s="1381">
        <f>SUM(D13:D14)</f>
        <v>16673</v>
      </c>
      <c r="E15" s="1381">
        <f>SUM(E13:E14)</f>
        <v>16317</v>
      </c>
      <c r="F15" s="1381">
        <f>SUM(F13:F14)</f>
        <v>16283</v>
      </c>
      <c r="G15" s="1381">
        <f>SUM(G13:G14)</f>
        <v>18136</v>
      </c>
    </row>
    <row r="16" spans="1:8" ht="14.25" customHeight="1">
      <c r="A16" s="4716" t="s">
        <v>1266</v>
      </c>
      <c r="B16" s="4717"/>
      <c r="C16" s="4718">
        <v>5.8</v>
      </c>
      <c r="D16" s="4718">
        <v>5.9</v>
      </c>
      <c r="E16" s="4718">
        <v>5.6</v>
      </c>
      <c r="F16" s="4718">
        <v>5.4</v>
      </c>
      <c r="G16" s="4718">
        <v>5.9</v>
      </c>
    </row>
    <row r="17" spans="1:7" ht="13.5" customHeight="1">
      <c r="A17" s="4720" t="s">
        <v>1267</v>
      </c>
      <c r="B17" s="4721"/>
      <c r="C17" s="4719"/>
      <c r="D17" s="4719"/>
      <c r="E17" s="4719"/>
      <c r="F17" s="4719"/>
      <c r="G17" s="4719"/>
    </row>
    <row r="18" spans="1:7" ht="30" customHeight="1">
      <c r="A18" s="1370" t="s">
        <v>1268</v>
      </c>
      <c r="B18" s="1383" t="s">
        <v>1068</v>
      </c>
      <c r="C18" s="1378">
        <v>14</v>
      </c>
      <c r="D18" s="1378">
        <v>181</v>
      </c>
      <c r="E18" s="1378">
        <v>109</v>
      </c>
      <c r="F18" s="1378">
        <v>147</v>
      </c>
      <c r="G18" s="1378">
        <v>315</v>
      </c>
    </row>
    <row r="19" spans="1:7" ht="30" customHeight="1">
      <c r="A19" s="1377"/>
      <c r="B19" s="1380" t="s">
        <v>1069</v>
      </c>
      <c r="C19" s="1380">
        <v>4</v>
      </c>
      <c r="D19" s="1380">
        <v>38</v>
      </c>
      <c r="E19" s="1380">
        <v>28</v>
      </c>
      <c r="F19" s="1380">
        <v>17</v>
      </c>
      <c r="G19" s="1380">
        <v>11</v>
      </c>
    </row>
    <row r="20" spans="1:7" ht="30" customHeight="1">
      <c r="A20" s="1375" t="s">
        <v>119</v>
      </c>
      <c r="B20" s="1381" t="s">
        <v>54</v>
      </c>
      <c r="C20" s="1381">
        <f>SUM(C18:C19)</f>
        <v>18</v>
      </c>
      <c r="D20" s="1381">
        <f>SUM(D18:D19)</f>
        <v>219</v>
      </c>
      <c r="E20" s="1381">
        <f>SUM(E18:E19)</f>
        <v>137</v>
      </c>
      <c r="F20" s="1381">
        <f>SUM(F18:F19)</f>
        <v>164</v>
      </c>
      <c r="G20" s="1381">
        <f>SUM(G18:G19)</f>
        <v>326</v>
      </c>
    </row>
    <row r="21" spans="1:7" ht="14.25" customHeight="1">
      <c r="A21" s="4716" t="s">
        <v>1266</v>
      </c>
      <c r="B21" s="4717"/>
      <c r="C21" s="4722">
        <v>7.0000000000000001E-3</v>
      </c>
      <c r="D21" s="4724">
        <v>0.08</v>
      </c>
      <c r="E21" s="4724">
        <v>0.05</v>
      </c>
      <c r="F21" s="4724">
        <v>0.05</v>
      </c>
      <c r="G21" s="4724">
        <v>0.11</v>
      </c>
    </row>
    <row r="22" spans="1:7" ht="13.5" customHeight="1">
      <c r="A22" s="4720" t="s">
        <v>1267</v>
      </c>
      <c r="B22" s="4721"/>
      <c r="C22" s="4723"/>
      <c r="D22" s="4725"/>
      <c r="E22" s="4725"/>
      <c r="F22" s="4725"/>
      <c r="G22" s="4725"/>
    </row>
    <row r="23" spans="1:7" ht="30" customHeight="1">
      <c r="A23" s="1370" t="s">
        <v>1269</v>
      </c>
      <c r="B23" s="1383" t="s">
        <v>1068</v>
      </c>
      <c r="C23" s="1378">
        <v>9664</v>
      </c>
      <c r="D23" s="1378">
        <v>11083</v>
      </c>
      <c r="E23" s="1378">
        <v>9887</v>
      </c>
      <c r="F23" s="1378">
        <v>10232</v>
      </c>
      <c r="G23" s="1378">
        <v>9519</v>
      </c>
    </row>
    <row r="24" spans="1:7" ht="30" customHeight="1">
      <c r="A24" s="1377" t="s">
        <v>1270</v>
      </c>
      <c r="B24" s="1380" t="s">
        <v>1069</v>
      </c>
      <c r="C24" s="1380">
        <v>507</v>
      </c>
      <c r="D24" s="1380">
        <v>380</v>
      </c>
      <c r="E24" s="1380">
        <v>226</v>
      </c>
      <c r="F24" s="1380">
        <v>320</v>
      </c>
      <c r="G24" s="1380">
        <v>171</v>
      </c>
    </row>
    <row r="25" spans="1:7" ht="30" customHeight="1">
      <c r="A25" s="1375" t="s">
        <v>1271</v>
      </c>
      <c r="B25" s="1381" t="s">
        <v>54</v>
      </c>
      <c r="C25" s="1381">
        <f>SUM(C23:C24)</f>
        <v>10171</v>
      </c>
      <c r="D25" s="1381">
        <f>SUM(D23:D24)</f>
        <v>11463</v>
      </c>
      <c r="E25" s="1381">
        <f>SUM(E23:E24)</f>
        <v>10113</v>
      </c>
      <c r="F25" s="1381">
        <f>SUM(F23:F24)</f>
        <v>10552</v>
      </c>
      <c r="G25" s="1381">
        <f>SUM(G23:G24)</f>
        <v>9690</v>
      </c>
    </row>
    <row r="26" spans="1:7" ht="14.25" customHeight="1">
      <c r="A26" s="4716" t="s">
        <v>1266</v>
      </c>
      <c r="B26" s="4717"/>
      <c r="C26" s="4718">
        <v>3.7</v>
      </c>
      <c r="D26" s="4718">
        <v>4</v>
      </c>
      <c r="E26" s="4718">
        <v>3.5</v>
      </c>
      <c r="F26" s="4718">
        <v>3.5</v>
      </c>
      <c r="G26" s="4718">
        <v>3.2</v>
      </c>
    </row>
    <row r="27" spans="1:7" ht="13.5" customHeight="1">
      <c r="A27" s="4720" t="s">
        <v>1267</v>
      </c>
      <c r="B27" s="4721"/>
      <c r="C27" s="4719"/>
      <c r="D27" s="4719"/>
      <c r="E27" s="4719"/>
      <c r="F27" s="4719"/>
      <c r="G27" s="4719"/>
    </row>
    <row r="28" spans="1:7" s="1387" customFormat="1" ht="24" customHeight="1">
      <c r="A28" s="4712" t="s">
        <v>1272</v>
      </c>
      <c r="B28" s="4712"/>
      <c r="C28" s="1491"/>
      <c r="D28" s="1491"/>
      <c r="E28" s="1491"/>
      <c r="F28" s="4713" t="s">
        <v>1273</v>
      </c>
      <c r="G28" s="4713"/>
    </row>
    <row r="29" spans="1:7" s="1387" customFormat="1" ht="16.5" customHeight="1">
      <c r="A29" s="4714"/>
      <c r="B29" s="4714"/>
      <c r="C29" s="1492"/>
      <c r="D29" s="1492"/>
      <c r="E29" s="1492"/>
      <c r="F29" s="4715"/>
      <c r="G29" s="4715"/>
    </row>
    <row r="30" spans="1:7">
      <c r="C30" s="1366"/>
      <c r="D30" s="1366"/>
      <c r="E30" s="1366"/>
      <c r="F30" s="1366"/>
      <c r="G30" s="1366"/>
    </row>
    <row r="32" spans="1:7" ht="18">
      <c r="A32" s="1493"/>
    </row>
  </sheetData>
  <mergeCells count="36">
    <mergeCell ref="A1:G1"/>
    <mergeCell ref="A2:G2"/>
    <mergeCell ref="A3:G3"/>
    <mergeCell ref="A4:G4"/>
    <mergeCell ref="A11:B11"/>
    <mergeCell ref="C11:C12"/>
    <mergeCell ref="D11:D12"/>
    <mergeCell ref="E11:E12"/>
    <mergeCell ref="F11:F12"/>
    <mergeCell ref="G11:G12"/>
    <mergeCell ref="A12:B12"/>
    <mergeCell ref="A16:B16"/>
    <mergeCell ref="C16:C17"/>
    <mergeCell ref="D16:D17"/>
    <mergeCell ref="E16:E17"/>
    <mergeCell ref="G16:G17"/>
    <mergeCell ref="A17:B17"/>
    <mergeCell ref="A21:B21"/>
    <mergeCell ref="C21:C22"/>
    <mergeCell ref="D21:D22"/>
    <mergeCell ref="E21:E22"/>
    <mergeCell ref="F21:F22"/>
    <mergeCell ref="G21:G22"/>
    <mergeCell ref="A22:B22"/>
    <mergeCell ref="F16:F17"/>
    <mergeCell ref="A28:B28"/>
    <mergeCell ref="F28:G28"/>
    <mergeCell ref="A29:B29"/>
    <mergeCell ref="F29:G29"/>
    <mergeCell ref="A26:B26"/>
    <mergeCell ref="C26:C27"/>
    <mergeCell ref="D26:D27"/>
    <mergeCell ref="E26:E27"/>
    <mergeCell ref="F26:F27"/>
    <mergeCell ref="G26:G27"/>
    <mergeCell ref="A27:B27"/>
  </mergeCells>
  <printOptions horizontalCentered="1" verticalCentered="1"/>
  <pageMargins left="0.15748000000000001" right="0.15748031496063" top="0.57480314960629997" bottom="0.57480315000000004" header="0.5" footer="0.5"/>
  <pageSetup paperSize="9" orientation="portrait" horizontalDpi="4294967295"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E94F8-DF4F-4338-A59F-49E5AC7B1DF5}">
  <dimension ref="A1:G36"/>
  <sheetViews>
    <sheetView showGridLines="0" zoomScale="75" zoomScaleNormal="75" workbookViewId="0">
      <selection activeCell="H25" sqref="H25"/>
    </sheetView>
  </sheetViews>
  <sheetFormatPr defaultRowHeight="12.75"/>
  <cols>
    <col min="1" max="1" width="14.7109375" style="1301" customWidth="1"/>
    <col min="2" max="2" width="13.42578125" style="1301" customWidth="1"/>
    <col min="3" max="7" width="10.7109375" style="1301" customWidth="1"/>
    <col min="8" max="256" width="9.140625" style="1301"/>
    <col min="257" max="257" width="14.7109375" style="1301" customWidth="1"/>
    <col min="258" max="258" width="13.42578125" style="1301" customWidth="1"/>
    <col min="259" max="263" width="10.7109375" style="1301" customWidth="1"/>
    <col min="264" max="512" width="9.140625" style="1301"/>
    <col min="513" max="513" width="14.7109375" style="1301" customWidth="1"/>
    <col min="514" max="514" width="13.42578125" style="1301" customWidth="1"/>
    <col min="515" max="519" width="10.7109375" style="1301" customWidth="1"/>
    <col min="520" max="768" width="9.140625" style="1301"/>
    <col min="769" max="769" width="14.7109375" style="1301" customWidth="1"/>
    <col min="770" max="770" width="13.42578125" style="1301" customWidth="1"/>
    <col min="771" max="775" width="10.7109375" style="1301" customWidth="1"/>
    <col min="776" max="1024" width="9.140625" style="1301"/>
    <col min="1025" max="1025" width="14.7109375" style="1301" customWidth="1"/>
    <col min="1026" max="1026" width="13.42578125" style="1301" customWidth="1"/>
    <col min="1027" max="1031" width="10.7109375" style="1301" customWidth="1"/>
    <col min="1032" max="1280" width="9.140625" style="1301"/>
    <col min="1281" max="1281" width="14.7109375" style="1301" customWidth="1"/>
    <col min="1282" max="1282" width="13.42578125" style="1301" customWidth="1"/>
    <col min="1283" max="1287" width="10.7109375" style="1301" customWidth="1"/>
    <col min="1288" max="1536" width="9.140625" style="1301"/>
    <col min="1537" max="1537" width="14.7109375" style="1301" customWidth="1"/>
    <col min="1538" max="1538" width="13.42578125" style="1301" customWidth="1"/>
    <col min="1539" max="1543" width="10.7109375" style="1301" customWidth="1"/>
    <col min="1544" max="1792" width="9.140625" style="1301"/>
    <col min="1793" max="1793" width="14.7109375" style="1301" customWidth="1"/>
    <col min="1794" max="1794" width="13.42578125" style="1301" customWidth="1"/>
    <col min="1795" max="1799" width="10.7109375" style="1301" customWidth="1"/>
    <col min="1800" max="2048" width="9.140625" style="1301"/>
    <col min="2049" max="2049" width="14.7109375" style="1301" customWidth="1"/>
    <col min="2050" max="2050" width="13.42578125" style="1301" customWidth="1"/>
    <col min="2051" max="2055" width="10.7109375" style="1301" customWidth="1"/>
    <col min="2056" max="2304" width="9.140625" style="1301"/>
    <col min="2305" max="2305" width="14.7109375" style="1301" customWidth="1"/>
    <col min="2306" max="2306" width="13.42578125" style="1301" customWidth="1"/>
    <col min="2307" max="2311" width="10.7109375" style="1301" customWidth="1"/>
    <col min="2312" max="2560" width="9.140625" style="1301"/>
    <col min="2561" max="2561" width="14.7109375" style="1301" customWidth="1"/>
    <col min="2562" max="2562" width="13.42578125" style="1301" customWidth="1"/>
    <col min="2563" max="2567" width="10.7109375" style="1301" customWidth="1"/>
    <col min="2568" max="2816" width="9.140625" style="1301"/>
    <col min="2817" max="2817" width="14.7109375" style="1301" customWidth="1"/>
    <col min="2818" max="2818" width="13.42578125" style="1301" customWidth="1"/>
    <col min="2819" max="2823" width="10.7109375" style="1301" customWidth="1"/>
    <col min="2824" max="3072" width="9.140625" style="1301"/>
    <col min="3073" max="3073" width="14.7109375" style="1301" customWidth="1"/>
    <col min="3074" max="3074" width="13.42578125" style="1301" customWidth="1"/>
    <col min="3075" max="3079" width="10.7109375" style="1301" customWidth="1"/>
    <col min="3080" max="3328" width="9.140625" style="1301"/>
    <col min="3329" max="3329" width="14.7109375" style="1301" customWidth="1"/>
    <col min="3330" max="3330" width="13.42578125" style="1301" customWidth="1"/>
    <col min="3331" max="3335" width="10.7109375" style="1301" customWidth="1"/>
    <col min="3336" max="3584" width="9.140625" style="1301"/>
    <col min="3585" max="3585" width="14.7109375" style="1301" customWidth="1"/>
    <col min="3586" max="3586" width="13.42578125" style="1301" customWidth="1"/>
    <col min="3587" max="3591" width="10.7109375" style="1301" customWidth="1"/>
    <col min="3592" max="3840" width="9.140625" style="1301"/>
    <col min="3841" max="3841" width="14.7109375" style="1301" customWidth="1"/>
    <col min="3842" max="3842" width="13.42578125" style="1301" customWidth="1"/>
    <col min="3843" max="3847" width="10.7109375" style="1301" customWidth="1"/>
    <col min="3848" max="4096" width="9.140625" style="1301"/>
    <col min="4097" max="4097" width="14.7109375" style="1301" customWidth="1"/>
    <col min="4098" max="4098" width="13.42578125" style="1301" customWidth="1"/>
    <col min="4099" max="4103" width="10.7109375" style="1301" customWidth="1"/>
    <col min="4104" max="4352" width="9.140625" style="1301"/>
    <col min="4353" max="4353" width="14.7109375" style="1301" customWidth="1"/>
    <col min="4354" max="4354" width="13.42578125" style="1301" customWidth="1"/>
    <col min="4355" max="4359" width="10.7109375" style="1301" customWidth="1"/>
    <col min="4360" max="4608" width="9.140625" style="1301"/>
    <col min="4609" max="4609" width="14.7109375" style="1301" customWidth="1"/>
    <col min="4610" max="4610" width="13.42578125" style="1301" customWidth="1"/>
    <col min="4611" max="4615" width="10.7109375" style="1301" customWidth="1"/>
    <col min="4616" max="4864" width="9.140625" style="1301"/>
    <col min="4865" max="4865" width="14.7109375" style="1301" customWidth="1"/>
    <col min="4866" max="4866" width="13.42578125" style="1301" customWidth="1"/>
    <col min="4867" max="4871" width="10.7109375" style="1301" customWidth="1"/>
    <col min="4872" max="5120" width="9.140625" style="1301"/>
    <col min="5121" max="5121" width="14.7109375" style="1301" customWidth="1"/>
    <col min="5122" max="5122" width="13.42578125" style="1301" customWidth="1"/>
    <col min="5123" max="5127" width="10.7109375" style="1301" customWidth="1"/>
    <col min="5128" max="5376" width="9.140625" style="1301"/>
    <col min="5377" max="5377" width="14.7109375" style="1301" customWidth="1"/>
    <col min="5378" max="5378" width="13.42578125" style="1301" customWidth="1"/>
    <col min="5379" max="5383" width="10.7109375" style="1301" customWidth="1"/>
    <col min="5384" max="5632" width="9.140625" style="1301"/>
    <col min="5633" max="5633" width="14.7109375" style="1301" customWidth="1"/>
    <col min="5634" max="5634" width="13.42578125" style="1301" customWidth="1"/>
    <col min="5635" max="5639" width="10.7109375" style="1301" customWidth="1"/>
    <col min="5640" max="5888" width="9.140625" style="1301"/>
    <col min="5889" max="5889" width="14.7109375" style="1301" customWidth="1"/>
    <col min="5890" max="5890" width="13.42578125" style="1301" customWidth="1"/>
    <col min="5891" max="5895" width="10.7109375" style="1301" customWidth="1"/>
    <col min="5896" max="6144" width="9.140625" style="1301"/>
    <col min="6145" max="6145" width="14.7109375" style="1301" customWidth="1"/>
    <col min="6146" max="6146" width="13.42578125" style="1301" customWidth="1"/>
    <col min="6147" max="6151" width="10.7109375" style="1301" customWidth="1"/>
    <col min="6152" max="6400" width="9.140625" style="1301"/>
    <col min="6401" max="6401" width="14.7109375" style="1301" customWidth="1"/>
    <col min="6402" max="6402" width="13.42578125" style="1301" customWidth="1"/>
    <col min="6403" max="6407" width="10.7109375" style="1301" customWidth="1"/>
    <col min="6408" max="6656" width="9.140625" style="1301"/>
    <col min="6657" max="6657" width="14.7109375" style="1301" customWidth="1"/>
    <col min="6658" max="6658" width="13.42578125" style="1301" customWidth="1"/>
    <col min="6659" max="6663" width="10.7109375" style="1301" customWidth="1"/>
    <col min="6664" max="6912" width="9.140625" style="1301"/>
    <col min="6913" max="6913" width="14.7109375" style="1301" customWidth="1"/>
    <col min="6914" max="6914" width="13.42578125" style="1301" customWidth="1"/>
    <col min="6915" max="6919" width="10.7109375" style="1301" customWidth="1"/>
    <col min="6920" max="7168" width="9.140625" style="1301"/>
    <col min="7169" max="7169" width="14.7109375" style="1301" customWidth="1"/>
    <col min="7170" max="7170" width="13.42578125" style="1301" customWidth="1"/>
    <col min="7171" max="7175" width="10.7109375" style="1301" customWidth="1"/>
    <col min="7176" max="7424" width="9.140625" style="1301"/>
    <col min="7425" max="7425" width="14.7109375" style="1301" customWidth="1"/>
    <col min="7426" max="7426" width="13.42578125" style="1301" customWidth="1"/>
    <col min="7427" max="7431" width="10.7109375" style="1301" customWidth="1"/>
    <col min="7432" max="7680" width="9.140625" style="1301"/>
    <col min="7681" max="7681" width="14.7109375" style="1301" customWidth="1"/>
    <col min="7682" max="7682" width="13.42578125" style="1301" customWidth="1"/>
    <col min="7683" max="7687" width="10.7109375" style="1301" customWidth="1"/>
    <col min="7688" max="7936" width="9.140625" style="1301"/>
    <col min="7937" max="7937" width="14.7109375" style="1301" customWidth="1"/>
    <col min="7938" max="7938" width="13.42578125" style="1301" customWidth="1"/>
    <col min="7939" max="7943" width="10.7109375" style="1301" customWidth="1"/>
    <col min="7944" max="8192" width="9.140625" style="1301"/>
    <col min="8193" max="8193" width="14.7109375" style="1301" customWidth="1"/>
    <col min="8194" max="8194" width="13.42578125" style="1301" customWidth="1"/>
    <col min="8195" max="8199" width="10.7109375" style="1301" customWidth="1"/>
    <col min="8200" max="8448" width="9.140625" style="1301"/>
    <col min="8449" max="8449" width="14.7109375" style="1301" customWidth="1"/>
    <col min="8450" max="8450" width="13.42578125" style="1301" customWidth="1"/>
    <col min="8451" max="8455" width="10.7109375" style="1301" customWidth="1"/>
    <col min="8456" max="8704" width="9.140625" style="1301"/>
    <col min="8705" max="8705" width="14.7109375" style="1301" customWidth="1"/>
    <col min="8706" max="8706" width="13.42578125" style="1301" customWidth="1"/>
    <col min="8707" max="8711" width="10.7109375" style="1301" customWidth="1"/>
    <col min="8712" max="8960" width="9.140625" style="1301"/>
    <col min="8961" max="8961" width="14.7109375" style="1301" customWidth="1"/>
    <col min="8962" max="8962" width="13.42578125" style="1301" customWidth="1"/>
    <col min="8963" max="8967" width="10.7109375" style="1301" customWidth="1"/>
    <col min="8968" max="9216" width="9.140625" style="1301"/>
    <col min="9217" max="9217" width="14.7109375" style="1301" customWidth="1"/>
    <col min="9218" max="9218" width="13.42578125" style="1301" customWidth="1"/>
    <col min="9219" max="9223" width="10.7109375" style="1301" customWidth="1"/>
    <col min="9224" max="9472" width="9.140625" style="1301"/>
    <col min="9473" max="9473" width="14.7109375" style="1301" customWidth="1"/>
    <col min="9474" max="9474" width="13.42578125" style="1301" customWidth="1"/>
    <col min="9475" max="9479" width="10.7109375" style="1301" customWidth="1"/>
    <col min="9480" max="9728" width="9.140625" style="1301"/>
    <col min="9729" max="9729" width="14.7109375" style="1301" customWidth="1"/>
    <col min="9730" max="9730" width="13.42578125" style="1301" customWidth="1"/>
    <col min="9731" max="9735" width="10.7109375" style="1301" customWidth="1"/>
    <col min="9736" max="9984" width="9.140625" style="1301"/>
    <col min="9985" max="9985" width="14.7109375" style="1301" customWidth="1"/>
    <col min="9986" max="9986" width="13.42578125" style="1301" customWidth="1"/>
    <col min="9987" max="9991" width="10.7109375" style="1301" customWidth="1"/>
    <col min="9992" max="10240" width="9.140625" style="1301"/>
    <col min="10241" max="10241" width="14.7109375" style="1301" customWidth="1"/>
    <col min="10242" max="10242" width="13.42578125" style="1301" customWidth="1"/>
    <col min="10243" max="10247" width="10.7109375" style="1301" customWidth="1"/>
    <col min="10248" max="10496" width="9.140625" style="1301"/>
    <col min="10497" max="10497" width="14.7109375" style="1301" customWidth="1"/>
    <col min="10498" max="10498" width="13.42578125" style="1301" customWidth="1"/>
    <col min="10499" max="10503" width="10.7109375" style="1301" customWidth="1"/>
    <col min="10504" max="10752" width="9.140625" style="1301"/>
    <col min="10753" max="10753" width="14.7109375" style="1301" customWidth="1"/>
    <col min="10754" max="10754" width="13.42578125" style="1301" customWidth="1"/>
    <col min="10755" max="10759" width="10.7109375" style="1301" customWidth="1"/>
    <col min="10760" max="11008" width="9.140625" style="1301"/>
    <col min="11009" max="11009" width="14.7109375" style="1301" customWidth="1"/>
    <col min="11010" max="11010" width="13.42578125" style="1301" customWidth="1"/>
    <col min="11011" max="11015" width="10.7109375" style="1301" customWidth="1"/>
    <col min="11016" max="11264" width="9.140625" style="1301"/>
    <col min="11265" max="11265" width="14.7109375" style="1301" customWidth="1"/>
    <col min="11266" max="11266" width="13.42578125" style="1301" customWidth="1"/>
    <col min="11267" max="11271" width="10.7109375" style="1301" customWidth="1"/>
    <col min="11272" max="11520" width="9.140625" style="1301"/>
    <col min="11521" max="11521" width="14.7109375" style="1301" customWidth="1"/>
    <col min="11522" max="11522" width="13.42578125" style="1301" customWidth="1"/>
    <col min="11523" max="11527" width="10.7109375" style="1301" customWidth="1"/>
    <col min="11528" max="11776" width="9.140625" style="1301"/>
    <col min="11777" max="11777" width="14.7109375" style="1301" customWidth="1"/>
    <col min="11778" max="11778" width="13.42578125" style="1301" customWidth="1"/>
    <col min="11779" max="11783" width="10.7109375" style="1301" customWidth="1"/>
    <col min="11784" max="12032" width="9.140625" style="1301"/>
    <col min="12033" max="12033" width="14.7109375" style="1301" customWidth="1"/>
    <col min="12034" max="12034" width="13.42578125" style="1301" customWidth="1"/>
    <col min="12035" max="12039" width="10.7109375" style="1301" customWidth="1"/>
    <col min="12040" max="12288" width="9.140625" style="1301"/>
    <col min="12289" max="12289" width="14.7109375" style="1301" customWidth="1"/>
    <col min="12290" max="12290" width="13.42578125" style="1301" customWidth="1"/>
    <col min="12291" max="12295" width="10.7109375" style="1301" customWidth="1"/>
    <col min="12296" max="12544" width="9.140625" style="1301"/>
    <col min="12545" max="12545" width="14.7109375" style="1301" customWidth="1"/>
    <col min="12546" max="12546" width="13.42578125" style="1301" customWidth="1"/>
    <col min="12547" max="12551" width="10.7109375" style="1301" customWidth="1"/>
    <col min="12552" max="12800" width="9.140625" style="1301"/>
    <col min="12801" max="12801" width="14.7109375" style="1301" customWidth="1"/>
    <col min="12802" max="12802" width="13.42578125" style="1301" customWidth="1"/>
    <col min="12803" max="12807" width="10.7109375" style="1301" customWidth="1"/>
    <col min="12808" max="13056" width="9.140625" style="1301"/>
    <col min="13057" max="13057" width="14.7109375" style="1301" customWidth="1"/>
    <col min="13058" max="13058" width="13.42578125" style="1301" customWidth="1"/>
    <col min="13059" max="13063" width="10.7109375" style="1301" customWidth="1"/>
    <col min="13064" max="13312" width="9.140625" style="1301"/>
    <col min="13313" max="13313" width="14.7109375" style="1301" customWidth="1"/>
    <col min="13314" max="13314" width="13.42578125" style="1301" customWidth="1"/>
    <col min="13315" max="13319" width="10.7109375" style="1301" customWidth="1"/>
    <col min="13320" max="13568" width="9.140625" style="1301"/>
    <col min="13569" max="13569" width="14.7109375" style="1301" customWidth="1"/>
    <col min="13570" max="13570" width="13.42578125" style="1301" customWidth="1"/>
    <col min="13571" max="13575" width="10.7109375" style="1301" customWidth="1"/>
    <col min="13576" max="13824" width="9.140625" style="1301"/>
    <col min="13825" max="13825" width="14.7109375" style="1301" customWidth="1"/>
    <col min="13826" max="13826" width="13.42578125" style="1301" customWidth="1"/>
    <col min="13827" max="13831" width="10.7109375" style="1301" customWidth="1"/>
    <col min="13832" max="14080" width="9.140625" style="1301"/>
    <col min="14081" max="14081" width="14.7109375" style="1301" customWidth="1"/>
    <col min="14082" max="14082" width="13.42578125" style="1301" customWidth="1"/>
    <col min="14083" max="14087" width="10.7109375" style="1301" customWidth="1"/>
    <col min="14088" max="14336" width="9.140625" style="1301"/>
    <col min="14337" max="14337" width="14.7109375" style="1301" customWidth="1"/>
    <col min="14338" max="14338" width="13.42578125" style="1301" customWidth="1"/>
    <col min="14339" max="14343" width="10.7109375" style="1301" customWidth="1"/>
    <col min="14344" max="14592" width="9.140625" style="1301"/>
    <col min="14593" max="14593" width="14.7109375" style="1301" customWidth="1"/>
    <col min="14594" max="14594" width="13.42578125" style="1301" customWidth="1"/>
    <col min="14595" max="14599" width="10.7109375" style="1301" customWidth="1"/>
    <col min="14600" max="14848" width="9.140625" style="1301"/>
    <col min="14849" max="14849" width="14.7109375" style="1301" customWidth="1"/>
    <col min="14850" max="14850" width="13.42578125" style="1301" customWidth="1"/>
    <col min="14851" max="14855" width="10.7109375" style="1301" customWidth="1"/>
    <col min="14856" max="15104" width="9.140625" style="1301"/>
    <col min="15105" max="15105" width="14.7109375" style="1301" customWidth="1"/>
    <col min="15106" max="15106" width="13.42578125" style="1301" customWidth="1"/>
    <col min="15107" max="15111" width="10.7109375" style="1301" customWidth="1"/>
    <col min="15112" max="15360" width="9.140625" style="1301"/>
    <col min="15361" max="15361" width="14.7109375" style="1301" customWidth="1"/>
    <col min="15362" max="15362" width="13.42578125" style="1301" customWidth="1"/>
    <col min="15363" max="15367" width="10.7109375" style="1301" customWidth="1"/>
    <col min="15368" max="15616" width="9.140625" style="1301"/>
    <col min="15617" max="15617" width="14.7109375" style="1301" customWidth="1"/>
    <col min="15618" max="15618" width="13.42578125" style="1301" customWidth="1"/>
    <col min="15619" max="15623" width="10.7109375" style="1301" customWidth="1"/>
    <col min="15624" max="15872" width="9.140625" style="1301"/>
    <col min="15873" max="15873" width="14.7109375" style="1301" customWidth="1"/>
    <col min="15874" max="15874" width="13.42578125" style="1301" customWidth="1"/>
    <col min="15875" max="15879" width="10.7109375" style="1301" customWidth="1"/>
    <col min="15880" max="16128" width="9.140625" style="1301"/>
    <col min="16129" max="16129" width="14.7109375" style="1301" customWidth="1"/>
    <col min="16130" max="16130" width="13.42578125" style="1301" customWidth="1"/>
    <col min="16131" max="16135" width="10.7109375" style="1301" customWidth="1"/>
    <col min="16136" max="16384" width="9.140625" style="1301"/>
  </cols>
  <sheetData>
    <row r="1" spans="1:7" ht="18.75">
      <c r="A1" s="4694" t="s">
        <v>1274</v>
      </c>
      <c r="B1" s="4694"/>
      <c r="C1" s="4694"/>
      <c r="D1" s="4694"/>
      <c r="E1" s="4694"/>
      <c r="F1" s="4694"/>
      <c r="G1" s="4694"/>
    </row>
    <row r="2" spans="1:7" ht="18.75">
      <c r="A2" s="4694" t="s">
        <v>1275</v>
      </c>
      <c r="B2" s="4694"/>
      <c r="C2" s="4694"/>
      <c r="D2" s="4694"/>
      <c r="E2" s="4694"/>
      <c r="F2" s="4694"/>
      <c r="G2" s="4694"/>
    </row>
    <row r="3" spans="1:7" ht="15.75">
      <c r="A3" s="4695" t="s">
        <v>1276</v>
      </c>
      <c r="B3" s="4695"/>
      <c r="C3" s="4695"/>
      <c r="D3" s="4695"/>
      <c r="E3" s="4695"/>
      <c r="F3" s="4695"/>
      <c r="G3" s="4695"/>
    </row>
    <row r="4" spans="1:7" ht="15.75">
      <c r="A4" s="4695" t="s">
        <v>1277</v>
      </c>
      <c r="B4" s="4695"/>
      <c r="C4" s="4695"/>
      <c r="D4" s="4695"/>
      <c r="E4" s="4695"/>
      <c r="F4" s="4695"/>
      <c r="G4" s="4695"/>
    </row>
    <row r="5" spans="1:7" ht="15.75">
      <c r="A5" s="1368" t="s">
        <v>1278</v>
      </c>
      <c r="G5" s="1369" t="s">
        <v>1279</v>
      </c>
    </row>
    <row r="6" spans="1:7" ht="35.25" customHeight="1">
      <c r="A6" s="1370" t="s">
        <v>1079</v>
      </c>
      <c r="B6" s="1370" t="s">
        <v>553</v>
      </c>
      <c r="C6" s="1372" t="s">
        <v>1280</v>
      </c>
      <c r="D6" s="1494"/>
      <c r="E6" s="1495"/>
      <c r="F6" s="1494"/>
      <c r="G6" s="1374" t="s">
        <v>543</v>
      </c>
    </row>
    <row r="7" spans="1:7" ht="39.75" customHeight="1">
      <c r="A7" s="1316" t="s">
        <v>1080</v>
      </c>
      <c r="B7" s="1318" t="s">
        <v>555</v>
      </c>
      <c r="C7" s="1376">
        <v>1431</v>
      </c>
      <c r="D7" s="1376">
        <v>1432</v>
      </c>
      <c r="E7" s="1376">
        <v>1433</v>
      </c>
      <c r="F7" s="1376">
        <v>1434</v>
      </c>
      <c r="G7" s="1376">
        <v>1435</v>
      </c>
    </row>
    <row r="8" spans="1:7" ht="30" customHeight="1">
      <c r="A8" s="1377" t="s">
        <v>1281</v>
      </c>
      <c r="B8" s="1378" t="s">
        <v>1068</v>
      </c>
      <c r="C8" s="1378">
        <v>676</v>
      </c>
      <c r="D8" s="1378">
        <v>557</v>
      </c>
      <c r="E8" s="1378">
        <v>662</v>
      </c>
      <c r="F8" s="1378">
        <v>625</v>
      </c>
      <c r="G8" s="1378">
        <v>873</v>
      </c>
    </row>
    <row r="9" spans="1:7" ht="30" customHeight="1">
      <c r="A9" s="1379"/>
      <c r="B9" s="1380" t="s">
        <v>1069</v>
      </c>
      <c r="C9" s="1380">
        <v>2479</v>
      </c>
      <c r="D9" s="1380">
        <v>1727</v>
      </c>
      <c r="E9" s="1380">
        <v>2047</v>
      </c>
      <c r="F9" s="1380">
        <v>1383</v>
      </c>
      <c r="G9" s="1380">
        <v>1771</v>
      </c>
    </row>
    <row r="10" spans="1:7" ht="30" customHeight="1">
      <c r="A10" s="1375" t="s">
        <v>1282</v>
      </c>
      <c r="B10" s="1381" t="s">
        <v>54</v>
      </c>
      <c r="C10" s="1381">
        <f>SUM(C8:C9)</f>
        <v>3155</v>
      </c>
      <c r="D10" s="1381">
        <f>SUM(D8:D9)</f>
        <v>2284</v>
      </c>
      <c r="E10" s="1381">
        <f>SUM(E8:E9)</f>
        <v>2709</v>
      </c>
      <c r="F10" s="1381">
        <f>SUM(F8:F9)</f>
        <v>2008</v>
      </c>
      <c r="G10" s="1381">
        <f>SUM(G8:G9)</f>
        <v>2644</v>
      </c>
    </row>
    <row r="11" spans="1:7" ht="30" customHeight="1">
      <c r="A11" s="1377" t="s">
        <v>1283</v>
      </c>
      <c r="B11" s="1378" t="s">
        <v>1068</v>
      </c>
      <c r="C11" s="1378">
        <v>525</v>
      </c>
      <c r="D11" s="1378">
        <v>561</v>
      </c>
      <c r="E11" s="1378">
        <v>686</v>
      </c>
      <c r="F11" s="1378">
        <v>806</v>
      </c>
      <c r="G11" s="1378">
        <v>960</v>
      </c>
    </row>
    <row r="12" spans="1:7" ht="30" customHeight="1">
      <c r="A12" s="1379"/>
      <c r="B12" s="1380" t="s">
        <v>1069</v>
      </c>
      <c r="C12" s="1380">
        <v>653</v>
      </c>
      <c r="D12" s="1380">
        <v>834</v>
      </c>
      <c r="E12" s="1380">
        <v>664</v>
      </c>
      <c r="F12" s="1380">
        <v>603</v>
      </c>
      <c r="G12" s="1380">
        <v>492</v>
      </c>
    </row>
    <row r="13" spans="1:7" ht="30" customHeight="1">
      <c r="A13" s="1375" t="s">
        <v>929</v>
      </c>
      <c r="B13" s="1381" t="s">
        <v>54</v>
      </c>
      <c r="C13" s="1381">
        <f>SUM(C11:C12)</f>
        <v>1178</v>
      </c>
      <c r="D13" s="1381">
        <f>SUM(D11:D12)</f>
        <v>1395</v>
      </c>
      <c r="E13" s="1381">
        <f>SUM(E11:E12)</f>
        <v>1350</v>
      </c>
      <c r="F13" s="1381">
        <f>SUM(F11:F12)</f>
        <v>1409</v>
      </c>
      <c r="G13" s="1381">
        <f>SUM(G11:G12)</f>
        <v>1452</v>
      </c>
    </row>
    <row r="14" spans="1:7" ht="30" customHeight="1">
      <c r="A14" s="1377" t="s">
        <v>948</v>
      </c>
      <c r="B14" s="1378" t="s">
        <v>1068</v>
      </c>
      <c r="C14" s="1378">
        <v>43</v>
      </c>
      <c r="D14" s="1378">
        <v>28</v>
      </c>
      <c r="E14" s="1378">
        <v>24</v>
      </c>
      <c r="F14" s="1378">
        <v>23</v>
      </c>
      <c r="G14" s="1378">
        <v>26</v>
      </c>
    </row>
    <row r="15" spans="1:7" ht="30" customHeight="1">
      <c r="A15" s="1377"/>
      <c r="B15" s="1380" t="s">
        <v>1069</v>
      </c>
      <c r="C15" s="1380">
        <v>177</v>
      </c>
      <c r="D15" s="1380">
        <v>195</v>
      </c>
      <c r="E15" s="1380">
        <v>193</v>
      </c>
      <c r="F15" s="1380">
        <v>199</v>
      </c>
      <c r="G15" s="1380">
        <v>149</v>
      </c>
    </row>
    <row r="16" spans="1:7" ht="30" customHeight="1">
      <c r="A16" s="1375" t="s">
        <v>949</v>
      </c>
      <c r="B16" s="1381" t="s">
        <v>54</v>
      </c>
      <c r="C16" s="1381">
        <f>SUM(C14:C15)</f>
        <v>220</v>
      </c>
      <c r="D16" s="1381">
        <f>SUM(D14:D15)</f>
        <v>223</v>
      </c>
      <c r="E16" s="1381">
        <f>SUM(E14:E15)</f>
        <v>217</v>
      </c>
      <c r="F16" s="1381">
        <f>SUM(F14:F15)</f>
        <v>222</v>
      </c>
      <c r="G16" s="1381">
        <f>SUM(G14:G15)</f>
        <v>175</v>
      </c>
    </row>
    <row r="17" spans="1:7" ht="30" customHeight="1">
      <c r="A17" s="1377" t="s">
        <v>1284</v>
      </c>
      <c r="B17" s="1378" t="s">
        <v>1068</v>
      </c>
      <c r="C17" s="1380">
        <v>46</v>
      </c>
      <c r="D17" s="1380">
        <v>35</v>
      </c>
      <c r="E17" s="1380">
        <v>27</v>
      </c>
      <c r="F17" s="1380">
        <v>33</v>
      </c>
      <c r="G17" s="1380">
        <v>45</v>
      </c>
    </row>
    <row r="18" spans="1:7" ht="30" customHeight="1">
      <c r="A18" s="1496"/>
      <c r="B18" s="1380" t="s">
        <v>1069</v>
      </c>
      <c r="C18" s="1380">
        <v>202</v>
      </c>
      <c r="D18" s="1380">
        <v>214</v>
      </c>
      <c r="E18" s="1380">
        <v>194</v>
      </c>
      <c r="F18" s="1380">
        <v>226</v>
      </c>
      <c r="G18" s="1380">
        <v>159</v>
      </c>
    </row>
    <row r="19" spans="1:7" ht="30" customHeight="1">
      <c r="A19" s="1375" t="s">
        <v>970</v>
      </c>
      <c r="B19" s="1381" t="s">
        <v>54</v>
      </c>
      <c r="C19" s="1381">
        <f>SUM(C17:C18)</f>
        <v>248</v>
      </c>
      <c r="D19" s="1381">
        <f>SUM(D17:D18)</f>
        <v>249</v>
      </c>
      <c r="E19" s="1381">
        <f>SUM(E17:E18)</f>
        <v>221</v>
      </c>
      <c r="F19" s="1381">
        <f>SUM(F17:F18)</f>
        <v>259</v>
      </c>
      <c r="G19" s="1381">
        <f>SUM(G17:G18)</f>
        <v>204</v>
      </c>
    </row>
    <row r="20" spans="1:7" ht="30" customHeight="1">
      <c r="A20" s="1377" t="s">
        <v>975</v>
      </c>
      <c r="B20" s="1378" t="s">
        <v>1068</v>
      </c>
      <c r="C20" s="1378">
        <v>382</v>
      </c>
      <c r="D20" s="1378">
        <v>423</v>
      </c>
      <c r="E20" s="1378">
        <v>470</v>
      </c>
      <c r="F20" s="1378">
        <v>697</v>
      </c>
      <c r="G20" s="1378">
        <v>867</v>
      </c>
    </row>
    <row r="21" spans="1:7" ht="30" customHeight="1">
      <c r="A21" s="1377"/>
      <c r="B21" s="1380" t="s">
        <v>1069</v>
      </c>
      <c r="C21" s="1380">
        <v>1347</v>
      </c>
      <c r="D21" s="1380">
        <v>1471</v>
      </c>
      <c r="E21" s="1380">
        <v>1564</v>
      </c>
      <c r="F21" s="1380">
        <v>2076</v>
      </c>
      <c r="G21" s="1380">
        <v>2232</v>
      </c>
    </row>
    <row r="22" spans="1:7" ht="30" customHeight="1">
      <c r="A22" s="1497" t="s">
        <v>1285</v>
      </c>
      <c r="B22" s="1381" t="s">
        <v>54</v>
      </c>
      <c r="C22" s="1381">
        <f>SUM(C20:C21)</f>
        <v>1729</v>
      </c>
      <c r="D22" s="1381">
        <f>SUM(D20:D21)</f>
        <v>1894</v>
      </c>
      <c r="E22" s="1381">
        <f>SUM(E20:E21)</f>
        <v>2034</v>
      </c>
      <c r="F22" s="1381">
        <f>SUM(F20:F21)</f>
        <v>2773</v>
      </c>
      <c r="G22" s="1381">
        <f>SUM(G20:G21)</f>
        <v>3099</v>
      </c>
    </row>
    <row r="23" spans="1:7" ht="30" customHeight="1">
      <c r="A23" s="1370" t="s">
        <v>995</v>
      </c>
      <c r="B23" s="1385" t="s">
        <v>1068</v>
      </c>
      <c r="C23" s="1385">
        <v>298</v>
      </c>
      <c r="D23" s="1385">
        <v>377</v>
      </c>
      <c r="E23" s="1385">
        <v>232</v>
      </c>
      <c r="F23" s="1385">
        <v>275</v>
      </c>
      <c r="G23" s="1385">
        <v>273</v>
      </c>
    </row>
    <row r="24" spans="1:7" ht="30" customHeight="1">
      <c r="A24" s="1377"/>
      <c r="B24" s="1380" t="s">
        <v>1069</v>
      </c>
      <c r="C24" s="1380">
        <v>1528</v>
      </c>
      <c r="D24" s="1380">
        <v>1981</v>
      </c>
      <c r="E24" s="1380">
        <v>1627</v>
      </c>
      <c r="F24" s="1380">
        <v>1745</v>
      </c>
      <c r="G24" s="1380">
        <v>1457</v>
      </c>
    </row>
    <row r="25" spans="1:7" ht="30" customHeight="1">
      <c r="A25" s="1496" t="s">
        <v>489</v>
      </c>
      <c r="B25" s="1381" t="s">
        <v>54</v>
      </c>
      <c r="C25" s="1381">
        <f>SUM(C23:C24)</f>
        <v>1826</v>
      </c>
      <c r="D25" s="1381">
        <f>SUM(D23:D24)</f>
        <v>2358</v>
      </c>
      <c r="E25" s="1381">
        <f>SUM(E23:E24)</f>
        <v>1859</v>
      </c>
      <c r="F25" s="1381">
        <f>SUM(F23:F24)</f>
        <v>2020</v>
      </c>
      <c r="G25" s="1381">
        <f>SUM(G23:G24)</f>
        <v>1730</v>
      </c>
    </row>
    <row r="26" spans="1:7" ht="30" customHeight="1">
      <c r="A26" s="1370" t="s">
        <v>95</v>
      </c>
      <c r="B26" s="1498" t="s">
        <v>1068</v>
      </c>
      <c r="C26" s="1498">
        <f t="shared" ref="C26:F27" si="0">SUM(C23+C20+C17+C14+C11+C8)</f>
        <v>1970</v>
      </c>
      <c r="D26" s="1498">
        <f t="shared" si="0"/>
        <v>1981</v>
      </c>
      <c r="E26" s="1498">
        <f t="shared" si="0"/>
        <v>2101</v>
      </c>
      <c r="F26" s="1498">
        <f t="shared" si="0"/>
        <v>2459</v>
      </c>
      <c r="G26" s="1498">
        <f>SUM(G23+G20+G17+G14+G11+G8)</f>
        <v>3044</v>
      </c>
    </row>
    <row r="27" spans="1:7" ht="30" customHeight="1">
      <c r="A27" s="1377"/>
      <c r="B27" s="1499" t="s">
        <v>1069</v>
      </c>
      <c r="C27" s="1499">
        <f t="shared" si="0"/>
        <v>6386</v>
      </c>
      <c r="D27" s="1499">
        <f t="shared" si="0"/>
        <v>6422</v>
      </c>
      <c r="E27" s="1499">
        <f t="shared" si="0"/>
        <v>6289</v>
      </c>
      <c r="F27" s="1499">
        <f t="shared" si="0"/>
        <v>6232</v>
      </c>
      <c r="G27" s="1499">
        <f>SUM(G24+G21+G18+G15+G12+G9)</f>
        <v>6260</v>
      </c>
    </row>
    <row r="28" spans="1:7" ht="30" customHeight="1">
      <c r="A28" s="1375" t="s">
        <v>168</v>
      </c>
      <c r="B28" s="1381" t="s">
        <v>54</v>
      </c>
      <c r="C28" s="1381">
        <f>SUM(C26:C27)</f>
        <v>8356</v>
      </c>
      <c r="D28" s="1381">
        <f>SUM(D26:D27)</f>
        <v>8403</v>
      </c>
      <c r="E28" s="1381">
        <f>SUM(E26:E27)</f>
        <v>8390</v>
      </c>
      <c r="F28" s="1381">
        <f>SUM(F26:F27)</f>
        <v>8691</v>
      </c>
      <c r="G28" s="1381">
        <f>SUM(G26:G27)</f>
        <v>9304</v>
      </c>
    </row>
    <row r="29" spans="1:7" ht="15">
      <c r="A29" s="1387"/>
    </row>
    <row r="30" spans="1:7" ht="15">
      <c r="A30" s="1387"/>
    </row>
    <row r="31" spans="1:7" ht="15">
      <c r="A31" s="1387"/>
    </row>
    <row r="32" spans="1:7" ht="15">
      <c r="A32" s="1387"/>
    </row>
    <row r="33" spans="1:1" ht="15">
      <c r="A33" s="1387"/>
    </row>
    <row r="34" spans="1:1" ht="15">
      <c r="A34" s="1387"/>
    </row>
    <row r="35" spans="1:1" ht="15">
      <c r="A35" s="1387"/>
    </row>
    <row r="36" spans="1:1" ht="15">
      <c r="A36" s="1387"/>
    </row>
  </sheetData>
  <mergeCells count="4">
    <mergeCell ref="A1:G1"/>
    <mergeCell ref="A2:G2"/>
    <mergeCell ref="A3:G3"/>
    <mergeCell ref="A4:G4"/>
  </mergeCells>
  <printOptions horizontalCentered="1" verticalCentered="1"/>
  <pageMargins left="0.15748031496063" right="0.15748031496063" top="0.57480314960629997" bottom="0.57480315000000004" header="0.5" footer="0.5"/>
  <pageSetup paperSize="9" scale="9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38EEE-5264-4963-AE87-69FDE10646E2}">
  <dimension ref="A1:BZ110"/>
  <sheetViews>
    <sheetView zoomScale="110" zoomScaleNormal="110" zoomScaleSheetLayoutView="75" workbookViewId="0">
      <selection activeCell="K14" sqref="K14"/>
    </sheetView>
  </sheetViews>
  <sheetFormatPr defaultRowHeight="12.75"/>
  <cols>
    <col min="1" max="2" width="7.7109375" style="1442" customWidth="1"/>
    <col min="3" max="3" width="5.7109375" style="1442" customWidth="1"/>
    <col min="4" max="5" width="7.7109375" style="1442" customWidth="1"/>
    <col min="6" max="6" width="5.7109375" style="1442" customWidth="1"/>
    <col min="7" max="8" width="7.7109375" style="1442" customWidth="1"/>
    <col min="9" max="9" width="5.7109375" style="1442" customWidth="1"/>
    <col min="10" max="11" width="7.7109375" style="1442" customWidth="1"/>
    <col min="12" max="12" width="5.7109375" style="1442" customWidth="1"/>
    <col min="13" max="13" width="8.5703125" style="1442" customWidth="1"/>
    <col min="14" max="14" width="14.140625" style="1442" customWidth="1"/>
    <col min="15" max="15" width="12.28515625" style="1442" customWidth="1"/>
    <col min="16" max="16" width="9.140625" style="1442" customWidth="1"/>
    <col min="17" max="19" width="9.7109375" style="1442" customWidth="1"/>
    <col min="20" max="20" width="16.5703125" style="1442" customWidth="1"/>
    <col min="21" max="21" width="16.5703125" style="607" customWidth="1"/>
    <col min="22" max="78" width="9.140625" style="607"/>
    <col min="79" max="256" width="9.140625" style="1442"/>
    <col min="257" max="258" width="7.7109375" style="1442" customWidth="1"/>
    <col min="259" max="259" width="5.7109375" style="1442" customWidth="1"/>
    <col min="260" max="261" width="7.7109375" style="1442" customWidth="1"/>
    <col min="262" max="262" width="5.7109375" style="1442" customWidth="1"/>
    <col min="263" max="264" width="7.7109375" style="1442" customWidth="1"/>
    <col min="265" max="265" width="5.7109375" style="1442" customWidth="1"/>
    <col min="266" max="267" width="7.7109375" style="1442" customWidth="1"/>
    <col min="268" max="268" width="5.7109375" style="1442" customWidth="1"/>
    <col min="269" max="269" width="8.5703125" style="1442" customWidth="1"/>
    <col min="270" max="270" width="14.140625" style="1442" customWidth="1"/>
    <col min="271" max="271" width="12.28515625" style="1442" customWidth="1"/>
    <col min="272" max="272" width="9.140625" style="1442"/>
    <col min="273" max="275" width="9.7109375" style="1442" customWidth="1"/>
    <col min="276" max="277" width="16.5703125" style="1442" customWidth="1"/>
    <col min="278" max="512" width="9.140625" style="1442"/>
    <col min="513" max="514" width="7.7109375" style="1442" customWidth="1"/>
    <col min="515" max="515" width="5.7109375" style="1442" customWidth="1"/>
    <col min="516" max="517" width="7.7109375" style="1442" customWidth="1"/>
    <col min="518" max="518" width="5.7109375" style="1442" customWidth="1"/>
    <col min="519" max="520" width="7.7109375" style="1442" customWidth="1"/>
    <col min="521" max="521" width="5.7109375" style="1442" customWidth="1"/>
    <col min="522" max="523" width="7.7109375" style="1442" customWidth="1"/>
    <col min="524" max="524" width="5.7109375" style="1442" customWidth="1"/>
    <col min="525" max="525" width="8.5703125" style="1442" customWidth="1"/>
    <col min="526" max="526" width="14.140625" style="1442" customWidth="1"/>
    <col min="527" max="527" width="12.28515625" style="1442" customWidth="1"/>
    <col min="528" max="528" width="9.140625" style="1442"/>
    <col min="529" max="531" width="9.7109375" style="1442" customWidth="1"/>
    <col min="532" max="533" width="16.5703125" style="1442" customWidth="1"/>
    <col min="534" max="768" width="9.140625" style="1442"/>
    <col min="769" max="770" width="7.7109375" style="1442" customWidth="1"/>
    <col min="771" max="771" width="5.7109375" style="1442" customWidth="1"/>
    <col min="772" max="773" width="7.7109375" style="1442" customWidth="1"/>
    <col min="774" max="774" width="5.7109375" style="1442" customWidth="1"/>
    <col min="775" max="776" width="7.7109375" style="1442" customWidth="1"/>
    <col min="777" max="777" width="5.7109375" style="1442" customWidth="1"/>
    <col min="778" max="779" width="7.7109375" style="1442" customWidth="1"/>
    <col min="780" max="780" width="5.7109375" style="1442" customWidth="1"/>
    <col min="781" max="781" width="8.5703125" style="1442" customWidth="1"/>
    <col min="782" max="782" width="14.140625" style="1442" customWidth="1"/>
    <col min="783" max="783" width="12.28515625" style="1442" customWidth="1"/>
    <col min="784" max="784" width="9.140625" style="1442"/>
    <col min="785" max="787" width="9.7109375" style="1442" customWidth="1"/>
    <col min="788" max="789" width="16.5703125" style="1442" customWidth="1"/>
    <col min="790" max="1024" width="9.140625" style="1442"/>
    <col min="1025" max="1026" width="7.7109375" style="1442" customWidth="1"/>
    <col min="1027" max="1027" width="5.7109375" style="1442" customWidth="1"/>
    <col min="1028" max="1029" width="7.7109375" style="1442" customWidth="1"/>
    <col min="1030" max="1030" width="5.7109375" style="1442" customWidth="1"/>
    <col min="1031" max="1032" width="7.7109375" style="1442" customWidth="1"/>
    <col min="1033" max="1033" width="5.7109375" style="1442" customWidth="1"/>
    <col min="1034" max="1035" width="7.7109375" style="1442" customWidth="1"/>
    <col min="1036" max="1036" width="5.7109375" style="1442" customWidth="1"/>
    <col min="1037" max="1037" width="8.5703125" style="1442" customWidth="1"/>
    <col min="1038" max="1038" width="14.140625" style="1442" customWidth="1"/>
    <col min="1039" max="1039" width="12.28515625" style="1442" customWidth="1"/>
    <col min="1040" max="1040" width="9.140625" style="1442"/>
    <col min="1041" max="1043" width="9.7109375" style="1442" customWidth="1"/>
    <col min="1044" max="1045" width="16.5703125" style="1442" customWidth="1"/>
    <col min="1046" max="1280" width="9.140625" style="1442"/>
    <col min="1281" max="1282" width="7.7109375" style="1442" customWidth="1"/>
    <col min="1283" max="1283" width="5.7109375" style="1442" customWidth="1"/>
    <col min="1284" max="1285" width="7.7109375" style="1442" customWidth="1"/>
    <col min="1286" max="1286" width="5.7109375" style="1442" customWidth="1"/>
    <col min="1287" max="1288" width="7.7109375" style="1442" customWidth="1"/>
    <col min="1289" max="1289" width="5.7109375" style="1442" customWidth="1"/>
    <col min="1290" max="1291" width="7.7109375" style="1442" customWidth="1"/>
    <col min="1292" max="1292" width="5.7109375" style="1442" customWidth="1"/>
    <col min="1293" max="1293" width="8.5703125" style="1442" customWidth="1"/>
    <col min="1294" max="1294" width="14.140625" style="1442" customWidth="1"/>
    <col min="1295" max="1295" width="12.28515625" style="1442" customWidth="1"/>
    <col min="1296" max="1296" width="9.140625" style="1442"/>
    <col min="1297" max="1299" width="9.7109375" style="1442" customWidth="1"/>
    <col min="1300" max="1301" width="16.5703125" style="1442" customWidth="1"/>
    <col min="1302" max="1536" width="9.140625" style="1442"/>
    <col min="1537" max="1538" width="7.7109375" style="1442" customWidth="1"/>
    <col min="1539" max="1539" width="5.7109375" style="1442" customWidth="1"/>
    <col min="1540" max="1541" width="7.7109375" style="1442" customWidth="1"/>
    <col min="1542" max="1542" width="5.7109375" style="1442" customWidth="1"/>
    <col min="1543" max="1544" width="7.7109375" style="1442" customWidth="1"/>
    <col min="1545" max="1545" width="5.7109375" style="1442" customWidth="1"/>
    <col min="1546" max="1547" width="7.7109375" style="1442" customWidth="1"/>
    <col min="1548" max="1548" width="5.7109375" style="1442" customWidth="1"/>
    <col min="1549" max="1549" width="8.5703125" style="1442" customWidth="1"/>
    <col min="1550" max="1550" width="14.140625" style="1442" customWidth="1"/>
    <col min="1551" max="1551" width="12.28515625" style="1442" customWidth="1"/>
    <col min="1552" max="1552" width="9.140625" style="1442"/>
    <col min="1553" max="1555" width="9.7109375" style="1442" customWidth="1"/>
    <col min="1556" max="1557" width="16.5703125" style="1442" customWidth="1"/>
    <col min="1558" max="1792" width="9.140625" style="1442"/>
    <col min="1793" max="1794" width="7.7109375" style="1442" customWidth="1"/>
    <col min="1795" max="1795" width="5.7109375" style="1442" customWidth="1"/>
    <col min="1796" max="1797" width="7.7109375" style="1442" customWidth="1"/>
    <col min="1798" max="1798" width="5.7109375" style="1442" customWidth="1"/>
    <col min="1799" max="1800" width="7.7109375" style="1442" customWidth="1"/>
    <col min="1801" max="1801" width="5.7109375" style="1442" customWidth="1"/>
    <col min="1802" max="1803" width="7.7109375" style="1442" customWidth="1"/>
    <col min="1804" max="1804" width="5.7109375" style="1442" customWidth="1"/>
    <col min="1805" max="1805" width="8.5703125" style="1442" customWidth="1"/>
    <col min="1806" max="1806" width="14.140625" style="1442" customWidth="1"/>
    <col min="1807" max="1807" width="12.28515625" style="1442" customWidth="1"/>
    <col min="1808" max="1808" width="9.140625" style="1442"/>
    <col min="1809" max="1811" width="9.7109375" style="1442" customWidth="1"/>
    <col min="1812" max="1813" width="16.5703125" style="1442" customWidth="1"/>
    <col min="1814" max="2048" width="9.140625" style="1442"/>
    <col min="2049" max="2050" width="7.7109375" style="1442" customWidth="1"/>
    <col min="2051" max="2051" width="5.7109375" style="1442" customWidth="1"/>
    <col min="2052" max="2053" width="7.7109375" style="1442" customWidth="1"/>
    <col min="2054" max="2054" width="5.7109375" style="1442" customWidth="1"/>
    <col min="2055" max="2056" width="7.7109375" style="1442" customWidth="1"/>
    <col min="2057" max="2057" width="5.7109375" style="1442" customWidth="1"/>
    <col min="2058" max="2059" width="7.7109375" style="1442" customWidth="1"/>
    <col min="2060" max="2060" width="5.7109375" style="1442" customWidth="1"/>
    <col min="2061" max="2061" width="8.5703125" style="1442" customWidth="1"/>
    <col min="2062" max="2062" width="14.140625" style="1442" customWidth="1"/>
    <col min="2063" max="2063" width="12.28515625" style="1442" customWidth="1"/>
    <col min="2064" max="2064" width="9.140625" style="1442"/>
    <col min="2065" max="2067" width="9.7109375" style="1442" customWidth="1"/>
    <col min="2068" max="2069" width="16.5703125" style="1442" customWidth="1"/>
    <col min="2070" max="2304" width="9.140625" style="1442"/>
    <col min="2305" max="2306" width="7.7109375" style="1442" customWidth="1"/>
    <col min="2307" max="2307" width="5.7109375" style="1442" customWidth="1"/>
    <col min="2308" max="2309" width="7.7109375" style="1442" customWidth="1"/>
    <col min="2310" max="2310" width="5.7109375" style="1442" customWidth="1"/>
    <col min="2311" max="2312" width="7.7109375" style="1442" customWidth="1"/>
    <col min="2313" max="2313" width="5.7109375" style="1442" customWidth="1"/>
    <col min="2314" max="2315" width="7.7109375" style="1442" customWidth="1"/>
    <col min="2316" max="2316" width="5.7109375" style="1442" customWidth="1"/>
    <col min="2317" max="2317" width="8.5703125" style="1442" customWidth="1"/>
    <col min="2318" max="2318" width="14.140625" style="1442" customWidth="1"/>
    <col min="2319" max="2319" width="12.28515625" style="1442" customWidth="1"/>
    <col min="2320" max="2320" width="9.140625" style="1442"/>
    <col min="2321" max="2323" width="9.7109375" style="1442" customWidth="1"/>
    <col min="2324" max="2325" width="16.5703125" style="1442" customWidth="1"/>
    <col min="2326" max="2560" width="9.140625" style="1442"/>
    <col min="2561" max="2562" width="7.7109375" style="1442" customWidth="1"/>
    <col min="2563" max="2563" width="5.7109375" style="1442" customWidth="1"/>
    <col min="2564" max="2565" width="7.7109375" style="1442" customWidth="1"/>
    <col min="2566" max="2566" width="5.7109375" style="1442" customWidth="1"/>
    <col min="2567" max="2568" width="7.7109375" style="1442" customWidth="1"/>
    <col min="2569" max="2569" width="5.7109375" style="1442" customWidth="1"/>
    <col min="2570" max="2571" width="7.7109375" style="1442" customWidth="1"/>
    <col min="2572" max="2572" width="5.7109375" style="1442" customWidth="1"/>
    <col min="2573" max="2573" width="8.5703125" style="1442" customWidth="1"/>
    <col min="2574" max="2574" width="14.140625" style="1442" customWidth="1"/>
    <col min="2575" max="2575" width="12.28515625" style="1442" customWidth="1"/>
    <col min="2576" max="2576" width="9.140625" style="1442"/>
    <col min="2577" max="2579" width="9.7109375" style="1442" customWidth="1"/>
    <col min="2580" max="2581" width="16.5703125" style="1442" customWidth="1"/>
    <col min="2582" max="2816" width="9.140625" style="1442"/>
    <col min="2817" max="2818" width="7.7109375" style="1442" customWidth="1"/>
    <col min="2819" max="2819" width="5.7109375" style="1442" customWidth="1"/>
    <col min="2820" max="2821" width="7.7109375" style="1442" customWidth="1"/>
    <col min="2822" max="2822" width="5.7109375" style="1442" customWidth="1"/>
    <col min="2823" max="2824" width="7.7109375" style="1442" customWidth="1"/>
    <col min="2825" max="2825" width="5.7109375" style="1442" customWidth="1"/>
    <col min="2826" max="2827" width="7.7109375" style="1442" customWidth="1"/>
    <col min="2828" max="2828" width="5.7109375" style="1442" customWidth="1"/>
    <col min="2829" max="2829" width="8.5703125" style="1442" customWidth="1"/>
    <col min="2830" max="2830" width="14.140625" style="1442" customWidth="1"/>
    <col min="2831" max="2831" width="12.28515625" style="1442" customWidth="1"/>
    <col min="2832" max="2832" width="9.140625" style="1442"/>
    <col min="2833" max="2835" width="9.7109375" style="1442" customWidth="1"/>
    <col min="2836" max="2837" width="16.5703125" style="1442" customWidth="1"/>
    <col min="2838" max="3072" width="9.140625" style="1442"/>
    <col min="3073" max="3074" width="7.7109375" style="1442" customWidth="1"/>
    <col min="3075" max="3075" width="5.7109375" style="1442" customWidth="1"/>
    <col min="3076" max="3077" width="7.7109375" style="1442" customWidth="1"/>
    <col min="3078" max="3078" width="5.7109375" style="1442" customWidth="1"/>
    <col min="3079" max="3080" width="7.7109375" style="1442" customWidth="1"/>
    <col min="3081" max="3081" width="5.7109375" style="1442" customWidth="1"/>
    <col min="3082" max="3083" width="7.7109375" style="1442" customWidth="1"/>
    <col min="3084" max="3084" width="5.7109375" style="1442" customWidth="1"/>
    <col min="3085" max="3085" width="8.5703125" style="1442" customWidth="1"/>
    <col min="3086" max="3086" width="14.140625" style="1442" customWidth="1"/>
    <col min="3087" max="3087" width="12.28515625" style="1442" customWidth="1"/>
    <col min="3088" max="3088" width="9.140625" style="1442"/>
    <col min="3089" max="3091" width="9.7109375" style="1442" customWidth="1"/>
    <col min="3092" max="3093" width="16.5703125" style="1442" customWidth="1"/>
    <col min="3094" max="3328" width="9.140625" style="1442"/>
    <col min="3329" max="3330" width="7.7109375" style="1442" customWidth="1"/>
    <col min="3331" max="3331" width="5.7109375" style="1442" customWidth="1"/>
    <col min="3332" max="3333" width="7.7109375" style="1442" customWidth="1"/>
    <col min="3334" max="3334" width="5.7109375" style="1442" customWidth="1"/>
    <col min="3335" max="3336" width="7.7109375" style="1442" customWidth="1"/>
    <col min="3337" max="3337" width="5.7109375" style="1442" customWidth="1"/>
    <col min="3338" max="3339" width="7.7109375" style="1442" customWidth="1"/>
    <col min="3340" max="3340" width="5.7109375" style="1442" customWidth="1"/>
    <col min="3341" max="3341" width="8.5703125" style="1442" customWidth="1"/>
    <col min="3342" max="3342" width="14.140625" style="1442" customWidth="1"/>
    <col min="3343" max="3343" width="12.28515625" style="1442" customWidth="1"/>
    <col min="3344" max="3344" width="9.140625" style="1442"/>
    <col min="3345" max="3347" width="9.7109375" style="1442" customWidth="1"/>
    <col min="3348" max="3349" width="16.5703125" style="1442" customWidth="1"/>
    <col min="3350" max="3584" width="9.140625" style="1442"/>
    <col min="3585" max="3586" width="7.7109375" style="1442" customWidth="1"/>
    <col min="3587" max="3587" width="5.7109375" style="1442" customWidth="1"/>
    <col min="3588" max="3589" width="7.7109375" style="1442" customWidth="1"/>
    <col min="3590" max="3590" width="5.7109375" style="1442" customWidth="1"/>
    <col min="3591" max="3592" width="7.7109375" style="1442" customWidth="1"/>
    <col min="3593" max="3593" width="5.7109375" style="1442" customWidth="1"/>
    <col min="3594" max="3595" width="7.7109375" style="1442" customWidth="1"/>
    <col min="3596" max="3596" width="5.7109375" style="1442" customWidth="1"/>
    <col min="3597" max="3597" width="8.5703125" style="1442" customWidth="1"/>
    <col min="3598" max="3598" width="14.140625" style="1442" customWidth="1"/>
    <col min="3599" max="3599" width="12.28515625" style="1442" customWidth="1"/>
    <col min="3600" max="3600" width="9.140625" style="1442"/>
    <col min="3601" max="3603" width="9.7109375" style="1442" customWidth="1"/>
    <col min="3604" max="3605" width="16.5703125" style="1442" customWidth="1"/>
    <col min="3606" max="3840" width="9.140625" style="1442"/>
    <col min="3841" max="3842" width="7.7109375" style="1442" customWidth="1"/>
    <col min="3843" max="3843" width="5.7109375" style="1442" customWidth="1"/>
    <col min="3844" max="3845" width="7.7109375" style="1442" customWidth="1"/>
    <col min="3846" max="3846" width="5.7109375" style="1442" customWidth="1"/>
    <col min="3847" max="3848" width="7.7109375" style="1442" customWidth="1"/>
    <col min="3849" max="3849" width="5.7109375" style="1442" customWidth="1"/>
    <col min="3850" max="3851" width="7.7109375" style="1442" customWidth="1"/>
    <col min="3852" max="3852" width="5.7109375" style="1442" customWidth="1"/>
    <col min="3853" max="3853" width="8.5703125" style="1442" customWidth="1"/>
    <col min="3854" max="3854" width="14.140625" style="1442" customWidth="1"/>
    <col min="3855" max="3855" width="12.28515625" style="1442" customWidth="1"/>
    <col min="3856" max="3856" width="9.140625" style="1442"/>
    <col min="3857" max="3859" width="9.7109375" style="1442" customWidth="1"/>
    <col min="3860" max="3861" width="16.5703125" style="1442" customWidth="1"/>
    <col min="3862" max="4096" width="9.140625" style="1442"/>
    <col min="4097" max="4098" width="7.7109375" style="1442" customWidth="1"/>
    <col min="4099" max="4099" width="5.7109375" style="1442" customWidth="1"/>
    <col min="4100" max="4101" width="7.7109375" style="1442" customWidth="1"/>
    <col min="4102" max="4102" width="5.7109375" style="1442" customWidth="1"/>
    <col min="4103" max="4104" width="7.7109375" style="1442" customWidth="1"/>
    <col min="4105" max="4105" width="5.7109375" style="1442" customWidth="1"/>
    <col min="4106" max="4107" width="7.7109375" style="1442" customWidth="1"/>
    <col min="4108" max="4108" width="5.7109375" style="1442" customWidth="1"/>
    <col min="4109" max="4109" width="8.5703125" style="1442" customWidth="1"/>
    <col min="4110" max="4110" width="14.140625" style="1442" customWidth="1"/>
    <col min="4111" max="4111" width="12.28515625" style="1442" customWidth="1"/>
    <col min="4112" max="4112" width="9.140625" style="1442"/>
    <col min="4113" max="4115" width="9.7109375" style="1442" customWidth="1"/>
    <col min="4116" max="4117" width="16.5703125" style="1442" customWidth="1"/>
    <col min="4118" max="4352" width="9.140625" style="1442"/>
    <col min="4353" max="4354" width="7.7109375" style="1442" customWidth="1"/>
    <col min="4355" max="4355" width="5.7109375" style="1442" customWidth="1"/>
    <col min="4356" max="4357" width="7.7109375" style="1442" customWidth="1"/>
    <col min="4358" max="4358" width="5.7109375" style="1442" customWidth="1"/>
    <col min="4359" max="4360" width="7.7109375" style="1442" customWidth="1"/>
    <col min="4361" max="4361" width="5.7109375" style="1442" customWidth="1"/>
    <col min="4362" max="4363" width="7.7109375" style="1442" customWidth="1"/>
    <col min="4364" max="4364" width="5.7109375" style="1442" customWidth="1"/>
    <col min="4365" max="4365" width="8.5703125" style="1442" customWidth="1"/>
    <col min="4366" max="4366" width="14.140625" style="1442" customWidth="1"/>
    <col min="4367" max="4367" width="12.28515625" style="1442" customWidth="1"/>
    <col min="4368" max="4368" width="9.140625" style="1442"/>
    <col min="4369" max="4371" width="9.7109375" style="1442" customWidth="1"/>
    <col min="4372" max="4373" width="16.5703125" style="1442" customWidth="1"/>
    <col min="4374" max="4608" width="9.140625" style="1442"/>
    <col min="4609" max="4610" width="7.7109375" style="1442" customWidth="1"/>
    <col min="4611" max="4611" width="5.7109375" style="1442" customWidth="1"/>
    <col min="4612" max="4613" width="7.7109375" style="1442" customWidth="1"/>
    <col min="4614" max="4614" width="5.7109375" style="1442" customWidth="1"/>
    <col min="4615" max="4616" width="7.7109375" style="1442" customWidth="1"/>
    <col min="4617" max="4617" width="5.7109375" style="1442" customWidth="1"/>
    <col min="4618" max="4619" width="7.7109375" style="1442" customWidth="1"/>
    <col min="4620" max="4620" width="5.7109375" style="1442" customWidth="1"/>
    <col min="4621" max="4621" width="8.5703125" style="1442" customWidth="1"/>
    <col min="4622" max="4622" width="14.140625" style="1442" customWidth="1"/>
    <col min="4623" max="4623" width="12.28515625" style="1442" customWidth="1"/>
    <col min="4624" max="4624" width="9.140625" style="1442"/>
    <col min="4625" max="4627" width="9.7109375" style="1442" customWidth="1"/>
    <col min="4628" max="4629" width="16.5703125" style="1442" customWidth="1"/>
    <col min="4630" max="4864" width="9.140625" style="1442"/>
    <col min="4865" max="4866" width="7.7109375" style="1442" customWidth="1"/>
    <col min="4867" max="4867" width="5.7109375" style="1442" customWidth="1"/>
    <col min="4868" max="4869" width="7.7109375" style="1442" customWidth="1"/>
    <col min="4870" max="4870" width="5.7109375" style="1442" customWidth="1"/>
    <col min="4871" max="4872" width="7.7109375" style="1442" customWidth="1"/>
    <col min="4873" max="4873" width="5.7109375" style="1442" customWidth="1"/>
    <col min="4874" max="4875" width="7.7109375" style="1442" customWidth="1"/>
    <col min="4876" max="4876" width="5.7109375" style="1442" customWidth="1"/>
    <col min="4877" max="4877" width="8.5703125" style="1442" customWidth="1"/>
    <col min="4878" max="4878" width="14.140625" style="1442" customWidth="1"/>
    <col min="4879" max="4879" width="12.28515625" style="1442" customWidth="1"/>
    <col min="4880" max="4880" width="9.140625" style="1442"/>
    <col min="4881" max="4883" width="9.7109375" style="1442" customWidth="1"/>
    <col min="4884" max="4885" width="16.5703125" style="1442" customWidth="1"/>
    <col min="4886" max="5120" width="9.140625" style="1442"/>
    <col min="5121" max="5122" width="7.7109375" style="1442" customWidth="1"/>
    <col min="5123" max="5123" width="5.7109375" style="1442" customWidth="1"/>
    <col min="5124" max="5125" width="7.7109375" style="1442" customWidth="1"/>
    <col min="5126" max="5126" width="5.7109375" style="1442" customWidth="1"/>
    <col min="5127" max="5128" width="7.7109375" style="1442" customWidth="1"/>
    <col min="5129" max="5129" width="5.7109375" style="1442" customWidth="1"/>
    <col min="5130" max="5131" width="7.7109375" style="1442" customWidth="1"/>
    <col min="5132" max="5132" width="5.7109375" style="1442" customWidth="1"/>
    <col min="5133" max="5133" width="8.5703125" style="1442" customWidth="1"/>
    <col min="5134" max="5134" width="14.140625" style="1442" customWidth="1"/>
    <col min="5135" max="5135" width="12.28515625" style="1442" customWidth="1"/>
    <col min="5136" max="5136" width="9.140625" style="1442"/>
    <col min="5137" max="5139" width="9.7109375" style="1442" customWidth="1"/>
    <col min="5140" max="5141" width="16.5703125" style="1442" customWidth="1"/>
    <col min="5142" max="5376" width="9.140625" style="1442"/>
    <col min="5377" max="5378" width="7.7109375" style="1442" customWidth="1"/>
    <col min="5379" max="5379" width="5.7109375" style="1442" customWidth="1"/>
    <col min="5380" max="5381" width="7.7109375" style="1442" customWidth="1"/>
    <col min="5382" max="5382" width="5.7109375" style="1442" customWidth="1"/>
    <col min="5383" max="5384" width="7.7109375" style="1442" customWidth="1"/>
    <col min="5385" max="5385" width="5.7109375" style="1442" customWidth="1"/>
    <col min="5386" max="5387" width="7.7109375" style="1442" customWidth="1"/>
    <col min="5388" max="5388" width="5.7109375" style="1442" customWidth="1"/>
    <col min="5389" max="5389" width="8.5703125" style="1442" customWidth="1"/>
    <col min="5390" max="5390" width="14.140625" style="1442" customWidth="1"/>
    <col min="5391" max="5391" width="12.28515625" style="1442" customWidth="1"/>
    <col min="5392" max="5392" width="9.140625" style="1442"/>
    <col min="5393" max="5395" width="9.7109375" style="1442" customWidth="1"/>
    <col min="5396" max="5397" width="16.5703125" style="1442" customWidth="1"/>
    <col min="5398" max="5632" width="9.140625" style="1442"/>
    <col min="5633" max="5634" width="7.7109375" style="1442" customWidth="1"/>
    <col min="5635" max="5635" width="5.7109375" style="1442" customWidth="1"/>
    <col min="5636" max="5637" width="7.7109375" style="1442" customWidth="1"/>
    <col min="5638" max="5638" width="5.7109375" style="1442" customWidth="1"/>
    <col min="5639" max="5640" width="7.7109375" style="1442" customWidth="1"/>
    <col min="5641" max="5641" width="5.7109375" style="1442" customWidth="1"/>
    <col min="5642" max="5643" width="7.7109375" style="1442" customWidth="1"/>
    <col min="5644" max="5644" width="5.7109375" style="1442" customWidth="1"/>
    <col min="5645" max="5645" width="8.5703125" style="1442" customWidth="1"/>
    <col min="5646" max="5646" width="14.140625" style="1442" customWidth="1"/>
    <col min="5647" max="5647" width="12.28515625" style="1442" customWidth="1"/>
    <col min="5648" max="5648" width="9.140625" style="1442"/>
    <col min="5649" max="5651" width="9.7109375" style="1442" customWidth="1"/>
    <col min="5652" max="5653" width="16.5703125" style="1442" customWidth="1"/>
    <col min="5654" max="5888" width="9.140625" style="1442"/>
    <col min="5889" max="5890" width="7.7109375" style="1442" customWidth="1"/>
    <col min="5891" max="5891" width="5.7109375" style="1442" customWidth="1"/>
    <col min="5892" max="5893" width="7.7109375" style="1442" customWidth="1"/>
    <col min="5894" max="5894" width="5.7109375" style="1442" customWidth="1"/>
    <col min="5895" max="5896" width="7.7109375" style="1442" customWidth="1"/>
    <col min="5897" max="5897" width="5.7109375" style="1442" customWidth="1"/>
    <col min="5898" max="5899" width="7.7109375" style="1442" customWidth="1"/>
    <col min="5900" max="5900" width="5.7109375" style="1442" customWidth="1"/>
    <col min="5901" max="5901" width="8.5703125" style="1442" customWidth="1"/>
    <col min="5902" max="5902" width="14.140625" style="1442" customWidth="1"/>
    <col min="5903" max="5903" width="12.28515625" style="1442" customWidth="1"/>
    <col min="5904" max="5904" width="9.140625" style="1442"/>
    <col min="5905" max="5907" width="9.7109375" style="1442" customWidth="1"/>
    <col min="5908" max="5909" width="16.5703125" style="1442" customWidth="1"/>
    <col min="5910" max="6144" width="9.140625" style="1442"/>
    <col min="6145" max="6146" width="7.7109375" style="1442" customWidth="1"/>
    <col min="6147" max="6147" width="5.7109375" style="1442" customWidth="1"/>
    <col min="6148" max="6149" width="7.7109375" style="1442" customWidth="1"/>
    <col min="6150" max="6150" width="5.7109375" style="1442" customWidth="1"/>
    <col min="6151" max="6152" width="7.7109375" style="1442" customWidth="1"/>
    <col min="6153" max="6153" width="5.7109375" style="1442" customWidth="1"/>
    <col min="6154" max="6155" width="7.7109375" style="1442" customWidth="1"/>
    <col min="6156" max="6156" width="5.7109375" style="1442" customWidth="1"/>
    <col min="6157" max="6157" width="8.5703125" style="1442" customWidth="1"/>
    <col min="6158" max="6158" width="14.140625" style="1442" customWidth="1"/>
    <col min="6159" max="6159" width="12.28515625" style="1442" customWidth="1"/>
    <col min="6160" max="6160" width="9.140625" style="1442"/>
    <col min="6161" max="6163" width="9.7109375" style="1442" customWidth="1"/>
    <col min="6164" max="6165" width="16.5703125" style="1442" customWidth="1"/>
    <col min="6166" max="6400" width="9.140625" style="1442"/>
    <col min="6401" max="6402" width="7.7109375" style="1442" customWidth="1"/>
    <col min="6403" max="6403" width="5.7109375" style="1442" customWidth="1"/>
    <col min="6404" max="6405" width="7.7109375" style="1442" customWidth="1"/>
    <col min="6406" max="6406" width="5.7109375" style="1442" customWidth="1"/>
    <col min="6407" max="6408" width="7.7109375" style="1442" customWidth="1"/>
    <col min="6409" max="6409" width="5.7109375" style="1442" customWidth="1"/>
    <col min="6410" max="6411" width="7.7109375" style="1442" customWidth="1"/>
    <col min="6412" max="6412" width="5.7109375" style="1442" customWidth="1"/>
    <col min="6413" max="6413" width="8.5703125" style="1442" customWidth="1"/>
    <col min="6414" max="6414" width="14.140625" style="1442" customWidth="1"/>
    <col min="6415" max="6415" width="12.28515625" style="1442" customWidth="1"/>
    <col min="6416" max="6416" width="9.140625" style="1442"/>
    <col min="6417" max="6419" width="9.7109375" style="1442" customWidth="1"/>
    <col min="6420" max="6421" width="16.5703125" style="1442" customWidth="1"/>
    <col min="6422" max="6656" width="9.140625" style="1442"/>
    <col min="6657" max="6658" width="7.7109375" style="1442" customWidth="1"/>
    <col min="6659" max="6659" width="5.7109375" style="1442" customWidth="1"/>
    <col min="6660" max="6661" width="7.7109375" style="1442" customWidth="1"/>
    <col min="6662" max="6662" width="5.7109375" style="1442" customWidth="1"/>
    <col min="6663" max="6664" width="7.7109375" style="1442" customWidth="1"/>
    <col min="6665" max="6665" width="5.7109375" style="1442" customWidth="1"/>
    <col min="6666" max="6667" width="7.7109375" style="1442" customWidth="1"/>
    <col min="6668" max="6668" width="5.7109375" style="1442" customWidth="1"/>
    <col min="6669" max="6669" width="8.5703125" style="1442" customWidth="1"/>
    <col min="6670" max="6670" width="14.140625" style="1442" customWidth="1"/>
    <col min="6671" max="6671" width="12.28515625" style="1442" customWidth="1"/>
    <col min="6672" max="6672" width="9.140625" style="1442"/>
    <col min="6673" max="6675" width="9.7109375" style="1442" customWidth="1"/>
    <col min="6676" max="6677" width="16.5703125" style="1442" customWidth="1"/>
    <col min="6678" max="6912" width="9.140625" style="1442"/>
    <col min="6913" max="6914" width="7.7109375" style="1442" customWidth="1"/>
    <col min="6915" max="6915" width="5.7109375" style="1442" customWidth="1"/>
    <col min="6916" max="6917" width="7.7109375" style="1442" customWidth="1"/>
    <col min="6918" max="6918" width="5.7109375" style="1442" customWidth="1"/>
    <col min="6919" max="6920" width="7.7109375" style="1442" customWidth="1"/>
    <col min="6921" max="6921" width="5.7109375" style="1442" customWidth="1"/>
    <col min="6922" max="6923" width="7.7109375" style="1442" customWidth="1"/>
    <col min="6924" max="6924" width="5.7109375" style="1442" customWidth="1"/>
    <col min="6925" max="6925" width="8.5703125" style="1442" customWidth="1"/>
    <col min="6926" max="6926" width="14.140625" style="1442" customWidth="1"/>
    <col min="6927" max="6927" width="12.28515625" style="1442" customWidth="1"/>
    <col min="6928" max="6928" width="9.140625" style="1442"/>
    <col min="6929" max="6931" width="9.7109375" style="1442" customWidth="1"/>
    <col min="6932" max="6933" width="16.5703125" style="1442" customWidth="1"/>
    <col min="6934" max="7168" width="9.140625" style="1442"/>
    <col min="7169" max="7170" width="7.7109375" style="1442" customWidth="1"/>
    <col min="7171" max="7171" width="5.7109375" style="1442" customWidth="1"/>
    <col min="7172" max="7173" width="7.7109375" style="1442" customWidth="1"/>
    <col min="7174" max="7174" width="5.7109375" style="1442" customWidth="1"/>
    <col min="7175" max="7176" width="7.7109375" style="1442" customWidth="1"/>
    <col min="7177" max="7177" width="5.7109375" style="1442" customWidth="1"/>
    <col min="7178" max="7179" width="7.7109375" style="1442" customWidth="1"/>
    <col min="7180" max="7180" width="5.7109375" style="1442" customWidth="1"/>
    <col min="7181" max="7181" width="8.5703125" style="1442" customWidth="1"/>
    <col min="7182" max="7182" width="14.140625" style="1442" customWidth="1"/>
    <col min="7183" max="7183" width="12.28515625" style="1442" customWidth="1"/>
    <col min="7184" max="7184" width="9.140625" style="1442"/>
    <col min="7185" max="7187" width="9.7109375" style="1442" customWidth="1"/>
    <col min="7188" max="7189" width="16.5703125" style="1442" customWidth="1"/>
    <col min="7190" max="7424" width="9.140625" style="1442"/>
    <col min="7425" max="7426" width="7.7109375" style="1442" customWidth="1"/>
    <col min="7427" max="7427" width="5.7109375" style="1442" customWidth="1"/>
    <col min="7428" max="7429" width="7.7109375" style="1442" customWidth="1"/>
    <col min="7430" max="7430" width="5.7109375" style="1442" customWidth="1"/>
    <col min="7431" max="7432" width="7.7109375" style="1442" customWidth="1"/>
    <col min="7433" max="7433" width="5.7109375" style="1442" customWidth="1"/>
    <col min="7434" max="7435" width="7.7109375" style="1442" customWidth="1"/>
    <col min="7436" max="7436" width="5.7109375" style="1442" customWidth="1"/>
    <col min="7437" max="7437" width="8.5703125" style="1442" customWidth="1"/>
    <col min="7438" max="7438" width="14.140625" style="1442" customWidth="1"/>
    <col min="7439" max="7439" width="12.28515625" style="1442" customWidth="1"/>
    <col min="7440" max="7440" width="9.140625" style="1442"/>
    <col min="7441" max="7443" width="9.7109375" style="1442" customWidth="1"/>
    <col min="7444" max="7445" width="16.5703125" style="1442" customWidth="1"/>
    <col min="7446" max="7680" width="9.140625" style="1442"/>
    <col min="7681" max="7682" width="7.7109375" style="1442" customWidth="1"/>
    <col min="7683" max="7683" width="5.7109375" style="1442" customWidth="1"/>
    <col min="7684" max="7685" width="7.7109375" style="1442" customWidth="1"/>
    <col min="7686" max="7686" width="5.7109375" style="1442" customWidth="1"/>
    <col min="7687" max="7688" width="7.7109375" style="1442" customWidth="1"/>
    <col min="7689" max="7689" width="5.7109375" style="1442" customWidth="1"/>
    <col min="7690" max="7691" width="7.7109375" style="1442" customWidth="1"/>
    <col min="7692" max="7692" width="5.7109375" style="1442" customWidth="1"/>
    <col min="7693" max="7693" width="8.5703125" style="1442" customWidth="1"/>
    <col min="7694" max="7694" width="14.140625" style="1442" customWidth="1"/>
    <col min="7695" max="7695" width="12.28515625" style="1442" customWidth="1"/>
    <col min="7696" max="7696" width="9.140625" style="1442"/>
    <col min="7697" max="7699" width="9.7109375" style="1442" customWidth="1"/>
    <col min="7700" max="7701" width="16.5703125" style="1442" customWidth="1"/>
    <col min="7702" max="7936" width="9.140625" style="1442"/>
    <col min="7937" max="7938" width="7.7109375" style="1442" customWidth="1"/>
    <col min="7939" max="7939" width="5.7109375" style="1442" customWidth="1"/>
    <col min="7940" max="7941" width="7.7109375" style="1442" customWidth="1"/>
    <col min="7942" max="7942" width="5.7109375" style="1442" customWidth="1"/>
    <col min="7943" max="7944" width="7.7109375" style="1442" customWidth="1"/>
    <col min="7945" max="7945" width="5.7109375" style="1442" customWidth="1"/>
    <col min="7946" max="7947" width="7.7109375" style="1442" customWidth="1"/>
    <col min="7948" max="7948" width="5.7109375" style="1442" customWidth="1"/>
    <col min="7949" max="7949" width="8.5703125" style="1442" customWidth="1"/>
    <col min="7950" max="7950" width="14.140625" style="1442" customWidth="1"/>
    <col min="7951" max="7951" width="12.28515625" style="1442" customWidth="1"/>
    <col min="7952" max="7952" width="9.140625" style="1442"/>
    <col min="7953" max="7955" width="9.7109375" style="1442" customWidth="1"/>
    <col min="7956" max="7957" width="16.5703125" style="1442" customWidth="1"/>
    <col min="7958" max="8192" width="9.140625" style="1442"/>
    <col min="8193" max="8194" width="7.7109375" style="1442" customWidth="1"/>
    <col min="8195" max="8195" width="5.7109375" style="1442" customWidth="1"/>
    <col min="8196" max="8197" width="7.7109375" style="1442" customWidth="1"/>
    <col min="8198" max="8198" width="5.7109375" style="1442" customWidth="1"/>
    <col min="8199" max="8200" width="7.7109375" style="1442" customWidth="1"/>
    <col min="8201" max="8201" width="5.7109375" style="1442" customWidth="1"/>
    <col min="8202" max="8203" width="7.7109375" style="1442" customWidth="1"/>
    <col min="8204" max="8204" width="5.7109375" style="1442" customWidth="1"/>
    <col min="8205" max="8205" width="8.5703125" style="1442" customWidth="1"/>
    <col min="8206" max="8206" width="14.140625" style="1442" customWidth="1"/>
    <col min="8207" max="8207" width="12.28515625" style="1442" customWidth="1"/>
    <col min="8208" max="8208" width="9.140625" style="1442"/>
    <col min="8209" max="8211" width="9.7109375" style="1442" customWidth="1"/>
    <col min="8212" max="8213" width="16.5703125" style="1442" customWidth="1"/>
    <col min="8214" max="8448" width="9.140625" style="1442"/>
    <col min="8449" max="8450" width="7.7109375" style="1442" customWidth="1"/>
    <col min="8451" max="8451" width="5.7109375" style="1442" customWidth="1"/>
    <col min="8452" max="8453" width="7.7109375" style="1442" customWidth="1"/>
    <col min="8454" max="8454" width="5.7109375" style="1442" customWidth="1"/>
    <col min="8455" max="8456" width="7.7109375" style="1442" customWidth="1"/>
    <col min="8457" max="8457" width="5.7109375" style="1442" customWidth="1"/>
    <col min="8458" max="8459" width="7.7109375" style="1442" customWidth="1"/>
    <col min="8460" max="8460" width="5.7109375" style="1442" customWidth="1"/>
    <col min="8461" max="8461" width="8.5703125" style="1442" customWidth="1"/>
    <col min="8462" max="8462" width="14.140625" style="1442" customWidth="1"/>
    <col min="8463" max="8463" width="12.28515625" style="1442" customWidth="1"/>
    <col min="8464" max="8464" width="9.140625" style="1442"/>
    <col min="8465" max="8467" width="9.7109375" style="1442" customWidth="1"/>
    <col min="8468" max="8469" width="16.5703125" style="1442" customWidth="1"/>
    <col min="8470" max="8704" width="9.140625" style="1442"/>
    <col min="8705" max="8706" width="7.7109375" style="1442" customWidth="1"/>
    <col min="8707" max="8707" width="5.7109375" style="1442" customWidth="1"/>
    <col min="8708" max="8709" width="7.7109375" style="1442" customWidth="1"/>
    <col min="8710" max="8710" width="5.7109375" style="1442" customWidth="1"/>
    <col min="8711" max="8712" width="7.7109375" style="1442" customWidth="1"/>
    <col min="8713" max="8713" width="5.7109375" style="1442" customWidth="1"/>
    <col min="8714" max="8715" width="7.7109375" style="1442" customWidth="1"/>
    <col min="8716" max="8716" width="5.7109375" style="1442" customWidth="1"/>
    <col min="8717" max="8717" width="8.5703125" style="1442" customWidth="1"/>
    <col min="8718" max="8718" width="14.140625" style="1442" customWidth="1"/>
    <col min="8719" max="8719" width="12.28515625" style="1442" customWidth="1"/>
    <col min="8720" max="8720" width="9.140625" style="1442"/>
    <col min="8721" max="8723" width="9.7109375" style="1442" customWidth="1"/>
    <col min="8724" max="8725" width="16.5703125" style="1442" customWidth="1"/>
    <col min="8726" max="8960" width="9.140625" style="1442"/>
    <col min="8961" max="8962" width="7.7109375" style="1442" customWidth="1"/>
    <col min="8963" max="8963" width="5.7109375" style="1442" customWidth="1"/>
    <col min="8964" max="8965" width="7.7109375" style="1442" customWidth="1"/>
    <col min="8966" max="8966" width="5.7109375" style="1442" customWidth="1"/>
    <col min="8967" max="8968" width="7.7109375" style="1442" customWidth="1"/>
    <col min="8969" max="8969" width="5.7109375" style="1442" customWidth="1"/>
    <col min="8970" max="8971" width="7.7109375" style="1442" customWidth="1"/>
    <col min="8972" max="8972" width="5.7109375" style="1442" customWidth="1"/>
    <col min="8973" max="8973" width="8.5703125" style="1442" customWidth="1"/>
    <col min="8974" max="8974" width="14.140625" style="1442" customWidth="1"/>
    <col min="8975" max="8975" width="12.28515625" style="1442" customWidth="1"/>
    <col min="8976" max="8976" width="9.140625" style="1442"/>
    <col min="8977" max="8979" width="9.7109375" style="1442" customWidth="1"/>
    <col min="8980" max="8981" width="16.5703125" style="1442" customWidth="1"/>
    <col min="8982" max="9216" width="9.140625" style="1442"/>
    <col min="9217" max="9218" width="7.7109375" style="1442" customWidth="1"/>
    <col min="9219" max="9219" width="5.7109375" style="1442" customWidth="1"/>
    <col min="9220" max="9221" width="7.7109375" style="1442" customWidth="1"/>
    <col min="9222" max="9222" width="5.7109375" style="1442" customWidth="1"/>
    <col min="9223" max="9224" width="7.7109375" style="1442" customWidth="1"/>
    <col min="9225" max="9225" width="5.7109375" style="1442" customWidth="1"/>
    <col min="9226" max="9227" width="7.7109375" style="1442" customWidth="1"/>
    <col min="9228" max="9228" width="5.7109375" style="1442" customWidth="1"/>
    <col min="9229" max="9229" width="8.5703125" style="1442" customWidth="1"/>
    <col min="9230" max="9230" width="14.140625" style="1442" customWidth="1"/>
    <col min="9231" max="9231" width="12.28515625" style="1442" customWidth="1"/>
    <col min="9232" max="9232" width="9.140625" style="1442"/>
    <col min="9233" max="9235" width="9.7109375" style="1442" customWidth="1"/>
    <col min="9236" max="9237" width="16.5703125" style="1442" customWidth="1"/>
    <col min="9238" max="9472" width="9.140625" style="1442"/>
    <col min="9473" max="9474" width="7.7109375" style="1442" customWidth="1"/>
    <col min="9475" max="9475" width="5.7109375" style="1442" customWidth="1"/>
    <col min="9476" max="9477" width="7.7109375" style="1442" customWidth="1"/>
    <col min="9478" max="9478" width="5.7109375" style="1442" customWidth="1"/>
    <col min="9479" max="9480" width="7.7109375" style="1442" customWidth="1"/>
    <col min="9481" max="9481" width="5.7109375" style="1442" customWidth="1"/>
    <col min="9482" max="9483" width="7.7109375" style="1442" customWidth="1"/>
    <col min="9484" max="9484" width="5.7109375" style="1442" customWidth="1"/>
    <col min="9485" max="9485" width="8.5703125" style="1442" customWidth="1"/>
    <col min="9486" max="9486" width="14.140625" style="1442" customWidth="1"/>
    <col min="9487" max="9487" width="12.28515625" style="1442" customWidth="1"/>
    <col min="9488" max="9488" width="9.140625" style="1442"/>
    <col min="9489" max="9491" width="9.7109375" style="1442" customWidth="1"/>
    <col min="9492" max="9493" width="16.5703125" style="1442" customWidth="1"/>
    <col min="9494" max="9728" width="9.140625" style="1442"/>
    <col min="9729" max="9730" width="7.7109375" style="1442" customWidth="1"/>
    <col min="9731" max="9731" width="5.7109375" style="1442" customWidth="1"/>
    <col min="9732" max="9733" width="7.7109375" style="1442" customWidth="1"/>
    <col min="9734" max="9734" width="5.7109375" style="1442" customWidth="1"/>
    <col min="9735" max="9736" width="7.7109375" style="1442" customWidth="1"/>
    <col min="9737" max="9737" width="5.7109375" style="1442" customWidth="1"/>
    <col min="9738" max="9739" width="7.7109375" style="1442" customWidth="1"/>
    <col min="9740" max="9740" width="5.7109375" style="1442" customWidth="1"/>
    <col min="9741" max="9741" width="8.5703125" style="1442" customWidth="1"/>
    <col min="9742" max="9742" width="14.140625" style="1442" customWidth="1"/>
    <col min="9743" max="9743" width="12.28515625" style="1442" customWidth="1"/>
    <col min="9744" max="9744" width="9.140625" style="1442"/>
    <col min="9745" max="9747" width="9.7109375" style="1442" customWidth="1"/>
    <col min="9748" max="9749" width="16.5703125" style="1442" customWidth="1"/>
    <col min="9750" max="9984" width="9.140625" style="1442"/>
    <col min="9985" max="9986" width="7.7109375" style="1442" customWidth="1"/>
    <col min="9987" max="9987" width="5.7109375" style="1442" customWidth="1"/>
    <col min="9988" max="9989" width="7.7109375" style="1442" customWidth="1"/>
    <col min="9990" max="9990" width="5.7109375" style="1442" customWidth="1"/>
    <col min="9991" max="9992" width="7.7109375" style="1442" customWidth="1"/>
    <col min="9993" max="9993" width="5.7109375" style="1442" customWidth="1"/>
    <col min="9994" max="9995" width="7.7109375" style="1442" customWidth="1"/>
    <col min="9996" max="9996" width="5.7109375" style="1442" customWidth="1"/>
    <col min="9997" max="9997" width="8.5703125" style="1442" customWidth="1"/>
    <col min="9998" max="9998" width="14.140625" style="1442" customWidth="1"/>
    <col min="9999" max="9999" width="12.28515625" style="1442" customWidth="1"/>
    <col min="10000" max="10000" width="9.140625" style="1442"/>
    <col min="10001" max="10003" width="9.7109375" style="1442" customWidth="1"/>
    <col min="10004" max="10005" width="16.5703125" style="1442" customWidth="1"/>
    <col min="10006" max="10240" width="9.140625" style="1442"/>
    <col min="10241" max="10242" width="7.7109375" style="1442" customWidth="1"/>
    <col min="10243" max="10243" width="5.7109375" style="1442" customWidth="1"/>
    <col min="10244" max="10245" width="7.7109375" style="1442" customWidth="1"/>
    <col min="10246" max="10246" width="5.7109375" style="1442" customWidth="1"/>
    <col min="10247" max="10248" width="7.7109375" style="1442" customWidth="1"/>
    <col min="10249" max="10249" width="5.7109375" style="1442" customWidth="1"/>
    <col min="10250" max="10251" width="7.7109375" style="1442" customWidth="1"/>
    <col min="10252" max="10252" width="5.7109375" style="1442" customWidth="1"/>
    <col min="10253" max="10253" width="8.5703125" style="1442" customWidth="1"/>
    <col min="10254" max="10254" width="14.140625" style="1442" customWidth="1"/>
    <col min="10255" max="10255" width="12.28515625" style="1442" customWidth="1"/>
    <col min="10256" max="10256" width="9.140625" style="1442"/>
    <col min="10257" max="10259" width="9.7109375" style="1442" customWidth="1"/>
    <col min="10260" max="10261" width="16.5703125" style="1442" customWidth="1"/>
    <col min="10262" max="10496" width="9.140625" style="1442"/>
    <col min="10497" max="10498" width="7.7109375" style="1442" customWidth="1"/>
    <col min="10499" max="10499" width="5.7109375" style="1442" customWidth="1"/>
    <col min="10500" max="10501" width="7.7109375" style="1442" customWidth="1"/>
    <col min="10502" max="10502" width="5.7109375" style="1442" customWidth="1"/>
    <col min="10503" max="10504" width="7.7109375" style="1442" customWidth="1"/>
    <col min="10505" max="10505" width="5.7109375" style="1442" customWidth="1"/>
    <col min="10506" max="10507" width="7.7109375" style="1442" customWidth="1"/>
    <col min="10508" max="10508" width="5.7109375" style="1442" customWidth="1"/>
    <col min="10509" max="10509" width="8.5703125" style="1442" customWidth="1"/>
    <col min="10510" max="10510" width="14.140625" style="1442" customWidth="1"/>
    <col min="10511" max="10511" width="12.28515625" style="1442" customWidth="1"/>
    <col min="10512" max="10512" width="9.140625" style="1442"/>
    <col min="10513" max="10515" width="9.7109375" style="1442" customWidth="1"/>
    <col min="10516" max="10517" width="16.5703125" style="1442" customWidth="1"/>
    <col min="10518" max="10752" width="9.140625" style="1442"/>
    <col min="10753" max="10754" width="7.7109375" style="1442" customWidth="1"/>
    <col min="10755" max="10755" width="5.7109375" style="1442" customWidth="1"/>
    <col min="10756" max="10757" width="7.7109375" style="1442" customWidth="1"/>
    <col min="10758" max="10758" width="5.7109375" style="1442" customWidth="1"/>
    <col min="10759" max="10760" width="7.7109375" style="1442" customWidth="1"/>
    <col min="10761" max="10761" width="5.7109375" style="1442" customWidth="1"/>
    <col min="10762" max="10763" width="7.7109375" style="1442" customWidth="1"/>
    <col min="10764" max="10764" width="5.7109375" style="1442" customWidth="1"/>
    <col min="10765" max="10765" width="8.5703125" style="1442" customWidth="1"/>
    <col min="10766" max="10766" width="14.140625" style="1442" customWidth="1"/>
    <col min="10767" max="10767" width="12.28515625" style="1442" customWidth="1"/>
    <col min="10768" max="10768" width="9.140625" style="1442"/>
    <col min="10769" max="10771" width="9.7109375" style="1442" customWidth="1"/>
    <col min="10772" max="10773" width="16.5703125" style="1442" customWidth="1"/>
    <col min="10774" max="11008" width="9.140625" style="1442"/>
    <col min="11009" max="11010" width="7.7109375" style="1442" customWidth="1"/>
    <col min="11011" max="11011" width="5.7109375" style="1442" customWidth="1"/>
    <col min="11012" max="11013" width="7.7109375" style="1442" customWidth="1"/>
    <col min="11014" max="11014" width="5.7109375" style="1442" customWidth="1"/>
    <col min="11015" max="11016" width="7.7109375" style="1442" customWidth="1"/>
    <col min="11017" max="11017" width="5.7109375" style="1442" customWidth="1"/>
    <col min="11018" max="11019" width="7.7109375" style="1442" customWidth="1"/>
    <col min="11020" max="11020" width="5.7109375" style="1442" customWidth="1"/>
    <col min="11021" max="11021" width="8.5703125" style="1442" customWidth="1"/>
    <col min="11022" max="11022" width="14.140625" style="1442" customWidth="1"/>
    <col min="11023" max="11023" width="12.28515625" style="1442" customWidth="1"/>
    <col min="11024" max="11024" width="9.140625" style="1442"/>
    <col min="11025" max="11027" width="9.7109375" style="1442" customWidth="1"/>
    <col min="11028" max="11029" width="16.5703125" style="1442" customWidth="1"/>
    <col min="11030" max="11264" width="9.140625" style="1442"/>
    <col min="11265" max="11266" width="7.7109375" style="1442" customWidth="1"/>
    <col min="11267" max="11267" width="5.7109375" style="1442" customWidth="1"/>
    <col min="11268" max="11269" width="7.7109375" style="1442" customWidth="1"/>
    <col min="11270" max="11270" width="5.7109375" style="1442" customWidth="1"/>
    <col min="11271" max="11272" width="7.7109375" style="1442" customWidth="1"/>
    <col min="11273" max="11273" width="5.7109375" style="1442" customWidth="1"/>
    <col min="11274" max="11275" width="7.7109375" style="1442" customWidth="1"/>
    <col min="11276" max="11276" width="5.7109375" style="1442" customWidth="1"/>
    <col min="11277" max="11277" width="8.5703125" style="1442" customWidth="1"/>
    <col min="11278" max="11278" width="14.140625" style="1442" customWidth="1"/>
    <col min="11279" max="11279" width="12.28515625" style="1442" customWidth="1"/>
    <col min="11280" max="11280" width="9.140625" style="1442"/>
    <col min="11281" max="11283" width="9.7109375" style="1442" customWidth="1"/>
    <col min="11284" max="11285" width="16.5703125" style="1442" customWidth="1"/>
    <col min="11286" max="11520" width="9.140625" style="1442"/>
    <col min="11521" max="11522" width="7.7109375" style="1442" customWidth="1"/>
    <col min="11523" max="11523" width="5.7109375" style="1442" customWidth="1"/>
    <col min="11524" max="11525" width="7.7109375" style="1442" customWidth="1"/>
    <col min="11526" max="11526" width="5.7109375" style="1442" customWidth="1"/>
    <col min="11527" max="11528" width="7.7109375" style="1442" customWidth="1"/>
    <col min="11529" max="11529" width="5.7109375" style="1442" customWidth="1"/>
    <col min="11530" max="11531" width="7.7109375" style="1442" customWidth="1"/>
    <col min="11532" max="11532" width="5.7109375" style="1442" customWidth="1"/>
    <col min="11533" max="11533" width="8.5703125" style="1442" customWidth="1"/>
    <col min="11534" max="11534" width="14.140625" style="1442" customWidth="1"/>
    <col min="11535" max="11535" width="12.28515625" style="1442" customWidth="1"/>
    <col min="11536" max="11536" width="9.140625" style="1442"/>
    <col min="11537" max="11539" width="9.7109375" style="1442" customWidth="1"/>
    <col min="11540" max="11541" width="16.5703125" style="1442" customWidth="1"/>
    <col min="11542" max="11776" width="9.140625" style="1442"/>
    <col min="11777" max="11778" width="7.7109375" style="1442" customWidth="1"/>
    <col min="11779" max="11779" width="5.7109375" style="1442" customWidth="1"/>
    <col min="11780" max="11781" width="7.7109375" style="1442" customWidth="1"/>
    <col min="11782" max="11782" width="5.7109375" style="1442" customWidth="1"/>
    <col min="11783" max="11784" width="7.7109375" style="1442" customWidth="1"/>
    <col min="11785" max="11785" width="5.7109375" style="1442" customWidth="1"/>
    <col min="11786" max="11787" width="7.7109375" style="1442" customWidth="1"/>
    <col min="11788" max="11788" width="5.7109375" style="1442" customWidth="1"/>
    <col min="11789" max="11789" width="8.5703125" style="1442" customWidth="1"/>
    <col min="11790" max="11790" width="14.140625" style="1442" customWidth="1"/>
    <col min="11791" max="11791" width="12.28515625" style="1442" customWidth="1"/>
    <col min="11792" max="11792" width="9.140625" style="1442"/>
    <col min="11793" max="11795" width="9.7109375" style="1442" customWidth="1"/>
    <col min="11796" max="11797" width="16.5703125" style="1442" customWidth="1"/>
    <col min="11798" max="12032" width="9.140625" style="1442"/>
    <col min="12033" max="12034" width="7.7109375" style="1442" customWidth="1"/>
    <col min="12035" max="12035" width="5.7109375" style="1442" customWidth="1"/>
    <col min="12036" max="12037" width="7.7109375" style="1442" customWidth="1"/>
    <col min="12038" max="12038" width="5.7109375" style="1442" customWidth="1"/>
    <col min="12039" max="12040" width="7.7109375" style="1442" customWidth="1"/>
    <col min="12041" max="12041" width="5.7109375" style="1442" customWidth="1"/>
    <col min="12042" max="12043" width="7.7109375" style="1442" customWidth="1"/>
    <col min="12044" max="12044" width="5.7109375" style="1442" customWidth="1"/>
    <col min="12045" max="12045" width="8.5703125" style="1442" customWidth="1"/>
    <col min="12046" max="12046" width="14.140625" style="1442" customWidth="1"/>
    <col min="12047" max="12047" width="12.28515625" style="1442" customWidth="1"/>
    <col min="12048" max="12048" width="9.140625" style="1442"/>
    <col min="12049" max="12051" width="9.7109375" style="1442" customWidth="1"/>
    <col min="12052" max="12053" width="16.5703125" style="1442" customWidth="1"/>
    <col min="12054" max="12288" width="9.140625" style="1442"/>
    <col min="12289" max="12290" width="7.7109375" style="1442" customWidth="1"/>
    <col min="12291" max="12291" width="5.7109375" style="1442" customWidth="1"/>
    <col min="12292" max="12293" width="7.7109375" style="1442" customWidth="1"/>
    <col min="12294" max="12294" width="5.7109375" style="1442" customWidth="1"/>
    <col min="12295" max="12296" width="7.7109375" style="1442" customWidth="1"/>
    <col min="12297" max="12297" width="5.7109375" style="1442" customWidth="1"/>
    <col min="12298" max="12299" width="7.7109375" style="1442" customWidth="1"/>
    <col min="12300" max="12300" width="5.7109375" style="1442" customWidth="1"/>
    <col min="12301" max="12301" width="8.5703125" style="1442" customWidth="1"/>
    <col min="12302" max="12302" width="14.140625" style="1442" customWidth="1"/>
    <col min="12303" max="12303" width="12.28515625" style="1442" customWidth="1"/>
    <col min="12304" max="12304" width="9.140625" style="1442"/>
    <col min="12305" max="12307" width="9.7109375" style="1442" customWidth="1"/>
    <col min="12308" max="12309" width="16.5703125" style="1442" customWidth="1"/>
    <col min="12310" max="12544" width="9.140625" style="1442"/>
    <col min="12545" max="12546" width="7.7109375" style="1442" customWidth="1"/>
    <col min="12547" max="12547" width="5.7109375" style="1442" customWidth="1"/>
    <col min="12548" max="12549" width="7.7109375" style="1442" customWidth="1"/>
    <col min="12550" max="12550" width="5.7109375" style="1442" customWidth="1"/>
    <col min="12551" max="12552" width="7.7109375" style="1442" customWidth="1"/>
    <col min="12553" max="12553" width="5.7109375" style="1442" customWidth="1"/>
    <col min="12554" max="12555" width="7.7109375" style="1442" customWidth="1"/>
    <col min="12556" max="12556" width="5.7109375" style="1442" customWidth="1"/>
    <col min="12557" max="12557" width="8.5703125" style="1442" customWidth="1"/>
    <col min="12558" max="12558" width="14.140625" style="1442" customWidth="1"/>
    <col min="12559" max="12559" width="12.28515625" style="1442" customWidth="1"/>
    <col min="12560" max="12560" width="9.140625" style="1442"/>
    <col min="12561" max="12563" width="9.7109375" style="1442" customWidth="1"/>
    <col min="12564" max="12565" width="16.5703125" style="1442" customWidth="1"/>
    <col min="12566" max="12800" width="9.140625" style="1442"/>
    <col min="12801" max="12802" width="7.7109375" style="1442" customWidth="1"/>
    <col min="12803" max="12803" width="5.7109375" style="1442" customWidth="1"/>
    <col min="12804" max="12805" width="7.7109375" style="1442" customWidth="1"/>
    <col min="12806" max="12806" width="5.7109375" style="1442" customWidth="1"/>
    <col min="12807" max="12808" width="7.7109375" style="1442" customWidth="1"/>
    <col min="12809" max="12809" width="5.7109375" style="1442" customWidth="1"/>
    <col min="12810" max="12811" width="7.7109375" style="1442" customWidth="1"/>
    <col min="12812" max="12812" width="5.7109375" style="1442" customWidth="1"/>
    <col min="12813" max="12813" width="8.5703125" style="1442" customWidth="1"/>
    <col min="12814" max="12814" width="14.140625" style="1442" customWidth="1"/>
    <col min="12815" max="12815" width="12.28515625" style="1442" customWidth="1"/>
    <col min="12816" max="12816" width="9.140625" style="1442"/>
    <col min="12817" max="12819" width="9.7109375" style="1442" customWidth="1"/>
    <col min="12820" max="12821" width="16.5703125" style="1442" customWidth="1"/>
    <col min="12822" max="13056" width="9.140625" style="1442"/>
    <col min="13057" max="13058" width="7.7109375" style="1442" customWidth="1"/>
    <col min="13059" max="13059" width="5.7109375" style="1442" customWidth="1"/>
    <col min="13060" max="13061" width="7.7109375" style="1442" customWidth="1"/>
    <col min="13062" max="13062" width="5.7109375" style="1442" customWidth="1"/>
    <col min="13063" max="13064" width="7.7109375" style="1442" customWidth="1"/>
    <col min="13065" max="13065" width="5.7109375" style="1442" customWidth="1"/>
    <col min="13066" max="13067" width="7.7109375" style="1442" customWidth="1"/>
    <col min="13068" max="13068" width="5.7109375" style="1442" customWidth="1"/>
    <col min="13069" max="13069" width="8.5703125" style="1442" customWidth="1"/>
    <col min="13070" max="13070" width="14.140625" style="1442" customWidth="1"/>
    <col min="13071" max="13071" width="12.28515625" style="1442" customWidth="1"/>
    <col min="13072" max="13072" width="9.140625" style="1442"/>
    <col min="13073" max="13075" width="9.7109375" style="1442" customWidth="1"/>
    <col min="13076" max="13077" width="16.5703125" style="1442" customWidth="1"/>
    <col min="13078" max="13312" width="9.140625" style="1442"/>
    <col min="13313" max="13314" width="7.7109375" style="1442" customWidth="1"/>
    <col min="13315" max="13315" width="5.7109375" style="1442" customWidth="1"/>
    <col min="13316" max="13317" width="7.7109375" style="1442" customWidth="1"/>
    <col min="13318" max="13318" width="5.7109375" style="1442" customWidth="1"/>
    <col min="13319" max="13320" width="7.7109375" style="1442" customWidth="1"/>
    <col min="13321" max="13321" width="5.7109375" style="1442" customWidth="1"/>
    <col min="13322" max="13323" width="7.7109375" style="1442" customWidth="1"/>
    <col min="13324" max="13324" width="5.7109375" style="1442" customWidth="1"/>
    <col min="13325" max="13325" width="8.5703125" style="1442" customWidth="1"/>
    <col min="13326" max="13326" width="14.140625" style="1442" customWidth="1"/>
    <col min="13327" max="13327" width="12.28515625" style="1442" customWidth="1"/>
    <col min="13328" max="13328" width="9.140625" style="1442"/>
    <col min="13329" max="13331" width="9.7109375" style="1442" customWidth="1"/>
    <col min="13332" max="13333" width="16.5703125" style="1442" customWidth="1"/>
    <col min="13334" max="13568" width="9.140625" style="1442"/>
    <col min="13569" max="13570" width="7.7109375" style="1442" customWidth="1"/>
    <col min="13571" max="13571" width="5.7109375" style="1442" customWidth="1"/>
    <col min="13572" max="13573" width="7.7109375" style="1442" customWidth="1"/>
    <col min="13574" max="13574" width="5.7109375" style="1442" customWidth="1"/>
    <col min="13575" max="13576" width="7.7109375" style="1442" customWidth="1"/>
    <col min="13577" max="13577" width="5.7109375" style="1442" customWidth="1"/>
    <col min="13578" max="13579" width="7.7109375" style="1442" customWidth="1"/>
    <col min="13580" max="13580" width="5.7109375" style="1442" customWidth="1"/>
    <col min="13581" max="13581" width="8.5703125" style="1442" customWidth="1"/>
    <col min="13582" max="13582" width="14.140625" style="1442" customWidth="1"/>
    <col min="13583" max="13583" width="12.28515625" style="1442" customWidth="1"/>
    <col min="13584" max="13584" width="9.140625" style="1442"/>
    <col min="13585" max="13587" width="9.7109375" style="1442" customWidth="1"/>
    <col min="13588" max="13589" width="16.5703125" style="1442" customWidth="1"/>
    <col min="13590" max="13824" width="9.140625" style="1442"/>
    <col min="13825" max="13826" width="7.7109375" style="1442" customWidth="1"/>
    <col min="13827" max="13827" width="5.7109375" style="1442" customWidth="1"/>
    <col min="13828" max="13829" width="7.7109375" style="1442" customWidth="1"/>
    <col min="13830" max="13830" width="5.7109375" style="1442" customWidth="1"/>
    <col min="13831" max="13832" width="7.7109375" style="1442" customWidth="1"/>
    <col min="13833" max="13833" width="5.7109375" style="1442" customWidth="1"/>
    <col min="13834" max="13835" width="7.7109375" style="1442" customWidth="1"/>
    <col min="13836" max="13836" width="5.7109375" style="1442" customWidth="1"/>
    <col min="13837" max="13837" width="8.5703125" style="1442" customWidth="1"/>
    <col min="13838" max="13838" width="14.140625" style="1442" customWidth="1"/>
    <col min="13839" max="13839" width="12.28515625" style="1442" customWidth="1"/>
    <col min="13840" max="13840" width="9.140625" style="1442"/>
    <col min="13841" max="13843" width="9.7109375" style="1442" customWidth="1"/>
    <col min="13844" max="13845" width="16.5703125" style="1442" customWidth="1"/>
    <col min="13846" max="14080" width="9.140625" style="1442"/>
    <col min="14081" max="14082" width="7.7109375" style="1442" customWidth="1"/>
    <col min="14083" max="14083" width="5.7109375" style="1442" customWidth="1"/>
    <col min="14084" max="14085" width="7.7109375" style="1442" customWidth="1"/>
    <col min="14086" max="14086" width="5.7109375" style="1442" customWidth="1"/>
    <col min="14087" max="14088" width="7.7109375" style="1442" customWidth="1"/>
    <col min="14089" max="14089" width="5.7109375" style="1442" customWidth="1"/>
    <col min="14090" max="14091" width="7.7109375" style="1442" customWidth="1"/>
    <col min="14092" max="14092" width="5.7109375" style="1442" customWidth="1"/>
    <col min="14093" max="14093" width="8.5703125" style="1442" customWidth="1"/>
    <col min="14094" max="14094" width="14.140625" style="1442" customWidth="1"/>
    <col min="14095" max="14095" width="12.28515625" style="1442" customWidth="1"/>
    <col min="14096" max="14096" width="9.140625" style="1442"/>
    <col min="14097" max="14099" width="9.7109375" style="1442" customWidth="1"/>
    <col min="14100" max="14101" width="16.5703125" style="1442" customWidth="1"/>
    <col min="14102" max="14336" width="9.140625" style="1442"/>
    <col min="14337" max="14338" width="7.7109375" style="1442" customWidth="1"/>
    <col min="14339" max="14339" width="5.7109375" style="1442" customWidth="1"/>
    <col min="14340" max="14341" width="7.7109375" style="1442" customWidth="1"/>
    <col min="14342" max="14342" width="5.7109375" style="1442" customWidth="1"/>
    <col min="14343" max="14344" width="7.7109375" style="1442" customWidth="1"/>
    <col min="14345" max="14345" width="5.7109375" style="1442" customWidth="1"/>
    <col min="14346" max="14347" width="7.7109375" style="1442" customWidth="1"/>
    <col min="14348" max="14348" width="5.7109375" style="1442" customWidth="1"/>
    <col min="14349" max="14349" width="8.5703125" style="1442" customWidth="1"/>
    <col min="14350" max="14350" width="14.140625" style="1442" customWidth="1"/>
    <col min="14351" max="14351" width="12.28515625" style="1442" customWidth="1"/>
    <col min="14352" max="14352" width="9.140625" style="1442"/>
    <col min="14353" max="14355" width="9.7109375" style="1442" customWidth="1"/>
    <col min="14356" max="14357" width="16.5703125" style="1442" customWidth="1"/>
    <col min="14358" max="14592" width="9.140625" style="1442"/>
    <col min="14593" max="14594" width="7.7109375" style="1442" customWidth="1"/>
    <col min="14595" max="14595" width="5.7109375" style="1442" customWidth="1"/>
    <col min="14596" max="14597" width="7.7109375" style="1442" customWidth="1"/>
    <col min="14598" max="14598" width="5.7109375" style="1442" customWidth="1"/>
    <col min="14599" max="14600" width="7.7109375" style="1442" customWidth="1"/>
    <col min="14601" max="14601" width="5.7109375" style="1442" customWidth="1"/>
    <col min="14602" max="14603" width="7.7109375" style="1442" customWidth="1"/>
    <col min="14604" max="14604" width="5.7109375" style="1442" customWidth="1"/>
    <col min="14605" max="14605" width="8.5703125" style="1442" customWidth="1"/>
    <col min="14606" max="14606" width="14.140625" style="1442" customWidth="1"/>
    <col min="14607" max="14607" width="12.28515625" style="1442" customWidth="1"/>
    <col min="14608" max="14608" width="9.140625" style="1442"/>
    <col min="14609" max="14611" width="9.7109375" style="1442" customWidth="1"/>
    <col min="14612" max="14613" width="16.5703125" style="1442" customWidth="1"/>
    <col min="14614" max="14848" width="9.140625" style="1442"/>
    <col min="14849" max="14850" width="7.7109375" style="1442" customWidth="1"/>
    <col min="14851" max="14851" width="5.7109375" style="1442" customWidth="1"/>
    <col min="14852" max="14853" width="7.7109375" style="1442" customWidth="1"/>
    <col min="14854" max="14854" width="5.7109375" style="1442" customWidth="1"/>
    <col min="14855" max="14856" width="7.7109375" style="1442" customWidth="1"/>
    <col min="14857" max="14857" width="5.7109375" style="1442" customWidth="1"/>
    <col min="14858" max="14859" width="7.7109375" style="1442" customWidth="1"/>
    <col min="14860" max="14860" width="5.7109375" style="1442" customWidth="1"/>
    <col min="14861" max="14861" width="8.5703125" style="1442" customWidth="1"/>
    <col min="14862" max="14862" width="14.140625" style="1442" customWidth="1"/>
    <col min="14863" max="14863" width="12.28515625" style="1442" customWidth="1"/>
    <col min="14864" max="14864" width="9.140625" style="1442"/>
    <col min="14865" max="14867" width="9.7109375" style="1442" customWidth="1"/>
    <col min="14868" max="14869" width="16.5703125" style="1442" customWidth="1"/>
    <col min="14870" max="15104" width="9.140625" style="1442"/>
    <col min="15105" max="15106" width="7.7109375" style="1442" customWidth="1"/>
    <col min="15107" max="15107" width="5.7109375" style="1442" customWidth="1"/>
    <col min="15108" max="15109" width="7.7109375" style="1442" customWidth="1"/>
    <col min="15110" max="15110" width="5.7109375" style="1442" customWidth="1"/>
    <col min="15111" max="15112" width="7.7109375" style="1442" customWidth="1"/>
    <col min="15113" max="15113" width="5.7109375" style="1442" customWidth="1"/>
    <col min="15114" max="15115" width="7.7109375" style="1442" customWidth="1"/>
    <col min="15116" max="15116" width="5.7109375" style="1442" customWidth="1"/>
    <col min="15117" max="15117" width="8.5703125" style="1442" customWidth="1"/>
    <col min="15118" max="15118" width="14.140625" style="1442" customWidth="1"/>
    <col min="15119" max="15119" width="12.28515625" style="1442" customWidth="1"/>
    <col min="15120" max="15120" width="9.140625" style="1442"/>
    <col min="15121" max="15123" width="9.7109375" style="1442" customWidth="1"/>
    <col min="15124" max="15125" width="16.5703125" style="1442" customWidth="1"/>
    <col min="15126" max="15360" width="9.140625" style="1442"/>
    <col min="15361" max="15362" width="7.7109375" style="1442" customWidth="1"/>
    <col min="15363" max="15363" width="5.7109375" style="1442" customWidth="1"/>
    <col min="15364" max="15365" width="7.7109375" style="1442" customWidth="1"/>
    <col min="15366" max="15366" width="5.7109375" style="1442" customWidth="1"/>
    <col min="15367" max="15368" width="7.7109375" style="1442" customWidth="1"/>
    <col min="15369" max="15369" width="5.7109375" style="1442" customWidth="1"/>
    <col min="15370" max="15371" width="7.7109375" style="1442" customWidth="1"/>
    <col min="15372" max="15372" width="5.7109375" style="1442" customWidth="1"/>
    <col min="15373" max="15373" width="8.5703125" style="1442" customWidth="1"/>
    <col min="15374" max="15374" width="14.140625" style="1442" customWidth="1"/>
    <col min="15375" max="15375" width="12.28515625" style="1442" customWidth="1"/>
    <col min="15376" max="15376" width="9.140625" style="1442"/>
    <col min="15377" max="15379" width="9.7109375" style="1442" customWidth="1"/>
    <col min="15380" max="15381" width="16.5703125" style="1442" customWidth="1"/>
    <col min="15382" max="15616" width="9.140625" style="1442"/>
    <col min="15617" max="15618" width="7.7109375" style="1442" customWidth="1"/>
    <col min="15619" max="15619" width="5.7109375" style="1442" customWidth="1"/>
    <col min="15620" max="15621" width="7.7109375" style="1442" customWidth="1"/>
    <col min="15622" max="15622" width="5.7109375" style="1442" customWidth="1"/>
    <col min="15623" max="15624" width="7.7109375" style="1442" customWidth="1"/>
    <col min="15625" max="15625" width="5.7109375" style="1442" customWidth="1"/>
    <col min="15626" max="15627" width="7.7109375" style="1442" customWidth="1"/>
    <col min="15628" max="15628" width="5.7109375" style="1442" customWidth="1"/>
    <col min="15629" max="15629" width="8.5703125" style="1442" customWidth="1"/>
    <col min="15630" max="15630" width="14.140625" style="1442" customWidth="1"/>
    <col min="15631" max="15631" width="12.28515625" style="1442" customWidth="1"/>
    <col min="15632" max="15632" width="9.140625" style="1442"/>
    <col min="15633" max="15635" width="9.7109375" style="1442" customWidth="1"/>
    <col min="15636" max="15637" width="16.5703125" style="1442" customWidth="1"/>
    <col min="15638" max="15872" width="9.140625" style="1442"/>
    <col min="15873" max="15874" width="7.7109375" style="1442" customWidth="1"/>
    <col min="15875" max="15875" width="5.7109375" style="1442" customWidth="1"/>
    <col min="15876" max="15877" width="7.7109375" style="1442" customWidth="1"/>
    <col min="15878" max="15878" width="5.7109375" style="1442" customWidth="1"/>
    <col min="15879" max="15880" width="7.7109375" style="1442" customWidth="1"/>
    <col min="15881" max="15881" width="5.7109375" style="1442" customWidth="1"/>
    <col min="15882" max="15883" width="7.7109375" style="1442" customWidth="1"/>
    <col min="15884" max="15884" width="5.7109375" style="1442" customWidth="1"/>
    <col min="15885" max="15885" width="8.5703125" style="1442" customWidth="1"/>
    <col min="15886" max="15886" width="14.140625" style="1442" customWidth="1"/>
    <col min="15887" max="15887" width="12.28515625" style="1442" customWidth="1"/>
    <col min="15888" max="15888" width="9.140625" style="1442"/>
    <col min="15889" max="15891" width="9.7109375" style="1442" customWidth="1"/>
    <col min="15892" max="15893" width="16.5703125" style="1442" customWidth="1"/>
    <col min="15894" max="16128" width="9.140625" style="1442"/>
    <col min="16129" max="16130" width="7.7109375" style="1442" customWidth="1"/>
    <col min="16131" max="16131" width="5.7109375" style="1442" customWidth="1"/>
    <col min="16132" max="16133" width="7.7109375" style="1442" customWidth="1"/>
    <col min="16134" max="16134" width="5.7109375" style="1442" customWidth="1"/>
    <col min="16135" max="16136" width="7.7109375" style="1442" customWidth="1"/>
    <col min="16137" max="16137" width="5.7109375" style="1442" customWidth="1"/>
    <col min="16138" max="16139" width="7.7109375" style="1442" customWidth="1"/>
    <col min="16140" max="16140" width="5.7109375" style="1442" customWidth="1"/>
    <col min="16141" max="16141" width="8.5703125" style="1442" customWidth="1"/>
    <col min="16142" max="16142" width="14.140625" style="1442" customWidth="1"/>
    <col min="16143" max="16143" width="12.28515625" style="1442" customWidth="1"/>
    <col min="16144" max="16144" width="9.140625" style="1442"/>
    <col min="16145" max="16147" width="9.7109375" style="1442" customWidth="1"/>
    <col min="16148" max="16149" width="16.5703125" style="1442" customWidth="1"/>
    <col min="16150" max="16384" width="9.140625" style="1442"/>
  </cols>
  <sheetData>
    <row r="1" spans="1:78" s="1501" customFormat="1" ht="18.75">
      <c r="A1" s="4728" t="s">
        <v>1286</v>
      </c>
      <c r="B1" s="4728"/>
      <c r="C1" s="4728"/>
      <c r="D1" s="4728"/>
      <c r="E1" s="4728"/>
      <c r="F1" s="4728"/>
      <c r="G1" s="4728"/>
      <c r="H1" s="4728"/>
      <c r="I1" s="4728"/>
      <c r="J1" s="4728"/>
      <c r="K1" s="4728"/>
      <c r="L1" s="4728"/>
      <c r="M1" s="4728"/>
      <c r="N1" s="4728"/>
      <c r="O1" s="1500"/>
      <c r="P1" s="1500"/>
      <c r="Q1" s="1500"/>
      <c r="R1" s="1500"/>
      <c r="S1" s="1500"/>
      <c r="T1" s="1500"/>
      <c r="U1" s="986"/>
      <c r="V1" s="987"/>
      <c r="W1" s="987"/>
      <c r="X1" s="987"/>
      <c r="Y1" s="987"/>
      <c r="Z1" s="987"/>
      <c r="AA1" s="987"/>
      <c r="AB1" s="987"/>
      <c r="AC1" s="987"/>
      <c r="AD1" s="987"/>
      <c r="AE1" s="987"/>
      <c r="AF1" s="987"/>
      <c r="AG1" s="987"/>
      <c r="AH1" s="987"/>
      <c r="AI1" s="987"/>
      <c r="AJ1" s="987"/>
      <c r="AK1" s="987"/>
      <c r="AL1" s="987"/>
      <c r="AM1" s="987"/>
      <c r="AN1" s="987"/>
      <c r="AO1" s="987"/>
      <c r="AP1" s="987"/>
      <c r="AQ1" s="987"/>
      <c r="AR1" s="987"/>
      <c r="AS1" s="987"/>
      <c r="AT1" s="987"/>
      <c r="AU1" s="987"/>
      <c r="AV1" s="987"/>
      <c r="AW1" s="987"/>
      <c r="AX1" s="987"/>
      <c r="AY1" s="987"/>
      <c r="AZ1" s="987"/>
      <c r="BA1" s="987"/>
      <c r="BB1" s="987"/>
      <c r="BC1" s="987"/>
      <c r="BD1" s="987"/>
      <c r="BE1" s="987"/>
      <c r="BF1" s="987"/>
      <c r="BG1" s="987"/>
      <c r="BH1" s="987"/>
      <c r="BI1" s="987"/>
      <c r="BJ1" s="987"/>
      <c r="BK1" s="987"/>
      <c r="BL1" s="987"/>
      <c r="BM1" s="987"/>
      <c r="BN1" s="987"/>
      <c r="BO1" s="987"/>
      <c r="BP1" s="987"/>
      <c r="BQ1" s="987"/>
      <c r="BR1" s="987"/>
      <c r="BS1" s="987"/>
      <c r="BT1" s="987"/>
      <c r="BU1" s="987"/>
      <c r="BV1" s="987"/>
      <c r="BW1" s="987"/>
      <c r="BX1" s="987"/>
      <c r="BY1" s="987"/>
      <c r="BZ1" s="987"/>
    </row>
    <row r="2" spans="1:78" s="1501" customFormat="1" ht="18.75">
      <c r="A2" s="4728" t="s">
        <v>1287</v>
      </c>
      <c r="B2" s="4728"/>
      <c r="C2" s="4728"/>
      <c r="D2" s="4728"/>
      <c r="E2" s="4728"/>
      <c r="F2" s="4728"/>
      <c r="G2" s="4728"/>
      <c r="H2" s="4728"/>
      <c r="I2" s="4728"/>
      <c r="J2" s="4728"/>
      <c r="K2" s="4728"/>
      <c r="L2" s="4728"/>
      <c r="M2" s="4728"/>
      <c r="N2" s="4728"/>
      <c r="O2" s="1500"/>
      <c r="P2" s="1500"/>
      <c r="Q2" s="1500"/>
      <c r="R2" s="1500"/>
      <c r="S2" s="1500"/>
      <c r="T2" s="1500"/>
      <c r="U2" s="986"/>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row>
    <row r="3" spans="1:78" s="1501" customFormat="1" ht="15.75">
      <c r="A3" s="1502" t="s">
        <v>1288</v>
      </c>
      <c r="B3" s="1500"/>
      <c r="C3" s="1500"/>
      <c r="D3" s="1500"/>
      <c r="E3" s="1500"/>
      <c r="F3" s="1500"/>
      <c r="G3" s="1500"/>
      <c r="H3" s="1500"/>
      <c r="I3" s="1500"/>
      <c r="J3" s="1500"/>
      <c r="K3" s="1500"/>
      <c r="L3" s="1500"/>
      <c r="M3" s="1500"/>
      <c r="N3" s="1503" t="s">
        <v>1289</v>
      </c>
      <c r="O3" s="1502" t="s">
        <v>1290</v>
      </c>
      <c r="P3" s="1500"/>
      <c r="Q3" s="1500"/>
      <c r="R3" s="1500"/>
      <c r="S3" s="1500"/>
      <c r="T3" s="1503" t="s">
        <v>1291</v>
      </c>
      <c r="U3" s="986"/>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row>
    <row r="4" spans="1:78" ht="19.5" customHeight="1">
      <c r="A4" s="1391" t="s">
        <v>159</v>
      </c>
      <c r="B4" s="1392"/>
      <c r="C4" s="1393" t="s">
        <v>61</v>
      </c>
      <c r="D4" s="1391" t="s">
        <v>60</v>
      </c>
      <c r="E4" s="1392"/>
      <c r="F4" s="1393" t="s">
        <v>59</v>
      </c>
      <c r="G4" s="1391" t="s">
        <v>58</v>
      </c>
      <c r="H4" s="4698" t="s">
        <v>158</v>
      </c>
      <c r="I4" s="4699"/>
      <c r="J4" s="1391" t="s">
        <v>56</v>
      </c>
      <c r="K4" s="1392"/>
      <c r="L4" s="1393" t="s">
        <v>55</v>
      </c>
      <c r="M4" s="1504"/>
      <c r="N4" s="1393" t="s">
        <v>1036</v>
      </c>
      <c r="O4" s="1394"/>
      <c r="P4" s="1395" t="s">
        <v>96</v>
      </c>
      <c r="Q4" s="1396"/>
      <c r="R4" s="1397" t="s">
        <v>1244</v>
      </c>
      <c r="S4" s="1505"/>
      <c r="T4" s="1397" t="s">
        <v>1036</v>
      </c>
      <c r="U4" s="1506"/>
    </row>
    <row r="5" spans="1:78" ht="19.5" customHeight="1">
      <c r="A5" s="1398" t="s">
        <v>95</v>
      </c>
      <c r="B5" s="1398" t="s">
        <v>573</v>
      </c>
      <c r="C5" s="1399" t="s">
        <v>572</v>
      </c>
      <c r="D5" s="1400" t="s">
        <v>95</v>
      </c>
      <c r="E5" s="1398" t="s">
        <v>573</v>
      </c>
      <c r="F5" s="1399" t="s">
        <v>572</v>
      </c>
      <c r="G5" s="1400" t="s">
        <v>95</v>
      </c>
      <c r="H5" s="1398" t="s">
        <v>573</v>
      </c>
      <c r="I5" s="1399" t="s">
        <v>572</v>
      </c>
      <c r="J5" s="1400" t="s">
        <v>95</v>
      </c>
      <c r="K5" s="1398" t="s">
        <v>573</v>
      </c>
      <c r="L5" s="1400" t="s">
        <v>572</v>
      </c>
      <c r="M5" s="1401"/>
      <c r="N5" s="1507" t="s">
        <v>1038</v>
      </c>
      <c r="O5" s="1403" t="s">
        <v>1245</v>
      </c>
      <c r="P5" s="1404" t="s">
        <v>95</v>
      </c>
      <c r="Q5" s="1405" t="s">
        <v>573</v>
      </c>
      <c r="R5" s="1406" t="s">
        <v>572</v>
      </c>
      <c r="S5" s="1407"/>
      <c r="T5" s="1508" t="s">
        <v>1038</v>
      </c>
      <c r="U5" s="1506"/>
    </row>
    <row r="6" spans="1:78" ht="19.5" customHeight="1">
      <c r="A6" s="1509" t="s">
        <v>96</v>
      </c>
      <c r="B6" s="1509" t="s">
        <v>562</v>
      </c>
      <c r="C6" s="1510" t="s">
        <v>561</v>
      </c>
      <c r="D6" s="1511" t="s">
        <v>96</v>
      </c>
      <c r="E6" s="1509" t="s">
        <v>562</v>
      </c>
      <c r="F6" s="1510" t="s">
        <v>561</v>
      </c>
      <c r="G6" s="1511" t="s">
        <v>96</v>
      </c>
      <c r="H6" s="1509" t="s">
        <v>562</v>
      </c>
      <c r="I6" s="1510" t="s">
        <v>561</v>
      </c>
      <c r="J6" s="1511" t="s">
        <v>96</v>
      </c>
      <c r="K6" s="1509" t="s">
        <v>562</v>
      </c>
      <c r="L6" s="1511" t="s">
        <v>561</v>
      </c>
      <c r="M6" s="1512"/>
      <c r="N6" s="1513"/>
      <c r="O6" s="1514" t="s">
        <v>503</v>
      </c>
      <c r="P6" s="1515" t="s">
        <v>96</v>
      </c>
      <c r="Q6" s="1516" t="s">
        <v>562</v>
      </c>
      <c r="R6" s="1517" t="s">
        <v>561</v>
      </c>
      <c r="S6" s="1407"/>
      <c r="T6" s="1518"/>
      <c r="U6" s="1506"/>
    </row>
    <row r="7" spans="1:78" ht="35.1" customHeight="1">
      <c r="A7" s="1519">
        <f t="shared" ref="A7:A18" si="0">SUM(B7:C7)</f>
        <v>348</v>
      </c>
      <c r="B7" s="1520">
        <v>254</v>
      </c>
      <c r="C7" s="1521">
        <v>94</v>
      </c>
      <c r="D7" s="1519">
        <f t="shared" ref="D7:D12" si="1">SUM(E7:F7)</f>
        <v>425</v>
      </c>
      <c r="E7" s="1520">
        <v>112</v>
      </c>
      <c r="F7" s="1521">
        <v>313</v>
      </c>
      <c r="G7" s="1519">
        <f t="shared" ref="G7:G18" si="2">SUM(H7:I7)</f>
        <v>358</v>
      </c>
      <c r="H7" s="1520">
        <v>163</v>
      </c>
      <c r="I7" s="1521">
        <v>195</v>
      </c>
      <c r="J7" s="1519">
        <f t="shared" ref="J7:J18" si="3">SUM(K7:L7)</f>
        <v>853</v>
      </c>
      <c r="K7" s="1519">
        <v>646</v>
      </c>
      <c r="L7" s="1522">
        <v>207</v>
      </c>
      <c r="M7" s="1420" t="s">
        <v>1039</v>
      </c>
      <c r="N7" s="1523" t="s">
        <v>1040</v>
      </c>
      <c r="O7" s="1524">
        <f t="shared" ref="O7:O18" si="4">R7/P7*100</f>
        <v>32.065672641983582</v>
      </c>
      <c r="P7" s="1525">
        <f t="shared" ref="P7:R18" si="5">SUM(J7+G7+D7+A7+J25+G25+D25+A25+J41+G41+D41+A41+J57+G57+D57+A57+J73+G73+D73+A73)</f>
        <v>5969</v>
      </c>
      <c r="Q7" s="1525">
        <f t="shared" si="5"/>
        <v>4055</v>
      </c>
      <c r="R7" s="1525">
        <f t="shared" si="5"/>
        <v>1914</v>
      </c>
      <c r="S7" s="1424" t="s">
        <v>1039</v>
      </c>
      <c r="T7" s="1526" t="s">
        <v>1040</v>
      </c>
      <c r="U7" s="1506"/>
    </row>
    <row r="8" spans="1:78" ht="35.1" customHeight="1">
      <c r="A8" s="1519">
        <f t="shared" si="0"/>
        <v>145</v>
      </c>
      <c r="B8" s="1520">
        <v>126</v>
      </c>
      <c r="C8" s="1521">
        <v>19</v>
      </c>
      <c r="D8" s="1519">
        <f t="shared" si="1"/>
        <v>466</v>
      </c>
      <c r="E8" s="1520">
        <v>87</v>
      </c>
      <c r="F8" s="1521">
        <v>379</v>
      </c>
      <c r="G8" s="1519">
        <f t="shared" si="2"/>
        <v>219</v>
      </c>
      <c r="H8" s="1520">
        <v>101</v>
      </c>
      <c r="I8" s="1521">
        <v>118</v>
      </c>
      <c r="J8" s="1519">
        <f t="shared" si="3"/>
        <v>574</v>
      </c>
      <c r="K8" s="1519">
        <v>434</v>
      </c>
      <c r="L8" s="1522">
        <v>140</v>
      </c>
      <c r="M8" s="1527" t="s">
        <v>1042</v>
      </c>
      <c r="N8" s="1428" t="s">
        <v>1246</v>
      </c>
      <c r="O8" s="1528">
        <f t="shared" si="4"/>
        <v>33.913043478260867</v>
      </c>
      <c r="P8" s="1529">
        <f t="shared" si="5"/>
        <v>3335</v>
      </c>
      <c r="Q8" s="1529">
        <f t="shared" si="5"/>
        <v>2204</v>
      </c>
      <c r="R8" s="1529">
        <f t="shared" si="5"/>
        <v>1131</v>
      </c>
      <c r="S8" s="1530" t="s">
        <v>1042</v>
      </c>
      <c r="T8" s="1403"/>
      <c r="U8" s="1506"/>
    </row>
    <row r="9" spans="1:78" ht="35.1" customHeight="1">
      <c r="A9" s="1531">
        <f t="shared" si="0"/>
        <v>493</v>
      </c>
      <c r="B9" s="1531">
        <f>SUM(B7:B8)</f>
        <v>380</v>
      </c>
      <c r="C9" s="1532">
        <f>SUM(C7:C8)</f>
        <v>113</v>
      </c>
      <c r="D9" s="1531">
        <f t="shared" si="1"/>
        <v>891</v>
      </c>
      <c r="E9" s="1531">
        <f>SUM(E7:E8)</f>
        <v>199</v>
      </c>
      <c r="F9" s="1532">
        <f>SUM(F7:F8)</f>
        <v>692</v>
      </c>
      <c r="G9" s="1531">
        <f t="shared" si="2"/>
        <v>577</v>
      </c>
      <c r="H9" s="1531">
        <f>SUM(H7:H8)</f>
        <v>264</v>
      </c>
      <c r="I9" s="1532">
        <f>SUM(I7:I8)</f>
        <v>313</v>
      </c>
      <c r="J9" s="1531">
        <f t="shared" si="3"/>
        <v>1427</v>
      </c>
      <c r="K9" s="1531">
        <f>SUM(K7:K8)</f>
        <v>1080</v>
      </c>
      <c r="L9" s="1532">
        <f>SUM(L7:L8)</f>
        <v>347</v>
      </c>
      <c r="M9" s="1437" t="s">
        <v>1044</v>
      </c>
      <c r="N9" s="1533" t="s">
        <v>1045</v>
      </c>
      <c r="O9" s="1534">
        <f t="shared" si="4"/>
        <v>32.727858985382632</v>
      </c>
      <c r="P9" s="1517">
        <f t="shared" si="5"/>
        <v>9304</v>
      </c>
      <c r="Q9" s="1517">
        <f t="shared" si="5"/>
        <v>6259</v>
      </c>
      <c r="R9" s="1517">
        <f t="shared" si="5"/>
        <v>3045</v>
      </c>
      <c r="S9" s="1535" t="s">
        <v>1044</v>
      </c>
      <c r="T9" s="1536" t="s">
        <v>1045</v>
      </c>
      <c r="U9" s="1506"/>
    </row>
    <row r="10" spans="1:78" ht="35.1" customHeight="1">
      <c r="A10" s="1519">
        <f t="shared" si="0"/>
        <v>531</v>
      </c>
      <c r="B10" s="1520">
        <v>3</v>
      </c>
      <c r="C10" s="1521">
        <v>528</v>
      </c>
      <c r="D10" s="1519">
        <f t="shared" si="1"/>
        <v>371</v>
      </c>
      <c r="E10" s="1520">
        <v>0</v>
      </c>
      <c r="F10" s="1521">
        <v>371</v>
      </c>
      <c r="G10" s="1519">
        <f t="shared" si="2"/>
        <v>570</v>
      </c>
      <c r="H10" s="1520">
        <v>1</v>
      </c>
      <c r="I10" s="1521">
        <v>569</v>
      </c>
      <c r="J10" s="1519">
        <f t="shared" si="3"/>
        <v>998</v>
      </c>
      <c r="K10" s="1519">
        <v>7</v>
      </c>
      <c r="L10" s="1522">
        <v>991</v>
      </c>
      <c r="M10" s="1420" t="s">
        <v>1039</v>
      </c>
      <c r="N10" s="1523" t="s">
        <v>1046</v>
      </c>
      <c r="O10" s="1537">
        <f t="shared" si="4"/>
        <v>99.616152310763084</v>
      </c>
      <c r="P10" s="1538">
        <f t="shared" si="5"/>
        <v>6513</v>
      </c>
      <c r="Q10" s="1538">
        <f t="shared" si="5"/>
        <v>25</v>
      </c>
      <c r="R10" s="1538">
        <f t="shared" si="5"/>
        <v>6488</v>
      </c>
      <c r="S10" s="1539" t="s">
        <v>1039</v>
      </c>
      <c r="T10" s="1540" t="s">
        <v>1046</v>
      </c>
      <c r="U10" s="1506"/>
    </row>
    <row r="11" spans="1:78" ht="35.1" customHeight="1">
      <c r="A11" s="1519">
        <f t="shared" si="0"/>
        <v>595</v>
      </c>
      <c r="B11" s="1520">
        <v>266</v>
      </c>
      <c r="C11" s="1521">
        <v>329</v>
      </c>
      <c r="D11" s="1519">
        <f t="shared" si="1"/>
        <v>921</v>
      </c>
      <c r="E11" s="1520">
        <v>135</v>
      </c>
      <c r="F11" s="1521">
        <v>786</v>
      </c>
      <c r="G11" s="1519">
        <f t="shared" si="2"/>
        <v>465</v>
      </c>
      <c r="H11" s="1520">
        <v>72</v>
      </c>
      <c r="I11" s="1521">
        <v>393</v>
      </c>
      <c r="J11" s="1519">
        <f t="shared" si="3"/>
        <v>1741</v>
      </c>
      <c r="K11" s="1519">
        <v>437</v>
      </c>
      <c r="L11" s="1522">
        <v>1304</v>
      </c>
      <c r="M11" s="1527" t="s">
        <v>1042</v>
      </c>
      <c r="N11" s="1428" t="s">
        <v>1047</v>
      </c>
      <c r="O11" s="1541">
        <f t="shared" si="4"/>
        <v>73.561042760044742</v>
      </c>
      <c r="P11" s="1542">
        <f t="shared" si="5"/>
        <v>11623</v>
      </c>
      <c r="Q11" s="1542">
        <f t="shared" si="5"/>
        <v>3073</v>
      </c>
      <c r="R11" s="1542">
        <f t="shared" si="5"/>
        <v>8550</v>
      </c>
      <c r="S11" s="1543" t="s">
        <v>1042</v>
      </c>
      <c r="T11" s="1544" t="s">
        <v>1047</v>
      </c>
      <c r="U11" s="1506"/>
    </row>
    <row r="12" spans="1:78" ht="35.1" customHeight="1">
      <c r="A12" s="1531">
        <f t="shared" si="0"/>
        <v>1126</v>
      </c>
      <c r="B12" s="1531">
        <f>SUM(B10:B11)</f>
        <v>269</v>
      </c>
      <c r="C12" s="1532">
        <f>SUM(C10:C11)</f>
        <v>857</v>
      </c>
      <c r="D12" s="1531">
        <f t="shared" si="1"/>
        <v>1292</v>
      </c>
      <c r="E12" s="1531">
        <f>SUM(E10:E11)</f>
        <v>135</v>
      </c>
      <c r="F12" s="1532">
        <f>SUM(F10:F11)</f>
        <v>1157</v>
      </c>
      <c r="G12" s="1531">
        <f t="shared" si="2"/>
        <v>1035</v>
      </c>
      <c r="H12" s="1531">
        <f>SUM(H10:H11)</f>
        <v>73</v>
      </c>
      <c r="I12" s="1532">
        <f>SUM(I10:I11)</f>
        <v>962</v>
      </c>
      <c r="J12" s="1531">
        <f t="shared" si="3"/>
        <v>2739</v>
      </c>
      <c r="K12" s="1531">
        <f>SUM(K10:K11)</f>
        <v>444</v>
      </c>
      <c r="L12" s="1532">
        <f>SUM(L10:L11)</f>
        <v>2295</v>
      </c>
      <c r="M12" s="1437" t="s">
        <v>1044</v>
      </c>
      <c r="N12" s="1533" t="s">
        <v>121</v>
      </c>
      <c r="O12" s="1545">
        <f t="shared" si="4"/>
        <v>82.91795324217027</v>
      </c>
      <c r="P12" s="1546">
        <f t="shared" si="5"/>
        <v>18136</v>
      </c>
      <c r="Q12" s="1546">
        <f t="shared" si="5"/>
        <v>3098</v>
      </c>
      <c r="R12" s="1546">
        <f t="shared" si="5"/>
        <v>15038</v>
      </c>
      <c r="S12" s="1547" t="s">
        <v>1044</v>
      </c>
      <c r="T12" s="1548" t="s">
        <v>121</v>
      </c>
      <c r="U12" s="1506"/>
    </row>
    <row r="13" spans="1:78" ht="35.1" customHeight="1">
      <c r="A13" s="1409">
        <f>SUM(B13:C13)</f>
        <v>7</v>
      </c>
      <c r="B13" s="1401">
        <v>0</v>
      </c>
      <c r="C13" s="1549">
        <v>7</v>
      </c>
      <c r="D13" s="1409">
        <f>SUM(E13:F13)</f>
        <v>15</v>
      </c>
      <c r="E13" s="1401">
        <v>0</v>
      </c>
      <c r="F13" s="1549">
        <v>15</v>
      </c>
      <c r="G13" s="1409">
        <f>SUM(H13:I13)</f>
        <v>5</v>
      </c>
      <c r="H13" s="1401">
        <v>0</v>
      </c>
      <c r="I13" s="1549">
        <v>5</v>
      </c>
      <c r="J13" s="1409">
        <f>SUM(K13:L13)</f>
        <v>19</v>
      </c>
      <c r="K13" s="1409">
        <v>0</v>
      </c>
      <c r="L13" s="1411">
        <v>19</v>
      </c>
      <c r="M13" s="1550" t="s">
        <v>1039</v>
      </c>
      <c r="N13" s="1551" t="s">
        <v>1048</v>
      </c>
      <c r="O13" s="1537">
        <f t="shared" si="4"/>
        <v>98.05194805194806</v>
      </c>
      <c r="P13" s="1538">
        <f t="shared" si="5"/>
        <v>154</v>
      </c>
      <c r="Q13" s="1538">
        <f t="shared" si="5"/>
        <v>3</v>
      </c>
      <c r="R13" s="1538">
        <f t="shared" si="5"/>
        <v>151</v>
      </c>
      <c r="S13" s="1552" t="s">
        <v>1039</v>
      </c>
      <c r="T13" s="1553" t="s">
        <v>1048</v>
      </c>
      <c r="U13" s="1506"/>
    </row>
    <row r="14" spans="1:78" ht="35.1" customHeight="1">
      <c r="A14" s="1426">
        <f>SUM(B14:C14)</f>
        <v>2</v>
      </c>
      <c r="B14" s="1554">
        <v>0</v>
      </c>
      <c r="C14" s="1555">
        <v>2</v>
      </c>
      <c r="D14" s="1426">
        <f>SUM(E14:F14)</f>
        <v>9</v>
      </c>
      <c r="E14" s="1554">
        <v>0</v>
      </c>
      <c r="F14" s="1555">
        <v>9</v>
      </c>
      <c r="G14" s="1426">
        <f>SUM(H14:I14)</f>
        <v>9</v>
      </c>
      <c r="H14" s="1554">
        <v>0</v>
      </c>
      <c r="I14" s="1555">
        <v>9</v>
      </c>
      <c r="J14" s="1426">
        <f>SUM(K14:L14)</f>
        <v>98</v>
      </c>
      <c r="K14" s="1426">
        <v>0</v>
      </c>
      <c r="L14" s="1556">
        <v>98</v>
      </c>
      <c r="M14" s="1557" t="s">
        <v>1042</v>
      </c>
      <c r="N14" s="1558"/>
      <c r="O14" s="1559">
        <f t="shared" si="4"/>
        <v>95.348837209302332</v>
      </c>
      <c r="P14" s="1542">
        <f t="shared" si="5"/>
        <v>172</v>
      </c>
      <c r="Q14" s="1542">
        <f t="shared" si="5"/>
        <v>8</v>
      </c>
      <c r="R14" s="1542">
        <f t="shared" si="5"/>
        <v>164</v>
      </c>
      <c r="S14" s="1560" t="s">
        <v>1042</v>
      </c>
      <c r="T14" s="1561"/>
      <c r="U14" s="1506"/>
    </row>
    <row r="15" spans="1:78" ht="35.1" customHeight="1">
      <c r="A15" s="1531">
        <f t="shared" ref="A15:L15" si="6">SUM(A13:A14)</f>
        <v>9</v>
      </c>
      <c r="B15" s="1562">
        <f t="shared" si="6"/>
        <v>0</v>
      </c>
      <c r="C15" s="1563">
        <f t="shared" si="6"/>
        <v>9</v>
      </c>
      <c r="D15" s="1531">
        <f t="shared" si="6"/>
        <v>24</v>
      </c>
      <c r="E15" s="1562">
        <f t="shared" si="6"/>
        <v>0</v>
      </c>
      <c r="F15" s="1563">
        <f t="shared" si="6"/>
        <v>24</v>
      </c>
      <c r="G15" s="1531">
        <f t="shared" si="6"/>
        <v>14</v>
      </c>
      <c r="H15" s="1562">
        <f t="shared" si="6"/>
        <v>0</v>
      </c>
      <c r="I15" s="1563">
        <f t="shared" si="6"/>
        <v>14</v>
      </c>
      <c r="J15" s="1531">
        <f t="shared" si="6"/>
        <v>117</v>
      </c>
      <c r="K15" s="1531">
        <f t="shared" si="6"/>
        <v>0</v>
      </c>
      <c r="L15" s="1564">
        <f t="shared" si="6"/>
        <v>117</v>
      </c>
      <c r="M15" s="1565" t="s">
        <v>1044</v>
      </c>
      <c r="N15" s="1566" t="s">
        <v>1049</v>
      </c>
      <c r="O15" s="1545">
        <f t="shared" si="4"/>
        <v>96.625766871165638</v>
      </c>
      <c r="P15" s="1546">
        <f t="shared" si="5"/>
        <v>326</v>
      </c>
      <c r="Q15" s="1546">
        <f t="shared" si="5"/>
        <v>11</v>
      </c>
      <c r="R15" s="1546">
        <f t="shared" si="5"/>
        <v>315</v>
      </c>
      <c r="S15" s="1567" t="s">
        <v>1044</v>
      </c>
      <c r="T15" s="1568" t="s">
        <v>1049</v>
      </c>
      <c r="U15" s="1506"/>
    </row>
    <row r="16" spans="1:78" ht="35.1" customHeight="1">
      <c r="A16" s="1438">
        <f t="shared" si="0"/>
        <v>357</v>
      </c>
      <c r="B16" s="1569">
        <v>0</v>
      </c>
      <c r="C16" s="1570">
        <v>357</v>
      </c>
      <c r="D16" s="1438">
        <f>SUM(E16:F16)</f>
        <v>695</v>
      </c>
      <c r="E16" s="1569">
        <v>1</v>
      </c>
      <c r="F16" s="1570">
        <v>694</v>
      </c>
      <c r="G16" s="1438">
        <f t="shared" si="2"/>
        <v>435</v>
      </c>
      <c r="H16" s="1569">
        <v>1</v>
      </c>
      <c r="I16" s="1570">
        <v>434</v>
      </c>
      <c r="J16" s="1438">
        <f t="shared" si="3"/>
        <v>1281</v>
      </c>
      <c r="K16" s="1438">
        <v>9</v>
      </c>
      <c r="L16" s="1571">
        <v>1272</v>
      </c>
      <c r="M16" s="1420" t="s">
        <v>1039</v>
      </c>
      <c r="N16" s="1523" t="s">
        <v>1050</v>
      </c>
      <c r="O16" s="1537">
        <f t="shared" si="4"/>
        <v>99.774407820528893</v>
      </c>
      <c r="P16" s="1538">
        <f t="shared" si="5"/>
        <v>7979</v>
      </c>
      <c r="Q16" s="1538">
        <f t="shared" si="5"/>
        <v>18</v>
      </c>
      <c r="R16" s="1538">
        <f t="shared" si="5"/>
        <v>7961</v>
      </c>
      <c r="S16" s="1539" t="s">
        <v>1039</v>
      </c>
      <c r="T16" s="1540" t="s">
        <v>1050</v>
      </c>
      <c r="U16" s="1506"/>
    </row>
    <row r="17" spans="1:21" ht="35.1" customHeight="1">
      <c r="A17" s="1519">
        <f t="shared" si="0"/>
        <v>47</v>
      </c>
      <c r="B17" s="1520">
        <v>5</v>
      </c>
      <c r="C17" s="1521">
        <v>42</v>
      </c>
      <c r="D17" s="1519">
        <f>SUM(E17:F17)</f>
        <v>265</v>
      </c>
      <c r="E17" s="1520">
        <v>3</v>
      </c>
      <c r="F17" s="1521">
        <v>262</v>
      </c>
      <c r="G17" s="1519">
        <f>SUM(H17:I17)</f>
        <v>144</v>
      </c>
      <c r="H17" s="1520">
        <v>2</v>
      </c>
      <c r="I17" s="1521">
        <v>142</v>
      </c>
      <c r="J17" s="1519">
        <f t="shared" si="3"/>
        <v>415</v>
      </c>
      <c r="K17" s="1519">
        <v>12</v>
      </c>
      <c r="L17" s="1522">
        <v>403</v>
      </c>
      <c r="M17" s="1527" t="s">
        <v>1042</v>
      </c>
      <c r="N17" s="1572" t="s">
        <v>1051</v>
      </c>
      <c r="O17" s="1541">
        <f t="shared" si="4"/>
        <v>91.057860900058444</v>
      </c>
      <c r="P17" s="1542">
        <f t="shared" si="5"/>
        <v>1711</v>
      </c>
      <c r="Q17" s="1542">
        <f t="shared" si="5"/>
        <v>153</v>
      </c>
      <c r="R17" s="1542">
        <f t="shared" si="5"/>
        <v>1558</v>
      </c>
      <c r="S17" s="1543" t="s">
        <v>1042</v>
      </c>
      <c r="T17" s="1573" t="s">
        <v>1051</v>
      </c>
      <c r="U17" s="1506"/>
    </row>
    <row r="18" spans="1:21" ht="35.1" customHeight="1">
      <c r="A18" s="1531">
        <f t="shared" si="0"/>
        <v>404</v>
      </c>
      <c r="B18" s="1531">
        <f>SUM(B16:B17)</f>
        <v>5</v>
      </c>
      <c r="C18" s="1532">
        <f>SUM(C16:C17)</f>
        <v>399</v>
      </c>
      <c r="D18" s="1531">
        <f>SUM(E18:F18)</f>
        <v>960</v>
      </c>
      <c r="E18" s="1531">
        <f>SUM(E16:E17)</f>
        <v>4</v>
      </c>
      <c r="F18" s="1532">
        <f>SUM(F16:F17)</f>
        <v>956</v>
      </c>
      <c r="G18" s="1531">
        <f t="shared" si="2"/>
        <v>579</v>
      </c>
      <c r="H18" s="1531">
        <f>SUM(H16:H17)</f>
        <v>3</v>
      </c>
      <c r="I18" s="1532">
        <f>SUM(I16:I17)</f>
        <v>576</v>
      </c>
      <c r="J18" s="1531">
        <f t="shared" si="3"/>
        <v>1696</v>
      </c>
      <c r="K18" s="1531">
        <f>SUM(K16:K17)</f>
        <v>21</v>
      </c>
      <c r="L18" s="1532">
        <f>SUM(L16:L17)</f>
        <v>1675</v>
      </c>
      <c r="M18" s="1437" t="s">
        <v>1044</v>
      </c>
      <c r="N18" s="1533" t="s">
        <v>1052</v>
      </c>
      <c r="O18" s="1574">
        <f t="shared" si="4"/>
        <v>98.235294117647058</v>
      </c>
      <c r="P18" s="1575">
        <f t="shared" si="5"/>
        <v>9690</v>
      </c>
      <c r="Q18" s="1575">
        <f t="shared" si="5"/>
        <v>171</v>
      </c>
      <c r="R18" s="1575">
        <f t="shared" si="5"/>
        <v>9519</v>
      </c>
      <c r="S18" s="1576" t="s">
        <v>1044</v>
      </c>
      <c r="T18" s="1548" t="s">
        <v>1052</v>
      </c>
      <c r="U18" s="1506"/>
    </row>
    <row r="19" spans="1:21" ht="15.75" customHeight="1">
      <c r="A19" s="1388"/>
      <c r="B19" s="1577"/>
      <c r="C19" s="1577"/>
      <c r="D19" s="1577"/>
      <c r="E19" s="1577"/>
      <c r="F19" s="1577"/>
      <c r="G19" s="1577"/>
      <c r="H19" s="1577"/>
      <c r="I19" s="1577"/>
      <c r="J19" s="1577"/>
      <c r="K19" s="1577"/>
      <c r="L19" s="1577"/>
      <c r="M19" s="1578"/>
      <c r="N19" s="1577"/>
      <c r="O19" s="1577"/>
      <c r="P19" s="1577"/>
      <c r="Q19" s="1577"/>
      <c r="R19" s="1577"/>
      <c r="S19" s="1577"/>
      <c r="T19" s="1577"/>
      <c r="U19" s="1506"/>
    </row>
    <row r="20" spans="1:21" ht="23.25" customHeight="1">
      <c r="A20" s="1439" t="s">
        <v>1237</v>
      </c>
      <c r="B20" s="1577"/>
      <c r="C20" s="1577"/>
      <c r="D20" s="1577"/>
      <c r="E20" s="1577"/>
      <c r="F20" s="1577"/>
      <c r="G20" s="1577"/>
      <c r="H20" s="1577"/>
      <c r="I20" s="1577"/>
      <c r="J20" s="1577"/>
      <c r="K20" s="1577"/>
      <c r="L20" s="1577"/>
      <c r="M20" s="1579"/>
      <c r="N20" s="1580" t="s">
        <v>1247</v>
      </c>
      <c r="O20" s="1577"/>
      <c r="P20" s="1577"/>
      <c r="Q20" s="1577"/>
      <c r="R20" s="1577"/>
      <c r="S20" s="1577"/>
      <c r="T20" s="1577"/>
      <c r="U20" s="1506"/>
    </row>
    <row r="21" spans="1:21" ht="15.75">
      <c r="A21" s="1581" t="s">
        <v>1290</v>
      </c>
      <c r="B21" s="1577"/>
      <c r="C21" s="1577"/>
      <c r="D21" s="1577"/>
      <c r="E21" s="1577"/>
      <c r="F21" s="1577"/>
      <c r="G21" s="1577"/>
      <c r="H21" s="1577"/>
      <c r="I21" s="1577"/>
      <c r="J21" s="1577"/>
      <c r="K21" s="1577"/>
      <c r="L21" s="1577"/>
      <c r="M21" s="1577"/>
      <c r="N21" s="1582" t="s">
        <v>1292</v>
      </c>
      <c r="O21" s="1582"/>
      <c r="P21" s="1506"/>
      <c r="Q21" s="1506"/>
      <c r="R21" s="1506"/>
      <c r="S21" s="1506"/>
      <c r="T21" s="1506"/>
      <c r="U21" s="1506"/>
    </row>
    <row r="22" spans="1:21" ht="19.5" customHeight="1">
      <c r="A22" s="1391" t="s">
        <v>1293</v>
      </c>
      <c r="B22" s="1392"/>
      <c r="C22" s="1393" t="s">
        <v>1294</v>
      </c>
      <c r="D22" s="1391" t="s">
        <v>68</v>
      </c>
      <c r="E22" s="1392"/>
      <c r="F22" s="1393" t="s">
        <v>161</v>
      </c>
      <c r="G22" s="1391" t="s">
        <v>66</v>
      </c>
      <c r="H22" s="1392"/>
      <c r="I22" s="1393" t="s">
        <v>65</v>
      </c>
      <c r="J22" s="1391" t="s">
        <v>64</v>
      </c>
      <c r="K22" s="1392"/>
      <c r="L22" s="1583" t="s">
        <v>160</v>
      </c>
      <c r="M22" s="1504"/>
      <c r="N22" s="1393" t="s">
        <v>1036</v>
      </c>
      <c r="O22" s="1441"/>
      <c r="P22" s="1506"/>
      <c r="Q22" s="1506"/>
      <c r="R22" s="1506"/>
      <c r="S22" s="1506"/>
      <c r="T22" s="1506"/>
      <c r="U22" s="1506"/>
    </row>
    <row r="23" spans="1:21" ht="19.5" customHeight="1">
      <c r="A23" s="1398" t="s">
        <v>95</v>
      </c>
      <c r="B23" s="1398" t="s">
        <v>573</v>
      </c>
      <c r="C23" s="1399" t="s">
        <v>572</v>
      </c>
      <c r="D23" s="1400" t="s">
        <v>95</v>
      </c>
      <c r="E23" s="1398" t="s">
        <v>573</v>
      </c>
      <c r="F23" s="1399" t="s">
        <v>572</v>
      </c>
      <c r="G23" s="1400" t="s">
        <v>95</v>
      </c>
      <c r="H23" s="1398" t="s">
        <v>573</v>
      </c>
      <c r="I23" s="1399" t="s">
        <v>572</v>
      </c>
      <c r="J23" s="1400" t="s">
        <v>95</v>
      </c>
      <c r="K23" s="1398" t="s">
        <v>573</v>
      </c>
      <c r="L23" s="1400" t="s">
        <v>572</v>
      </c>
      <c r="M23" s="1401"/>
      <c r="N23" s="1507" t="s">
        <v>1038</v>
      </c>
      <c r="O23" s="1584"/>
      <c r="P23" s="1506"/>
      <c r="Q23" s="1506"/>
      <c r="R23" s="1506"/>
      <c r="S23" s="1506"/>
      <c r="T23" s="1506"/>
      <c r="U23" s="1506"/>
    </row>
    <row r="24" spans="1:21" ht="19.5" customHeight="1">
      <c r="A24" s="1509" t="s">
        <v>96</v>
      </c>
      <c r="B24" s="1509" t="s">
        <v>562</v>
      </c>
      <c r="C24" s="1510" t="s">
        <v>561</v>
      </c>
      <c r="D24" s="1511" t="s">
        <v>96</v>
      </c>
      <c r="E24" s="1509" t="s">
        <v>562</v>
      </c>
      <c r="F24" s="1510" t="s">
        <v>561</v>
      </c>
      <c r="G24" s="1511" t="s">
        <v>96</v>
      </c>
      <c r="H24" s="1509" t="s">
        <v>562</v>
      </c>
      <c r="I24" s="1510" t="s">
        <v>561</v>
      </c>
      <c r="J24" s="1511" t="s">
        <v>96</v>
      </c>
      <c r="K24" s="1509" t="s">
        <v>562</v>
      </c>
      <c r="L24" s="1511" t="s">
        <v>561</v>
      </c>
      <c r="M24" s="1512"/>
      <c r="N24" s="1513"/>
      <c r="O24" s="1584"/>
      <c r="P24" s="1506"/>
      <c r="Q24" s="1506"/>
      <c r="R24" s="1506"/>
      <c r="S24" s="1506"/>
      <c r="T24" s="1506"/>
      <c r="U24" s="1506"/>
    </row>
    <row r="25" spans="1:21" ht="34.5" customHeight="1">
      <c r="A25" s="1519">
        <f t="shared" ref="A25:A36" si="7">SUM(B25:C25)</f>
        <v>331</v>
      </c>
      <c r="B25" s="1520">
        <v>147</v>
      </c>
      <c r="C25" s="1521">
        <v>184</v>
      </c>
      <c r="D25" s="1519">
        <f t="shared" ref="D25:D36" si="8">SUM(E25:F25)</f>
        <v>378</v>
      </c>
      <c r="E25" s="1520">
        <v>162</v>
      </c>
      <c r="F25" s="1521">
        <v>216</v>
      </c>
      <c r="G25" s="1519">
        <f t="shared" ref="G25:G36" si="9">SUM(H25:I25)</f>
        <v>466</v>
      </c>
      <c r="H25" s="1520">
        <v>402</v>
      </c>
      <c r="I25" s="1521">
        <v>64</v>
      </c>
      <c r="J25" s="1519">
        <f t="shared" ref="J25:J36" si="10">SUM(K25:L25)</f>
        <v>420</v>
      </c>
      <c r="K25" s="1519">
        <v>232</v>
      </c>
      <c r="L25" s="1522">
        <v>188</v>
      </c>
      <c r="M25" s="1420" t="s">
        <v>1039</v>
      </c>
      <c r="N25" s="1523" t="s">
        <v>1040</v>
      </c>
      <c r="O25" s="1584"/>
      <c r="P25" s="1506"/>
      <c r="Q25" s="1506"/>
      <c r="R25" s="1506"/>
      <c r="S25" s="1506"/>
      <c r="T25" s="1506"/>
      <c r="U25" s="1506"/>
    </row>
    <row r="26" spans="1:21" ht="34.5" customHeight="1">
      <c r="A26" s="1519">
        <f t="shared" si="7"/>
        <v>124</v>
      </c>
      <c r="B26" s="1520">
        <v>77</v>
      </c>
      <c r="C26" s="1521">
        <v>47</v>
      </c>
      <c r="D26" s="1519">
        <f t="shared" si="8"/>
        <v>372</v>
      </c>
      <c r="E26" s="1520">
        <v>124</v>
      </c>
      <c r="F26" s="1521">
        <v>248</v>
      </c>
      <c r="G26" s="1519">
        <f t="shared" si="9"/>
        <v>263</v>
      </c>
      <c r="H26" s="1520">
        <v>239</v>
      </c>
      <c r="I26" s="1521">
        <v>24</v>
      </c>
      <c r="J26" s="1519">
        <f t="shared" si="10"/>
        <v>247</v>
      </c>
      <c r="K26" s="1519">
        <v>133</v>
      </c>
      <c r="L26" s="1522">
        <v>114</v>
      </c>
      <c r="M26" s="1527" t="s">
        <v>1042</v>
      </c>
      <c r="N26" s="1428" t="s">
        <v>169</v>
      </c>
      <c r="O26" s="1441"/>
      <c r="P26" s="1506"/>
      <c r="Q26" s="1506"/>
      <c r="R26" s="1506"/>
      <c r="S26" s="1506"/>
      <c r="T26" s="1506"/>
      <c r="U26" s="1506"/>
    </row>
    <row r="27" spans="1:21" ht="34.5" customHeight="1">
      <c r="A27" s="1531">
        <f t="shared" si="7"/>
        <v>455</v>
      </c>
      <c r="B27" s="1531">
        <f>SUM(B25:B26)</f>
        <v>224</v>
      </c>
      <c r="C27" s="1532">
        <f>SUM(C25:C26)</f>
        <v>231</v>
      </c>
      <c r="D27" s="1531">
        <f t="shared" si="8"/>
        <v>750</v>
      </c>
      <c r="E27" s="1531">
        <f>SUM(E25:E26)</f>
        <v>286</v>
      </c>
      <c r="F27" s="1532">
        <f>SUM(F25:F26)</f>
        <v>464</v>
      </c>
      <c r="G27" s="1531">
        <f t="shared" si="9"/>
        <v>729</v>
      </c>
      <c r="H27" s="1531">
        <f>SUM(H25:H26)</f>
        <v>641</v>
      </c>
      <c r="I27" s="1532">
        <f>SUM(I25:I26)</f>
        <v>88</v>
      </c>
      <c r="J27" s="1531">
        <f t="shared" si="10"/>
        <v>667</v>
      </c>
      <c r="K27" s="1531">
        <f>SUM(K25:K26)</f>
        <v>365</v>
      </c>
      <c r="L27" s="1532">
        <f>SUM(L25:L26)</f>
        <v>302</v>
      </c>
      <c r="M27" s="1437" t="s">
        <v>1044</v>
      </c>
      <c r="N27" s="1533" t="s">
        <v>1045</v>
      </c>
      <c r="O27" s="1585"/>
      <c r="P27" s="1506"/>
      <c r="Q27" s="1506"/>
      <c r="R27" s="1506"/>
      <c r="S27" s="1506"/>
      <c r="T27" s="1506"/>
      <c r="U27" s="1506"/>
    </row>
    <row r="28" spans="1:21" ht="34.5" customHeight="1">
      <c r="A28" s="1519">
        <f t="shared" si="7"/>
        <v>151</v>
      </c>
      <c r="B28" s="1520">
        <v>1</v>
      </c>
      <c r="C28" s="1521">
        <v>150</v>
      </c>
      <c r="D28" s="1519">
        <f t="shared" si="8"/>
        <v>259</v>
      </c>
      <c r="E28" s="1520">
        <v>1</v>
      </c>
      <c r="F28" s="1521">
        <v>258</v>
      </c>
      <c r="G28" s="1519">
        <f t="shared" si="9"/>
        <v>354</v>
      </c>
      <c r="H28" s="1520">
        <v>0</v>
      </c>
      <c r="I28" s="1521">
        <v>354</v>
      </c>
      <c r="J28" s="1519">
        <f t="shared" si="10"/>
        <v>689</v>
      </c>
      <c r="K28" s="1519">
        <v>0</v>
      </c>
      <c r="L28" s="1522">
        <v>689</v>
      </c>
      <c r="M28" s="1420" t="s">
        <v>1039</v>
      </c>
      <c r="N28" s="1523" t="s">
        <v>1046</v>
      </c>
      <c r="O28" s="1584"/>
      <c r="P28" s="1506"/>
      <c r="Q28" s="1506"/>
      <c r="R28" s="1506"/>
      <c r="S28" s="1506"/>
      <c r="T28" s="1506"/>
      <c r="U28" s="1506"/>
    </row>
    <row r="29" spans="1:21" ht="34.5" customHeight="1">
      <c r="A29" s="1519">
        <f t="shared" si="7"/>
        <v>447</v>
      </c>
      <c r="B29" s="1520">
        <v>81</v>
      </c>
      <c r="C29" s="1521">
        <v>366</v>
      </c>
      <c r="D29" s="1519">
        <f t="shared" si="8"/>
        <v>890</v>
      </c>
      <c r="E29" s="1520">
        <v>103</v>
      </c>
      <c r="F29" s="1521">
        <v>787</v>
      </c>
      <c r="G29" s="1519">
        <f t="shared" si="9"/>
        <v>834</v>
      </c>
      <c r="H29" s="1520">
        <v>405</v>
      </c>
      <c r="I29" s="1521">
        <v>429</v>
      </c>
      <c r="J29" s="1519">
        <f t="shared" si="10"/>
        <v>899</v>
      </c>
      <c r="K29" s="1519">
        <v>196</v>
      </c>
      <c r="L29" s="1522">
        <v>703</v>
      </c>
      <c r="M29" s="1527" t="s">
        <v>1042</v>
      </c>
      <c r="N29" s="1428" t="s">
        <v>1047</v>
      </c>
      <c r="O29" s="1441"/>
      <c r="P29" s="1506"/>
      <c r="Q29" s="1506"/>
      <c r="R29" s="1506"/>
      <c r="S29" s="1506"/>
      <c r="T29" s="1506"/>
      <c r="U29" s="1506"/>
    </row>
    <row r="30" spans="1:21" ht="34.5" customHeight="1">
      <c r="A30" s="1531">
        <f t="shared" si="7"/>
        <v>598</v>
      </c>
      <c r="B30" s="1531">
        <f>SUM(B28:B29)</f>
        <v>82</v>
      </c>
      <c r="C30" s="1532">
        <f>SUM(C28:C29)</f>
        <v>516</v>
      </c>
      <c r="D30" s="1531">
        <f t="shared" si="8"/>
        <v>1149</v>
      </c>
      <c r="E30" s="1531">
        <f>SUM(E28:E29)</f>
        <v>104</v>
      </c>
      <c r="F30" s="1532">
        <f>SUM(F28:F29)</f>
        <v>1045</v>
      </c>
      <c r="G30" s="1531">
        <f t="shared" si="9"/>
        <v>1188</v>
      </c>
      <c r="H30" s="1531">
        <f>SUM(H28:H29)</f>
        <v>405</v>
      </c>
      <c r="I30" s="1532">
        <f>SUM(I28:I29)</f>
        <v>783</v>
      </c>
      <c r="J30" s="1531">
        <f t="shared" si="10"/>
        <v>1588</v>
      </c>
      <c r="K30" s="1531">
        <f>SUM(K28:K29)</f>
        <v>196</v>
      </c>
      <c r="L30" s="1532">
        <f>SUM(L28:L29)</f>
        <v>1392</v>
      </c>
      <c r="M30" s="1437" t="s">
        <v>1044</v>
      </c>
      <c r="N30" s="1533" t="s">
        <v>121</v>
      </c>
      <c r="O30" s="1585"/>
      <c r="P30" s="1506"/>
      <c r="Q30" s="1506"/>
      <c r="R30" s="1506"/>
      <c r="S30" s="1506"/>
      <c r="T30" s="1506"/>
      <c r="U30" s="1506"/>
    </row>
    <row r="31" spans="1:21" ht="34.5" customHeight="1">
      <c r="A31" s="1409">
        <f>SUM(B31:C31)</f>
        <v>5</v>
      </c>
      <c r="B31" s="1401">
        <v>0</v>
      </c>
      <c r="C31" s="1549">
        <v>5</v>
      </c>
      <c r="D31" s="1409">
        <f>SUM(E31:F31)</f>
        <v>11</v>
      </c>
      <c r="E31" s="1401">
        <v>0</v>
      </c>
      <c r="F31" s="1549">
        <v>11</v>
      </c>
      <c r="G31" s="1519">
        <f t="shared" si="9"/>
        <v>16</v>
      </c>
      <c r="H31" s="1401">
        <v>0</v>
      </c>
      <c r="I31" s="1549">
        <v>16</v>
      </c>
      <c r="J31" s="1409">
        <f>SUM(K31:L31)</f>
        <v>20</v>
      </c>
      <c r="K31" s="1409">
        <v>0</v>
      </c>
      <c r="L31" s="1411">
        <v>20</v>
      </c>
      <c r="M31" s="1586" t="s">
        <v>1039</v>
      </c>
      <c r="N31" s="1551" t="s">
        <v>1048</v>
      </c>
      <c r="O31" s="1585"/>
      <c r="P31" s="1506"/>
      <c r="Q31" s="1506"/>
      <c r="R31" s="1506"/>
      <c r="S31" s="1506"/>
      <c r="T31" s="1506"/>
      <c r="U31" s="1506"/>
    </row>
    <row r="32" spans="1:21" ht="34.5" customHeight="1">
      <c r="A32" s="1426">
        <f>SUM(B32:C32)</f>
        <v>5</v>
      </c>
      <c r="B32" s="1554">
        <v>0</v>
      </c>
      <c r="C32" s="1555">
        <v>5</v>
      </c>
      <c r="D32" s="1426">
        <f>SUM(E32:F32)</f>
        <v>10</v>
      </c>
      <c r="E32" s="1554">
        <v>0</v>
      </c>
      <c r="F32" s="1555">
        <v>10</v>
      </c>
      <c r="G32" s="1519">
        <f t="shared" si="9"/>
        <v>3</v>
      </c>
      <c r="H32" s="1554">
        <v>1</v>
      </c>
      <c r="I32" s="1555">
        <v>2</v>
      </c>
      <c r="J32" s="1426">
        <f>SUM(K32:L32)</f>
        <v>6</v>
      </c>
      <c r="K32" s="1426">
        <v>4</v>
      </c>
      <c r="L32" s="1587">
        <v>2</v>
      </c>
      <c r="M32" s="1588" t="s">
        <v>1042</v>
      </c>
      <c r="N32" s="1558"/>
      <c r="O32" s="1585"/>
      <c r="P32" s="1506"/>
      <c r="Q32" s="1506"/>
      <c r="R32" s="1506"/>
      <c r="S32" s="1506"/>
      <c r="T32" s="1506"/>
      <c r="U32" s="1506"/>
    </row>
    <row r="33" spans="1:21" ht="34.5" customHeight="1">
      <c r="A33" s="1531">
        <f t="shared" ref="A33:F33" si="11">SUM(A31:A32)</f>
        <v>10</v>
      </c>
      <c r="B33" s="1562">
        <f t="shared" si="11"/>
        <v>0</v>
      </c>
      <c r="C33" s="1563">
        <f t="shared" si="11"/>
        <v>10</v>
      </c>
      <c r="D33" s="1531">
        <f t="shared" si="11"/>
        <v>21</v>
      </c>
      <c r="E33" s="1562">
        <f t="shared" si="11"/>
        <v>0</v>
      </c>
      <c r="F33" s="1563">
        <f t="shared" si="11"/>
        <v>21</v>
      </c>
      <c r="G33" s="1531">
        <f t="shared" ref="G33:L33" si="12">SUM(G31:G32)</f>
        <v>19</v>
      </c>
      <c r="H33" s="1562">
        <f t="shared" si="12"/>
        <v>1</v>
      </c>
      <c r="I33" s="1563">
        <f t="shared" si="12"/>
        <v>18</v>
      </c>
      <c r="J33" s="1531">
        <f t="shared" si="12"/>
        <v>26</v>
      </c>
      <c r="K33" s="1531">
        <f t="shared" si="12"/>
        <v>4</v>
      </c>
      <c r="L33" s="1532">
        <f t="shared" si="12"/>
        <v>22</v>
      </c>
      <c r="M33" s="1589" t="s">
        <v>1044</v>
      </c>
      <c r="N33" s="1566" t="s">
        <v>1049</v>
      </c>
      <c r="O33" s="1585"/>
      <c r="P33" s="1506"/>
      <c r="Q33" s="1506"/>
      <c r="R33" s="1506"/>
      <c r="S33" s="1506"/>
      <c r="T33" s="1506"/>
      <c r="U33" s="1506"/>
    </row>
    <row r="34" spans="1:21" ht="34.5" customHeight="1">
      <c r="A34" s="1438">
        <f t="shared" si="7"/>
        <v>439</v>
      </c>
      <c r="B34" s="1569">
        <v>1</v>
      </c>
      <c r="C34" s="1570">
        <v>438</v>
      </c>
      <c r="D34" s="1438">
        <f t="shared" si="8"/>
        <v>583</v>
      </c>
      <c r="E34" s="1569">
        <v>1</v>
      </c>
      <c r="F34" s="1570">
        <v>582</v>
      </c>
      <c r="G34" s="1438">
        <f t="shared" si="9"/>
        <v>746</v>
      </c>
      <c r="H34" s="1569">
        <v>0</v>
      </c>
      <c r="I34" s="1570">
        <v>746</v>
      </c>
      <c r="J34" s="1438">
        <f t="shared" si="10"/>
        <v>545</v>
      </c>
      <c r="K34" s="1438">
        <v>0</v>
      </c>
      <c r="L34" s="1571">
        <v>545</v>
      </c>
      <c r="M34" s="1590" t="s">
        <v>1039</v>
      </c>
      <c r="N34" s="1523" t="s">
        <v>1050</v>
      </c>
      <c r="O34" s="1584"/>
      <c r="P34" s="1506"/>
      <c r="Q34" s="1506"/>
      <c r="R34" s="1506"/>
      <c r="S34" s="1506"/>
      <c r="T34" s="1506"/>
      <c r="U34" s="1506"/>
    </row>
    <row r="35" spans="1:21" ht="34.5" customHeight="1">
      <c r="A35" s="1519">
        <f t="shared" si="7"/>
        <v>34</v>
      </c>
      <c r="B35" s="1520">
        <v>2</v>
      </c>
      <c r="C35" s="1521">
        <v>32</v>
      </c>
      <c r="D35" s="1519">
        <f t="shared" si="8"/>
        <v>243</v>
      </c>
      <c r="E35" s="1520">
        <v>12</v>
      </c>
      <c r="F35" s="1521">
        <v>231</v>
      </c>
      <c r="G35" s="1519">
        <f t="shared" si="9"/>
        <v>90</v>
      </c>
      <c r="H35" s="1520">
        <v>35</v>
      </c>
      <c r="I35" s="1521">
        <v>55</v>
      </c>
      <c r="J35" s="1519">
        <f t="shared" si="10"/>
        <v>76</v>
      </c>
      <c r="K35" s="1519">
        <v>5</v>
      </c>
      <c r="L35" s="1522">
        <v>71</v>
      </c>
      <c r="M35" s="1527" t="s">
        <v>1042</v>
      </c>
      <c r="N35" s="1572" t="s">
        <v>1051</v>
      </c>
      <c r="O35" s="1584"/>
      <c r="P35" s="1506"/>
      <c r="Q35" s="1506"/>
      <c r="R35" s="1506"/>
      <c r="S35" s="1506"/>
      <c r="T35" s="1506"/>
      <c r="U35" s="1506"/>
    </row>
    <row r="36" spans="1:21" ht="34.5" customHeight="1">
      <c r="A36" s="1531">
        <f t="shared" si="7"/>
        <v>473</v>
      </c>
      <c r="B36" s="1531">
        <f>SUM(B34:B35)</f>
        <v>3</v>
      </c>
      <c r="C36" s="1532">
        <f>SUM(C34:C35)</f>
        <v>470</v>
      </c>
      <c r="D36" s="1531">
        <f t="shared" si="8"/>
        <v>826</v>
      </c>
      <c r="E36" s="1531">
        <f>SUM(E34:E35)</f>
        <v>13</v>
      </c>
      <c r="F36" s="1532">
        <f>SUM(F34:F35)</f>
        <v>813</v>
      </c>
      <c r="G36" s="1531">
        <f t="shared" si="9"/>
        <v>836</v>
      </c>
      <c r="H36" s="1531">
        <f>SUM(H34:H35)</f>
        <v>35</v>
      </c>
      <c r="I36" s="1532">
        <f>SUM(I34:I35)</f>
        <v>801</v>
      </c>
      <c r="J36" s="1531">
        <f t="shared" si="10"/>
        <v>621</v>
      </c>
      <c r="K36" s="1531">
        <f>SUM(K34:K35)</f>
        <v>5</v>
      </c>
      <c r="L36" s="1532">
        <f>SUM(L34:L35)</f>
        <v>616</v>
      </c>
      <c r="M36" s="1437" t="s">
        <v>1044</v>
      </c>
      <c r="N36" s="1533" t="s">
        <v>1052</v>
      </c>
      <c r="O36" s="1585"/>
      <c r="P36" s="1506"/>
      <c r="Q36" s="1506"/>
      <c r="R36" s="1506"/>
      <c r="S36" s="1506"/>
      <c r="T36" s="1506"/>
      <c r="U36" s="1506"/>
    </row>
    <row r="37" spans="1:21" ht="15.75">
      <c r="A37" s="1581" t="s">
        <v>1290</v>
      </c>
      <c r="B37" s="1577"/>
      <c r="C37" s="1577"/>
      <c r="D37" s="1577"/>
      <c r="E37" s="1577"/>
      <c r="F37" s="1577"/>
      <c r="G37" s="1577"/>
      <c r="H37" s="1577"/>
      <c r="I37" s="1577"/>
      <c r="J37" s="1577"/>
      <c r="K37" s="1577"/>
      <c r="L37" s="1577"/>
      <c r="M37" s="1577"/>
      <c r="N37" s="1582" t="s">
        <v>1292</v>
      </c>
      <c r="O37" s="1582"/>
      <c r="P37" s="1506"/>
      <c r="Q37" s="1506"/>
      <c r="R37" s="1506"/>
      <c r="S37" s="1506"/>
      <c r="T37" s="1506"/>
      <c r="U37" s="1506"/>
    </row>
    <row r="38" spans="1:21" ht="19.5" customHeight="1">
      <c r="A38" s="1391" t="s">
        <v>78</v>
      </c>
      <c r="B38" s="1392"/>
      <c r="C38" s="1393" t="s">
        <v>77</v>
      </c>
      <c r="D38" s="1391" t="s">
        <v>76</v>
      </c>
      <c r="E38" s="1392"/>
      <c r="F38" s="1393" t="s">
        <v>162</v>
      </c>
      <c r="G38" s="1391" t="s">
        <v>74</v>
      </c>
      <c r="H38" s="1392"/>
      <c r="I38" s="1393" t="s">
        <v>73</v>
      </c>
      <c r="J38" s="1391" t="s">
        <v>72</v>
      </c>
      <c r="K38" s="1392"/>
      <c r="L38" s="1393" t="s">
        <v>71</v>
      </c>
      <c r="M38" s="1504"/>
      <c r="N38" s="1393" t="s">
        <v>1036</v>
      </c>
      <c r="O38" s="1441"/>
      <c r="P38" s="1506"/>
      <c r="Q38" s="1506"/>
      <c r="R38" s="1506"/>
      <c r="S38" s="1506"/>
      <c r="T38" s="1506"/>
      <c r="U38" s="1506"/>
    </row>
    <row r="39" spans="1:21" ht="19.5" customHeight="1">
      <c r="A39" s="1398" t="s">
        <v>95</v>
      </c>
      <c r="B39" s="1398" t="s">
        <v>573</v>
      </c>
      <c r="C39" s="1399" t="s">
        <v>572</v>
      </c>
      <c r="D39" s="1400" t="s">
        <v>95</v>
      </c>
      <c r="E39" s="1398" t="s">
        <v>573</v>
      </c>
      <c r="F39" s="1399" t="s">
        <v>572</v>
      </c>
      <c r="G39" s="1400" t="s">
        <v>95</v>
      </c>
      <c r="H39" s="1398" t="s">
        <v>573</v>
      </c>
      <c r="I39" s="1399" t="s">
        <v>572</v>
      </c>
      <c r="J39" s="1400" t="s">
        <v>95</v>
      </c>
      <c r="K39" s="1398" t="s">
        <v>573</v>
      </c>
      <c r="L39" s="1400" t="s">
        <v>572</v>
      </c>
      <c r="M39" s="1401"/>
      <c r="N39" s="1507" t="s">
        <v>1038</v>
      </c>
      <c r="O39" s="1584"/>
      <c r="P39" s="1506"/>
      <c r="Q39" s="1506"/>
      <c r="R39" s="1506"/>
      <c r="S39" s="1506"/>
      <c r="T39" s="1506"/>
      <c r="U39" s="1506"/>
    </row>
    <row r="40" spans="1:21" ht="19.5" customHeight="1">
      <c r="A40" s="1509" t="s">
        <v>96</v>
      </c>
      <c r="B40" s="1509" t="s">
        <v>562</v>
      </c>
      <c r="C40" s="1510" t="s">
        <v>561</v>
      </c>
      <c r="D40" s="1511" t="s">
        <v>96</v>
      </c>
      <c r="E40" s="1509" t="s">
        <v>562</v>
      </c>
      <c r="F40" s="1510" t="s">
        <v>561</v>
      </c>
      <c r="G40" s="1511" t="s">
        <v>96</v>
      </c>
      <c r="H40" s="1509" t="s">
        <v>562</v>
      </c>
      <c r="I40" s="1510" t="s">
        <v>561</v>
      </c>
      <c r="J40" s="1511" t="s">
        <v>96</v>
      </c>
      <c r="K40" s="1509" t="s">
        <v>562</v>
      </c>
      <c r="L40" s="1511" t="s">
        <v>561</v>
      </c>
      <c r="M40" s="1512"/>
      <c r="N40" s="1513"/>
      <c r="O40" s="1584"/>
      <c r="P40" s="1506"/>
      <c r="Q40" s="1506"/>
      <c r="R40" s="1506"/>
      <c r="S40" s="1506"/>
      <c r="T40" s="1506"/>
      <c r="U40" s="1506"/>
    </row>
    <row r="41" spans="1:21" ht="34.5" customHeight="1">
      <c r="A41" s="1519">
        <f t="shared" ref="A41:A52" si="13">SUM(B41:C41)</f>
        <v>189</v>
      </c>
      <c r="B41" s="1520">
        <v>159</v>
      </c>
      <c r="C41" s="1521">
        <v>30</v>
      </c>
      <c r="D41" s="1519">
        <f t="shared" ref="D41:D52" si="14">SUM(E41:F41)</f>
        <v>125</v>
      </c>
      <c r="E41" s="1520">
        <v>120</v>
      </c>
      <c r="F41" s="1521">
        <v>5</v>
      </c>
      <c r="G41" s="1519">
        <f t="shared" ref="G41:G52" si="15">SUM(H41:I41)</f>
        <v>615</v>
      </c>
      <c r="H41" s="1520">
        <v>329</v>
      </c>
      <c r="I41" s="1521">
        <v>286</v>
      </c>
      <c r="J41" s="1519">
        <f t="shared" ref="J41:J46" si="16">SUM(K41:L41)</f>
        <v>119</v>
      </c>
      <c r="K41" s="1519">
        <v>100</v>
      </c>
      <c r="L41" s="1522">
        <v>19</v>
      </c>
      <c r="M41" s="1420" t="s">
        <v>1039</v>
      </c>
      <c r="N41" s="1523" t="s">
        <v>1040</v>
      </c>
      <c r="O41" s="1584"/>
      <c r="P41" s="1506"/>
      <c r="Q41" s="1506"/>
      <c r="R41" s="1506"/>
      <c r="S41" s="1506"/>
      <c r="T41" s="1506"/>
      <c r="U41" s="1506"/>
    </row>
    <row r="42" spans="1:21" ht="34.5" customHeight="1">
      <c r="A42" s="1519">
        <f t="shared" si="13"/>
        <v>101</v>
      </c>
      <c r="B42" s="1520">
        <v>98</v>
      </c>
      <c r="C42" s="1521">
        <v>3</v>
      </c>
      <c r="D42" s="1519">
        <f t="shared" si="14"/>
        <v>28</v>
      </c>
      <c r="E42" s="1520">
        <v>27</v>
      </c>
      <c r="F42" s="1521">
        <v>1</v>
      </c>
      <c r="G42" s="1519">
        <f t="shared" si="15"/>
        <v>178</v>
      </c>
      <c r="H42" s="1520">
        <v>151</v>
      </c>
      <c r="I42" s="1521">
        <v>27</v>
      </c>
      <c r="J42" s="1519">
        <f t="shared" si="16"/>
        <v>56</v>
      </c>
      <c r="K42" s="1519">
        <v>53</v>
      </c>
      <c r="L42" s="1522">
        <v>3</v>
      </c>
      <c r="M42" s="1527" t="s">
        <v>1042</v>
      </c>
      <c r="N42" s="1428" t="s">
        <v>169</v>
      </c>
      <c r="O42" s="1441"/>
      <c r="P42" s="1506"/>
      <c r="Q42" s="1506"/>
      <c r="R42" s="1506"/>
      <c r="S42" s="1506"/>
      <c r="T42" s="1506"/>
      <c r="U42" s="1506"/>
    </row>
    <row r="43" spans="1:21" ht="34.5" customHeight="1">
      <c r="A43" s="1531">
        <f t="shared" si="13"/>
        <v>290</v>
      </c>
      <c r="B43" s="1531">
        <f>SUM(B41:B42)</f>
        <v>257</v>
      </c>
      <c r="C43" s="1532">
        <f>SUM(C41:C42)</f>
        <v>33</v>
      </c>
      <c r="D43" s="1531">
        <f t="shared" si="14"/>
        <v>153</v>
      </c>
      <c r="E43" s="1531">
        <f>SUM(E41:E42)</f>
        <v>147</v>
      </c>
      <c r="F43" s="1532">
        <f>SUM(F41:F42)</f>
        <v>6</v>
      </c>
      <c r="G43" s="1531">
        <f t="shared" si="15"/>
        <v>793</v>
      </c>
      <c r="H43" s="1531">
        <f>SUM(H41:H42)</f>
        <v>480</v>
      </c>
      <c r="I43" s="1532">
        <f>SUM(I41:I42)</f>
        <v>313</v>
      </c>
      <c r="J43" s="1531">
        <f t="shared" si="16"/>
        <v>175</v>
      </c>
      <c r="K43" s="1531">
        <f>SUM(K41:K42)</f>
        <v>153</v>
      </c>
      <c r="L43" s="1532">
        <f>SUM(L41:L42)</f>
        <v>22</v>
      </c>
      <c r="M43" s="1437" t="s">
        <v>1044</v>
      </c>
      <c r="N43" s="1533" t="s">
        <v>1045</v>
      </c>
      <c r="O43" s="1585"/>
      <c r="P43" s="1506"/>
      <c r="Q43" s="1506"/>
      <c r="R43" s="1506"/>
      <c r="S43" s="1506"/>
      <c r="T43" s="1506"/>
      <c r="U43" s="1506"/>
    </row>
    <row r="44" spans="1:21" ht="34.5" customHeight="1">
      <c r="A44" s="1519">
        <f t="shared" si="13"/>
        <v>286</v>
      </c>
      <c r="B44" s="1520">
        <v>0</v>
      </c>
      <c r="C44" s="1521">
        <v>286</v>
      </c>
      <c r="D44" s="1519">
        <f t="shared" si="14"/>
        <v>92</v>
      </c>
      <c r="E44" s="1520">
        <v>5</v>
      </c>
      <c r="F44" s="1521">
        <v>87</v>
      </c>
      <c r="G44" s="1519">
        <f t="shared" si="15"/>
        <v>455</v>
      </c>
      <c r="H44" s="1520">
        <v>1</v>
      </c>
      <c r="I44" s="1521">
        <v>454</v>
      </c>
      <c r="J44" s="1519">
        <f t="shared" si="16"/>
        <v>123</v>
      </c>
      <c r="K44" s="1519">
        <v>0</v>
      </c>
      <c r="L44" s="1522">
        <v>123</v>
      </c>
      <c r="M44" s="1420" t="s">
        <v>1039</v>
      </c>
      <c r="N44" s="1523" t="s">
        <v>1046</v>
      </c>
      <c r="O44" s="1584"/>
      <c r="P44" s="1506"/>
      <c r="Q44" s="1506"/>
      <c r="R44" s="1506"/>
      <c r="S44" s="1506"/>
      <c r="T44" s="1506"/>
      <c r="U44" s="1506"/>
    </row>
    <row r="45" spans="1:21" ht="34.5" customHeight="1">
      <c r="A45" s="1519">
        <f t="shared" si="13"/>
        <v>383</v>
      </c>
      <c r="B45" s="1520">
        <v>30</v>
      </c>
      <c r="C45" s="1521">
        <v>353</v>
      </c>
      <c r="D45" s="1519">
        <f t="shared" si="14"/>
        <v>268</v>
      </c>
      <c r="E45" s="1520">
        <v>76</v>
      </c>
      <c r="F45" s="1521">
        <v>192</v>
      </c>
      <c r="G45" s="1519">
        <f t="shared" si="15"/>
        <v>1093</v>
      </c>
      <c r="H45" s="1520">
        <v>333</v>
      </c>
      <c r="I45" s="1521">
        <v>760</v>
      </c>
      <c r="J45" s="1519">
        <f t="shared" si="16"/>
        <v>334</v>
      </c>
      <c r="K45" s="1519">
        <v>64</v>
      </c>
      <c r="L45" s="1522">
        <v>270</v>
      </c>
      <c r="M45" s="1527" t="s">
        <v>1042</v>
      </c>
      <c r="N45" s="1428" t="s">
        <v>1047</v>
      </c>
      <c r="O45" s="1441"/>
      <c r="P45" s="1506"/>
      <c r="Q45" s="1506"/>
      <c r="R45" s="1506"/>
      <c r="S45" s="1506"/>
      <c r="T45" s="1506"/>
      <c r="U45" s="1506"/>
    </row>
    <row r="46" spans="1:21" ht="34.5" customHeight="1">
      <c r="A46" s="1531">
        <f t="shared" si="13"/>
        <v>669</v>
      </c>
      <c r="B46" s="1531">
        <f>SUM(B44:B45)</f>
        <v>30</v>
      </c>
      <c r="C46" s="1532">
        <f>SUM(C44:C45)</f>
        <v>639</v>
      </c>
      <c r="D46" s="1531">
        <f t="shared" si="14"/>
        <v>360</v>
      </c>
      <c r="E46" s="1531">
        <f>SUM(E44:E45)</f>
        <v>81</v>
      </c>
      <c r="F46" s="1532">
        <f>SUM(F44:F45)</f>
        <v>279</v>
      </c>
      <c r="G46" s="1531">
        <f t="shared" si="15"/>
        <v>1548</v>
      </c>
      <c r="H46" s="1531">
        <f>SUM(H44:H45)</f>
        <v>334</v>
      </c>
      <c r="I46" s="1532">
        <f>SUM(I44:I45)</f>
        <v>1214</v>
      </c>
      <c r="J46" s="1531">
        <f t="shared" si="16"/>
        <v>457</v>
      </c>
      <c r="K46" s="1531">
        <f>SUM(K44:K45)</f>
        <v>64</v>
      </c>
      <c r="L46" s="1532">
        <f>SUM(L44:L45)</f>
        <v>393</v>
      </c>
      <c r="M46" s="1437" t="s">
        <v>1044</v>
      </c>
      <c r="N46" s="1533" t="s">
        <v>121</v>
      </c>
      <c r="O46" s="1585"/>
      <c r="P46" s="1506"/>
      <c r="Q46" s="1506"/>
      <c r="R46" s="1506"/>
      <c r="S46" s="1506"/>
      <c r="T46" s="1506"/>
      <c r="U46" s="1506"/>
    </row>
    <row r="47" spans="1:21" ht="34.5" customHeight="1">
      <c r="A47" s="1409">
        <f>SUM(B47:C47)</f>
        <v>4</v>
      </c>
      <c r="B47" s="1401">
        <v>0</v>
      </c>
      <c r="C47" s="1549">
        <v>4</v>
      </c>
      <c r="D47" s="1409">
        <f>SUM(E47:F47)</f>
        <v>5</v>
      </c>
      <c r="E47" s="1401">
        <v>1</v>
      </c>
      <c r="F47" s="1549">
        <v>4</v>
      </c>
      <c r="G47" s="1409">
        <f>SUM(H47:I47)</f>
        <v>18</v>
      </c>
      <c r="H47" s="1401">
        <v>0</v>
      </c>
      <c r="I47" s="1549">
        <v>18</v>
      </c>
      <c r="J47" s="1409">
        <f>SUM(K47:L47)</f>
        <v>2</v>
      </c>
      <c r="K47" s="1409">
        <v>0</v>
      </c>
      <c r="L47" s="1411">
        <v>2</v>
      </c>
      <c r="M47" s="1586" t="s">
        <v>1039</v>
      </c>
      <c r="N47" s="1551" t="s">
        <v>1048</v>
      </c>
      <c r="O47" s="1585"/>
      <c r="P47" s="1506"/>
      <c r="Q47" s="1506"/>
      <c r="R47" s="1506"/>
      <c r="S47" s="1506"/>
      <c r="T47" s="1506"/>
      <c r="U47" s="1506"/>
    </row>
    <row r="48" spans="1:21" ht="34.5" customHeight="1">
      <c r="A48" s="1426">
        <f>SUM(B48:C48)</f>
        <v>5</v>
      </c>
      <c r="B48" s="1554">
        <v>0</v>
      </c>
      <c r="C48" s="1555">
        <v>5</v>
      </c>
      <c r="D48" s="1426">
        <f>SUM(E48:F48)</f>
        <v>0</v>
      </c>
      <c r="E48" s="1554">
        <v>0</v>
      </c>
      <c r="F48" s="1555">
        <v>0</v>
      </c>
      <c r="G48" s="1426">
        <f>SUM(H48:I48)</f>
        <v>14</v>
      </c>
      <c r="H48" s="1554">
        <v>0</v>
      </c>
      <c r="I48" s="1555">
        <v>14</v>
      </c>
      <c r="J48" s="1426">
        <f>SUM(K48:L48)</f>
        <v>2</v>
      </c>
      <c r="K48" s="1426">
        <v>0</v>
      </c>
      <c r="L48" s="1587">
        <v>2</v>
      </c>
      <c r="M48" s="1557" t="s">
        <v>1042</v>
      </c>
      <c r="N48" s="1558"/>
      <c r="O48" s="1585"/>
      <c r="P48" s="1506"/>
      <c r="Q48" s="1506"/>
      <c r="R48" s="1506"/>
      <c r="S48" s="1506"/>
      <c r="T48" s="1506"/>
      <c r="U48" s="1506"/>
    </row>
    <row r="49" spans="1:21" ht="34.5" customHeight="1">
      <c r="A49" s="1531">
        <f t="shared" ref="A49:L49" si="17">SUM(A47:A48)</f>
        <v>9</v>
      </c>
      <c r="B49" s="1562">
        <f t="shared" si="17"/>
        <v>0</v>
      </c>
      <c r="C49" s="1563">
        <f t="shared" si="17"/>
        <v>9</v>
      </c>
      <c r="D49" s="1531">
        <f t="shared" si="17"/>
        <v>5</v>
      </c>
      <c r="E49" s="1562">
        <f t="shared" si="17"/>
        <v>1</v>
      </c>
      <c r="F49" s="1563">
        <f t="shared" si="17"/>
        <v>4</v>
      </c>
      <c r="G49" s="1531">
        <f t="shared" si="17"/>
        <v>32</v>
      </c>
      <c r="H49" s="1562">
        <f t="shared" si="17"/>
        <v>0</v>
      </c>
      <c r="I49" s="1563">
        <f t="shared" si="17"/>
        <v>32</v>
      </c>
      <c r="J49" s="1531">
        <f t="shared" si="17"/>
        <v>4</v>
      </c>
      <c r="K49" s="1531">
        <f t="shared" si="17"/>
        <v>0</v>
      </c>
      <c r="L49" s="1564">
        <f t="shared" si="17"/>
        <v>4</v>
      </c>
      <c r="M49" s="1565" t="s">
        <v>1044</v>
      </c>
      <c r="N49" s="1566" t="s">
        <v>1049</v>
      </c>
      <c r="O49" s="1585"/>
      <c r="P49" s="1506"/>
      <c r="Q49" s="1506"/>
      <c r="R49" s="1506"/>
      <c r="S49" s="1506"/>
      <c r="T49" s="1506"/>
      <c r="U49" s="1506"/>
    </row>
    <row r="50" spans="1:21" ht="34.5" customHeight="1">
      <c r="A50" s="1438">
        <f t="shared" si="13"/>
        <v>230</v>
      </c>
      <c r="B50" s="1569">
        <v>0</v>
      </c>
      <c r="C50" s="1570">
        <v>230</v>
      </c>
      <c r="D50" s="1438">
        <f t="shared" si="14"/>
        <v>105</v>
      </c>
      <c r="E50" s="1569">
        <v>0</v>
      </c>
      <c r="F50" s="1570">
        <v>105</v>
      </c>
      <c r="G50" s="1438">
        <f t="shared" si="15"/>
        <v>541</v>
      </c>
      <c r="H50" s="1569">
        <v>0</v>
      </c>
      <c r="I50" s="1570">
        <v>541</v>
      </c>
      <c r="J50" s="1438">
        <f>SUM(K50:L50)</f>
        <v>99</v>
      </c>
      <c r="K50" s="1438">
        <v>0</v>
      </c>
      <c r="L50" s="1571">
        <v>99</v>
      </c>
      <c r="M50" s="1420" t="s">
        <v>1039</v>
      </c>
      <c r="N50" s="1523" t="s">
        <v>1050</v>
      </c>
      <c r="O50" s="1584"/>
      <c r="P50" s="1506"/>
      <c r="Q50" s="1506"/>
      <c r="R50" s="1506"/>
      <c r="S50" s="1506"/>
      <c r="T50" s="1506"/>
      <c r="U50" s="1506"/>
    </row>
    <row r="51" spans="1:21" ht="34.5" customHeight="1">
      <c r="A51" s="1519">
        <f t="shared" si="13"/>
        <v>53</v>
      </c>
      <c r="B51" s="1520">
        <v>2</v>
      </c>
      <c r="C51" s="1521">
        <v>51</v>
      </c>
      <c r="D51" s="1519">
        <f t="shared" si="14"/>
        <v>22</v>
      </c>
      <c r="E51" s="1520">
        <v>4</v>
      </c>
      <c r="F51" s="1521">
        <v>18</v>
      </c>
      <c r="G51" s="1519">
        <f t="shared" si="15"/>
        <v>106</v>
      </c>
      <c r="H51" s="1520">
        <v>7</v>
      </c>
      <c r="I51" s="1521">
        <v>99</v>
      </c>
      <c r="J51" s="1519">
        <f>SUM(K51:L51)</f>
        <v>23</v>
      </c>
      <c r="K51" s="1519">
        <v>1</v>
      </c>
      <c r="L51" s="1522">
        <v>22</v>
      </c>
      <c r="M51" s="1527" t="s">
        <v>1042</v>
      </c>
      <c r="N51" s="1572" t="s">
        <v>1051</v>
      </c>
      <c r="O51" s="1584"/>
      <c r="P51" s="1506"/>
      <c r="Q51" s="1506"/>
      <c r="R51" s="1506"/>
      <c r="S51" s="1506"/>
      <c r="T51" s="1506"/>
      <c r="U51" s="1506"/>
    </row>
    <row r="52" spans="1:21" ht="34.5" customHeight="1">
      <c r="A52" s="1531">
        <f t="shared" si="13"/>
        <v>283</v>
      </c>
      <c r="B52" s="1531">
        <f>SUM(B50:B51)</f>
        <v>2</v>
      </c>
      <c r="C52" s="1532">
        <f>SUM(C50:C51)</f>
        <v>281</v>
      </c>
      <c r="D52" s="1531">
        <f t="shared" si="14"/>
        <v>127</v>
      </c>
      <c r="E52" s="1531">
        <f>SUM(E50:E51)</f>
        <v>4</v>
      </c>
      <c r="F52" s="1532">
        <f>SUM(F50:F51)</f>
        <v>123</v>
      </c>
      <c r="G52" s="1531">
        <f t="shared" si="15"/>
        <v>647</v>
      </c>
      <c r="H52" s="1531">
        <f>SUM(H50:H51)</f>
        <v>7</v>
      </c>
      <c r="I52" s="1532">
        <f>SUM(I50:I51)</f>
        <v>640</v>
      </c>
      <c r="J52" s="1531">
        <f>SUM(K52:L52)</f>
        <v>122</v>
      </c>
      <c r="K52" s="1531">
        <f>SUM(K50:K51)</f>
        <v>1</v>
      </c>
      <c r="L52" s="1532">
        <f>SUM(L50:L51)</f>
        <v>121</v>
      </c>
      <c r="M52" s="1437" t="s">
        <v>1044</v>
      </c>
      <c r="N52" s="1533" t="s">
        <v>1052</v>
      </c>
      <c r="O52" s="1585"/>
      <c r="P52" s="1506"/>
      <c r="Q52" s="1506"/>
      <c r="R52" s="1506"/>
      <c r="S52" s="1506"/>
      <c r="T52" s="1506"/>
      <c r="U52" s="1506"/>
    </row>
    <row r="53" spans="1:21" ht="15.75">
      <c r="A53" s="1581" t="s">
        <v>1290</v>
      </c>
      <c r="B53" s="1577"/>
      <c r="C53" s="1577"/>
      <c r="D53" s="1577"/>
      <c r="E53" s="1577"/>
      <c r="F53" s="1577"/>
      <c r="G53" s="1577"/>
      <c r="H53" s="1577"/>
      <c r="I53" s="1577"/>
      <c r="J53" s="1577"/>
      <c r="K53" s="1577"/>
      <c r="L53" s="1577"/>
      <c r="M53" s="1577"/>
      <c r="N53" s="1582" t="s">
        <v>1292</v>
      </c>
      <c r="O53" s="1582"/>
      <c r="P53" s="1506"/>
      <c r="Q53" s="1506"/>
      <c r="R53" s="1506"/>
      <c r="S53" s="1506"/>
      <c r="T53" s="1506"/>
      <c r="U53" s="1506"/>
    </row>
    <row r="54" spans="1:21" ht="19.5" customHeight="1">
      <c r="A54" s="1391" t="s">
        <v>86</v>
      </c>
      <c r="B54" s="1392"/>
      <c r="C54" s="1393" t="s">
        <v>85</v>
      </c>
      <c r="D54" s="1391" t="s">
        <v>84</v>
      </c>
      <c r="E54" s="1392"/>
      <c r="F54" s="1393" t="s">
        <v>83</v>
      </c>
      <c r="G54" s="1391" t="s">
        <v>82</v>
      </c>
      <c r="H54" s="4698" t="s">
        <v>164</v>
      </c>
      <c r="I54" s="4699"/>
      <c r="J54" s="1391" t="s">
        <v>163</v>
      </c>
      <c r="K54" s="1392"/>
      <c r="L54" s="1393" t="s">
        <v>79</v>
      </c>
      <c r="M54" s="1504"/>
      <c r="N54" s="1393" t="s">
        <v>1036</v>
      </c>
      <c r="O54" s="1441"/>
      <c r="P54" s="1506"/>
      <c r="Q54" s="1506"/>
      <c r="R54" s="1506"/>
      <c r="S54" s="1506"/>
      <c r="T54" s="1506"/>
      <c r="U54" s="1506"/>
    </row>
    <row r="55" spans="1:21" ht="19.5" customHeight="1">
      <c r="A55" s="1398" t="s">
        <v>95</v>
      </c>
      <c r="B55" s="1398" t="s">
        <v>573</v>
      </c>
      <c r="C55" s="1399" t="s">
        <v>572</v>
      </c>
      <c r="D55" s="1400" t="s">
        <v>95</v>
      </c>
      <c r="E55" s="1398" t="s">
        <v>573</v>
      </c>
      <c r="F55" s="1399" t="s">
        <v>572</v>
      </c>
      <c r="G55" s="1400" t="s">
        <v>95</v>
      </c>
      <c r="H55" s="1398" t="s">
        <v>573</v>
      </c>
      <c r="I55" s="1399" t="s">
        <v>572</v>
      </c>
      <c r="J55" s="1400" t="s">
        <v>95</v>
      </c>
      <c r="K55" s="1398" t="s">
        <v>573</v>
      </c>
      <c r="L55" s="1400" t="s">
        <v>572</v>
      </c>
      <c r="M55" s="1401"/>
      <c r="N55" s="1507" t="s">
        <v>1038</v>
      </c>
      <c r="O55" s="1584"/>
      <c r="P55" s="1506"/>
      <c r="Q55" s="1506"/>
      <c r="R55" s="1506"/>
      <c r="S55" s="1506"/>
      <c r="T55" s="1506"/>
      <c r="U55" s="1506"/>
    </row>
    <row r="56" spans="1:21" ht="19.5" customHeight="1">
      <c r="A56" s="1509" t="s">
        <v>96</v>
      </c>
      <c r="B56" s="1509" t="s">
        <v>562</v>
      </c>
      <c r="C56" s="1510" t="s">
        <v>561</v>
      </c>
      <c r="D56" s="1511" t="s">
        <v>96</v>
      </c>
      <c r="E56" s="1509" t="s">
        <v>562</v>
      </c>
      <c r="F56" s="1510" t="s">
        <v>561</v>
      </c>
      <c r="G56" s="1511" t="s">
        <v>96</v>
      </c>
      <c r="H56" s="1509" t="s">
        <v>562</v>
      </c>
      <c r="I56" s="1510" t="s">
        <v>561</v>
      </c>
      <c r="J56" s="1511" t="s">
        <v>96</v>
      </c>
      <c r="K56" s="1509" t="s">
        <v>562</v>
      </c>
      <c r="L56" s="1511" t="s">
        <v>561</v>
      </c>
      <c r="M56" s="1512"/>
      <c r="N56" s="1513"/>
      <c r="O56" s="1584"/>
      <c r="P56" s="1506"/>
      <c r="Q56" s="1506"/>
      <c r="R56" s="1506"/>
      <c r="S56" s="1506"/>
      <c r="T56" s="1506"/>
      <c r="U56" s="1506"/>
    </row>
    <row r="57" spans="1:21" ht="34.5" customHeight="1">
      <c r="A57" s="1519">
        <f t="shared" ref="A57:A68" si="18">SUM(B57:C57)</f>
        <v>161</v>
      </c>
      <c r="B57" s="1520">
        <v>153</v>
      </c>
      <c r="C57" s="1521">
        <v>8</v>
      </c>
      <c r="D57" s="1519">
        <f t="shared" ref="D57:D68" si="19">SUM(E57:F57)</f>
        <v>397</v>
      </c>
      <c r="E57" s="1520">
        <v>319</v>
      </c>
      <c r="F57" s="1521">
        <v>78</v>
      </c>
      <c r="G57" s="1519">
        <f t="shared" ref="G57:G68" si="20">SUM(H57:I57)</f>
        <v>138</v>
      </c>
      <c r="H57" s="1520">
        <v>136</v>
      </c>
      <c r="I57" s="1521">
        <v>2</v>
      </c>
      <c r="J57" s="1519">
        <f t="shared" ref="J57:J68" si="21">SUM(K57:L57)</f>
        <v>189</v>
      </c>
      <c r="K57" s="1519">
        <v>187</v>
      </c>
      <c r="L57" s="1522">
        <v>2</v>
      </c>
      <c r="M57" s="1420" t="s">
        <v>1039</v>
      </c>
      <c r="N57" s="1523" t="s">
        <v>1040</v>
      </c>
      <c r="O57" s="1584"/>
      <c r="P57" s="1506"/>
      <c r="Q57" s="1506"/>
      <c r="R57" s="1506"/>
      <c r="S57" s="1506"/>
      <c r="T57" s="1506"/>
      <c r="U57" s="1506"/>
    </row>
    <row r="58" spans="1:21" ht="34.5" customHeight="1">
      <c r="A58" s="1519">
        <f t="shared" si="18"/>
        <v>67</v>
      </c>
      <c r="B58" s="1520">
        <v>67</v>
      </c>
      <c r="C58" s="1521">
        <v>0</v>
      </c>
      <c r="D58" s="1519">
        <f t="shared" si="19"/>
        <v>162</v>
      </c>
      <c r="E58" s="1520">
        <v>159</v>
      </c>
      <c r="F58" s="1521">
        <v>3</v>
      </c>
      <c r="G58" s="1519">
        <f t="shared" si="20"/>
        <v>48</v>
      </c>
      <c r="H58" s="1520">
        <v>48</v>
      </c>
      <c r="I58" s="1521">
        <v>0</v>
      </c>
      <c r="J58" s="1519">
        <f t="shared" si="21"/>
        <v>106</v>
      </c>
      <c r="K58" s="1519">
        <v>105</v>
      </c>
      <c r="L58" s="1522">
        <v>1</v>
      </c>
      <c r="M58" s="1527" t="s">
        <v>1042</v>
      </c>
      <c r="N58" s="1428" t="s">
        <v>169</v>
      </c>
      <c r="O58" s="1441"/>
      <c r="P58" s="1506"/>
      <c r="Q58" s="1506"/>
      <c r="R58" s="1506"/>
      <c r="S58" s="1506"/>
      <c r="T58" s="1506"/>
      <c r="U58" s="1506"/>
    </row>
    <row r="59" spans="1:21" ht="34.5" customHeight="1">
      <c r="A59" s="1531">
        <f t="shared" si="18"/>
        <v>228</v>
      </c>
      <c r="B59" s="1531">
        <f>SUM(B57:B58)</f>
        <v>220</v>
      </c>
      <c r="C59" s="1532">
        <f>SUM(C57:C58)</f>
        <v>8</v>
      </c>
      <c r="D59" s="1531">
        <f t="shared" si="19"/>
        <v>559</v>
      </c>
      <c r="E59" s="1531">
        <f>SUM(E57:E58)</f>
        <v>478</v>
      </c>
      <c r="F59" s="1532">
        <f>SUM(F57:F58)</f>
        <v>81</v>
      </c>
      <c r="G59" s="1531">
        <f t="shared" si="20"/>
        <v>186</v>
      </c>
      <c r="H59" s="1531">
        <f>SUM(H57:H58)</f>
        <v>184</v>
      </c>
      <c r="I59" s="1532">
        <f>SUM(I57:I58)</f>
        <v>2</v>
      </c>
      <c r="J59" s="1531">
        <f t="shared" si="21"/>
        <v>295</v>
      </c>
      <c r="K59" s="1531">
        <f>SUM(K57:K58)</f>
        <v>292</v>
      </c>
      <c r="L59" s="1532">
        <f>SUM(L57:L58)</f>
        <v>3</v>
      </c>
      <c r="M59" s="1437" t="s">
        <v>1044</v>
      </c>
      <c r="N59" s="1533" t="s">
        <v>1045</v>
      </c>
      <c r="O59" s="1585"/>
      <c r="P59" s="1506"/>
      <c r="Q59" s="1506"/>
      <c r="R59" s="1506"/>
      <c r="S59" s="1506"/>
      <c r="T59" s="1506"/>
      <c r="U59" s="1506"/>
    </row>
    <row r="60" spans="1:21" ht="34.5" customHeight="1">
      <c r="A60" s="1519">
        <f t="shared" si="18"/>
        <v>193</v>
      </c>
      <c r="B60" s="1520">
        <v>0</v>
      </c>
      <c r="C60" s="1521">
        <v>193</v>
      </c>
      <c r="D60" s="1519">
        <f t="shared" si="19"/>
        <v>346</v>
      </c>
      <c r="E60" s="1520">
        <v>1</v>
      </c>
      <c r="F60" s="1521">
        <v>345</v>
      </c>
      <c r="G60" s="1519">
        <f t="shared" si="20"/>
        <v>146</v>
      </c>
      <c r="H60" s="1520">
        <v>0</v>
      </c>
      <c r="I60" s="1521">
        <v>146</v>
      </c>
      <c r="J60" s="1519">
        <f t="shared" si="21"/>
        <v>329</v>
      </c>
      <c r="K60" s="1519">
        <v>0</v>
      </c>
      <c r="L60" s="1522">
        <v>329</v>
      </c>
      <c r="M60" s="1420" t="s">
        <v>1039</v>
      </c>
      <c r="N60" s="1523" t="s">
        <v>1046</v>
      </c>
      <c r="O60" s="1584"/>
      <c r="P60" s="1506"/>
      <c r="Q60" s="1506"/>
      <c r="R60" s="1506"/>
      <c r="S60" s="1506"/>
      <c r="T60" s="1506"/>
      <c r="U60" s="1506"/>
    </row>
    <row r="61" spans="1:21" ht="34.5" customHeight="1">
      <c r="A61" s="1519">
        <f t="shared" si="18"/>
        <v>308</v>
      </c>
      <c r="B61" s="1520">
        <v>201</v>
      </c>
      <c r="C61" s="1521">
        <v>107</v>
      </c>
      <c r="D61" s="1519">
        <f t="shared" si="19"/>
        <v>838</v>
      </c>
      <c r="E61" s="1520">
        <v>160</v>
      </c>
      <c r="F61" s="1521">
        <v>678</v>
      </c>
      <c r="G61" s="1519">
        <f t="shared" si="20"/>
        <v>245</v>
      </c>
      <c r="H61" s="1520">
        <v>41</v>
      </c>
      <c r="I61" s="1521">
        <v>204</v>
      </c>
      <c r="J61" s="1519">
        <f t="shared" si="21"/>
        <v>460</v>
      </c>
      <c r="K61" s="1519">
        <v>73</v>
      </c>
      <c r="L61" s="1522">
        <v>387</v>
      </c>
      <c r="M61" s="1527" t="s">
        <v>1042</v>
      </c>
      <c r="N61" s="1428" t="s">
        <v>1047</v>
      </c>
      <c r="O61" s="1441"/>
      <c r="P61" s="1506"/>
      <c r="Q61" s="1506"/>
      <c r="R61" s="1506"/>
      <c r="S61" s="1506"/>
      <c r="T61" s="1506"/>
      <c r="U61" s="1506"/>
    </row>
    <row r="62" spans="1:21" ht="34.5" customHeight="1">
      <c r="A62" s="1531">
        <f t="shared" si="18"/>
        <v>501</v>
      </c>
      <c r="B62" s="1531">
        <f>SUM(B60:B61)</f>
        <v>201</v>
      </c>
      <c r="C62" s="1532">
        <f>SUM(C60:C61)</f>
        <v>300</v>
      </c>
      <c r="D62" s="1531">
        <f t="shared" si="19"/>
        <v>1184</v>
      </c>
      <c r="E62" s="1531">
        <f>SUM(E60:E61)</f>
        <v>161</v>
      </c>
      <c r="F62" s="1532">
        <f>SUM(F60:F61)</f>
        <v>1023</v>
      </c>
      <c r="G62" s="1531">
        <f t="shared" si="20"/>
        <v>391</v>
      </c>
      <c r="H62" s="1531">
        <f>SUM(H60:H61)</f>
        <v>41</v>
      </c>
      <c r="I62" s="1532">
        <f>SUM(I60:I61)</f>
        <v>350</v>
      </c>
      <c r="J62" s="1531">
        <f t="shared" si="21"/>
        <v>789</v>
      </c>
      <c r="K62" s="1531">
        <f>SUM(K60:K61)</f>
        <v>73</v>
      </c>
      <c r="L62" s="1532">
        <f>SUM(L60:L61)</f>
        <v>716</v>
      </c>
      <c r="M62" s="1437" t="s">
        <v>1044</v>
      </c>
      <c r="N62" s="1533" t="s">
        <v>121</v>
      </c>
      <c r="O62" s="1585"/>
      <c r="P62" s="1506"/>
      <c r="Q62" s="1506"/>
      <c r="R62" s="1506"/>
      <c r="S62" s="1506"/>
      <c r="T62" s="1506"/>
      <c r="U62" s="1506"/>
    </row>
    <row r="63" spans="1:21" ht="34.5" customHeight="1">
      <c r="A63" s="1409">
        <f>SUM(B63:C63)</f>
        <v>6</v>
      </c>
      <c r="B63" s="1401">
        <v>0</v>
      </c>
      <c r="C63" s="1549">
        <v>6</v>
      </c>
      <c r="D63" s="1409">
        <f>F63+E63</f>
        <v>8</v>
      </c>
      <c r="E63" s="1401">
        <v>0</v>
      </c>
      <c r="F63" s="1549">
        <v>8</v>
      </c>
      <c r="G63" s="1409">
        <f>SUM(H63:I63)</f>
        <v>0</v>
      </c>
      <c r="H63" s="1401">
        <v>0</v>
      </c>
      <c r="I63" s="1549">
        <v>0</v>
      </c>
      <c r="J63" s="1409">
        <f>SUM(K63:L63)</f>
        <v>5</v>
      </c>
      <c r="K63" s="1409">
        <v>0</v>
      </c>
      <c r="L63" s="1411">
        <v>5</v>
      </c>
      <c r="M63" s="1586" t="s">
        <v>1039</v>
      </c>
      <c r="N63" s="1551" t="s">
        <v>1048</v>
      </c>
      <c r="O63" s="1585"/>
      <c r="P63" s="1506"/>
      <c r="Q63" s="1506"/>
      <c r="R63" s="1506"/>
      <c r="S63" s="1506"/>
      <c r="T63" s="1506"/>
      <c r="U63" s="1506"/>
    </row>
    <row r="64" spans="1:21" ht="34.5" customHeight="1">
      <c r="A64" s="1426">
        <f>SUM(B64:C64)</f>
        <v>1</v>
      </c>
      <c r="B64" s="1554">
        <v>1</v>
      </c>
      <c r="C64" s="1555">
        <v>0</v>
      </c>
      <c r="D64" s="1426">
        <f>F64+E64</f>
        <v>3</v>
      </c>
      <c r="E64" s="1554">
        <v>0</v>
      </c>
      <c r="F64" s="1555">
        <v>3</v>
      </c>
      <c r="G64" s="1426">
        <f>SUM(H64:I64)</f>
        <v>3</v>
      </c>
      <c r="H64" s="1554">
        <v>1</v>
      </c>
      <c r="I64" s="1555">
        <v>2</v>
      </c>
      <c r="J64" s="1426">
        <f>SUM(K64:L64)</f>
        <v>0</v>
      </c>
      <c r="K64" s="1426">
        <v>0</v>
      </c>
      <c r="L64" s="1587">
        <v>0</v>
      </c>
      <c r="M64" s="1557" t="s">
        <v>1042</v>
      </c>
      <c r="N64" s="1558"/>
      <c r="O64" s="1585"/>
      <c r="P64" s="1506"/>
      <c r="Q64" s="1506"/>
      <c r="R64" s="1506"/>
      <c r="S64" s="1506"/>
      <c r="T64" s="1506"/>
      <c r="U64" s="1506"/>
    </row>
    <row r="65" spans="1:21" ht="34.5" customHeight="1">
      <c r="A65" s="1531">
        <f t="shared" ref="A65:F65" si="22">SUM(A63:A64)</f>
        <v>7</v>
      </c>
      <c r="B65" s="1562">
        <f t="shared" si="22"/>
        <v>1</v>
      </c>
      <c r="C65" s="1563">
        <f t="shared" si="22"/>
        <v>6</v>
      </c>
      <c r="D65" s="1531">
        <f t="shared" si="22"/>
        <v>11</v>
      </c>
      <c r="E65" s="1562">
        <f t="shared" si="22"/>
        <v>0</v>
      </c>
      <c r="F65" s="1563">
        <f t="shared" si="22"/>
        <v>11</v>
      </c>
      <c r="G65" s="1531">
        <f t="shared" ref="G65:L65" si="23">SUM(G63:G64)</f>
        <v>3</v>
      </c>
      <c r="H65" s="1562">
        <f t="shared" si="23"/>
        <v>1</v>
      </c>
      <c r="I65" s="1563">
        <f t="shared" si="23"/>
        <v>2</v>
      </c>
      <c r="J65" s="1531">
        <f t="shared" si="23"/>
        <v>5</v>
      </c>
      <c r="K65" s="1531">
        <f t="shared" si="23"/>
        <v>0</v>
      </c>
      <c r="L65" s="1564">
        <f t="shared" si="23"/>
        <v>5</v>
      </c>
      <c r="M65" s="1565" t="s">
        <v>1044</v>
      </c>
      <c r="N65" s="1566" t="s">
        <v>1049</v>
      </c>
      <c r="O65" s="1585"/>
      <c r="P65" s="1506"/>
      <c r="Q65" s="1506"/>
      <c r="R65" s="1506"/>
      <c r="S65" s="1506"/>
      <c r="T65" s="1506"/>
      <c r="U65" s="1506"/>
    </row>
    <row r="66" spans="1:21" ht="34.5" customHeight="1">
      <c r="A66" s="1438">
        <f t="shared" si="18"/>
        <v>292</v>
      </c>
      <c r="B66" s="1569">
        <v>0</v>
      </c>
      <c r="C66" s="1570">
        <v>292</v>
      </c>
      <c r="D66" s="1438">
        <f t="shared" si="19"/>
        <v>696</v>
      </c>
      <c r="E66" s="1569">
        <v>4</v>
      </c>
      <c r="F66" s="1570">
        <v>692</v>
      </c>
      <c r="G66" s="1438">
        <f t="shared" si="20"/>
        <v>109</v>
      </c>
      <c r="H66" s="1569">
        <v>0</v>
      </c>
      <c r="I66" s="1570">
        <v>109</v>
      </c>
      <c r="J66" s="1438">
        <f t="shared" si="21"/>
        <v>271</v>
      </c>
      <c r="K66" s="1438">
        <v>0</v>
      </c>
      <c r="L66" s="1571">
        <v>271</v>
      </c>
      <c r="M66" s="1420" t="s">
        <v>1039</v>
      </c>
      <c r="N66" s="1523" t="s">
        <v>1050</v>
      </c>
      <c r="O66" s="1584"/>
      <c r="P66" s="1506"/>
      <c r="Q66" s="1506"/>
      <c r="R66" s="1506"/>
      <c r="S66" s="1506"/>
      <c r="T66" s="1506"/>
      <c r="U66" s="1506"/>
    </row>
    <row r="67" spans="1:21" ht="34.5" customHeight="1">
      <c r="A67" s="1519">
        <f t="shared" si="18"/>
        <v>34</v>
      </c>
      <c r="B67" s="1520">
        <v>21</v>
      </c>
      <c r="C67" s="1521">
        <v>13</v>
      </c>
      <c r="D67" s="1519">
        <f t="shared" si="19"/>
        <v>47</v>
      </c>
      <c r="E67" s="1520">
        <v>9</v>
      </c>
      <c r="F67" s="1521">
        <v>38</v>
      </c>
      <c r="G67" s="1519">
        <f t="shared" si="20"/>
        <v>24</v>
      </c>
      <c r="H67" s="1520">
        <v>3</v>
      </c>
      <c r="I67" s="1521">
        <v>21</v>
      </c>
      <c r="J67" s="1519">
        <f t="shared" si="21"/>
        <v>31</v>
      </c>
      <c r="K67" s="1519">
        <v>11</v>
      </c>
      <c r="L67" s="1522">
        <v>20</v>
      </c>
      <c r="M67" s="1527" t="s">
        <v>1042</v>
      </c>
      <c r="N67" s="1572" t="s">
        <v>1051</v>
      </c>
      <c r="O67" s="1584"/>
      <c r="P67" s="1506"/>
      <c r="Q67" s="1506"/>
      <c r="R67" s="1506"/>
      <c r="S67" s="1506"/>
      <c r="T67" s="1506"/>
      <c r="U67" s="1506"/>
    </row>
    <row r="68" spans="1:21" ht="34.5" customHeight="1">
      <c r="A68" s="1531">
        <f t="shared" si="18"/>
        <v>326</v>
      </c>
      <c r="B68" s="1531">
        <f>SUM(B66:B67)</f>
        <v>21</v>
      </c>
      <c r="C68" s="1532">
        <f>SUM(C66:C67)</f>
        <v>305</v>
      </c>
      <c r="D68" s="1531">
        <f t="shared" si="19"/>
        <v>743</v>
      </c>
      <c r="E68" s="1531">
        <f>SUM(E66:E67)</f>
        <v>13</v>
      </c>
      <c r="F68" s="1532">
        <f>SUM(F66:F67)</f>
        <v>730</v>
      </c>
      <c r="G68" s="1531">
        <f t="shared" si="20"/>
        <v>133</v>
      </c>
      <c r="H68" s="1531">
        <f>SUM(H66:H67)</f>
        <v>3</v>
      </c>
      <c r="I68" s="1532">
        <f>SUM(I66:I67)</f>
        <v>130</v>
      </c>
      <c r="J68" s="1531">
        <f t="shared" si="21"/>
        <v>302</v>
      </c>
      <c r="K68" s="1531">
        <f>SUM(K66:K67)</f>
        <v>11</v>
      </c>
      <c r="L68" s="1532">
        <f>SUM(L66:L67)</f>
        <v>291</v>
      </c>
      <c r="M68" s="1437" t="s">
        <v>1044</v>
      </c>
      <c r="N68" s="1533" t="s">
        <v>1052</v>
      </c>
      <c r="O68" s="1585"/>
      <c r="P68" s="1506"/>
      <c r="Q68" s="1506"/>
      <c r="R68" s="1506"/>
      <c r="S68" s="1506"/>
      <c r="T68" s="1506"/>
      <c r="U68" s="1506"/>
    </row>
    <row r="69" spans="1:21" ht="15.75">
      <c r="A69" s="1581" t="s">
        <v>1290</v>
      </c>
      <c r="B69" s="1577"/>
      <c r="C69" s="1577"/>
      <c r="D69" s="1577"/>
      <c r="E69" s="1577"/>
      <c r="F69" s="1577"/>
      <c r="G69" s="1577"/>
      <c r="H69" s="1577"/>
      <c r="I69" s="1577"/>
      <c r="J69" s="1577"/>
      <c r="K69" s="1577"/>
      <c r="L69" s="1577"/>
      <c r="M69" s="1577"/>
      <c r="N69" s="1582" t="s">
        <v>1292</v>
      </c>
      <c r="O69" s="1582"/>
      <c r="P69" s="1506"/>
      <c r="Q69" s="1506"/>
      <c r="R69" s="1506"/>
      <c r="S69" s="1506"/>
      <c r="T69" s="1506"/>
      <c r="U69" s="1506"/>
    </row>
    <row r="70" spans="1:21" ht="19.5" customHeight="1">
      <c r="A70" s="1391" t="s">
        <v>94</v>
      </c>
      <c r="B70" s="1392"/>
      <c r="C70" s="1393" t="s">
        <v>93</v>
      </c>
      <c r="D70" s="1391" t="s">
        <v>92</v>
      </c>
      <c r="E70" s="1392"/>
      <c r="F70" s="1393" t="s">
        <v>91</v>
      </c>
      <c r="G70" s="1391" t="s">
        <v>1295</v>
      </c>
      <c r="H70" s="1392"/>
      <c r="I70" s="1393" t="s">
        <v>89</v>
      </c>
      <c r="J70" s="1391" t="s">
        <v>1250</v>
      </c>
      <c r="K70" s="1392"/>
      <c r="L70" s="1393" t="s">
        <v>165</v>
      </c>
      <c r="M70" s="1504"/>
      <c r="N70" s="1393" t="s">
        <v>1036</v>
      </c>
      <c r="O70" s="1441"/>
      <c r="P70" s="1506"/>
      <c r="Q70" s="1506"/>
      <c r="R70" s="1506"/>
      <c r="S70" s="1506"/>
      <c r="T70" s="1506"/>
      <c r="U70" s="1506"/>
    </row>
    <row r="71" spans="1:21" ht="19.5" customHeight="1">
      <c r="A71" s="1398" t="s">
        <v>95</v>
      </c>
      <c r="B71" s="1398" t="s">
        <v>573</v>
      </c>
      <c r="C71" s="1399" t="s">
        <v>572</v>
      </c>
      <c r="D71" s="1400" t="s">
        <v>95</v>
      </c>
      <c r="E71" s="1398" t="s">
        <v>573</v>
      </c>
      <c r="F71" s="1399" t="s">
        <v>572</v>
      </c>
      <c r="G71" s="1400" t="s">
        <v>95</v>
      </c>
      <c r="H71" s="1398" t="s">
        <v>573</v>
      </c>
      <c r="I71" s="1399" t="s">
        <v>572</v>
      </c>
      <c r="J71" s="1400" t="s">
        <v>95</v>
      </c>
      <c r="K71" s="1398" t="s">
        <v>573</v>
      </c>
      <c r="L71" s="1400" t="s">
        <v>572</v>
      </c>
      <c r="M71" s="1401"/>
      <c r="N71" s="1507" t="s">
        <v>1038</v>
      </c>
      <c r="O71" s="1584"/>
      <c r="P71" s="1506"/>
      <c r="Q71" s="1506"/>
      <c r="R71" s="1506"/>
      <c r="S71" s="1506"/>
      <c r="T71" s="1506"/>
      <c r="U71" s="1506"/>
    </row>
    <row r="72" spans="1:21" ht="19.5" customHeight="1">
      <c r="A72" s="1509" t="s">
        <v>96</v>
      </c>
      <c r="B72" s="1509" t="s">
        <v>562</v>
      </c>
      <c r="C72" s="1510" t="s">
        <v>561</v>
      </c>
      <c r="D72" s="1511" t="s">
        <v>96</v>
      </c>
      <c r="E72" s="1509" t="s">
        <v>562</v>
      </c>
      <c r="F72" s="1510" t="s">
        <v>561</v>
      </c>
      <c r="G72" s="1511" t="s">
        <v>96</v>
      </c>
      <c r="H72" s="1509" t="s">
        <v>562</v>
      </c>
      <c r="I72" s="1510" t="s">
        <v>561</v>
      </c>
      <c r="J72" s="1511" t="s">
        <v>96</v>
      </c>
      <c r="K72" s="1509" t="s">
        <v>562</v>
      </c>
      <c r="L72" s="1511" t="s">
        <v>561</v>
      </c>
      <c r="M72" s="1512"/>
      <c r="N72" s="1513"/>
      <c r="O72" s="1584"/>
      <c r="P72" s="1506"/>
      <c r="Q72" s="1506"/>
      <c r="R72" s="1506"/>
      <c r="S72" s="1506"/>
      <c r="T72" s="1506"/>
      <c r="U72" s="1506"/>
    </row>
    <row r="73" spans="1:21" ht="34.5" customHeight="1">
      <c r="A73" s="1519">
        <f t="shared" ref="A73:A78" si="24">SUM(B73:C73)</f>
        <v>88</v>
      </c>
      <c r="B73" s="1520">
        <v>84</v>
      </c>
      <c r="C73" s="1521">
        <v>4</v>
      </c>
      <c r="D73" s="1519">
        <f t="shared" ref="D73:D84" si="25">SUM(E73:F73)</f>
        <v>28</v>
      </c>
      <c r="E73" s="1520">
        <v>22</v>
      </c>
      <c r="F73" s="1521">
        <v>6</v>
      </c>
      <c r="G73" s="1519">
        <f t="shared" ref="G73:G84" si="26">SUM(H73:I73)</f>
        <v>107</v>
      </c>
      <c r="H73" s="1520">
        <v>107</v>
      </c>
      <c r="I73" s="1521">
        <v>0</v>
      </c>
      <c r="J73" s="1519">
        <f t="shared" ref="J73:J84" si="27">SUM(K73:L73)</f>
        <v>234</v>
      </c>
      <c r="K73" s="1519">
        <v>221</v>
      </c>
      <c r="L73" s="1522">
        <v>13</v>
      </c>
      <c r="M73" s="1420" t="s">
        <v>1039</v>
      </c>
      <c r="N73" s="1523" t="s">
        <v>1040</v>
      </c>
      <c r="O73" s="1584"/>
      <c r="P73" s="1506"/>
      <c r="Q73" s="1506"/>
      <c r="R73" s="1506"/>
      <c r="S73" s="1506"/>
      <c r="T73" s="1506"/>
      <c r="U73" s="1506"/>
    </row>
    <row r="74" spans="1:21" ht="34.5" customHeight="1">
      <c r="A74" s="1519">
        <f t="shared" si="24"/>
        <v>41</v>
      </c>
      <c r="B74" s="1520">
        <v>39</v>
      </c>
      <c r="C74" s="1521">
        <v>2</v>
      </c>
      <c r="D74" s="1519">
        <f t="shared" si="25"/>
        <v>8</v>
      </c>
      <c r="E74" s="1520">
        <v>8</v>
      </c>
      <c r="F74" s="1522">
        <v>0</v>
      </c>
      <c r="G74" s="1519">
        <f t="shared" si="26"/>
        <v>43</v>
      </c>
      <c r="H74" s="1520">
        <v>43</v>
      </c>
      <c r="I74" s="1521">
        <v>0</v>
      </c>
      <c r="J74" s="1519">
        <f t="shared" si="27"/>
        <v>87</v>
      </c>
      <c r="K74" s="1519">
        <v>85</v>
      </c>
      <c r="L74" s="1522">
        <v>2</v>
      </c>
      <c r="M74" s="1527" t="s">
        <v>1042</v>
      </c>
      <c r="N74" s="1428" t="s">
        <v>169</v>
      </c>
      <c r="O74" s="1441"/>
      <c r="P74" s="1506"/>
      <c r="Q74" s="1506"/>
      <c r="R74" s="1506"/>
      <c r="S74" s="1506"/>
      <c r="T74" s="1506"/>
      <c r="U74" s="1506"/>
    </row>
    <row r="75" spans="1:21" ht="34.5" customHeight="1">
      <c r="A75" s="1531">
        <f t="shared" si="24"/>
        <v>129</v>
      </c>
      <c r="B75" s="1531">
        <f>SUM(B73:B74)</f>
        <v>123</v>
      </c>
      <c r="C75" s="1532">
        <f>SUM(C73:C74)</f>
        <v>6</v>
      </c>
      <c r="D75" s="1531">
        <f t="shared" si="25"/>
        <v>36</v>
      </c>
      <c r="E75" s="1531">
        <f>SUM(E73:E74)</f>
        <v>30</v>
      </c>
      <c r="F75" s="1532">
        <f>SUM(F73:F74)</f>
        <v>6</v>
      </c>
      <c r="G75" s="1531">
        <f t="shared" si="26"/>
        <v>150</v>
      </c>
      <c r="H75" s="1531">
        <f>SUM(H73:H74)</f>
        <v>150</v>
      </c>
      <c r="I75" s="1532">
        <f>SUM(I73:I74)</f>
        <v>0</v>
      </c>
      <c r="J75" s="1531">
        <f t="shared" si="27"/>
        <v>321</v>
      </c>
      <c r="K75" s="1531">
        <f>SUM(K73:K74)</f>
        <v>306</v>
      </c>
      <c r="L75" s="1532">
        <f>SUM(L73:L74)</f>
        <v>15</v>
      </c>
      <c r="M75" s="1437" t="s">
        <v>1044</v>
      </c>
      <c r="N75" s="1533" t="s">
        <v>1045</v>
      </c>
      <c r="O75" s="1585"/>
      <c r="P75" s="1506"/>
      <c r="Q75" s="1506"/>
      <c r="R75" s="1506"/>
      <c r="S75" s="1506"/>
      <c r="T75" s="1506"/>
      <c r="U75" s="1506"/>
    </row>
    <row r="76" spans="1:21" ht="34.5" customHeight="1">
      <c r="A76" s="1519">
        <f t="shared" si="24"/>
        <v>53</v>
      </c>
      <c r="B76" s="1520">
        <v>0</v>
      </c>
      <c r="C76" s="1521">
        <v>53</v>
      </c>
      <c r="D76" s="1519">
        <f t="shared" si="25"/>
        <v>81</v>
      </c>
      <c r="E76" s="1520">
        <v>0</v>
      </c>
      <c r="F76" s="1521">
        <v>81</v>
      </c>
      <c r="G76" s="1519">
        <f t="shared" si="26"/>
        <v>208</v>
      </c>
      <c r="H76" s="1520">
        <v>0</v>
      </c>
      <c r="I76" s="1521">
        <v>208</v>
      </c>
      <c r="J76" s="1519">
        <f t="shared" si="27"/>
        <v>278</v>
      </c>
      <c r="K76" s="1519">
        <v>5</v>
      </c>
      <c r="L76" s="1522">
        <v>273</v>
      </c>
      <c r="M76" s="1420" t="s">
        <v>1039</v>
      </c>
      <c r="N76" s="1523" t="s">
        <v>1046</v>
      </c>
      <c r="O76" s="1584"/>
      <c r="P76" s="1506"/>
      <c r="Q76" s="1506"/>
      <c r="R76" s="1506"/>
      <c r="S76" s="1506"/>
      <c r="T76" s="1506"/>
      <c r="U76" s="1506"/>
    </row>
    <row r="77" spans="1:21" ht="34.5" customHeight="1">
      <c r="A77" s="1519">
        <f t="shared" si="24"/>
        <v>184</v>
      </c>
      <c r="B77" s="1520">
        <v>98</v>
      </c>
      <c r="C77" s="1521">
        <v>86</v>
      </c>
      <c r="D77" s="1519">
        <f t="shared" si="25"/>
        <v>58</v>
      </c>
      <c r="E77" s="1520">
        <v>4</v>
      </c>
      <c r="F77" s="1521">
        <v>54</v>
      </c>
      <c r="G77" s="1519">
        <f t="shared" si="26"/>
        <v>263</v>
      </c>
      <c r="H77" s="1520">
        <v>12</v>
      </c>
      <c r="I77" s="1521">
        <v>251</v>
      </c>
      <c r="J77" s="1519">
        <f t="shared" si="27"/>
        <v>397</v>
      </c>
      <c r="K77" s="1519">
        <v>286</v>
      </c>
      <c r="L77" s="1522">
        <v>111</v>
      </c>
      <c r="M77" s="1527" t="s">
        <v>1042</v>
      </c>
      <c r="N77" s="1428" t="s">
        <v>1047</v>
      </c>
      <c r="O77" s="1441"/>
      <c r="P77" s="1506"/>
      <c r="Q77" s="1506"/>
      <c r="R77" s="1506"/>
      <c r="S77" s="1506"/>
      <c r="T77" s="1506"/>
      <c r="U77" s="1506"/>
    </row>
    <row r="78" spans="1:21" ht="34.5" customHeight="1">
      <c r="A78" s="1531">
        <f t="shared" si="24"/>
        <v>237</v>
      </c>
      <c r="B78" s="1531">
        <f>SUM(B76:B77)</f>
        <v>98</v>
      </c>
      <c r="C78" s="1532">
        <f>SUM(C76:C77)</f>
        <v>139</v>
      </c>
      <c r="D78" s="1531">
        <f t="shared" si="25"/>
        <v>139</v>
      </c>
      <c r="E78" s="1531">
        <f>SUM(E76:E77)</f>
        <v>4</v>
      </c>
      <c r="F78" s="1532">
        <f>SUM(F76:F77)</f>
        <v>135</v>
      </c>
      <c r="G78" s="1531">
        <f t="shared" si="26"/>
        <v>471</v>
      </c>
      <c r="H78" s="1531">
        <f>SUM(H76:H77)</f>
        <v>12</v>
      </c>
      <c r="I78" s="1532">
        <f>SUM(I76:I77)</f>
        <v>459</v>
      </c>
      <c r="J78" s="1531">
        <f t="shared" si="27"/>
        <v>675</v>
      </c>
      <c r="K78" s="1531">
        <f>SUM(K76:K77)</f>
        <v>291</v>
      </c>
      <c r="L78" s="1532">
        <f>SUM(L76:L77)</f>
        <v>384</v>
      </c>
      <c r="M78" s="1437" t="s">
        <v>1044</v>
      </c>
      <c r="N78" s="1533" t="s">
        <v>121</v>
      </c>
      <c r="O78" s="1585"/>
      <c r="P78" s="1506"/>
      <c r="Q78" s="1506"/>
      <c r="R78" s="1506"/>
      <c r="S78" s="1506"/>
      <c r="T78" s="1506"/>
      <c r="U78" s="1506"/>
    </row>
    <row r="79" spans="1:21" ht="34.5" customHeight="1">
      <c r="A79" s="1409">
        <f>SUM(B79:C79)</f>
        <v>1</v>
      </c>
      <c r="B79" s="1401">
        <v>0</v>
      </c>
      <c r="C79" s="1549">
        <v>1</v>
      </c>
      <c r="D79" s="1409">
        <f>SUM(E79:F79)</f>
        <v>1</v>
      </c>
      <c r="E79" s="1401">
        <v>0</v>
      </c>
      <c r="F79" s="1549">
        <v>1</v>
      </c>
      <c r="G79" s="1409">
        <f>SUM(H79:I79)</f>
        <v>1</v>
      </c>
      <c r="H79" s="1401">
        <v>1</v>
      </c>
      <c r="I79" s="1549">
        <v>0</v>
      </c>
      <c r="J79" s="1409">
        <f>SUM(K79:L79)</f>
        <v>5</v>
      </c>
      <c r="K79" s="1409">
        <v>1</v>
      </c>
      <c r="L79" s="1411">
        <v>4</v>
      </c>
      <c r="M79" s="1586" t="s">
        <v>1039</v>
      </c>
      <c r="N79" s="1551" t="s">
        <v>1048</v>
      </c>
      <c r="O79" s="1585"/>
      <c r="P79" s="1506"/>
      <c r="Q79" s="1506"/>
      <c r="R79" s="1506"/>
      <c r="S79" s="1506"/>
      <c r="T79" s="1506"/>
      <c r="U79" s="1506"/>
    </row>
    <row r="80" spans="1:21" ht="34.5" customHeight="1">
      <c r="A80" s="1426">
        <f>SUM(B80:C80)</f>
        <v>0</v>
      </c>
      <c r="B80" s="1554">
        <v>0</v>
      </c>
      <c r="C80" s="1555">
        <v>0</v>
      </c>
      <c r="D80" s="1426">
        <f>SUM(E80:F80)</f>
        <v>1</v>
      </c>
      <c r="E80" s="1554">
        <v>0</v>
      </c>
      <c r="F80" s="1555">
        <v>1</v>
      </c>
      <c r="G80" s="1426">
        <f>SUM(H80:I80)</f>
        <v>0</v>
      </c>
      <c r="H80" s="1554">
        <v>0</v>
      </c>
      <c r="I80" s="1555">
        <v>0</v>
      </c>
      <c r="J80" s="1426">
        <f>SUM(K80:L80)</f>
        <v>1</v>
      </c>
      <c r="K80" s="1426">
        <v>1</v>
      </c>
      <c r="L80" s="1587">
        <v>0</v>
      </c>
      <c r="M80" s="1557" t="s">
        <v>1042</v>
      </c>
      <c r="N80" s="1558"/>
      <c r="O80" s="1585"/>
      <c r="P80" s="1506"/>
      <c r="Q80" s="1506"/>
      <c r="R80" s="1506"/>
      <c r="S80" s="1506"/>
      <c r="T80" s="1506"/>
      <c r="U80" s="1506"/>
    </row>
    <row r="81" spans="1:21" ht="34.5" customHeight="1">
      <c r="A81" s="1531">
        <f t="shared" ref="A81:L81" si="28">SUM(A79:A80)</f>
        <v>1</v>
      </c>
      <c r="B81" s="1562">
        <f t="shared" si="28"/>
        <v>0</v>
      </c>
      <c r="C81" s="1563">
        <f t="shared" si="28"/>
        <v>1</v>
      </c>
      <c r="D81" s="1531">
        <f t="shared" si="28"/>
        <v>2</v>
      </c>
      <c r="E81" s="1562">
        <f t="shared" si="28"/>
        <v>0</v>
      </c>
      <c r="F81" s="1563">
        <f t="shared" si="28"/>
        <v>2</v>
      </c>
      <c r="G81" s="1531">
        <f t="shared" si="28"/>
        <v>1</v>
      </c>
      <c r="H81" s="1562">
        <f t="shared" si="28"/>
        <v>1</v>
      </c>
      <c r="I81" s="1563">
        <f t="shared" si="28"/>
        <v>0</v>
      </c>
      <c r="J81" s="1531">
        <f t="shared" si="28"/>
        <v>6</v>
      </c>
      <c r="K81" s="1531">
        <f t="shared" si="28"/>
        <v>2</v>
      </c>
      <c r="L81" s="1564">
        <f t="shared" si="28"/>
        <v>4</v>
      </c>
      <c r="M81" s="1565" t="s">
        <v>1044</v>
      </c>
      <c r="N81" s="1566" t="s">
        <v>1049</v>
      </c>
      <c r="O81" s="1585"/>
      <c r="P81" s="1506"/>
      <c r="Q81" s="1506"/>
      <c r="R81" s="1506"/>
      <c r="S81" s="1506"/>
      <c r="T81" s="1506"/>
      <c r="U81" s="1506"/>
    </row>
    <row r="82" spans="1:21" ht="34.5" customHeight="1">
      <c r="A82" s="1438">
        <f>SUM(B82:C82)</f>
        <v>109</v>
      </c>
      <c r="B82" s="1569">
        <v>0</v>
      </c>
      <c r="C82" s="1570">
        <v>109</v>
      </c>
      <c r="D82" s="1438">
        <f t="shared" si="25"/>
        <v>56</v>
      </c>
      <c r="E82" s="1569">
        <v>0</v>
      </c>
      <c r="F82" s="1570">
        <v>56</v>
      </c>
      <c r="G82" s="1438">
        <f t="shared" si="26"/>
        <v>157</v>
      </c>
      <c r="H82" s="1569">
        <v>0</v>
      </c>
      <c r="I82" s="1570">
        <v>157</v>
      </c>
      <c r="J82" s="1438">
        <f t="shared" si="27"/>
        <v>233</v>
      </c>
      <c r="K82" s="1438">
        <v>1</v>
      </c>
      <c r="L82" s="1571">
        <v>232</v>
      </c>
      <c r="M82" s="1420" t="s">
        <v>1039</v>
      </c>
      <c r="N82" s="1523" t="s">
        <v>1050</v>
      </c>
      <c r="O82" s="1584"/>
      <c r="P82" s="1506"/>
      <c r="Q82" s="1506"/>
      <c r="R82" s="1506"/>
      <c r="S82" s="1506"/>
      <c r="T82" s="1506"/>
      <c r="U82" s="1506"/>
    </row>
    <row r="83" spans="1:21" ht="34.5" customHeight="1">
      <c r="A83" s="1519">
        <f>SUM(B83:C83)</f>
        <v>7</v>
      </c>
      <c r="B83" s="1520">
        <v>0</v>
      </c>
      <c r="C83" s="1522">
        <v>7</v>
      </c>
      <c r="D83" s="1519">
        <f t="shared" si="25"/>
        <v>3</v>
      </c>
      <c r="E83" s="1520">
        <v>2</v>
      </c>
      <c r="F83" s="1521">
        <v>1</v>
      </c>
      <c r="G83" s="1519">
        <f t="shared" si="26"/>
        <v>3</v>
      </c>
      <c r="H83" s="1520">
        <v>0</v>
      </c>
      <c r="I83" s="1521">
        <v>3</v>
      </c>
      <c r="J83" s="1519">
        <f t="shared" si="27"/>
        <v>44</v>
      </c>
      <c r="K83" s="1519">
        <v>17</v>
      </c>
      <c r="L83" s="1522">
        <v>27</v>
      </c>
      <c r="M83" s="1527" t="s">
        <v>1042</v>
      </c>
      <c r="N83" s="1572" t="s">
        <v>1051</v>
      </c>
      <c r="O83" s="1584"/>
      <c r="P83" s="1506"/>
      <c r="Q83" s="1506"/>
      <c r="R83" s="1506"/>
      <c r="S83" s="1506"/>
      <c r="T83" s="1506"/>
      <c r="U83" s="1506"/>
    </row>
    <row r="84" spans="1:21" ht="34.5" customHeight="1">
      <c r="A84" s="1531">
        <f>SUM(B84:C84)</f>
        <v>116</v>
      </c>
      <c r="B84" s="1531">
        <f>SUM(B82:B83)</f>
        <v>0</v>
      </c>
      <c r="C84" s="1532">
        <f>SUM(C82:C83)</f>
        <v>116</v>
      </c>
      <c r="D84" s="1531">
        <f t="shared" si="25"/>
        <v>59</v>
      </c>
      <c r="E84" s="1531">
        <f>SUM(E82:E83)</f>
        <v>2</v>
      </c>
      <c r="F84" s="1532">
        <f>SUM(F82:F83)</f>
        <v>57</v>
      </c>
      <c r="G84" s="1531">
        <f t="shared" si="26"/>
        <v>160</v>
      </c>
      <c r="H84" s="1531">
        <f>SUM(H82:H83)</f>
        <v>0</v>
      </c>
      <c r="I84" s="1532">
        <f>SUM(I82:I83)</f>
        <v>160</v>
      </c>
      <c r="J84" s="1531">
        <f t="shared" si="27"/>
        <v>277</v>
      </c>
      <c r="K84" s="1531">
        <f>SUM(K82:K83)</f>
        <v>18</v>
      </c>
      <c r="L84" s="1532">
        <f>SUM(L82:L83)</f>
        <v>259</v>
      </c>
      <c r="M84" s="1437" t="s">
        <v>1044</v>
      </c>
      <c r="N84" s="1533" t="s">
        <v>1052</v>
      </c>
      <c r="O84" s="1585"/>
      <c r="P84" s="1506"/>
      <c r="Q84" s="1506"/>
      <c r="R84" s="1506"/>
      <c r="S84" s="1506"/>
      <c r="T84" s="1506"/>
      <c r="U84" s="1506"/>
    </row>
    <row r="85" spans="1:21">
      <c r="A85" s="1577"/>
      <c r="B85" s="1577"/>
      <c r="C85" s="1577"/>
      <c r="D85" s="1577"/>
      <c r="E85" s="1577"/>
      <c r="F85" s="1577"/>
      <c r="G85" s="1577"/>
      <c r="H85" s="1577"/>
      <c r="I85" s="1577"/>
      <c r="J85" s="1577"/>
      <c r="K85" s="1577"/>
      <c r="L85" s="1577"/>
      <c r="M85" s="1577"/>
      <c r="N85" s="1577"/>
      <c r="O85" s="1577"/>
      <c r="P85" s="1506"/>
      <c r="Q85" s="1506"/>
      <c r="R85" s="1506"/>
      <c r="S85" s="1506"/>
      <c r="T85" s="1506"/>
      <c r="U85" s="1506"/>
    </row>
    <row r="86" spans="1:21" ht="15.75" customHeight="1">
      <c r="A86" s="1577"/>
      <c r="B86" s="1577"/>
      <c r="C86" s="1577"/>
      <c r="D86" s="1577"/>
      <c r="E86" s="1577"/>
      <c r="F86" s="1577"/>
      <c r="G86" s="1577"/>
      <c r="H86" s="1577"/>
      <c r="I86" s="1577"/>
      <c r="J86" s="1577"/>
      <c r="K86" s="1577"/>
      <c r="L86" s="1577"/>
      <c r="M86" s="1577"/>
      <c r="N86" s="1577"/>
      <c r="O86" s="1577"/>
      <c r="P86" s="1506"/>
      <c r="Q86" s="1506"/>
      <c r="R86" s="1506"/>
      <c r="S86" s="1506"/>
      <c r="T86" s="1506"/>
      <c r="U86" s="1506"/>
    </row>
    <row r="87" spans="1:21" ht="19.5" customHeight="1">
      <c r="A87" s="1577"/>
      <c r="B87" s="1577"/>
      <c r="C87" s="1577"/>
      <c r="D87" s="1577"/>
      <c r="E87" s="1577"/>
      <c r="F87" s="1577"/>
      <c r="G87" s="1577"/>
      <c r="H87" s="1577"/>
      <c r="I87" s="1577"/>
      <c r="J87" s="1577"/>
      <c r="K87" s="1577"/>
      <c r="L87" s="1577"/>
      <c r="M87" s="1577"/>
      <c r="N87" s="1577"/>
      <c r="O87" s="1577"/>
      <c r="P87" s="1506"/>
      <c r="Q87" s="1506"/>
      <c r="R87" s="1506"/>
      <c r="S87" s="1506"/>
      <c r="T87" s="1506"/>
      <c r="U87" s="1506"/>
    </row>
    <row r="88" spans="1:21" ht="19.5" customHeight="1">
      <c r="A88" s="1577"/>
      <c r="B88" s="1577"/>
      <c r="C88" s="1577"/>
      <c r="D88" s="1577"/>
      <c r="E88" s="1577"/>
      <c r="F88" s="1577"/>
      <c r="G88" s="1577"/>
      <c r="H88" s="1577"/>
      <c r="I88" s="1577"/>
      <c r="J88" s="1577"/>
      <c r="K88" s="1577"/>
      <c r="L88" s="1577"/>
      <c r="M88" s="1577"/>
      <c r="N88" s="1577"/>
      <c r="O88" s="1577"/>
      <c r="P88" s="1506"/>
      <c r="Q88" s="1506"/>
      <c r="R88" s="1506"/>
      <c r="S88" s="1506"/>
      <c r="T88" s="1506"/>
      <c r="U88" s="1506"/>
    </row>
    <row r="89" spans="1:21" ht="19.5" customHeight="1">
      <c r="A89" s="1577"/>
      <c r="B89" s="1577"/>
      <c r="C89" s="1577"/>
      <c r="D89" s="1577"/>
      <c r="E89" s="1577"/>
      <c r="F89" s="1577"/>
      <c r="G89" s="1577"/>
      <c r="H89" s="1577"/>
      <c r="I89" s="1577"/>
      <c r="J89" s="1577"/>
      <c r="K89" s="1577"/>
      <c r="L89" s="1577"/>
      <c r="M89" s="1577"/>
      <c r="N89" s="1577"/>
      <c r="O89" s="1577"/>
      <c r="P89" s="1506"/>
      <c r="Q89" s="1506"/>
      <c r="R89" s="1506"/>
      <c r="S89" s="1506"/>
      <c r="T89" s="1506"/>
      <c r="U89" s="1506"/>
    </row>
    <row r="90" spans="1:21" ht="34.5" customHeight="1">
      <c r="A90" s="1577"/>
      <c r="B90" s="1577"/>
      <c r="C90" s="1577"/>
      <c r="D90" s="1577"/>
      <c r="E90" s="1577"/>
      <c r="F90" s="1577"/>
      <c r="G90" s="1577"/>
      <c r="H90" s="1577"/>
      <c r="I90" s="1577"/>
      <c r="J90" s="1577"/>
      <c r="K90" s="1577"/>
      <c r="L90" s="1577"/>
      <c r="M90" s="1577"/>
      <c r="N90" s="1577"/>
      <c r="O90" s="1577"/>
      <c r="P90" s="1506"/>
      <c r="Q90" s="1506"/>
      <c r="R90" s="1506"/>
      <c r="S90" s="1506"/>
      <c r="T90" s="1506"/>
      <c r="U90" s="1506"/>
    </row>
    <row r="91" spans="1:21" ht="34.5" customHeight="1">
      <c r="A91" s="1577"/>
      <c r="B91" s="1577"/>
      <c r="C91" s="1577"/>
      <c r="D91" s="1577"/>
      <c r="E91" s="1577"/>
      <c r="F91" s="1577"/>
      <c r="G91" s="1577"/>
      <c r="H91" s="1577"/>
      <c r="I91" s="1577"/>
      <c r="J91" s="1577"/>
      <c r="K91" s="1577"/>
      <c r="L91" s="1577"/>
      <c r="M91" s="1577"/>
      <c r="N91" s="1577"/>
      <c r="O91" s="1577"/>
      <c r="P91" s="1506"/>
      <c r="Q91" s="1506"/>
      <c r="R91" s="1506"/>
      <c r="S91" s="1506"/>
      <c r="T91" s="1506"/>
      <c r="U91" s="1506"/>
    </row>
    <row r="92" spans="1:21" ht="34.5" customHeight="1">
      <c r="A92" s="1577"/>
      <c r="B92" s="1577"/>
      <c r="C92" s="1577"/>
      <c r="D92" s="1577"/>
      <c r="E92" s="1577"/>
      <c r="F92" s="1577"/>
      <c r="G92" s="1577"/>
      <c r="H92" s="1577"/>
      <c r="I92" s="1577"/>
      <c r="J92" s="1577"/>
      <c r="K92" s="1577"/>
      <c r="L92" s="1577"/>
      <c r="M92" s="1577"/>
      <c r="N92" s="1577"/>
      <c r="O92" s="1577"/>
      <c r="P92" s="1506"/>
      <c r="Q92" s="1506"/>
      <c r="R92" s="1506"/>
      <c r="S92" s="1506"/>
      <c r="T92" s="1506"/>
      <c r="U92" s="1506"/>
    </row>
    <row r="93" spans="1:21" ht="34.5" customHeight="1">
      <c r="A93" s="1577"/>
      <c r="B93" s="1577"/>
      <c r="C93" s="1577"/>
      <c r="D93" s="1577"/>
      <c r="E93" s="1577"/>
      <c r="F93" s="1577"/>
      <c r="G93" s="1577"/>
      <c r="H93" s="1577"/>
      <c r="I93" s="1577"/>
      <c r="J93" s="1577"/>
      <c r="K93" s="1577"/>
      <c r="L93" s="1577"/>
      <c r="M93" s="1577"/>
      <c r="N93" s="1577"/>
      <c r="O93" s="1577"/>
      <c r="P93" s="1506"/>
      <c r="Q93" s="1506"/>
      <c r="R93" s="1506"/>
      <c r="S93" s="1506"/>
      <c r="T93" s="1506"/>
      <c r="U93" s="1506"/>
    </row>
    <row r="94" spans="1:21" ht="34.5" customHeight="1">
      <c r="A94" s="1577"/>
      <c r="B94" s="1577"/>
      <c r="C94" s="1577"/>
      <c r="D94" s="1577"/>
      <c r="E94" s="1577"/>
      <c r="F94" s="1577"/>
      <c r="G94" s="1577"/>
      <c r="H94" s="1577"/>
      <c r="I94" s="1577"/>
      <c r="J94" s="1577"/>
      <c r="K94" s="1577"/>
      <c r="L94" s="1577"/>
      <c r="M94" s="1577"/>
      <c r="N94" s="1577"/>
      <c r="O94" s="1577"/>
      <c r="P94" s="1506"/>
      <c r="Q94" s="1506"/>
      <c r="R94" s="1506"/>
      <c r="S94" s="1506"/>
      <c r="T94" s="1506"/>
      <c r="U94" s="1506"/>
    </row>
    <row r="95" spans="1:21" ht="34.5" customHeight="1">
      <c r="A95" s="1577"/>
      <c r="B95" s="1577"/>
      <c r="C95" s="1577"/>
      <c r="D95" s="1577"/>
      <c r="E95" s="1577"/>
      <c r="F95" s="1577"/>
      <c r="G95" s="1577"/>
      <c r="H95" s="1577"/>
      <c r="I95" s="1577"/>
      <c r="J95" s="1577"/>
      <c r="K95" s="1577"/>
      <c r="L95" s="1577"/>
      <c r="M95" s="1577"/>
      <c r="N95" s="1577"/>
      <c r="O95" s="1577"/>
      <c r="P95" s="1506"/>
      <c r="Q95" s="1506"/>
      <c r="R95" s="1506"/>
      <c r="S95" s="1506"/>
      <c r="T95" s="1506"/>
      <c r="U95" s="1506"/>
    </row>
    <row r="96" spans="1:21" ht="34.5" customHeight="1">
      <c r="A96" s="1577"/>
      <c r="B96" s="1577"/>
      <c r="C96" s="1577"/>
      <c r="D96" s="1577"/>
      <c r="E96" s="1577"/>
      <c r="F96" s="1577"/>
      <c r="G96" s="1577"/>
      <c r="H96" s="1577"/>
      <c r="I96" s="1577"/>
      <c r="J96" s="1577"/>
      <c r="K96" s="1577"/>
      <c r="L96" s="1577"/>
      <c r="M96" s="1577"/>
      <c r="N96" s="1577"/>
      <c r="O96" s="1577"/>
      <c r="P96" s="1506"/>
      <c r="Q96" s="1506"/>
      <c r="R96" s="1506"/>
      <c r="S96" s="1506"/>
      <c r="T96" s="1506"/>
      <c r="U96" s="1506"/>
    </row>
    <row r="97" spans="1:21" ht="34.5" customHeight="1">
      <c r="A97" s="1577"/>
      <c r="B97" s="1577"/>
      <c r="C97" s="1577"/>
      <c r="D97" s="1577"/>
      <c r="E97" s="1577"/>
      <c r="F97" s="1577"/>
      <c r="G97" s="1577"/>
      <c r="H97" s="1577"/>
      <c r="I97" s="1577"/>
      <c r="J97" s="1577"/>
      <c r="K97" s="1577"/>
      <c r="L97" s="1577"/>
      <c r="M97" s="1577"/>
      <c r="N97" s="1577"/>
      <c r="O97" s="1577"/>
      <c r="P97" s="1506"/>
      <c r="Q97" s="1506"/>
      <c r="R97" s="1506"/>
      <c r="S97" s="1506"/>
      <c r="T97" s="1506"/>
      <c r="U97" s="1506"/>
    </row>
    <row r="98" spans="1:21" ht="34.5" customHeight="1">
      <c r="A98" s="1577"/>
      <c r="B98" s="1577"/>
      <c r="C98" s="1577"/>
      <c r="D98" s="1577"/>
      <c r="E98" s="1577"/>
      <c r="F98" s="1577"/>
      <c r="G98" s="1577"/>
      <c r="H98" s="1577"/>
      <c r="I98" s="1577"/>
      <c r="J98" s="1577"/>
      <c r="K98" s="1577"/>
      <c r="L98" s="1577"/>
      <c r="M98" s="1577"/>
      <c r="N98" s="1577"/>
      <c r="O98" s="1577"/>
      <c r="P98" s="1506"/>
      <c r="Q98" s="1506"/>
      <c r="R98" s="1506"/>
      <c r="S98" s="1506"/>
      <c r="T98" s="1506"/>
      <c r="U98" s="1506"/>
    </row>
    <row r="99" spans="1:21" ht="34.5" customHeight="1">
      <c r="A99" s="1577"/>
      <c r="B99" s="1577"/>
      <c r="C99" s="1577"/>
      <c r="D99" s="1577"/>
      <c r="E99" s="1577"/>
      <c r="F99" s="1577"/>
      <c r="G99" s="1577"/>
      <c r="H99" s="1577"/>
      <c r="I99" s="1577"/>
      <c r="J99" s="1577"/>
      <c r="K99" s="1577"/>
      <c r="L99" s="1577"/>
      <c r="M99" s="1577"/>
      <c r="N99" s="1577"/>
      <c r="O99" s="1577"/>
      <c r="P99" s="1506"/>
      <c r="Q99" s="1506"/>
      <c r="R99" s="1506"/>
      <c r="S99" s="1506"/>
      <c r="T99" s="1506"/>
      <c r="U99" s="1506"/>
    </row>
    <row r="100" spans="1:21" ht="34.5" customHeight="1">
      <c r="A100" s="1577"/>
      <c r="B100" s="1577"/>
      <c r="C100" s="1577"/>
      <c r="D100" s="1577"/>
      <c r="E100" s="1577"/>
      <c r="F100" s="1577"/>
      <c r="G100" s="1577"/>
      <c r="H100" s="1577"/>
      <c r="I100" s="1577"/>
      <c r="J100" s="1577"/>
      <c r="K100" s="1577"/>
      <c r="L100" s="1577"/>
      <c r="M100" s="1577"/>
      <c r="N100" s="1577"/>
      <c r="O100" s="1577"/>
      <c r="P100" s="1506"/>
      <c r="Q100" s="1506"/>
      <c r="R100" s="1506"/>
      <c r="S100" s="1506"/>
      <c r="T100" s="1506"/>
      <c r="U100" s="1506"/>
    </row>
    <row r="101" spans="1:21" ht="34.5" customHeight="1">
      <c r="A101" s="1577"/>
      <c r="B101" s="1577"/>
      <c r="C101" s="1577"/>
      <c r="D101" s="1577"/>
      <c r="E101" s="1577"/>
      <c r="F101" s="1577"/>
      <c r="G101" s="1577"/>
      <c r="H101" s="1577"/>
      <c r="I101" s="1577"/>
      <c r="J101" s="1577"/>
      <c r="K101" s="1577"/>
      <c r="L101" s="1577"/>
      <c r="M101" s="1577"/>
      <c r="N101" s="1577"/>
      <c r="O101" s="1577"/>
      <c r="P101" s="1506"/>
      <c r="Q101" s="1506"/>
      <c r="R101" s="1506"/>
      <c r="S101" s="1506"/>
      <c r="T101" s="1506"/>
      <c r="U101" s="1506"/>
    </row>
    <row r="102" spans="1:21" ht="34.5" customHeight="1">
      <c r="A102" s="1577"/>
      <c r="B102" s="1577"/>
      <c r="C102" s="1577"/>
      <c r="D102" s="1577"/>
      <c r="E102" s="1577"/>
      <c r="F102" s="1577"/>
      <c r="G102" s="1577"/>
      <c r="H102" s="1577"/>
      <c r="I102" s="1577"/>
      <c r="J102" s="1577"/>
      <c r="K102" s="1577"/>
      <c r="L102" s="1577"/>
      <c r="M102" s="1577"/>
      <c r="N102" s="1577"/>
      <c r="O102" s="1577"/>
      <c r="P102" s="1506"/>
      <c r="Q102" s="1506"/>
      <c r="R102" s="1506"/>
      <c r="S102" s="1506"/>
      <c r="T102" s="1506"/>
      <c r="U102" s="1506"/>
    </row>
    <row r="103" spans="1:21" ht="34.5" customHeight="1">
      <c r="A103" s="1577"/>
      <c r="B103" s="1577"/>
      <c r="C103" s="1577"/>
      <c r="D103" s="1577"/>
      <c r="E103" s="1577"/>
      <c r="F103" s="1577"/>
      <c r="G103" s="1577"/>
      <c r="H103" s="1577"/>
      <c r="I103" s="1577"/>
      <c r="J103" s="1577"/>
      <c r="K103" s="1577"/>
      <c r="L103" s="1577"/>
      <c r="M103" s="1577"/>
      <c r="N103" s="1577"/>
      <c r="O103" s="1577"/>
      <c r="P103" s="1506"/>
      <c r="Q103" s="1506"/>
      <c r="R103" s="1506"/>
      <c r="S103" s="1506"/>
      <c r="T103" s="1506"/>
      <c r="U103" s="1506"/>
    </row>
    <row r="104" spans="1:21" ht="34.5" customHeight="1">
      <c r="A104" s="1577"/>
      <c r="B104" s="1577"/>
      <c r="C104" s="1577"/>
      <c r="D104" s="1577"/>
      <c r="E104" s="1577"/>
      <c r="F104" s="1577"/>
      <c r="G104" s="1577"/>
      <c r="H104" s="1577"/>
      <c r="I104" s="1577"/>
      <c r="J104" s="1577"/>
      <c r="K104" s="1577"/>
      <c r="L104" s="1577"/>
      <c r="M104" s="1577"/>
      <c r="N104" s="1577"/>
      <c r="O104" s="1577"/>
      <c r="P104" s="1506"/>
      <c r="Q104" s="1506"/>
      <c r="R104" s="1506"/>
      <c r="S104" s="1506"/>
      <c r="T104" s="1506"/>
      <c r="U104" s="1506"/>
    </row>
    <row r="105" spans="1:21" ht="34.5" customHeight="1">
      <c r="A105" s="1577"/>
      <c r="B105" s="1577"/>
      <c r="C105" s="1577"/>
      <c r="D105" s="1577"/>
      <c r="E105" s="1577"/>
      <c r="F105" s="1577"/>
      <c r="G105" s="1577"/>
      <c r="H105" s="1577"/>
      <c r="I105" s="1577"/>
      <c r="J105" s="1577"/>
      <c r="K105" s="1577"/>
      <c r="L105" s="1577"/>
      <c r="M105" s="1577"/>
      <c r="N105" s="1577"/>
      <c r="O105" s="1577"/>
      <c r="P105" s="1577"/>
      <c r="Q105" s="1577"/>
      <c r="R105" s="1577"/>
      <c r="S105" s="1577"/>
      <c r="T105" s="1577"/>
      <c r="U105" s="1506"/>
    </row>
    <row r="106" spans="1:21" ht="34.5" customHeight="1">
      <c r="A106" s="1577"/>
      <c r="B106" s="1577"/>
      <c r="C106" s="1577"/>
      <c r="D106" s="1577"/>
      <c r="E106" s="1577"/>
      <c r="F106" s="1577"/>
      <c r="G106" s="1577"/>
      <c r="H106" s="1577"/>
      <c r="I106" s="1577"/>
      <c r="J106" s="1577"/>
      <c r="K106" s="1577"/>
      <c r="L106" s="1577"/>
      <c r="M106" s="1577"/>
      <c r="N106" s="1577"/>
      <c r="O106" s="1577"/>
      <c r="P106" s="1577"/>
      <c r="Q106" s="1577"/>
      <c r="R106" s="1577"/>
      <c r="S106" s="1577"/>
      <c r="T106" s="1577"/>
      <c r="U106" s="1506"/>
    </row>
    <row r="107" spans="1:21" ht="34.5" customHeight="1"/>
    <row r="108" spans="1:21" ht="34.5" customHeight="1"/>
    <row r="109" spans="1:21" ht="34.5" customHeight="1"/>
    <row r="110" spans="1:21" ht="34.5" customHeight="1"/>
  </sheetData>
  <mergeCells count="4">
    <mergeCell ref="A1:N1"/>
    <mergeCell ref="A2:N2"/>
    <mergeCell ref="H4:I4"/>
    <mergeCell ref="H54:I54"/>
  </mergeCells>
  <printOptions horizontalCentered="1" verticalCentered="1"/>
  <pageMargins left="0.59055118110236227" right="0.59055118110236227" top="0.98425196850393704" bottom="0.98425196850393704" header="0.51181102362204722" footer="0.51181102362204722"/>
  <pageSetup paperSize="9" scale="66" orientation="portrait" horizontalDpi="300" verticalDpi="300" r:id="rId1"/>
  <headerFooter alignWithMargins="0"/>
  <rowBreaks count="2" manualBreakCount="2">
    <brk id="36" max="19" man="1"/>
    <brk id="68" max="19" man="1"/>
  </rowBreaks>
  <colBreaks count="1" manualBreakCount="1">
    <brk id="14" max="14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0B8C54-05A3-4611-B4BF-E95C0C04FF16}">
  <dimension ref="A1:U142"/>
  <sheetViews>
    <sheetView showGridLines="0" zoomScaleNormal="100" workbookViewId="0">
      <selection activeCell="M19" sqref="M19"/>
    </sheetView>
  </sheetViews>
  <sheetFormatPr defaultRowHeight="12.75"/>
  <cols>
    <col min="1" max="1" width="6.7109375" style="1594" customWidth="1"/>
    <col min="2" max="3" width="5.7109375" style="1594" customWidth="1"/>
    <col min="4" max="4" width="6.7109375" style="1594" customWidth="1"/>
    <col min="5" max="6" width="5.7109375" style="1594" customWidth="1"/>
    <col min="7" max="7" width="6.7109375" style="1594" customWidth="1"/>
    <col min="8" max="9" width="5.7109375" style="1594" customWidth="1"/>
    <col min="10" max="10" width="6.7109375" style="1594" customWidth="1"/>
    <col min="11" max="12" width="5.7109375" style="1594" customWidth="1"/>
    <col min="13" max="13" width="11.28515625" style="1594" customWidth="1"/>
    <col min="14" max="14" width="14.85546875" style="1594" customWidth="1"/>
    <col min="15" max="15" width="9.85546875" style="1594" customWidth="1"/>
    <col min="16" max="18" width="9.140625" style="1594"/>
    <col min="19" max="19" width="10.85546875" style="1594" customWidth="1"/>
    <col min="20" max="20" width="17.28515625" style="1594" customWidth="1"/>
    <col min="21" max="256" width="9.140625" style="1594"/>
    <col min="257" max="257" width="6.7109375" style="1594" customWidth="1"/>
    <col min="258" max="259" width="5.7109375" style="1594" customWidth="1"/>
    <col min="260" max="260" width="6.7109375" style="1594" customWidth="1"/>
    <col min="261" max="262" width="5.7109375" style="1594" customWidth="1"/>
    <col min="263" max="263" width="6.7109375" style="1594" customWidth="1"/>
    <col min="264" max="265" width="5.7109375" style="1594" customWidth="1"/>
    <col min="266" max="266" width="6.7109375" style="1594" customWidth="1"/>
    <col min="267" max="268" width="5.7109375" style="1594" customWidth="1"/>
    <col min="269" max="269" width="11.28515625" style="1594" customWidth="1"/>
    <col min="270" max="270" width="14.85546875" style="1594" customWidth="1"/>
    <col min="271" max="271" width="9.85546875" style="1594" customWidth="1"/>
    <col min="272" max="274" width="9.140625" style="1594"/>
    <col min="275" max="275" width="10.85546875" style="1594" customWidth="1"/>
    <col min="276" max="276" width="17.28515625" style="1594" customWidth="1"/>
    <col min="277" max="512" width="9.140625" style="1594"/>
    <col min="513" max="513" width="6.7109375" style="1594" customWidth="1"/>
    <col min="514" max="515" width="5.7109375" style="1594" customWidth="1"/>
    <col min="516" max="516" width="6.7109375" style="1594" customWidth="1"/>
    <col min="517" max="518" width="5.7109375" style="1594" customWidth="1"/>
    <col min="519" max="519" width="6.7109375" style="1594" customWidth="1"/>
    <col min="520" max="521" width="5.7109375" style="1594" customWidth="1"/>
    <col min="522" max="522" width="6.7109375" style="1594" customWidth="1"/>
    <col min="523" max="524" width="5.7109375" style="1594" customWidth="1"/>
    <col min="525" max="525" width="11.28515625" style="1594" customWidth="1"/>
    <col min="526" max="526" width="14.85546875" style="1594" customWidth="1"/>
    <col min="527" max="527" width="9.85546875" style="1594" customWidth="1"/>
    <col min="528" max="530" width="9.140625" style="1594"/>
    <col min="531" max="531" width="10.85546875" style="1594" customWidth="1"/>
    <col min="532" max="532" width="17.28515625" style="1594" customWidth="1"/>
    <col min="533" max="768" width="9.140625" style="1594"/>
    <col min="769" max="769" width="6.7109375" style="1594" customWidth="1"/>
    <col min="770" max="771" width="5.7109375" style="1594" customWidth="1"/>
    <col min="772" max="772" width="6.7109375" style="1594" customWidth="1"/>
    <col min="773" max="774" width="5.7109375" style="1594" customWidth="1"/>
    <col min="775" max="775" width="6.7109375" style="1594" customWidth="1"/>
    <col min="776" max="777" width="5.7109375" style="1594" customWidth="1"/>
    <col min="778" max="778" width="6.7109375" style="1594" customWidth="1"/>
    <col min="779" max="780" width="5.7109375" style="1594" customWidth="1"/>
    <col min="781" max="781" width="11.28515625" style="1594" customWidth="1"/>
    <col min="782" max="782" width="14.85546875" style="1594" customWidth="1"/>
    <col min="783" max="783" width="9.85546875" style="1594" customWidth="1"/>
    <col min="784" max="786" width="9.140625" style="1594"/>
    <col min="787" max="787" width="10.85546875" style="1594" customWidth="1"/>
    <col min="788" max="788" width="17.28515625" style="1594" customWidth="1"/>
    <col min="789" max="1024" width="9.140625" style="1594"/>
    <col min="1025" max="1025" width="6.7109375" style="1594" customWidth="1"/>
    <col min="1026" max="1027" width="5.7109375" style="1594" customWidth="1"/>
    <col min="1028" max="1028" width="6.7109375" style="1594" customWidth="1"/>
    <col min="1029" max="1030" width="5.7109375" style="1594" customWidth="1"/>
    <col min="1031" max="1031" width="6.7109375" style="1594" customWidth="1"/>
    <col min="1032" max="1033" width="5.7109375" style="1594" customWidth="1"/>
    <col min="1034" max="1034" width="6.7109375" style="1594" customWidth="1"/>
    <col min="1035" max="1036" width="5.7109375" style="1594" customWidth="1"/>
    <col min="1037" max="1037" width="11.28515625" style="1594" customWidth="1"/>
    <col min="1038" max="1038" width="14.85546875" style="1594" customWidth="1"/>
    <col min="1039" max="1039" width="9.85546875" style="1594" customWidth="1"/>
    <col min="1040" max="1042" width="9.140625" style="1594"/>
    <col min="1043" max="1043" width="10.85546875" style="1594" customWidth="1"/>
    <col min="1044" max="1044" width="17.28515625" style="1594" customWidth="1"/>
    <col min="1045" max="1280" width="9.140625" style="1594"/>
    <col min="1281" max="1281" width="6.7109375" style="1594" customWidth="1"/>
    <col min="1282" max="1283" width="5.7109375" style="1594" customWidth="1"/>
    <col min="1284" max="1284" width="6.7109375" style="1594" customWidth="1"/>
    <col min="1285" max="1286" width="5.7109375" style="1594" customWidth="1"/>
    <col min="1287" max="1287" width="6.7109375" style="1594" customWidth="1"/>
    <col min="1288" max="1289" width="5.7109375" style="1594" customWidth="1"/>
    <col min="1290" max="1290" width="6.7109375" style="1594" customWidth="1"/>
    <col min="1291" max="1292" width="5.7109375" style="1594" customWidth="1"/>
    <col min="1293" max="1293" width="11.28515625" style="1594" customWidth="1"/>
    <col min="1294" max="1294" width="14.85546875" style="1594" customWidth="1"/>
    <col min="1295" max="1295" width="9.85546875" style="1594" customWidth="1"/>
    <col min="1296" max="1298" width="9.140625" style="1594"/>
    <col min="1299" max="1299" width="10.85546875" style="1594" customWidth="1"/>
    <col min="1300" max="1300" width="17.28515625" style="1594" customWidth="1"/>
    <col min="1301" max="1536" width="9.140625" style="1594"/>
    <col min="1537" max="1537" width="6.7109375" style="1594" customWidth="1"/>
    <col min="1538" max="1539" width="5.7109375" style="1594" customWidth="1"/>
    <col min="1540" max="1540" width="6.7109375" style="1594" customWidth="1"/>
    <col min="1541" max="1542" width="5.7109375" style="1594" customWidth="1"/>
    <col min="1543" max="1543" width="6.7109375" style="1594" customWidth="1"/>
    <col min="1544" max="1545" width="5.7109375" style="1594" customWidth="1"/>
    <col min="1546" max="1546" width="6.7109375" style="1594" customWidth="1"/>
    <col min="1547" max="1548" width="5.7109375" style="1594" customWidth="1"/>
    <col min="1549" max="1549" width="11.28515625" style="1594" customWidth="1"/>
    <col min="1550" max="1550" width="14.85546875" style="1594" customWidth="1"/>
    <col min="1551" max="1551" width="9.85546875" style="1594" customWidth="1"/>
    <col min="1552" max="1554" width="9.140625" style="1594"/>
    <col min="1555" max="1555" width="10.85546875" style="1594" customWidth="1"/>
    <col min="1556" max="1556" width="17.28515625" style="1594" customWidth="1"/>
    <col min="1557" max="1792" width="9.140625" style="1594"/>
    <col min="1793" max="1793" width="6.7109375" style="1594" customWidth="1"/>
    <col min="1794" max="1795" width="5.7109375" style="1594" customWidth="1"/>
    <col min="1796" max="1796" width="6.7109375" style="1594" customWidth="1"/>
    <col min="1797" max="1798" width="5.7109375" style="1594" customWidth="1"/>
    <col min="1799" max="1799" width="6.7109375" style="1594" customWidth="1"/>
    <col min="1800" max="1801" width="5.7109375" style="1594" customWidth="1"/>
    <col min="1802" max="1802" width="6.7109375" style="1594" customWidth="1"/>
    <col min="1803" max="1804" width="5.7109375" style="1594" customWidth="1"/>
    <col min="1805" max="1805" width="11.28515625" style="1594" customWidth="1"/>
    <col min="1806" max="1806" width="14.85546875" style="1594" customWidth="1"/>
    <col min="1807" max="1807" width="9.85546875" style="1594" customWidth="1"/>
    <col min="1808" max="1810" width="9.140625" style="1594"/>
    <col min="1811" max="1811" width="10.85546875" style="1594" customWidth="1"/>
    <col min="1812" max="1812" width="17.28515625" style="1594" customWidth="1"/>
    <col min="1813" max="2048" width="9.140625" style="1594"/>
    <col min="2049" max="2049" width="6.7109375" style="1594" customWidth="1"/>
    <col min="2050" max="2051" width="5.7109375" style="1594" customWidth="1"/>
    <col min="2052" max="2052" width="6.7109375" style="1594" customWidth="1"/>
    <col min="2053" max="2054" width="5.7109375" style="1594" customWidth="1"/>
    <col min="2055" max="2055" width="6.7109375" style="1594" customWidth="1"/>
    <col min="2056" max="2057" width="5.7109375" style="1594" customWidth="1"/>
    <col min="2058" max="2058" width="6.7109375" style="1594" customWidth="1"/>
    <col min="2059" max="2060" width="5.7109375" style="1594" customWidth="1"/>
    <col min="2061" max="2061" width="11.28515625" style="1594" customWidth="1"/>
    <col min="2062" max="2062" width="14.85546875" style="1594" customWidth="1"/>
    <col min="2063" max="2063" width="9.85546875" style="1594" customWidth="1"/>
    <col min="2064" max="2066" width="9.140625" style="1594"/>
    <col min="2067" max="2067" width="10.85546875" style="1594" customWidth="1"/>
    <col min="2068" max="2068" width="17.28515625" style="1594" customWidth="1"/>
    <col min="2069" max="2304" width="9.140625" style="1594"/>
    <col min="2305" max="2305" width="6.7109375" style="1594" customWidth="1"/>
    <col min="2306" max="2307" width="5.7109375" style="1594" customWidth="1"/>
    <col min="2308" max="2308" width="6.7109375" style="1594" customWidth="1"/>
    <col min="2309" max="2310" width="5.7109375" style="1594" customWidth="1"/>
    <col min="2311" max="2311" width="6.7109375" style="1594" customWidth="1"/>
    <col min="2312" max="2313" width="5.7109375" style="1594" customWidth="1"/>
    <col min="2314" max="2314" width="6.7109375" style="1594" customWidth="1"/>
    <col min="2315" max="2316" width="5.7109375" style="1594" customWidth="1"/>
    <col min="2317" max="2317" width="11.28515625" style="1594" customWidth="1"/>
    <col min="2318" max="2318" width="14.85546875" style="1594" customWidth="1"/>
    <col min="2319" max="2319" width="9.85546875" style="1594" customWidth="1"/>
    <col min="2320" max="2322" width="9.140625" style="1594"/>
    <col min="2323" max="2323" width="10.85546875" style="1594" customWidth="1"/>
    <col min="2324" max="2324" width="17.28515625" style="1594" customWidth="1"/>
    <col min="2325" max="2560" width="9.140625" style="1594"/>
    <col min="2561" max="2561" width="6.7109375" style="1594" customWidth="1"/>
    <col min="2562" max="2563" width="5.7109375" style="1594" customWidth="1"/>
    <col min="2564" max="2564" width="6.7109375" style="1594" customWidth="1"/>
    <col min="2565" max="2566" width="5.7109375" style="1594" customWidth="1"/>
    <col min="2567" max="2567" width="6.7109375" style="1594" customWidth="1"/>
    <col min="2568" max="2569" width="5.7109375" style="1594" customWidth="1"/>
    <col min="2570" max="2570" width="6.7109375" style="1594" customWidth="1"/>
    <col min="2571" max="2572" width="5.7109375" style="1594" customWidth="1"/>
    <col min="2573" max="2573" width="11.28515625" style="1594" customWidth="1"/>
    <col min="2574" max="2574" width="14.85546875" style="1594" customWidth="1"/>
    <col min="2575" max="2575" width="9.85546875" style="1594" customWidth="1"/>
    <col min="2576" max="2578" width="9.140625" style="1594"/>
    <col min="2579" max="2579" width="10.85546875" style="1594" customWidth="1"/>
    <col min="2580" max="2580" width="17.28515625" style="1594" customWidth="1"/>
    <col min="2581" max="2816" width="9.140625" style="1594"/>
    <col min="2817" max="2817" width="6.7109375" style="1594" customWidth="1"/>
    <col min="2818" max="2819" width="5.7109375" style="1594" customWidth="1"/>
    <col min="2820" max="2820" width="6.7109375" style="1594" customWidth="1"/>
    <col min="2821" max="2822" width="5.7109375" style="1594" customWidth="1"/>
    <col min="2823" max="2823" width="6.7109375" style="1594" customWidth="1"/>
    <col min="2824" max="2825" width="5.7109375" style="1594" customWidth="1"/>
    <col min="2826" max="2826" width="6.7109375" style="1594" customWidth="1"/>
    <col min="2827" max="2828" width="5.7109375" style="1594" customWidth="1"/>
    <col min="2829" max="2829" width="11.28515625" style="1594" customWidth="1"/>
    <col min="2830" max="2830" width="14.85546875" style="1594" customWidth="1"/>
    <col min="2831" max="2831" width="9.85546875" style="1594" customWidth="1"/>
    <col min="2832" max="2834" width="9.140625" style="1594"/>
    <col min="2835" max="2835" width="10.85546875" style="1594" customWidth="1"/>
    <col min="2836" max="2836" width="17.28515625" style="1594" customWidth="1"/>
    <col min="2837" max="3072" width="9.140625" style="1594"/>
    <col min="3073" max="3073" width="6.7109375" style="1594" customWidth="1"/>
    <col min="3074" max="3075" width="5.7109375" style="1594" customWidth="1"/>
    <col min="3076" max="3076" width="6.7109375" style="1594" customWidth="1"/>
    <col min="3077" max="3078" width="5.7109375" style="1594" customWidth="1"/>
    <col min="3079" max="3079" width="6.7109375" style="1594" customWidth="1"/>
    <col min="3080" max="3081" width="5.7109375" style="1594" customWidth="1"/>
    <col min="3082" max="3082" width="6.7109375" style="1594" customWidth="1"/>
    <col min="3083" max="3084" width="5.7109375" style="1594" customWidth="1"/>
    <col min="3085" max="3085" width="11.28515625" style="1594" customWidth="1"/>
    <col min="3086" max="3086" width="14.85546875" style="1594" customWidth="1"/>
    <col min="3087" max="3087" width="9.85546875" style="1594" customWidth="1"/>
    <col min="3088" max="3090" width="9.140625" style="1594"/>
    <col min="3091" max="3091" width="10.85546875" style="1594" customWidth="1"/>
    <col min="3092" max="3092" width="17.28515625" style="1594" customWidth="1"/>
    <col min="3093" max="3328" width="9.140625" style="1594"/>
    <col min="3329" max="3329" width="6.7109375" style="1594" customWidth="1"/>
    <col min="3330" max="3331" width="5.7109375" style="1594" customWidth="1"/>
    <col min="3332" max="3332" width="6.7109375" style="1594" customWidth="1"/>
    <col min="3333" max="3334" width="5.7109375" style="1594" customWidth="1"/>
    <col min="3335" max="3335" width="6.7109375" style="1594" customWidth="1"/>
    <col min="3336" max="3337" width="5.7109375" style="1594" customWidth="1"/>
    <col min="3338" max="3338" width="6.7109375" style="1594" customWidth="1"/>
    <col min="3339" max="3340" width="5.7109375" style="1594" customWidth="1"/>
    <col min="3341" max="3341" width="11.28515625" style="1594" customWidth="1"/>
    <col min="3342" max="3342" width="14.85546875" style="1594" customWidth="1"/>
    <col min="3343" max="3343" width="9.85546875" style="1594" customWidth="1"/>
    <col min="3344" max="3346" width="9.140625" style="1594"/>
    <col min="3347" max="3347" width="10.85546875" style="1594" customWidth="1"/>
    <col min="3348" max="3348" width="17.28515625" style="1594" customWidth="1"/>
    <col min="3349" max="3584" width="9.140625" style="1594"/>
    <col min="3585" max="3585" width="6.7109375" style="1594" customWidth="1"/>
    <col min="3586" max="3587" width="5.7109375" style="1594" customWidth="1"/>
    <col min="3588" max="3588" width="6.7109375" style="1594" customWidth="1"/>
    <col min="3589" max="3590" width="5.7109375" style="1594" customWidth="1"/>
    <col min="3591" max="3591" width="6.7109375" style="1594" customWidth="1"/>
    <col min="3592" max="3593" width="5.7109375" style="1594" customWidth="1"/>
    <col min="3594" max="3594" width="6.7109375" style="1594" customWidth="1"/>
    <col min="3595" max="3596" width="5.7109375" style="1594" customWidth="1"/>
    <col min="3597" max="3597" width="11.28515625" style="1594" customWidth="1"/>
    <col min="3598" max="3598" width="14.85546875" style="1594" customWidth="1"/>
    <col min="3599" max="3599" width="9.85546875" style="1594" customWidth="1"/>
    <col min="3600" max="3602" width="9.140625" style="1594"/>
    <col min="3603" max="3603" width="10.85546875" style="1594" customWidth="1"/>
    <col min="3604" max="3604" width="17.28515625" style="1594" customWidth="1"/>
    <col min="3605" max="3840" width="9.140625" style="1594"/>
    <col min="3841" max="3841" width="6.7109375" style="1594" customWidth="1"/>
    <col min="3842" max="3843" width="5.7109375" style="1594" customWidth="1"/>
    <col min="3844" max="3844" width="6.7109375" style="1594" customWidth="1"/>
    <col min="3845" max="3846" width="5.7109375" style="1594" customWidth="1"/>
    <col min="3847" max="3847" width="6.7109375" style="1594" customWidth="1"/>
    <col min="3848" max="3849" width="5.7109375" style="1594" customWidth="1"/>
    <col min="3850" max="3850" width="6.7109375" style="1594" customWidth="1"/>
    <col min="3851" max="3852" width="5.7109375" style="1594" customWidth="1"/>
    <col min="3853" max="3853" width="11.28515625" style="1594" customWidth="1"/>
    <col min="3854" max="3854" width="14.85546875" style="1594" customWidth="1"/>
    <col min="3855" max="3855" width="9.85546875" style="1594" customWidth="1"/>
    <col min="3856" max="3858" width="9.140625" style="1594"/>
    <col min="3859" max="3859" width="10.85546875" style="1594" customWidth="1"/>
    <col min="3860" max="3860" width="17.28515625" style="1594" customWidth="1"/>
    <col min="3861" max="4096" width="9.140625" style="1594"/>
    <col min="4097" max="4097" width="6.7109375" style="1594" customWidth="1"/>
    <col min="4098" max="4099" width="5.7109375" style="1594" customWidth="1"/>
    <col min="4100" max="4100" width="6.7109375" style="1594" customWidth="1"/>
    <col min="4101" max="4102" width="5.7109375" style="1594" customWidth="1"/>
    <col min="4103" max="4103" width="6.7109375" style="1594" customWidth="1"/>
    <col min="4104" max="4105" width="5.7109375" style="1594" customWidth="1"/>
    <col min="4106" max="4106" width="6.7109375" style="1594" customWidth="1"/>
    <col min="4107" max="4108" width="5.7109375" style="1594" customWidth="1"/>
    <col min="4109" max="4109" width="11.28515625" style="1594" customWidth="1"/>
    <col min="4110" max="4110" width="14.85546875" style="1594" customWidth="1"/>
    <col min="4111" max="4111" width="9.85546875" style="1594" customWidth="1"/>
    <col min="4112" max="4114" width="9.140625" style="1594"/>
    <col min="4115" max="4115" width="10.85546875" style="1594" customWidth="1"/>
    <col min="4116" max="4116" width="17.28515625" style="1594" customWidth="1"/>
    <col min="4117" max="4352" width="9.140625" style="1594"/>
    <col min="4353" max="4353" width="6.7109375" style="1594" customWidth="1"/>
    <col min="4354" max="4355" width="5.7109375" style="1594" customWidth="1"/>
    <col min="4356" max="4356" width="6.7109375" style="1594" customWidth="1"/>
    <col min="4357" max="4358" width="5.7109375" style="1594" customWidth="1"/>
    <col min="4359" max="4359" width="6.7109375" style="1594" customWidth="1"/>
    <col min="4360" max="4361" width="5.7109375" style="1594" customWidth="1"/>
    <col min="4362" max="4362" width="6.7109375" style="1594" customWidth="1"/>
    <col min="4363" max="4364" width="5.7109375" style="1594" customWidth="1"/>
    <col min="4365" max="4365" width="11.28515625" style="1594" customWidth="1"/>
    <col min="4366" max="4366" width="14.85546875" style="1594" customWidth="1"/>
    <col min="4367" max="4367" width="9.85546875" style="1594" customWidth="1"/>
    <col min="4368" max="4370" width="9.140625" style="1594"/>
    <col min="4371" max="4371" width="10.85546875" style="1594" customWidth="1"/>
    <col min="4372" max="4372" width="17.28515625" style="1594" customWidth="1"/>
    <col min="4373" max="4608" width="9.140625" style="1594"/>
    <col min="4609" max="4609" width="6.7109375" style="1594" customWidth="1"/>
    <col min="4610" max="4611" width="5.7109375" style="1594" customWidth="1"/>
    <col min="4612" max="4612" width="6.7109375" style="1594" customWidth="1"/>
    <col min="4613" max="4614" width="5.7109375" style="1594" customWidth="1"/>
    <col min="4615" max="4615" width="6.7109375" style="1594" customWidth="1"/>
    <col min="4616" max="4617" width="5.7109375" style="1594" customWidth="1"/>
    <col min="4618" max="4618" width="6.7109375" style="1594" customWidth="1"/>
    <col min="4619" max="4620" width="5.7109375" style="1594" customWidth="1"/>
    <col min="4621" max="4621" width="11.28515625" style="1594" customWidth="1"/>
    <col min="4622" max="4622" width="14.85546875" style="1594" customWidth="1"/>
    <col min="4623" max="4623" width="9.85546875" style="1594" customWidth="1"/>
    <col min="4624" max="4626" width="9.140625" style="1594"/>
    <col min="4627" max="4627" width="10.85546875" style="1594" customWidth="1"/>
    <col min="4628" max="4628" width="17.28515625" style="1594" customWidth="1"/>
    <col min="4629" max="4864" width="9.140625" style="1594"/>
    <col min="4865" max="4865" width="6.7109375" style="1594" customWidth="1"/>
    <col min="4866" max="4867" width="5.7109375" style="1594" customWidth="1"/>
    <col min="4868" max="4868" width="6.7109375" style="1594" customWidth="1"/>
    <col min="4869" max="4870" width="5.7109375" style="1594" customWidth="1"/>
    <col min="4871" max="4871" width="6.7109375" style="1594" customWidth="1"/>
    <col min="4872" max="4873" width="5.7109375" style="1594" customWidth="1"/>
    <col min="4874" max="4874" width="6.7109375" style="1594" customWidth="1"/>
    <col min="4875" max="4876" width="5.7109375" style="1594" customWidth="1"/>
    <col min="4877" max="4877" width="11.28515625" style="1594" customWidth="1"/>
    <col min="4878" max="4878" width="14.85546875" style="1594" customWidth="1"/>
    <col min="4879" max="4879" width="9.85546875" style="1594" customWidth="1"/>
    <col min="4880" max="4882" width="9.140625" style="1594"/>
    <col min="4883" max="4883" width="10.85546875" style="1594" customWidth="1"/>
    <col min="4884" max="4884" width="17.28515625" style="1594" customWidth="1"/>
    <col min="4885" max="5120" width="9.140625" style="1594"/>
    <col min="5121" max="5121" width="6.7109375" style="1594" customWidth="1"/>
    <col min="5122" max="5123" width="5.7109375" style="1594" customWidth="1"/>
    <col min="5124" max="5124" width="6.7109375" style="1594" customWidth="1"/>
    <col min="5125" max="5126" width="5.7109375" style="1594" customWidth="1"/>
    <col min="5127" max="5127" width="6.7109375" style="1594" customWidth="1"/>
    <col min="5128" max="5129" width="5.7109375" style="1594" customWidth="1"/>
    <col min="5130" max="5130" width="6.7109375" style="1594" customWidth="1"/>
    <col min="5131" max="5132" width="5.7109375" style="1594" customWidth="1"/>
    <col min="5133" max="5133" width="11.28515625" style="1594" customWidth="1"/>
    <col min="5134" max="5134" width="14.85546875" style="1594" customWidth="1"/>
    <col min="5135" max="5135" width="9.85546875" style="1594" customWidth="1"/>
    <col min="5136" max="5138" width="9.140625" style="1594"/>
    <col min="5139" max="5139" width="10.85546875" style="1594" customWidth="1"/>
    <col min="5140" max="5140" width="17.28515625" style="1594" customWidth="1"/>
    <col min="5141" max="5376" width="9.140625" style="1594"/>
    <col min="5377" max="5377" width="6.7109375" style="1594" customWidth="1"/>
    <col min="5378" max="5379" width="5.7109375" style="1594" customWidth="1"/>
    <col min="5380" max="5380" width="6.7109375" style="1594" customWidth="1"/>
    <col min="5381" max="5382" width="5.7109375" style="1594" customWidth="1"/>
    <col min="5383" max="5383" width="6.7109375" style="1594" customWidth="1"/>
    <col min="5384" max="5385" width="5.7109375" style="1594" customWidth="1"/>
    <col min="5386" max="5386" width="6.7109375" style="1594" customWidth="1"/>
    <col min="5387" max="5388" width="5.7109375" style="1594" customWidth="1"/>
    <col min="5389" max="5389" width="11.28515625" style="1594" customWidth="1"/>
    <col min="5390" max="5390" width="14.85546875" style="1594" customWidth="1"/>
    <col min="5391" max="5391" width="9.85546875" style="1594" customWidth="1"/>
    <col min="5392" max="5394" width="9.140625" style="1594"/>
    <col min="5395" max="5395" width="10.85546875" style="1594" customWidth="1"/>
    <col min="5396" max="5396" width="17.28515625" style="1594" customWidth="1"/>
    <col min="5397" max="5632" width="9.140625" style="1594"/>
    <col min="5633" max="5633" width="6.7109375" style="1594" customWidth="1"/>
    <col min="5634" max="5635" width="5.7109375" style="1594" customWidth="1"/>
    <col min="5636" max="5636" width="6.7109375" style="1594" customWidth="1"/>
    <col min="5637" max="5638" width="5.7109375" style="1594" customWidth="1"/>
    <col min="5639" max="5639" width="6.7109375" style="1594" customWidth="1"/>
    <col min="5640" max="5641" width="5.7109375" style="1594" customWidth="1"/>
    <col min="5642" max="5642" width="6.7109375" style="1594" customWidth="1"/>
    <col min="5643" max="5644" width="5.7109375" style="1594" customWidth="1"/>
    <col min="5645" max="5645" width="11.28515625" style="1594" customWidth="1"/>
    <col min="5646" max="5646" width="14.85546875" style="1594" customWidth="1"/>
    <col min="5647" max="5647" width="9.85546875" style="1594" customWidth="1"/>
    <col min="5648" max="5650" width="9.140625" style="1594"/>
    <col min="5651" max="5651" width="10.85546875" style="1594" customWidth="1"/>
    <col min="5652" max="5652" width="17.28515625" style="1594" customWidth="1"/>
    <col min="5653" max="5888" width="9.140625" style="1594"/>
    <col min="5889" max="5889" width="6.7109375" style="1594" customWidth="1"/>
    <col min="5890" max="5891" width="5.7109375" style="1594" customWidth="1"/>
    <col min="5892" max="5892" width="6.7109375" style="1594" customWidth="1"/>
    <col min="5893" max="5894" width="5.7109375" style="1594" customWidth="1"/>
    <col min="5895" max="5895" width="6.7109375" style="1594" customWidth="1"/>
    <col min="5896" max="5897" width="5.7109375" style="1594" customWidth="1"/>
    <col min="5898" max="5898" width="6.7109375" style="1594" customWidth="1"/>
    <col min="5899" max="5900" width="5.7109375" style="1594" customWidth="1"/>
    <col min="5901" max="5901" width="11.28515625" style="1594" customWidth="1"/>
    <col min="5902" max="5902" width="14.85546875" style="1594" customWidth="1"/>
    <col min="5903" max="5903" width="9.85546875" style="1594" customWidth="1"/>
    <col min="5904" max="5906" width="9.140625" style="1594"/>
    <col min="5907" max="5907" width="10.85546875" style="1594" customWidth="1"/>
    <col min="5908" max="5908" width="17.28515625" style="1594" customWidth="1"/>
    <col min="5909" max="6144" width="9.140625" style="1594"/>
    <col min="6145" max="6145" width="6.7109375" style="1594" customWidth="1"/>
    <col min="6146" max="6147" width="5.7109375" style="1594" customWidth="1"/>
    <col min="6148" max="6148" width="6.7109375" style="1594" customWidth="1"/>
    <col min="6149" max="6150" width="5.7109375" style="1594" customWidth="1"/>
    <col min="6151" max="6151" width="6.7109375" style="1594" customWidth="1"/>
    <col min="6152" max="6153" width="5.7109375" style="1594" customWidth="1"/>
    <col min="6154" max="6154" width="6.7109375" style="1594" customWidth="1"/>
    <col min="6155" max="6156" width="5.7109375" style="1594" customWidth="1"/>
    <col min="6157" max="6157" width="11.28515625" style="1594" customWidth="1"/>
    <col min="6158" max="6158" width="14.85546875" style="1594" customWidth="1"/>
    <col min="6159" max="6159" width="9.85546875" style="1594" customWidth="1"/>
    <col min="6160" max="6162" width="9.140625" style="1594"/>
    <col min="6163" max="6163" width="10.85546875" style="1594" customWidth="1"/>
    <col min="6164" max="6164" width="17.28515625" style="1594" customWidth="1"/>
    <col min="6165" max="6400" width="9.140625" style="1594"/>
    <col min="6401" max="6401" width="6.7109375" style="1594" customWidth="1"/>
    <col min="6402" max="6403" width="5.7109375" style="1594" customWidth="1"/>
    <col min="6404" max="6404" width="6.7109375" style="1594" customWidth="1"/>
    <col min="6405" max="6406" width="5.7109375" style="1594" customWidth="1"/>
    <col min="6407" max="6407" width="6.7109375" style="1594" customWidth="1"/>
    <col min="6408" max="6409" width="5.7109375" style="1594" customWidth="1"/>
    <col min="6410" max="6410" width="6.7109375" style="1594" customWidth="1"/>
    <col min="6411" max="6412" width="5.7109375" style="1594" customWidth="1"/>
    <col min="6413" max="6413" width="11.28515625" style="1594" customWidth="1"/>
    <col min="6414" max="6414" width="14.85546875" style="1594" customWidth="1"/>
    <col min="6415" max="6415" width="9.85546875" style="1594" customWidth="1"/>
    <col min="6416" max="6418" width="9.140625" style="1594"/>
    <col min="6419" max="6419" width="10.85546875" style="1594" customWidth="1"/>
    <col min="6420" max="6420" width="17.28515625" style="1594" customWidth="1"/>
    <col min="6421" max="6656" width="9.140625" style="1594"/>
    <col min="6657" max="6657" width="6.7109375" style="1594" customWidth="1"/>
    <col min="6658" max="6659" width="5.7109375" style="1594" customWidth="1"/>
    <col min="6660" max="6660" width="6.7109375" style="1594" customWidth="1"/>
    <col min="6661" max="6662" width="5.7109375" style="1594" customWidth="1"/>
    <col min="6663" max="6663" width="6.7109375" style="1594" customWidth="1"/>
    <col min="6664" max="6665" width="5.7109375" style="1594" customWidth="1"/>
    <col min="6666" max="6666" width="6.7109375" style="1594" customWidth="1"/>
    <col min="6667" max="6668" width="5.7109375" style="1594" customWidth="1"/>
    <col min="6669" max="6669" width="11.28515625" style="1594" customWidth="1"/>
    <col min="6670" max="6670" width="14.85546875" style="1594" customWidth="1"/>
    <col min="6671" max="6671" width="9.85546875" style="1594" customWidth="1"/>
    <col min="6672" max="6674" width="9.140625" style="1594"/>
    <col min="6675" max="6675" width="10.85546875" style="1594" customWidth="1"/>
    <col min="6676" max="6676" width="17.28515625" style="1594" customWidth="1"/>
    <col min="6677" max="6912" width="9.140625" style="1594"/>
    <col min="6913" max="6913" width="6.7109375" style="1594" customWidth="1"/>
    <col min="6914" max="6915" width="5.7109375" style="1594" customWidth="1"/>
    <col min="6916" max="6916" width="6.7109375" style="1594" customWidth="1"/>
    <col min="6917" max="6918" width="5.7109375" style="1594" customWidth="1"/>
    <col min="6919" max="6919" width="6.7109375" style="1594" customWidth="1"/>
    <col min="6920" max="6921" width="5.7109375" style="1594" customWidth="1"/>
    <col min="6922" max="6922" width="6.7109375" style="1594" customWidth="1"/>
    <col min="6923" max="6924" width="5.7109375" style="1594" customWidth="1"/>
    <col min="6925" max="6925" width="11.28515625" style="1594" customWidth="1"/>
    <col min="6926" max="6926" width="14.85546875" style="1594" customWidth="1"/>
    <col min="6927" max="6927" width="9.85546875" style="1594" customWidth="1"/>
    <col min="6928" max="6930" width="9.140625" style="1594"/>
    <col min="6931" max="6931" width="10.85546875" style="1594" customWidth="1"/>
    <col min="6932" max="6932" width="17.28515625" style="1594" customWidth="1"/>
    <col min="6933" max="7168" width="9.140625" style="1594"/>
    <col min="7169" max="7169" width="6.7109375" style="1594" customWidth="1"/>
    <col min="7170" max="7171" width="5.7109375" style="1594" customWidth="1"/>
    <col min="7172" max="7172" width="6.7109375" style="1594" customWidth="1"/>
    <col min="7173" max="7174" width="5.7109375" style="1594" customWidth="1"/>
    <col min="7175" max="7175" width="6.7109375" style="1594" customWidth="1"/>
    <col min="7176" max="7177" width="5.7109375" style="1594" customWidth="1"/>
    <col min="7178" max="7178" width="6.7109375" style="1594" customWidth="1"/>
    <col min="7179" max="7180" width="5.7109375" style="1594" customWidth="1"/>
    <col min="7181" max="7181" width="11.28515625" style="1594" customWidth="1"/>
    <col min="7182" max="7182" width="14.85546875" style="1594" customWidth="1"/>
    <col min="7183" max="7183" width="9.85546875" style="1594" customWidth="1"/>
    <col min="7184" max="7186" width="9.140625" style="1594"/>
    <col min="7187" max="7187" width="10.85546875" style="1594" customWidth="1"/>
    <col min="7188" max="7188" width="17.28515625" style="1594" customWidth="1"/>
    <col min="7189" max="7424" width="9.140625" style="1594"/>
    <col min="7425" max="7425" width="6.7109375" style="1594" customWidth="1"/>
    <col min="7426" max="7427" width="5.7109375" style="1594" customWidth="1"/>
    <col min="7428" max="7428" width="6.7109375" style="1594" customWidth="1"/>
    <col min="7429" max="7430" width="5.7109375" style="1594" customWidth="1"/>
    <col min="7431" max="7431" width="6.7109375" style="1594" customWidth="1"/>
    <col min="7432" max="7433" width="5.7109375" style="1594" customWidth="1"/>
    <col min="7434" max="7434" width="6.7109375" style="1594" customWidth="1"/>
    <col min="7435" max="7436" width="5.7109375" style="1594" customWidth="1"/>
    <col min="7437" max="7437" width="11.28515625" style="1594" customWidth="1"/>
    <col min="7438" max="7438" width="14.85546875" style="1594" customWidth="1"/>
    <col min="7439" max="7439" width="9.85546875" style="1594" customWidth="1"/>
    <col min="7440" max="7442" width="9.140625" style="1594"/>
    <col min="7443" max="7443" width="10.85546875" style="1594" customWidth="1"/>
    <col min="7444" max="7444" width="17.28515625" style="1594" customWidth="1"/>
    <col min="7445" max="7680" width="9.140625" style="1594"/>
    <col min="7681" max="7681" width="6.7109375" style="1594" customWidth="1"/>
    <col min="7682" max="7683" width="5.7109375" style="1594" customWidth="1"/>
    <col min="7684" max="7684" width="6.7109375" style="1594" customWidth="1"/>
    <col min="7685" max="7686" width="5.7109375" style="1594" customWidth="1"/>
    <col min="7687" max="7687" width="6.7109375" style="1594" customWidth="1"/>
    <col min="7688" max="7689" width="5.7109375" style="1594" customWidth="1"/>
    <col min="7690" max="7690" width="6.7109375" style="1594" customWidth="1"/>
    <col min="7691" max="7692" width="5.7109375" style="1594" customWidth="1"/>
    <col min="7693" max="7693" width="11.28515625" style="1594" customWidth="1"/>
    <col min="7694" max="7694" width="14.85546875" style="1594" customWidth="1"/>
    <col min="7695" max="7695" width="9.85546875" style="1594" customWidth="1"/>
    <col min="7696" max="7698" width="9.140625" style="1594"/>
    <col min="7699" max="7699" width="10.85546875" style="1594" customWidth="1"/>
    <col min="7700" max="7700" width="17.28515625" style="1594" customWidth="1"/>
    <col min="7701" max="7936" width="9.140625" style="1594"/>
    <col min="7937" max="7937" width="6.7109375" style="1594" customWidth="1"/>
    <col min="7938" max="7939" width="5.7109375" style="1594" customWidth="1"/>
    <col min="7940" max="7940" width="6.7109375" style="1594" customWidth="1"/>
    <col min="7941" max="7942" width="5.7109375" style="1594" customWidth="1"/>
    <col min="7943" max="7943" width="6.7109375" style="1594" customWidth="1"/>
    <col min="7944" max="7945" width="5.7109375" style="1594" customWidth="1"/>
    <col min="7946" max="7946" width="6.7109375" style="1594" customWidth="1"/>
    <col min="7947" max="7948" width="5.7109375" style="1594" customWidth="1"/>
    <col min="7949" max="7949" width="11.28515625" style="1594" customWidth="1"/>
    <col min="7950" max="7950" width="14.85546875" style="1594" customWidth="1"/>
    <col min="7951" max="7951" width="9.85546875" style="1594" customWidth="1"/>
    <col min="7952" max="7954" width="9.140625" style="1594"/>
    <col min="7955" max="7955" width="10.85546875" style="1594" customWidth="1"/>
    <col min="7956" max="7956" width="17.28515625" style="1594" customWidth="1"/>
    <col min="7957" max="8192" width="9.140625" style="1594"/>
    <col min="8193" max="8193" width="6.7109375" style="1594" customWidth="1"/>
    <col min="8194" max="8195" width="5.7109375" style="1594" customWidth="1"/>
    <col min="8196" max="8196" width="6.7109375" style="1594" customWidth="1"/>
    <col min="8197" max="8198" width="5.7109375" style="1594" customWidth="1"/>
    <col min="8199" max="8199" width="6.7109375" style="1594" customWidth="1"/>
    <col min="8200" max="8201" width="5.7109375" style="1594" customWidth="1"/>
    <col min="8202" max="8202" width="6.7109375" style="1594" customWidth="1"/>
    <col min="8203" max="8204" width="5.7109375" style="1594" customWidth="1"/>
    <col min="8205" max="8205" width="11.28515625" style="1594" customWidth="1"/>
    <col min="8206" max="8206" width="14.85546875" style="1594" customWidth="1"/>
    <col min="8207" max="8207" width="9.85546875" style="1594" customWidth="1"/>
    <col min="8208" max="8210" width="9.140625" style="1594"/>
    <col min="8211" max="8211" width="10.85546875" style="1594" customWidth="1"/>
    <col min="8212" max="8212" width="17.28515625" style="1594" customWidth="1"/>
    <col min="8213" max="8448" width="9.140625" style="1594"/>
    <col min="8449" max="8449" width="6.7109375" style="1594" customWidth="1"/>
    <col min="8450" max="8451" width="5.7109375" style="1594" customWidth="1"/>
    <col min="8452" max="8452" width="6.7109375" style="1594" customWidth="1"/>
    <col min="8453" max="8454" width="5.7109375" style="1594" customWidth="1"/>
    <col min="8455" max="8455" width="6.7109375" style="1594" customWidth="1"/>
    <col min="8456" max="8457" width="5.7109375" style="1594" customWidth="1"/>
    <col min="8458" max="8458" width="6.7109375" style="1594" customWidth="1"/>
    <col min="8459" max="8460" width="5.7109375" style="1594" customWidth="1"/>
    <col min="8461" max="8461" width="11.28515625" style="1594" customWidth="1"/>
    <col min="8462" max="8462" width="14.85546875" style="1594" customWidth="1"/>
    <col min="8463" max="8463" width="9.85546875" style="1594" customWidth="1"/>
    <col min="8464" max="8466" width="9.140625" style="1594"/>
    <col min="8467" max="8467" width="10.85546875" style="1594" customWidth="1"/>
    <col min="8468" max="8468" width="17.28515625" style="1594" customWidth="1"/>
    <col min="8469" max="8704" width="9.140625" style="1594"/>
    <col min="8705" max="8705" width="6.7109375" style="1594" customWidth="1"/>
    <col min="8706" max="8707" width="5.7109375" style="1594" customWidth="1"/>
    <col min="8708" max="8708" width="6.7109375" style="1594" customWidth="1"/>
    <col min="8709" max="8710" width="5.7109375" style="1594" customWidth="1"/>
    <col min="8711" max="8711" width="6.7109375" style="1594" customWidth="1"/>
    <col min="8712" max="8713" width="5.7109375" style="1594" customWidth="1"/>
    <col min="8714" max="8714" width="6.7109375" style="1594" customWidth="1"/>
    <col min="8715" max="8716" width="5.7109375" style="1594" customWidth="1"/>
    <col min="8717" max="8717" width="11.28515625" style="1594" customWidth="1"/>
    <col min="8718" max="8718" width="14.85546875" style="1594" customWidth="1"/>
    <col min="8719" max="8719" width="9.85546875" style="1594" customWidth="1"/>
    <col min="8720" max="8722" width="9.140625" style="1594"/>
    <col min="8723" max="8723" width="10.85546875" style="1594" customWidth="1"/>
    <col min="8724" max="8724" width="17.28515625" style="1594" customWidth="1"/>
    <col min="8725" max="8960" width="9.140625" style="1594"/>
    <col min="8961" max="8961" width="6.7109375" style="1594" customWidth="1"/>
    <col min="8962" max="8963" width="5.7109375" style="1594" customWidth="1"/>
    <col min="8964" max="8964" width="6.7109375" style="1594" customWidth="1"/>
    <col min="8965" max="8966" width="5.7109375" style="1594" customWidth="1"/>
    <col min="8967" max="8967" width="6.7109375" style="1594" customWidth="1"/>
    <col min="8968" max="8969" width="5.7109375" style="1594" customWidth="1"/>
    <col min="8970" max="8970" width="6.7109375" style="1594" customWidth="1"/>
    <col min="8971" max="8972" width="5.7109375" style="1594" customWidth="1"/>
    <col min="8973" max="8973" width="11.28515625" style="1594" customWidth="1"/>
    <col min="8974" max="8974" width="14.85546875" style="1594" customWidth="1"/>
    <col min="8975" max="8975" width="9.85546875" style="1594" customWidth="1"/>
    <col min="8976" max="8978" width="9.140625" style="1594"/>
    <col min="8979" max="8979" width="10.85546875" style="1594" customWidth="1"/>
    <col min="8980" max="8980" width="17.28515625" style="1594" customWidth="1"/>
    <col min="8981" max="9216" width="9.140625" style="1594"/>
    <col min="9217" max="9217" width="6.7109375" style="1594" customWidth="1"/>
    <col min="9218" max="9219" width="5.7109375" style="1594" customWidth="1"/>
    <col min="9220" max="9220" width="6.7109375" style="1594" customWidth="1"/>
    <col min="9221" max="9222" width="5.7109375" style="1594" customWidth="1"/>
    <col min="9223" max="9223" width="6.7109375" style="1594" customWidth="1"/>
    <col min="9224" max="9225" width="5.7109375" style="1594" customWidth="1"/>
    <col min="9226" max="9226" width="6.7109375" style="1594" customWidth="1"/>
    <col min="9227" max="9228" width="5.7109375" style="1594" customWidth="1"/>
    <col min="9229" max="9229" width="11.28515625" style="1594" customWidth="1"/>
    <col min="9230" max="9230" width="14.85546875" style="1594" customWidth="1"/>
    <col min="9231" max="9231" width="9.85546875" style="1594" customWidth="1"/>
    <col min="9232" max="9234" width="9.140625" style="1594"/>
    <col min="9235" max="9235" width="10.85546875" style="1594" customWidth="1"/>
    <col min="9236" max="9236" width="17.28515625" style="1594" customWidth="1"/>
    <col min="9237" max="9472" width="9.140625" style="1594"/>
    <col min="9473" max="9473" width="6.7109375" style="1594" customWidth="1"/>
    <col min="9474" max="9475" width="5.7109375" style="1594" customWidth="1"/>
    <col min="9476" max="9476" width="6.7109375" style="1594" customWidth="1"/>
    <col min="9477" max="9478" width="5.7109375" style="1594" customWidth="1"/>
    <col min="9479" max="9479" width="6.7109375" style="1594" customWidth="1"/>
    <col min="9480" max="9481" width="5.7109375" style="1594" customWidth="1"/>
    <col min="9482" max="9482" width="6.7109375" style="1594" customWidth="1"/>
    <col min="9483" max="9484" width="5.7109375" style="1594" customWidth="1"/>
    <col min="9485" max="9485" width="11.28515625" style="1594" customWidth="1"/>
    <col min="9486" max="9486" width="14.85546875" style="1594" customWidth="1"/>
    <col min="9487" max="9487" width="9.85546875" style="1594" customWidth="1"/>
    <col min="9488" max="9490" width="9.140625" style="1594"/>
    <col min="9491" max="9491" width="10.85546875" style="1594" customWidth="1"/>
    <col min="9492" max="9492" width="17.28515625" style="1594" customWidth="1"/>
    <col min="9493" max="9728" width="9.140625" style="1594"/>
    <col min="9729" max="9729" width="6.7109375" style="1594" customWidth="1"/>
    <col min="9730" max="9731" width="5.7109375" style="1594" customWidth="1"/>
    <col min="9732" max="9732" width="6.7109375" style="1594" customWidth="1"/>
    <col min="9733" max="9734" width="5.7109375" style="1594" customWidth="1"/>
    <col min="9735" max="9735" width="6.7109375" style="1594" customWidth="1"/>
    <col min="9736" max="9737" width="5.7109375" style="1594" customWidth="1"/>
    <col min="9738" max="9738" width="6.7109375" style="1594" customWidth="1"/>
    <col min="9739" max="9740" width="5.7109375" style="1594" customWidth="1"/>
    <col min="9741" max="9741" width="11.28515625" style="1594" customWidth="1"/>
    <col min="9742" max="9742" width="14.85546875" style="1594" customWidth="1"/>
    <col min="9743" max="9743" width="9.85546875" style="1594" customWidth="1"/>
    <col min="9744" max="9746" width="9.140625" style="1594"/>
    <col min="9747" max="9747" width="10.85546875" style="1594" customWidth="1"/>
    <col min="9748" max="9748" width="17.28515625" style="1594" customWidth="1"/>
    <col min="9749" max="9984" width="9.140625" style="1594"/>
    <col min="9985" max="9985" width="6.7109375" style="1594" customWidth="1"/>
    <col min="9986" max="9987" width="5.7109375" style="1594" customWidth="1"/>
    <col min="9988" max="9988" width="6.7109375" style="1594" customWidth="1"/>
    <col min="9989" max="9990" width="5.7109375" style="1594" customWidth="1"/>
    <col min="9991" max="9991" width="6.7109375" style="1594" customWidth="1"/>
    <col min="9992" max="9993" width="5.7109375" style="1594" customWidth="1"/>
    <col min="9994" max="9994" width="6.7109375" style="1594" customWidth="1"/>
    <col min="9995" max="9996" width="5.7109375" style="1594" customWidth="1"/>
    <col min="9997" max="9997" width="11.28515625" style="1594" customWidth="1"/>
    <col min="9998" max="9998" width="14.85546875" style="1594" customWidth="1"/>
    <col min="9999" max="9999" width="9.85546875" style="1594" customWidth="1"/>
    <col min="10000" max="10002" width="9.140625" style="1594"/>
    <col min="10003" max="10003" width="10.85546875" style="1594" customWidth="1"/>
    <col min="10004" max="10004" width="17.28515625" style="1594" customWidth="1"/>
    <col min="10005" max="10240" width="9.140625" style="1594"/>
    <col min="10241" max="10241" width="6.7109375" style="1594" customWidth="1"/>
    <col min="10242" max="10243" width="5.7109375" style="1594" customWidth="1"/>
    <col min="10244" max="10244" width="6.7109375" style="1594" customWidth="1"/>
    <col min="10245" max="10246" width="5.7109375" style="1594" customWidth="1"/>
    <col min="10247" max="10247" width="6.7109375" style="1594" customWidth="1"/>
    <col min="10248" max="10249" width="5.7109375" style="1594" customWidth="1"/>
    <col min="10250" max="10250" width="6.7109375" style="1594" customWidth="1"/>
    <col min="10251" max="10252" width="5.7109375" style="1594" customWidth="1"/>
    <col min="10253" max="10253" width="11.28515625" style="1594" customWidth="1"/>
    <col min="10254" max="10254" width="14.85546875" style="1594" customWidth="1"/>
    <col min="10255" max="10255" width="9.85546875" style="1594" customWidth="1"/>
    <col min="10256" max="10258" width="9.140625" style="1594"/>
    <col min="10259" max="10259" width="10.85546875" style="1594" customWidth="1"/>
    <col min="10260" max="10260" width="17.28515625" style="1594" customWidth="1"/>
    <col min="10261" max="10496" width="9.140625" style="1594"/>
    <col min="10497" max="10497" width="6.7109375" style="1594" customWidth="1"/>
    <col min="10498" max="10499" width="5.7109375" style="1594" customWidth="1"/>
    <col min="10500" max="10500" width="6.7109375" style="1594" customWidth="1"/>
    <col min="10501" max="10502" width="5.7109375" style="1594" customWidth="1"/>
    <col min="10503" max="10503" width="6.7109375" style="1594" customWidth="1"/>
    <col min="10504" max="10505" width="5.7109375" style="1594" customWidth="1"/>
    <col min="10506" max="10506" width="6.7109375" style="1594" customWidth="1"/>
    <col min="10507" max="10508" width="5.7109375" style="1594" customWidth="1"/>
    <col min="10509" max="10509" width="11.28515625" style="1594" customWidth="1"/>
    <col min="10510" max="10510" width="14.85546875" style="1594" customWidth="1"/>
    <col min="10511" max="10511" width="9.85546875" style="1594" customWidth="1"/>
    <col min="10512" max="10514" width="9.140625" style="1594"/>
    <col min="10515" max="10515" width="10.85546875" style="1594" customWidth="1"/>
    <col min="10516" max="10516" width="17.28515625" style="1594" customWidth="1"/>
    <col min="10517" max="10752" width="9.140625" style="1594"/>
    <col min="10753" max="10753" width="6.7109375" style="1594" customWidth="1"/>
    <col min="10754" max="10755" width="5.7109375" style="1594" customWidth="1"/>
    <col min="10756" max="10756" width="6.7109375" style="1594" customWidth="1"/>
    <col min="10757" max="10758" width="5.7109375" style="1594" customWidth="1"/>
    <col min="10759" max="10759" width="6.7109375" style="1594" customWidth="1"/>
    <col min="10760" max="10761" width="5.7109375" style="1594" customWidth="1"/>
    <col min="10762" max="10762" width="6.7109375" style="1594" customWidth="1"/>
    <col min="10763" max="10764" width="5.7109375" style="1594" customWidth="1"/>
    <col min="10765" max="10765" width="11.28515625" style="1594" customWidth="1"/>
    <col min="10766" max="10766" width="14.85546875" style="1594" customWidth="1"/>
    <col min="10767" max="10767" width="9.85546875" style="1594" customWidth="1"/>
    <col min="10768" max="10770" width="9.140625" style="1594"/>
    <col min="10771" max="10771" width="10.85546875" style="1594" customWidth="1"/>
    <col min="10772" max="10772" width="17.28515625" style="1594" customWidth="1"/>
    <col min="10773" max="11008" width="9.140625" style="1594"/>
    <col min="11009" max="11009" width="6.7109375" style="1594" customWidth="1"/>
    <col min="11010" max="11011" width="5.7109375" style="1594" customWidth="1"/>
    <col min="11012" max="11012" width="6.7109375" style="1594" customWidth="1"/>
    <col min="11013" max="11014" width="5.7109375" style="1594" customWidth="1"/>
    <col min="11015" max="11015" width="6.7109375" style="1594" customWidth="1"/>
    <col min="11016" max="11017" width="5.7109375" style="1594" customWidth="1"/>
    <col min="11018" max="11018" width="6.7109375" style="1594" customWidth="1"/>
    <col min="11019" max="11020" width="5.7109375" style="1594" customWidth="1"/>
    <col min="11021" max="11021" width="11.28515625" style="1594" customWidth="1"/>
    <col min="11022" max="11022" width="14.85546875" style="1594" customWidth="1"/>
    <col min="11023" max="11023" width="9.85546875" style="1594" customWidth="1"/>
    <col min="11024" max="11026" width="9.140625" style="1594"/>
    <col min="11027" max="11027" width="10.85546875" style="1594" customWidth="1"/>
    <col min="11028" max="11028" width="17.28515625" style="1594" customWidth="1"/>
    <col min="11029" max="11264" width="9.140625" style="1594"/>
    <col min="11265" max="11265" width="6.7109375" style="1594" customWidth="1"/>
    <col min="11266" max="11267" width="5.7109375" style="1594" customWidth="1"/>
    <col min="11268" max="11268" width="6.7109375" style="1594" customWidth="1"/>
    <col min="11269" max="11270" width="5.7109375" style="1594" customWidth="1"/>
    <col min="11271" max="11271" width="6.7109375" style="1594" customWidth="1"/>
    <col min="11272" max="11273" width="5.7109375" style="1594" customWidth="1"/>
    <col min="11274" max="11274" width="6.7109375" style="1594" customWidth="1"/>
    <col min="11275" max="11276" width="5.7109375" style="1594" customWidth="1"/>
    <col min="11277" max="11277" width="11.28515625" style="1594" customWidth="1"/>
    <col min="11278" max="11278" width="14.85546875" style="1594" customWidth="1"/>
    <col min="11279" max="11279" width="9.85546875" style="1594" customWidth="1"/>
    <col min="11280" max="11282" width="9.140625" style="1594"/>
    <col min="11283" max="11283" width="10.85546875" style="1594" customWidth="1"/>
    <col min="11284" max="11284" width="17.28515625" style="1594" customWidth="1"/>
    <col min="11285" max="11520" width="9.140625" style="1594"/>
    <col min="11521" max="11521" width="6.7109375" style="1594" customWidth="1"/>
    <col min="11522" max="11523" width="5.7109375" style="1594" customWidth="1"/>
    <col min="11524" max="11524" width="6.7109375" style="1594" customWidth="1"/>
    <col min="11525" max="11526" width="5.7109375" style="1594" customWidth="1"/>
    <col min="11527" max="11527" width="6.7109375" style="1594" customWidth="1"/>
    <col min="11528" max="11529" width="5.7109375" style="1594" customWidth="1"/>
    <col min="11530" max="11530" width="6.7109375" style="1594" customWidth="1"/>
    <col min="11531" max="11532" width="5.7109375" style="1594" customWidth="1"/>
    <col min="11533" max="11533" width="11.28515625" style="1594" customWidth="1"/>
    <col min="11534" max="11534" width="14.85546875" style="1594" customWidth="1"/>
    <col min="11535" max="11535" width="9.85546875" style="1594" customWidth="1"/>
    <col min="11536" max="11538" width="9.140625" style="1594"/>
    <col min="11539" max="11539" width="10.85546875" style="1594" customWidth="1"/>
    <col min="11540" max="11540" width="17.28515625" style="1594" customWidth="1"/>
    <col min="11541" max="11776" width="9.140625" style="1594"/>
    <col min="11777" max="11777" width="6.7109375" style="1594" customWidth="1"/>
    <col min="11778" max="11779" width="5.7109375" style="1594" customWidth="1"/>
    <col min="11780" max="11780" width="6.7109375" style="1594" customWidth="1"/>
    <col min="11781" max="11782" width="5.7109375" style="1594" customWidth="1"/>
    <col min="11783" max="11783" width="6.7109375" style="1594" customWidth="1"/>
    <col min="11784" max="11785" width="5.7109375" style="1594" customWidth="1"/>
    <col min="11786" max="11786" width="6.7109375" style="1594" customWidth="1"/>
    <col min="11787" max="11788" width="5.7109375" style="1594" customWidth="1"/>
    <col min="11789" max="11789" width="11.28515625" style="1594" customWidth="1"/>
    <col min="11790" max="11790" width="14.85546875" style="1594" customWidth="1"/>
    <col min="11791" max="11791" width="9.85546875" style="1594" customWidth="1"/>
    <col min="11792" max="11794" width="9.140625" style="1594"/>
    <col min="11795" max="11795" width="10.85546875" style="1594" customWidth="1"/>
    <col min="11796" max="11796" width="17.28515625" style="1594" customWidth="1"/>
    <col min="11797" max="12032" width="9.140625" style="1594"/>
    <col min="12033" max="12033" width="6.7109375" style="1594" customWidth="1"/>
    <col min="12034" max="12035" width="5.7109375" style="1594" customWidth="1"/>
    <col min="12036" max="12036" width="6.7109375" style="1594" customWidth="1"/>
    <col min="12037" max="12038" width="5.7109375" style="1594" customWidth="1"/>
    <col min="12039" max="12039" width="6.7109375" style="1594" customWidth="1"/>
    <col min="12040" max="12041" width="5.7109375" style="1594" customWidth="1"/>
    <col min="12042" max="12042" width="6.7109375" style="1594" customWidth="1"/>
    <col min="12043" max="12044" width="5.7109375" style="1594" customWidth="1"/>
    <col min="12045" max="12045" width="11.28515625" style="1594" customWidth="1"/>
    <col min="12046" max="12046" width="14.85546875" style="1594" customWidth="1"/>
    <col min="12047" max="12047" width="9.85546875" style="1594" customWidth="1"/>
    <col min="12048" max="12050" width="9.140625" style="1594"/>
    <col min="12051" max="12051" width="10.85546875" style="1594" customWidth="1"/>
    <col min="12052" max="12052" width="17.28515625" style="1594" customWidth="1"/>
    <col min="12053" max="12288" width="9.140625" style="1594"/>
    <col min="12289" max="12289" width="6.7109375" style="1594" customWidth="1"/>
    <col min="12290" max="12291" width="5.7109375" style="1594" customWidth="1"/>
    <col min="12292" max="12292" width="6.7109375" style="1594" customWidth="1"/>
    <col min="12293" max="12294" width="5.7109375" style="1594" customWidth="1"/>
    <col min="12295" max="12295" width="6.7109375" style="1594" customWidth="1"/>
    <col min="12296" max="12297" width="5.7109375" style="1594" customWidth="1"/>
    <col min="12298" max="12298" width="6.7109375" style="1594" customWidth="1"/>
    <col min="12299" max="12300" width="5.7109375" style="1594" customWidth="1"/>
    <col min="12301" max="12301" width="11.28515625" style="1594" customWidth="1"/>
    <col min="12302" max="12302" width="14.85546875" style="1594" customWidth="1"/>
    <col min="12303" max="12303" width="9.85546875" style="1594" customWidth="1"/>
    <col min="12304" max="12306" width="9.140625" style="1594"/>
    <col min="12307" max="12307" width="10.85546875" style="1594" customWidth="1"/>
    <col min="12308" max="12308" width="17.28515625" style="1594" customWidth="1"/>
    <col min="12309" max="12544" width="9.140625" style="1594"/>
    <col min="12545" max="12545" width="6.7109375" style="1594" customWidth="1"/>
    <col min="12546" max="12547" width="5.7109375" style="1594" customWidth="1"/>
    <col min="12548" max="12548" width="6.7109375" style="1594" customWidth="1"/>
    <col min="12549" max="12550" width="5.7109375" style="1594" customWidth="1"/>
    <col min="12551" max="12551" width="6.7109375" style="1594" customWidth="1"/>
    <col min="12552" max="12553" width="5.7109375" style="1594" customWidth="1"/>
    <col min="12554" max="12554" width="6.7109375" style="1594" customWidth="1"/>
    <col min="12555" max="12556" width="5.7109375" style="1594" customWidth="1"/>
    <col min="12557" max="12557" width="11.28515625" style="1594" customWidth="1"/>
    <col min="12558" max="12558" width="14.85546875" style="1594" customWidth="1"/>
    <col min="12559" max="12559" width="9.85546875" style="1594" customWidth="1"/>
    <col min="12560" max="12562" width="9.140625" style="1594"/>
    <col min="12563" max="12563" width="10.85546875" style="1594" customWidth="1"/>
    <col min="12564" max="12564" width="17.28515625" style="1594" customWidth="1"/>
    <col min="12565" max="12800" width="9.140625" style="1594"/>
    <col min="12801" max="12801" width="6.7109375" style="1594" customWidth="1"/>
    <col min="12802" max="12803" width="5.7109375" style="1594" customWidth="1"/>
    <col min="12804" max="12804" width="6.7109375" style="1594" customWidth="1"/>
    <col min="12805" max="12806" width="5.7109375" style="1594" customWidth="1"/>
    <col min="12807" max="12807" width="6.7109375" style="1594" customWidth="1"/>
    <col min="12808" max="12809" width="5.7109375" style="1594" customWidth="1"/>
    <col min="12810" max="12810" width="6.7109375" style="1594" customWidth="1"/>
    <col min="12811" max="12812" width="5.7109375" style="1594" customWidth="1"/>
    <col min="12813" max="12813" width="11.28515625" style="1594" customWidth="1"/>
    <col min="12814" max="12814" width="14.85546875" style="1594" customWidth="1"/>
    <col min="12815" max="12815" width="9.85546875" style="1594" customWidth="1"/>
    <col min="12816" max="12818" width="9.140625" style="1594"/>
    <col min="12819" max="12819" width="10.85546875" style="1594" customWidth="1"/>
    <col min="12820" max="12820" width="17.28515625" style="1594" customWidth="1"/>
    <col min="12821" max="13056" width="9.140625" style="1594"/>
    <col min="13057" max="13057" width="6.7109375" style="1594" customWidth="1"/>
    <col min="13058" max="13059" width="5.7109375" style="1594" customWidth="1"/>
    <col min="13060" max="13060" width="6.7109375" style="1594" customWidth="1"/>
    <col min="13061" max="13062" width="5.7109375" style="1594" customWidth="1"/>
    <col min="13063" max="13063" width="6.7109375" style="1594" customWidth="1"/>
    <col min="13064" max="13065" width="5.7109375" style="1594" customWidth="1"/>
    <col min="13066" max="13066" width="6.7109375" style="1594" customWidth="1"/>
    <col min="13067" max="13068" width="5.7109375" style="1594" customWidth="1"/>
    <col min="13069" max="13069" width="11.28515625" style="1594" customWidth="1"/>
    <col min="13070" max="13070" width="14.85546875" style="1594" customWidth="1"/>
    <col min="13071" max="13071" width="9.85546875" style="1594" customWidth="1"/>
    <col min="13072" max="13074" width="9.140625" style="1594"/>
    <col min="13075" max="13075" width="10.85546875" style="1594" customWidth="1"/>
    <col min="13076" max="13076" width="17.28515625" style="1594" customWidth="1"/>
    <col min="13077" max="13312" width="9.140625" style="1594"/>
    <col min="13313" max="13313" width="6.7109375" style="1594" customWidth="1"/>
    <col min="13314" max="13315" width="5.7109375" style="1594" customWidth="1"/>
    <col min="13316" max="13316" width="6.7109375" style="1594" customWidth="1"/>
    <col min="13317" max="13318" width="5.7109375" style="1594" customWidth="1"/>
    <col min="13319" max="13319" width="6.7109375" style="1594" customWidth="1"/>
    <col min="13320" max="13321" width="5.7109375" style="1594" customWidth="1"/>
    <col min="13322" max="13322" width="6.7109375" style="1594" customWidth="1"/>
    <col min="13323" max="13324" width="5.7109375" style="1594" customWidth="1"/>
    <col min="13325" max="13325" width="11.28515625" style="1594" customWidth="1"/>
    <col min="13326" max="13326" width="14.85546875" style="1594" customWidth="1"/>
    <col min="13327" max="13327" width="9.85546875" style="1594" customWidth="1"/>
    <col min="13328" max="13330" width="9.140625" style="1594"/>
    <col min="13331" max="13331" width="10.85546875" style="1594" customWidth="1"/>
    <col min="13332" max="13332" width="17.28515625" style="1594" customWidth="1"/>
    <col min="13333" max="13568" width="9.140625" style="1594"/>
    <col min="13569" max="13569" width="6.7109375" style="1594" customWidth="1"/>
    <col min="13570" max="13571" width="5.7109375" style="1594" customWidth="1"/>
    <col min="13572" max="13572" width="6.7109375" style="1594" customWidth="1"/>
    <col min="13573" max="13574" width="5.7109375" style="1594" customWidth="1"/>
    <col min="13575" max="13575" width="6.7109375" style="1594" customWidth="1"/>
    <col min="13576" max="13577" width="5.7109375" style="1594" customWidth="1"/>
    <col min="13578" max="13578" width="6.7109375" style="1594" customWidth="1"/>
    <col min="13579" max="13580" width="5.7109375" style="1594" customWidth="1"/>
    <col min="13581" max="13581" width="11.28515625" style="1594" customWidth="1"/>
    <col min="13582" max="13582" width="14.85546875" style="1594" customWidth="1"/>
    <col min="13583" max="13583" width="9.85546875" style="1594" customWidth="1"/>
    <col min="13584" max="13586" width="9.140625" style="1594"/>
    <col min="13587" max="13587" width="10.85546875" style="1594" customWidth="1"/>
    <col min="13588" max="13588" width="17.28515625" style="1594" customWidth="1"/>
    <col min="13589" max="13824" width="9.140625" style="1594"/>
    <col min="13825" max="13825" width="6.7109375" style="1594" customWidth="1"/>
    <col min="13826" max="13827" width="5.7109375" style="1594" customWidth="1"/>
    <col min="13828" max="13828" width="6.7109375" style="1594" customWidth="1"/>
    <col min="13829" max="13830" width="5.7109375" style="1594" customWidth="1"/>
    <col min="13831" max="13831" width="6.7109375" style="1594" customWidth="1"/>
    <col min="13832" max="13833" width="5.7109375" style="1594" customWidth="1"/>
    <col min="13834" max="13834" width="6.7109375" style="1594" customWidth="1"/>
    <col min="13835" max="13836" width="5.7109375" style="1594" customWidth="1"/>
    <col min="13837" max="13837" width="11.28515625" style="1594" customWidth="1"/>
    <col min="13838" max="13838" width="14.85546875" style="1594" customWidth="1"/>
    <col min="13839" max="13839" width="9.85546875" style="1594" customWidth="1"/>
    <col min="13840" max="13842" width="9.140625" style="1594"/>
    <col min="13843" max="13843" width="10.85546875" style="1594" customWidth="1"/>
    <col min="13844" max="13844" width="17.28515625" style="1594" customWidth="1"/>
    <col min="13845" max="14080" width="9.140625" style="1594"/>
    <col min="14081" max="14081" width="6.7109375" style="1594" customWidth="1"/>
    <col min="14082" max="14083" width="5.7109375" style="1594" customWidth="1"/>
    <col min="14084" max="14084" width="6.7109375" style="1594" customWidth="1"/>
    <col min="14085" max="14086" width="5.7109375" style="1594" customWidth="1"/>
    <col min="14087" max="14087" width="6.7109375" style="1594" customWidth="1"/>
    <col min="14088" max="14089" width="5.7109375" style="1594" customWidth="1"/>
    <col min="14090" max="14090" width="6.7109375" style="1594" customWidth="1"/>
    <col min="14091" max="14092" width="5.7109375" style="1594" customWidth="1"/>
    <col min="14093" max="14093" width="11.28515625" style="1594" customWidth="1"/>
    <col min="14094" max="14094" width="14.85546875" style="1594" customWidth="1"/>
    <col min="14095" max="14095" width="9.85546875" style="1594" customWidth="1"/>
    <col min="14096" max="14098" width="9.140625" style="1594"/>
    <col min="14099" max="14099" width="10.85546875" style="1594" customWidth="1"/>
    <col min="14100" max="14100" width="17.28515625" style="1594" customWidth="1"/>
    <col min="14101" max="14336" width="9.140625" style="1594"/>
    <col min="14337" max="14337" width="6.7109375" style="1594" customWidth="1"/>
    <col min="14338" max="14339" width="5.7109375" style="1594" customWidth="1"/>
    <col min="14340" max="14340" width="6.7109375" style="1594" customWidth="1"/>
    <col min="14341" max="14342" width="5.7109375" style="1594" customWidth="1"/>
    <col min="14343" max="14343" width="6.7109375" style="1594" customWidth="1"/>
    <col min="14344" max="14345" width="5.7109375" style="1594" customWidth="1"/>
    <col min="14346" max="14346" width="6.7109375" style="1594" customWidth="1"/>
    <col min="14347" max="14348" width="5.7109375" style="1594" customWidth="1"/>
    <col min="14349" max="14349" width="11.28515625" style="1594" customWidth="1"/>
    <col min="14350" max="14350" width="14.85546875" style="1594" customWidth="1"/>
    <col min="14351" max="14351" width="9.85546875" style="1594" customWidth="1"/>
    <col min="14352" max="14354" width="9.140625" style="1594"/>
    <col min="14355" max="14355" width="10.85546875" style="1594" customWidth="1"/>
    <col min="14356" max="14356" width="17.28515625" style="1594" customWidth="1"/>
    <col min="14357" max="14592" width="9.140625" style="1594"/>
    <col min="14593" max="14593" width="6.7109375" style="1594" customWidth="1"/>
    <col min="14594" max="14595" width="5.7109375" style="1594" customWidth="1"/>
    <col min="14596" max="14596" width="6.7109375" style="1594" customWidth="1"/>
    <col min="14597" max="14598" width="5.7109375" style="1594" customWidth="1"/>
    <col min="14599" max="14599" width="6.7109375" style="1594" customWidth="1"/>
    <col min="14600" max="14601" width="5.7109375" style="1594" customWidth="1"/>
    <col min="14602" max="14602" width="6.7109375" style="1594" customWidth="1"/>
    <col min="14603" max="14604" width="5.7109375" style="1594" customWidth="1"/>
    <col min="14605" max="14605" width="11.28515625" style="1594" customWidth="1"/>
    <col min="14606" max="14606" width="14.85546875" style="1594" customWidth="1"/>
    <col min="14607" max="14607" width="9.85546875" style="1594" customWidth="1"/>
    <col min="14608" max="14610" width="9.140625" style="1594"/>
    <col min="14611" max="14611" width="10.85546875" style="1594" customWidth="1"/>
    <col min="14612" max="14612" width="17.28515625" style="1594" customWidth="1"/>
    <col min="14613" max="14848" width="9.140625" style="1594"/>
    <col min="14849" max="14849" width="6.7109375" style="1594" customWidth="1"/>
    <col min="14850" max="14851" width="5.7109375" style="1594" customWidth="1"/>
    <col min="14852" max="14852" width="6.7109375" style="1594" customWidth="1"/>
    <col min="14853" max="14854" width="5.7109375" style="1594" customWidth="1"/>
    <col min="14855" max="14855" width="6.7109375" style="1594" customWidth="1"/>
    <col min="14856" max="14857" width="5.7109375" style="1594" customWidth="1"/>
    <col min="14858" max="14858" width="6.7109375" style="1594" customWidth="1"/>
    <col min="14859" max="14860" width="5.7109375" style="1594" customWidth="1"/>
    <col min="14861" max="14861" width="11.28515625" style="1594" customWidth="1"/>
    <col min="14862" max="14862" width="14.85546875" style="1594" customWidth="1"/>
    <col min="14863" max="14863" width="9.85546875" style="1594" customWidth="1"/>
    <col min="14864" max="14866" width="9.140625" style="1594"/>
    <col min="14867" max="14867" width="10.85546875" style="1594" customWidth="1"/>
    <col min="14868" max="14868" width="17.28515625" style="1594" customWidth="1"/>
    <col min="14869" max="15104" width="9.140625" style="1594"/>
    <col min="15105" max="15105" width="6.7109375" style="1594" customWidth="1"/>
    <col min="15106" max="15107" width="5.7109375" style="1594" customWidth="1"/>
    <col min="15108" max="15108" width="6.7109375" style="1594" customWidth="1"/>
    <col min="15109" max="15110" width="5.7109375" style="1594" customWidth="1"/>
    <col min="15111" max="15111" width="6.7109375" style="1594" customWidth="1"/>
    <col min="15112" max="15113" width="5.7109375" style="1594" customWidth="1"/>
    <col min="15114" max="15114" width="6.7109375" style="1594" customWidth="1"/>
    <col min="15115" max="15116" width="5.7109375" style="1594" customWidth="1"/>
    <col min="15117" max="15117" width="11.28515625" style="1594" customWidth="1"/>
    <col min="15118" max="15118" width="14.85546875" style="1594" customWidth="1"/>
    <col min="15119" max="15119" width="9.85546875" style="1594" customWidth="1"/>
    <col min="15120" max="15122" width="9.140625" style="1594"/>
    <col min="15123" max="15123" width="10.85546875" style="1594" customWidth="1"/>
    <col min="15124" max="15124" width="17.28515625" style="1594" customWidth="1"/>
    <col min="15125" max="15360" width="9.140625" style="1594"/>
    <col min="15361" max="15361" width="6.7109375" style="1594" customWidth="1"/>
    <col min="15362" max="15363" width="5.7109375" style="1594" customWidth="1"/>
    <col min="15364" max="15364" width="6.7109375" style="1594" customWidth="1"/>
    <col min="15365" max="15366" width="5.7109375" style="1594" customWidth="1"/>
    <col min="15367" max="15367" width="6.7109375" style="1594" customWidth="1"/>
    <col min="15368" max="15369" width="5.7109375" style="1594" customWidth="1"/>
    <col min="15370" max="15370" width="6.7109375" style="1594" customWidth="1"/>
    <col min="15371" max="15372" width="5.7109375" style="1594" customWidth="1"/>
    <col min="15373" max="15373" width="11.28515625" style="1594" customWidth="1"/>
    <col min="15374" max="15374" width="14.85546875" style="1594" customWidth="1"/>
    <col min="15375" max="15375" width="9.85546875" style="1594" customWidth="1"/>
    <col min="15376" max="15378" width="9.140625" style="1594"/>
    <col min="15379" max="15379" width="10.85546875" style="1594" customWidth="1"/>
    <col min="15380" max="15380" width="17.28515625" style="1594" customWidth="1"/>
    <col min="15381" max="15616" width="9.140625" style="1594"/>
    <col min="15617" max="15617" width="6.7109375" style="1594" customWidth="1"/>
    <col min="15618" max="15619" width="5.7109375" style="1594" customWidth="1"/>
    <col min="15620" max="15620" width="6.7109375" style="1594" customWidth="1"/>
    <col min="15621" max="15622" width="5.7109375" style="1594" customWidth="1"/>
    <col min="15623" max="15623" width="6.7109375" style="1594" customWidth="1"/>
    <col min="15624" max="15625" width="5.7109375" style="1594" customWidth="1"/>
    <col min="15626" max="15626" width="6.7109375" style="1594" customWidth="1"/>
    <col min="15627" max="15628" width="5.7109375" style="1594" customWidth="1"/>
    <col min="15629" max="15629" width="11.28515625" style="1594" customWidth="1"/>
    <col min="15630" max="15630" width="14.85546875" style="1594" customWidth="1"/>
    <col min="15631" max="15631" width="9.85546875" style="1594" customWidth="1"/>
    <col min="15632" max="15634" width="9.140625" style="1594"/>
    <col min="15635" max="15635" width="10.85546875" style="1594" customWidth="1"/>
    <col min="15636" max="15636" width="17.28515625" style="1594" customWidth="1"/>
    <col min="15637" max="15872" width="9.140625" style="1594"/>
    <col min="15873" max="15873" width="6.7109375" style="1594" customWidth="1"/>
    <col min="15874" max="15875" width="5.7109375" style="1594" customWidth="1"/>
    <col min="15876" max="15876" width="6.7109375" style="1594" customWidth="1"/>
    <col min="15877" max="15878" width="5.7109375" style="1594" customWidth="1"/>
    <col min="15879" max="15879" width="6.7109375" style="1594" customWidth="1"/>
    <col min="15880" max="15881" width="5.7109375" style="1594" customWidth="1"/>
    <col min="15882" max="15882" width="6.7109375" style="1594" customWidth="1"/>
    <col min="15883" max="15884" width="5.7109375" style="1594" customWidth="1"/>
    <col min="15885" max="15885" width="11.28515625" style="1594" customWidth="1"/>
    <col min="15886" max="15886" width="14.85546875" style="1594" customWidth="1"/>
    <col min="15887" max="15887" width="9.85546875" style="1594" customWidth="1"/>
    <col min="15888" max="15890" width="9.140625" style="1594"/>
    <col min="15891" max="15891" width="10.85546875" style="1594" customWidth="1"/>
    <col min="15892" max="15892" width="17.28515625" style="1594" customWidth="1"/>
    <col min="15893" max="16128" width="9.140625" style="1594"/>
    <col min="16129" max="16129" width="6.7109375" style="1594" customWidth="1"/>
    <col min="16130" max="16131" width="5.7109375" style="1594" customWidth="1"/>
    <col min="16132" max="16132" width="6.7109375" style="1594" customWidth="1"/>
    <col min="16133" max="16134" width="5.7109375" style="1594" customWidth="1"/>
    <col min="16135" max="16135" width="6.7109375" style="1594" customWidth="1"/>
    <col min="16136" max="16137" width="5.7109375" style="1594" customWidth="1"/>
    <col min="16138" max="16138" width="6.7109375" style="1594" customWidth="1"/>
    <col min="16139" max="16140" width="5.7109375" style="1594" customWidth="1"/>
    <col min="16141" max="16141" width="11.28515625" style="1594" customWidth="1"/>
    <col min="16142" max="16142" width="14.85546875" style="1594" customWidth="1"/>
    <col min="16143" max="16143" width="9.85546875" style="1594" customWidth="1"/>
    <col min="16144" max="16146" width="9.140625" style="1594"/>
    <col min="16147" max="16147" width="10.85546875" style="1594" customWidth="1"/>
    <col min="16148" max="16148" width="17.28515625" style="1594" customWidth="1"/>
    <col min="16149" max="16384" width="9.140625" style="1594"/>
  </cols>
  <sheetData>
    <row r="1" spans="1:21" ht="15">
      <c r="A1" s="1591" t="s">
        <v>1296</v>
      </c>
      <c r="B1" s="1592"/>
      <c r="C1" s="1592"/>
      <c r="D1" s="1592"/>
      <c r="E1" s="1592"/>
      <c r="F1" s="1592"/>
      <c r="G1" s="1592"/>
      <c r="H1" s="1592"/>
      <c r="I1" s="1592"/>
      <c r="J1" s="1592"/>
      <c r="K1" s="1592"/>
      <c r="L1" s="1592"/>
      <c r="M1" s="1592"/>
      <c r="N1" s="1592"/>
      <c r="O1" s="1592"/>
      <c r="P1" s="1592"/>
      <c r="Q1" s="1592"/>
      <c r="R1" s="1592"/>
      <c r="S1" s="1592"/>
      <c r="T1" s="1592"/>
      <c r="U1" s="1593"/>
    </row>
    <row r="2" spans="1:21" ht="18.75" customHeight="1">
      <c r="A2" s="1595" t="s">
        <v>1297</v>
      </c>
      <c r="B2" s="1592"/>
      <c r="C2" s="1592"/>
      <c r="D2" s="1592"/>
      <c r="E2" s="1592"/>
      <c r="F2" s="1592"/>
      <c r="G2" s="1592"/>
      <c r="H2" s="1592"/>
      <c r="I2" s="1592"/>
      <c r="J2" s="1592"/>
      <c r="K2" s="1592"/>
      <c r="L2" s="1592"/>
      <c r="M2" s="1592"/>
      <c r="N2" s="1592"/>
      <c r="O2" s="1592"/>
      <c r="P2" s="1592"/>
      <c r="Q2" s="1592"/>
      <c r="R2" s="1592"/>
      <c r="S2" s="1592"/>
      <c r="T2" s="1592"/>
      <c r="U2" s="1593"/>
    </row>
    <row r="3" spans="1:21" ht="31.5" customHeight="1">
      <c r="A3" s="1591" t="s">
        <v>1298</v>
      </c>
      <c r="B3" s="1592"/>
      <c r="C3" s="1592"/>
      <c r="D3" s="1592"/>
      <c r="E3" s="1592"/>
      <c r="F3" s="1592"/>
      <c r="G3" s="1592"/>
      <c r="H3" s="1592"/>
      <c r="I3" s="1592"/>
      <c r="J3" s="1592"/>
      <c r="K3" s="1592"/>
      <c r="L3" s="1592"/>
      <c r="M3" s="1592"/>
      <c r="N3" s="1596" t="s">
        <v>1299</v>
      </c>
      <c r="O3" s="1592"/>
      <c r="P3" s="1591" t="s">
        <v>1300</v>
      </c>
      <c r="Q3" s="1592"/>
      <c r="R3" s="1592"/>
      <c r="S3" s="1592"/>
      <c r="T3" s="1597" t="s">
        <v>1301</v>
      </c>
      <c r="U3" s="1593"/>
    </row>
    <row r="4" spans="1:21" ht="19.5" customHeight="1">
      <c r="A4" s="1598" t="s">
        <v>159</v>
      </c>
      <c r="B4" s="1599"/>
      <c r="C4" s="1600" t="s">
        <v>61</v>
      </c>
      <c r="D4" s="1598" t="s">
        <v>60</v>
      </c>
      <c r="E4" s="1599"/>
      <c r="F4" s="1600" t="s">
        <v>59</v>
      </c>
      <c r="G4" s="1598" t="s">
        <v>58</v>
      </c>
      <c r="H4" s="1599"/>
      <c r="I4" s="1601" t="s">
        <v>158</v>
      </c>
      <c r="J4" s="1598" t="s">
        <v>56</v>
      </c>
      <c r="K4" s="1599"/>
      <c r="L4" s="1600" t="s">
        <v>55</v>
      </c>
      <c r="M4" s="1602"/>
      <c r="N4" s="1600" t="s">
        <v>1079</v>
      </c>
      <c r="O4" s="1592"/>
      <c r="P4" s="1598" t="s">
        <v>96</v>
      </c>
      <c r="Q4" s="1599"/>
      <c r="R4" s="1600" t="s">
        <v>1244</v>
      </c>
      <c r="S4" s="1602"/>
      <c r="T4" s="1600" t="s">
        <v>1079</v>
      </c>
      <c r="U4" s="1593"/>
    </row>
    <row r="5" spans="1:21" ht="19.5" customHeight="1">
      <c r="A5" s="1603" t="s">
        <v>95</v>
      </c>
      <c r="B5" s="1604" t="s">
        <v>1302</v>
      </c>
      <c r="C5" s="1604" t="s">
        <v>574</v>
      </c>
      <c r="D5" s="1603" t="s">
        <v>95</v>
      </c>
      <c r="E5" s="1604" t="s">
        <v>1302</v>
      </c>
      <c r="F5" s="1604" t="s">
        <v>574</v>
      </c>
      <c r="G5" s="1603" t="s">
        <v>95</v>
      </c>
      <c r="H5" s="1604" t="s">
        <v>1302</v>
      </c>
      <c r="I5" s="1604" t="s">
        <v>574</v>
      </c>
      <c r="J5" s="1603" t="s">
        <v>95</v>
      </c>
      <c r="K5" s="1604" t="s">
        <v>1302</v>
      </c>
      <c r="L5" s="1604" t="s">
        <v>574</v>
      </c>
      <c r="M5" s="1605"/>
      <c r="N5" s="1606"/>
      <c r="O5" s="1592"/>
      <c r="P5" s="1603" t="s">
        <v>95</v>
      </c>
      <c r="Q5" s="1604" t="s">
        <v>1302</v>
      </c>
      <c r="R5" s="1604" t="s">
        <v>574</v>
      </c>
      <c r="S5" s="1605"/>
      <c r="T5" s="1606"/>
      <c r="U5" s="1593"/>
    </row>
    <row r="6" spans="1:21" ht="19.5" customHeight="1">
      <c r="A6" s="1607" t="s">
        <v>96</v>
      </c>
      <c r="B6" s="1608" t="s">
        <v>396</v>
      </c>
      <c r="C6" s="1608" t="s">
        <v>395</v>
      </c>
      <c r="D6" s="1607" t="s">
        <v>96</v>
      </c>
      <c r="E6" s="1608" t="s">
        <v>396</v>
      </c>
      <c r="F6" s="1608" t="s">
        <v>395</v>
      </c>
      <c r="G6" s="1607" t="s">
        <v>96</v>
      </c>
      <c r="H6" s="1608" t="s">
        <v>396</v>
      </c>
      <c r="I6" s="1608" t="s">
        <v>395</v>
      </c>
      <c r="J6" s="1607" t="s">
        <v>96</v>
      </c>
      <c r="K6" s="1608" t="s">
        <v>396</v>
      </c>
      <c r="L6" s="1608" t="s">
        <v>395</v>
      </c>
      <c r="M6" s="1609"/>
      <c r="N6" s="1610" t="s">
        <v>1080</v>
      </c>
      <c r="O6" s="1592"/>
      <c r="P6" s="1607" t="s">
        <v>96</v>
      </c>
      <c r="Q6" s="1608" t="s">
        <v>396</v>
      </c>
      <c r="R6" s="1608" t="s">
        <v>395</v>
      </c>
      <c r="S6" s="1609"/>
      <c r="T6" s="1610" t="s">
        <v>1080</v>
      </c>
      <c r="U6" s="1593"/>
    </row>
    <row r="7" spans="1:21" ht="33.950000000000003" customHeight="1">
      <c r="A7" s="1611">
        <f>SUM(B7:C7)</f>
        <v>8</v>
      </c>
      <c r="B7" s="1612">
        <v>1</v>
      </c>
      <c r="C7" s="1612">
        <v>7</v>
      </c>
      <c r="D7" s="1611">
        <f>SUM(E7:F7)</f>
        <v>235</v>
      </c>
      <c r="E7" s="1612">
        <v>143</v>
      </c>
      <c r="F7" s="1612">
        <v>92</v>
      </c>
      <c r="G7" s="1611">
        <f>SUM(H7:I7)</f>
        <v>38</v>
      </c>
      <c r="H7" s="1613">
        <v>21</v>
      </c>
      <c r="I7" s="1613">
        <v>17</v>
      </c>
      <c r="J7" s="1611">
        <f>SUM(K7:L7)</f>
        <v>43</v>
      </c>
      <c r="K7" s="1612">
        <v>23</v>
      </c>
      <c r="L7" s="1612">
        <v>20</v>
      </c>
      <c r="M7" s="1614" t="s">
        <v>390</v>
      </c>
      <c r="N7" s="1615" t="s">
        <v>1281</v>
      </c>
      <c r="O7" s="1592"/>
      <c r="P7" s="1611">
        <f>SUM(Q7:R7)</f>
        <v>873</v>
      </c>
      <c r="Q7" s="1612">
        <f>SUM(K7,H7,E7,B7,K32,H32,E32,B32,K57,H57,E57,B57,K82,H82,E82,B82,K107,H107,E107,B107)</f>
        <v>372</v>
      </c>
      <c r="R7" s="1612">
        <f>SUM(L7,I7,F7,C7,L32,I32,F32,C32,L57,I57,F57,C57,L82,I82,F82,C82,L107,I107,F107,C107)</f>
        <v>501</v>
      </c>
      <c r="S7" s="1614" t="s">
        <v>390</v>
      </c>
      <c r="T7" s="1615" t="s">
        <v>1281</v>
      </c>
      <c r="U7" s="1593"/>
    </row>
    <row r="8" spans="1:21" ht="33.950000000000003" customHeight="1">
      <c r="A8" s="1611">
        <f>SUM(B8:C8)</f>
        <v>15</v>
      </c>
      <c r="B8" s="1612">
        <v>13</v>
      </c>
      <c r="C8" s="1612">
        <v>2</v>
      </c>
      <c r="D8" s="1611">
        <f>SUM(E8:F8)</f>
        <v>65</v>
      </c>
      <c r="E8" s="1612">
        <v>24</v>
      </c>
      <c r="F8" s="1612">
        <v>41</v>
      </c>
      <c r="G8" s="1611">
        <f>SUM(H8:I8)</f>
        <v>32</v>
      </c>
      <c r="H8" s="1612">
        <v>12</v>
      </c>
      <c r="I8" s="1612">
        <v>20</v>
      </c>
      <c r="J8" s="1611">
        <f>SUM(K8:L8)</f>
        <v>133</v>
      </c>
      <c r="K8" s="1612">
        <v>57</v>
      </c>
      <c r="L8" s="1612">
        <v>76</v>
      </c>
      <c r="M8" s="1616" t="s">
        <v>53</v>
      </c>
      <c r="N8" s="1617"/>
      <c r="O8" s="1592"/>
      <c r="P8" s="1618">
        <f>SUM(Q8:R8)</f>
        <v>1771</v>
      </c>
      <c r="Q8" s="1619">
        <f t="shared" ref="Q8:R27" si="0">SUM(K8,H8,E8,B8,K33,H33,E33,B33,K58,H58,E58,B58,K83,H83,E83,B83,K108,H108,E108,B108)</f>
        <v>546</v>
      </c>
      <c r="R8" s="1619">
        <f t="shared" si="0"/>
        <v>1225</v>
      </c>
      <c r="S8" s="1620" t="s">
        <v>53</v>
      </c>
      <c r="T8" s="1617"/>
      <c r="U8" s="1593"/>
    </row>
    <row r="9" spans="1:21" ht="33.950000000000003" customHeight="1">
      <c r="A9" s="1621">
        <f t="shared" ref="A9:I9" si="1">SUM(A7:A8)</f>
        <v>23</v>
      </c>
      <c r="B9" s="1622">
        <f t="shared" si="1"/>
        <v>14</v>
      </c>
      <c r="C9" s="1622">
        <f t="shared" si="1"/>
        <v>9</v>
      </c>
      <c r="D9" s="1621">
        <f t="shared" si="1"/>
        <v>300</v>
      </c>
      <c r="E9" s="1622">
        <f t="shared" si="1"/>
        <v>167</v>
      </c>
      <c r="F9" s="1622">
        <f t="shared" si="1"/>
        <v>133</v>
      </c>
      <c r="G9" s="1621">
        <f t="shared" si="1"/>
        <v>70</v>
      </c>
      <c r="H9" s="1622">
        <f t="shared" si="1"/>
        <v>33</v>
      </c>
      <c r="I9" s="1622">
        <f t="shared" si="1"/>
        <v>37</v>
      </c>
      <c r="J9" s="1621">
        <f>SUM(K7+L7+K8+L8)</f>
        <v>176</v>
      </c>
      <c r="K9" s="1622">
        <f>SUM(K7:K8)</f>
        <v>80</v>
      </c>
      <c r="L9" s="1622">
        <f>SUM(L7:L8)</f>
        <v>96</v>
      </c>
      <c r="M9" s="1614" t="s">
        <v>54</v>
      </c>
      <c r="N9" s="1623" t="s">
        <v>1282</v>
      </c>
      <c r="O9" s="1592"/>
      <c r="P9" s="1621">
        <f>SUM(P7:P8)</f>
        <v>2644</v>
      </c>
      <c r="Q9" s="1622">
        <f t="shared" si="0"/>
        <v>918</v>
      </c>
      <c r="R9" s="1622">
        <f t="shared" si="0"/>
        <v>1726</v>
      </c>
      <c r="S9" s="1624" t="s">
        <v>54</v>
      </c>
      <c r="T9" s="1623" t="s">
        <v>1282</v>
      </c>
      <c r="U9" s="1593"/>
    </row>
    <row r="10" spans="1:21" ht="33.950000000000003" customHeight="1">
      <c r="A10" s="1611">
        <f>SUM(B10:C10)</f>
        <v>56</v>
      </c>
      <c r="B10" s="1612">
        <v>12</v>
      </c>
      <c r="C10" s="1612">
        <v>44</v>
      </c>
      <c r="D10" s="1611">
        <f>SUM(E10:F10)</f>
        <v>131</v>
      </c>
      <c r="E10" s="1612">
        <v>56</v>
      </c>
      <c r="F10" s="1612">
        <v>75</v>
      </c>
      <c r="G10" s="1611">
        <f>SUM(H10:I10)</f>
        <v>84</v>
      </c>
      <c r="H10" s="1612">
        <v>25</v>
      </c>
      <c r="I10" s="1612">
        <v>59</v>
      </c>
      <c r="J10" s="1611">
        <f>SUM(K10:L10)</f>
        <v>166</v>
      </c>
      <c r="K10" s="1612">
        <v>69</v>
      </c>
      <c r="L10" s="1612">
        <v>97</v>
      </c>
      <c r="M10" s="1614" t="s">
        <v>390</v>
      </c>
      <c r="N10" s="1615" t="s">
        <v>1283</v>
      </c>
      <c r="O10" s="1592"/>
      <c r="P10" s="1625">
        <f>SUM(Q10:R10)</f>
        <v>960</v>
      </c>
      <c r="Q10" s="1626">
        <f t="shared" si="0"/>
        <v>282</v>
      </c>
      <c r="R10" s="1626">
        <f t="shared" si="0"/>
        <v>678</v>
      </c>
      <c r="S10" s="1627" t="s">
        <v>390</v>
      </c>
      <c r="T10" s="1615" t="s">
        <v>1283</v>
      </c>
      <c r="U10" s="1593"/>
    </row>
    <row r="11" spans="1:21" ht="33.950000000000003" customHeight="1">
      <c r="A11" s="1611">
        <f>SUM(B11:C11)</f>
        <v>27</v>
      </c>
      <c r="B11" s="1612">
        <v>3</v>
      </c>
      <c r="C11" s="1612">
        <v>24</v>
      </c>
      <c r="D11" s="1611">
        <f>SUM(E11:F11)</f>
        <v>7</v>
      </c>
      <c r="E11" s="1612">
        <v>0</v>
      </c>
      <c r="F11" s="1612">
        <v>7</v>
      </c>
      <c r="G11" s="1611">
        <f>SUM(H11:I11)</f>
        <v>3</v>
      </c>
      <c r="H11" s="1612">
        <v>0</v>
      </c>
      <c r="I11" s="1612">
        <v>3</v>
      </c>
      <c r="J11" s="1611">
        <f>SUM(K11:L11)</f>
        <v>45</v>
      </c>
      <c r="K11" s="1612">
        <v>8</v>
      </c>
      <c r="L11" s="1612">
        <v>37</v>
      </c>
      <c r="M11" s="1616" t="s">
        <v>53</v>
      </c>
      <c r="N11" s="1617"/>
      <c r="O11" s="1592"/>
      <c r="P11" s="1618">
        <f>SUM(Q11:R11)</f>
        <v>492</v>
      </c>
      <c r="Q11" s="1619">
        <f t="shared" si="0"/>
        <v>109</v>
      </c>
      <c r="R11" s="1619">
        <f t="shared" si="0"/>
        <v>383</v>
      </c>
      <c r="S11" s="1620" t="s">
        <v>53</v>
      </c>
      <c r="T11" s="1617"/>
      <c r="U11" s="1593"/>
    </row>
    <row r="12" spans="1:21" ht="33.950000000000003" customHeight="1">
      <c r="A12" s="1621">
        <f t="shared" ref="A12:L12" si="2">SUM(A10:A11)</f>
        <v>83</v>
      </c>
      <c r="B12" s="1622">
        <f t="shared" si="2"/>
        <v>15</v>
      </c>
      <c r="C12" s="1622">
        <f t="shared" si="2"/>
        <v>68</v>
      </c>
      <c r="D12" s="1621">
        <f t="shared" si="2"/>
        <v>138</v>
      </c>
      <c r="E12" s="1622">
        <f t="shared" si="2"/>
        <v>56</v>
      </c>
      <c r="F12" s="1622">
        <f t="shared" si="2"/>
        <v>82</v>
      </c>
      <c r="G12" s="1621">
        <f t="shared" si="2"/>
        <v>87</v>
      </c>
      <c r="H12" s="1622">
        <f t="shared" si="2"/>
        <v>25</v>
      </c>
      <c r="I12" s="1622">
        <f t="shared" si="2"/>
        <v>62</v>
      </c>
      <c r="J12" s="1621">
        <f>SUM(K10+L10+K11+L11)</f>
        <v>211</v>
      </c>
      <c r="K12" s="1622">
        <f t="shared" si="2"/>
        <v>77</v>
      </c>
      <c r="L12" s="1622">
        <f t="shared" si="2"/>
        <v>134</v>
      </c>
      <c r="M12" s="1614" t="s">
        <v>54</v>
      </c>
      <c r="N12" s="1623" t="s">
        <v>929</v>
      </c>
      <c r="O12" s="1592"/>
      <c r="P12" s="1621">
        <f>SUM(P10:P11)</f>
        <v>1452</v>
      </c>
      <c r="Q12" s="1622">
        <f t="shared" si="0"/>
        <v>391</v>
      </c>
      <c r="R12" s="1622">
        <f t="shared" si="0"/>
        <v>1061</v>
      </c>
      <c r="S12" s="1624" t="s">
        <v>54</v>
      </c>
      <c r="T12" s="1623" t="s">
        <v>929</v>
      </c>
      <c r="U12" s="1593"/>
    </row>
    <row r="13" spans="1:21" ht="33.950000000000003" customHeight="1">
      <c r="A13" s="1611">
        <f>SUM(B13:C13)</f>
        <v>0</v>
      </c>
      <c r="B13" s="1612">
        <v>0</v>
      </c>
      <c r="C13" s="1612">
        <v>0</v>
      </c>
      <c r="D13" s="1611">
        <f>SUM(E13:F13)</f>
        <v>7</v>
      </c>
      <c r="E13" s="1612">
        <v>7</v>
      </c>
      <c r="F13" s="1612">
        <v>0</v>
      </c>
      <c r="G13" s="1611">
        <f>SUM(H13:I13)</f>
        <v>8</v>
      </c>
      <c r="H13" s="1612">
        <v>5</v>
      </c>
      <c r="I13" s="1612">
        <v>3</v>
      </c>
      <c r="J13" s="1611">
        <f>SUM(K13:L13)</f>
        <v>2</v>
      </c>
      <c r="K13" s="1612">
        <v>2</v>
      </c>
      <c r="L13" s="1612">
        <v>0</v>
      </c>
      <c r="M13" s="1614" t="s">
        <v>390</v>
      </c>
      <c r="N13" s="1615" t="s">
        <v>948</v>
      </c>
      <c r="O13" s="1592"/>
      <c r="P13" s="1625">
        <f>SUM(Q13:R13)</f>
        <v>26</v>
      </c>
      <c r="Q13" s="1626">
        <f t="shared" si="0"/>
        <v>21</v>
      </c>
      <c r="R13" s="1626">
        <f t="shared" si="0"/>
        <v>5</v>
      </c>
      <c r="S13" s="1627" t="s">
        <v>390</v>
      </c>
      <c r="T13" s="1615" t="s">
        <v>948</v>
      </c>
      <c r="U13" s="1593"/>
    </row>
    <row r="14" spans="1:21" ht="33.950000000000003" customHeight="1">
      <c r="A14" s="1611">
        <f>SUM(B14:C14)</f>
        <v>8</v>
      </c>
      <c r="B14" s="1612">
        <v>4</v>
      </c>
      <c r="C14" s="1612">
        <v>4</v>
      </c>
      <c r="D14" s="1611">
        <f>SUM(E14:F14)</f>
        <v>0</v>
      </c>
      <c r="E14" s="1612">
        <v>0</v>
      </c>
      <c r="F14" s="1612">
        <v>0</v>
      </c>
      <c r="G14" s="1611">
        <f>SUM(H14:I14)</f>
        <v>1</v>
      </c>
      <c r="H14" s="1612">
        <v>1</v>
      </c>
      <c r="I14" s="1612">
        <v>0</v>
      </c>
      <c r="J14" s="1611">
        <f>SUM(K14:L14)</f>
        <v>29</v>
      </c>
      <c r="K14" s="1612">
        <v>21</v>
      </c>
      <c r="L14" s="1612">
        <v>8</v>
      </c>
      <c r="M14" s="1616" t="s">
        <v>53</v>
      </c>
      <c r="N14" s="1617"/>
      <c r="O14" s="1592"/>
      <c r="P14" s="1618">
        <f>SUM(Q14:R14)</f>
        <v>149</v>
      </c>
      <c r="Q14" s="1619">
        <f t="shared" si="0"/>
        <v>104</v>
      </c>
      <c r="R14" s="1619">
        <f t="shared" si="0"/>
        <v>45</v>
      </c>
      <c r="S14" s="1620" t="s">
        <v>53</v>
      </c>
      <c r="T14" s="1617"/>
      <c r="U14" s="1593"/>
    </row>
    <row r="15" spans="1:21" ht="33.950000000000003" customHeight="1">
      <c r="A15" s="1611">
        <f>SUM(B15:C15)</f>
        <v>8</v>
      </c>
      <c r="B15" s="1622">
        <f t="shared" ref="B15:L15" si="3">SUM(B13:B14)</f>
        <v>4</v>
      </c>
      <c r="C15" s="1622">
        <f t="shared" si="3"/>
        <v>4</v>
      </c>
      <c r="D15" s="1621">
        <f t="shared" si="3"/>
        <v>7</v>
      </c>
      <c r="E15" s="1622">
        <f t="shared" si="3"/>
        <v>7</v>
      </c>
      <c r="F15" s="1622">
        <f t="shared" si="3"/>
        <v>0</v>
      </c>
      <c r="G15" s="1621">
        <f t="shared" si="3"/>
        <v>9</v>
      </c>
      <c r="H15" s="1622">
        <f t="shared" si="3"/>
        <v>6</v>
      </c>
      <c r="I15" s="1622">
        <f t="shared" si="3"/>
        <v>3</v>
      </c>
      <c r="J15" s="1621">
        <f t="shared" si="3"/>
        <v>31</v>
      </c>
      <c r="K15" s="1622">
        <f t="shared" si="3"/>
        <v>23</v>
      </c>
      <c r="L15" s="1622">
        <f t="shared" si="3"/>
        <v>8</v>
      </c>
      <c r="M15" s="1614" t="s">
        <v>54</v>
      </c>
      <c r="N15" s="1623" t="s">
        <v>949</v>
      </c>
      <c r="O15" s="1592"/>
      <c r="P15" s="1621">
        <f>SUM(P13:P14)</f>
        <v>175</v>
      </c>
      <c r="Q15" s="1622">
        <f t="shared" si="0"/>
        <v>125</v>
      </c>
      <c r="R15" s="1622">
        <f t="shared" si="0"/>
        <v>50</v>
      </c>
      <c r="S15" s="1624" t="s">
        <v>54</v>
      </c>
      <c r="T15" s="1623" t="s">
        <v>949</v>
      </c>
      <c r="U15" s="1593"/>
    </row>
    <row r="16" spans="1:21" ht="33.950000000000003" customHeight="1">
      <c r="A16" s="1611">
        <f>SUM(B16:C16)</f>
        <v>2</v>
      </c>
      <c r="B16" s="1612">
        <v>1</v>
      </c>
      <c r="C16" s="1612">
        <v>1</v>
      </c>
      <c r="D16" s="1611">
        <f>SUM(E16:F16)</f>
        <v>4</v>
      </c>
      <c r="E16" s="1612">
        <v>4</v>
      </c>
      <c r="F16" s="1612">
        <v>0</v>
      </c>
      <c r="G16" s="1611">
        <f>SUM(H16:I16)</f>
        <v>4</v>
      </c>
      <c r="H16" s="1612">
        <v>3</v>
      </c>
      <c r="I16" s="1612">
        <v>1</v>
      </c>
      <c r="J16" s="1611">
        <f>SUM(K16:L16)</f>
        <v>5</v>
      </c>
      <c r="K16" s="1612">
        <v>4</v>
      </c>
      <c r="L16" s="1612">
        <v>1</v>
      </c>
      <c r="M16" s="1614" t="s">
        <v>390</v>
      </c>
      <c r="N16" s="1628" t="s">
        <v>1284</v>
      </c>
      <c r="O16" s="1592"/>
      <c r="P16" s="1625">
        <f>SUM(Q16:R16)</f>
        <v>45</v>
      </c>
      <c r="Q16" s="1626">
        <f t="shared" si="0"/>
        <v>20</v>
      </c>
      <c r="R16" s="1626">
        <f t="shared" si="0"/>
        <v>25</v>
      </c>
      <c r="S16" s="1627" t="s">
        <v>390</v>
      </c>
      <c r="T16" s="1628" t="s">
        <v>1284</v>
      </c>
      <c r="U16" s="1593"/>
    </row>
    <row r="17" spans="1:21" ht="33.950000000000003" customHeight="1">
      <c r="A17" s="1611">
        <f>SUM(B17:C17)</f>
        <v>12</v>
      </c>
      <c r="B17" s="1612">
        <v>7</v>
      </c>
      <c r="C17" s="1612">
        <v>5</v>
      </c>
      <c r="D17" s="1611">
        <f>SUM(E17:F17)</f>
        <v>2</v>
      </c>
      <c r="E17" s="1612">
        <v>0</v>
      </c>
      <c r="F17" s="1612">
        <v>2</v>
      </c>
      <c r="G17" s="1611">
        <f>SUM(H17:I17)</f>
        <v>2</v>
      </c>
      <c r="H17" s="1612">
        <v>0</v>
      </c>
      <c r="I17" s="1612">
        <v>2</v>
      </c>
      <c r="J17" s="1611">
        <f>SUM(K17:L17)</f>
        <v>21</v>
      </c>
      <c r="K17" s="1612">
        <v>7</v>
      </c>
      <c r="L17" s="1612">
        <v>14</v>
      </c>
      <c r="M17" s="1616" t="s">
        <v>53</v>
      </c>
      <c r="N17" s="1615"/>
      <c r="O17" s="1592"/>
      <c r="P17" s="1618">
        <f>SUM(Q17:R17)</f>
        <v>159</v>
      </c>
      <c r="Q17" s="1619">
        <f t="shared" si="0"/>
        <v>63</v>
      </c>
      <c r="R17" s="1619">
        <f t="shared" si="0"/>
        <v>96</v>
      </c>
      <c r="S17" s="1620" t="s">
        <v>53</v>
      </c>
      <c r="T17" s="1615"/>
      <c r="U17" s="1593"/>
    </row>
    <row r="18" spans="1:21" ht="33.950000000000003" customHeight="1">
      <c r="A18" s="1621">
        <f>SUM(A16:A17)</f>
        <v>14</v>
      </c>
      <c r="B18" s="1622">
        <f>SUM(B16:B17)</f>
        <v>8</v>
      </c>
      <c r="C18" s="1622">
        <f t="shared" ref="C18:L18" si="4">SUM(C16:C17)</f>
        <v>6</v>
      </c>
      <c r="D18" s="1621">
        <f t="shared" si="4"/>
        <v>6</v>
      </c>
      <c r="E18" s="1622">
        <f t="shared" si="4"/>
        <v>4</v>
      </c>
      <c r="F18" s="1622">
        <f t="shared" si="4"/>
        <v>2</v>
      </c>
      <c r="G18" s="1621">
        <f t="shared" si="4"/>
        <v>6</v>
      </c>
      <c r="H18" s="1622">
        <f t="shared" si="4"/>
        <v>3</v>
      </c>
      <c r="I18" s="1622">
        <f t="shared" si="4"/>
        <v>3</v>
      </c>
      <c r="J18" s="1621">
        <f t="shared" si="4"/>
        <v>26</v>
      </c>
      <c r="K18" s="1622">
        <f t="shared" si="4"/>
        <v>11</v>
      </c>
      <c r="L18" s="1622">
        <f t="shared" si="4"/>
        <v>15</v>
      </c>
      <c r="M18" s="1614" t="s">
        <v>54</v>
      </c>
      <c r="N18" s="1623" t="s">
        <v>970</v>
      </c>
      <c r="O18" s="1592"/>
      <c r="P18" s="1621">
        <f>SUM(P16:P17)</f>
        <v>204</v>
      </c>
      <c r="Q18" s="1622">
        <f t="shared" si="0"/>
        <v>83</v>
      </c>
      <c r="R18" s="1622">
        <f t="shared" si="0"/>
        <v>121</v>
      </c>
      <c r="S18" s="1624" t="s">
        <v>54</v>
      </c>
      <c r="T18" s="1623" t="s">
        <v>970</v>
      </c>
      <c r="U18" s="1593"/>
    </row>
    <row r="19" spans="1:21" ht="33.950000000000003" customHeight="1">
      <c r="A19" s="1611">
        <f>SUM(B19:C19)</f>
        <v>24</v>
      </c>
      <c r="B19" s="1612">
        <v>1</v>
      </c>
      <c r="C19" s="1612">
        <v>23</v>
      </c>
      <c r="D19" s="1611">
        <f>SUM(E19:F19)</f>
        <v>307</v>
      </c>
      <c r="E19" s="1612">
        <v>164</v>
      </c>
      <c r="F19" s="1612">
        <v>143</v>
      </c>
      <c r="G19" s="1611">
        <f>SUM(H19:I19)</f>
        <v>103</v>
      </c>
      <c r="H19" s="1612">
        <v>37</v>
      </c>
      <c r="I19" s="1612">
        <v>66</v>
      </c>
      <c r="J19" s="1611">
        <f>SUM(K19:L19)</f>
        <v>59</v>
      </c>
      <c r="K19" s="1612">
        <v>13</v>
      </c>
      <c r="L19" s="1612">
        <v>46</v>
      </c>
      <c r="M19" s="1614" t="s">
        <v>390</v>
      </c>
      <c r="N19" s="1615" t="s">
        <v>975</v>
      </c>
      <c r="O19" s="1592"/>
      <c r="P19" s="1625">
        <f>SUM(Q19:R19)</f>
        <v>867</v>
      </c>
      <c r="Q19" s="1626">
        <f t="shared" si="0"/>
        <v>348</v>
      </c>
      <c r="R19" s="1626">
        <f t="shared" si="0"/>
        <v>519</v>
      </c>
      <c r="S19" s="1627" t="s">
        <v>390</v>
      </c>
      <c r="T19" s="1615" t="s">
        <v>975</v>
      </c>
      <c r="U19" s="1593"/>
    </row>
    <row r="20" spans="1:21" ht="33.950000000000003" customHeight="1">
      <c r="A20" s="1611">
        <f>SUM(B20:C20)</f>
        <v>94</v>
      </c>
      <c r="B20" s="1612">
        <v>42</v>
      </c>
      <c r="C20" s="1612">
        <v>52</v>
      </c>
      <c r="D20" s="1611">
        <f>SUM(E20:F20)</f>
        <v>117</v>
      </c>
      <c r="E20" s="1612">
        <v>61</v>
      </c>
      <c r="F20" s="1612">
        <v>56</v>
      </c>
      <c r="G20" s="1611">
        <f>SUM(H20:I20)</f>
        <v>121</v>
      </c>
      <c r="H20" s="1612">
        <v>56</v>
      </c>
      <c r="I20" s="1612">
        <v>65</v>
      </c>
      <c r="J20" s="1611">
        <f>SUM(K20:L20)</f>
        <v>508</v>
      </c>
      <c r="K20" s="1612">
        <v>228</v>
      </c>
      <c r="L20" s="1612">
        <v>280</v>
      </c>
      <c r="M20" s="1616" t="s">
        <v>53</v>
      </c>
      <c r="N20" s="1617"/>
      <c r="O20" s="1592"/>
      <c r="P20" s="1618">
        <f>SUM(Q20:R20)</f>
        <v>2232</v>
      </c>
      <c r="Q20" s="1619">
        <f t="shared" si="0"/>
        <v>993</v>
      </c>
      <c r="R20" s="1619">
        <f t="shared" si="0"/>
        <v>1239</v>
      </c>
      <c r="S20" s="1620" t="s">
        <v>53</v>
      </c>
      <c r="T20" s="1617"/>
      <c r="U20" s="1593"/>
    </row>
    <row r="21" spans="1:21" ht="33.950000000000003" customHeight="1">
      <c r="A21" s="1621">
        <f t="shared" ref="A21:L21" si="5">SUM(A19:A20)</f>
        <v>118</v>
      </c>
      <c r="B21" s="1622">
        <f t="shared" si="5"/>
        <v>43</v>
      </c>
      <c r="C21" s="1622">
        <f t="shared" si="5"/>
        <v>75</v>
      </c>
      <c r="D21" s="1621">
        <f t="shared" si="5"/>
        <v>424</v>
      </c>
      <c r="E21" s="1622">
        <f t="shared" si="5"/>
        <v>225</v>
      </c>
      <c r="F21" s="1622">
        <f t="shared" si="5"/>
        <v>199</v>
      </c>
      <c r="G21" s="1621">
        <f t="shared" si="5"/>
        <v>224</v>
      </c>
      <c r="H21" s="1622">
        <f t="shared" si="5"/>
        <v>93</v>
      </c>
      <c r="I21" s="1622">
        <f t="shared" si="5"/>
        <v>131</v>
      </c>
      <c r="J21" s="1621">
        <f t="shared" si="5"/>
        <v>567</v>
      </c>
      <c r="K21" s="1622">
        <f t="shared" si="5"/>
        <v>241</v>
      </c>
      <c r="L21" s="1622">
        <f t="shared" si="5"/>
        <v>326</v>
      </c>
      <c r="M21" s="1629" t="s">
        <v>54</v>
      </c>
      <c r="N21" s="1630" t="s">
        <v>1285</v>
      </c>
      <c r="O21" s="1592"/>
      <c r="P21" s="1621">
        <f>SUM(P19:P20)</f>
        <v>3099</v>
      </c>
      <c r="Q21" s="1622">
        <f t="shared" si="0"/>
        <v>1341</v>
      </c>
      <c r="R21" s="1622">
        <f t="shared" si="0"/>
        <v>1758</v>
      </c>
      <c r="S21" s="1624" t="s">
        <v>54</v>
      </c>
      <c r="T21" s="1630" t="s">
        <v>1285</v>
      </c>
      <c r="U21" s="1593"/>
    </row>
    <row r="22" spans="1:21" ht="33.950000000000003" customHeight="1">
      <c r="A22" s="1611">
        <f>SUM(B22:C22)</f>
        <v>23</v>
      </c>
      <c r="B22" s="1612">
        <v>4</v>
      </c>
      <c r="C22" s="1612">
        <v>19</v>
      </c>
      <c r="D22" s="1611">
        <f>SUM(E22:F22)</f>
        <v>8</v>
      </c>
      <c r="E22" s="1612">
        <v>5</v>
      </c>
      <c r="F22" s="1612">
        <v>3</v>
      </c>
      <c r="G22" s="1611">
        <f>SUM(H22:I22)</f>
        <v>76</v>
      </c>
      <c r="H22" s="1612">
        <v>27</v>
      </c>
      <c r="I22" s="1612">
        <v>49</v>
      </c>
      <c r="J22" s="1611">
        <f>SUM(K22:L22)</f>
        <v>72</v>
      </c>
      <c r="K22" s="1612">
        <v>29</v>
      </c>
      <c r="L22" s="1612">
        <v>43</v>
      </c>
      <c r="M22" s="1614" t="s">
        <v>390</v>
      </c>
      <c r="N22" s="1615" t="s">
        <v>995</v>
      </c>
      <c r="O22" s="1592"/>
      <c r="P22" s="1625">
        <f>SUM(Q22:R22)</f>
        <v>273</v>
      </c>
      <c r="Q22" s="1626">
        <f t="shared" si="0"/>
        <v>88</v>
      </c>
      <c r="R22" s="1626">
        <f t="shared" si="0"/>
        <v>185</v>
      </c>
      <c r="S22" s="1627" t="s">
        <v>390</v>
      </c>
      <c r="T22" s="1615" t="s">
        <v>995</v>
      </c>
      <c r="U22" s="1593"/>
    </row>
    <row r="23" spans="1:21" ht="33.950000000000003" customHeight="1">
      <c r="A23" s="1611">
        <f>SUM(B23:C23)</f>
        <v>224</v>
      </c>
      <c r="B23" s="1612">
        <v>57</v>
      </c>
      <c r="C23" s="1612">
        <v>167</v>
      </c>
      <c r="D23" s="1611">
        <f>SUM(E23:F23)</f>
        <v>8</v>
      </c>
      <c r="E23" s="1612">
        <v>2</v>
      </c>
      <c r="F23" s="1612">
        <v>6</v>
      </c>
      <c r="G23" s="1611">
        <f>SUM(H23:I23)</f>
        <v>105</v>
      </c>
      <c r="H23" s="1612">
        <v>32</v>
      </c>
      <c r="I23" s="1612">
        <v>73</v>
      </c>
      <c r="J23" s="1611">
        <f>SUM(K23:L23)</f>
        <v>344</v>
      </c>
      <c r="K23" s="1612">
        <v>113</v>
      </c>
      <c r="L23" s="1612">
        <v>231</v>
      </c>
      <c r="M23" s="1616" t="s">
        <v>53</v>
      </c>
      <c r="N23" s="1617"/>
      <c r="O23" s="1592"/>
      <c r="P23" s="1618">
        <f>SUM(Q23:R23)</f>
        <v>1457</v>
      </c>
      <c r="Q23" s="1619">
        <f t="shared" si="0"/>
        <v>389</v>
      </c>
      <c r="R23" s="1619">
        <f t="shared" si="0"/>
        <v>1068</v>
      </c>
      <c r="S23" s="1620" t="s">
        <v>53</v>
      </c>
      <c r="T23" s="1617"/>
      <c r="U23" s="1593"/>
    </row>
    <row r="24" spans="1:21" ht="33.950000000000003" customHeight="1">
      <c r="A24" s="1603">
        <f t="shared" ref="A24:L24" si="6">SUM(A22:A23)</f>
        <v>247</v>
      </c>
      <c r="B24" s="1604">
        <f t="shared" si="6"/>
        <v>61</v>
      </c>
      <c r="C24" s="1604">
        <f t="shared" si="6"/>
        <v>186</v>
      </c>
      <c r="D24" s="1603">
        <f t="shared" si="6"/>
        <v>16</v>
      </c>
      <c r="E24" s="1604">
        <f t="shared" si="6"/>
        <v>7</v>
      </c>
      <c r="F24" s="1604">
        <f t="shared" si="6"/>
        <v>9</v>
      </c>
      <c r="G24" s="1603">
        <f t="shared" si="6"/>
        <v>181</v>
      </c>
      <c r="H24" s="1604">
        <f t="shared" si="6"/>
        <v>59</v>
      </c>
      <c r="I24" s="1604">
        <f t="shared" si="6"/>
        <v>122</v>
      </c>
      <c r="J24" s="1603">
        <f t="shared" si="6"/>
        <v>416</v>
      </c>
      <c r="K24" s="1604">
        <f t="shared" si="6"/>
        <v>142</v>
      </c>
      <c r="L24" s="1604">
        <f t="shared" si="6"/>
        <v>274</v>
      </c>
      <c r="M24" s="1629" t="s">
        <v>54</v>
      </c>
      <c r="N24" s="1631" t="s">
        <v>489</v>
      </c>
      <c r="O24" s="1592"/>
      <c r="P24" s="1621">
        <f>SUM(P22:P23)</f>
        <v>1730</v>
      </c>
      <c r="Q24" s="1622">
        <f t="shared" si="0"/>
        <v>477</v>
      </c>
      <c r="R24" s="1622">
        <f t="shared" si="0"/>
        <v>1253</v>
      </c>
      <c r="S24" s="1624" t="s">
        <v>54</v>
      </c>
      <c r="T24" s="1631" t="s">
        <v>489</v>
      </c>
      <c r="U24" s="1593"/>
    </row>
    <row r="25" spans="1:21" ht="33.950000000000003" customHeight="1">
      <c r="A25" s="1632">
        <f>A7+A10+A13+A16+A19+A22</f>
        <v>113</v>
      </c>
      <c r="B25" s="1633">
        <f t="shared" ref="B25:L25" si="7">B7+B10+B13+B16+B19+B22</f>
        <v>19</v>
      </c>
      <c r="C25" s="1634">
        <f t="shared" si="7"/>
        <v>94</v>
      </c>
      <c r="D25" s="1632">
        <f t="shared" si="7"/>
        <v>692</v>
      </c>
      <c r="E25" s="1633">
        <f t="shared" si="7"/>
        <v>379</v>
      </c>
      <c r="F25" s="1634">
        <f t="shared" si="7"/>
        <v>313</v>
      </c>
      <c r="G25" s="1632">
        <f t="shared" si="7"/>
        <v>313</v>
      </c>
      <c r="H25" s="1633">
        <f t="shared" si="7"/>
        <v>118</v>
      </c>
      <c r="I25" s="1634">
        <f t="shared" si="7"/>
        <v>195</v>
      </c>
      <c r="J25" s="1632">
        <f t="shared" si="7"/>
        <v>347</v>
      </c>
      <c r="K25" s="1633">
        <f t="shared" si="7"/>
        <v>140</v>
      </c>
      <c r="L25" s="1634">
        <f t="shared" si="7"/>
        <v>207</v>
      </c>
      <c r="M25" s="1614" t="s">
        <v>390</v>
      </c>
      <c r="N25" s="1628" t="s">
        <v>95</v>
      </c>
      <c r="O25" s="1592"/>
      <c r="P25" s="1617">
        <f>SUM(Q25:R25)</f>
        <v>3044</v>
      </c>
      <c r="Q25" s="1626">
        <f t="shared" si="0"/>
        <v>1131</v>
      </c>
      <c r="R25" s="1626">
        <f t="shared" si="0"/>
        <v>1913</v>
      </c>
      <c r="S25" s="1635" t="s">
        <v>390</v>
      </c>
      <c r="T25" s="1628" t="s">
        <v>95</v>
      </c>
      <c r="U25" s="1593"/>
    </row>
    <row r="26" spans="1:21" ht="33.950000000000003" customHeight="1">
      <c r="A26" s="1618">
        <f t="shared" ref="A26:L27" si="8">A8+A11+A14+A17+A20+A23</f>
        <v>380</v>
      </c>
      <c r="B26" s="1636">
        <f t="shared" si="8"/>
        <v>126</v>
      </c>
      <c r="C26" s="1637">
        <f t="shared" si="8"/>
        <v>254</v>
      </c>
      <c r="D26" s="1618">
        <f t="shared" si="8"/>
        <v>199</v>
      </c>
      <c r="E26" s="1636">
        <f t="shared" si="8"/>
        <v>87</v>
      </c>
      <c r="F26" s="1637">
        <f t="shared" si="8"/>
        <v>112</v>
      </c>
      <c r="G26" s="1618">
        <f t="shared" si="8"/>
        <v>264</v>
      </c>
      <c r="H26" s="1636">
        <f t="shared" si="8"/>
        <v>101</v>
      </c>
      <c r="I26" s="1637">
        <f t="shared" si="8"/>
        <v>163</v>
      </c>
      <c r="J26" s="1618">
        <f t="shared" si="8"/>
        <v>1080</v>
      </c>
      <c r="K26" s="1636">
        <f t="shared" si="8"/>
        <v>434</v>
      </c>
      <c r="L26" s="1637">
        <f t="shared" si="8"/>
        <v>646</v>
      </c>
      <c r="M26" s="1620" t="s">
        <v>53</v>
      </c>
      <c r="N26" s="1617"/>
      <c r="O26" s="1592"/>
      <c r="P26" s="1618">
        <f>SUM(Q26:R26)</f>
        <v>6260</v>
      </c>
      <c r="Q26" s="1619">
        <f t="shared" si="0"/>
        <v>2204</v>
      </c>
      <c r="R26" s="1619">
        <f t="shared" si="0"/>
        <v>4056</v>
      </c>
      <c r="S26" s="1620" t="s">
        <v>53</v>
      </c>
      <c r="T26" s="1617"/>
      <c r="U26" s="1593"/>
    </row>
    <row r="27" spans="1:21" ht="33.950000000000003" customHeight="1">
      <c r="A27" s="1621">
        <f t="shared" si="8"/>
        <v>493</v>
      </c>
      <c r="B27" s="1638">
        <f t="shared" si="8"/>
        <v>145</v>
      </c>
      <c r="C27" s="1639">
        <f t="shared" si="8"/>
        <v>348</v>
      </c>
      <c r="D27" s="1621">
        <f t="shared" si="8"/>
        <v>891</v>
      </c>
      <c r="E27" s="1638">
        <f t="shared" si="8"/>
        <v>466</v>
      </c>
      <c r="F27" s="1639">
        <f t="shared" si="8"/>
        <v>425</v>
      </c>
      <c r="G27" s="1621">
        <f t="shared" si="8"/>
        <v>577</v>
      </c>
      <c r="H27" s="1638">
        <f t="shared" si="8"/>
        <v>219</v>
      </c>
      <c r="I27" s="1639">
        <f t="shared" si="8"/>
        <v>358</v>
      </c>
      <c r="J27" s="1621">
        <f t="shared" si="8"/>
        <v>1427</v>
      </c>
      <c r="K27" s="1638">
        <f t="shared" si="8"/>
        <v>574</v>
      </c>
      <c r="L27" s="1639">
        <f t="shared" si="8"/>
        <v>853</v>
      </c>
      <c r="M27" s="1624" t="s">
        <v>54</v>
      </c>
      <c r="N27" s="1623" t="s">
        <v>96</v>
      </c>
      <c r="O27" s="1592"/>
      <c r="P27" s="1621">
        <f>SUM(P25:P26)</f>
        <v>9304</v>
      </c>
      <c r="Q27" s="1622">
        <f t="shared" si="0"/>
        <v>3335</v>
      </c>
      <c r="R27" s="1622">
        <f t="shared" si="0"/>
        <v>5969</v>
      </c>
      <c r="S27" s="1624" t="s">
        <v>54</v>
      </c>
      <c r="T27" s="1623" t="s">
        <v>96</v>
      </c>
      <c r="U27" s="1593"/>
    </row>
    <row r="28" spans="1:21" ht="15">
      <c r="A28" s="1591" t="s">
        <v>1303</v>
      </c>
      <c r="B28" s="1592"/>
      <c r="C28" s="1592"/>
      <c r="D28" s="1592"/>
      <c r="E28" s="1592"/>
      <c r="F28" s="1592"/>
      <c r="G28" s="1592"/>
      <c r="H28" s="1592"/>
      <c r="I28" s="1592"/>
      <c r="J28" s="1592"/>
      <c r="K28" s="1592"/>
      <c r="L28" s="1592"/>
      <c r="M28" s="1592"/>
      <c r="N28" s="1597" t="s">
        <v>1301</v>
      </c>
      <c r="O28" s="1592"/>
      <c r="P28" s="1592"/>
      <c r="Q28" s="1592"/>
      <c r="R28" s="1592"/>
      <c r="S28" s="1592"/>
      <c r="T28" s="1592"/>
      <c r="U28" s="1593"/>
    </row>
    <row r="29" spans="1:21">
      <c r="A29" s="1598" t="s">
        <v>70</v>
      </c>
      <c r="B29" s="1599"/>
      <c r="C29" s="1600" t="s">
        <v>583</v>
      </c>
      <c r="D29" s="1598" t="s">
        <v>68</v>
      </c>
      <c r="E29" s="1599"/>
      <c r="F29" s="1600" t="s">
        <v>161</v>
      </c>
      <c r="G29" s="1598" t="s">
        <v>66</v>
      </c>
      <c r="H29" s="1599"/>
      <c r="I29" s="1600" t="s">
        <v>65</v>
      </c>
      <c r="J29" s="1598" t="s">
        <v>64</v>
      </c>
      <c r="K29" s="1599"/>
      <c r="L29" s="1600" t="s">
        <v>160</v>
      </c>
      <c r="M29" s="1602"/>
      <c r="N29" s="1600" t="s">
        <v>1079</v>
      </c>
      <c r="O29" s="1592"/>
      <c r="P29" s="1592"/>
      <c r="Q29" s="1592"/>
      <c r="R29" s="1592"/>
      <c r="S29" s="1592"/>
      <c r="T29" s="1592"/>
      <c r="U29" s="1593"/>
    </row>
    <row r="30" spans="1:21">
      <c r="A30" s="1603" t="s">
        <v>95</v>
      </c>
      <c r="B30" s="1604" t="s">
        <v>1302</v>
      </c>
      <c r="C30" s="1604" t="s">
        <v>574</v>
      </c>
      <c r="D30" s="1603" t="s">
        <v>95</v>
      </c>
      <c r="E30" s="1604" t="s">
        <v>1302</v>
      </c>
      <c r="F30" s="1604" t="s">
        <v>574</v>
      </c>
      <c r="G30" s="1603" t="s">
        <v>95</v>
      </c>
      <c r="H30" s="1604" t="s">
        <v>1302</v>
      </c>
      <c r="I30" s="1604" t="s">
        <v>574</v>
      </c>
      <c r="J30" s="1603" t="s">
        <v>95</v>
      </c>
      <c r="K30" s="1604" t="s">
        <v>1302</v>
      </c>
      <c r="L30" s="1604" t="s">
        <v>574</v>
      </c>
      <c r="M30" s="1605"/>
      <c r="N30" s="1606"/>
      <c r="O30" s="1592"/>
      <c r="P30" s="1592"/>
      <c r="Q30" s="1592"/>
      <c r="R30" s="1592"/>
      <c r="S30" s="1592"/>
      <c r="T30" s="1592"/>
      <c r="U30" s="1593"/>
    </row>
    <row r="31" spans="1:21">
      <c r="A31" s="1607" t="s">
        <v>96</v>
      </c>
      <c r="B31" s="1608" t="s">
        <v>396</v>
      </c>
      <c r="C31" s="1608" t="s">
        <v>395</v>
      </c>
      <c r="D31" s="1607" t="s">
        <v>96</v>
      </c>
      <c r="E31" s="1608" t="s">
        <v>396</v>
      </c>
      <c r="F31" s="1608" t="s">
        <v>395</v>
      </c>
      <c r="G31" s="1607" t="s">
        <v>96</v>
      </c>
      <c r="H31" s="1608" t="s">
        <v>396</v>
      </c>
      <c r="I31" s="1608" t="s">
        <v>395</v>
      </c>
      <c r="J31" s="1607" t="s">
        <v>96</v>
      </c>
      <c r="K31" s="1608" t="s">
        <v>396</v>
      </c>
      <c r="L31" s="1608" t="s">
        <v>395</v>
      </c>
      <c r="M31" s="1609"/>
      <c r="N31" s="1610" t="s">
        <v>1080</v>
      </c>
      <c r="O31" s="1592"/>
      <c r="P31" s="1592"/>
      <c r="Q31" s="1592"/>
      <c r="R31" s="1592"/>
      <c r="S31" s="1592"/>
      <c r="T31" s="1592"/>
      <c r="U31" s="1593"/>
    </row>
    <row r="32" spans="1:21" ht="33.75" customHeight="1">
      <c r="A32" s="1611">
        <f>SUM(B32:C32)</f>
        <v>98</v>
      </c>
      <c r="B32" s="1612">
        <v>27</v>
      </c>
      <c r="C32" s="1612">
        <v>71</v>
      </c>
      <c r="D32" s="1611">
        <f>SUM(E32:F32)</f>
        <v>145</v>
      </c>
      <c r="E32" s="1612">
        <v>84</v>
      </c>
      <c r="F32" s="1612">
        <v>61</v>
      </c>
      <c r="G32" s="1611">
        <f>SUM(H32:I32)</f>
        <v>12</v>
      </c>
      <c r="H32" s="1612">
        <v>9</v>
      </c>
      <c r="I32" s="1612">
        <v>3</v>
      </c>
      <c r="J32" s="1611">
        <f>SUM(K32:L32)</f>
        <v>78</v>
      </c>
      <c r="K32" s="1612">
        <v>35</v>
      </c>
      <c r="L32" s="1612">
        <v>43</v>
      </c>
      <c r="M32" s="1614" t="s">
        <v>390</v>
      </c>
      <c r="N32" s="1615" t="s">
        <v>1281</v>
      </c>
      <c r="O32" s="1592"/>
      <c r="P32" s="1592"/>
      <c r="Q32" s="1592"/>
      <c r="R32" s="1592"/>
      <c r="S32" s="1592"/>
      <c r="T32" s="1592"/>
      <c r="U32" s="1593"/>
    </row>
    <row r="33" spans="1:21" ht="33.75" customHeight="1">
      <c r="A33" s="1611">
        <f>SUM(B33:C33)</f>
        <v>56</v>
      </c>
      <c r="B33" s="1612">
        <v>18</v>
      </c>
      <c r="C33" s="1612">
        <v>38</v>
      </c>
      <c r="D33" s="1611">
        <f>SUM(E33:F33)</f>
        <v>77</v>
      </c>
      <c r="E33" s="1612">
        <v>33</v>
      </c>
      <c r="F33" s="1612">
        <v>44</v>
      </c>
      <c r="G33" s="1611">
        <f>SUM(H33:I33)</f>
        <v>142</v>
      </c>
      <c r="H33" s="1612">
        <v>64</v>
      </c>
      <c r="I33" s="1612">
        <v>78</v>
      </c>
      <c r="J33" s="1611">
        <f>SUM(K33:L33)</f>
        <v>133</v>
      </c>
      <c r="K33" s="1612">
        <v>49</v>
      </c>
      <c r="L33" s="1612">
        <v>84</v>
      </c>
      <c r="M33" s="1616" t="s">
        <v>53</v>
      </c>
      <c r="N33" s="1617"/>
      <c r="O33" s="1592"/>
      <c r="P33" s="1592"/>
      <c r="Q33" s="1592"/>
      <c r="R33" s="1592"/>
      <c r="S33" s="1592"/>
      <c r="T33" s="1592"/>
      <c r="U33" s="1593"/>
    </row>
    <row r="34" spans="1:21" ht="33.75" customHeight="1">
      <c r="A34" s="1621">
        <f t="shared" ref="A34:L34" si="9">SUM(A32:A33)</f>
        <v>154</v>
      </c>
      <c r="B34" s="1622">
        <f t="shared" si="9"/>
        <v>45</v>
      </c>
      <c r="C34" s="1622">
        <f t="shared" si="9"/>
        <v>109</v>
      </c>
      <c r="D34" s="1621">
        <f t="shared" si="9"/>
        <v>222</v>
      </c>
      <c r="E34" s="1622">
        <f t="shared" si="9"/>
        <v>117</v>
      </c>
      <c r="F34" s="1622">
        <f t="shared" si="9"/>
        <v>105</v>
      </c>
      <c r="G34" s="1621">
        <f t="shared" si="9"/>
        <v>154</v>
      </c>
      <c r="H34" s="1622">
        <f t="shared" si="9"/>
        <v>73</v>
      </c>
      <c r="I34" s="1622">
        <f t="shared" si="9"/>
        <v>81</v>
      </c>
      <c r="J34" s="1621">
        <f t="shared" si="9"/>
        <v>211</v>
      </c>
      <c r="K34" s="1622">
        <f t="shared" si="9"/>
        <v>84</v>
      </c>
      <c r="L34" s="1622">
        <f t="shared" si="9"/>
        <v>127</v>
      </c>
      <c r="M34" s="1614" t="s">
        <v>54</v>
      </c>
      <c r="N34" s="1623" t="s">
        <v>1282</v>
      </c>
      <c r="O34" s="1592"/>
      <c r="P34" s="1592"/>
      <c r="Q34" s="1592"/>
      <c r="R34" s="1592"/>
      <c r="S34" s="1592"/>
      <c r="T34" s="1592"/>
      <c r="U34" s="1593"/>
    </row>
    <row r="35" spans="1:21" ht="33.75" customHeight="1">
      <c r="A35" s="1611">
        <f>SUM(B35:C35)</f>
        <v>78</v>
      </c>
      <c r="B35" s="1612">
        <v>12</v>
      </c>
      <c r="C35" s="1612">
        <v>66</v>
      </c>
      <c r="D35" s="1611">
        <f>SUM(E35:F35)</f>
        <v>111</v>
      </c>
      <c r="E35" s="1612">
        <v>53</v>
      </c>
      <c r="F35" s="1612">
        <v>58</v>
      </c>
      <c r="G35" s="1611">
        <f>SUM(H35:I35)</f>
        <v>33</v>
      </c>
      <c r="H35" s="1612">
        <v>7</v>
      </c>
      <c r="I35" s="1612">
        <v>26</v>
      </c>
      <c r="J35" s="1611">
        <f>SUM(K35:L35)</f>
        <v>112</v>
      </c>
      <c r="K35" s="1612">
        <v>40</v>
      </c>
      <c r="L35" s="1612">
        <v>72</v>
      </c>
      <c r="M35" s="1614" t="s">
        <v>390</v>
      </c>
      <c r="N35" s="1615" t="s">
        <v>1283</v>
      </c>
      <c r="O35" s="1592"/>
      <c r="P35" s="1592"/>
      <c r="Q35" s="1592"/>
      <c r="R35" s="1592"/>
      <c r="S35" s="1592"/>
      <c r="T35" s="1592"/>
      <c r="U35" s="1593"/>
    </row>
    <row r="36" spans="1:21" ht="33.75" customHeight="1">
      <c r="A36" s="1611">
        <f>SUM(B36:C36)</f>
        <v>14</v>
      </c>
      <c r="B36" s="1612">
        <v>1</v>
      </c>
      <c r="C36" s="1612">
        <v>13</v>
      </c>
      <c r="D36" s="1611">
        <f>SUM(E36:F36)</f>
        <v>2</v>
      </c>
      <c r="E36" s="1612">
        <v>0</v>
      </c>
      <c r="F36" s="1612">
        <v>2</v>
      </c>
      <c r="G36" s="1611">
        <f>SUM(H36:I36)</f>
        <v>97</v>
      </c>
      <c r="H36" s="1612">
        <v>28</v>
      </c>
      <c r="I36" s="1612">
        <v>69</v>
      </c>
      <c r="J36" s="1611">
        <f>SUM(K36:L36)</f>
        <v>24</v>
      </c>
      <c r="K36" s="1612">
        <v>4</v>
      </c>
      <c r="L36" s="1612">
        <v>20</v>
      </c>
      <c r="M36" s="1616" t="s">
        <v>53</v>
      </c>
      <c r="N36" s="1617"/>
      <c r="O36" s="1592"/>
      <c r="P36" s="1592"/>
      <c r="Q36" s="1592"/>
      <c r="R36" s="1592"/>
      <c r="S36" s="1592"/>
      <c r="T36" s="1592"/>
      <c r="U36" s="1593"/>
    </row>
    <row r="37" spans="1:21" ht="33.75" customHeight="1">
      <c r="A37" s="1621">
        <f t="shared" ref="A37:L37" si="10">SUM(A35:A36)</f>
        <v>92</v>
      </c>
      <c r="B37" s="1622">
        <f t="shared" si="10"/>
        <v>13</v>
      </c>
      <c r="C37" s="1622">
        <f t="shared" si="10"/>
        <v>79</v>
      </c>
      <c r="D37" s="1621">
        <f t="shared" si="10"/>
        <v>113</v>
      </c>
      <c r="E37" s="1622">
        <f t="shared" si="10"/>
        <v>53</v>
      </c>
      <c r="F37" s="1622">
        <f t="shared" si="10"/>
        <v>60</v>
      </c>
      <c r="G37" s="1621">
        <f t="shared" si="10"/>
        <v>130</v>
      </c>
      <c r="H37" s="1622">
        <f t="shared" si="10"/>
        <v>35</v>
      </c>
      <c r="I37" s="1622">
        <f t="shared" si="10"/>
        <v>95</v>
      </c>
      <c r="J37" s="1621">
        <f t="shared" si="10"/>
        <v>136</v>
      </c>
      <c r="K37" s="1622">
        <f t="shared" si="10"/>
        <v>44</v>
      </c>
      <c r="L37" s="1622">
        <f t="shared" si="10"/>
        <v>92</v>
      </c>
      <c r="M37" s="1614" t="s">
        <v>54</v>
      </c>
      <c r="N37" s="1623" t="s">
        <v>929</v>
      </c>
      <c r="O37" s="1592"/>
      <c r="P37" s="1592"/>
      <c r="Q37" s="1592"/>
      <c r="R37" s="1592"/>
      <c r="S37" s="1592"/>
      <c r="T37" s="1592"/>
      <c r="U37" s="1593"/>
    </row>
    <row r="38" spans="1:21" ht="33.75" customHeight="1">
      <c r="A38" s="1611">
        <f>SUM(B38:C38)</f>
        <v>1</v>
      </c>
      <c r="B38" s="1612">
        <v>1</v>
      </c>
      <c r="C38" s="1612">
        <v>0</v>
      </c>
      <c r="D38" s="1611">
        <f>SUM(E38:F38)</f>
        <v>4</v>
      </c>
      <c r="E38" s="1612">
        <v>2</v>
      </c>
      <c r="F38" s="1612">
        <v>2</v>
      </c>
      <c r="G38" s="1611">
        <f>SUM(H38:I38)</f>
        <v>0</v>
      </c>
      <c r="H38" s="1612">
        <v>0</v>
      </c>
      <c r="I38" s="1612">
        <v>0</v>
      </c>
      <c r="J38" s="1611">
        <f>SUM(K38:L38)</f>
        <v>4</v>
      </c>
      <c r="K38" s="1612">
        <v>4</v>
      </c>
      <c r="L38" s="1612">
        <v>0</v>
      </c>
      <c r="M38" s="1614" t="s">
        <v>390</v>
      </c>
      <c r="N38" s="1615" t="s">
        <v>948</v>
      </c>
      <c r="O38" s="1592"/>
      <c r="P38" s="1592"/>
      <c r="Q38" s="1592"/>
      <c r="R38" s="1592"/>
      <c r="S38" s="1592"/>
      <c r="T38" s="1592"/>
      <c r="U38" s="1593"/>
    </row>
    <row r="39" spans="1:21" ht="33.75" customHeight="1">
      <c r="A39" s="1611">
        <f>SUM(B39:C39)</f>
        <v>11</v>
      </c>
      <c r="B39" s="1612">
        <v>7</v>
      </c>
      <c r="C39" s="1612">
        <v>4</v>
      </c>
      <c r="D39" s="1611">
        <f>SUM(E39:F39)</f>
        <v>19</v>
      </c>
      <c r="E39" s="1612">
        <v>11</v>
      </c>
      <c r="F39" s="1612">
        <v>8</v>
      </c>
      <c r="G39" s="1611">
        <f>SUM(H39:I39)</f>
        <v>19</v>
      </c>
      <c r="H39" s="1612">
        <v>12</v>
      </c>
      <c r="I39" s="1612">
        <v>7</v>
      </c>
      <c r="J39" s="1611">
        <f>SUM(K39:L39)</f>
        <v>9</v>
      </c>
      <c r="K39" s="1612">
        <v>8</v>
      </c>
      <c r="L39" s="1612">
        <v>1</v>
      </c>
      <c r="M39" s="1616" t="s">
        <v>53</v>
      </c>
      <c r="N39" s="1617"/>
      <c r="O39" s="1592"/>
      <c r="P39" s="1592"/>
      <c r="Q39" s="1592"/>
      <c r="R39" s="1592"/>
      <c r="S39" s="1592"/>
      <c r="T39" s="1592"/>
      <c r="U39" s="1593"/>
    </row>
    <row r="40" spans="1:21" ht="33.75" customHeight="1">
      <c r="A40" s="1621">
        <f t="shared" ref="A40:K40" si="11">SUM(A38:A39)</f>
        <v>12</v>
      </c>
      <c r="B40" s="1622">
        <f t="shared" si="11"/>
        <v>8</v>
      </c>
      <c r="C40" s="1622">
        <f t="shared" si="11"/>
        <v>4</v>
      </c>
      <c r="D40" s="1621">
        <f t="shared" si="11"/>
        <v>23</v>
      </c>
      <c r="E40" s="1622">
        <f t="shared" si="11"/>
        <v>13</v>
      </c>
      <c r="F40" s="1622">
        <f>SUM(F38:F39)</f>
        <v>10</v>
      </c>
      <c r="G40" s="1621">
        <f t="shared" si="11"/>
        <v>19</v>
      </c>
      <c r="H40" s="1622">
        <f t="shared" si="11"/>
        <v>12</v>
      </c>
      <c r="I40" s="1622">
        <f t="shared" si="11"/>
        <v>7</v>
      </c>
      <c r="J40" s="1621">
        <f t="shared" si="11"/>
        <v>13</v>
      </c>
      <c r="K40" s="1622">
        <f t="shared" si="11"/>
        <v>12</v>
      </c>
      <c r="L40" s="1622">
        <f>SUM(L38:L39)</f>
        <v>1</v>
      </c>
      <c r="M40" s="1614" t="s">
        <v>54</v>
      </c>
      <c r="N40" s="1623" t="s">
        <v>949</v>
      </c>
      <c r="O40" s="1592"/>
      <c r="P40" s="1592"/>
      <c r="Q40" s="1592"/>
      <c r="R40" s="1592"/>
      <c r="S40" s="1592"/>
      <c r="T40" s="1592"/>
      <c r="U40" s="1593"/>
    </row>
    <row r="41" spans="1:21" ht="33.75" customHeight="1">
      <c r="A41" s="1611">
        <f>SUM(B41:C41)</f>
        <v>8</v>
      </c>
      <c r="B41" s="1612">
        <v>1</v>
      </c>
      <c r="C41" s="1612">
        <v>7</v>
      </c>
      <c r="D41" s="1611">
        <f>SUM(E41:F41)</f>
        <v>9</v>
      </c>
      <c r="E41" s="1612">
        <v>4</v>
      </c>
      <c r="F41" s="1612">
        <v>5</v>
      </c>
      <c r="G41" s="1611">
        <f>SUM(H41:I41)</f>
        <v>4</v>
      </c>
      <c r="H41" s="1612">
        <v>1</v>
      </c>
      <c r="I41" s="1612">
        <v>3</v>
      </c>
      <c r="J41" s="1611">
        <f>SUM(K41:L41)</f>
        <v>2</v>
      </c>
      <c r="K41" s="1612">
        <v>1</v>
      </c>
      <c r="L41" s="1612">
        <v>1</v>
      </c>
      <c r="M41" s="1614" t="s">
        <v>390</v>
      </c>
      <c r="N41" s="1628" t="s">
        <v>1284</v>
      </c>
      <c r="O41" s="1592"/>
      <c r="P41" s="1592"/>
      <c r="Q41" s="1592"/>
      <c r="R41" s="1592"/>
      <c r="S41" s="1592"/>
      <c r="T41" s="1592"/>
      <c r="U41" s="1593"/>
    </row>
    <row r="42" spans="1:21" ht="33.75" customHeight="1">
      <c r="A42" s="1618">
        <f>SUM(B42:C42)</f>
        <v>9</v>
      </c>
      <c r="B42" s="1619">
        <v>3</v>
      </c>
      <c r="C42" s="1619">
        <v>6</v>
      </c>
      <c r="D42" s="1618">
        <f>SUM(E42:F42)</f>
        <v>14</v>
      </c>
      <c r="E42" s="1619">
        <v>7</v>
      </c>
      <c r="F42" s="1619">
        <v>7</v>
      </c>
      <c r="G42" s="1618">
        <f>SUM(H42:I42)</f>
        <v>33</v>
      </c>
      <c r="H42" s="1619">
        <v>15</v>
      </c>
      <c r="I42" s="1619">
        <v>18</v>
      </c>
      <c r="J42" s="1618">
        <f>SUM(K42:L42)</f>
        <v>10</v>
      </c>
      <c r="K42" s="1619">
        <v>2</v>
      </c>
      <c r="L42" s="1619">
        <v>8</v>
      </c>
      <c r="M42" s="1620" t="s">
        <v>53</v>
      </c>
      <c r="N42" s="1615"/>
      <c r="O42" s="1592"/>
      <c r="P42" s="1592"/>
      <c r="Q42" s="1592"/>
      <c r="R42" s="1592"/>
      <c r="S42" s="1592"/>
      <c r="T42" s="1592"/>
      <c r="U42" s="1593"/>
    </row>
    <row r="43" spans="1:21" ht="33.75" customHeight="1">
      <c r="A43" s="1621">
        <f t="shared" ref="A43:I43" si="12">SUM(A41:A42)</f>
        <v>17</v>
      </c>
      <c r="B43" s="1622">
        <f t="shared" si="12"/>
        <v>4</v>
      </c>
      <c r="C43" s="1622">
        <f t="shared" si="12"/>
        <v>13</v>
      </c>
      <c r="D43" s="1621">
        <f t="shared" si="12"/>
        <v>23</v>
      </c>
      <c r="E43" s="1622">
        <f t="shared" si="12"/>
        <v>11</v>
      </c>
      <c r="F43" s="1622">
        <f t="shared" si="12"/>
        <v>12</v>
      </c>
      <c r="G43" s="1621">
        <f t="shared" si="12"/>
        <v>37</v>
      </c>
      <c r="H43" s="1622">
        <f t="shared" si="12"/>
        <v>16</v>
      </c>
      <c r="I43" s="1622">
        <f t="shared" si="12"/>
        <v>21</v>
      </c>
      <c r="J43" s="1621">
        <f>SUM(K43:L43)</f>
        <v>12</v>
      </c>
      <c r="K43" s="1622">
        <f>SUM(K41:K42)</f>
        <v>3</v>
      </c>
      <c r="L43" s="1622">
        <f>SUM(L41:L42)</f>
        <v>9</v>
      </c>
      <c r="M43" s="1624" t="s">
        <v>54</v>
      </c>
      <c r="N43" s="1623" t="s">
        <v>970</v>
      </c>
      <c r="O43" s="1592"/>
      <c r="P43" s="1592"/>
      <c r="Q43" s="1592"/>
      <c r="R43" s="1592"/>
      <c r="S43" s="1592"/>
      <c r="T43" s="1592"/>
      <c r="U43" s="1593"/>
    </row>
    <row r="44" spans="1:21" ht="33.75" customHeight="1">
      <c r="A44" s="1625">
        <f>SUM(B44:C44)</f>
        <v>31</v>
      </c>
      <c r="B44" s="1626">
        <v>4</v>
      </c>
      <c r="C44" s="1626">
        <v>27</v>
      </c>
      <c r="D44" s="1625">
        <f>SUM(E44:F44)</f>
        <v>169</v>
      </c>
      <c r="E44" s="1626">
        <v>94</v>
      </c>
      <c r="F44" s="1626">
        <v>75</v>
      </c>
      <c r="G44" s="1625">
        <f>SUM(H44:I44)</f>
        <v>15</v>
      </c>
      <c r="H44" s="1626">
        <v>3</v>
      </c>
      <c r="I44" s="1626">
        <v>12</v>
      </c>
      <c r="J44" s="1625">
        <f>SUM(K44:L44)</f>
        <v>89</v>
      </c>
      <c r="K44" s="1626">
        <v>29</v>
      </c>
      <c r="L44" s="1626">
        <v>60</v>
      </c>
      <c r="M44" s="1627" t="s">
        <v>390</v>
      </c>
      <c r="N44" s="1615" t="s">
        <v>975</v>
      </c>
      <c r="O44" s="1592"/>
      <c r="P44" s="1592"/>
      <c r="Q44" s="1592"/>
      <c r="R44" s="1592"/>
      <c r="S44" s="1592"/>
      <c r="T44" s="1592"/>
      <c r="U44" s="1593"/>
    </row>
    <row r="45" spans="1:21" ht="33.75" customHeight="1">
      <c r="A45" s="1611">
        <f>SUM(B45:C45)</f>
        <v>91</v>
      </c>
      <c r="B45" s="1612">
        <v>43</v>
      </c>
      <c r="C45" s="1612">
        <v>48</v>
      </c>
      <c r="D45" s="1611">
        <f>SUM(E45:F45)</f>
        <v>78</v>
      </c>
      <c r="E45" s="1612">
        <v>46</v>
      </c>
      <c r="F45" s="1612">
        <v>32</v>
      </c>
      <c r="G45" s="1611">
        <f>SUM(H45:I45)</f>
        <v>142</v>
      </c>
      <c r="H45" s="1612">
        <v>60</v>
      </c>
      <c r="I45" s="1612">
        <v>82</v>
      </c>
      <c r="J45" s="1611">
        <f>SUM(K45:L45)</f>
        <v>124</v>
      </c>
      <c r="K45" s="1612">
        <v>56</v>
      </c>
      <c r="L45" s="1612">
        <v>68</v>
      </c>
      <c r="M45" s="1616" t="s">
        <v>53</v>
      </c>
      <c r="N45" s="1617"/>
      <c r="O45" s="1592"/>
      <c r="P45" s="1592"/>
      <c r="Q45" s="1592"/>
      <c r="R45" s="1592"/>
      <c r="S45" s="1592"/>
      <c r="T45" s="1592"/>
      <c r="U45" s="1593"/>
    </row>
    <row r="46" spans="1:21" ht="33.75" customHeight="1">
      <c r="A46" s="1621">
        <f t="shared" ref="A46:J46" si="13">SUM(A44:A45)</f>
        <v>122</v>
      </c>
      <c r="B46" s="1622">
        <f t="shared" si="13"/>
        <v>47</v>
      </c>
      <c r="C46" s="1622">
        <f t="shared" si="13"/>
        <v>75</v>
      </c>
      <c r="D46" s="1621">
        <f t="shared" si="13"/>
        <v>247</v>
      </c>
      <c r="E46" s="1622">
        <f t="shared" si="13"/>
        <v>140</v>
      </c>
      <c r="F46" s="1622">
        <f t="shared" si="13"/>
        <v>107</v>
      </c>
      <c r="G46" s="1621">
        <f t="shared" si="13"/>
        <v>157</v>
      </c>
      <c r="H46" s="1622">
        <f t="shared" si="13"/>
        <v>63</v>
      </c>
      <c r="I46" s="1622">
        <f t="shared" si="13"/>
        <v>94</v>
      </c>
      <c r="J46" s="1621">
        <f t="shared" si="13"/>
        <v>213</v>
      </c>
      <c r="K46" s="1622">
        <f>SUM(K44:K45)</f>
        <v>85</v>
      </c>
      <c r="L46" s="1622">
        <f>SUM(L44:L45)</f>
        <v>128</v>
      </c>
      <c r="M46" s="1624" t="s">
        <v>54</v>
      </c>
      <c r="N46" s="1630" t="s">
        <v>1285</v>
      </c>
      <c r="O46" s="1592"/>
      <c r="P46" s="1592"/>
      <c r="Q46" s="1592"/>
      <c r="R46" s="1592"/>
      <c r="S46" s="1592"/>
      <c r="T46" s="1592"/>
      <c r="U46" s="1593"/>
    </row>
    <row r="47" spans="1:21" ht="33.75" customHeight="1">
      <c r="A47" s="1625">
        <f>SUM(B47:C47)</f>
        <v>15</v>
      </c>
      <c r="B47" s="1626">
        <v>2</v>
      </c>
      <c r="C47" s="1626">
        <v>13</v>
      </c>
      <c r="D47" s="1625">
        <f>SUM(E47:F47)</f>
        <v>26</v>
      </c>
      <c r="E47" s="1626">
        <v>11</v>
      </c>
      <c r="F47" s="1626">
        <v>15</v>
      </c>
      <c r="G47" s="1625">
        <f>SUM(H47:I47)</f>
        <v>24</v>
      </c>
      <c r="H47" s="1626">
        <v>4</v>
      </c>
      <c r="I47" s="1626">
        <v>20</v>
      </c>
      <c r="J47" s="1625">
        <f>SUM(K47:L47)</f>
        <v>17</v>
      </c>
      <c r="K47" s="1626">
        <v>5</v>
      </c>
      <c r="L47" s="1626">
        <v>12</v>
      </c>
      <c r="M47" s="1627" t="s">
        <v>390</v>
      </c>
      <c r="N47" s="1615" t="s">
        <v>995</v>
      </c>
      <c r="O47" s="1592"/>
      <c r="P47" s="1592"/>
      <c r="Q47" s="1592"/>
      <c r="R47" s="1592"/>
      <c r="S47" s="1592"/>
      <c r="T47" s="1592"/>
      <c r="U47" s="1593"/>
    </row>
    <row r="48" spans="1:21" ht="33.75" customHeight="1">
      <c r="A48" s="1611">
        <f>SUM(B48:C48)</f>
        <v>43</v>
      </c>
      <c r="B48" s="1612">
        <v>5</v>
      </c>
      <c r="C48" s="1612">
        <v>38</v>
      </c>
      <c r="D48" s="1611">
        <f>SUM(E48:F48)</f>
        <v>96</v>
      </c>
      <c r="E48" s="1612">
        <v>27</v>
      </c>
      <c r="F48" s="1612">
        <v>69</v>
      </c>
      <c r="G48" s="1611">
        <f>SUM(H48:I48)</f>
        <v>208</v>
      </c>
      <c r="H48" s="1612">
        <v>60</v>
      </c>
      <c r="I48" s="1612">
        <v>148</v>
      </c>
      <c r="J48" s="1611">
        <f>SUM(K48:L48)</f>
        <v>65</v>
      </c>
      <c r="K48" s="1612">
        <v>14</v>
      </c>
      <c r="L48" s="1612">
        <v>51</v>
      </c>
      <c r="M48" s="1616" t="s">
        <v>53</v>
      </c>
      <c r="N48" s="1617"/>
      <c r="O48" s="1592"/>
      <c r="P48" s="1592"/>
      <c r="Q48" s="1592"/>
      <c r="R48" s="1592"/>
      <c r="S48" s="1592"/>
      <c r="T48" s="1592"/>
      <c r="U48" s="1593"/>
    </row>
    <row r="49" spans="1:21" ht="33.75" customHeight="1" thickBot="1">
      <c r="A49" s="1621">
        <f t="shared" ref="A49:L49" si="14">SUM(A47:A48)</f>
        <v>58</v>
      </c>
      <c r="B49" s="1622">
        <f t="shared" si="14"/>
        <v>7</v>
      </c>
      <c r="C49" s="1622">
        <f t="shared" si="14"/>
        <v>51</v>
      </c>
      <c r="D49" s="1621">
        <f t="shared" si="14"/>
        <v>122</v>
      </c>
      <c r="E49" s="1622">
        <f t="shared" si="14"/>
        <v>38</v>
      </c>
      <c r="F49" s="1622">
        <f t="shared" si="14"/>
        <v>84</v>
      </c>
      <c r="G49" s="1621">
        <f t="shared" si="14"/>
        <v>232</v>
      </c>
      <c r="H49" s="1622">
        <f t="shared" si="14"/>
        <v>64</v>
      </c>
      <c r="I49" s="1622">
        <f t="shared" si="14"/>
        <v>168</v>
      </c>
      <c r="J49" s="1621">
        <f t="shared" si="14"/>
        <v>82</v>
      </c>
      <c r="K49" s="1622">
        <f>SUM(K47:K48)</f>
        <v>19</v>
      </c>
      <c r="L49" s="1622">
        <f t="shared" si="14"/>
        <v>63</v>
      </c>
      <c r="M49" s="1640" t="s">
        <v>54</v>
      </c>
      <c r="N49" s="1641" t="s">
        <v>489</v>
      </c>
      <c r="O49" s="1592"/>
      <c r="P49" s="1592"/>
      <c r="Q49" s="1592"/>
      <c r="R49" s="1592"/>
      <c r="S49" s="1592"/>
      <c r="T49" s="1592"/>
      <c r="U49" s="1593"/>
    </row>
    <row r="50" spans="1:21" ht="33.75" customHeight="1">
      <c r="A50" s="1642">
        <f>A32+A35+A38+A41+A44+A47</f>
        <v>231</v>
      </c>
      <c r="B50" s="1643">
        <f t="shared" ref="B50:L50" si="15">B32+B35+B38+B41+B44+B47</f>
        <v>47</v>
      </c>
      <c r="C50" s="1644">
        <f t="shared" si="15"/>
        <v>184</v>
      </c>
      <c r="D50" s="1642">
        <f t="shared" si="15"/>
        <v>464</v>
      </c>
      <c r="E50" s="1643">
        <f t="shared" si="15"/>
        <v>248</v>
      </c>
      <c r="F50" s="1644">
        <f t="shared" si="15"/>
        <v>216</v>
      </c>
      <c r="G50" s="1642">
        <f t="shared" si="15"/>
        <v>88</v>
      </c>
      <c r="H50" s="1643">
        <f t="shared" si="15"/>
        <v>24</v>
      </c>
      <c r="I50" s="1644">
        <f t="shared" si="15"/>
        <v>64</v>
      </c>
      <c r="J50" s="1642">
        <f t="shared" si="15"/>
        <v>302</v>
      </c>
      <c r="K50" s="1643">
        <f t="shared" si="15"/>
        <v>114</v>
      </c>
      <c r="L50" s="1644">
        <f t="shared" si="15"/>
        <v>188</v>
      </c>
      <c r="M50" s="1645" t="s">
        <v>390</v>
      </c>
      <c r="N50" s="1646" t="s">
        <v>95</v>
      </c>
      <c r="O50" s="1592"/>
      <c r="P50" s="1592"/>
      <c r="Q50" s="1592"/>
      <c r="R50" s="1592"/>
      <c r="S50" s="1592"/>
      <c r="T50" s="1592"/>
      <c r="U50" s="1593"/>
    </row>
    <row r="51" spans="1:21" ht="33.75" customHeight="1">
      <c r="A51" s="1647">
        <f t="shared" ref="A51:L52" si="16">A33+A36+A39+A42+A45+A48</f>
        <v>224</v>
      </c>
      <c r="B51" s="1648">
        <f t="shared" si="16"/>
        <v>77</v>
      </c>
      <c r="C51" s="1649">
        <f t="shared" si="16"/>
        <v>147</v>
      </c>
      <c r="D51" s="1647">
        <f t="shared" si="16"/>
        <v>286</v>
      </c>
      <c r="E51" s="1648">
        <f t="shared" si="16"/>
        <v>124</v>
      </c>
      <c r="F51" s="1649">
        <f t="shared" si="16"/>
        <v>162</v>
      </c>
      <c r="G51" s="1647">
        <f t="shared" si="16"/>
        <v>641</v>
      </c>
      <c r="H51" s="1648">
        <f t="shared" si="16"/>
        <v>239</v>
      </c>
      <c r="I51" s="1649">
        <f t="shared" si="16"/>
        <v>402</v>
      </c>
      <c r="J51" s="1647">
        <f t="shared" si="16"/>
        <v>365</v>
      </c>
      <c r="K51" s="1648">
        <f t="shared" si="16"/>
        <v>133</v>
      </c>
      <c r="L51" s="1649">
        <f t="shared" si="16"/>
        <v>232</v>
      </c>
      <c r="M51" s="1650" t="s">
        <v>53</v>
      </c>
      <c r="N51" s="1617"/>
      <c r="O51" s="1592"/>
      <c r="P51" s="1592"/>
      <c r="Q51" s="1592"/>
      <c r="R51" s="1592"/>
      <c r="S51" s="1592"/>
      <c r="T51" s="1592"/>
      <c r="U51" s="1593"/>
    </row>
    <row r="52" spans="1:21" ht="33.75" customHeight="1">
      <c r="A52" s="1621">
        <f t="shared" si="16"/>
        <v>455</v>
      </c>
      <c r="B52" s="1638">
        <f t="shared" si="16"/>
        <v>124</v>
      </c>
      <c r="C52" s="1639">
        <f t="shared" si="16"/>
        <v>331</v>
      </c>
      <c r="D52" s="1621">
        <f t="shared" si="16"/>
        <v>750</v>
      </c>
      <c r="E52" s="1638">
        <f t="shared" si="16"/>
        <v>372</v>
      </c>
      <c r="F52" s="1639">
        <f t="shared" si="16"/>
        <v>378</v>
      </c>
      <c r="G52" s="1621">
        <f t="shared" si="16"/>
        <v>729</v>
      </c>
      <c r="H52" s="1638">
        <f t="shared" si="16"/>
        <v>263</v>
      </c>
      <c r="I52" s="1639">
        <f t="shared" si="16"/>
        <v>466</v>
      </c>
      <c r="J52" s="1621">
        <f t="shared" si="16"/>
        <v>667</v>
      </c>
      <c r="K52" s="1638">
        <f t="shared" si="16"/>
        <v>247</v>
      </c>
      <c r="L52" s="1639">
        <f t="shared" si="16"/>
        <v>420</v>
      </c>
      <c r="M52" s="1624" t="s">
        <v>54</v>
      </c>
      <c r="N52" s="1623" t="s">
        <v>96</v>
      </c>
      <c r="O52" s="1592"/>
      <c r="P52" s="1592"/>
      <c r="Q52" s="1592"/>
      <c r="R52" s="1592"/>
      <c r="S52" s="1592"/>
      <c r="T52" s="1592"/>
      <c r="U52" s="1593"/>
    </row>
    <row r="53" spans="1:21" ht="15">
      <c r="A53" s="1591" t="s">
        <v>1303</v>
      </c>
      <c r="B53" s="1592"/>
      <c r="C53" s="1592"/>
      <c r="D53" s="1592"/>
      <c r="E53" s="1592"/>
      <c r="F53" s="1592"/>
      <c r="G53" s="1592"/>
      <c r="H53" s="1592"/>
      <c r="I53" s="1592"/>
      <c r="J53" s="1592"/>
      <c r="K53" s="1592"/>
      <c r="L53" s="1592"/>
      <c r="M53" s="1592"/>
      <c r="N53" s="1597" t="s">
        <v>1301</v>
      </c>
      <c r="O53" s="1592"/>
      <c r="P53" s="1592"/>
      <c r="Q53" s="1592"/>
      <c r="R53" s="1592"/>
      <c r="S53" s="1592"/>
      <c r="T53" s="1592"/>
      <c r="U53" s="1593"/>
    </row>
    <row r="54" spans="1:21">
      <c r="A54" s="1598" t="s">
        <v>78</v>
      </c>
      <c r="B54" s="1599"/>
      <c r="C54" s="1600" t="s">
        <v>77</v>
      </c>
      <c r="D54" s="1598" t="s">
        <v>76</v>
      </c>
      <c r="E54" s="1599"/>
      <c r="F54" s="1600" t="s">
        <v>162</v>
      </c>
      <c r="G54" s="1598" t="s">
        <v>74</v>
      </c>
      <c r="H54" s="1599" t="s">
        <v>169</v>
      </c>
      <c r="I54" s="1600" t="s">
        <v>73</v>
      </c>
      <c r="J54" s="1651" t="s">
        <v>72</v>
      </c>
      <c r="K54" s="1599"/>
      <c r="L54" s="1600" t="s">
        <v>71</v>
      </c>
      <c r="M54" s="1602"/>
      <c r="N54" s="1600" t="s">
        <v>1079</v>
      </c>
      <c r="O54" s="1592"/>
      <c r="P54" s="1592"/>
      <c r="Q54" s="1592"/>
      <c r="R54" s="1592"/>
      <c r="S54" s="1592"/>
      <c r="T54" s="1592"/>
      <c r="U54" s="1593"/>
    </row>
    <row r="55" spans="1:21">
      <c r="A55" s="1603" t="s">
        <v>95</v>
      </c>
      <c r="B55" s="1604" t="s">
        <v>1302</v>
      </c>
      <c r="C55" s="1604" t="s">
        <v>574</v>
      </c>
      <c r="D55" s="1603" t="s">
        <v>95</v>
      </c>
      <c r="E55" s="1604" t="s">
        <v>1302</v>
      </c>
      <c r="F55" s="1604" t="s">
        <v>574</v>
      </c>
      <c r="G55" s="1603" t="s">
        <v>95</v>
      </c>
      <c r="H55" s="1604" t="s">
        <v>1302</v>
      </c>
      <c r="I55" s="1604" t="s">
        <v>574</v>
      </c>
      <c r="J55" s="1603" t="s">
        <v>95</v>
      </c>
      <c r="K55" s="1604" t="s">
        <v>1302</v>
      </c>
      <c r="L55" s="1604" t="s">
        <v>574</v>
      </c>
      <c r="M55" s="1605"/>
      <c r="N55" s="1606"/>
      <c r="O55" s="1592"/>
      <c r="P55" s="1592"/>
      <c r="Q55" s="1592"/>
      <c r="R55" s="1592"/>
      <c r="S55" s="1592"/>
      <c r="T55" s="1592"/>
      <c r="U55" s="1593"/>
    </row>
    <row r="56" spans="1:21">
      <c r="A56" s="1607" t="s">
        <v>96</v>
      </c>
      <c r="B56" s="1608" t="s">
        <v>396</v>
      </c>
      <c r="C56" s="1608" t="s">
        <v>395</v>
      </c>
      <c r="D56" s="1607" t="s">
        <v>96</v>
      </c>
      <c r="E56" s="1608" t="s">
        <v>396</v>
      </c>
      <c r="F56" s="1608" t="s">
        <v>395</v>
      </c>
      <c r="G56" s="1607" t="s">
        <v>96</v>
      </c>
      <c r="H56" s="1608" t="s">
        <v>396</v>
      </c>
      <c r="I56" s="1608" t="s">
        <v>395</v>
      </c>
      <c r="J56" s="1607" t="s">
        <v>96</v>
      </c>
      <c r="K56" s="1608" t="s">
        <v>396</v>
      </c>
      <c r="L56" s="1608" t="s">
        <v>395</v>
      </c>
      <c r="M56" s="1609"/>
      <c r="N56" s="1610" t="s">
        <v>1080</v>
      </c>
      <c r="O56" s="1592"/>
      <c r="P56" s="1592"/>
      <c r="Q56" s="1592"/>
      <c r="R56" s="1592"/>
      <c r="S56" s="1592"/>
      <c r="T56" s="1592"/>
      <c r="U56" s="1593"/>
    </row>
    <row r="57" spans="1:21" ht="33.75" customHeight="1">
      <c r="A57" s="1611">
        <f>SUM(B57:C57)</f>
        <v>12</v>
      </c>
      <c r="B57" s="1612">
        <v>3</v>
      </c>
      <c r="C57" s="1612">
        <v>9</v>
      </c>
      <c r="D57" s="1611">
        <f>SUM(E57:F57)</f>
        <v>2</v>
      </c>
      <c r="E57" s="1612">
        <v>0</v>
      </c>
      <c r="F57" s="1612">
        <v>2</v>
      </c>
      <c r="G57" s="1611">
        <f>SUM(H57:I57)</f>
        <v>160</v>
      </c>
      <c r="H57" s="1612">
        <v>22</v>
      </c>
      <c r="I57" s="1612">
        <v>138</v>
      </c>
      <c r="J57" s="1611">
        <f>SUM(K57:L57)</f>
        <v>0</v>
      </c>
      <c r="K57" s="1612">
        <v>0</v>
      </c>
      <c r="L57" s="1612">
        <v>0</v>
      </c>
      <c r="M57" s="1614" t="s">
        <v>390</v>
      </c>
      <c r="N57" s="1615" t="s">
        <v>1281</v>
      </c>
      <c r="O57" s="1592"/>
      <c r="P57" s="1592"/>
      <c r="Q57" s="1592"/>
      <c r="R57" s="1592"/>
      <c r="S57" s="1592"/>
      <c r="T57" s="1592"/>
      <c r="U57" s="1593"/>
    </row>
    <row r="58" spans="1:21" ht="33.75" customHeight="1">
      <c r="A58" s="1611">
        <f>SUM(B58:C58)</f>
        <v>64</v>
      </c>
      <c r="B58" s="1612">
        <v>25</v>
      </c>
      <c r="C58" s="1612">
        <v>39</v>
      </c>
      <c r="D58" s="1611">
        <f>SUM(E58:F58)</f>
        <v>95</v>
      </c>
      <c r="E58" s="1612">
        <v>15</v>
      </c>
      <c r="F58" s="1612">
        <v>80</v>
      </c>
      <c r="G58" s="1611">
        <f>SUM(H58:I58)</f>
        <v>256</v>
      </c>
      <c r="H58" s="1612">
        <v>58</v>
      </c>
      <c r="I58" s="1612">
        <v>198</v>
      </c>
      <c r="J58" s="1611">
        <f>SUM(K58:L58)</f>
        <v>63</v>
      </c>
      <c r="K58" s="1612">
        <v>13</v>
      </c>
      <c r="L58" s="1612">
        <v>50</v>
      </c>
      <c r="M58" s="1616" t="s">
        <v>53</v>
      </c>
      <c r="N58" s="1617"/>
      <c r="O58" s="1592"/>
      <c r="P58" s="1592"/>
      <c r="Q58" s="1592"/>
      <c r="R58" s="1592"/>
      <c r="S58" s="1592"/>
      <c r="T58" s="1592"/>
      <c r="U58" s="1593"/>
    </row>
    <row r="59" spans="1:21" ht="33.75" customHeight="1">
      <c r="A59" s="1621">
        <f t="shared" ref="A59:L59" si="17">SUM(A57:A58)</f>
        <v>76</v>
      </c>
      <c r="B59" s="1622">
        <f t="shared" si="17"/>
        <v>28</v>
      </c>
      <c r="C59" s="1622">
        <f t="shared" si="17"/>
        <v>48</v>
      </c>
      <c r="D59" s="1621">
        <f t="shared" si="17"/>
        <v>97</v>
      </c>
      <c r="E59" s="1622">
        <f t="shared" si="17"/>
        <v>15</v>
      </c>
      <c r="F59" s="1622">
        <f t="shared" si="17"/>
        <v>82</v>
      </c>
      <c r="G59" s="1621">
        <f t="shared" si="17"/>
        <v>416</v>
      </c>
      <c r="H59" s="1622">
        <f t="shared" si="17"/>
        <v>80</v>
      </c>
      <c r="I59" s="1622">
        <f t="shared" si="17"/>
        <v>336</v>
      </c>
      <c r="J59" s="1621">
        <f t="shared" si="17"/>
        <v>63</v>
      </c>
      <c r="K59" s="1622">
        <f t="shared" si="17"/>
        <v>13</v>
      </c>
      <c r="L59" s="1622">
        <f t="shared" si="17"/>
        <v>50</v>
      </c>
      <c r="M59" s="1614" t="s">
        <v>54</v>
      </c>
      <c r="N59" s="1623" t="s">
        <v>1282</v>
      </c>
      <c r="O59" s="1592"/>
      <c r="P59" s="1592"/>
      <c r="Q59" s="1592"/>
      <c r="R59" s="1592"/>
      <c r="S59" s="1592"/>
      <c r="T59" s="1592"/>
      <c r="U59" s="1593"/>
    </row>
    <row r="60" spans="1:21" ht="33.75" customHeight="1">
      <c r="A60" s="1611">
        <f>SUM(B60:C60)</f>
        <v>17</v>
      </c>
      <c r="B60" s="1612">
        <v>0</v>
      </c>
      <c r="C60" s="1612">
        <v>17</v>
      </c>
      <c r="D60" s="1611">
        <f>SUM(E60:F60)</f>
        <v>2</v>
      </c>
      <c r="E60" s="1612">
        <v>1</v>
      </c>
      <c r="F60" s="1612">
        <v>1</v>
      </c>
      <c r="G60" s="1611">
        <f>SUM(H60:I60)</f>
        <v>116</v>
      </c>
      <c r="H60" s="1612">
        <v>2</v>
      </c>
      <c r="I60" s="1612">
        <v>114</v>
      </c>
      <c r="J60" s="1611">
        <f>SUM(K60:L60)</f>
        <v>20</v>
      </c>
      <c r="K60" s="1612">
        <v>3</v>
      </c>
      <c r="L60" s="1612">
        <v>17</v>
      </c>
      <c r="M60" s="1614" t="s">
        <v>390</v>
      </c>
      <c r="N60" s="1615" t="s">
        <v>1283</v>
      </c>
      <c r="O60" s="1592"/>
      <c r="P60" s="1592"/>
      <c r="Q60" s="1592"/>
      <c r="R60" s="1592"/>
      <c r="S60" s="1592"/>
      <c r="T60" s="1592"/>
      <c r="U60" s="1593"/>
    </row>
    <row r="61" spans="1:21" ht="33.75" customHeight="1">
      <c r="A61" s="1611">
        <f>SUM(B61:C61)</f>
        <v>24</v>
      </c>
      <c r="B61" s="1612">
        <v>5</v>
      </c>
      <c r="C61" s="1612">
        <v>19</v>
      </c>
      <c r="D61" s="1611">
        <f>SUM(E61:F61)</f>
        <v>30</v>
      </c>
      <c r="E61" s="1612">
        <v>2</v>
      </c>
      <c r="F61" s="1612">
        <v>28</v>
      </c>
      <c r="G61" s="1611">
        <f>SUM(H61:I61)</f>
        <v>23</v>
      </c>
      <c r="H61" s="1612">
        <v>18</v>
      </c>
      <c r="I61" s="1612">
        <v>5</v>
      </c>
      <c r="J61" s="1611">
        <f>SUM(K61:L61)</f>
        <v>6</v>
      </c>
      <c r="K61" s="1612">
        <v>2</v>
      </c>
      <c r="L61" s="1612">
        <v>4</v>
      </c>
      <c r="M61" s="1616" t="s">
        <v>53</v>
      </c>
      <c r="N61" s="1617"/>
      <c r="O61" s="1592"/>
      <c r="P61" s="1592"/>
      <c r="Q61" s="1592"/>
      <c r="R61" s="1592"/>
      <c r="S61" s="1592"/>
      <c r="T61" s="1592"/>
      <c r="U61" s="1593"/>
    </row>
    <row r="62" spans="1:21" ht="33.75" customHeight="1">
      <c r="A62" s="1621">
        <f t="shared" ref="A62:L62" si="18">SUM(A60:A61)</f>
        <v>41</v>
      </c>
      <c r="B62" s="1622">
        <f t="shared" si="18"/>
        <v>5</v>
      </c>
      <c r="C62" s="1622">
        <f t="shared" si="18"/>
        <v>36</v>
      </c>
      <c r="D62" s="1621">
        <f t="shared" si="18"/>
        <v>32</v>
      </c>
      <c r="E62" s="1622">
        <f t="shared" si="18"/>
        <v>3</v>
      </c>
      <c r="F62" s="1622">
        <f t="shared" si="18"/>
        <v>29</v>
      </c>
      <c r="G62" s="1621">
        <f t="shared" si="18"/>
        <v>139</v>
      </c>
      <c r="H62" s="1622">
        <f t="shared" si="18"/>
        <v>20</v>
      </c>
      <c r="I62" s="1622">
        <f t="shared" si="18"/>
        <v>119</v>
      </c>
      <c r="J62" s="1621">
        <f t="shared" si="18"/>
        <v>26</v>
      </c>
      <c r="K62" s="1622">
        <f t="shared" si="18"/>
        <v>5</v>
      </c>
      <c r="L62" s="1622">
        <f t="shared" si="18"/>
        <v>21</v>
      </c>
      <c r="M62" s="1614" t="s">
        <v>54</v>
      </c>
      <c r="N62" s="1623" t="s">
        <v>929</v>
      </c>
      <c r="O62" s="1592"/>
      <c r="P62" s="1592"/>
      <c r="Q62" s="1592"/>
      <c r="R62" s="1592"/>
      <c r="S62" s="1592"/>
      <c r="T62" s="1592"/>
      <c r="U62" s="1593"/>
    </row>
    <row r="63" spans="1:21" ht="33.75" customHeight="1">
      <c r="A63" s="1611">
        <f>SUM(B63:C63)</f>
        <v>0</v>
      </c>
      <c r="B63" s="1612">
        <v>0</v>
      </c>
      <c r="C63" s="1612">
        <v>0</v>
      </c>
      <c r="D63" s="1611">
        <f>SUM(E63:F63)</f>
        <v>0</v>
      </c>
      <c r="E63" s="1612">
        <v>0</v>
      </c>
      <c r="F63" s="1612">
        <v>0</v>
      </c>
      <c r="G63" s="1611">
        <f>SUM(H63:I63)</f>
        <v>0</v>
      </c>
      <c r="H63" s="1612">
        <v>0</v>
      </c>
      <c r="I63" s="1612">
        <v>0</v>
      </c>
      <c r="J63" s="1611">
        <f t="shared" ref="J63:J74" si="19">SUM(K63:L63)</f>
        <v>0</v>
      </c>
      <c r="K63" s="1612">
        <v>0</v>
      </c>
      <c r="L63" s="1612">
        <v>0</v>
      </c>
      <c r="M63" s="1614" t="s">
        <v>390</v>
      </c>
      <c r="N63" s="1615" t="s">
        <v>948</v>
      </c>
      <c r="O63" s="1592"/>
      <c r="P63" s="1592"/>
      <c r="Q63" s="1592"/>
      <c r="R63" s="1592"/>
      <c r="S63" s="1592"/>
      <c r="T63" s="1592"/>
      <c r="U63" s="1593"/>
    </row>
    <row r="64" spans="1:21" ht="33.75" customHeight="1">
      <c r="A64" s="1618">
        <f>SUM(B64:C64)</f>
        <v>0</v>
      </c>
      <c r="B64" s="1619">
        <v>0</v>
      </c>
      <c r="C64" s="1619">
        <v>0</v>
      </c>
      <c r="D64" s="1618">
        <f>SUM(E64:F64)</f>
        <v>1</v>
      </c>
      <c r="E64" s="1619">
        <v>1</v>
      </c>
      <c r="F64" s="1619">
        <v>0</v>
      </c>
      <c r="G64" s="1618">
        <f>SUM(H64:I64)</f>
        <v>2</v>
      </c>
      <c r="H64" s="1619">
        <v>1</v>
      </c>
      <c r="I64" s="1619">
        <v>1</v>
      </c>
      <c r="J64" s="1618">
        <f t="shared" si="19"/>
        <v>4</v>
      </c>
      <c r="K64" s="1619">
        <v>2</v>
      </c>
      <c r="L64" s="1619">
        <v>2</v>
      </c>
      <c r="M64" s="1620" t="s">
        <v>53</v>
      </c>
      <c r="N64" s="1617"/>
      <c r="O64" s="1592"/>
      <c r="P64" s="1592"/>
      <c r="Q64" s="1592"/>
      <c r="R64" s="1592"/>
      <c r="S64" s="1592"/>
      <c r="T64" s="1592"/>
      <c r="U64" s="1593"/>
    </row>
    <row r="65" spans="1:21" ht="33.75" customHeight="1">
      <c r="A65" s="1621">
        <f>SUM(B65:C65)</f>
        <v>0</v>
      </c>
      <c r="B65" s="1622">
        <f>SUM(B63:B64)</f>
        <v>0</v>
      </c>
      <c r="C65" s="1622">
        <f>SUM(C63:C64)</f>
        <v>0</v>
      </c>
      <c r="D65" s="1621">
        <f>SUM(E65:F65)</f>
        <v>1</v>
      </c>
      <c r="E65" s="1622">
        <f>SUM(E63:E64)</f>
        <v>1</v>
      </c>
      <c r="F65" s="1622">
        <f>SUM(F63:F64)</f>
        <v>0</v>
      </c>
      <c r="G65" s="1621">
        <f>SUM(G63:G64)</f>
        <v>2</v>
      </c>
      <c r="H65" s="1622">
        <f>SUM(H63:H64)</f>
        <v>1</v>
      </c>
      <c r="I65" s="1622">
        <f>SUM(I63:I64)</f>
        <v>1</v>
      </c>
      <c r="J65" s="1621">
        <f t="shared" si="19"/>
        <v>4</v>
      </c>
      <c r="K65" s="1622">
        <f>SUM(K63:K64)</f>
        <v>2</v>
      </c>
      <c r="L65" s="1622">
        <f>SUM(L63:L64)</f>
        <v>2</v>
      </c>
      <c r="M65" s="1624" t="s">
        <v>54</v>
      </c>
      <c r="N65" s="1623" t="s">
        <v>949</v>
      </c>
      <c r="O65" s="1592"/>
      <c r="P65" s="1592"/>
      <c r="Q65" s="1592"/>
      <c r="R65" s="1592"/>
      <c r="S65" s="1592"/>
      <c r="T65" s="1592"/>
      <c r="U65" s="1593"/>
    </row>
    <row r="66" spans="1:21" ht="33.75" customHeight="1">
      <c r="A66" s="1625">
        <f>SUM(B66:C66)</f>
        <v>0</v>
      </c>
      <c r="B66" s="1626">
        <v>0</v>
      </c>
      <c r="C66" s="1626">
        <v>0</v>
      </c>
      <c r="D66" s="1625">
        <f>SUM(E66:F66)</f>
        <v>0</v>
      </c>
      <c r="E66" s="1626">
        <v>0</v>
      </c>
      <c r="F66" s="1626">
        <v>0</v>
      </c>
      <c r="G66" s="1625">
        <f>SUM(H66:I66)</f>
        <v>1</v>
      </c>
      <c r="H66" s="1626">
        <v>0</v>
      </c>
      <c r="I66" s="1626">
        <v>1</v>
      </c>
      <c r="J66" s="1625">
        <f t="shared" si="19"/>
        <v>0</v>
      </c>
      <c r="K66" s="1626">
        <v>0</v>
      </c>
      <c r="L66" s="1626">
        <v>0</v>
      </c>
      <c r="M66" s="1627" t="s">
        <v>390</v>
      </c>
      <c r="N66" s="1628" t="s">
        <v>1284</v>
      </c>
      <c r="O66" s="1592"/>
      <c r="P66" s="1592"/>
      <c r="Q66" s="1592"/>
      <c r="R66" s="1592"/>
      <c r="S66" s="1592"/>
      <c r="T66" s="1592"/>
      <c r="U66" s="1593"/>
    </row>
    <row r="67" spans="1:21" ht="33.75" customHeight="1">
      <c r="A67" s="1618">
        <f>SUM(B67:C67)</f>
        <v>1</v>
      </c>
      <c r="B67" s="1619">
        <v>1</v>
      </c>
      <c r="C67" s="1619">
        <v>0</v>
      </c>
      <c r="D67" s="1618">
        <f>SUM(E67:F67)</f>
        <v>8</v>
      </c>
      <c r="E67" s="1619">
        <v>2</v>
      </c>
      <c r="F67" s="1619">
        <v>6</v>
      </c>
      <c r="G67" s="1618">
        <f>SUM(H67:I67)</f>
        <v>5</v>
      </c>
      <c r="H67" s="1619">
        <v>1</v>
      </c>
      <c r="I67" s="1619">
        <v>4</v>
      </c>
      <c r="J67" s="1618">
        <f t="shared" si="19"/>
        <v>3</v>
      </c>
      <c r="K67" s="1619">
        <v>2</v>
      </c>
      <c r="L67" s="1619">
        <v>1</v>
      </c>
      <c r="M67" s="1620" t="s">
        <v>53</v>
      </c>
      <c r="N67" s="1615"/>
      <c r="O67" s="1592"/>
      <c r="P67" s="1592"/>
      <c r="Q67" s="1592"/>
      <c r="R67" s="1592"/>
      <c r="S67" s="1592"/>
      <c r="T67" s="1592"/>
      <c r="U67" s="1593"/>
    </row>
    <row r="68" spans="1:21" ht="33.75" customHeight="1">
      <c r="A68" s="1621">
        <f t="shared" ref="A68:F68" si="20">SUM(A66:A67)</f>
        <v>1</v>
      </c>
      <c r="B68" s="1622">
        <f t="shared" si="20"/>
        <v>1</v>
      </c>
      <c r="C68" s="1622">
        <f t="shared" si="20"/>
        <v>0</v>
      </c>
      <c r="D68" s="1621">
        <f t="shared" si="20"/>
        <v>8</v>
      </c>
      <c r="E68" s="1622">
        <f t="shared" si="20"/>
        <v>2</v>
      </c>
      <c r="F68" s="1622">
        <f t="shared" si="20"/>
        <v>6</v>
      </c>
      <c r="G68" s="1621">
        <f>SUM(H68:I68)</f>
        <v>6</v>
      </c>
      <c r="H68" s="1622">
        <f>SUM(H66:H67)</f>
        <v>1</v>
      </c>
      <c r="I68" s="1622">
        <f>SUM(I66:I67)</f>
        <v>5</v>
      </c>
      <c r="J68" s="1621">
        <f t="shared" si="19"/>
        <v>3</v>
      </c>
      <c r="K68" s="1622">
        <f>SUM(K66:K67)</f>
        <v>2</v>
      </c>
      <c r="L68" s="1622">
        <f>SUM(L66:L67)</f>
        <v>1</v>
      </c>
      <c r="M68" s="1624" t="s">
        <v>54</v>
      </c>
      <c r="N68" s="1623" t="s">
        <v>970</v>
      </c>
      <c r="O68" s="1592"/>
      <c r="P68" s="1592"/>
      <c r="Q68" s="1592"/>
      <c r="R68" s="1592"/>
      <c r="S68" s="1592"/>
      <c r="T68" s="1592"/>
      <c r="U68" s="1593"/>
    </row>
    <row r="69" spans="1:21" ht="33.75" customHeight="1">
      <c r="A69" s="1625">
        <f>SUM(B69:C69)</f>
        <v>4</v>
      </c>
      <c r="B69" s="1626">
        <v>0</v>
      </c>
      <c r="C69" s="1626">
        <v>4</v>
      </c>
      <c r="D69" s="1625">
        <f>E69+F69</f>
        <v>2</v>
      </c>
      <c r="E69" s="1626">
        <v>0</v>
      </c>
      <c r="F69" s="1626">
        <v>2</v>
      </c>
      <c r="G69" s="1625">
        <f>SUM(H69:I69)</f>
        <v>36</v>
      </c>
      <c r="H69" s="1626">
        <v>3</v>
      </c>
      <c r="I69" s="1626">
        <v>33</v>
      </c>
      <c r="J69" s="1625">
        <f>SUM(K69:L69)</f>
        <v>1</v>
      </c>
      <c r="K69" s="1626">
        <v>0</v>
      </c>
      <c r="L69" s="1626">
        <v>1</v>
      </c>
      <c r="M69" s="1627" t="s">
        <v>390</v>
      </c>
      <c r="N69" s="1615" t="s">
        <v>975</v>
      </c>
      <c r="O69" s="1592"/>
      <c r="P69" s="1592"/>
      <c r="Q69" s="1592"/>
      <c r="R69" s="1592"/>
      <c r="S69" s="1592"/>
      <c r="T69" s="1592"/>
      <c r="U69" s="1593"/>
    </row>
    <row r="70" spans="1:21" ht="33.75" customHeight="1">
      <c r="A70" s="1618">
        <f>SUM(B70:C70)</f>
        <v>148</v>
      </c>
      <c r="B70" s="1619">
        <v>65</v>
      </c>
      <c r="C70" s="1619">
        <v>83</v>
      </c>
      <c r="D70" s="1618">
        <f>SUM(E70:F70)</f>
        <v>9</v>
      </c>
      <c r="E70" s="1619">
        <v>5</v>
      </c>
      <c r="F70" s="1619">
        <v>4</v>
      </c>
      <c r="G70" s="1618">
        <f>SUM(H70:I70)</f>
        <v>163</v>
      </c>
      <c r="H70" s="1619">
        <v>60</v>
      </c>
      <c r="I70" s="1619">
        <v>103</v>
      </c>
      <c r="J70" s="1618">
        <f>SUM(K70:L70)</f>
        <v>54</v>
      </c>
      <c r="K70" s="1619">
        <v>25</v>
      </c>
      <c r="L70" s="1619">
        <v>29</v>
      </c>
      <c r="M70" s="1620" t="s">
        <v>53</v>
      </c>
      <c r="N70" s="1617"/>
      <c r="O70" s="1592"/>
      <c r="P70" s="1592"/>
      <c r="Q70" s="1592"/>
      <c r="R70" s="1592"/>
      <c r="S70" s="1592"/>
      <c r="T70" s="1592"/>
      <c r="U70" s="1593"/>
    </row>
    <row r="71" spans="1:21" ht="33.75" customHeight="1">
      <c r="A71" s="1621">
        <f t="shared" ref="A71:I71" si="21">SUM(A69:A70)</f>
        <v>152</v>
      </c>
      <c r="B71" s="1622">
        <f t="shared" si="21"/>
        <v>65</v>
      </c>
      <c r="C71" s="1622">
        <f t="shared" si="21"/>
        <v>87</v>
      </c>
      <c r="D71" s="1621">
        <f t="shared" si="21"/>
        <v>11</v>
      </c>
      <c r="E71" s="1622">
        <f t="shared" si="21"/>
        <v>5</v>
      </c>
      <c r="F71" s="1622">
        <f t="shared" si="21"/>
        <v>6</v>
      </c>
      <c r="G71" s="1621">
        <f t="shared" si="21"/>
        <v>199</v>
      </c>
      <c r="H71" s="1622">
        <f t="shared" si="21"/>
        <v>63</v>
      </c>
      <c r="I71" s="1622">
        <f t="shared" si="21"/>
        <v>136</v>
      </c>
      <c r="J71" s="1621">
        <f>SUM(K71:L71)</f>
        <v>55</v>
      </c>
      <c r="K71" s="1622">
        <f>SUM(K69:K70)</f>
        <v>25</v>
      </c>
      <c r="L71" s="1622">
        <f>SUM(L69:L70)</f>
        <v>30</v>
      </c>
      <c r="M71" s="1624" t="s">
        <v>54</v>
      </c>
      <c r="N71" s="1630" t="s">
        <v>1285</v>
      </c>
      <c r="O71" s="1592"/>
      <c r="P71" s="1592"/>
      <c r="Q71" s="1592"/>
      <c r="R71" s="1592"/>
      <c r="S71" s="1592"/>
      <c r="T71" s="1592"/>
      <c r="U71" s="1593"/>
    </row>
    <row r="72" spans="1:21" ht="33.75" customHeight="1">
      <c r="A72" s="1625">
        <f>SUM(B72:C72)</f>
        <v>0</v>
      </c>
      <c r="B72" s="1626">
        <v>0</v>
      </c>
      <c r="C72" s="1626">
        <v>0</v>
      </c>
      <c r="D72" s="1625">
        <f>E72+F72</f>
        <v>0</v>
      </c>
      <c r="E72" s="1626">
        <v>0</v>
      </c>
      <c r="F72" s="1626">
        <v>0</v>
      </c>
      <c r="G72" s="1625">
        <f>SUM(H72:I72)</f>
        <v>0</v>
      </c>
      <c r="H72" s="1626">
        <v>0</v>
      </c>
      <c r="I72" s="1626">
        <v>0</v>
      </c>
      <c r="J72" s="1625">
        <f t="shared" si="19"/>
        <v>1</v>
      </c>
      <c r="K72" s="1626">
        <v>0</v>
      </c>
      <c r="L72" s="1626">
        <v>1</v>
      </c>
      <c r="M72" s="1627" t="s">
        <v>390</v>
      </c>
      <c r="N72" s="1615" t="s">
        <v>995</v>
      </c>
      <c r="O72" s="1592"/>
      <c r="P72" s="1592"/>
      <c r="Q72" s="1592"/>
      <c r="R72" s="1592"/>
      <c r="S72" s="1592"/>
      <c r="T72" s="1592"/>
      <c r="U72" s="1593"/>
    </row>
    <row r="73" spans="1:21" ht="33.75" customHeight="1">
      <c r="A73" s="1618">
        <f>SUM(B73:C73)</f>
        <v>20</v>
      </c>
      <c r="B73" s="1619">
        <v>2</v>
      </c>
      <c r="C73" s="1619">
        <v>18</v>
      </c>
      <c r="D73" s="1618">
        <f>SUM(E73:F73)</f>
        <v>4</v>
      </c>
      <c r="E73" s="1619">
        <v>2</v>
      </c>
      <c r="F73" s="1619">
        <v>2</v>
      </c>
      <c r="G73" s="1618">
        <f>SUM(H73:I73)</f>
        <v>31</v>
      </c>
      <c r="H73" s="1619">
        <v>13</v>
      </c>
      <c r="I73" s="1619">
        <v>18</v>
      </c>
      <c r="J73" s="1618">
        <f t="shared" si="19"/>
        <v>23</v>
      </c>
      <c r="K73" s="1619">
        <v>9</v>
      </c>
      <c r="L73" s="1619">
        <v>14</v>
      </c>
      <c r="M73" s="1620" t="s">
        <v>53</v>
      </c>
      <c r="N73" s="1617"/>
      <c r="O73" s="1592"/>
      <c r="P73" s="1592"/>
      <c r="Q73" s="1592"/>
      <c r="R73" s="1592"/>
      <c r="S73" s="1592"/>
      <c r="T73" s="1592"/>
      <c r="U73" s="1593"/>
    </row>
    <row r="74" spans="1:21" ht="33.75" customHeight="1">
      <c r="A74" s="1621">
        <f t="shared" ref="A74:I74" si="22">SUM(A72:A73)</f>
        <v>20</v>
      </c>
      <c r="B74" s="1622">
        <f t="shared" si="22"/>
        <v>2</v>
      </c>
      <c r="C74" s="1622">
        <f t="shared" si="22"/>
        <v>18</v>
      </c>
      <c r="D74" s="1621">
        <f t="shared" si="22"/>
        <v>4</v>
      </c>
      <c r="E74" s="1622">
        <f t="shared" si="22"/>
        <v>2</v>
      </c>
      <c r="F74" s="1622">
        <f t="shared" si="22"/>
        <v>2</v>
      </c>
      <c r="G74" s="1621">
        <f t="shared" si="22"/>
        <v>31</v>
      </c>
      <c r="H74" s="1622">
        <f t="shared" si="22"/>
        <v>13</v>
      </c>
      <c r="I74" s="1622">
        <f t="shared" si="22"/>
        <v>18</v>
      </c>
      <c r="J74" s="1621">
        <f t="shared" si="19"/>
        <v>24</v>
      </c>
      <c r="K74" s="1622">
        <f>SUM(K72:K73)</f>
        <v>9</v>
      </c>
      <c r="L74" s="1622">
        <f>SUM(L72:L73)</f>
        <v>15</v>
      </c>
      <c r="M74" s="1624" t="s">
        <v>54</v>
      </c>
      <c r="N74" s="1623" t="s">
        <v>489</v>
      </c>
      <c r="O74" s="1592"/>
      <c r="P74" s="1592"/>
      <c r="Q74" s="1592"/>
      <c r="R74" s="1592"/>
      <c r="S74" s="1592"/>
      <c r="T74" s="1592"/>
      <c r="U74" s="1593"/>
    </row>
    <row r="75" spans="1:21" ht="33.75" customHeight="1">
      <c r="A75" s="1617">
        <f>A57+A60+A63+A66+A69+A72</f>
        <v>33</v>
      </c>
      <c r="B75" s="1652">
        <f t="shared" ref="B75:L75" si="23">B57+B60+B63+B66+B69+B72</f>
        <v>3</v>
      </c>
      <c r="C75" s="1653">
        <f t="shared" si="23"/>
        <v>30</v>
      </c>
      <c r="D75" s="1617">
        <f t="shared" si="23"/>
        <v>6</v>
      </c>
      <c r="E75" s="1652">
        <f t="shared" si="23"/>
        <v>1</v>
      </c>
      <c r="F75" s="1653">
        <f t="shared" si="23"/>
        <v>5</v>
      </c>
      <c r="G75" s="1617">
        <f t="shared" si="23"/>
        <v>313</v>
      </c>
      <c r="H75" s="1652">
        <f t="shared" si="23"/>
        <v>27</v>
      </c>
      <c r="I75" s="1653">
        <f t="shared" si="23"/>
        <v>286</v>
      </c>
      <c r="J75" s="1617">
        <f t="shared" si="23"/>
        <v>22</v>
      </c>
      <c r="K75" s="1652">
        <f t="shared" si="23"/>
        <v>3</v>
      </c>
      <c r="L75" s="1653">
        <f t="shared" si="23"/>
        <v>19</v>
      </c>
      <c r="M75" s="1635" t="s">
        <v>390</v>
      </c>
      <c r="N75" s="1615" t="s">
        <v>95</v>
      </c>
      <c r="O75" s="1592"/>
      <c r="P75" s="1592"/>
      <c r="Q75" s="1592"/>
      <c r="R75" s="1592"/>
      <c r="S75" s="1592"/>
      <c r="T75" s="1592"/>
      <c r="U75" s="1593"/>
    </row>
    <row r="76" spans="1:21" ht="33.75" customHeight="1">
      <c r="A76" s="1621">
        <f t="shared" ref="A76:L77" si="24">A58+A61+A64+A67+A70+A73</f>
        <v>257</v>
      </c>
      <c r="B76" s="1638">
        <f t="shared" si="24"/>
        <v>98</v>
      </c>
      <c r="C76" s="1639">
        <f t="shared" si="24"/>
        <v>159</v>
      </c>
      <c r="D76" s="1621">
        <f t="shared" si="24"/>
        <v>147</v>
      </c>
      <c r="E76" s="1638">
        <f t="shared" si="24"/>
        <v>27</v>
      </c>
      <c r="F76" s="1639">
        <f t="shared" si="24"/>
        <v>120</v>
      </c>
      <c r="G76" s="1621">
        <f t="shared" si="24"/>
        <v>480</v>
      </c>
      <c r="H76" s="1638">
        <f t="shared" si="24"/>
        <v>151</v>
      </c>
      <c r="I76" s="1639">
        <f t="shared" si="24"/>
        <v>329</v>
      </c>
      <c r="J76" s="1621">
        <f t="shared" si="24"/>
        <v>153</v>
      </c>
      <c r="K76" s="1638">
        <f t="shared" si="24"/>
        <v>53</v>
      </c>
      <c r="L76" s="1639">
        <f t="shared" si="24"/>
        <v>100</v>
      </c>
      <c r="M76" s="1624" t="s">
        <v>53</v>
      </c>
      <c r="N76" s="1617"/>
      <c r="O76" s="1592"/>
      <c r="P76" s="1592"/>
      <c r="Q76" s="1592"/>
      <c r="R76" s="1592"/>
      <c r="S76" s="1592"/>
      <c r="T76" s="1592"/>
      <c r="U76" s="1593"/>
    </row>
    <row r="77" spans="1:21" ht="33.75" customHeight="1">
      <c r="A77" s="1617">
        <f t="shared" si="24"/>
        <v>290</v>
      </c>
      <c r="B77" s="1654">
        <f t="shared" si="24"/>
        <v>101</v>
      </c>
      <c r="C77" s="1655">
        <f t="shared" si="24"/>
        <v>189</v>
      </c>
      <c r="D77" s="1617">
        <f t="shared" si="24"/>
        <v>153</v>
      </c>
      <c r="E77" s="1654">
        <f t="shared" si="24"/>
        <v>28</v>
      </c>
      <c r="F77" s="1655">
        <f t="shared" si="24"/>
        <v>125</v>
      </c>
      <c r="G77" s="1617">
        <f t="shared" si="24"/>
        <v>793</v>
      </c>
      <c r="H77" s="1654">
        <f t="shared" si="24"/>
        <v>178</v>
      </c>
      <c r="I77" s="1655">
        <f t="shared" si="24"/>
        <v>615</v>
      </c>
      <c r="J77" s="1617">
        <f t="shared" si="24"/>
        <v>175</v>
      </c>
      <c r="K77" s="1654">
        <f t="shared" si="24"/>
        <v>56</v>
      </c>
      <c r="L77" s="1655">
        <f t="shared" si="24"/>
        <v>119</v>
      </c>
      <c r="M77" s="1656" t="s">
        <v>54</v>
      </c>
      <c r="N77" s="1623" t="s">
        <v>96</v>
      </c>
      <c r="O77" s="1592"/>
      <c r="P77" s="1592"/>
      <c r="Q77" s="1592"/>
      <c r="R77" s="1592"/>
      <c r="S77" s="1592"/>
      <c r="T77" s="1592"/>
      <c r="U77" s="1593"/>
    </row>
    <row r="78" spans="1:21" ht="15">
      <c r="A78" s="1591" t="s">
        <v>1303</v>
      </c>
      <c r="B78" s="1592"/>
      <c r="C78" s="1592"/>
      <c r="D78" s="1592"/>
      <c r="E78" s="1592"/>
      <c r="F78" s="1592"/>
      <c r="G78" s="1592"/>
      <c r="H78" s="1592"/>
      <c r="I78" s="1592"/>
      <c r="J78" s="1592"/>
      <c r="K78" s="1592"/>
      <c r="L78" s="1592"/>
      <c r="M78" s="1592"/>
      <c r="N78" s="1597" t="s">
        <v>1301</v>
      </c>
      <c r="O78" s="1592"/>
      <c r="P78" s="1592"/>
      <c r="Q78" s="1592"/>
      <c r="R78" s="1592"/>
      <c r="S78" s="1592"/>
      <c r="T78" s="1592"/>
      <c r="U78" s="1593"/>
    </row>
    <row r="79" spans="1:21">
      <c r="A79" s="1598" t="s">
        <v>86</v>
      </c>
      <c r="B79" s="1599"/>
      <c r="C79" s="1600" t="s">
        <v>85</v>
      </c>
      <c r="D79" s="1598" t="s">
        <v>84</v>
      </c>
      <c r="E79" s="1599"/>
      <c r="F79" s="1600" t="s">
        <v>83</v>
      </c>
      <c r="G79" s="1657" t="s">
        <v>82</v>
      </c>
      <c r="H79" s="1599"/>
      <c r="I79" s="1601" t="s">
        <v>164</v>
      </c>
      <c r="J79" s="1598" t="s">
        <v>163</v>
      </c>
      <c r="K79" s="1599"/>
      <c r="L79" s="1600" t="s">
        <v>79</v>
      </c>
      <c r="M79" s="1602"/>
      <c r="N79" s="1600" t="s">
        <v>1079</v>
      </c>
      <c r="O79" s="1592"/>
      <c r="P79" s="1592"/>
      <c r="Q79" s="1592"/>
      <c r="R79" s="1592"/>
      <c r="S79" s="1592"/>
      <c r="T79" s="1592"/>
      <c r="U79" s="1593"/>
    </row>
    <row r="80" spans="1:21">
      <c r="A80" s="1603" t="s">
        <v>95</v>
      </c>
      <c r="B80" s="1604" t="s">
        <v>1302</v>
      </c>
      <c r="C80" s="1604" t="s">
        <v>574</v>
      </c>
      <c r="D80" s="1603" t="s">
        <v>95</v>
      </c>
      <c r="E80" s="1604" t="s">
        <v>1302</v>
      </c>
      <c r="F80" s="1604" t="s">
        <v>574</v>
      </c>
      <c r="G80" s="1603" t="s">
        <v>95</v>
      </c>
      <c r="H80" s="1604" t="s">
        <v>1302</v>
      </c>
      <c r="I80" s="1604" t="s">
        <v>574</v>
      </c>
      <c r="J80" s="1603" t="s">
        <v>95</v>
      </c>
      <c r="K80" s="1604" t="s">
        <v>1302</v>
      </c>
      <c r="L80" s="1604" t="s">
        <v>574</v>
      </c>
      <c r="M80" s="1605"/>
      <c r="N80" s="1606"/>
      <c r="O80" s="1592"/>
      <c r="P80" s="1592"/>
      <c r="Q80" s="1592"/>
      <c r="R80" s="1592"/>
      <c r="S80" s="1592"/>
      <c r="T80" s="1592"/>
      <c r="U80" s="1593"/>
    </row>
    <row r="81" spans="1:21">
      <c r="A81" s="1607" t="s">
        <v>96</v>
      </c>
      <c r="B81" s="1608" t="s">
        <v>396</v>
      </c>
      <c r="C81" s="1608" t="s">
        <v>395</v>
      </c>
      <c r="D81" s="1607" t="s">
        <v>96</v>
      </c>
      <c r="E81" s="1608" t="s">
        <v>396</v>
      </c>
      <c r="F81" s="1608" t="s">
        <v>395</v>
      </c>
      <c r="G81" s="1607" t="s">
        <v>96</v>
      </c>
      <c r="H81" s="1608" t="s">
        <v>396</v>
      </c>
      <c r="I81" s="1608" t="s">
        <v>395</v>
      </c>
      <c r="J81" s="1607" t="s">
        <v>96</v>
      </c>
      <c r="K81" s="1608" t="s">
        <v>396</v>
      </c>
      <c r="L81" s="1608" t="s">
        <v>395</v>
      </c>
      <c r="M81" s="1609"/>
      <c r="N81" s="1610" t="s">
        <v>1080</v>
      </c>
      <c r="O81" s="1592"/>
      <c r="P81" s="1592"/>
      <c r="Q81" s="1592"/>
      <c r="R81" s="1592"/>
      <c r="S81" s="1592"/>
      <c r="T81" s="1592"/>
      <c r="U81" s="1593"/>
    </row>
    <row r="82" spans="1:21" ht="33.75" customHeight="1">
      <c r="A82" s="1611">
        <f>SUM(B82:C82)</f>
        <v>0</v>
      </c>
      <c r="B82" s="1612">
        <v>0</v>
      </c>
      <c r="C82" s="1612">
        <v>0</v>
      </c>
      <c r="D82" s="1611">
        <f>SUM(E82:F82)</f>
        <v>33</v>
      </c>
      <c r="E82" s="1612">
        <v>1</v>
      </c>
      <c r="F82" s="1611">
        <v>32</v>
      </c>
      <c r="G82" s="1611">
        <f>SUM(H82:I82)</f>
        <v>1</v>
      </c>
      <c r="H82" s="1612">
        <v>0</v>
      </c>
      <c r="I82" s="1612">
        <v>1</v>
      </c>
      <c r="J82" s="1611">
        <f>K82+L82</f>
        <v>1</v>
      </c>
      <c r="K82" s="1612">
        <v>0</v>
      </c>
      <c r="L82" s="1612">
        <v>1</v>
      </c>
      <c r="M82" s="1614" t="s">
        <v>390</v>
      </c>
      <c r="N82" s="1615" t="s">
        <v>1281</v>
      </c>
      <c r="O82" s="1592"/>
      <c r="P82" s="1592"/>
      <c r="Q82" s="1592"/>
      <c r="R82" s="1592"/>
      <c r="S82" s="1592"/>
      <c r="T82" s="1592"/>
      <c r="U82" s="1593"/>
    </row>
    <row r="83" spans="1:21" ht="33.75" customHeight="1">
      <c r="A83" s="1611">
        <f>SUM(B83:C83)</f>
        <v>7</v>
      </c>
      <c r="B83" s="1612">
        <v>0</v>
      </c>
      <c r="C83" s="1612">
        <v>7</v>
      </c>
      <c r="D83" s="1611">
        <f>SUM(E83:F83)</f>
        <v>148</v>
      </c>
      <c r="E83" s="1612">
        <v>38</v>
      </c>
      <c r="F83" s="1612">
        <v>110</v>
      </c>
      <c r="G83" s="1611">
        <f>SUM(H83:I83)</f>
        <v>93</v>
      </c>
      <c r="H83" s="1612">
        <v>17</v>
      </c>
      <c r="I83" s="1612">
        <v>76</v>
      </c>
      <c r="J83" s="1611">
        <f>SUM(K83:L83)</f>
        <v>123</v>
      </c>
      <c r="K83" s="1612">
        <v>37</v>
      </c>
      <c r="L83" s="1612">
        <v>86</v>
      </c>
      <c r="M83" s="1616" t="s">
        <v>53</v>
      </c>
      <c r="N83" s="1617"/>
      <c r="O83" s="1592"/>
      <c r="P83" s="1592"/>
      <c r="Q83" s="1592"/>
      <c r="R83" s="1592"/>
      <c r="S83" s="1592"/>
      <c r="T83" s="1592"/>
      <c r="U83" s="1593"/>
    </row>
    <row r="84" spans="1:21" ht="33.75" customHeight="1">
      <c r="A84" s="1621">
        <f t="shared" ref="A84:L84" si="25">SUM(A82:A83)</f>
        <v>7</v>
      </c>
      <c r="B84" s="1622">
        <f t="shared" si="25"/>
        <v>0</v>
      </c>
      <c r="C84" s="1622">
        <f t="shared" si="25"/>
        <v>7</v>
      </c>
      <c r="D84" s="1621">
        <f t="shared" si="25"/>
        <v>181</v>
      </c>
      <c r="E84" s="1622">
        <f t="shared" si="25"/>
        <v>39</v>
      </c>
      <c r="F84" s="1622">
        <f t="shared" si="25"/>
        <v>142</v>
      </c>
      <c r="G84" s="1621">
        <f t="shared" si="25"/>
        <v>94</v>
      </c>
      <c r="H84" s="1622">
        <f t="shared" si="25"/>
        <v>17</v>
      </c>
      <c r="I84" s="1622">
        <f t="shared" si="25"/>
        <v>77</v>
      </c>
      <c r="J84" s="1621">
        <f t="shared" si="25"/>
        <v>124</v>
      </c>
      <c r="K84" s="1622">
        <f t="shared" si="25"/>
        <v>37</v>
      </c>
      <c r="L84" s="1622">
        <f t="shared" si="25"/>
        <v>87</v>
      </c>
      <c r="M84" s="1614" t="s">
        <v>54</v>
      </c>
      <c r="N84" s="1623" t="s">
        <v>1282</v>
      </c>
      <c r="O84" s="1592"/>
      <c r="P84" s="1592"/>
      <c r="Q84" s="1592"/>
      <c r="R84" s="1592"/>
      <c r="S84" s="1592"/>
      <c r="T84" s="1592"/>
      <c r="U84" s="1593"/>
    </row>
    <row r="85" spans="1:21" ht="33.75" customHeight="1">
      <c r="A85" s="1611">
        <f>SUM(B85:C85)</f>
        <v>6</v>
      </c>
      <c r="B85" s="1612">
        <v>0</v>
      </c>
      <c r="C85" s="1612">
        <v>6</v>
      </c>
      <c r="D85" s="1611">
        <f>SUM(E85:F85)</f>
        <v>14</v>
      </c>
      <c r="E85" s="1612">
        <v>0</v>
      </c>
      <c r="F85" s="1612">
        <v>14</v>
      </c>
      <c r="G85" s="1611">
        <f>SUM(H85:I85)</f>
        <v>1</v>
      </c>
      <c r="H85" s="1612">
        <v>0</v>
      </c>
      <c r="I85" s="1612">
        <v>1</v>
      </c>
      <c r="J85" s="1611">
        <f>SUM(K85:L85)</f>
        <v>2</v>
      </c>
      <c r="K85" s="1612">
        <v>1</v>
      </c>
      <c r="L85" s="1612">
        <v>1</v>
      </c>
      <c r="M85" s="1614" t="s">
        <v>390</v>
      </c>
      <c r="N85" s="1615" t="s">
        <v>1283</v>
      </c>
      <c r="O85" s="1592"/>
      <c r="P85" s="1592"/>
      <c r="Q85" s="1592"/>
      <c r="R85" s="1592"/>
      <c r="S85" s="1592"/>
      <c r="T85" s="1592"/>
      <c r="U85" s="1593"/>
    </row>
    <row r="86" spans="1:21" ht="33.75" customHeight="1">
      <c r="A86" s="1618">
        <f>SUM(B86:C86)</f>
        <v>29</v>
      </c>
      <c r="B86" s="1619">
        <v>5</v>
      </c>
      <c r="C86" s="1619">
        <v>24</v>
      </c>
      <c r="D86" s="1618">
        <f>SUM(E86:F86)</f>
        <v>28</v>
      </c>
      <c r="E86" s="1619">
        <v>6</v>
      </c>
      <c r="F86" s="1619">
        <v>22</v>
      </c>
      <c r="G86" s="1618">
        <f>SUM(H86:I86)</f>
        <v>12</v>
      </c>
      <c r="H86" s="1619">
        <v>1</v>
      </c>
      <c r="I86" s="1619">
        <v>11</v>
      </c>
      <c r="J86" s="1618">
        <f>SUM(K86:L86)</f>
        <v>38</v>
      </c>
      <c r="K86" s="1619">
        <v>8</v>
      </c>
      <c r="L86" s="1619">
        <v>30</v>
      </c>
      <c r="M86" s="1620" t="s">
        <v>53</v>
      </c>
      <c r="N86" s="1617"/>
      <c r="O86" s="1592"/>
      <c r="P86" s="1592"/>
      <c r="Q86" s="1592"/>
      <c r="R86" s="1592"/>
      <c r="S86" s="1592"/>
      <c r="T86" s="1592"/>
      <c r="U86" s="1593"/>
    </row>
    <row r="87" spans="1:21" ht="33.75" customHeight="1">
      <c r="A87" s="1621">
        <f t="shared" ref="A87:L87" si="26">SUM(A85:A86)</f>
        <v>35</v>
      </c>
      <c r="B87" s="1622">
        <f t="shared" si="26"/>
        <v>5</v>
      </c>
      <c r="C87" s="1622">
        <f t="shared" si="26"/>
        <v>30</v>
      </c>
      <c r="D87" s="1621">
        <f t="shared" si="26"/>
        <v>42</v>
      </c>
      <c r="E87" s="1622">
        <f t="shared" si="26"/>
        <v>6</v>
      </c>
      <c r="F87" s="1622">
        <f t="shared" si="26"/>
        <v>36</v>
      </c>
      <c r="G87" s="1621">
        <f t="shared" si="26"/>
        <v>13</v>
      </c>
      <c r="H87" s="1622">
        <f t="shared" si="26"/>
        <v>1</v>
      </c>
      <c r="I87" s="1622">
        <f t="shared" si="26"/>
        <v>12</v>
      </c>
      <c r="J87" s="1621">
        <f t="shared" si="26"/>
        <v>40</v>
      </c>
      <c r="K87" s="1622">
        <f t="shared" si="26"/>
        <v>9</v>
      </c>
      <c r="L87" s="1622">
        <f t="shared" si="26"/>
        <v>31</v>
      </c>
      <c r="M87" s="1624" t="s">
        <v>54</v>
      </c>
      <c r="N87" s="1623" t="s">
        <v>929</v>
      </c>
      <c r="O87" s="1592"/>
      <c r="P87" s="1592"/>
      <c r="Q87" s="1592"/>
      <c r="R87" s="1592"/>
      <c r="S87" s="1592"/>
      <c r="T87" s="1592"/>
      <c r="U87" s="1593"/>
    </row>
    <row r="88" spans="1:21" ht="33.75" customHeight="1">
      <c r="A88" s="1625">
        <f>SUM(B88:C88)</f>
        <v>0</v>
      </c>
      <c r="B88" s="1626">
        <v>0</v>
      </c>
      <c r="C88" s="1626">
        <v>0</v>
      </c>
      <c r="D88" s="1625">
        <f>SUM(E88:F88)</f>
        <v>0</v>
      </c>
      <c r="E88" s="1626">
        <v>0</v>
      </c>
      <c r="F88" s="1626">
        <v>0</v>
      </c>
      <c r="G88" s="1625">
        <f t="shared" ref="G88:G98" si="27">SUM(H88:I88)</f>
        <v>0</v>
      </c>
      <c r="H88" s="1626">
        <v>0</v>
      </c>
      <c r="I88" s="1626">
        <v>0</v>
      </c>
      <c r="J88" s="1625">
        <f>SUM(K88:L88)</f>
        <v>0</v>
      </c>
      <c r="K88" s="1626">
        <v>0</v>
      </c>
      <c r="L88" s="1626">
        <v>0</v>
      </c>
      <c r="M88" s="1627" t="s">
        <v>390</v>
      </c>
      <c r="N88" s="1615" t="s">
        <v>948</v>
      </c>
      <c r="O88" s="1592"/>
      <c r="P88" s="1592"/>
      <c r="Q88" s="1592"/>
      <c r="R88" s="1592"/>
      <c r="S88" s="1592"/>
      <c r="T88" s="1592"/>
      <c r="U88" s="1593"/>
    </row>
    <row r="89" spans="1:21" ht="33.75" customHeight="1">
      <c r="A89" s="1618">
        <f>SUM(B89:C89)</f>
        <v>20</v>
      </c>
      <c r="B89" s="1619">
        <v>18</v>
      </c>
      <c r="C89" s="1619">
        <v>2</v>
      </c>
      <c r="D89" s="1618">
        <f>SUM(E89:F89)</f>
        <v>9</v>
      </c>
      <c r="E89" s="1619">
        <v>7</v>
      </c>
      <c r="F89" s="1619">
        <v>2</v>
      </c>
      <c r="G89" s="1618">
        <f t="shared" si="27"/>
        <v>2</v>
      </c>
      <c r="H89" s="1619">
        <v>1</v>
      </c>
      <c r="I89" s="1619">
        <v>1</v>
      </c>
      <c r="J89" s="1618">
        <f>SUM(K89:L89)</f>
        <v>3</v>
      </c>
      <c r="K89" s="1619">
        <v>3</v>
      </c>
      <c r="L89" s="1619">
        <v>0</v>
      </c>
      <c r="M89" s="1620" t="s">
        <v>53</v>
      </c>
      <c r="N89" s="1617"/>
      <c r="O89" s="1592"/>
      <c r="P89" s="1592"/>
      <c r="Q89" s="1592"/>
      <c r="R89" s="1592"/>
      <c r="S89" s="1592"/>
      <c r="T89" s="1592"/>
      <c r="U89" s="1593"/>
    </row>
    <row r="90" spans="1:21" ht="33.75" customHeight="1">
      <c r="A90" s="1621">
        <f t="shared" ref="A90:K90" si="28">SUM(A88:A89)</f>
        <v>20</v>
      </c>
      <c r="B90" s="1622">
        <f t="shared" si="28"/>
        <v>18</v>
      </c>
      <c r="C90" s="1622">
        <f t="shared" si="28"/>
        <v>2</v>
      </c>
      <c r="D90" s="1621">
        <f t="shared" si="28"/>
        <v>9</v>
      </c>
      <c r="E90" s="1622">
        <f t="shared" si="28"/>
        <v>7</v>
      </c>
      <c r="F90" s="1622">
        <f>SUM(F88:F89)</f>
        <v>2</v>
      </c>
      <c r="G90" s="1621">
        <f t="shared" si="27"/>
        <v>2</v>
      </c>
      <c r="H90" s="1622">
        <f>SUM(H88:H89)</f>
        <v>1</v>
      </c>
      <c r="I90" s="1622">
        <f>SUM(I88:I89)</f>
        <v>1</v>
      </c>
      <c r="J90" s="1621">
        <f t="shared" si="28"/>
        <v>3</v>
      </c>
      <c r="K90" s="1622">
        <f t="shared" si="28"/>
        <v>3</v>
      </c>
      <c r="L90" s="1622">
        <f>SUM(L88:L89)</f>
        <v>0</v>
      </c>
      <c r="M90" s="1624" t="s">
        <v>54</v>
      </c>
      <c r="N90" s="1623" t="s">
        <v>949</v>
      </c>
      <c r="O90" s="1592"/>
      <c r="P90" s="1592"/>
      <c r="Q90" s="1592"/>
      <c r="R90" s="1592"/>
      <c r="S90" s="1592"/>
      <c r="T90" s="1592"/>
      <c r="U90" s="1593"/>
    </row>
    <row r="91" spans="1:21" ht="33.75" customHeight="1">
      <c r="A91" s="1625">
        <f>SUM(B91:C91)</f>
        <v>0</v>
      </c>
      <c r="B91" s="1626">
        <v>0</v>
      </c>
      <c r="C91" s="1626">
        <v>0</v>
      </c>
      <c r="D91" s="1625">
        <f>SUM(E91:F91)</f>
        <v>5</v>
      </c>
      <c r="E91" s="1626">
        <v>1</v>
      </c>
      <c r="F91" s="1626">
        <v>4</v>
      </c>
      <c r="G91" s="1625">
        <f t="shared" si="27"/>
        <v>0</v>
      </c>
      <c r="H91" s="1626">
        <v>0</v>
      </c>
      <c r="I91" s="1626">
        <v>0</v>
      </c>
      <c r="J91" s="1625">
        <f>K91+L91</f>
        <v>0</v>
      </c>
      <c r="K91" s="1626">
        <v>0</v>
      </c>
      <c r="L91" s="1626">
        <v>0</v>
      </c>
      <c r="M91" s="1627" t="s">
        <v>390</v>
      </c>
      <c r="N91" s="1628" t="s">
        <v>1284</v>
      </c>
      <c r="O91" s="1592"/>
      <c r="P91" s="1592"/>
      <c r="Q91" s="1592"/>
      <c r="R91" s="1592"/>
      <c r="S91" s="1592"/>
      <c r="T91" s="1592"/>
      <c r="U91" s="1593"/>
    </row>
    <row r="92" spans="1:21" ht="33.75" customHeight="1">
      <c r="A92" s="1618">
        <f>SUM(B92:C92)</f>
        <v>11</v>
      </c>
      <c r="B92" s="1619">
        <v>2</v>
      </c>
      <c r="C92" s="1619">
        <v>9</v>
      </c>
      <c r="D92" s="1618">
        <f>SUM(E92:F92)</f>
        <v>9</v>
      </c>
      <c r="E92" s="1619">
        <v>4</v>
      </c>
      <c r="F92" s="1619">
        <v>5</v>
      </c>
      <c r="G92" s="1618">
        <f t="shared" si="27"/>
        <v>3</v>
      </c>
      <c r="H92" s="1619">
        <v>1</v>
      </c>
      <c r="I92" s="1619">
        <v>2</v>
      </c>
      <c r="J92" s="1618">
        <f>SUM(K92:L92)</f>
        <v>7</v>
      </c>
      <c r="K92" s="1619">
        <v>6</v>
      </c>
      <c r="L92" s="1619">
        <v>1</v>
      </c>
      <c r="M92" s="1620" t="s">
        <v>53</v>
      </c>
      <c r="N92" s="1615"/>
      <c r="O92" s="1592"/>
      <c r="P92" s="1592"/>
      <c r="Q92" s="1592"/>
      <c r="R92" s="1592"/>
      <c r="S92" s="1592"/>
      <c r="T92" s="1592"/>
      <c r="U92" s="1593"/>
    </row>
    <row r="93" spans="1:21" ht="33.75" customHeight="1">
      <c r="A93" s="1621">
        <f t="shared" ref="A93:L93" si="29">SUM(A91:A92)</f>
        <v>11</v>
      </c>
      <c r="B93" s="1622">
        <f>SUM(B91:B92)</f>
        <v>2</v>
      </c>
      <c r="C93" s="1622">
        <f t="shared" si="29"/>
        <v>9</v>
      </c>
      <c r="D93" s="1621">
        <f t="shared" si="29"/>
        <v>14</v>
      </c>
      <c r="E93" s="1622">
        <f>SUM(E91:E92)</f>
        <v>5</v>
      </c>
      <c r="F93" s="1622">
        <f t="shared" si="29"/>
        <v>9</v>
      </c>
      <c r="G93" s="1621">
        <f t="shared" si="27"/>
        <v>3</v>
      </c>
      <c r="H93" s="1622">
        <f>SUM(H91:H92)</f>
        <v>1</v>
      </c>
      <c r="I93" s="1622">
        <f>SUM(I91:I92)</f>
        <v>2</v>
      </c>
      <c r="J93" s="1621">
        <f t="shared" si="29"/>
        <v>7</v>
      </c>
      <c r="K93" s="1622">
        <f>K91+K92</f>
        <v>6</v>
      </c>
      <c r="L93" s="1622">
        <f t="shared" si="29"/>
        <v>1</v>
      </c>
      <c r="M93" s="1624" t="s">
        <v>54</v>
      </c>
      <c r="N93" s="1623" t="s">
        <v>970</v>
      </c>
      <c r="O93" s="1592"/>
      <c r="P93" s="1592"/>
      <c r="Q93" s="1592"/>
      <c r="R93" s="1592"/>
      <c r="S93" s="1592"/>
      <c r="T93" s="1592"/>
      <c r="U93" s="1593"/>
    </row>
    <row r="94" spans="1:21" ht="33.75" customHeight="1">
      <c r="A94" s="1625">
        <f>SUM(B94:C94)</f>
        <v>2</v>
      </c>
      <c r="B94" s="1626">
        <v>0</v>
      </c>
      <c r="C94" s="1626">
        <v>2</v>
      </c>
      <c r="D94" s="1625">
        <f>SUM(E94:F94)</f>
        <v>18</v>
      </c>
      <c r="E94" s="1626">
        <v>0</v>
      </c>
      <c r="F94" s="1626">
        <v>18</v>
      </c>
      <c r="G94" s="1625">
        <f>SUM(H94:I94)</f>
        <v>0</v>
      </c>
      <c r="H94" s="1626">
        <v>0</v>
      </c>
      <c r="I94" s="1626">
        <v>0</v>
      </c>
      <c r="J94" s="1625">
        <f>K94+L94</f>
        <v>0</v>
      </c>
      <c r="K94" s="1626">
        <v>0</v>
      </c>
      <c r="L94" s="1626">
        <v>0</v>
      </c>
      <c r="M94" s="1627" t="s">
        <v>390</v>
      </c>
      <c r="N94" s="1615" t="s">
        <v>975</v>
      </c>
      <c r="O94" s="1592"/>
      <c r="P94" s="1592"/>
      <c r="Q94" s="1592"/>
      <c r="R94" s="1592"/>
      <c r="S94" s="1592"/>
      <c r="T94" s="1592"/>
      <c r="U94" s="1593"/>
    </row>
    <row r="95" spans="1:21" ht="33.75" customHeight="1">
      <c r="A95" s="1618">
        <f>SUM(B95:C95)</f>
        <v>68</v>
      </c>
      <c r="B95" s="1619">
        <v>28</v>
      </c>
      <c r="C95" s="1619">
        <v>40</v>
      </c>
      <c r="D95" s="1618">
        <f>SUM(E95:F95)</f>
        <v>208</v>
      </c>
      <c r="E95" s="1619">
        <v>92</v>
      </c>
      <c r="F95" s="1619">
        <v>116</v>
      </c>
      <c r="G95" s="1618">
        <f>SUM(H95:I95)</f>
        <v>37</v>
      </c>
      <c r="H95" s="1619">
        <v>16</v>
      </c>
      <c r="I95" s="1619">
        <v>21</v>
      </c>
      <c r="J95" s="1618">
        <f>SUM(K95:L95)</f>
        <v>99</v>
      </c>
      <c r="K95" s="1619">
        <v>49</v>
      </c>
      <c r="L95" s="1619">
        <v>50</v>
      </c>
      <c r="M95" s="1620" t="s">
        <v>53</v>
      </c>
      <c r="N95" s="1617"/>
      <c r="O95" s="1592"/>
      <c r="P95" s="1592"/>
      <c r="Q95" s="1592"/>
      <c r="R95" s="1592"/>
      <c r="S95" s="1592"/>
      <c r="T95" s="1592"/>
      <c r="U95" s="1593"/>
    </row>
    <row r="96" spans="1:21" ht="33.75" customHeight="1">
      <c r="A96" s="1621">
        <f t="shared" ref="A96:J96" si="30">SUM(A94:A95)</f>
        <v>70</v>
      </c>
      <c r="B96" s="1622">
        <f t="shared" si="30"/>
        <v>28</v>
      </c>
      <c r="C96" s="1622">
        <f t="shared" si="30"/>
        <v>42</v>
      </c>
      <c r="D96" s="1621">
        <f t="shared" si="30"/>
        <v>226</v>
      </c>
      <c r="E96" s="1638">
        <f t="shared" si="30"/>
        <v>92</v>
      </c>
      <c r="F96" s="1639">
        <f t="shared" si="30"/>
        <v>134</v>
      </c>
      <c r="G96" s="1621">
        <f t="shared" si="30"/>
        <v>37</v>
      </c>
      <c r="H96" s="1622">
        <f t="shared" si="30"/>
        <v>16</v>
      </c>
      <c r="I96" s="1622">
        <f t="shared" si="30"/>
        <v>21</v>
      </c>
      <c r="J96" s="1621">
        <f t="shared" si="30"/>
        <v>99</v>
      </c>
      <c r="K96" s="1622">
        <f>K94+K95</f>
        <v>49</v>
      </c>
      <c r="L96" s="1622">
        <f>L94+L95</f>
        <v>50</v>
      </c>
      <c r="M96" s="1624" t="s">
        <v>54</v>
      </c>
      <c r="N96" s="1630" t="s">
        <v>1285</v>
      </c>
      <c r="O96" s="1592"/>
      <c r="P96" s="1592"/>
      <c r="Q96" s="1592"/>
      <c r="R96" s="1592"/>
      <c r="S96" s="1592"/>
      <c r="T96" s="1592"/>
      <c r="U96" s="1593"/>
    </row>
    <row r="97" spans="1:21" ht="33.75" customHeight="1">
      <c r="A97" s="1625">
        <f>SUM(B97:C97)</f>
        <v>0</v>
      </c>
      <c r="B97" s="1626">
        <v>0</v>
      </c>
      <c r="C97" s="1626">
        <v>0</v>
      </c>
      <c r="D97" s="1625">
        <f>SUM(E97:F97)</f>
        <v>11</v>
      </c>
      <c r="E97" s="1626">
        <v>1</v>
      </c>
      <c r="F97" s="1626">
        <v>10</v>
      </c>
      <c r="G97" s="1625">
        <f t="shared" si="27"/>
        <v>0</v>
      </c>
      <c r="H97" s="1626">
        <v>0</v>
      </c>
      <c r="I97" s="1626">
        <v>0</v>
      </c>
      <c r="J97" s="1625">
        <f>K97+L97</f>
        <v>0</v>
      </c>
      <c r="K97" s="1626">
        <v>0</v>
      </c>
      <c r="L97" s="1626">
        <v>0</v>
      </c>
      <c r="M97" s="1627" t="s">
        <v>390</v>
      </c>
      <c r="N97" s="1615" t="s">
        <v>995</v>
      </c>
      <c r="O97" s="1592"/>
      <c r="P97" s="1592"/>
      <c r="Q97" s="1592"/>
      <c r="R97" s="1592"/>
      <c r="S97" s="1592"/>
      <c r="T97" s="1592"/>
      <c r="U97" s="1593"/>
    </row>
    <row r="98" spans="1:21" ht="33.75" customHeight="1">
      <c r="A98" s="1611">
        <f>SUM(B98:C98)</f>
        <v>85</v>
      </c>
      <c r="B98" s="1612">
        <v>14</v>
      </c>
      <c r="C98" s="1612">
        <v>71</v>
      </c>
      <c r="D98" s="1611">
        <f>SUM(E98:F98)</f>
        <v>76</v>
      </c>
      <c r="E98" s="1612">
        <v>12</v>
      </c>
      <c r="F98" s="1612">
        <v>64</v>
      </c>
      <c r="G98" s="1611">
        <f t="shared" si="27"/>
        <v>37</v>
      </c>
      <c r="H98" s="1612">
        <v>12</v>
      </c>
      <c r="I98" s="1612">
        <v>25</v>
      </c>
      <c r="J98" s="1611">
        <f>SUM(K98:L98)</f>
        <v>22</v>
      </c>
      <c r="K98" s="1612">
        <v>2</v>
      </c>
      <c r="L98" s="1612">
        <v>20</v>
      </c>
      <c r="M98" s="1616" t="s">
        <v>53</v>
      </c>
      <c r="N98" s="1617"/>
      <c r="O98" s="1592"/>
      <c r="P98" s="1592"/>
      <c r="Q98" s="1592"/>
      <c r="R98" s="1592"/>
      <c r="S98" s="1592"/>
      <c r="T98" s="1592"/>
      <c r="U98" s="1593"/>
    </row>
    <row r="99" spans="1:21" ht="33.75" customHeight="1">
      <c r="A99" s="1603">
        <f>SUM(A97:A98)</f>
        <v>85</v>
      </c>
      <c r="B99" s="1604">
        <f>SUM(B97:B98)</f>
        <v>14</v>
      </c>
      <c r="C99" s="1604">
        <f>SUM(C97:C98)</f>
        <v>71</v>
      </c>
      <c r="D99" s="1603">
        <f t="shared" ref="D99:J99" si="31">SUM(D97:D98)</f>
        <v>87</v>
      </c>
      <c r="E99" s="1652">
        <f t="shared" si="31"/>
        <v>13</v>
      </c>
      <c r="F99" s="1653">
        <f t="shared" si="31"/>
        <v>74</v>
      </c>
      <c r="G99" s="1603">
        <f t="shared" si="31"/>
        <v>37</v>
      </c>
      <c r="H99" s="1604">
        <f>SUM(H97:H98)</f>
        <v>12</v>
      </c>
      <c r="I99" s="1604">
        <f t="shared" si="31"/>
        <v>25</v>
      </c>
      <c r="J99" s="1603">
        <f t="shared" si="31"/>
        <v>22</v>
      </c>
      <c r="K99" s="1604">
        <f>K97+K98</f>
        <v>2</v>
      </c>
      <c r="L99" s="1604">
        <f>L97+L98</f>
        <v>20</v>
      </c>
      <c r="M99" s="1629" t="s">
        <v>54</v>
      </c>
      <c r="N99" s="1631" t="s">
        <v>489</v>
      </c>
      <c r="O99" s="1592"/>
      <c r="P99" s="1592"/>
      <c r="Q99" s="1592"/>
      <c r="R99" s="1592"/>
      <c r="S99" s="1592"/>
      <c r="T99" s="1592"/>
      <c r="U99" s="1593"/>
    </row>
    <row r="100" spans="1:21" ht="33.75" customHeight="1">
      <c r="A100" s="1632">
        <f>A82+A85+A88+A91+A94+A97</f>
        <v>8</v>
      </c>
      <c r="B100" s="1633">
        <f t="shared" ref="B100:L100" si="32">B82+B85+B88+B91+B94+B97</f>
        <v>0</v>
      </c>
      <c r="C100" s="1634">
        <f t="shared" si="32"/>
        <v>8</v>
      </c>
      <c r="D100" s="1632">
        <f t="shared" si="32"/>
        <v>81</v>
      </c>
      <c r="E100" s="1633">
        <f t="shared" si="32"/>
        <v>3</v>
      </c>
      <c r="F100" s="1634">
        <f t="shared" si="32"/>
        <v>78</v>
      </c>
      <c r="G100" s="1632">
        <f t="shared" si="32"/>
        <v>2</v>
      </c>
      <c r="H100" s="1633">
        <f t="shared" si="32"/>
        <v>0</v>
      </c>
      <c r="I100" s="1634">
        <f t="shared" si="32"/>
        <v>2</v>
      </c>
      <c r="J100" s="1632">
        <f t="shared" si="32"/>
        <v>3</v>
      </c>
      <c r="K100" s="1633">
        <f t="shared" si="32"/>
        <v>1</v>
      </c>
      <c r="L100" s="1634">
        <f t="shared" si="32"/>
        <v>2</v>
      </c>
      <c r="M100" s="1614" t="s">
        <v>390</v>
      </c>
      <c r="N100" s="1628" t="s">
        <v>95</v>
      </c>
      <c r="O100" s="1592"/>
      <c r="P100" s="1592"/>
      <c r="Q100" s="1592"/>
      <c r="R100" s="1592"/>
      <c r="S100" s="1592"/>
      <c r="T100" s="1592"/>
      <c r="U100" s="1593"/>
    </row>
    <row r="101" spans="1:21" ht="33.75" customHeight="1">
      <c r="A101" s="1647">
        <f t="shared" ref="A101:L102" si="33">A83+A86+A89+A92+A95+A98</f>
        <v>220</v>
      </c>
      <c r="B101" s="1648">
        <f t="shared" si="33"/>
        <v>67</v>
      </c>
      <c r="C101" s="1649">
        <f t="shared" si="33"/>
        <v>153</v>
      </c>
      <c r="D101" s="1647">
        <f t="shared" si="33"/>
        <v>478</v>
      </c>
      <c r="E101" s="1648">
        <f t="shared" si="33"/>
        <v>159</v>
      </c>
      <c r="F101" s="1649">
        <f t="shared" si="33"/>
        <v>319</v>
      </c>
      <c r="G101" s="1647">
        <f t="shared" si="33"/>
        <v>184</v>
      </c>
      <c r="H101" s="1648">
        <f t="shared" si="33"/>
        <v>48</v>
      </c>
      <c r="I101" s="1649">
        <f t="shared" si="33"/>
        <v>136</v>
      </c>
      <c r="J101" s="1647">
        <f t="shared" si="33"/>
        <v>292</v>
      </c>
      <c r="K101" s="1648">
        <f t="shared" si="33"/>
        <v>105</v>
      </c>
      <c r="L101" s="1649">
        <f t="shared" si="33"/>
        <v>187</v>
      </c>
      <c r="M101" s="1616" t="s">
        <v>53</v>
      </c>
      <c r="N101" s="1617"/>
      <c r="O101" s="1592"/>
      <c r="P101" s="1592"/>
      <c r="Q101" s="1592"/>
      <c r="R101" s="1592"/>
      <c r="S101" s="1592"/>
      <c r="T101" s="1592"/>
      <c r="U101" s="1593"/>
    </row>
    <row r="102" spans="1:21" ht="33.75" customHeight="1">
      <c r="A102" s="1607">
        <f t="shared" si="33"/>
        <v>228</v>
      </c>
      <c r="B102" s="1658">
        <f t="shared" si="33"/>
        <v>67</v>
      </c>
      <c r="C102" s="1659">
        <f t="shared" si="33"/>
        <v>161</v>
      </c>
      <c r="D102" s="1607">
        <f t="shared" si="33"/>
        <v>559</v>
      </c>
      <c r="E102" s="1658">
        <f t="shared" si="33"/>
        <v>162</v>
      </c>
      <c r="F102" s="1659">
        <f t="shared" si="33"/>
        <v>397</v>
      </c>
      <c r="G102" s="1607">
        <f t="shared" si="33"/>
        <v>186</v>
      </c>
      <c r="H102" s="1658">
        <f t="shared" si="33"/>
        <v>48</v>
      </c>
      <c r="I102" s="1659">
        <f t="shared" si="33"/>
        <v>138</v>
      </c>
      <c r="J102" s="1607">
        <f t="shared" si="33"/>
        <v>295</v>
      </c>
      <c r="K102" s="1658">
        <f t="shared" si="33"/>
        <v>106</v>
      </c>
      <c r="L102" s="1659">
        <f t="shared" si="33"/>
        <v>189</v>
      </c>
      <c r="M102" s="1624" t="s">
        <v>54</v>
      </c>
      <c r="N102" s="1623" t="s">
        <v>96</v>
      </c>
      <c r="O102" s="1592"/>
      <c r="P102" s="1592"/>
      <c r="Q102" s="1592"/>
      <c r="R102" s="1592"/>
      <c r="S102" s="1592"/>
      <c r="T102" s="1592"/>
      <c r="U102" s="1593"/>
    </row>
    <row r="103" spans="1:21" ht="15">
      <c r="A103" s="1591" t="s">
        <v>1303</v>
      </c>
      <c r="B103" s="1592"/>
      <c r="C103" s="1592"/>
      <c r="D103" s="1592"/>
      <c r="E103" s="1592"/>
      <c r="F103" s="1592"/>
      <c r="G103" s="1592"/>
      <c r="H103" s="1592"/>
      <c r="I103" s="1592"/>
      <c r="J103" s="1592"/>
      <c r="K103" s="1592"/>
      <c r="L103" s="1592"/>
      <c r="M103" s="1592"/>
      <c r="N103" s="1597" t="s">
        <v>1301</v>
      </c>
      <c r="O103" s="1592"/>
      <c r="P103" s="1592"/>
      <c r="Q103" s="1592"/>
      <c r="R103" s="1592"/>
      <c r="S103" s="1592"/>
      <c r="T103" s="1592"/>
      <c r="U103" s="1593"/>
    </row>
    <row r="104" spans="1:21">
      <c r="A104" s="1598" t="s">
        <v>94</v>
      </c>
      <c r="B104" s="1599"/>
      <c r="C104" s="1600" t="s">
        <v>93</v>
      </c>
      <c r="D104" s="1660" t="s">
        <v>92</v>
      </c>
      <c r="E104" s="1599"/>
      <c r="F104" s="1600" t="s">
        <v>91</v>
      </c>
      <c r="G104" s="1598" t="s">
        <v>90</v>
      </c>
      <c r="H104" s="1599"/>
      <c r="I104" s="1600" t="s">
        <v>89</v>
      </c>
      <c r="J104" s="1598" t="s">
        <v>88</v>
      </c>
      <c r="K104" s="1599"/>
      <c r="L104" s="1600" t="s">
        <v>165</v>
      </c>
      <c r="M104" s="1602"/>
      <c r="N104" s="1600" t="s">
        <v>1079</v>
      </c>
      <c r="O104" s="1592"/>
      <c r="P104" s="1592"/>
      <c r="Q104" s="1592"/>
      <c r="R104" s="1592"/>
      <c r="S104" s="1592"/>
      <c r="T104" s="1592"/>
      <c r="U104" s="1593"/>
    </row>
    <row r="105" spans="1:21">
      <c r="A105" s="1603" t="s">
        <v>95</v>
      </c>
      <c r="B105" s="1604" t="s">
        <v>1302</v>
      </c>
      <c r="C105" s="1653" t="s">
        <v>574</v>
      </c>
      <c r="D105" s="1600" t="s">
        <v>95</v>
      </c>
      <c r="E105" s="1604" t="s">
        <v>1302</v>
      </c>
      <c r="F105" s="1604" t="s">
        <v>574</v>
      </c>
      <c r="G105" s="1603" t="s">
        <v>95</v>
      </c>
      <c r="H105" s="1604" t="s">
        <v>1302</v>
      </c>
      <c r="I105" s="1604" t="s">
        <v>574</v>
      </c>
      <c r="J105" s="1603" t="s">
        <v>95</v>
      </c>
      <c r="K105" s="1604" t="s">
        <v>1302</v>
      </c>
      <c r="L105" s="1604" t="s">
        <v>574</v>
      </c>
      <c r="M105" s="1605"/>
      <c r="N105" s="1606"/>
      <c r="O105" s="1592"/>
      <c r="P105" s="1592"/>
      <c r="Q105" s="1592"/>
      <c r="R105" s="1592"/>
      <c r="S105" s="1592"/>
      <c r="T105" s="1592"/>
      <c r="U105" s="1593"/>
    </row>
    <row r="106" spans="1:21">
      <c r="A106" s="1607" t="s">
        <v>96</v>
      </c>
      <c r="B106" s="1608" t="s">
        <v>396</v>
      </c>
      <c r="C106" s="1659" t="s">
        <v>395</v>
      </c>
      <c r="D106" s="1661" t="s">
        <v>96</v>
      </c>
      <c r="E106" s="1608" t="s">
        <v>396</v>
      </c>
      <c r="F106" s="1608" t="s">
        <v>395</v>
      </c>
      <c r="G106" s="1607" t="s">
        <v>96</v>
      </c>
      <c r="H106" s="1608" t="s">
        <v>396</v>
      </c>
      <c r="I106" s="1608" t="s">
        <v>395</v>
      </c>
      <c r="J106" s="1607" t="s">
        <v>96</v>
      </c>
      <c r="K106" s="1608" t="s">
        <v>396</v>
      </c>
      <c r="L106" s="1608" t="s">
        <v>395</v>
      </c>
      <c r="M106" s="1609"/>
      <c r="N106" s="1610" t="s">
        <v>1080</v>
      </c>
      <c r="O106" s="1592"/>
      <c r="P106" s="1592"/>
      <c r="Q106" s="1592"/>
      <c r="R106" s="1592"/>
      <c r="S106" s="1592"/>
      <c r="T106" s="1592"/>
      <c r="U106" s="1593"/>
    </row>
    <row r="107" spans="1:21" ht="33.75" customHeight="1">
      <c r="A107" s="1611">
        <f>C107+B107</f>
        <v>2</v>
      </c>
      <c r="B107" s="1612">
        <v>2</v>
      </c>
      <c r="C107" s="1612">
        <v>0</v>
      </c>
      <c r="D107" s="1611">
        <f>SUM(E107:F107)</f>
        <v>0</v>
      </c>
      <c r="E107" s="1612">
        <v>0</v>
      </c>
      <c r="F107" s="1612">
        <v>0</v>
      </c>
      <c r="G107" s="1611">
        <f>SUM(H107:I107)</f>
        <v>0</v>
      </c>
      <c r="H107" s="1612">
        <v>0</v>
      </c>
      <c r="I107" s="1612">
        <v>0</v>
      </c>
      <c r="J107" s="1611">
        <f>SUM(K107:L107)</f>
        <v>5</v>
      </c>
      <c r="K107" s="1612">
        <v>1</v>
      </c>
      <c r="L107" s="1612">
        <v>4</v>
      </c>
      <c r="M107" s="1614" t="s">
        <v>390</v>
      </c>
      <c r="N107" s="1615" t="s">
        <v>1281</v>
      </c>
      <c r="O107" s="1592"/>
      <c r="P107" s="1592"/>
      <c r="Q107" s="1592"/>
      <c r="R107" s="1592"/>
      <c r="S107" s="1592"/>
      <c r="T107" s="1592"/>
      <c r="U107" s="1593"/>
    </row>
    <row r="108" spans="1:21" ht="33.75" customHeight="1">
      <c r="A108" s="1611">
        <f>SUM(B108:C108)</f>
        <v>35</v>
      </c>
      <c r="B108" s="1612">
        <v>12</v>
      </c>
      <c r="C108" s="1612">
        <v>23</v>
      </c>
      <c r="D108" s="1611">
        <f>SUM(E108:F108)</f>
        <v>17</v>
      </c>
      <c r="E108" s="1612">
        <v>5</v>
      </c>
      <c r="F108" s="1612">
        <v>12</v>
      </c>
      <c r="G108" s="1611">
        <f>SUM(H108:I108)</f>
        <v>60</v>
      </c>
      <c r="H108" s="1612">
        <v>13</v>
      </c>
      <c r="I108" s="1612">
        <v>47</v>
      </c>
      <c r="J108" s="1611">
        <f>SUM(K108:L108)</f>
        <v>157</v>
      </c>
      <c r="K108" s="1612">
        <v>43</v>
      </c>
      <c r="L108" s="1612">
        <v>114</v>
      </c>
      <c r="M108" s="1616" t="s">
        <v>53</v>
      </c>
      <c r="N108" s="1617"/>
      <c r="O108" s="1592"/>
      <c r="P108" s="1592"/>
      <c r="Q108" s="1592"/>
      <c r="R108" s="1592"/>
      <c r="S108" s="1592"/>
      <c r="T108" s="1592"/>
      <c r="U108" s="1593"/>
    </row>
    <row r="109" spans="1:21" ht="33.75" customHeight="1">
      <c r="A109" s="1621">
        <f t="shared" ref="A109:L109" si="34">SUM(A107:A108)</f>
        <v>37</v>
      </c>
      <c r="B109" s="1622">
        <f t="shared" si="34"/>
        <v>14</v>
      </c>
      <c r="C109" s="1622">
        <f t="shared" si="34"/>
        <v>23</v>
      </c>
      <c r="D109" s="1621">
        <f t="shared" si="34"/>
        <v>17</v>
      </c>
      <c r="E109" s="1622">
        <f t="shared" si="34"/>
        <v>5</v>
      </c>
      <c r="F109" s="1622">
        <f t="shared" si="34"/>
        <v>12</v>
      </c>
      <c r="G109" s="1621">
        <f t="shared" si="34"/>
        <v>60</v>
      </c>
      <c r="H109" s="1622">
        <f t="shared" si="34"/>
        <v>13</v>
      </c>
      <c r="I109" s="1622">
        <f t="shared" si="34"/>
        <v>47</v>
      </c>
      <c r="J109" s="1621">
        <f t="shared" si="34"/>
        <v>162</v>
      </c>
      <c r="K109" s="1622">
        <f t="shared" si="34"/>
        <v>44</v>
      </c>
      <c r="L109" s="1622">
        <f t="shared" si="34"/>
        <v>118</v>
      </c>
      <c r="M109" s="1614" t="s">
        <v>54</v>
      </c>
      <c r="N109" s="1623" t="s">
        <v>1282</v>
      </c>
      <c r="O109" s="1592"/>
      <c r="P109" s="1592"/>
      <c r="Q109" s="1592"/>
      <c r="R109" s="1592"/>
      <c r="S109" s="1592"/>
      <c r="T109" s="1592"/>
      <c r="U109" s="1593"/>
    </row>
    <row r="110" spans="1:21" ht="33.75" customHeight="1">
      <c r="A110" s="1611">
        <f>SUM(B110:C110)</f>
        <v>2</v>
      </c>
      <c r="B110" s="1612">
        <v>0</v>
      </c>
      <c r="C110" s="1612">
        <v>2</v>
      </c>
      <c r="D110" s="1611">
        <f>SUM(E110:F110)</f>
        <v>3</v>
      </c>
      <c r="E110" s="1612">
        <v>0</v>
      </c>
      <c r="F110" s="1612">
        <v>3</v>
      </c>
      <c r="G110" s="1611">
        <f>SUM(H110:I110)</f>
        <v>0</v>
      </c>
      <c r="H110" s="1612">
        <v>0</v>
      </c>
      <c r="I110" s="1612">
        <v>0</v>
      </c>
      <c r="J110" s="1611">
        <f>SUM(K110:L110)</f>
        <v>6</v>
      </c>
      <c r="K110" s="1612">
        <v>1</v>
      </c>
      <c r="L110" s="1612">
        <v>5</v>
      </c>
      <c r="M110" s="1614" t="s">
        <v>390</v>
      </c>
      <c r="N110" s="1615" t="s">
        <v>1283</v>
      </c>
      <c r="O110" s="1592"/>
      <c r="P110" s="1592"/>
      <c r="Q110" s="1592"/>
      <c r="R110" s="1592"/>
      <c r="S110" s="1592"/>
      <c r="T110" s="1592"/>
      <c r="U110" s="1593"/>
    </row>
    <row r="111" spans="1:21" ht="33.75" customHeight="1">
      <c r="A111" s="1611">
        <f>SUM(B111:C111)</f>
        <v>27</v>
      </c>
      <c r="B111" s="1612">
        <v>4</v>
      </c>
      <c r="C111" s="1612">
        <v>23</v>
      </c>
      <c r="D111" s="1611">
        <f>SUM(E111:F111)</f>
        <v>0</v>
      </c>
      <c r="E111" s="1612">
        <v>0</v>
      </c>
      <c r="F111" s="1612">
        <v>0</v>
      </c>
      <c r="G111" s="1611">
        <f>SUM(H111:I111)</f>
        <v>24</v>
      </c>
      <c r="H111" s="1612">
        <v>6</v>
      </c>
      <c r="I111" s="1612">
        <v>18</v>
      </c>
      <c r="J111" s="1611">
        <f>SUM(K111:L111)</f>
        <v>32</v>
      </c>
      <c r="K111" s="1612">
        <v>8</v>
      </c>
      <c r="L111" s="1612">
        <v>24</v>
      </c>
      <c r="M111" s="1616" t="s">
        <v>53</v>
      </c>
      <c r="N111" s="1617"/>
      <c r="O111" s="1592"/>
      <c r="P111" s="1592"/>
      <c r="Q111" s="1592"/>
      <c r="R111" s="1592"/>
      <c r="S111" s="1592"/>
      <c r="T111" s="1592"/>
      <c r="U111" s="1593"/>
    </row>
    <row r="112" spans="1:21" ht="33.75" customHeight="1">
      <c r="A112" s="1621">
        <f t="shared" ref="A112:L112" si="35">SUM(A110:A111)</f>
        <v>29</v>
      </c>
      <c r="B112" s="1622">
        <f t="shared" si="35"/>
        <v>4</v>
      </c>
      <c r="C112" s="1622">
        <f t="shared" si="35"/>
        <v>25</v>
      </c>
      <c r="D112" s="1621">
        <f t="shared" si="35"/>
        <v>3</v>
      </c>
      <c r="E112" s="1622">
        <f t="shared" si="35"/>
        <v>0</v>
      </c>
      <c r="F112" s="1622">
        <f t="shared" si="35"/>
        <v>3</v>
      </c>
      <c r="G112" s="1621">
        <f t="shared" si="35"/>
        <v>24</v>
      </c>
      <c r="H112" s="1622">
        <f t="shared" si="35"/>
        <v>6</v>
      </c>
      <c r="I112" s="1622">
        <f t="shared" si="35"/>
        <v>18</v>
      </c>
      <c r="J112" s="1621">
        <f t="shared" si="35"/>
        <v>38</v>
      </c>
      <c r="K112" s="1622">
        <f t="shared" si="35"/>
        <v>9</v>
      </c>
      <c r="L112" s="1622">
        <f t="shared" si="35"/>
        <v>29</v>
      </c>
      <c r="M112" s="1614" t="s">
        <v>54</v>
      </c>
      <c r="N112" s="1623" t="s">
        <v>929</v>
      </c>
      <c r="O112" s="1592"/>
      <c r="P112" s="1592"/>
      <c r="Q112" s="1592"/>
      <c r="R112" s="1592"/>
      <c r="S112" s="1592"/>
      <c r="T112" s="1592"/>
      <c r="U112" s="1593"/>
    </row>
    <row r="113" spans="1:21" ht="33.75" customHeight="1">
      <c r="A113" s="1611">
        <f t="shared" ref="A113:A124" si="36">SUM(B113:C113)</f>
        <v>0</v>
      </c>
      <c r="B113" s="1612">
        <v>0</v>
      </c>
      <c r="C113" s="1612">
        <v>0</v>
      </c>
      <c r="D113" s="1611">
        <f>SUM(E113:F113)</f>
        <v>0</v>
      </c>
      <c r="E113" s="1612">
        <v>0</v>
      </c>
      <c r="F113" s="1612">
        <v>0</v>
      </c>
      <c r="G113" s="1611">
        <f>SUM(H113:I113)</f>
        <v>0</v>
      </c>
      <c r="H113" s="1612">
        <v>0</v>
      </c>
      <c r="I113" s="1612">
        <v>0</v>
      </c>
      <c r="J113" s="1611">
        <f>SUM(K113:L113)</f>
        <v>0</v>
      </c>
      <c r="K113" s="1612">
        <v>0</v>
      </c>
      <c r="L113" s="1612">
        <v>0</v>
      </c>
      <c r="M113" s="1614" t="s">
        <v>390</v>
      </c>
      <c r="N113" s="1615" t="s">
        <v>948</v>
      </c>
      <c r="O113" s="1592"/>
      <c r="P113" s="1592"/>
      <c r="Q113" s="1592"/>
      <c r="R113" s="1592"/>
      <c r="S113" s="1592"/>
      <c r="T113" s="1592"/>
      <c r="U113" s="1593"/>
    </row>
    <row r="114" spans="1:21" ht="33.75" customHeight="1">
      <c r="A114" s="1618">
        <f t="shared" si="36"/>
        <v>0</v>
      </c>
      <c r="B114" s="1619">
        <v>0</v>
      </c>
      <c r="C114" s="1619">
        <v>0</v>
      </c>
      <c r="D114" s="1618">
        <f>SUM(E114:F114)</f>
        <v>0</v>
      </c>
      <c r="E114" s="1619">
        <v>0</v>
      </c>
      <c r="F114" s="1619">
        <v>0</v>
      </c>
      <c r="G114" s="1618">
        <f>SUM(H114:I114)</f>
        <v>4</v>
      </c>
      <c r="H114" s="1619">
        <v>3</v>
      </c>
      <c r="I114" s="1619">
        <v>1</v>
      </c>
      <c r="J114" s="1618">
        <f>SUM(K114:L114)</f>
        <v>8</v>
      </c>
      <c r="K114" s="1619">
        <v>4</v>
      </c>
      <c r="L114" s="1619">
        <v>4</v>
      </c>
      <c r="M114" s="1620" t="s">
        <v>53</v>
      </c>
      <c r="N114" s="1617"/>
      <c r="O114" s="1592"/>
      <c r="P114" s="1592"/>
      <c r="Q114" s="1592"/>
      <c r="R114" s="1592"/>
      <c r="S114" s="1592"/>
      <c r="T114" s="1592"/>
      <c r="U114" s="1593"/>
    </row>
    <row r="115" spans="1:21" ht="33.75" customHeight="1">
      <c r="A115" s="1621">
        <f t="shared" si="36"/>
        <v>0</v>
      </c>
      <c r="B115" s="1622">
        <f>SUM(B113:B114)</f>
        <v>0</v>
      </c>
      <c r="C115" s="1622">
        <f>SUM(C113:C114)</f>
        <v>0</v>
      </c>
      <c r="D115" s="1621">
        <f>SUM(E115:F115)</f>
        <v>0</v>
      </c>
      <c r="E115" s="1622">
        <f>SUM(E113:E114)</f>
        <v>0</v>
      </c>
      <c r="F115" s="1622">
        <f>SUM(F113:F114)</f>
        <v>0</v>
      </c>
      <c r="G115" s="1621">
        <f>SUM(H115:I115)</f>
        <v>4</v>
      </c>
      <c r="H115" s="1622">
        <f>SUM(H113:H114)</f>
        <v>3</v>
      </c>
      <c r="I115" s="1622">
        <f>SUM(I113:I114)</f>
        <v>1</v>
      </c>
      <c r="J115" s="1621">
        <f>SUM(J113:J114)</f>
        <v>8</v>
      </c>
      <c r="K115" s="1622">
        <f>SUM(K113:K114)</f>
        <v>4</v>
      </c>
      <c r="L115" s="1622">
        <f>SUM(L113:L114)</f>
        <v>4</v>
      </c>
      <c r="M115" s="1624" t="s">
        <v>54</v>
      </c>
      <c r="N115" s="1623" t="s">
        <v>949</v>
      </c>
      <c r="O115" s="1592"/>
      <c r="P115" s="1592"/>
      <c r="Q115" s="1592"/>
      <c r="R115" s="1592"/>
      <c r="S115" s="1592"/>
      <c r="T115" s="1592"/>
      <c r="U115" s="1593"/>
    </row>
    <row r="116" spans="1:21" ht="33.75" customHeight="1">
      <c r="A116" s="1625">
        <f t="shared" si="36"/>
        <v>0</v>
      </c>
      <c r="B116" s="1626">
        <v>0</v>
      </c>
      <c r="C116" s="1626">
        <v>0</v>
      </c>
      <c r="D116" s="1625">
        <f>SUM(E116:F116)</f>
        <v>0</v>
      </c>
      <c r="E116" s="1626">
        <v>0</v>
      </c>
      <c r="F116" s="1626">
        <v>0</v>
      </c>
      <c r="G116" s="1625">
        <f>SUM(H116:I116)</f>
        <v>0</v>
      </c>
      <c r="H116" s="1626">
        <v>0</v>
      </c>
      <c r="I116" s="1626">
        <v>0</v>
      </c>
      <c r="J116" s="1625">
        <f>SUM(K116:L116)</f>
        <v>1</v>
      </c>
      <c r="K116" s="1626">
        <v>0</v>
      </c>
      <c r="L116" s="1626">
        <v>1</v>
      </c>
      <c r="M116" s="1627" t="s">
        <v>390</v>
      </c>
      <c r="N116" s="1628" t="s">
        <v>1284</v>
      </c>
      <c r="O116" s="1592"/>
      <c r="P116" s="1592"/>
      <c r="Q116" s="1592"/>
      <c r="R116" s="1592"/>
      <c r="S116" s="1592"/>
      <c r="T116" s="1592"/>
      <c r="U116" s="1593"/>
    </row>
    <row r="117" spans="1:21" ht="33.75" customHeight="1">
      <c r="A117" s="1618">
        <f t="shared" si="36"/>
        <v>0</v>
      </c>
      <c r="B117" s="1619">
        <v>0</v>
      </c>
      <c r="C117" s="1619">
        <v>0</v>
      </c>
      <c r="D117" s="1618">
        <f>SUM(E117:F117)</f>
        <v>0</v>
      </c>
      <c r="E117" s="1619">
        <v>0</v>
      </c>
      <c r="F117" s="1619">
        <v>0</v>
      </c>
      <c r="G117" s="1618">
        <f>SUM(H117:I117)</f>
        <v>2</v>
      </c>
      <c r="H117" s="1619">
        <v>1</v>
      </c>
      <c r="I117" s="1619">
        <v>1</v>
      </c>
      <c r="J117" s="1618">
        <f>SUM(K117:L117)</f>
        <v>7</v>
      </c>
      <c r="K117" s="1619">
        <v>2</v>
      </c>
      <c r="L117" s="1619">
        <v>5</v>
      </c>
      <c r="M117" s="1620" t="s">
        <v>53</v>
      </c>
      <c r="N117" s="1615"/>
      <c r="O117" s="1592"/>
      <c r="P117" s="1592"/>
      <c r="Q117" s="1592"/>
      <c r="R117" s="1592"/>
      <c r="S117" s="1592"/>
      <c r="T117" s="1592"/>
      <c r="U117" s="1593"/>
    </row>
    <row r="118" spans="1:21" ht="33.75" customHeight="1">
      <c r="A118" s="1621">
        <f t="shared" si="36"/>
        <v>0</v>
      </c>
      <c r="B118" s="1622">
        <f>SUM(B116:B117)</f>
        <v>0</v>
      </c>
      <c r="C118" s="1622">
        <f>SUM(C116:C117)</f>
        <v>0</v>
      </c>
      <c r="D118" s="1621">
        <f t="shared" ref="D118:L118" si="37">SUM(D116:D117)</f>
        <v>0</v>
      </c>
      <c r="E118" s="1622">
        <f>SUM(E116:E117)</f>
        <v>0</v>
      </c>
      <c r="F118" s="1622">
        <f t="shared" si="37"/>
        <v>0</v>
      </c>
      <c r="G118" s="1621">
        <f t="shared" si="37"/>
        <v>2</v>
      </c>
      <c r="H118" s="1622">
        <f t="shared" si="37"/>
        <v>1</v>
      </c>
      <c r="I118" s="1622">
        <f>SUM(I116:I117)</f>
        <v>1</v>
      </c>
      <c r="J118" s="1621">
        <f t="shared" si="37"/>
        <v>8</v>
      </c>
      <c r="K118" s="1622">
        <f>SUM(K116:K117)</f>
        <v>2</v>
      </c>
      <c r="L118" s="1622">
        <f t="shared" si="37"/>
        <v>6</v>
      </c>
      <c r="M118" s="1624" t="s">
        <v>54</v>
      </c>
      <c r="N118" s="1623" t="s">
        <v>970</v>
      </c>
      <c r="O118" s="1592"/>
      <c r="P118" s="1592"/>
      <c r="Q118" s="1592"/>
      <c r="R118" s="1592"/>
      <c r="S118" s="1592"/>
      <c r="T118" s="1592"/>
      <c r="U118" s="1593"/>
    </row>
    <row r="119" spans="1:21" ht="33.75" customHeight="1">
      <c r="A119" s="1625">
        <f>SUM(B119:C119)</f>
        <v>1</v>
      </c>
      <c r="B119" s="1626">
        <v>0</v>
      </c>
      <c r="C119" s="1626">
        <v>1</v>
      </c>
      <c r="D119" s="1625">
        <f t="shared" ref="D119:D124" si="38">SUM(E119:F119)</f>
        <v>3</v>
      </c>
      <c r="E119" s="1626">
        <v>0</v>
      </c>
      <c r="F119" s="1626">
        <v>3</v>
      </c>
      <c r="G119" s="1625">
        <f>I119+H119</f>
        <v>0</v>
      </c>
      <c r="H119" s="1626">
        <v>0</v>
      </c>
      <c r="I119" s="1626">
        <v>0</v>
      </c>
      <c r="J119" s="1625">
        <f>SUM(K119:L119)</f>
        <v>3</v>
      </c>
      <c r="K119" s="1626">
        <v>0</v>
      </c>
      <c r="L119" s="1626">
        <v>3</v>
      </c>
      <c r="M119" s="1627" t="s">
        <v>390</v>
      </c>
      <c r="N119" s="1615" t="s">
        <v>975</v>
      </c>
      <c r="O119" s="1592"/>
      <c r="P119" s="1592"/>
      <c r="Q119" s="1592"/>
      <c r="R119" s="1592"/>
      <c r="S119" s="1592"/>
      <c r="T119" s="1592"/>
      <c r="U119" s="1593"/>
    </row>
    <row r="120" spans="1:21" ht="33.75" customHeight="1">
      <c r="A120" s="1618">
        <f>SUM(B120:C120)</f>
        <v>61</v>
      </c>
      <c r="B120" s="1619">
        <v>23</v>
      </c>
      <c r="C120" s="1619">
        <v>38</v>
      </c>
      <c r="D120" s="1618">
        <f t="shared" si="38"/>
        <v>5</v>
      </c>
      <c r="E120" s="1619">
        <v>2</v>
      </c>
      <c r="F120" s="1619">
        <v>3</v>
      </c>
      <c r="G120" s="1618">
        <f>H120+I120</f>
        <v>41</v>
      </c>
      <c r="H120" s="1619">
        <v>14</v>
      </c>
      <c r="I120" s="1619">
        <v>27</v>
      </c>
      <c r="J120" s="1618">
        <f>SUM(K120:L120)</f>
        <v>64</v>
      </c>
      <c r="K120" s="1619">
        <v>22</v>
      </c>
      <c r="L120" s="1619">
        <v>42</v>
      </c>
      <c r="M120" s="1620" t="s">
        <v>53</v>
      </c>
      <c r="N120" s="1617"/>
      <c r="O120" s="1592"/>
      <c r="P120" s="1592"/>
      <c r="Q120" s="1592"/>
      <c r="R120" s="1592"/>
      <c r="S120" s="1592"/>
      <c r="T120" s="1592"/>
      <c r="U120" s="1593"/>
    </row>
    <row r="121" spans="1:21" ht="33.75" customHeight="1">
      <c r="A121" s="1621">
        <f>SUM(B121:C121)</f>
        <v>62</v>
      </c>
      <c r="B121" s="1622">
        <f>SUM(B119:B120)</f>
        <v>23</v>
      </c>
      <c r="C121" s="1622">
        <f>SUM(C119:C120)</f>
        <v>39</v>
      </c>
      <c r="D121" s="1621">
        <f t="shared" si="38"/>
        <v>8</v>
      </c>
      <c r="E121" s="1622">
        <f>SUM(E119:E120)</f>
        <v>2</v>
      </c>
      <c r="F121" s="1622">
        <f>SUM(F119:F120)</f>
        <v>6</v>
      </c>
      <c r="G121" s="1621">
        <f>H121+I121</f>
        <v>41</v>
      </c>
      <c r="H121" s="1622">
        <f>H119+H120</f>
        <v>14</v>
      </c>
      <c r="I121" s="1622">
        <f>I119+I120</f>
        <v>27</v>
      </c>
      <c r="J121" s="1621">
        <f>SUM(J119:J120)</f>
        <v>67</v>
      </c>
      <c r="K121" s="1622">
        <f>SUM(K119:K120)</f>
        <v>22</v>
      </c>
      <c r="L121" s="1622">
        <f>SUM(L119:L120)</f>
        <v>45</v>
      </c>
      <c r="M121" s="1624" t="s">
        <v>54</v>
      </c>
      <c r="N121" s="1630" t="s">
        <v>1285</v>
      </c>
      <c r="O121" s="1592"/>
      <c r="P121" s="1592"/>
      <c r="Q121" s="1592"/>
      <c r="R121" s="1592"/>
      <c r="S121" s="1592"/>
      <c r="T121" s="1592"/>
      <c r="U121" s="1593"/>
    </row>
    <row r="122" spans="1:21" ht="33.75" customHeight="1">
      <c r="A122" s="1625">
        <f t="shared" si="36"/>
        <v>0</v>
      </c>
      <c r="B122" s="1626">
        <v>0</v>
      </c>
      <c r="C122" s="1626">
        <v>0</v>
      </c>
      <c r="D122" s="1625">
        <f t="shared" si="38"/>
        <v>0</v>
      </c>
      <c r="E122" s="1626">
        <v>0</v>
      </c>
      <c r="F122" s="1626">
        <v>0</v>
      </c>
      <c r="G122" s="1625">
        <f>I122+H122</f>
        <v>0</v>
      </c>
      <c r="H122" s="1626">
        <v>0</v>
      </c>
      <c r="I122" s="1626">
        <v>0</v>
      </c>
      <c r="J122" s="1625">
        <f>SUM(K122:L122)</f>
        <v>0</v>
      </c>
      <c r="K122" s="1626">
        <v>0</v>
      </c>
      <c r="L122" s="1626">
        <v>0</v>
      </c>
      <c r="M122" s="1627" t="s">
        <v>390</v>
      </c>
      <c r="N122" s="1615" t="s">
        <v>995</v>
      </c>
      <c r="O122" s="1592"/>
      <c r="P122" s="1592"/>
      <c r="Q122" s="1592"/>
      <c r="R122" s="1592"/>
      <c r="S122" s="1592"/>
      <c r="T122" s="1592"/>
      <c r="U122" s="1593"/>
    </row>
    <row r="123" spans="1:21" ht="33.75" customHeight="1">
      <c r="A123" s="1618">
        <f t="shared" si="36"/>
        <v>1</v>
      </c>
      <c r="B123" s="1619">
        <v>0</v>
      </c>
      <c r="C123" s="1619">
        <v>1</v>
      </c>
      <c r="D123" s="1618">
        <f t="shared" si="38"/>
        <v>8</v>
      </c>
      <c r="E123" s="1619">
        <v>1</v>
      </c>
      <c r="F123" s="1619">
        <v>7</v>
      </c>
      <c r="G123" s="1618">
        <f>H123+I123</f>
        <v>19</v>
      </c>
      <c r="H123" s="1619">
        <v>6</v>
      </c>
      <c r="I123" s="1619">
        <v>13</v>
      </c>
      <c r="J123" s="1618">
        <f>SUM(K123:L123)</f>
        <v>38</v>
      </c>
      <c r="K123" s="1619">
        <v>6</v>
      </c>
      <c r="L123" s="1619">
        <v>32</v>
      </c>
      <c r="M123" s="1620" t="s">
        <v>53</v>
      </c>
      <c r="N123" s="1617"/>
      <c r="O123" s="1592"/>
      <c r="P123" s="1592"/>
      <c r="Q123" s="1592"/>
      <c r="R123" s="1592"/>
      <c r="S123" s="1592"/>
      <c r="T123" s="1592"/>
      <c r="U123" s="1593"/>
    </row>
    <row r="124" spans="1:21" ht="33.75" customHeight="1">
      <c r="A124" s="1621">
        <f t="shared" si="36"/>
        <v>1</v>
      </c>
      <c r="B124" s="1622">
        <f>SUM(B122:B123)</f>
        <v>0</v>
      </c>
      <c r="C124" s="1622">
        <f>SUM(C122:C123)</f>
        <v>1</v>
      </c>
      <c r="D124" s="1621">
        <f t="shared" si="38"/>
        <v>8</v>
      </c>
      <c r="E124" s="1622">
        <f>SUM(E122:E123)</f>
        <v>1</v>
      </c>
      <c r="F124" s="1622">
        <f>SUM(F122:F123)</f>
        <v>7</v>
      </c>
      <c r="G124" s="1621">
        <f>H124+I124</f>
        <v>19</v>
      </c>
      <c r="H124" s="1622">
        <f>H122+H123</f>
        <v>6</v>
      </c>
      <c r="I124" s="1622">
        <f>I122+I123</f>
        <v>13</v>
      </c>
      <c r="J124" s="1621">
        <f>SUM(J122:J123)</f>
        <v>38</v>
      </c>
      <c r="K124" s="1622">
        <f>SUM(K122:K123)</f>
        <v>6</v>
      </c>
      <c r="L124" s="1622">
        <f>SUM(L122:L123)</f>
        <v>32</v>
      </c>
      <c r="M124" s="1624" t="s">
        <v>54</v>
      </c>
      <c r="N124" s="1631" t="s">
        <v>489</v>
      </c>
      <c r="O124" s="1592"/>
      <c r="P124" s="1592"/>
      <c r="Q124" s="1592"/>
      <c r="R124" s="1592"/>
      <c r="S124" s="1592"/>
      <c r="T124" s="1592"/>
      <c r="U124" s="1593"/>
    </row>
    <row r="125" spans="1:21" ht="33.75" customHeight="1">
      <c r="A125" s="1617">
        <f>A107+A110+A113+A116+A119+A122</f>
        <v>5</v>
      </c>
      <c r="B125" s="1652">
        <f t="shared" ref="B125:L125" si="39">B107+B110+B113+B116+B119+B122</f>
        <v>2</v>
      </c>
      <c r="C125" s="1653">
        <f t="shared" si="39"/>
        <v>3</v>
      </c>
      <c r="D125" s="1617">
        <f t="shared" si="39"/>
        <v>6</v>
      </c>
      <c r="E125" s="1652">
        <f t="shared" si="39"/>
        <v>0</v>
      </c>
      <c r="F125" s="1653">
        <f t="shared" si="39"/>
        <v>6</v>
      </c>
      <c r="G125" s="1617">
        <f t="shared" si="39"/>
        <v>0</v>
      </c>
      <c r="H125" s="1652">
        <f t="shared" si="39"/>
        <v>0</v>
      </c>
      <c r="I125" s="1653">
        <f t="shared" si="39"/>
        <v>0</v>
      </c>
      <c r="J125" s="1617">
        <f t="shared" si="39"/>
        <v>15</v>
      </c>
      <c r="K125" s="1652">
        <f t="shared" si="39"/>
        <v>2</v>
      </c>
      <c r="L125" s="1653">
        <f t="shared" si="39"/>
        <v>13</v>
      </c>
      <c r="M125" s="1635" t="s">
        <v>390</v>
      </c>
      <c r="N125" s="1628" t="s">
        <v>95</v>
      </c>
      <c r="O125" s="1592"/>
      <c r="P125" s="1592"/>
      <c r="Q125" s="1592"/>
      <c r="R125" s="1592"/>
      <c r="S125" s="1592"/>
      <c r="T125" s="1592"/>
      <c r="U125" s="1593"/>
    </row>
    <row r="126" spans="1:21" ht="33.75" customHeight="1">
      <c r="A126" s="1647">
        <f t="shared" ref="A126:L127" si="40">A108+A111+A114+A117+A120+A123</f>
        <v>124</v>
      </c>
      <c r="B126" s="1648">
        <f t="shared" si="40"/>
        <v>39</v>
      </c>
      <c r="C126" s="1649">
        <f t="shared" si="40"/>
        <v>85</v>
      </c>
      <c r="D126" s="1647">
        <f t="shared" si="40"/>
        <v>30</v>
      </c>
      <c r="E126" s="1648">
        <f t="shared" si="40"/>
        <v>8</v>
      </c>
      <c r="F126" s="1649">
        <f t="shared" si="40"/>
        <v>22</v>
      </c>
      <c r="G126" s="1647">
        <f t="shared" si="40"/>
        <v>150</v>
      </c>
      <c r="H126" s="1648">
        <f t="shared" si="40"/>
        <v>43</v>
      </c>
      <c r="I126" s="1649">
        <f t="shared" si="40"/>
        <v>107</v>
      </c>
      <c r="J126" s="1647">
        <f t="shared" si="40"/>
        <v>306</v>
      </c>
      <c r="K126" s="1648">
        <f t="shared" si="40"/>
        <v>85</v>
      </c>
      <c r="L126" s="1649">
        <f t="shared" si="40"/>
        <v>221</v>
      </c>
      <c r="M126" s="1650" t="s">
        <v>53</v>
      </c>
      <c r="N126" s="1617"/>
      <c r="O126" s="1592"/>
      <c r="P126" s="1592"/>
      <c r="Q126" s="1592"/>
      <c r="R126" s="1592"/>
      <c r="S126" s="1592"/>
      <c r="T126" s="1592"/>
      <c r="U126" s="1593"/>
    </row>
    <row r="127" spans="1:21" ht="33.75" customHeight="1">
      <c r="A127" s="1621">
        <f t="shared" si="40"/>
        <v>129</v>
      </c>
      <c r="B127" s="1638">
        <f t="shared" si="40"/>
        <v>41</v>
      </c>
      <c r="C127" s="1639">
        <f t="shared" si="40"/>
        <v>88</v>
      </c>
      <c r="D127" s="1621">
        <f t="shared" si="40"/>
        <v>36</v>
      </c>
      <c r="E127" s="1638">
        <f t="shared" si="40"/>
        <v>8</v>
      </c>
      <c r="F127" s="1639">
        <f t="shared" si="40"/>
        <v>28</v>
      </c>
      <c r="G127" s="1621">
        <f t="shared" si="40"/>
        <v>150</v>
      </c>
      <c r="H127" s="1638">
        <f t="shared" si="40"/>
        <v>43</v>
      </c>
      <c r="I127" s="1639">
        <f t="shared" si="40"/>
        <v>107</v>
      </c>
      <c r="J127" s="1621">
        <f t="shared" si="40"/>
        <v>321</v>
      </c>
      <c r="K127" s="1638">
        <f t="shared" si="40"/>
        <v>87</v>
      </c>
      <c r="L127" s="1639">
        <f t="shared" si="40"/>
        <v>234</v>
      </c>
      <c r="M127" s="1624" t="s">
        <v>54</v>
      </c>
      <c r="N127" s="1623" t="s">
        <v>96</v>
      </c>
      <c r="O127" s="1592"/>
      <c r="P127" s="1592"/>
      <c r="Q127" s="1592"/>
      <c r="R127" s="1592"/>
      <c r="S127" s="1592"/>
      <c r="T127" s="1592"/>
      <c r="U127" s="1593"/>
    </row>
    <row r="128" spans="1:21">
      <c r="A128" s="1593"/>
      <c r="B128" s="1593"/>
      <c r="C128" s="1593"/>
      <c r="D128" s="1593"/>
      <c r="E128" s="1593"/>
      <c r="F128" s="1593"/>
      <c r="G128" s="1593"/>
      <c r="H128" s="1593"/>
      <c r="I128" s="1593"/>
      <c r="J128" s="1593"/>
      <c r="K128" s="1593"/>
      <c r="L128" s="1593"/>
      <c r="M128" s="1593"/>
      <c r="N128" s="1593"/>
      <c r="O128" s="1593"/>
      <c r="P128" s="1593"/>
      <c r="Q128" s="1593"/>
      <c r="R128" s="1593"/>
      <c r="S128" s="1593"/>
      <c r="T128" s="1593"/>
      <c r="U128" s="1593"/>
    </row>
    <row r="129" spans="1:21">
      <c r="A129" s="1593"/>
      <c r="B129" s="1593"/>
      <c r="C129" s="1593"/>
      <c r="D129" s="1593"/>
      <c r="E129" s="1593"/>
      <c r="F129" s="1593"/>
      <c r="G129" s="1593"/>
      <c r="H129" s="1593"/>
      <c r="I129" s="1593"/>
      <c r="J129" s="1593"/>
      <c r="K129" s="1593"/>
      <c r="L129" s="1593"/>
      <c r="M129" s="1593"/>
      <c r="N129" s="1593"/>
      <c r="O129" s="1593"/>
      <c r="P129" s="1593"/>
      <c r="Q129" s="1593"/>
      <c r="R129" s="1593"/>
      <c r="S129" s="1593"/>
      <c r="T129" s="1593"/>
      <c r="U129" s="1593"/>
    </row>
    <row r="130" spans="1:21">
      <c r="A130" s="1593"/>
      <c r="B130" s="1593"/>
      <c r="C130" s="1593"/>
      <c r="D130" s="1593"/>
      <c r="E130" s="1593"/>
      <c r="F130" s="1593"/>
      <c r="G130" s="1593"/>
      <c r="H130" s="1593"/>
      <c r="I130" s="1593"/>
      <c r="J130" s="1593"/>
      <c r="K130" s="1593"/>
      <c r="L130" s="1593"/>
      <c r="M130" s="1593"/>
      <c r="N130" s="1593"/>
      <c r="O130" s="1593"/>
      <c r="P130" s="1593"/>
      <c r="Q130" s="1593"/>
      <c r="R130" s="1593"/>
      <c r="S130" s="1593"/>
      <c r="T130" s="1593"/>
      <c r="U130" s="1593"/>
    </row>
    <row r="131" spans="1:21">
      <c r="A131" s="1593"/>
      <c r="B131" s="1593"/>
      <c r="C131" s="1593"/>
      <c r="D131" s="1593"/>
      <c r="E131" s="1593"/>
      <c r="F131" s="1593"/>
      <c r="G131" s="1593"/>
      <c r="H131" s="1593"/>
      <c r="I131" s="1593"/>
      <c r="J131" s="1593"/>
      <c r="K131" s="1593"/>
      <c r="L131" s="1593"/>
      <c r="M131" s="1593"/>
      <c r="N131" s="1593"/>
      <c r="O131" s="1593"/>
      <c r="P131" s="1593"/>
      <c r="Q131" s="1593"/>
      <c r="R131" s="1593"/>
      <c r="S131" s="1593"/>
      <c r="T131" s="1593"/>
      <c r="U131" s="1593"/>
    </row>
    <row r="132" spans="1:21">
      <c r="A132" s="1593"/>
      <c r="B132" s="1593"/>
      <c r="C132" s="1593"/>
      <c r="D132" s="1593"/>
      <c r="E132" s="1593"/>
      <c r="F132" s="1593"/>
      <c r="G132" s="1593"/>
      <c r="H132" s="1593"/>
      <c r="I132" s="1593"/>
      <c r="J132" s="1593"/>
      <c r="K132" s="1593"/>
      <c r="L132" s="1593"/>
      <c r="M132" s="1593"/>
      <c r="N132" s="1593"/>
      <c r="O132" s="1593"/>
      <c r="P132" s="1593"/>
      <c r="Q132" s="1593"/>
      <c r="R132" s="1593"/>
      <c r="S132" s="1593"/>
      <c r="T132" s="1593"/>
      <c r="U132" s="1593"/>
    </row>
    <row r="133" spans="1:21">
      <c r="A133" s="1593"/>
      <c r="B133" s="1593"/>
      <c r="C133" s="1593"/>
      <c r="D133" s="1593"/>
      <c r="E133" s="1593"/>
      <c r="F133" s="1593"/>
      <c r="G133" s="1593"/>
      <c r="H133" s="1593"/>
      <c r="I133" s="1593"/>
      <c r="J133" s="1593"/>
      <c r="K133" s="1593"/>
      <c r="L133" s="1593"/>
      <c r="M133" s="1593"/>
      <c r="N133" s="1593"/>
      <c r="O133" s="1593"/>
      <c r="P133" s="1593"/>
      <c r="Q133" s="1593"/>
      <c r="R133" s="1593"/>
      <c r="S133" s="1593"/>
      <c r="T133" s="1593"/>
      <c r="U133" s="1593"/>
    </row>
    <row r="134" spans="1:21">
      <c r="A134" s="1593"/>
      <c r="B134" s="1593"/>
      <c r="C134" s="1593"/>
      <c r="D134" s="1593"/>
      <c r="E134" s="1593"/>
      <c r="F134" s="1593"/>
      <c r="G134" s="1593"/>
      <c r="H134" s="1593"/>
      <c r="I134" s="1593"/>
      <c r="J134" s="1593"/>
      <c r="K134" s="1593"/>
      <c r="L134" s="1593"/>
      <c r="M134" s="1593"/>
      <c r="N134" s="1593"/>
      <c r="O134" s="1593"/>
      <c r="P134" s="1593"/>
      <c r="Q134" s="1593"/>
      <c r="R134" s="1593"/>
      <c r="S134" s="1593"/>
      <c r="T134" s="1593"/>
      <c r="U134" s="1593"/>
    </row>
    <row r="135" spans="1:21">
      <c r="A135" s="1593"/>
      <c r="B135" s="1593"/>
      <c r="C135" s="1593"/>
      <c r="D135" s="1593"/>
      <c r="E135" s="1593"/>
      <c r="F135" s="1593"/>
      <c r="G135" s="1593"/>
      <c r="H135" s="1593"/>
      <c r="I135" s="1593"/>
      <c r="J135" s="1593"/>
      <c r="K135" s="1593"/>
      <c r="L135" s="1593"/>
      <c r="M135" s="1593"/>
      <c r="N135" s="1593"/>
      <c r="O135" s="1593"/>
      <c r="P135" s="1593"/>
      <c r="Q135" s="1593"/>
      <c r="R135" s="1593"/>
      <c r="S135" s="1593"/>
      <c r="T135" s="1593"/>
      <c r="U135" s="1593"/>
    </row>
    <row r="136" spans="1:21">
      <c r="A136" s="1593"/>
      <c r="B136" s="1593"/>
      <c r="C136" s="1593"/>
      <c r="D136" s="1593"/>
      <c r="E136" s="1593"/>
      <c r="F136" s="1593"/>
      <c r="G136" s="1593"/>
      <c r="H136" s="1593"/>
      <c r="I136" s="1593"/>
      <c r="J136" s="1593"/>
      <c r="K136" s="1593"/>
      <c r="L136" s="1593"/>
      <c r="M136" s="1593"/>
      <c r="N136" s="1593"/>
      <c r="O136" s="1593"/>
      <c r="P136" s="1593"/>
      <c r="Q136" s="1593"/>
      <c r="R136" s="1593"/>
      <c r="S136" s="1593"/>
      <c r="T136" s="1593"/>
      <c r="U136" s="1593"/>
    </row>
    <row r="137" spans="1:21">
      <c r="A137" s="1593"/>
      <c r="B137" s="1593"/>
      <c r="C137" s="1593"/>
      <c r="D137" s="1593"/>
      <c r="E137" s="1593"/>
      <c r="F137" s="1593"/>
      <c r="G137" s="1593"/>
      <c r="H137" s="1593"/>
      <c r="I137" s="1593"/>
      <c r="J137" s="1593"/>
      <c r="K137" s="1593"/>
      <c r="L137" s="1593"/>
      <c r="M137" s="1593"/>
      <c r="N137" s="1593"/>
      <c r="O137" s="1593"/>
      <c r="P137" s="1593"/>
      <c r="Q137" s="1593"/>
      <c r="R137" s="1593"/>
      <c r="S137" s="1593"/>
      <c r="T137" s="1593"/>
      <c r="U137" s="1593"/>
    </row>
    <row r="138" spans="1:21">
      <c r="A138" s="1593"/>
      <c r="B138" s="1593"/>
      <c r="C138" s="1593"/>
      <c r="D138" s="1593"/>
      <c r="E138" s="1593"/>
      <c r="F138" s="1593"/>
      <c r="G138" s="1593"/>
      <c r="H138" s="1593"/>
      <c r="I138" s="1593"/>
      <c r="J138" s="1593"/>
      <c r="K138" s="1593"/>
      <c r="L138" s="1593"/>
      <c r="M138" s="1593"/>
      <c r="N138" s="1593"/>
      <c r="O138" s="1593"/>
      <c r="P138" s="1593"/>
      <c r="Q138" s="1593"/>
      <c r="R138" s="1593"/>
      <c r="S138" s="1593"/>
      <c r="T138" s="1593"/>
      <c r="U138" s="1593"/>
    </row>
    <row r="139" spans="1:21">
      <c r="A139" s="1593"/>
      <c r="B139" s="1593"/>
      <c r="C139" s="1593"/>
      <c r="D139" s="1593"/>
      <c r="E139" s="1593"/>
      <c r="F139" s="1593"/>
      <c r="G139" s="1593"/>
      <c r="H139" s="1593"/>
      <c r="I139" s="1593"/>
      <c r="J139" s="1593"/>
      <c r="K139" s="1593"/>
      <c r="L139" s="1593"/>
      <c r="M139" s="1593"/>
      <c r="N139" s="1593"/>
      <c r="O139" s="1593"/>
      <c r="P139" s="1593"/>
      <c r="Q139" s="1593"/>
      <c r="R139" s="1593"/>
      <c r="S139" s="1593"/>
      <c r="T139" s="1593"/>
      <c r="U139" s="1593"/>
    </row>
    <row r="140" spans="1:21">
      <c r="A140" s="1593"/>
      <c r="B140" s="1593"/>
      <c r="C140" s="1593"/>
      <c r="D140" s="1593"/>
      <c r="E140" s="1593"/>
      <c r="F140" s="1593"/>
      <c r="G140" s="1593"/>
      <c r="H140" s="1593"/>
      <c r="I140" s="1593"/>
      <c r="J140" s="1593"/>
      <c r="K140" s="1593"/>
      <c r="L140" s="1593"/>
      <c r="M140" s="1593"/>
      <c r="N140" s="1593"/>
      <c r="O140" s="1593"/>
      <c r="P140" s="1593"/>
      <c r="Q140" s="1593"/>
      <c r="R140" s="1593"/>
      <c r="S140" s="1593"/>
      <c r="T140" s="1593"/>
      <c r="U140" s="1593"/>
    </row>
    <row r="141" spans="1:21">
      <c r="A141" s="1593"/>
      <c r="B141" s="1593"/>
      <c r="C141" s="1593"/>
      <c r="D141" s="1593"/>
      <c r="E141" s="1593"/>
      <c r="F141" s="1593"/>
      <c r="G141" s="1593"/>
      <c r="H141" s="1593"/>
      <c r="I141" s="1593"/>
      <c r="J141" s="1593"/>
      <c r="K141" s="1593"/>
      <c r="L141" s="1593"/>
      <c r="M141" s="1593"/>
      <c r="N141" s="1593"/>
      <c r="O141" s="1593"/>
      <c r="P141" s="1593"/>
      <c r="Q141" s="1593"/>
      <c r="R141" s="1593"/>
      <c r="S141" s="1593"/>
      <c r="T141" s="1593"/>
      <c r="U141" s="1593"/>
    </row>
    <row r="142" spans="1:21">
      <c r="A142" s="1593"/>
      <c r="B142" s="1593"/>
      <c r="C142" s="1593"/>
      <c r="D142" s="1593"/>
      <c r="E142" s="1593"/>
      <c r="F142" s="1593"/>
      <c r="G142" s="1593"/>
      <c r="H142" s="1593"/>
      <c r="I142" s="1593"/>
      <c r="J142" s="1593"/>
      <c r="K142" s="1593"/>
      <c r="L142" s="1593"/>
      <c r="M142" s="1593"/>
      <c r="N142" s="1593"/>
      <c r="O142" s="1593"/>
      <c r="P142" s="1593"/>
      <c r="Q142" s="1593"/>
      <c r="R142" s="1593"/>
      <c r="S142" s="1593"/>
      <c r="T142" s="1593"/>
      <c r="U142" s="1593"/>
    </row>
  </sheetData>
  <printOptions horizontalCentered="1" verticalCentered="1"/>
  <pageMargins left="0.39370078740157483" right="0.39370078740157483" top="0.59055118110236227" bottom="0.59055118110236227" header="0.51181102362204722" footer="0.51181102362204722"/>
  <pageSetup paperSize="9" scale="87" orientation="portrait" horizontalDpi="300" verticalDpi="300" r:id="rId1"/>
  <headerFooter alignWithMargins="0"/>
  <rowBreaks count="4" manualBreakCount="4">
    <brk id="27" max="16383" man="1"/>
    <brk id="52" max="16383" man="1"/>
    <brk id="77" max="16383" man="1"/>
    <brk id="102" max="16383" man="1"/>
  </rowBreaks>
  <colBreaks count="1" manualBreakCount="1">
    <brk id="1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0AA2-F0AA-46A0-92D5-2D91AD326CFD}">
  <dimension ref="A1:AK30"/>
  <sheetViews>
    <sheetView showGridLines="0" zoomScale="65" zoomScaleNormal="65" workbookViewId="0">
      <selection activeCell="W37" sqref="W37"/>
    </sheetView>
  </sheetViews>
  <sheetFormatPr defaultRowHeight="12.75"/>
  <cols>
    <col min="1" max="1" width="41.85546875" style="844" customWidth="1"/>
    <col min="2" max="2" width="3.7109375" style="844" customWidth="1"/>
    <col min="3" max="3" width="3.85546875" style="844" customWidth="1"/>
    <col min="4" max="4" width="4.7109375" style="844" customWidth="1"/>
    <col min="5" max="5" width="3.85546875" style="844" customWidth="1"/>
    <col min="6" max="6" width="4.7109375" style="844" customWidth="1"/>
    <col min="7" max="7" width="3.85546875" style="844" customWidth="1"/>
    <col min="8" max="8" width="3.7109375" style="844" customWidth="1"/>
    <col min="9" max="9" width="3.85546875" style="844" customWidth="1"/>
    <col min="10" max="10" width="3.7109375" style="844" customWidth="1"/>
    <col min="11" max="11" width="3.85546875" style="844" customWidth="1"/>
    <col min="12" max="12" width="3.7109375" style="844" customWidth="1"/>
    <col min="13" max="13" width="3.85546875" style="844" customWidth="1"/>
    <col min="14" max="14" width="4.7109375" style="844" customWidth="1"/>
    <col min="15" max="15" width="3.85546875" style="844" customWidth="1"/>
    <col min="16" max="16" width="4.7109375" style="844" customWidth="1"/>
    <col min="17" max="17" width="3.85546875" style="844" customWidth="1"/>
    <col min="18" max="18" width="3.7109375" style="844" customWidth="1"/>
    <col min="19" max="19" width="3.85546875" style="844" customWidth="1"/>
    <col min="20" max="20" width="3.7109375" style="844" customWidth="1"/>
    <col min="21" max="21" width="3.85546875" style="844" customWidth="1"/>
    <col min="22" max="22" width="3.7109375" style="844" customWidth="1"/>
    <col min="23" max="23" width="3.85546875" style="844" customWidth="1"/>
    <col min="24" max="24" width="3.7109375" style="844" customWidth="1"/>
    <col min="25" max="25" width="3.85546875" style="844" customWidth="1"/>
    <col min="26" max="26" width="3.7109375" style="844" customWidth="1"/>
    <col min="27" max="27" width="3.85546875" style="844" customWidth="1"/>
    <col min="28" max="28" width="3.7109375" style="844" customWidth="1"/>
    <col min="29" max="29" width="3.85546875" style="844" customWidth="1"/>
    <col min="30" max="30" width="3.7109375" style="844" customWidth="1"/>
    <col min="31" max="31" width="3.85546875" style="844" customWidth="1"/>
    <col min="32" max="32" width="3.7109375" style="844" customWidth="1"/>
    <col min="33" max="33" width="3.85546875" style="844" customWidth="1"/>
    <col min="34" max="34" width="4.42578125" style="844" customWidth="1"/>
    <col min="35" max="35" width="3.85546875" style="844" customWidth="1"/>
    <col min="36" max="36" width="4.7109375" style="844" customWidth="1"/>
    <col min="37" max="37" width="3.85546875" style="844" customWidth="1"/>
    <col min="38" max="256" width="9.140625" style="844"/>
    <col min="257" max="257" width="41.85546875" style="844" customWidth="1"/>
    <col min="258" max="258" width="3.7109375" style="844" customWidth="1"/>
    <col min="259" max="259" width="3.85546875" style="844" customWidth="1"/>
    <col min="260" max="260" width="4.7109375" style="844" customWidth="1"/>
    <col min="261" max="261" width="3.85546875" style="844" customWidth="1"/>
    <col min="262" max="262" width="4.7109375" style="844" customWidth="1"/>
    <col min="263" max="263" width="3.85546875" style="844" customWidth="1"/>
    <col min="264" max="264" width="3.7109375" style="844" customWidth="1"/>
    <col min="265" max="265" width="3.85546875" style="844" customWidth="1"/>
    <col min="266" max="266" width="3.7109375" style="844" customWidth="1"/>
    <col min="267" max="267" width="3.85546875" style="844" customWidth="1"/>
    <col min="268" max="268" width="3.7109375" style="844" customWidth="1"/>
    <col min="269" max="269" width="3.85546875" style="844" customWidth="1"/>
    <col min="270" max="270" width="4.7109375" style="844" customWidth="1"/>
    <col min="271" max="271" width="3.85546875" style="844" customWidth="1"/>
    <col min="272" max="272" width="4.7109375" style="844" customWidth="1"/>
    <col min="273" max="273" width="3.85546875" style="844" customWidth="1"/>
    <col min="274" max="274" width="3.7109375" style="844" customWidth="1"/>
    <col min="275" max="275" width="3.85546875" style="844" customWidth="1"/>
    <col min="276" max="276" width="3.7109375" style="844" customWidth="1"/>
    <col min="277" max="277" width="3.85546875" style="844" customWidth="1"/>
    <col min="278" max="278" width="3.7109375" style="844" customWidth="1"/>
    <col min="279" max="279" width="3.85546875" style="844" customWidth="1"/>
    <col min="280" max="280" width="3.7109375" style="844" customWidth="1"/>
    <col min="281" max="281" width="3.85546875" style="844" customWidth="1"/>
    <col min="282" max="282" width="3.7109375" style="844" customWidth="1"/>
    <col min="283" max="283" width="3.85546875" style="844" customWidth="1"/>
    <col min="284" max="284" width="3.7109375" style="844" customWidth="1"/>
    <col min="285" max="285" width="3.85546875" style="844" customWidth="1"/>
    <col min="286" max="286" width="3.7109375" style="844" customWidth="1"/>
    <col min="287" max="287" width="3.85546875" style="844" customWidth="1"/>
    <col min="288" max="288" width="3.7109375" style="844" customWidth="1"/>
    <col min="289" max="289" width="3.85546875" style="844" customWidth="1"/>
    <col min="290" max="290" width="4.42578125" style="844" customWidth="1"/>
    <col min="291" max="291" width="3.85546875" style="844" customWidth="1"/>
    <col min="292" max="292" width="4.7109375" style="844" customWidth="1"/>
    <col min="293" max="293" width="3.85546875" style="844" customWidth="1"/>
    <col min="294" max="512" width="9.140625" style="844"/>
    <col min="513" max="513" width="41.85546875" style="844" customWidth="1"/>
    <col min="514" max="514" width="3.7109375" style="844" customWidth="1"/>
    <col min="515" max="515" width="3.85546875" style="844" customWidth="1"/>
    <col min="516" max="516" width="4.7109375" style="844" customWidth="1"/>
    <col min="517" max="517" width="3.85546875" style="844" customWidth="1"/>
    <col min="518" max="518" width="4.7109375" style="844" customWidth="1"/>
    <col min="519" max="519" width="3.85546875" style="844" customWidth="1"/>
    <col min="520" max="520" width="3.7109375" style="844" customWidth="1"/>
    <col min="521" max="521" width="3.85546875" style="844" customWidth="1"/>
    <col min="522" max="522" width="3.7109375" style="844" customWidth="1"/>
    <col min="523" max="523" width="3.85546875" style="844" customWidth="1"/>
    <col min="524" max="524" width="3.7109375" style="844" customWidth="1"/>
    <col min="525" max="525" width="3.85546875" style="844" customWidth="1"/>
    <col min="526" max="526" width="4.7109375" style="844" customWidth="1"/>
    <col min="527" max="527" width="3.85546875" style="844" customWidth="1"/>
    <col min="528" max="528" width="4.7109375" style="844" customWidth="1"/>
    <col min="529" max="529" width="3.85546875" style="844" customWidth="1"/>
    <col min="530" max="530" width="3.7109375" style="844" customWidth="1"/>
    <col min="531" max="531" width="3.85546875" style="844" customWidth="1"/>
    <col min="532" max="532" width="3.7109375" style="844" customWidth="1"/>
    <col min="533" max="533" width="3.85546875" style="844" customWidth="1"/>
    <col min="534" max="534" width="3.7109375" style="844" customWidth="1"/>
    <col min="535" max="535" width="3.85546875" style="844" customWidth="1"/>
    <col min="536" max="536" width="3.7109375" style="844" customWidth="1"/>
    <col min="537" max="537" width="3.85546875" style="844" customWidth="1"/>
    <col min="538" max="538" width="3.7109375" style="844" customWidth="1"/>
    <col min="539" max="539" width="3.85546875" style="844" customWidth="1"/>
    <col min="540" max="540" width="3.7109375" style="844" customWidth="1"/>
    <col min="541" max="541" width="3.85546875" style="844" customWidth="1"/>
    <col min="542" max="542" width="3.7109375" style="844" customWidth="1"/>
    <col min="543" max="543" width="3.85546875" style="844" customWidth="1"/>
    <col min="544" max="544" width="3.7109375" style="844" customWidth="1"/>
    <col min="545" max="545" width="3.85546875" style="844" customWidth="1"/>
    <col min="546" max="546" width="4.42578125" style="844" customWidth="1"/>
    <col min="547" max="547" width="3.85546875" style="844" customWidth="1"/>
    <col min="548" max="548" width="4.7109375" style="844" customWidth="1"/>
    <col min="549" max="549" width="3.85546875" style="844" customWidth="1"/>
    <col min="550" max="768" width="9.140625" style="844"/>
    <col min="769" max="769" width="41.85546875" style="844" customWidth="1"/>
    <col min="770" max="770" width="3.7109375" style="844" customWidth="1"/>
    <col min="771" max="771" width="3.85546875" style="844" customWidth="1"/>
    <col min="772" max="772" width="4.7109375" style="844" customWidth="1"/>
    <col min="773" max="773" width="3.85546875" style="844" customWidth="1"/>
    <col min="774" max="774" width="4.7109375" style="844" customWidth="1"/>
    <col min="775" max="775" width="3.85546875" style="844" customWidth="1"/>
    <col min="776" max="776" width="3.7109375" style="844" customWidth="1"/>
    <col min="777" max="777" width="3.85546875" style="844" customWidth="1"/>
    <col min="778" max="778" width="3.7109375" style="844" customWidth="1"/>
    <col min="779" max="779" width="3.85546875" style="844" customWidth="1"/>
    <col min="780" max="780" width="3.7109375" style="844" customWidth="1"/>
    <col min="781" max="781" width="3.85546875" style="844" customWidth="1"/>
    <col min="782" max="782" width="4.7109375" style="844" customWidth="1"/>
    <col min="783" max="783" width="3.85546875" style="844" customWidth="1"/>
    <col min="784" max="784" width="4.7109375" style="844" customWidth="1"/>
    <col min="785" max="785" width="3.85546875" style="844" customWidth="1"/>
    <col min="786" max="786" width="3.7109375" style="844" customWidth="1"/>
    <col min="787" max="787" width="3.85546875" style="844" customWidth="1"/>
    <col min="788" max="788" width="3.7109375" style="844" customWidth="1"/>
    <col min="789" max="789" width="3.85546875" style="844" customWidth="1"/>
    <col min="790" max="790" width="3.7109375" style="844" customWidth="1"/>
    <col min="791" max="791" width="3.85546875" style="844" customWidth="1"/>
    <col min="792" max="792" width="3.7109375" style="844" customWidth="1"/>
    <col min="793" max="793" width="3.85546875" style="844" customWidth="1"/>
    <col min="794" max="794" width="3.7109375" style="844" customWidth="1"/>
    <col min="795" max="795" width="3.85546875" style="844" customWidth="1"/>
    <col min="796" max="796" width="3.7109375" style="844" customWidth="1"/>
    <col min="797" max="797" width="3.85546875" style="844" customWidth="1"/>
    <col min="798" max="798" width="3.7109375" style="844" customWidth="1"/>
    <col min="799" max="799" width="3.85546875" style="844" customWidth="1"/>
    <col min="800" max="800" width="3.7109375" style="844" customWidth="1"/>
    <col min="801" max="801" width="3.85546875" style="844" customWidth="1"/>
    <col min="802" max="802" width="4.42578125" style="844" customWidth="1"/>
    <col min="803" max="803" width="3.85546875" style="844" customWidth="1"/>
    <col min="804" max="804" width="4.7109375" style="844" customWidth="1"/>
    <col min="805" max="805" width="3.85546875" style="844" customWidth="1"/>
    <col min="806" max="1024" width="9.140625" style="844"/>
    <col min="1025" max="1025" width="41.85546875" style="844" customWidth="1"/>
    <col min="1026" max="1026" width="3.7109375" style="844" customWidth="1"/>
    <col min="1027" max="1027" width="3.85546875" style="844" customWidth="1"/>
    <col min="1028" max="1028" width="4.7109375" style="844" customWidth="1"/>
    <col min="1029" max="1029" width="3.85546875" style="844" customWidth="1"/>
    <col min="1030" max="1030" width="4.7109375" style="844" customWidth="1"/>
    <col min="1031" max="1031" width="3.85546875" style="844" customWidth="1"/>
    <col min="1032" max="1032" width="3.7109375" style="844" customWidth="1"/>
    <col min="1033" max="1033" width="3.85546875" style="844" customWidth="1"/>
    <col min="1034" max="1034" width="3.7109375" style="844" customWidth="1"/>
    <col min="1035" max="1035" width="3.85546875" style="844" customWidth="1"/>
    <col min="1036" max="1036" width="3.7109375" style="844" customWidth="1"/>
    <col min="1037" max="1037" width="3.85546875" style="844" customWidth="1"/>
    <col min="1038" max="1038" width="4.7109375" style="844" customWidth="1"/>
    <col min="1039" max="1039" width="3.85546875" style="844" customWidth="1"/>
    <col min="1040" max="1040" width="4.7109375" style="844" customWidth="1"/>
    <col min="1041" max="1041" width="3.85546875" style="844" customWidth="1"/>
    <col min="1042" max="1042" width="3.7109375" style="844" customWidth="1"/>
    <col min="1043" max="1043" width="3.85546875" style="844" customWidth="1"/>
    <col min="1044" max="1044" width="3.7109375" style="844" customWidth="1"/>
    <col min="1045" max="1045" width="3.85546875" style="844" customWidth="1"/>
    <col min="1046" max="1046" width="3.7109375" style="844" customWidth="1"/>
    <col min="1047" max="1047" width="3.85546875" style="844" customWidth="1"/>
    <col min="1048" max="1048" width="3.7109375" style="844" customWidth="1"/>
    <col min="1049" max="1049" width="3.85546875" style="844" customWidth="1"/>
    <col min="1050" max="1050" width="3.7109375" style="844" customWidth="1"/>
    <col min="1051" max="1051" width="3.85546875" style="844" customWidth="1"/>
    <col min="1052" max="1052" width="3.7109375" style="844" customWidth="1"/>
    <col min="1053" max="1053" width="3.85546875" style="844" customWidth="1"/>
    <col min="1054" max="1054" width="3.7109375" style="844" customWidth="1"/>
    <col min="1055" max="1055" width="3.85546875" style="844" customWidth="1"/>
    <col min="1056" max="1056" width="3.7109375" style="844" customWidth="1"/>
    <col min="1057" max="1057" width="3.85546875" style="844" customWidth="1"/>
    <col min="1058" max="1058" width="4.42578125" style="844" customWidth="1"/>
    <col min="1059" max="1059" width="3.85546875" style="844" customWidth="1"/>
    <col min="1060" max="1060" width="4.7109375" style="844" customWidth="1"/>
    <col min="1061" max="1061" width="3.85546875" style="844" customWidth="1"/>
    <col min="1062" max="1280" width="9.140625" style="844"/>
    <col min="1281" max="1281" width="41.85546875" style="844" customWidth="1"/>
    <col min="1282" max="1282" width="3.7109375" style="844" customWidth="1"/>
    <col min="1283" max="1283" width="3.85546875" style="844" customWidth="1"/>
    <col min="1284" max="1284" width="4.7109375" style="844" customWidth="1"/>
    <col min="1285" max="1285" width="3.85546875" style="844" customWidth="1"/>
    <col min="1286" max="1286" width="4.7109375" style="844" customWidth="1"/>
    <col min="1287" max="1287" width="3.85546875" style="844" customWidth="1"/>
    <col min="1288" max="1288" width="3.7109375" style="844" customWidth="1"/>
    <col min="1289" max="1289" width="3.85546875" style="844" customWidth="1"/>
    <col min="1290" max="1290" width="3.7109375" style="844" customWidth="1"/>
    <col min="1291" max="1291" width="3.85546875" style="844" customWidth="1"/>
    <col min="1292" max="1292" width="3.7109375" style="844" customWidth="1"/>
    <col min="1293" max="1293" width="3.85546875" style="844" customWidth="1"/>
    <col min="1294" max="1294" width="4.7109375" style="844" customWidth="1"/>
    <col min="1295" max="1295" width="3.85546875" style="844" customWidth="1"/>
    <col min="1296" max="1296" width="4.7109375" style="844" customWidth="1"/>
    <col min="1297" max="1297" width="3.85546875" style="844" customWidth="1"/>
    <col min="1298" max="1298" width="3.7109375" style="844" customWidth="1"/>
    <col min="1299" max="1299" width="3.85546875" style="844" customWidth="1"/>
    <col min="1300" max="1300" width="3.7109375" style="844" customWidth="1"/>
    <col min="1301" max="1301" width="3.85546875" style="844" customWidth="1"/>
    <col min="1302" max="1302" width="3.7109375" style="844" customWidth="1"/>
    <col min="1303" max="1303" width="3.85546875" style="844" customWidth="1"/>
    <col min="1304" max="1304" width="3.7109375" style="844" customWidth="1"/>
    <col min="1305" max="1305" width="3.85546875" style="844" customWidth="1"/>
    <col min="1306" max="1306" width="3.7109375" style="844" customWidth="1"/>
    <col min="1307" max="1307" width="3.85546875" style="844" customWidth="1"/>
    <col min="1308" max="1308" width="3.7109375" style="844" customWidth="1"/>
    <col min="1309" max="1309" width="3.85546875" style="844" customWidth="1"/>
    <col min="1310" max="1310" width="3.7109375" style="844" customWidth="1"/>
    <col min="1311" max="1311" width="3.85546875" style="844" customWidth="1"/>
    <col min="1312" max="1312" width="3.7109375" style="844" customWidth="1"/>
    <col min="1313" max="1313" width="3.85546875" style="844" customWidth="1"/>
    <col min="1314" max="1314" width="4.42578125" style="844" customWidth="1"/>
    <col min="1315" max="1315" width="3.85546875" style="844" customWidth="1"/>
    <col min="1316" max="1316" width="4.7109375" style="844" customWidth="1"/>
    <col min="1317" max="1317" width="3.85546875" style="844" customWidth="1"/>
    <col min="1318" max="1536" width="9.140625" style="844"/>
    <col min="1537" max="1537" width="41.85546875" style="844" customWidth="1"/>
    <col min="1538" max="1538" width="3.7109375" style="844" customWidth="1"/>
    <col min="1539" max="1539" width="3.85546875" style="844" customWidth="1"/>
    <col min="1540" max="1540" width="4.7109375" style="844" customWidth="1"/>
    <col min="1541" max="1541" width="3.85546875" style="844" customWidth="1"/>
    <col min="1542" max="1542" width="4.7109375" style="844" customWidth="1"/>
    <col min="1543" max="1543" width="3.85546875" style="844" customWidth="1"/>
    <col min="1544" max="1544" width="3.7109375" style="844" customWidth="1"/>
    <col min="1545" max="1545" width="3.85546875" style="844" customWidth="1"/>
    <col min="1546" max="1546" width="3.7109375" style="844" customWidth="1"/>
    <col min="1547" max="1547" width="3.85546875" style="844" customWidth="1"/>
    <col min="1548" max="1548" width="3.7109375" style="844" customWidth="1"/>
    <col min="1549" max="1549" width="3.85546875" style="844" customWidth="1"/>
    <col min="1550" max="1550" width="4.7109375" style="844" customWidth="1"/>
    <col min="1551" max="1551" width="3.85546875" style="844" customWidth="1"/>
    <col min="1552" max="1552" width="4.7109375" style="844" customWidth="1"/>
    <col min="1553" max="1553" width="3.85546875" style="844" customWidth="1"/>
    <col min="1554" max="1554" width="3.7109375" style="844" customWidth="1"/>
    <col min="1555" max="1555" width="3.85546875" style="844" customWidth="1"/>
    <col min="1556" max="1556" width="3.7109375" style="844" customWidth="1"/>
    <col min="1557" max="1557" width="3.85546875" style="844" customWidth="1"/>
    <col min="1558" max="1558" width="3.7109375" style="844" customWidth="1"/>
    <col min="1559" max="1559" width="3.85546875" style="844" customWidth="1"/>
    <col min="1560" max="1560" width="3.7109375" style="844" customWidth="1"/>
    <col min="1561" max="1561" width="3.85546875" style="844" customWidth="1"/>
    <col min="1562" max="1562" width="3.7109375" style="844" customWidth="1"/>
    <col min="1563" max="1563" width="3.85546875" style="844" customWidth="1"/>
    <col min="1564" max="1564" width="3.7109375" style="844" customWidth="1"/>
    <col min="1565" max="1565" width="3.85546875" style="844" customWidth="1"/>
    <col min="1566" max="1566" width="3.7109375" style="844" customWidth="1"/>
    <col min="1567" max="1567" width="3.85546875" style="844" customWidth="1"/>
    <col min="1568" max="1568" width="3.7109375" style="844" customWidth="1"/>
    <col min="1569" max="1569" width="3.85546875" style="844" customWidth="1"/>
    <col min="1570" max="1570" width="4.42578125" style="844" customWidth="1"/>
    <col min="1571" max="1571" width="3.85546875" style="844" customWidth="1"/>
    <col min="1572" max="1572" width="4.7109375" style="844" customWidth="1"/>
    <col min="1573" max="1573" width="3.85546875" style="844" customWidth="1"/>
    <col min="1574" max="1792" width="9.140625" style="844"/>
    <col min="1793" max="1793" width="41.85546875" style="844" customWidth="1"/>
    <col min="1794" max="1794" width="3.7109375" style="844" customWidth="1"/>
    <col min="1795" max="1795" width="3.85546875" style="844" customWidth="1"/>
    <col min="1796" max="1796" width="4.7109375" style="844" customWidth="1"/>
    <col min="1797" max="1797" width="3.85546875" style="844" customWidth="1"/>
    <col min="1798" max="1798" width="4.7109375" style="844" customWidth="1"/>
    <col min="1799" max="1799" width="3.85546875" style="844" customWidth="1"/>
    <col min="1800" max="1800" width="3.7109375" style="844" customWidth="1"/>
    <col min="1801" max="1801" width="3.85546875" style="844" customWidth="1"/>
    <col min="1802" max="1802" width="3.7109375" style="844" customWidth="1"/>
    <col min="1803" max="1803" width="3.85546875" style="844" customWidth="1"/>
    <col min="1804" max="1804" width="3.7109375" style="844" customWidth="1"/>
    <col min="1805" max="1805" width="3.85546875" style="844" customWidth="1"/>
    <col min="1806" max="1806" width="4.7109375" style="844" customWidth="1"/>
    <col min="1807" max="1807" width="3.85546875" style="844" customWidth="1"/>
    <col min="1808" max="1808" width="4.7109375" style="844" customWidth="1"/>
    <col min="1809" max="1809" width="3.85546875" style="844" customWidth="1"/>
    <col min="1810" max="1810" width="3.7109375" style="844" customWidth="1"/>
    <col min="1811" max="1811" width="3.85546875" style="844" customWidth="1"/>
    <col min="1812" max="1812" width="3.7109375" style="844" customWidth="1"/>
    <col min="1813" max="1813" width="3.85546875" style="844" customWidth="1"/>
    <col min="1814" max="1814" width="3.7109375" style="844" customWidth="1"/>
    <col min="1815" max="1815" width="3.85546875" style="844" customWidth="1"/>
    <col min="1816" max="1816" width="3.7109375" style="844" customWidth="1"/>
    <col min="1817" max="1817" width="3.85546875" style="844" customWidth="1"/>
    <col min="1818" max="1818" width="3.7109375" style="844" customWidth="1"/>
    <col min="1819" max="1819" width="3.85546875" style="844" customWidth="1"/>
    <col min="1820" max="1820" width="3.7109375" style="844" customWidth="1"/>
    <col min="1821" max="1821" width="3.85546875" style="844" customWidth="1"/>
    <col min="1822" max="1822" width="3.7109375" style="844" customWidth="1"/>
    <col min="1823" max="1823" width="3.85546875" style="844" customWidth="1"/>
    <col min="1824" max="1824" width="3.7109375" style="844" customWidth="1"/>
    <col min="1825" max="1825" width="3.85546875" style="844" customWidth="1"/>
    <col min="1826" max="1826" width="4.42578125" style="844" customWidth="1"/>
    <col min="1827" max="1827" width="3.85546875" style="844" customWidth="1"/>
    <col min="1828" max="1828" width="4.7109375" style="844" customWidth="1"/>
    <col min="1829" max="1829" width="3.85546875" style="844" customWidth="1"/>
    <col min="1830" max="2048" width="9.140625" style="844"/>
    <col min="2049" max="2049" width="41.85546875" style="844" customWidth="1"/>
    <col min="2050" max="2050" width="3.7109375" style="844" customWidth="1"/>
    <col min="2051" max="2051" width="3.85546875" style="844" customWidth="1"/>
    <col min="2052" max="2052" width="4.7109375" style="844" customWidth="1"/>
    <col min="2053" max="2053" width="3.85546875" style="844" customWidth="1"/>
    <col min="2054" max="2054" width="4.7109375" style="844" customWidth="1"/>
    <col min="2055" max="2055" width="3.85546875" style="844" customWidth="1"/>
    <col min="2056" max="2056" width="3.7109375" style="844" customWidth="1"/>
    <col min="2057" max="2057" width="3.85546875" style="844" customWidth="1"/>
    <col min="2058" max="2058" width="3.7109375" style="844" customWidth="1"/>
    <col min="2059" max="2059" width="3.85546875" style="844" customWidth="1"/>
    <col min="2060" max="2060" width="3.7109375" style="844" customWidth="1"/>
    <col min="2061" max="2061" width="3.85546875" style="844" customWidth="1"/>
    <col min="2062" max="2062" width="4.7109375" style="844" customWidth="1"/>
    <col min="2063" max="2063" width="3.85546875" style="844" customWidth="1"/>
    <col min="2064" max="2064" width="4.7109375" style="844" customWidth="1"/>
    <col min="2065" max="2065" width="3.85546875" style="844" customWidth="1"/>
    <col min="2066" max="2066" width="3.7109375" style="844" customWidth="1"/>
    <col min="2067" max="2067" width="3.85546875" style="844" customWidth="1"/>
    <col min="2068" max="2068" width="3.7109375" style="844" customWidth="1"/>
    <col min="2069" max="2069" width="3.85546875" style="844" customWidth="1"/>
    <col min="2070" max="2070" width="3.7109375" style="844" customWidth="1"/>
    <col min="2071" max="2071" width="3.85546875" style="844" customWidth="1"/>
    <col min="2072" max="2072" width="3.7109375" style="844" customWidth="1"/>
    <col min="2073" max="2073" width="3.85546875" style="844" customWidth="1"/>
    <col min="2074" max="2074" width="3.7109375" style="844" customWidth="1"/>
    <col min="2075" max="2075" width="3.85546875" style="844" customWidth="1"/>
    <col min="2076" max="2076" width="3.7109375" style="844" customWidth="1"/>
    <col min="2077" max="2077" width="3.85546875" style="844" customWidth="1"/>
    <col min="2078" max="2078" width="3.7109375" style="844" customWidth="1"/>
    <col min="2079" max="2079" width="3.85546875" style="844" customWidth="1"/>
    <col min="2080" max="2080" width="3.7109375" style="844" customWidth="1"/>
    <col min="2081" max="2081" width="3.85546875" style="844" customWidth="1"/>
    <col min="2082" max="2082" width="4.42578125" style="844" customWidth="1"/>
    <col min="2083" max="2083" width="3.85546875" style="844" customWidth="1"/>
    <col min="2084" max="2084" width="4.7109375" style="844" customWidth="1"/>
    <col min="2085" max="2085" width="3.85546875" style="844" customWidth="1"/>
    <col min="2086" max="2304" width="9.140625" style="844"/>
    <col min="2305" max="2305" width="41.85546875" style="844" customWidth="1"/>
    <col min="2306" max="2306" width="3.7109375" style="844" customWidth="1"/>
    <col min="2307" max="2307" width="3.85546875" style="844" customWidth="1"/>
    <col min="2308" max="2308" width="4.7109375" style="844" customWidth="1"/>
    <col min="2309" max="2309" width="3.85546875" style="844" customWidth="1"/>
    <col min="2310" max="2310" width="4.7109375" style="844" customWidth="1"/>
    <col min="2311" max="2311" width="3.85546875" style="844" customWidth="1"/>
    <col min="2312" max="2312" width="3.7109375" style="844" customWidth="1"/>
    <col min="2313" max="2313" width="3.85546875" style="844" customWidth="1"/>
    <col min="2314" max="2314" width="3.7109375" style="844" customWidth="1"/>
    <col min="2315" max="2315" width="3.85546875" style="844" customWidth="1"/>
    <col min="2316" max="2316" width="3.7109375" style="844" customWidth="1"/>
    <col min="2317" max="2317" width="3.85546875" style="844" customWidth="1"/>
    <col min="2318" max="2318" width="4.7109375" style="844" customWidth="1"/>
    <col min="2319" max="2319" width="3.85546875" style="844" customWidth="1"/>
    <col min="2320" max="2320" width="4.7109375" style="844" customWidth="1"/>
    <col min="2321" max="2321" width="3.85546875" style="844" customWidth="1"/>
    <col min="2322" max="2322" width="3.7109375" style="844" customWidth="1"/>
    <col min="2323" max="2323" width="3.85546875" style="844" customWidth="1"/>
    <col min="2324" max="2324" width="3.7109375" style="844" customWidth="1"/>
    <col min="2325" max="2325" width="3.85546875" style="844" customWidth="1"/>
    <col min="2326" max="2326" width="3.7109375" style="844" customWidth="1"/>
    <col min="2327" max="2327" width="3.85546875" style="844" customWidth="1"/>
    <col min="2328" max="2328" width="3.7109375" style="844" customWidth="1"/>
    <col min="2329" max="2329" width="3.85546875" style="844" customWidth="1"/>
    <col min="2330" max="2330" width="3.7109375" style="844" customWidth="1"/>
    <col min="2331" max="2331" width="3.85546875" style="844" customWidth="1"/>
    <col min="2332" max="2332" width="3.7109375" style="844" customWidth="1"/>
    <col min="2333" max="2333" width="3.85546875" style="844" customWidth="1"/>
    <col min="2334" max="2334" width="3.7109375" style="844" customWidth="1"/>
    <col min="2335" max="2335" width="3.85546875" style="844" customWidth="1"/>
    <col min="2336" max="2336" width="3.7109375" style="844" customWidth="1"/>
    <col min="2337" max="2337" width="3.85546875" style="844" customWidth="1"/>
    <col min="2338" max="2338" width="4.42578125" style="844" customWidth="1"/>
    <col min="2339" max="2339" width="3.85546875" style="844" customWidth="1"/>
    <col min="2340" max="2340" width="4.7109375" style="844" customWidth="1"/>
    <col min="2341" max="2341" width="3.85546875" style="844" customWidth="1"/>
    <col min="2342" max="2560" width="9.140625" style="844"/>
    <col min="2561" max="2561" width="41.85546875" style="844" customWidth="1"/>
    <col min="2562" max="2562" width="3.7109375" style="844" customWidth="1"/>
    <col min="2563" max="2563" width="3.85546875" style="844" customWidth="1"/>
    <col min="2564" max="2564" width="4.7109375" style="844" customWidth="1"/>
    <col min="2565" max="2565" width="3.85546875" style="844" customWidth="1"/>
    <col min="2566" max="2566" width="4.7109375" style="844" customWidth="1"/>
    <col min="2567" max="2567" width="3.85546875" style="844" customWidth="1"/>
    <col min="2568" max="2568" width="3.7109375" style="844" customWidth="1"/>
    <col min="2569" max="2569" width="3.85546875" style="844" customWidth="1"/>
    <col min="2570" max="2570" width="3.7109375" style="844" customWidth="1"/>
    <col min="2571" max="2571" width="3.85546875" style="844" customWidth="1"/>
    <col min="2572" max="2572" width="3.7109375" style="844" customWidth="1"/>
    <col min="2573" max="2573" width="3.85546875" style="844" customWidth="1"/>
    <col min="2574" max="2574" width="4.7109375" style="844" customWidth="1"/>
    <col min="2575" max="2575" width="3.85546875" style="844" customWidth="1"/>
    <col min="2576" max="2576" width="4.7109375" style="844" customWidth="1"/>
    <col min="2577" max="2577" width="3.85546875" style="844" customWidth="1"/>
    <col min="2578" max="2578" width="3.7109375" style="844" customWidth="1"/>
    <col min="2579" max="2579" width="3.85546875" style="844" customWidth="1"/>
    <col min="2580" max="2580" width="3.7109375" style="844" customWidth="1"/>
    <col min="2581" max="2581" width="3.85546875" style="844" customWidth="1"/>
    <col min="2582" max="2582" width="3.7109375" style="844" customWidth="1"/>
    <col min="2583" max="2583" width="3.85546875" style="844" customWidth="1"/>
    <col min="2584" max="2584" width="3.7109375" style="844" customWidth="1"/>
    <col min="2585" max="2585" width="3.85546875" style="844" customWidth="1"/>
    <col min="2586" max="2586" width="3.7109375" style="844" customWidth="1"/>
    <col min="2587" max="2587" width="3.85546875" style="844" customWidth="1"/>
    <col min="2588" max="2588" width="3.7109375" style="844" customWidth="1"/>
    <col min="2589" max="2589" width="3.85546875" style="844" customWidth="1"/>
    <col min="2590" max="2590" width="3.7109375" style="844" customWidth="1"/>
    <col min="2591" max="2591" width="3.85546875" style="844" customWidth="1"/>
    <col min="2592" max="2592" width="3.7109375" style="844" customWidth="1"/>
    <col min="2593" max="2593" width="3.85546875" style="844" customWidth="1"/>
    <col min="2594" max="2594" width="4.42578125" style="844" customWidth="1"/>
    <col min="2595" max="2595" width="3.85546875" style="844" customWidth="1"/>
    <col min="2596" max="2596" width="4.7109375" style="844" customWidth="1"/>
    <col min="2597" max="2597" width="3.85546875" style="844" customWidth="1"/>
    <col min="2598" max="2816" width="9.140625" style="844"/>
    <col min="2817" max="2817" width="41.85546875" style="844" customWidth="1"/>
    <col min="2818" max="2818" width="3.7109375" style="844" customWidth="1"/>
    <col min="2819" max="2819" width="3.85546875" style="844" customWidth="1"/>
    <col min="2820" max="2820" width="4.7109375" style="844" customWidth="1"/>
    <col min="2821" max="2821" width="3.85546875" style="844" customWidth="1"/>
    <col min="2822" max="2822" width="4.7109375" style="844" customWidth="1"/>
    <col min="2823" max="2823" width="3.85546875" style="844" customWidth="1"/>
    <col min="2824" max="2824" width="3.7109375" style="844" customWidth="1"/>
    <col min="2825" max="2825" width="3.85546875" style="844" customWidth="1"/>
    <col min="2826" max="2826" width="3.7109375" style="844" customWidth="1"/>
    <col min="2827" max="2827" width="3.85546875" style="844" customWidth="1"/>
    <col min="2828" max="2828" width="3.7109375" style="844" customWidth="1"/>
    <col min="2829" max="2829" width="3.85546875" style="844" customWidth="1"/>
    <col min="2830" max="2830" width="4.7109375" style="844" customWidth="1"/>
    <col min="2831" max="2831" width="3.85546875" style="844" customWidth="1"/>
    <col min="2832" max="2832" width="4.7109375" style="844" customWidth="1"/>
    <col min="2833" max="2833" width="3.85546875" style="844" customWidth="1"/>
    <col min="2834" max="2834" width="3.7109375" style="844" customWidth="1"/>
    <col min="2835" max="2835" width="3.85546875" style="844" customWidth="1"/>
    <col min="2836" max="2836" width="3.7109375" style="844" customWidth="1"/>
    <col min="2837" max="2837" width="3.85546875" style="844" customWidth="1"/>
    <col min="2838" max="2838" width="3.7109375" style="844" customWidth="1"/>
    <col min="2839" max="2839" width="3.85546875" style="844" customWidth="1"/>
    <col min="2840" max="2840" width="3.7109375" style="844" customWidth="1"/>
    <col min="2841" max="2841" width="3.85546875" style="844" customWidth="1"/>
    <col min="2842" max="2842" width="3.7109375" style="844" customWidth="1"/>
    <col min="2843" max="2843" width="3.85546875" style="844" customWidth="1"/>
    <col min="2844" max="2844" width="3.7109375" style="844" customWidth="1"/>
    <col min="2845" max="2845" width="3.85546875" style="844" customWidth="1"/>
    <col min="2846" max="2846" width="3.7109375" style="844" customWidth="1"/>
    <col min="2847" max="2847" width="3.85546875" style="844" customWidth="1"/>
    <col min="2848" max="2848" width="3.7109375" style="844" customWidth="1"/>
    <col min="2849" max="2849" width="3.85546875" style="844" customWidth="1"/>
    <col min="2850" max="2850" width="4.42578125" style="844" customWidth="1"/>
    <col min="2851" max="2851" width="3.85546875" style="844" customWidth="1"/>
    <col min="2852" max="2852" width="4.7109375" style="844" customWidth="1"/>
    <col min="2853" max="2853" width="3.85546875" style="844" customWidth="1"/>
    <col min="2854" max="3072" width="9.140625" style="844"/>
    <col min="3073" max="3073" width="41.85546875" style="844" customWidth="1"/>
    <col min="3074" max="3074" width="3.7109375" style="844" customWidth="1"/>
    <col min="3075" max="3075" width="3.85546875" style="844" customWidth="1"/>
    <col min="3076" max="3076" width="4.7109375" style="844" customWidth="1"/>
    <col min="3077" max="3077" width="3.85546875" style="844" customWidth="1"/>
    <col min="3078" max="3078" width="4.7109375" style="844" customWidth="1"/>
    <col min="3079" max="3079" width="3.85546875" style="844" customWidth="1"/>
    <col min="3080" max="3080" width="3.7109375" style="844" customWidth="1"/>
    <col min="3081" max="3081" width="3.85546875" style="844" customWidth="1"/>
    <col min="3082" max="3082" width="3.7109375" style="844" customWidth="1"/>
    <col min="3083" max="3083" width="3.85546875" style="844" customWidth="1"/>
    <col min="3084" max="3084" width="3.7109375" style="844" customWidth="1"/>
    <col min="3085" max="3085" width="3.85546875" style="844" customWidth="1"/>
    <col min="3086" max="3086" width="4.7109375" style="844" customWidth="1"/>
    <col min="3087" max="3087" width="3.85546875" style="844" customWidth="1"/>
    <col min="3088" max="3088" width="4.7109375" style="844" customWidth="1"/>
    <col min="3089" max="3089" width="3.85546875" style="844" customWidth="1"/>
    <col min="3090" max="3090" width="3.7109375" style="844" customWidth="1"/>
    <col min="3091" max="3091" width="3.85546875" style="844" customWidth="1"/>
    <col min="3092" max="3092" width="3.7109375" style="844" customWidth="1"/>
    <col min="3093" max="3093" width="3.85546875" style="844" customWidth="1"/>
    <col min="3094" max="3094" width="3.7109375" style="844" customWidth="1"/>
    <col min="3095" max="3095" width="3.85546875" style="844" customWidth="1"/>
    <col min="3096" max="3096" width="3.7109375" style="844" customWidth="1"/>
    <col min="3097" max="3097" width="3.85546875" style="844" customWidth="1"/>
    <col min="3098" max="3098" width="3.7109375" style="844" customWidth="1"/>
    <col min="3099" max="3099" width="3.85546875" style="844" customWidth="1"/>
    <col min="3100" max="3100" width="3.7109375" style="844" customWidth="1"/>
    <col min="3101" max="3101" width="3.85546875" style="844" customWidth="1"/>
    <col min="3102" max="3102" width="3.7109375" style="844" customWidth="1"/>
    <col min="3103" max="3103" width="3.85546875" style="844" customWidth="1"/>
    <col min="3104" max="3104" width="3.7109375" style="844" customWidth="1"/>
    <col min="3105" max="3105" width="3.85546875" style="844" customWidth="1"/>
    <col min="3106" max="3106" width="4.42578125" style="844" customWidth="1"/>
    <col min="3107" max="3107" width="3.85546875" style="844" customWidth="1"/>
    <col min="3108" max="3108" width="4.7109375" style="844" customWidth="1"/>
    <col min="3109" max="3109" width="3.85546875" style="844" customWidth="1"/>
    <col min="3110" max="3328" width="9.140625" style="844"/>
    <col min="3329" max="3329" width="41.85546875" style="844" customWidth="1"/>
    <col min="3330" max="3330" width="3.7109375" style="844" customWidth="1"/>
    <col min="3331" max="3331" width="3.85546875" style="844" customWidth="1"/>
    <col min="3332" max="3332" width="4.7109375" style="844" customWidth="1"/>
    <col min="3333" max="3333" width="3.85546875" style="844" customWidth="1"/>
    <col min="3334" max="3334" width="4.7109375" style="844" customWidth="1"/>
    <col min="3335" max="3335" width="3.85546875" style="844" customWidth="1"/>
    <col min="3336" max="3336" width="3.7109375" style="844" customWidth="1"/>
    <col min="3337" max="3337" width="3.85546875" style="844" customWidth="1"/>
    <col min="3338" max="3338" width="3.7109375" style="844" customWidth="1"/>
    <col min="3339" max="3339" width="3.85546875" style="844" customWidth="1"/>
    <col min="3340" max="3340" width="3.7109375" style="844" customWidth="1"/>
    <col min="3341" max="3341" width="3.85546875" style="844" customWidth="1"/>
    <col min="3342" max="3342" width="4.7109375" style="844" customWidth="1"/>
    <col min="3343" max="3343" width="3.85546875" style="844" customWidth="1"/>
    <col min="3344" max="3344" width="4.7109375" style="844" customWidth="1"/>
    <col min="3345" max="3345" width="3.85546875" style="844" customWidth="1"/>
    <col min="3346" max="3346" width="3.7109375" style="844" customWidth="1"/>
    <col min="3347" max="3347" width="3.85546875" style="844" customWidth="1"/>
    <col min="3348" max="3348" width="3.7109375" style="844" customWidth="1"/>
    <col min="3349" max="3349" width="3.85546875" style="844" customWidth="1"/>
    <col min="3350" max="3350" width="3.7109375" style="844" customWidth="1"/>
    <col min="3351" max="3351" width="3.85546875" style="844" customWidth="1"/>
    <col min="3352" max="3352" width="3.7109375" style="844" customWidth="1"/>
    <col min="3353" max="3353" width="3.85546875" style="844" customWidth="1"/>
    <col min="3354" max="3354" width="3.7109375" style="844" customWidth="1"/>
    <col min="3355" max="3355" width="3.85546875" style="844" customWidth="1"/>
    <col min="3356" max="3356" width="3.7109375" style="844" customWidth="1"/>
    <col min="3357" max="3357" width="3.85546875" style="844" customWidth="1"/>
    <col min="3358" max="3358" width="3.7109375" style="844" customWidth="1"/>
    <col min="3359" max="3359" width="3.85546875" style="844" customWidth="1"/>
    <col min="3360" max="3360" width="3.7109375" style="844" customWidth="1"/>
    <col min="3361" max="3361" width="3.85546875" style="844" customWidth="1"/>
    <col min="3362" max="3362" width="4.42578125" style="844" customWidth="1"/>
    <col min="3363" max="3363" width="3.85546875" style="844" customWidth="1"/>
    <col min="3364" max="3364" width="4.7109375" style="844" customWidth="1"/>
    <col min="3365" max="3365" width="3.85546875" style="844" customWidth="1"/>
    <col min="3366" max="3584" width="9.140625" style="844"/>
    <col min="3585" max="3585" width="41.85546875" style="844" customWidth="1"/>
    <col min="3586" max="3586" width="3.7109375" style="844" customWidth="1"/>
    <col min="3587" max="3587" width="3.85546875" style="844" customWidth="1"/>
    <col min="3588" max="3588" width="4.7109375" style="844" customWidth="1"/>
    <col min="3589" max="3589" width="3.85546875" style="844" customWidth="1"/>
    <col min="3590" max="3590" width="4.7109375" style="844" customWidth="1"/>
    <col min="3591" max="3591" width="3.85546875" style="844" customWidth="1"/>
    <col min="3592" max="3592" width="3.7109375" style="844" customWidth="1"/>
    <col min="3593" max="3593" width="3.85546875" style="844" customWidth="1"/>
    <col min="3594" max="3594" width="3.7109375" style="844" customWidth="1"/>
    <col min="3595" max="3595" width="3.85546875" style="844" customWidth="1"/>
    <col min="3596" max="3596" width="3.7109375" style="844" customWidth="1"/>
    <col min="3597" max="3597" width="3.85546875" style="844" customWidth="1"/>
    <col min="3598" max="3598" width="4.7109375" style="844" customWidth="1"/>
    <col min="3599" max="3599" width="3.85546875" style="844" customWidth="1"/>
    <col min="3600" max="3600" width="4.7109375" style="844" customWidth="1"/>
    <col min="3601" max="3601" width="3.85546875" style="844" customWidth="1"/>
    <col min="3602" max="3602" width="3.7109375" style="844" customWidth="1"/>
    <col min="3603" max="3603" width="3.85546875" style="844" customWidth="1"/>
    <col min="3604" max="3604" width="3.7109375" style="844" customWidth="1"/>
    <col min="3605" max="3605" width="3.85546875" style="844" customWidth="1"/>
    <col min="3606" max="3606" width="3.7109375" style="844" customWidth="1"/>
    <col min="3607" max="3607" width="3.85546875" style="844" customWidth="1"/>
    <col min="3608" max="3608" width="3.7109375" style="844" customWidth="1"/>
    <col min="3609" max="3609" width="3.85546875" style="844" customWidth="1"/>
    <col min="3610" max="3610" width="3.7109375" style="844" customWidth="1"/>
    <col min="3611" max="3611" width="3.85546875" style="844" customWidth="1"/>
    <col min="3612" max="3612" width="3.7109375" style="844" customWidth="1"/>
    <col min="3613" max="3613" width="3.85546875" style="844" customWidth="1"/>
    <col min="3614" max="3614" width="3.7109375" style="844" customWidth="1"/>
    <col min="3615" max="3615" width="3.85546875" style="844" customWidth="1"/>
    <col min="3616" max="3616" width="3.7109375" style="844" customWidth="1"/>
    <col min="3617" max="3617" width="3.85546875" style="844" customWidth="1"/>
    <col min="3618" max="3618" width="4.42578125" style="844" customWidth="1"/>
    <col min="3619" max="3619" width="3.85546875" style="844" customWidth="1"/>
    <col min="3620" max="3620" width="4.7109375" style="844" customWidth="1"/>
    <col min="3621" max="3621" width="3.85546875" style="844" customWidth="1"/>
    <col min="3622" max="3840" width="9.140625" style="844"/>
    <col min="3841" max="3841" width="41.85546875" style="844" customWidth="1"/>
    <col min="3842" max="3842" width="3.7109375" style="844" customWidth="1"/>
    <col min="3843" max="3843" width="3.85546875" style="844" customWidth="1"/>
    <col min="3844" max="3844" width="4.7109375" style="844" customWidth="1"/>
    <col min="3845" max="3845" width="3.85546875" style="844" customWidth="1"/>
    <col min="3846" max="3846" width="4.7109375" style="844" customWidth="1"/>
    <col min="3847" max="3847" width="3.85546875" style="844" customWidth="1"/>
    <col min="3848" max="3848" width="3.7109375" style="844" customWidth="1"/>
    <col min="3849" max="3849" width="3.85546875" style="844" customWidth="1"/>
    <col min="3850" max="3850" width="3.7109375" style="844" customWidth="1"/>
    <col min="3851" max="3851" width="3.85546875" style="844" customWidth="1"/>
    <col min="3852" max="3852" width="3.7109375" style="844" customWidth="1"/>
    <col min="3853" max="3853" width="3.85546875" style="844" customWidth="1"/>
    <col min="3854" max="3854" width="4.7109375" style="844" customWidth="1"/>
    <col min="3855" max="3855" width="3.85546875" style="844" customWidth="1"/>
    <col min="3856" max="3856" width="4.7109375" style="844" customWidth="1"/>
    <col min="3857" max="3857" width="3.85546875" style="844" customWidth="1"/>
    <col min="3858" max="3858" width="3.7109375" style="844" customWidth="1"/>
    <col min="3859" max="3859" width="3.85546875" style="844" customWidth="1"/>
    <col min="3860" max="3860" width="3.7109375" style="844" customWidth="1"/>
    <col min="3861" max="3861" width="3.85546875" style="844" customWidth="1"/>
    <col min="3862" max="3862" width="3.7109375" style="844" customWidth="1"/>
    <col min="3863" max="3863" width="3.85546875" style="844" customWidth="1"/>
    <col min="3864" max="3864" width="3.7109375" style="844" customWidth="1"/>
    <col min="3865" max="3865" width="3.85546875" style="844" customWidth="1"/>
    <col min="3866" max="3866" width="3.7109375" style="844" customWidth="1"/>
    <col min="3867" max="3867" width="3.85546875" style="844" customWidth="1"/>
    <col min="3868" max="3868" width="3.7109375" style="844" customWidth="1"/>
    <col min="3869" max="3869" width="3.85546875" style="844" customWidth="1"/>
    <col min="3870" max="3870" width="3.7109375" style="844" customWidth="1"/>
    <col min="3871" max="3871" width="3.85546875" style="844" customWidth="1"/>
    <col min="3872" max="3872" width="3.7109375" style="844" customWidth="1"/>
    <col min="3873" max="3873" width="3.85546875" style="844" customWidth="1"/>
    <col min="3874" max="3874" width="4.42578125" style="844" customWidth="1"/>
    <col min="3875" max="3875" width="3.85546875" style="844" customWidth="1"/>
    <col min="3876" max="3876" width="4.7109375" style="844" customWidth="1"/>
    <col min="3877" max="3877" width="3.85546875" style="844" customWidth="1"/>
    <col min="3878" max="4096" width="9.140625" style="844"/>
    <col min="4097" max="4097" width="41.85546875" style="844" customWidth="1"/>
    <col min="4098" max="4098" width="3.7109375" style="844" customWidth="1"/>
    <col min="4099" max="4099" width="3.85546875" style="844" customWidth="1"/>
    <col min="4100" max="4100" width="4.7109375" style="844" customWidth="1"/>
    <col min="4101" max="4101" width="3.85546875" style="844" customWidth="1"/>
    <col min="4102" max="4102" width="4.7109375" style="844" customWidth="1"/>
    <col min="4103" max="4103" width="3.85546875" style="844" customWidth="1"/>
    <col min="4104" max="4104" width="3.7109375" style="844" customWidth="1"/>
    <col min="4105" max="4105" width="3.85546875" style="844" customWidth="1"/>
    <col min="4106" max="4106" width="3.7109375" style="844" customWidth="1"/>
    <col min="4107" max="4107" width="3.85546875" style="844" customWidth="1"/>
    <col min="4108" max="4108" width="3.7109375" style="844" customWidth="1"/>
    <col min="4109" max="4109" width="3.85546875" style="844" customWidth="1"/>
    <col min="4110" max="4110" width="4.7109375" style="844" customWidth="1"/>
    <col min="4111" max="4111" width="3.85546875" style="844" customWidth="1"/>
    <col min="4112" max="4112" width="4.7109375" style="844" customWidth="1"/>
    <col min="4113" max="4113" width="3.85546875" style="844" customWidth="1"/>
    <col min="4114" max="4114" width="3.7109375" style="844" customWidth="1"/>
    <col min="4115" max="4115" width="3.85546875" style="844" customWidth="1"/>
    <col min="4116" max="4116" width="3.7109375" style="844" customWidth="1"/>
    <col min="4117" max="4117" width="3.85546875" style="844" customWidth="1"/>
    <col min="4118" max="4118" width="3.7109375" style="844" customWidth="1"/>
    <col min="4119" max="4119" width="3.85546875" style="844" customWidth="1"/>
    <col min="4120" max="4120" width="3.7109375" style="844" customWidth="1"/>
    <col min="4121" max="4121" width="3.85546875" style="844" customWidth="1"/>
    <col min="4122" max="4122" width="3.7109375" style="844" customWidth="1"/>
    <col min="4123" max="4123" width="3.85546875" style="844" customWidth="1"/>
    <col min="4124" max="4124" width="3.7109375" style="844" customWidth="1"/>
    <col min="4125" max="4125" width="3.85546875" style="844" customWidth="1"/>
    <col min="4126" max="4126" width="3.7109375" style="844" customWidth="1"/>
    <col min="4127" max="4127" width="3.85546875" style="844" customWidth="1"/>
    <col min="4128" max="4128" width="3.7109375" style="844" customWidth="1"/>
    <col min="4129" max="4129" width="3.85546875" style="844" customWidth="1"/>
    <col min="4130" max="4130" width="4.42578125" style="844" customWidth="1"/>
    <col min="4131" max="4131" width="3.85546875" style="844" customWidth="1"/>
    <col min="4132" max="4132" width="4.7109375" style="844" customWidth="1"/>
    <col min="4133" max="4133" width="3.85546875" style="844" customWidth="1"/>
    <col min="4134" max="4352" width="9.140625" style="844"/>
    <col min="4353" max="4353" width="41.85546875" style="844" customWidth="1"/>
    <col min="4354" max="4354" width="3.7109375" style="844" customWidth="1"/>
    <col min="4355" max="4355" width="3.85546875" style="844" customWidth="1"/>
    <col min="4356" max="4356" width="4.7109375" style="844" customWidth="1"/>
    <col min="4357" max="4357" width="3.85546875" style="844" customWidth="1"/>
    <col min="4358" max="4358" width="4.7109375" style="844" customWidth="1"/>
    <col min="4359" max="4359" width="3.85546875" style="844" customWidth="1"/>
    <col min="4360" max="4360" width="3.7109375" style="844" customWidth="1"/>
    <col min="4361" max="4361" width="3.85546875" style="844" customWidth="1"/>
    <col min="4362" max="4362" width="3.7109375" style="844" customWidth="1"/>
    <col min="4363" max="4363" width="3.85546875" style="844" customWidth="1"/>
    <col min="4364" max="4364" width="3.7109375" style="844" customWidth="1"/>
    <col min="4365" max="4365" width="3.85546875" style="844" customWidth="1"/>
    <col min="4366" max="4366" width="4.7109375" style="844" customWidth="1"/>
    <col min="4367" max="4367" width="3.85546875" style="844" customWidth="1"/>
    <col min="4368" max="4368" width="4.7109375" style="844" customWidth="1"/>
    <col min="4369" max="4369" width="3.85546875" style="844" customWidth="1"/>
    <col min="4370" max="4370" width="3.7109375" style="844" customWidth="1"/>
    <col min="4371" max="4371" width="3.85546875" style="844" customWidth="1"/>
    <col min="4372" max="4372" width="3.7109375" style="844" customWidth="1"/>
    <col min="4373" max="4373" width="3.85546875" style="844" customWidth="1"/>
    <col min="4374" max="4374" width="3.7109375" style="844" customWidth="1"/>
    <col min="4375" max="4375" width="3.85546875" style="844" customWidth="1"/>
    <col min="4376" max="4376" width="3.7109375" style="844" customWidth="1"/>
    <col min="4377" max="4377" width="3.85546875" style="844" customWidth="1"/>
    <col min="4378" max="4378" width="3.7109375" style="844" customWidth="1"/>
    <col min="4379" max="4379" width="3.85546875" style="844" customWidth="1"/>
    <col min="4380" max="4380" width="3.7109375" style="844" customWidth="1"/>
    <col min="4381" max="4381" width="3.85546875" style="844" customWidth="1"/>
    <col min="4382" max="4382" width="3.7109375" style="844" customWidth="1"/>
    <col min="4383" max="4383" width="3.85546875" style="844" customWidth="1"/>
    <col min="4384" max="4384" width="3.7109375" style="844" customWidth="1"/>
    <col min="4385" max="4385" width="3.85546875" style="844" customWidth="1"/>
    <col min="4386" max="4386" width="4.42578125" style="844" customWidth="1"/>
    <col min="4387" max="4387" width="3.85546875" style="844" customWidth="1"/>
    <col min="4388" max="4388" width="4.7109375" style="844" customWidth="1"/>
    <col min="4389" max="4389" width="3.85546875" style="844" customWidth="1"/>
    <col min="4390" max="4608" width="9.140625" style="844"/>
    <col min="4609" max="4609" width="41.85546875" style="844" customWidth="1"/>
    <col min="4610" max="4610" width="3.7109375" style="844" customWidth="1"/>
    <col min="4611" max="4611" width="3.85546875" style="844" customWidth="1"/>
    <col min="4612" max="4612" width="4.7109375" style="844" customWidth="1"/>
    <col min="4613" max="4613" width="3.85546875" style="844" customWidth="1"/>
    <col min="4614" max="4614" width="4.7109375" style="844" customWidth="1"/>
    <col min="4615" max="4615" width="3.85546875" style="844" customWidth="1"/>
    <col min="4616" max="4616" width="3.7109375" style="844" customWidth="1"/>
    <col min="4617" max="4617" width="3.85546875" style="844" customWidth="1"/>
    <col min="4618" max="4618" width="3.7109375" style="844" customWidth="1"/>
    <col min="4619" max="4619" width="3.85546875" style="844" customWidth="1"/>
    <col min="4620" max="4620" width="3.7109375" style="844" customWidth="1"/>
    <col min="4621" max="4621" width="3.85546875" style="844" customWidth="1"/>
    <col min="4622" max="4622" width="4.7109375" style="844" customWidth="1"/>
    <col min="4623" max="4623" width="3.85546875" style="844" customWidth="1"/>
    <col min="4624" max="4624" width="4.7109375" style="844" customWidth="1"/>
    <col min="4625" max="4625" width="3.85546875" style="844" customWidth="1"/>
    <col min="4626" max="4626" width="3.7109375" style="844" customWidth="1"/>
    <col min="4627" max="4627" width="3.85546875" style="844" customWidth="1"/>
    <col min="4628" max="4628" width="3.7109375" style="844" customWidth="1"/>
    <col min="4629" max="4629" width="3.85546875" style="844" customWidth="1"/>
    <col min="4630" max="4630" width="3.7109375" style="844" customWidth="1"/>
    <col min="4631" max="4631" width="3.85546875" style="844" customWidth="1"/>
    <col min="4632" max="4632" width="3.7109375" style="844" customWidth="1"/>
    <col min="4633" max="4633" width="3.85546875" style="844" customWidth="1"/>
    <col min="4634" max="4634" width="3.7109375" style="844" customWidth="1"/>
    <col min="4635" max="4635" width="3.85546875" style="844" customWidth="1"/>
    <col min="4636" max="4636" width="3.7109375" style="844" customWidth="1"/>
    <col min="4637" max="4637" width="3.85546875" style="844" customWidth="1"/>
    <col min="4638" max="4638" width="3.7109375" style="844" customWidth="1"/>
    <col min="4639" max="4639" width="3.85546875" style="844" customWidth="1"/>
    <col min="4640" max="4640" width="3.7109375" style="844" customWidth="1"/>
    <col min="4641" max="4641" width="3.85546875" style="844" customWidth="1"/>
    <col min="4642" max="4642" width="4.42578125" style="844" customWidth="1"/>
    <col min="4643" max="4643" width="3.85546875" style="844" customWidth="1"/>
    <col min="4644" max="4644" width="4.7109375" style="844" customWidth="1"/>
    <col min="4645" max="4645" width="3.85546875" style="844" customWidth="1"/>
    <col min="4646" max="4864" width="9.140625" style="844"/>
    <col min="4865" max="4865" width="41.85546875" style="844" customWidth="1"/>
    <col min="4866" max="4866" width="3.7109375" style="844" customWidth="1"/>
    <col min="4867" max="4867" width="3.85546875" style="844" customWidth="1"/>
    <col min="4868" max="4868" width="4.7109375" style="844" customWidth="1"/>
    <col min="4869" max="4869" width="3.85546875" style="844" customWidth="1"/>
    <col min="4870" max="4870" width="4.7109375" style="844" customWidth="1"/>
    <col min="4871" max="4871" width="3.85546875" style="844" customWidth="1"/>
    <col min="4872" max="4872" width="3.7109375" style="844" customWidth="1"/>
    <col min="4873" max="4873" width="3.85546875" style="844" customWidth="1"/>
    <col min="4874" max="4874" width="3.7109375" style="844" customWidth="1"/>
    <col min="4875" max="4875" width="3.85546875" style="844" customWidth="1"/>
    <col min="4876" max="4876" width="3.7109375" style="844" customWidth="1"/>
    <col min="4877" max="4877" width="3.85546875" style="844" customWidth="1"/>
    <col min="4878" max="4878" width="4.7109375" style="844" customWidth="1"/>
    <col min="4879" max="4879" width="3.85546875" style="844" customWidth="1"/>
    <col min="4880" max="4880" width="4.7109375" style="844" customWidth="1"/>
    <col min="4881" max="4881" width="3.85546875" style="844" customWidth="1"/>
    <col min="4882" max="4882" width="3.7109375" style="844" customWidth="1"/>
    <col min="4883" max="4883" width="3.85546875" style="844" customWidth="1"/>
    <col min="4884" max="4884" width="3.7109375" style="844" customWidth="1"/>
    <col min="4885" max="4885" width="3.85546875" style="844" customWidth="1"/>
    <col min="4886" max="4886" width="3.7109375" style="844" customWidth="1"/>
    <col min="4887" max="4887" width="3.85546875" style="844" customWidth="1"/>
    <col min="4888" max="4888" width="3.7109375" style="844" customWidth="1"/>
    <col min="4889" max="4889" width="3.85546875" style="844" customWidth="1"/>
    <col min="4890" max="4890" width="3.7109375" style="844" customWidth="1"/>
    <col min="4891" max="4891" width="3.85546875" style="844" customWidth="1"/>
    <col min="4892" max="4892" width="3.7109375" style="844" customWidth="1"/>
    <col min="4893" max="4893" width="3.85546875" style="844" customWidth="1"/>
    <col min="4894" max="4894" width="3.7109375" style="844" customWidth="1"/>
    <col min="4895" max="4895" width="3.85546875" style="844" customWidth="1"/>
    <col min="4896" max="4896" width="3.7109375" style="844" customWidth="1"/>
    <col min="4897" max="4897" width="3.85546875" style="844" customWidth="1"/>
    <col min="4898" max="4898" width="4.42578125" style="844" customWidth="1"/>
    <col min="4899" max="4899" width="3.85546875" style="844" customWidth="1"/>
    <col min="4900" max="4900" width="4.7109375" style="844" customWidth="1"/>
    <col min="4901" max="4901" width="3.85546875" style="844" customWidth="1"/>
    <col min="4902" max="5120" width="9.140625" style="844"/>
    <col min="5121" max="5121" width="41.85546875" style="844" customWidth="1"/>
    <col min="5122" max="5122" width="3.7109375" style="844" customWidth="1"/>
    <col min="5123" max="5123" width="3.85546875" style="844" customWidth="1"/>
    <col min="5124" max="5124" width="4.7109375" style="844" customWidth="1"/>
    <col min="5125" max="5125" width="3.85546875" style="844" customWidth="1"/>
    <col min="5126" max="5126" width="4.7109375" style="844" customWidth="1"/>
    <col min="5127" max="5127" width="3.85546875" style="844" customWidth="1"/>
    <col min="5128" max="5128" width="3.7109375" style="844" customWidth="1"/>
    <col min="5129" max="5129" width="3.85546875" style="844" customWidth="1"/>
    <col min="5130" max="5130" width="3.7109375" style="844" customWidth="1"/>
    <col min="5131" max="5131" width="3.85546875" style="844" customWidth="1"/>
    <col min="5132" max="5132" width="3.7109375" style="844" customWidth="1"/>
    <col min="5133" max="5133" width="3.85546875" style="844" customWidth="1"/>
    <col min="5134" max="5134" width="4.7109375" style="844" customWidth="1"/>
    <col min="5135" max="5135" width="3.85546875" style="844" customWidth="1"/>
    <col min="5136" max="5136" width="4.7109375" style="844" customWidth="1"/>
    <col min="5137" max="5137" width="3.85546875" style="844" customWidth="1"/>
    <col min="5138" max="5138" width="3.7109375" style="844" customWidth="1"/>
    <col min="5139" max="5139" width="3.85546875" style="844" customWidth="1"/>
    <col min="5140" max="5140" width="3.7109375" style="844" customWidth="1"/>
    <col min="5141" max="5141" width="3.85546875" style="844" customWidth="1"/>
    <col min="5142" max="5142" width="3.7109375" style="844" customWidth="1"/>
    <col min="5143" max="5143" width="3.85546875" style="844" customWidth="1"/>
    <col min="5144" max="5144" width="3.7109375" style="844" customWidth="1"/>
    <col min="5145" max="5145" width="3.85546875" style="844" customWidth="1"/>
    <col min="5146" max="5146" width="3.7109375" style="844" customWidth="1"/>
    <col min="5147" max="5147" width="3.85546875" style="844" customWidth="1"/>
    <col min="5148" max="5148" width="3.7109375" style="844" customWidth="1"/>
    <col min="5149" max="5149" width="3.85546875" style="844" customWidth="1"/>
    <col min="5150" max="5150" width="3.7109375" style="844" customWidth="1"/>
    <col min="5151" max="5151" width="3.85546875" style="844" customWidth="1"/>
    <col min="5152" max="5152" width="3.7109375" style="844" customWidth="1"/>
    <col min="5153" max="5153" width="3.85546875" style="844" customWidth="1"/>
    <col min="5154" max="5154" width="4.42578125" style="844" customWidth="1"/>
    <col min="5155" max="5155" width="3.85546875" style="844" customWidth="1"/>
    <col min="5156" max="5156" width="4.7109375" style="844" customWidth="1"/>
    <col min="5157" max="5157" width="3.85546875" style="844" customWidth="1"/>
    <col min="5158" max="5376" width="9.140625" style="844"/>
    <col min="5377" max="5377" width="41.85546875" style="844" customWidth="1"/>
    <col min="5378" max="5378" width="3.7109375" style="844" customWidth="1"/>
    <col min="5379" max="5379" width="3.85546875" style="844" customWidth="1"/>
    <col min="5380" max="5380" width="4.7109375" style="844" customWidth="1"/>
    <col min="5381" max="5381" width="3.85546875" style="844" customWidth="1"/>
    <col min="5382" max="5382" width="4.7109375" style="844" customWidth="1"/>
    <col min="5383" max="5383" width="3.85546875" style="844" customWidth="1"/>
    <col min="5384" max="5384" width="3.7109375" style="844" customWidth="1"/>
    <col min="5385" max="5385" width="3.85546875" style="844" customWidth="1"/>
    <col min="5386" max="5386" width="3.7109375" style="844" customWidth="1"/>
    <col min="5387" max="5387" width="3.85546875" style="844" customWidth="1"/>
    <col min="5388" max="5388" width="3.7109375" style="844" customWidth="1"/>
    <col min="5389" max="5389" width="3.85546875" style="844" customWidth="1"/>
    <col min="5390" max="5390" width="4.7109375" style="844" customWidth="1"/>
    <col min="5391" max="5391" width="3.85546875" style="844" customWidth="1"/>
    <col min="5392" max="5392" width="4.7109375" style="844" customWidth="1"/>
    <col min="5393" max="5393" width="3.85546875" style="844" customWidth="1"/>
    <col min="5394" max="5394" width="3.7109375" style="844" customWidth="1"/>
    <col min="5395" max="5395" width="3.85546875" style="844" customWidth="1"/>
    <col min="5396" max="5396" width="3.7109375" style="844" customWidth="1"/>
    <col min="5397" max="5397" width="3.85546875" style="844" customWidth="1"/>
    <col min="5398" max="5398" width="3.7109375" style="844" customWidth="1"/>
    <col min="5399" max="5399" width="3.85546875" style="844" customWidth="1"/>
    <col min="5400" max="5400" width="3.7109375" style="844" customWidth="1"/>
    <col min="5401" max="5401" width="3.85546875" style="844" customWidth="1"/>
    <col min="5402" max="5402" width="3.7109375" style="844" customWidth="1"/>
    <col min="5403" max="5403" width="3.85546875" style="844" customWidth="1"/>
    <col min="5404" max="5404" width="3.7109375" style="844" customWidth="1"/>
    <col min="5405" max="5405" width="3.85546875" style="844" customWidth="1"/>
    <col min="5406" max="5406" width="3.7109375" style="844" customWidth="1"/>
    <col min="5407" max="5407" width="3.85546875" style="844" customWidth="1"/>
    <col min="5408" max="5408" width="3.7109375" style="844" customWidth="1"/>
    <col min="5409" max="5409" width="3.85546875" style="844" customWidth="1"/>
    <col min="5410" max="5410" width="4.42578125" style="844" customWidth="1"/>
    <col min="5411" max="5411" width="3.85546875" style="844" customWidth="1"/>
    <col min="5412" max="5412" width="4.7109375" style="844" customWidth="1"/>
    <col min="5413" max="5413" width="3.85546875" style="844" customWidth="1"/>
    <col min="5414" max="5632" width="9.140625" style="844"/>
    <col min="5633" max="5633" width="41.85546875" style="844" customWidth="1"/>
    <col min="5634" max="5634" width="3.7109375" style="844" customWidth="1"/>
    <col min="5635" max="5635" width="3.85546875" style="844" customWidth="1"/>
    <col min="5636" max="5636" width="4.7109375" style="844" customWidth="1"/>
    <col min="5637" max="5637" width="3.85546875" style="844" customWidth="1"/>
    <col min="5638" max="5638" width="4.7109375" style="844" customWidth="1"/>
    <col min="5639" max="5639" width="3.85546875" style="844" customWidth="1"/>
    <col min="5640" max="5640" width="3.7109375" style="844" customWidth="1"/>
    <col min="5641" max="5641" width="3.85546875" style="844" customWidth="1"/>
    <col min="5642" max="5642" width="3.7109375" style="844" customWidth="1"/>
    <col min="5643" max="5643" width="3.85546875" style="844" customWidth="1"/>
    <col min="5644" max="5644" width="3.7109375" style="844" customWidth="1"/>
    <col min="5645" max="5645" width="3.85546875" style="844" customWidth="1"/>
    <col min="5646" max="5646" width="4.7109375" style="844" customWidth="1"/>
    <col min="5647" max="5647" width="3.85546875" style="844" customWidth="1"/>
    <col min="5648" max="5648" width="4.7109375" style="844" customWidth="1"/>
    <col min="5649" max="5649" width="3.85546875" style="844" customWidth="1"/>
    <col min="5650" max="5650" width="3.7109375" style="844" customWidth="1"/>
    <col min="5651" max="5651" width="3.85546875" style="844" customWidth="1"/>
    <col min="5652" max="5652" width="3.7109375" style="844" customWidth="1"/>
    <col min="5653" max="5653" width="3.85546875" style="844" customWidth="1"/>
    <col min="5654" max="5654" width="3.7109375" style="844" customWidth="1"/>
    <col min="5655" max="5655" width="3.85546875" style="844" customWidth="1"/>
    <col min="5656" max="5656" width="3.7109375" style="844" customWidth="1"/>
    <col min="5657" max="5657" width="3.85546875" style="844" customWidth="1"/>
    <col min="5658" max="5658" width="3.7109375" style="844" customWidth="1"/>
    <col min="5659" max="5659" width="3.85546875" style="844" customWidth="1"/>
    <col min="5660" max="5660" width="3.7109375" style="844" customWidth="1"/>
    <col min="5661" max="5661" width="3.85546875" style="844" customWidth="1"/>
    <col min="5662" max="5662" width="3.7109375" style="844" customWidth="1"/>
    <col min="5663" max="5663" width="3.85546875" style="844" customWidth="1"/>
    <col min="5664" max="5664" width="3.7109375" style="844" customWidth="1"/>
    <col min="5665" max="5665" width="3.85546875" style="844" customWidth="1"/>
    <col min="5666" max="5666" width="4.42578125" style="844" customWidth="1"/>
    <col min="5667" max="5667" width="3.85546875" style="844" customWidth="1"/>
    <col min="5668" max="5668" width="4.7109375" style="844" customWidth="1"/>
    <col min="5669" max="5669" width="3.85546875" style="844" customWidth="1"/>
    <col min="5670" max="5888" width="9.140625" style="844"/>
    <col min="5889" max="5889" width="41.85546875" style="844" customWidth="1"/>
    <col min="5890" max="5890" width="3.7109375" style="844" customWidth="1"/>
    <col min="5891" max="5891" width="3.85546875" style="844" customWidth="1"/>
    <col min="5892" max="5892" width="4.7109375" style="844" customWidth="1"/>
    <col min="5893" max="5893" width="3.85546875" style="844" customWidth="1"/>
    <col min="5894" max="5894" width="4.7109375" style="844" customWidth="1"/>
    <col min="5895" max="5895" width="3.85546875" style="844" customWidth="1"/>
    <col min="5896" max="5896" width="3.7109375" style="844" customWidth="1"/>
    <col min="5897" max="5897" width="3.85546875" style="844" customWidth="1"/>
    <col min="5898" max="5898" width="3.7109375" style="844" customWidth="1"/>
    <col min="5899" max="5899" width="3.85546875" style="844" customWidth="1"/>
    <col min="5900" max="5900" width="3.7109375" style="844" customWidth="1"/>
    <col min="5901" max="5901" width="3.85546875" style="844" customWidth="1"/>
    <col min="5902" max="5902" width="4.7109375" style="844" customWidth="1"/>
    <col min="5903" max="5903" width="3.85546875" style="844" customWidth="1"/>
    <col min="5904" max="5904" width="4.7109375" style="844" customWidth="1"/>
    <col min="5905" max="5905" width="3.85546875" style="844" customWidth="1"/>
    <col min="5906" max="5906" width="3.7109375" style="844" customWidth="1"/>
    <col min="5907" max="5907" width="3.85546875" style="844" customWidth="1"/>
    <col min="5908" max="5908" width="3.7109375" style="844" customWidth="1"/>
    <col min="5909" max="5909" width="3.85546875" style="844" customWidth="1"/>
    <col min="5910" max="5910" width="3.7109375" style="844" customWidth="1"/>
    <col min="5911" max="5911" width="3.85546875" style="844" customWidth="1"/>
    <col min="5912" max="5912" width="3.7109375" style="844" customWidth="1"/>
    <col min="5913" max="5913" width="3.85546875" style="844" customWidth="1"/>
    <col min="5914" max="5914" width="3.7109375" style="844" customWidth="1"/>
    <col min="5915" max="5915" width="3.85546875" style="844" customWidth="1"/>
    <col min="5916" max="5916" width="3.7109375" style="844" customWidth="1"/>
    <col min="5917" max="5917" width="3.85546875" style="844" customWidth="1"/>
    <col min="5918" max="5918" width="3.7109375" style="844" customWidth="1"/>
    <col min="5919" max="5919" width="3.85546875" style="844" customWidth="1"/>
    <col min="5920" max="5920" width="3.7109375" style="844" customWidth="1"/>
    <col min="5921" max="5921" width="3.85546875" style="844" customWidth="1"/>
    <col min="5922" max="5922" width="4.42578125" style="844" customWidth="1"/>
    <col min="5923" max="5923" width="3.85546875" style="844" customWidth="1"/>
    <col min="5924" max="5924" width="4.7109375" style="844" customWidth="1"/>
    <col min="5925" max="5925" width="3.85546875" style="844" customWidth="1"/>
    <col min="5926" max="6144" width="9.140625" style="844"/>
    <col min="6145" max="6145" width="41.85546875" style="844" customWidth="1"/>
    <col min="6146" max="6146" width="3.7109375" style="844" customWidth="1"/>
    <col min="6147" max="6147" width="3.85546875" style="844" customWidth="1"/>
    <col min="6148" max="6148" width="4.7109375" style="844" customWidth="1"/>
    <col min="6149" max="6149" width="3.85546875" style="844" customWidth="1"/>
    <col min="6150" max="6150" width="4.7109375" style="844" customWidth="1"/>
    <col min="6151" max="6151" width="3.85546875" style="844" customWidth="1"/>
    <col min="6152" max="6152" width="3.7109375" style="844" customWidth="1"/>
    <col min="6153" max="6153" width="3.85546875" style="844" customWidth="1"/>
    <col min="6154" max="6154" width="3.7109375" style="844" customWidth="1"/>
    <col min="6155" max="6155" width="3.85546875" style="844" customWidth="1"/>
    <col min="6156" max="6156" width="3.7109375" style="844" customWidth="1"/>
    <col min="6157" max="6157" width="3.85546875" style="844" customWidth="1"/>
    <col min="6158" max="6158" width="4.7109375" style="844" customWidth="1"/>
    <col min="6159" max="6159" width="3.85546875" style="844" customWidth="1"/>
    <col min="6160" max="6160" width="4.7109375" style="844" customWidth="1"/>
    <col min="6161" max="6161" width="3.85546875" style="844" customWidth="1"/>
    <col min="6162" max="6162" width="3.7109375" style="844" customWidth="1"/>
    <col min="6163" max="6163" width="3.85546875" style="844" customWidth="1"/>
    <col min="6164" max="6164" width="3.7109375" style="844" customWidth="1"/>
    <col min="6165" max="6165" width="3.85546875" style="844" customWidth="1"/>
    <col min="6166" max="6166" width="3.7109375" style="844" customWidth="1"/>
    <col min="6167" max="6167" width="3.85546875" style="844" customWidth="1"/>
    <col min="6168" max="6168" width="3.7109375" style="844" customWidth="1"/>
    <col min="6169" max="6169" width="3.85546875" style="844" customWidth="1"/>
    <col min="6170" max="6170" width="3.7109375" style="844" customWidth="1"/>
    <col min="6171" max="6171" width="3.85546875" style="844" customWidth="1"/>
    <col min="6172" max="6172" width="3.7109375" style="844" customWidth="1"/>
    <col min="6173" max="6173" width="3.85546875" style="844" customWidth="1"/>
    <col min="6174" max="6174" width="3.7109375" style="844" customWidth="1"/>
    <col min="6175" max="6175" width="3.85546875" style="844" customWidth="1"/>
    <col min="6176" max="6176" width="3.7109375" style="844" customWidth="1"/>
    <col min="6177" max="6177" width="3.85546875" style="844" customWidth="1"/>
    <col min="6178" max="6178" width="4.42578125" style="844" customWidth="1"/>
    <col min="6179" max="6179" width="3.85546875" style="844" customWidth="1"/>
    <col min="6180" max="6180" width="4.7109375" style="844" customWidth="1"/>
    <col min="6181" max="6181" width="3.85546875" style="844" customWidth="1"/>
    <col min="6182" max="6400" width="9.140625" style="844"/>
    <col min="6401" max="6401" width="41.85546875" style="844" customWidth="1"/>
    <col min="6402" max="6402" width="3.7109375" style="844" customWidth="1"/>
    <col min="6403" max="6403" width="3.85546875" style="844" customWidth="1"/>
    <col min="6404" max="6404" width="4.7109375" style="844" customWidth="1"/>
    <col min="6405" max="6405" width="3.85546875" style="844" customWidth="1"/>
    <col min="6406" max="6406" width="4.7109375" style="844" customWidth="1"/>
    <col min="6407" max="6407" width="3.85546875" style="844" customWidth="1"/>
    <col min="6408" max="6408" width="3.7109375" style="844" customWidth="1"/>
    <col min="6409" max="6409" width="3.85546875" style="844" customWidth="1"/>
    <col min="6410" max="6410" width="3.7109375" style="844" customWidth="1"/>
    <col min="6411" max="6411" width="3.85546875" style="844" customWidth="1"/>
    <col min="6412" max="6412" width="3.7109375" style="844" customWidth="1"/>
    <col min="6413" max="6413" width="3.85546875" style="844" customWidth="1"/>
    <col min="6414" max="6414" width="4.7109375" style="844" customWidth="1"/>
    <col min="6415" max="6415" width="3.85546875" style="844" customWidth="1"/>
    <col min="6416" max="6416" width="4.7109375" style="844" customWidth="1"/>
    <col min="6417" max="6417" width="3.85546875" style="844" customWidth="1"/>
    <col min="6418" max="6418" width="3.7109375" style="844" customWidth="1"/>
    <col min="6419" max="6419" width="3.85546875" style="844" customWidth="1"/>
    <col min="6420" max="6420" width="3.7109375" style="844" customWidth="1"/>
    <col min="6421" max="6421" width="3.85546875" style="844" customWidth="1"/>
    <col min="6422" max="6422" width="3.7109375" style="844" customWidth="1"/>
    <col min="6423" max="6423" width="3.85546875" style="844" customWidth="1"/>
    <col min="6424" max="6424" width="3.7109375" style="844" customWidth="1"/>
    <col min="6425" max="6425" width="3.85546875" style="844" customWidth="1"/>
    <col min="6426" max="6426" width="3.7109375" style="844" customWidth="1"/>
    <col min="6427" max="6427" width="3.85546875" style="844" customWidth="1"/>
    <col min="6428" max="6428" width="3.7109375" style="844" customWidth="1"/>
    <col min="6429" max="6429" width="3.85546875" style="844" customWidth="1"/>
    <col min="6430" max="6430" width="3.7109375" style="844" customWidth="1"/>
    <col min="6431" max="6431" width="3.85546875" style="844" customWidth="1"/>
    <col min="6432" max="6432" width="3.7109375" style="844" customWidth="1"/>
    <col min="6433" max="6433" width="3.85546875" style="844" customWidth="1"/>
    <col min="6434" max="6434" width="4.42578125" style="844" customWidth="1"/>
    <col min="6435" max="6435" width="3.85546875" style="844" customWidth="1"/>
    <col min="6436" max="6436" width="4.7109375" style="844" customWidth="1"/>
    <col min="6437" max="6437" width="3.85546875" style="844" customWidth="1"/>
    <col min="6438" max="6656" width="9.140625" style="844"/>
    <col min="6657" max="6657" width="41.85546875" style="844" customWidth="1"/>
    <col min="6658" max="6658" width="3.7109375" style="844" customWidth="1"/>
    <col min="6659" max="6659" width="3.85546875" style="844" customWidth="1"/>
    <col min="6660" max="6660" width="4.7109375" style="844" customWidth="1"/>
    <col min="6661" max="6661" width="3.85546875" style="844" customWidth="1"/>
    <col min="6662" max="6662" width="4.7109375" style="844" customWidth="1"/>
    <col min="6663" max="6663" width="3.85546875" style="844" customWidth="1"/>
    <col min="6664" max="6664" width="3.7109375" style="844" customWidth="1"/>
    <col min="6665" max="6665" width="3.85546875" style="844" customWidth="1"/>
    <col min="6666" max="6666" width="3.7109375" style="844" customWidth="1"/>
    <col min="6667" max="6667" width="3.85546875" style="844" customWidth="1"/>
    <col min="6668" max="6668" width="3.7109375" style="844" customWidth="1"/>
    <col min="6669" max="6669" width="3.85546875" style="844" customWidth="1"/>
    <col min="6670" max="6670" width="4.7109375" style="844" customWidth="1"/>
    <col min="6671" max="6671" width="3.85546875" style="844" customWidth="1"/>
    <col min="6672" max="6672" width="4.7109375" style="844" customWidth="1"/>
    <col min="6673" max="6673" width="3.85546875" style="844" customWidth="1"/>
    <col min="6674" max="6674" width="3.7109375" style="844" customWidth="1"/>
    <col min="6675" max="6675" width="3.85546875" style="844" customWidth="1"/>
    <col min="6676" max="6676" width="3.7109375" style="844" customWidth="1"/>
    <col min="6677" max="6677" width="3.85546875" style="844" customWidth="1"/>
    <col min="6678" max="6678" width="3.7109375" style="844" customWidth="1"/>
    <col min="6679" max="6679" width="3.85546875" style="844" customWidth="1"/>
    <col min="6680" max="6680" width="3.7109375" style="844" customWidth="1"/>
    <col min="6681" max="6681" width="3.85546875" style="844" customWidth="1"/>
    <col min="6682" max="6682" width="3.7109375" style="844" customWidth="1"/>
    <col min="6683" max="6683" width="3.85546875" style="844" customWidth="1"/>
    <col min="6684" max="6684" width="3.7109375" style="844" customWidth="1"/>
    <col min="6685" max="6685" width="3.85546875" style="844" customWidth="1"/>
    <col min="6686" max="6686" width="3.7109375" style="844" customWidth="1"/>
    <col min="6687" max="6687" width="3.85546875" style="844" customWidth="1"/>
    <col min="6688" max="6688" width="3.7109375" style="844" customWidth="1"/>
    <col min="6689" max="6689" width="3.85546875" style="844" customWidth="1"/>
    <col min="6690" max="6690" width="4.42578125" style="844" customWidth="1"/>
    <col min="6691" max="6691" width="3.85546875" style="844" customWidth="1"/>
    <col min="6692" max="6692" width="4.7109375" style="844" customWidth="1"/>
    <col min="6693" max="6693" width="3.85546875" style="844" customWidth="1"/>
    <col min="6694" max="6912" width="9.140625" style="844"/>
    <col min="6913" max="6913" width="41.85546875" style="844" customWidth="1"/>
    <col min="6914" max="6914" width="3.7109375" style="844" customWidth="1"/>
    <col min="6915" max="6915" width="3.85546875" style="844" customWidth="1"/>
    <col min="6916" max="6916" width="4.7109375" style="844" customWidth="1"/>
    <col min="6917" max="6917" width="3.85546875" style="844" customWidth="1"/>
    <col min="6918" max="6918" width="4.7109375" style="844" customWidth="1"/>
    <col min="6919" max="6919" width="3.85546875" style="844" customWidth="1"/>
    <col min="6920" max="6920" width="3.7109375" style="844" customWidth="1"/>
    <col min="6921" max="6921" width="3.85546875" style="844" customWidth="1"/>
    <col min="6922" max="6922" width="3.7109375" style="844" customWidth="1"/>
    <col min="6923" max="6923" width="3.85546875" style="844" customWidth="1"/>
    <col min="6924" max="6924" width="3.7109375" style="844" customWidth="1"/>
    <col min="6925" max="6925" width="3.85546875" style="844" customWidth="1"/>
    <col min="6926" max="6926" width="4.7109375" style="844" customWidth="1"/>
    <col min="6927" max="6927" width="3.85546875" style="844" customWidth="1"/>
    <col min="6928" max="6928" width="4.7109375" style="844" customWidth="1"/>
    <col min="6929" max="6929" width="3.85546875" style="844" customWidth="1"/>
    <col min="6930" max="6930" width="3.7109375" style="844" customWidth="1"/>
    <col min="6931" max="6931" width="3.85546875" style="844" customWidth="1"/>
    <col min="6932" max="6932" width="3.7109375" style="844" customWidth="1"/>
    <col min="6933" max="6933" width="3.85546875" style="844" customWidth="1"/>
    <col min="6934" max="6934" width="3.7109375" style="844" customWidth="1"/>
    <col min="6935" max="6935" width="3.85546875" style="844" customWidth="1"/>
    <col min="6936" max="6936" width="3.7109375" style="844" customWidth="1"/>
    <col min="6937" max="6937" width="3.85546875" style="844" customWidth="1"/>
    <col min="6938" max="6938" width="3.7109375" style="844" customWidth="1"/>
    <col min="6939" max="6939" width="3.85546875" style="844" customWidth="1"/>
    <col min="6940" max="6940" width="3.7109375" style="844" customWidth="1"/>
    <col min="6941" max="6941" width="3.85546875" style="844" customWidth="1"/>
    <col min="6942" max="6942" width="3.7109375" style="844" customWidth="1"/>
    <col min="6943" max="6943" width="3.85546875" style="844" customWidth="1"/>
    <col min="6944" max="6944" width="3.7109375" style="844" customWidth="1"/>
    <col min="6945" max="6945" width="3.85546875" style="844" customWidth="1"/>
    <col min="6946" max="6946" width="4.42578125" style="844" customWidth="1"/>
    <col min="6947" max="6947" width="3.85546875" style="844" customWidth="1"/>
    <col min="6948" max="6948" width="4.7109375" style="844" customWidth="1"/>
    <col min="6949" max="6949" width="3.85546875" style="844" customWidth="1"/>
    <col min="6950" max="7168" width="9.140625" style="844"/>
    <col min="7169" max="7169" width="41.85546875" style="844" customWidth="1"/>
    <col min="7170" max="7170" width="3.7109375" style="844" customWidth="1"/>
    <col min="7171" max="7171" width="3.85546875" style="844" customWidth="1"/>
    <col min="7172" max="7172" width="4.7109375" style="844" customWidth="1"/>
    <col min="7173" max="7173" width="3.85546875" style="844" customWidth="1"/>
    <col min="7174" max="7174" width="4.7109375" style="844" customWidth="1"/>
    <col min="7175" max="7175" width="3.85546875" style="844" customWidth="1"/>
    <col min="7176" max="7176" width="3.7109375" style="844" customWidth="1"/>
    <col min="7177" max="7177" width="3.85546875" style="844" customWidth="1"/>
    <col min="7178" max="7178" width="3.7109375" style="844" customWidth="1"/>
    <col min="7179" max="7179" width="3.85546875" style="844" customWidth="1"/>
    <col min="7180" max="7180" width="3.7109375" style="844" customWidth="1"/>
    <col min="7181" max="7181" width="3.85546875" style="844" customWidth="1"/>
    <col min="7182" max="7182" width="4.7109375" style="844" customWidth="1"/>
    <col min="7183" max="7183" width="3.85546875" style="844" customWidth="1"/>
    <col min="7184" max="7184" width="4.7109375" style="844" customWidth="1"/>
    <col min="7185" max="7185" width="3.85546875" style="844" customWidth="1"/>
    <col min="7186" max="7186" width="3.7109375" style="844" customWidth="1"/>
    <col min="7187" max="7187" width="3.85546875" style="844" customWidth="1"/>
    <col min="7188" max="7188" width="3.7109375" style="844" customWidth="1"/>
    <col min="7189" max="7189" width="3.85546875" style="844" customWidth="1"/>
    <col min="7190" max="7190" width="3.7109375" style="844" customWidth="1"/>
    <col min="7191" max="7191" width="3.85546875" style="844" customWidth="1"/>
    <col min="7192" max="7192" width="3.7109375" style="844" customWidth="1"/>
    <col min="7193" max="7193" width="3.85546875" style="844" customWidth="1"/>
    <col min="7194" max="7194" width="3.7109375" style="844" customWidth="1"/>
    <col min="7195" max="7195" width="3.85546875" style="844" customWidth="1"/>
    <col min="7196" max="7196" width="3.7109375" style="844" customWidth="1"/>
    <col min="7197" max="7197" width="3.85546875" style="844" customWidth="1"/>
    <col min="7198" max="7198" width="3.7109375" style="844" customWidth="1"/>
    <col min="7199" max="7199" width="3.85546875" style="844" customWidth="1"/>
    <col min="7200" max="7200" width="3.7109375" style="844" customWidth="1"/>
    <col min="7201" max="7201" width="3.85546875" style="844" customWidth="1"/>
    <col min="7202" max="7202" width="4.42578125" style="844" customWidth="1"/>
    <col min="7203" max="7203" width="3.85546875" style="844" customWidth="1"/>
    <col min="7204" max="7204" width="4.7109375" style="844" customWidth="1"/>
    <col min="7205" max="7205" width="3.85546875" style="844" customWidth="1"/>
    <col min="7206" max="7424" width="9.140625" style="844"/>
    <col min="7425" max="7425" width="41.85546875" style="844" customWidth="1"/>
    <col min="7426" max="7426" width="3.7109375" style="844" customWidth="1"/>
    <col min="7427" max="7427" width="3.85546875" style="844" customWidth="1"/>
    <col min="7428" max="7428" width="4.7109375" style="844" customWidth="1"/>
    <col min="7429" max="7429" width="3.85546875" style="844" customWidth="1"/>
    <col min="7430" max="7430" width="4.7109375" style="844" customWidth="1"/>
    <col min="7431" max="7431" width="3.85546875" style="844" customWidth="1"/>
    <col min="7432" max="7432" width="3.7109375" style="844" customWidth="1"/>
    <col min="7433" max="7433" width="3.85546875" style="844" customWidth="1"/>
    <col min="7434" max="7434" width="3.7109375" style="844" customWidth="1"/>
    <col min="7435" max="7435" width="3.85546875" style="844" customWidth="1"/>
    <col min="7436" max="7436" width="3.7109375" style="844" customWidth="1"/>
    <col min="7437" max="7437" width="3.85546875" style="844" customWidth="1"/>
    <col min="7438" max="7438" width="4.7109375" style="844" customWidth="1"/>
    <col min="7439" max="7439" width="3.85546875" style="844" customWidth="1"/>
    <col min="7440" max="7440" width="4.7109375" style="844" customWidth="1"/>
    <col min="7441" max="7441" width="3.85546875" style="844" customWidth="1"/>
    <col min="7442" max="7442" width="3.7109375" style="844" customWidth="1"/>
    <col min="7443" max="7443" width="3.85546875" style="844" customWidth="1"/>
    <col min="7444" max="7444" width="3.7109375" style="844" customWidth="1"/>
    <col min="7445" max="7445" width="3.85546875" style="844" customWidth="1"/>
    <col min="7446" max="7446" width="3.7109375" style="844" customWidth="1"/>
    <col min="7447" max="7447" width="3.85546875" style="844" customWidth="1"/>
    <col min="7448" max="7448" width="3.7109375" style="844" customWidth="1"/>
    <col min="7449" max="7449" width="3.85546875" style="844" customWidth="1"/>
    <col min="7450" max="7450" width="3.7109375" style="844" customWidth="1"/>
    <col min="7451" max="7451" width="3.85546875" style="844" customWidth="1"/>
    <col min="7452" max="7452" width="3.7109375" style="844" customWidth="1"/>
    <col min="7453" max="7453" width="3.85546875" style="844" customWidth="1"/>
    <col min="7454" max="7454" width="3.7109375" style="844" customWidth="1"/>
    <col min="7455" max="7455" width="3.85546875" style="844" customWidth="1"/>
    <col min="7456" max="7456" width="3.7109375" style="844" customWidth="1"/>
    <col min="7457" max="7457" width="3.85546875" style="844" customWidth="1"/>
    <col min="7458" max="7458" width="4.42578125" style="844" customWidth="1"/>
    <col min="7459" max="7459" width="3.85546875" style="844" customWidth="1"/>
    <col min="7460" max="7460" width="4.7109375" style="844" customWidth="1"/>
    <col min="7461" max="7461" width="3.85546875" style="844" customWidth="1"/>
    <col min="7462" max="7680" width="9.140625" style="844"/>
    <col min="7681" max="7681" width="41.85546875" style="844" customWidth="1"/>
    <col min="7682" max="7682" width="3.7109375" style="844" customWidth="1"/>
    <col min="7683" max="7683" width="3.85546875" style="844" customWidth="1"/>
    <col min="7684" max="7684" width="4.7109375" style="844" customWidth="1"/>
    <col min="7685" max="7685" width="3.85546875" style="844" customWidth="1"/>
    <col min="7686" max="7686" width="4.7109375" style="844" customWidth="1"/>
    <col min="7687" max="7687" width="3.85546875" style="844" customWidth="1"/>
    <col min="7688" max="7688" width="3.7109375" style="844" customWidth="1"/>
    <col min="7689" max="7689" width="3.85546875" style="844" customWidth="1"/>
    <col min="7690" max="7690" width="3.7109375" style="844" customWidth="1"/>
    <col min="7691" max="7691" width="3.85546875" style="844" customWidth="1"/>
    <col min="7692" max="7692" width="3.7109375" style="844" customWidth="1"/>
    <col min="7693" max="7693" width="3.85546875" style="844" customWidth="1"/>
    <col min="7694" max="7694" width="4.7109375" style="844" customWidth="1"/>
    <col min="7695" max="7695" width="3.85546875" style="844" customWidth="1"/>
    <col min="7696" max="7696" width="4.7109375" style="844" customWidth="1"/>
    <col min="7697" max="7697" width="3.85546875" style="844" customWidth="1"/>
    <col min="7698" max="7698" width="3.7109375" style="844" customWidth="1"/>
    <col min="7699" max="7699" width="3.85546875" style="844" customWidth="1"/>
    <col min="7700" max="7700" width="3.7109375" style="844" customWidth="1"/>
    <col min="7701" max="7701" width="3.85546875" style="844" customWidth="1"/>
    <col min="7702" max="7702" width="3.7109375" style="844" customWidth="1"/>
    <col min="7703" max="7703" width="3.85546875" style="844" customWidth="1"/>
    <col min="7704" max="7704" width="3.7109375" style="844" customWidth="1"/>
    <col min="7705" max="7705" width="3.85546875" style="844" customWidth="1"/>
    <col min="7706" max="7706" width="3.7109375" style="844" customWidth="1"/>
    <col min="7707" max="7707" width="3.85546875" style="844" customWidth="1"/>
    <col min="7708" max="7708" width="3.7109375" style="844" customWidth="1"/>
    <col min="7709" max="7709" width="3.85546875" style="844" customWidth="1"/>
    <col min="7710" max="7710" width="3.7109375" style="844" customWidth="1"/>
    <col min="7711" max="7711" width="3.85546875" style="844" customWidth="1"/>
    <col min="7712" max="7712" width="3.7109375" style="844" customWidth="1"/>
    <col min="7713" max="7713" width="3.85546875" style="844" customWidth="1"/>
    <col min="7714" max="7714" width="4.42578125" style="844" customWidth="1"/>
    <col min="7715" max="7715" width="3.85546875" style="844" customWidth="1"/>
    <col min="7716" max="7716" width="4.7109375" style="844" customWidth="1"/>
    <col min="7717" max="7717" width="3.85546875" style="844" customWidth="1"/>
    <col min="7718" max="7936" width="9.140625" style="844"/>
    <col min="7937" max="7937" width="41.85546875" style="844" customWidth="1"/>
    <col min="7938" max="7938" width="3.7109375" style="844" customWidth="1"/>
    <col min="7939" max="7939" width="3.85546875" style="844" customWidth="1"/>
    <col min="7940" max="7940" width="4.7109375" style="844" customWidth="1"/>
    <col min="7941" max="7941" width="3.85546875" style="844" customWidth="1"/>
    <col min="7942" max="7942" width="4.7109375" style="844" customWidth="1"/>
    <col min="7943" max="7943" width="3.85546875" style="844" customWidth="1"/>
    <col min="7944" max="7944" width="3.7109375" style="844" customWidth="1"/>
    <col min="7945" max="7945" width="3.85546875" style="844" customWidth="1"/>
    <col min="7946" max="7946" width="3.7109375" style="844" customWidth="1"/>
    <col min="7947" max="7947" width="3.85546875" style="844" customWidth="1"/>
    <col min="7948" max="7948" width="3.7109375" style="844" customWidth="1"/>
    <col min="7949" max="7949" width="3.85546875" style="844" customWidth="1"/>
    <col min="7950" max="7950" width="4.7109375" style="844" customWidth="1"/>
    <col min="7951" max="7951" width="3.85546875" style="844" customWidth="1"/>
    <col min="7952" max="7952" width="4.7109375" style="844" customWidth="1"/>
    <col min="7953" max="7953" width="3.85546875" style="844" customWidth="1"/>
    <col min="7954" max="7954" width="3.7109375" style="844" customWidth="1"/>
    <col min="7955" max="7955" width="3.85546875" style="844" customWidth="1"/>
    <col min="7956" max="7956" width="3.7109375" style="844" customWidth="1"/>
    <col min="7957" max="7957" width="3.85546875" style="844" customWidth="1"/>
    <col min="7958" max="7958" width="3.7109375" style="844" customWidth="1"/>
    <col min="7959" max="7959" width="3.85546875" style="844" customWidth="1"/>
    <col min="7960" max="7960" width="3.7109375" style="844" customWidth="1"/>
    <col min="7961" max="7961" width="3.85546875" style="844" customWidth="1"/>
    <col min="7962" max="7962" width="3.7109375" style="844" customWidth="1"/>
    <col min="7963" max="7963" width="3.85546875" style="844" customWidth="1"/>
    <col min="7964" max="7964" width="3.7109375" style="844" customWidth="1"/>
    <col min="7965" max="7965" width="3.85546875" style="844" customWidth="1"/>
    <col min="7966" max="7966" width="3.7109375" style="844" customWidth="1"/>
    <col min="7967" max="7967" width="3.85546875" style="844" customWidth="1"/>
    <col min="7968" max="7968" width="3.7109375" style="844" customWidth="1"/>
    <col min="7969" max="7969" width="3.85546875" style="844" customWidth="1"/>
    <col min="7970" max="7970" width="4.42578125" style="844" customWidth="1"/>
    <col min="7971" max="7971" width="3.85546875" style="844" customWidth="1"/>
    <col min="7972" max="7972" width="4.7109375" style="844" customWidth="1"/>
    <col min="7973" max="7973" width="3.85546875" style="844" customWidth="1"/>
    <col min="7974" max="8192" width="9.140625" style="844"/>
    <col min="8193" max="8193" width="41.85546875" style="844" customWidth="1"/>
    <col min="8194" max="8194" width="3.7109375" style="844" customWidth="1"/>
    <col min="8195" max="8195" width="3.85546875" style="844" customWidth="1"/>
    <col min="8196" max="8196" width="4.7109375" style="844" customWidth="1"/>
    <col min="8197" max="8197" width="3.85546875" style="844" customWidth="1"/>
    <col min="8198" max="8198" width="4.7109375" style="844" customWidth="1"/>
    <col min="8199" max="8199" width="3.85546875" style="844" customWidth="1"/>
    <col min="8200" max="8200" width="3.7109375" style="844" customWidth="1"/>
    <col min="8201" max="8201" width="3.85546875" style="844" customWidth="1"/>
    <col min="8202" max="8202" width="3.7109375" style="844" customWidth="1"/>
    <col min="8203" max="8203" width="3.85546875" style="844" customWidth="1"/>
    <col min="8204" max="8204" width="3.7109375" style="844" customWidth="1"/>
    <col min="8205" max="8205" width="3.85546875" style="844" customWidth="1"/>
    <col min="8206" max="8206" width="4.7109375" style="844" customWidth="1"/>
    <col min="8207" max="8207" width="3.85546875" style="844" customWidth="1"/>
    <col min="8208" max="8208" width="4.7109375" style="844" customWidth="1"/>
    <col min="8209" max="8209" width="3.85546875" style="844" customWidth="1"/>
    <col min="8210" max="8210" width="3.7109375" style="844" customWidth="1"/>
    <col min="8211" max="8211" width="3.85546875" style="844" customWidth="1"/>
    <col min="8212" max="8212" width="3.7109375" style="844" customWidth="1"/>
    <col min="8213" max="8213" width="3.85546875" style="844" customWidth="1"/>
    <col min="8214" max="8214" width="3.7109375" style="844" customWidth="1"/>
    <col min="8215" max="8215" width="3.85546875" style="844" customWidth="1"/>
    <col min="8216" max="8216" width="3.7109375" style="844" customWidth="1"/>
    <col min="8217" max="8217" width="3.85546875" style="844" customWidth="1"/>
    <col min="8218" max="8218" width="3.7109375" style="844" customWidth="1"/>
    <col min="8219" max="8219" width="3.85546875" style="844" customWidth="1"/>
    <col min="8220" max="8220" width="3.7109375" style="844" customWidth="1"/>
    <col min="8221" max="8221" width="3.85546875" style="844" customWidth="1"/>
    <col min="8222" max="8222" width="3.7109375" style="844" customWidth="1"/>
    <col min="8223" max="8223" width="3.85546875" style="844" customWidth="1"/>
    <col min="8224" max="8224" width="3.7109375" style="844" customWidth="1"/>
    <col min="8225" max="8225" width="3.85546875" style="844" customWidth="1"/>
    <col min="8226" max="8226" width="4.42578125" style="844" customWidth="1"/>
    <col min="8227" max="8227" width="3.85546875" style="844" customWidth="1"/>
    <col min="8228" max="8228" width="4.7109375" style="844" customWidth="1"/>
    <col min="8229" max="8229" width="3.85546875" style="844" customWidth="1"/>
    <col min="8230" max="8448" width="9.140625" style="844"/>
    <col min="8449" max="8449" width="41.85546875" style="844" customWidth="1"/>
    <col min="8450" max="8450" width="3.7109375" style="844" customWidth="1"/>
    <col min="8451" max="8451" width="3.85546875" style="844" customWidth="1"/>
    <col min="8452" max="8452" width="4.7109375" style="844" customWidth="1"/>
    <col min="8453" max="8453" width="3.85546875" style="844" customWidth="1"/>
    <col min="8454" max="8454" width="4.7109375" style="844" customWidth="1"/>
    <col min="8455" max="8455" width="3.85546875" style="844" customWidth="1"/>
    <col min="8456" max="8456" width="3.7109375" style="844" customWidth="1"/>
    <col min="8457" max="8457" width="3.85546875" style="844" customWidth="1"/>
    <col min="8458" max="8458" width="3.7109375" style="844" customWidth="1"/>
    <col min="8459" max="8459" width="3.85546875" style="844" customWidth="1"/>
    <col min="8460" max="8460" width="3.7109375" style="844" customWidth="1"/>
    <col min="8461" max="8461" width="3.85546875" style="844" customWidth="1"/>
    <col min="8462" max="8462" width="4.7109375" style="844" customWidth="1"/>
    <col min="8463" max="8463" width="3.85546875" style="844" customWidth="1"/>
    <col min="8464" max="8464" width="4.7109375" style="844" customWidth="1"/>
    <col min="8465" max="8465" width="3.85546875" style="844" customWidth="1"/>
    <col min="8466" max="8466" width="3.7109375" style="844" customWidth="1"/>
    <col min="8467" max="8467" width="3.85546875" style="844" customWidth="1"/>
    <col min="8468" max="8468" width="3.7109375" style="844" customWidth="1"/>
    <col min="8469" max="8469" width="3.85546875" style="844" customWidth="1"/>
    <col min="8470" max="8470" width="3.7109375" style="844" customWidth="1"/>
    <col min="8471" max="8471" width="3.85546875" style="844" customWidth="1"/>
    <col min="8472" max="8472" width="3.7109375" style="844" customWidth="1"/>
    <col min="8473" max="8473" width="3.85546875" style="844" customWidth="1"/>
    <col min="8474" max="8474" width="3.7109375" style="844" customWidth="1"/>
    <col min="8475" max="8475" width="3.85546875" style="844" customWidth="1"/>
    <col min="8476" max="8476" width="3.7109375" style="844" customWidth="1"/>
    <col min="8477" max="8477" width="3.85546875" style="844" customWidth="1"/>
    <col min="8478" max="8478" width="3.7109375" style="844" customWidth="1"/>
    <col min="8479" max="8479" width="3.85546875" style="844" customWidth="1"/>
    <col min="8480" max="8480" width="3.7109375" style="844" customWidth="1"/>
    <col min="8481" max="8481" width="3.85546875" style="844" customWidth="1"/>
    <col min="8482" max="8482" width="4.42578125" style="844" customWidth="1"/>
    <col min="8483" max="8483" width="3.85546875" style="844" customWidth="1"/>
    <col min="8484" max="8484" width="4.7109375" style="844" customWidth="1"/>
    <col min="8485" max="8485" width="3.85546875" style="844" customWidth="1"/>
    <col min="8486" max="8704" width="9.140625" style="844"/>
    <col min="8705" max="8705" width="41.85546875" style="844" customWidth="1"/>
    <col min="8706" max="8706" width="3.7109375" style="844" customWidth="1"/>
    <col min="8707" max="8707" width="3.85546875" style="844" customWidth="1"/>
    <col min="8708" max="8708" width="4.7109375" style="844" customWidth="1"/>
    <col min="8709" max="8709" width="3.85546875" style="844" customWidth="1"/>
    <col min="8710" max="8710" width="4.7109375" style="844" customWidth="1"/>
    <col min="8711" max="8711" width="3.85546875" style="844" customWidth="1"/>
    <col min="8712" max="8712" width="3.7109375" style="844" customWidth="1"/>
    <col min="8713" max="8713" width="3.85546875" style="844" customWidth="1"/>
    <col min="8714" max="8714" width="3.7109375" style="844" customWidth="1"/>
    <col min="8715" max="8715" width="3.85546875" style="844" customWidth="1"/>
    <col min="8716" max="8716" width="3.7109375" style="844" customWidth="1"/>
    <col min="8717" max="8717" width="3.85546875" style="844" customWidth="1"/>
    <col min="8718" max="8718" width="4.7109375" style="844" customWidth="1"/>
    <col min="8719" max="8719" width="3.85546875" style="844" customWidth="1"/>
    <col min="8720" max="8720" width="4.7109375" style="844" customWidth="1"/>
    <col min="8721" max="8721" width="3.85546875" style="844" customWidth="1"/>
    <col min="8722" max="8722" width="3.7109375" style="844" customWidth="1"/>
    <col min="8723" max="8723" width="3.85546875" style="844" customWidth="1"/>
    <col min="8724" max="8724" width="3.7109375" style="844" customWidth="1"/>
    <col min="8725" max="8725" width="3.85546875" style="844" customWidth="1"/>
    <col min="8726" max="8726" width="3.7109375" style="844" customWidth="1"/>
    <col min="8727" max="8727" width="3.85546875" style="844" customWidth="1"/>
    <col min="8728" max="8728" width="3.7109375" style="844" customWidth="1"/>
    <col min="8729" max="8729" width="3.85546875" style="844" customWidth="1"/>
    <col min="8730" max="8730" width="3.7109375" style="844" customWidth="1"/>
    <col min="8731" max="8731" width="3.85546875" style="844" customWidth="1"/>
    <col min="8732" max="8732" width="3.7109375" style="844" customWidth="1"/>
    <col min="8733" max="8733" width="3.85546875" style="844" customWidth="1"/>
    <col min="8734" max="8734" width="3.7109375" style="844" customWidth="1"/>
    <col min="8735" max="8735" width="3.85546875" style="844" customWidth="1"/>
    <col min="8736" max="8736" width="3.7109375" style="844" customWidth="1"/>
    <col min="8737" max="8737" width="3.85546875" style="844" customWidth="1"/>
    <col min="8738" max="8738" width="4.42578125" style="844" customWidth="1"/>
    <col min="8739" max="8739" width="3.85546875" style="844" customWidth="1"/>
    <col min="8740" max="8740" width="4.7109375" style="844" customWidth="1"/>
    <col min="8741" max="8741" width="3.85546875" style="844" customWidth="1"/>
    <col min="8742" max="8960" width="9.140625" style="844"/>
    <col min="8961" max="8961" width="41.85546875" style="844" customWidth="1"/>
    <col min="8962" max="8962" width="3.7109375" style="844" customWidth="1"/>
    <col min="8963" max="8963" width="3.85546875" style="844" customWidth="1"/>
    <col min="8964" max="8964" width="4.7109375" style="844" customWidth="1"/>
    <col min="8965" max="8965" width="3.85546875" style="844" customWidth="1"/>
    <col min="8966" max="8966" width="4.7109375" style="844" customWidth="1"/>
    <col min="8967" max="8967" width="3.85546875" style="844" customWidth="1"/>
    <col min="8968" max="8968" width="3.7109375" style="844" customWidth="1"/>
    <col min="8969" max="8969" width="3.85546875" style="844" customWidth="1"/>
    <col min="8970" max="8970" width="3.7109375" style="844" customWidth="1"/>
    <col min="8971" max="8971" width="3.85546875" style="844" customWidth="1"/>
    <col min="8972" max="8972" width="3.7109375" style="844" customWidth="1"/>
    <col min="8973" max="8973" width="3.85546875" style="844" customWidth="1"/>
    <col min="8974" max="8974" width="4.7109375" style="844" customWidth="1"/>
    <col min="8975" max="8975" width="3.85546875" style="844" customWidth="1"/>
    <col min="8976" max="8976" width="4.7109375" style="844" customWidth="1"/>
    <col min="8977" max="8977" width="3.85546875" style="844" customWidth="1"/>
    <col min="8978" max="8978" width="3.7109375" style="844" customWidth="1"/>
    <col min="8979" max="8979" width="3.85546875" style="844" customWidth="1"/>
    <col min="8980" max="8980" width="3.7109375" style="844" customWidth="1"/>
    <col min="8981" max="8981" width="3.85546875" style="844" customWidth="1"/>
    <col min="8982" max="8982" width="3.7109375" style="844" customWidth="1"/>
    <col min="8983" max="8983" width="3.85546875" style="844" customWidth="1"/>
    <col min="8984" max="8984" width="3.7109375" style="844" customWidth="1"/>
    <col min="8985" max="8985" width="3.85546875" style="844" customWidth="1"/>
    <col min="8986" max="8986" width="3.7109375" style="844" customWidth="1"/>
    <col min="8987" max="8987" width="3.85546875" style="844" customWidth="1"/>
    <col min="8988" max="8988" width="3.7109375" style="844" customWidth="1"/>
    <col min="8989" max="8989" width="3.85546875" style="844" customWidth="1"/>
    <col min="8990" max="8990" width="3.7109375" style="844" customWidth="1"/>
    <col min="8991" max="8991" width="3.85546875" style="844" customWidth="1"/>
    <col min="8992" max="8992" width="3.7109375" style="844" customWidth="1"/>
    <col min="8993" max="8993" width="3.85546875" style="844" customWidth="1"/>
    <col min="8994" max="8994" width="4.42578125" style="844" customWidth="1"/>
    <col min="8995" max="8995" width="3.85546875" style="844" customWidth="1"/>
    <col min="8996" max="8996" width="4.7109375" style="844" customWidth="1"/>
    <col min="8997" max="8997" width="3.85546875" style="844" customWidth="1"/>
    <col min="8998" max="9216" width="9.140625" style="844"/>
    <col min="9217" max="9217" width="41.85546875" style="844" customWidth="1"/>
    <col min="9218" max="9218" width="3.7109375" style="844" customWidth="1"/>
    <col min="9219" max="9219" width="3.85546875" style="844" customWidth="1"/>
    <col min="9220" max="9220" width="4.7109375" style="844" customWidth="1"/>
    <col min="9221" max="9221" width="3.85546875" style="844" customWidth="1"/>
    <col min="9222" max="9222" width="4.7109375" style="844" customWidth="1"/>
    <col min="9223" max="9223" width="3.85546875" style="844" customWidth="1"/>
    <col min="9224" max="9224" width="3.7109375" style="844" customWidth="1"/>
    <col min="9225" max="9225" width="3.85546875" style="844" customWidth="1"/>
    <col min="9226" max="9226" width="3.7109375" style="844" customWidth="1"/>
    <col min="9227" max="9227" width="3.85546875" style="844" customWidth="1"/>
    <col min="9228" max="9228" width="3.7109375" style="844" customWidth="1"/>
    <col min="9229" max="9229" width="3.85546875" style="844" customWidth="1"/>
    <col min="9230" max="9230" width="4.7109375" style="844" customWidth="1"/>
    <col min="9231" max="9231" width="3.85546875" style="844" customWidth="1"/>
    <col min="9232" max="9232" width="4.7109375" style="844" customWidth="1"/>
    <col min="9233" max="9233" width="3.85546875" style="844" customWidth="1"/>
    <col min="9234" max="9234" width="3.7109375" style="844" customWidth="1"/>
    <col min="9235" max="9235" width="3.85546875" style="844" customWidth="1"/>
    <col min="9236" max="9236" width="3.7109375" style="844" customWidth="1"/>
    <col min="9237" max="9237" width="3.85546875" style="844" customWidth="1"/>
    <col min="9238" max="9238" width="3.7109375" style="844" customWidth="1"/>
    <col min="9239" max="9239" width="3.85546875" style="844" customWidth="1"/>
    <col min="9240" max="9240" width="3.7109375" style="844" customWidth="1"/>
    <col min="9241" max="9241" width="3.85546875" style="844" customWidth="1"/>
    <col min="9242" max="9242" width="3.7109375" style="844" customWidth="1"/>
    <col min="9243" max="9243" width="3.85546875" style="844" customWidth="1"/>
    <col min="9244" max="9244" width="3.7109375" style="844" customWidth="1"/>
    <col min="9245" max="9245" width="3.85546875" style="844" customWidth="1"/>
    <col min="9246" max="9246" width="3.7109375" style="844" customWidth="1"/>
    <col min="9247" max="9247" width="3.85546875" style="844" customWidth="1"/>
    <col min="9248" max="9248" width="3.7109375" style="844" customWidth="1"/>
    <col min="9249" max="9249" width="3.85546875" style="844" customWidth="1"/>
    <col min="9250" max="9250" width="4.42578125" style="844" customWidth="1"/>
    <col min="9251" max="9251" width="3.85546875" style="844" customWidth="1"/>
    <col min="9252" max="9252" width="4.7109375" style="844" customWidth="1"/>
    <col min="9253" max="9253" width="3.85546875" style="844" customWidth="1"/>
    <col min="9254" max="9472" width="9.140625" style="844"/>
    <col min="9473" max="9473" width="41.85546875" style="844" customWidth="1"/>
    <col min="9474" max="9474" width="3.7109375" style="844" customWidth="1"/>
    <col min="9475" max="9475" width="3.85546875" style="844" customWidth="1"/>
    <col min="9476" max="9476" width="4.7109375" style="844" customWidth="1"/>
    <col min="9477" max="9477" width="3.85546875" style="844" customWidth="1"/>
    <col min="9478" max="9478" width="4.7109375" style="844" customWidth="1"/>
    <col min="9479" max="9479" width="3.85546875" style="844" customWidth="1"/>
    <col min="9480" max="9480" width="3.7109375" style="844" customWidth="1"/>
    <col min="9481" max="9481" width="3.85546875" style="844" customWidth="1"/>
    <col min="9482" max="9482" width="3.7109375" style="844" customWidth="1"/>
    <col min="9483" max="9483" width="3.85546875" style="844" customWidth="1"/>
    <col min="9484" max="9484" width="3.7109375" style="844" customWidth="1"/>
    <col min="9485" max="9485" width="3.85546875" style="844" customWidth="1"/>
    <col min="9486" max="9486" width="4.7109375" style="844" customWidth="1"/>
    <col min="9487" max="9487" width="3.85546875" style="844" customWidth="1"/>
    <col min="9488" max="9488" width="4.7109375" style="844" customWidth="1"/>
    <col min="9489" max="9489" width="3.85546875" style="844" customWidth="1"/>
    <col min="9490" max="9490" width="3.7109375" style="844" customWidth="1"/>
    <col min="9491" max="9491" width="3.85546875" style="844" customWidth="1"/>
    <col min="9492" max="9492" width="3.7109375" style="844" customWidth="1"/>
    <col min="9493" max="9493" width="3.85546875" style="844" customWidth="1"/>
    <col min="9494" max="9494" width="3.7109375" style="844" customWidth="1"/>
    <col min="9495" max="9495" width="3.85546875" style="844" customWidth="1"/>
    <col min="9496" max="9496" width="3.7109375" style="844" customWidth="1"/>
    <col min="9497" max="9497" width="3.85546875" style="844" customWidth="1"/>
    <col min="9498" max="9498" width="3.7109375" style="844" customWidth="1"/>
    <col min="9499" max="9499" width="3.85546875" style="844" customWidth="1"/>
    <col min="9500" max="9500" width="3.7109375" style="844" customWidth="1"/>
    <col min="9501" max="9501" width="3.85546875" style="844" customWidth="1"/>
    <col min="9502" max="9502" width="3.7109375" style="844" customWidth="1"/>
    <col min="9503" max="9503" width="3.85546875" style="844" customWidth="1"/>
    <col min="9504" max="9504" width="3.7109375" style="844" customWidth="1"/>
    <col min="9505" max="9505" width="3.85546875" style="844" customWidth="1"/>
    <col min="9506" max="9506" width="4.42578125" style="844" customWidth="1"/>
    <col min="9507" max="9507" width="3.85546875" style="844" customWidth="1"/>
    <col min="9508" max="9508" width="4.7109375" style="844" customWidth="1"/>
    <col min="9509" max="9509" width="3.85546875" style="844" customWidth="1"/>
    <col min="9510" max="9728" width="9.140625" style="844"/>
    <col min="9729" max="9729" width="41.85546875" style="844" customWidth="1"/>
    <col min="9730" max="9730" width="3.7109375" style="844" customWidth="1"/>
    <col min="9731" max="9731" width="3.85546875" style="844" customWidth="1"/>
    <col min="9732" max="9732" width="4.7109375" style="844" customWidth="1"/>
    <col min="9733" max="9733" width="3.85546875" style="844" customWidth="1"/>
    <col min="9734" max="9734" width="4.7109375" style="844" customWidth="1"/>
    <col min="9735" max="9735" width="3.85546875" style="844" customWidth="1"/>
    <col min="9736" max="9736" width="3.7109375" style="844" customWidth="1"/>
    <col min="9737" max="9737" width="3.85546875" style="844" customWidth="1"/>
    <col min="9738" max="9738" width="3.7109375" style="844" customWidth="1"/>
    <col min="9739" max="9739" width="3.85546875" style="844" customWidth="1"/>
    <col min="9740" max="9740" width="3.7109375" style="844" customWidth="1"/>
    <col min="9741" max="9741" width="3.85546875" style="844" customWidth="1"/>
    <col min="9742" max="9742" width="4.7109375" style="844" customWidth="1"/>
    <col min="9743" max="9743" width="3.85546875" style="844" customWidth="1"/>
    <col min="9744" max="9744" width="4.7109375" style="844" customWidth="1"/>
    <col min="9745" max="9745" width="3.85546875" style="844" customWidth="1"/>
    <col min="9746" max="9746" width="3.7109375" style="844" customWidth="1"/>
    <col min="9747" max="9747" width="3.85546875" style="844" customWidth="1"/>
    <col min="9748" max="9748" width="3.7109375" style="844" customWidth="1"/>
    <col min="9749" max="9749" width="3.85546875" style="844" customWidth="1"/>
    <col min="9750" max="9750" width="3.7109375" style="844" customWidth="1"/>
    <col min="9751" max="9751" width="3.85546875" style="844" customWidth="1"/>
    <col min="9752" max="9752" width="3.7109375" style="844" customWidth="1"/>
    <col min="9753" max="9753" width="3.85546875" style="844" customWidth="1"/>
    <col min="9754" max="9754" width="3.7109375" style="844" customWidth="1"/>
    <col min="9755" max="9755" width="3.85546875" style="844" customWidth="1"/>
    <col min="9756" max="9756" width="3.7109375" style="844" customWidth="1"/>
    <col min="9757" max="9757" width="3.85546875" style="844" customWidth="1"/>
    <col min="9758" max="9758" width="3.7109375" style="844" customWidth="1"/>
    <col min="9759" max="9759" width="3.85546875" style="844" customWidth="1"/>
    <col min="9760" max="9760" width="3.7109375" style="844" customWidth="1"/>
    <col min="9761" max="9761" width="3.85546875" style="844" customWidth="1"/>
    <col min="9762" max="9762" width="4.42578125" style="844" customWidth="1"/>
    <col min="9763" max="9763" width="3.85546875" style="844" customWidth="1"/>
    <col min="9764" max="9764" width="4.7109375" style="844" customWidth="1"/>
    <col min="9765" max="9765" width="3.85546875" style="844" customWidth="1"/>
    <col min="9766" max="9984" width="9.140625" style="844"/>
    <col min="9985" max="9985" width="41.85546875" style="844" customWidth="1"/>
    <col min="9986" max="9986" width="3.7109375" style="844" customWidth="1"/>
    <col min="9987" max="9987" width="3.85546875" style="844" customWidth="1"/>
    <col min="9988" max="9988" width="4.7109375" style="844" customWidth="1"/>
    <col min="9989" max="9989" width="3.85546875" style="844" customWidth="1"/>
    <col min="9990" max="9990" width="4.7109375" style="844" customWidth="1"/>
    <col min="9991" max="9991" width="3.85546875" style="844" customWidth="1"/>
    <col min="9992" max="9992" width="3.7109375" style="844" customWidth="1"/>
    <col min="9993" max="9993" width="3.85546875" style="844" customWidth="1"/>
    <col min="9994" max="9994" width="3.7109375" style="844" customWidth="1"/>
    <col min="9995" max="9995" width="3.85546875" style="844" customWidth="1"/>
    <col min="9996" max="9996" width="3.7109375" style="844" customWidth="1"/>
    <col min="9997" max="9997" width="3.85546875" style="844" customWidth="1"/>
    <col min="9998" max="9998" width="4.7109375" style="844" customWidth="1"/>
    <col min="9999" max="9999" width="3.85546875" style="844" customWidth="1"/>
    <col min="10000" max="10000" width="4.7109375" style="844" customWidth="1"/>
    <col min="10001" max="10001" width="3.85546875" style="844" customWidth="1"/>
    <col min="10002" max="10002" width="3.7109375" style="844" customWidth="1"/>
    <col min="10003" max="10003" width="3.85546875" style="844" customWidth="1"/>
    <col min="10004" max="10004" width="3.7109375" style="844" customWidth="1"/>
    <col min="10005" max="10005" width="3.85546875" style="844" customWidth="1"/>
    <col min="10006" max="10006" width="3.7109375" style="844" customWidth="1"/>
    <col min="10007" max="10007" width="3.85546875" style="844" customWidth="1"/>
    <col min="10008" max="10008" width="3.7109375" style="844" customWidth="1"/>
    <col min="10009" max="10009" width="3.85546875" style="844" customWidth="1"/>
    <col min="10010" max="10010" width="3.7109375" style="844" customWidth="1"/>
    <col min="10011" max="10011" width="3.85546875" style="844" customWidth="1"/>
    <col min="10012" max="10012" width="3.7109375" style="844" customWidth="1"/>
    <col min="10013" max="10013" width="3.85546875" style="844" customWidth="1"/>
    <col min="10014" max="10014" width="3.7109375" style="844" customWidth="1"/>
    <col min="10015" max="10015" width="3.85546875" style="844" customWidth="1"/>
    <col min="10016" max="10016" width="3.7109375" style="844" customWidth="1"/>
    <col min="10017" max="10017" width="3.85546875" style="844" customWidth="1"/>
    <col min="10018" max="10018" width="4.42578125" style="844" customWidth="1"/>
    <col min="10019" max="10019" width="3.85546875" style="844" customWidth="1"/>
    <col min="10020" max="10020" width="4.7109375" style="844" customWidth="1"/>
    <col min="10021" max="10021" width="3.85546875" style="844" customWidth="1"/>
    <col min="10022" max="10240" width="9.140625" style="844"/>
    <col min="10241" max="10241" width="41.85546875" style="844" customWidth="1"/>
    <col min="10242" max="10242" width="3.7109375" style="844" customWidth="1"/>
    <col min="10243" max="10243" width="3.85546875" style="844" customWidth="1"/>
    <col min="10244" max="10244" width="4.7109375" style="844" customWidth="1"/>
    <col min="10245" max="10245" width="3.85546875" style="844" customWidth="1"/>
    <col min="10246" max="10246" width="4.7109375" style="844" customWidth="1"/>
    <col min="10247" max="10247" width="3.85546875" style="844" customWidth="1"/>
    <col min="10248" max="10248" width="3.7109375" style="844" customWidth="1"/>
    <col min="10249" max="10249" width="3.85546875" style="844" customWidth="1"/>
    <col min="10250" max="10250" width="3.7109375" style="844" customWidth="1"/>
    <col min="10251" max="10251" width="3.85546875" style="844" customWidth="1"/>
    <col min="10252" max="10252" width="3.7109375" style="844" customWidth="1"/>
    <col min="10253" max="10253" width="3.85546875" style="844" customWidth="1"/>
    <col min="10254" max="10254" width="4.7109375" style="844" customWidth="1"/>
    <col min="10255" max="10255" width="3.85546875" style="844" customWidth="1"/>
    <col min="10256" max="10256" width="4.7109375" style="844" customWidth="1"/>
    <col min="10257" max="10257" width="3.85546875" style="844" customWidth="1"/>
    <col min="10258" max="10258" width="3.7109375" style="844" customWidth="1"/>
    <col min="10259" max="10259" width="3.85546875" style="844" customWidth="1"/>
    <col min="10260" max="10260" width="3.7109375" style="844" customWidth="1"/>
    <col min="10261" max="10261" width="3.85546875" style="844" customWidth="1"/>
    <col min="10262" max="10262" width="3.7109375" style="844" customWidth="1"/>
    <col min="10263" max="10263" width="3.85546875" style="844" customWidth="1"/>
    <col min="10264" max="10264" width="3.7109375" style="844" customWidth="1"/>
    <col min="10265" max="10265" width="3.85546875" style="844" customWidth="1"/>
    <col min="10266" max="10266" width="3.7109375" style="844" customWidth="1"/>
    <col min="10267" max="10267" width="3.85546875" style="844" customWidth="1"/>
    <col min="10268" max="10268" width="3.7109375" style="844" customWidth="1"/>
    <col min="10269" max="10269" width="3.85546875" style="844" customWidth="1"/>
    <col min="10270" max="10270" width="3.7109375" style="844" customWidth="1"/>
    <col min="10271" max="10271" width="3.85546875" style="844" customWidth="1"/>
    <col min="10272" max="10272" width="3.7109375" style="844" customWidth="1"/>
    <col min="10273" max="10273" width="3.85546875" style="844" customWidth="1"/>
    <col min="10274" max="10274" width="4.42578125" style="844" customWidth="1"/>
    <col min="10275" max="10275" width="3.85546875" style="844" customWidth="1"/>
    <col min="10276" max="10276" width="4.7109375" style="844" customWidth="1"/>
    <col min="10277" max="10277" width="3.85546875" style="844" customWidth="1"/>
    <col min="10278" max="10496" width="9.140625" style="844"/>
    <col min="10497" max="10497" width="41.85546875" style="844" customWidth="1"/>
    <col min="10498" max="10498" width="3.7109375" style="844" customWidth="1"/>
    <col min="10499" max="10499" width="3.85546875" style="844" customWidth="1"/>
    <col min="10500" max="10500" width="4.7109375" style="844" customWidth="1"/>
    <col min="10501" max="10501" width="3.85546875" style="844" customWidth="1"/>
    <col min="10502" max="10502" width="4.7109375" style="844" customWidth="1"/>
    <col min="10503" max="10503" width="3.85546875" style="844" customWidth="1"/>
    <col min="10504" max="10504" width="3.7109375" style="844" customWidth="1"/>
    <col min="10505" max="10505" width="3.85546875" style="844" customWidth="1"/>
    <col min="10506" max="10506" width="3.7109375" style="844" customWidth="1"/>
    <col min="10507" max="10507" width="3.85546875" style="844" customWidth="1"/>
    <col min="10508" max="10508" width="3.7109375" style="844" customWidth="1"/>
    <col min="10509" max="10509" width="3.85546875" style="844" customWidth="1"/>
    <col min="10510" max="10510" width="4.7109375" style="844" customWidth="1"/>
    <col min="10511" max="10511" width="3.85546875" style="844" customWidth="1"/>
    <col min="10512" max="10512" width="4.7109375" style="844" customWidth="1"/>
    <col min="10513" max="10513" width="3.85546875" style="844" customWidth="1"/>
    <col min="10514" max="10514" width="3.7109375" style="844" customWidth="1"/>
    <col min="10515" max="10515" width="3.85546875" style="844" customWidth="1"/>
    <col min="10516" max="10516" width="3.7109375" style="844" customWidth="1"/>
    <col min="10517" max="10517" width="3.85546875" style="844" customWidth="1"/>
    <col min="10518" max="10518" width="3.7109375" style="844" customWidth="1"/>
    <col min="10519" max="10519" width="3.85546875" style="844" customWidth="1"/>
    <col min="10520" max="10520" width="3.7109375" style="844" customWidth="1"/>
    <col min="10521" max="10521" width="3.85546875" style="844" customWidth="1"/>
    <col min="10522" max="10522" width="3.7109375" style="844" customWidth="1"/>
    <col min="10523" max="10523" width="3.85546875" style="844" customWidth="1"/>
    <col min="10524" max="10524" width="3.7109375" style="844" customWidth="1"/>
    <col min="10525" max="10525" width="3.85546875" style="844" customWidth="1"/>
    <col min="10526" max="10526" width="3.7109375" style="844" customWidth="1"/>
    <col min="10527" max="10527" width="3.85546875" style="844" customWidth="1"/>
    <col min="10528" max="10528" width="3.7109375" style="844" customWidth="1"/>
    <col min="10529" max="10529" width="3.85546875" style="844" customWidth="1"/>
    <col min="10530" max="10530" width="4.42578125" style="844" customWidth="1"/>
    <col min="10531" max="10531" width="3.85546875" style="844" customWidth="1"/>
    <col min="10532" max="10532" width="4.7109375" style="844" customWidth="1"/>
    <col min="10533" max="10533" width="3.85546875" style="844" customWidth="1"/>
    <col min="10534" max="10752" width="9.140625" style="844"/>
    <col min="10753" max="10753" width="41.85546875" style="844" customWidth="1"/>
    <col min="10754" max="10754" width="3.7109375" style="844" customWidth="1"/>
    <col min="10755" max="10755" width="3.85546875" style="844" customWidth="1"/>
    <col min="10756" max="10756" width="4.7109375" style="844" customWidth="1"/>
    <col min="10757" max="10757" width="3.85546875" style="844" customWidth="1"/>
    <col min="10758" max="10758" width="4.7109375" style="844" customWidth="1"/>
    <col min="10759" max="10759" width="3.85546875" style="844" customWidth="1"/>
    <col min="10760" max="10760" width="3.7109375" style="844" customWidth="1"/>
    <col min="10761" max="10761" width="3.85546875" style="844" customWidth="1"/>
    <col min="10762" max="10762" width="3.7109375" style="844" customWidth="1"/>
    <col min="10763" max="10763" width="3.85546875" style="844" customWidth="1"/>
    <col min="10764" max="10764" width="3.7109375" style="844" customWidth="1"/>
    <col min="10765" max="10765" width="3.85546875" style="844" customWidth="1"/>
    <col min="10766" max="10766" width="4.7109375" style="844" customWidth="1"/>
    <col min="10767" max="10767" width="3.85546875" style="844" customWidth="1"/>
    <col min="10768" max="10768" width="4.7109375" style="844" customWidth="1"/>
    <col min="10769" max="10769" width="3.85546875" style="844" customWidth="1"/>
    <col min="10770" max="10770" width="3.7109375" style="844" customWidth="1"/>
    <col min="10771" max="10771" width="3.85546875" style="844" customWidth="1"/>
    <col min="10772" max="10772" width="3.7109375" style="844" customWidth="1"/>
    <col min="10773" max="10773" width="3.85546875" style="844" customWidth="1"/>
    <col min="10774" max="10774" width="3.7109375" style="844" customWidth="1"/>
    <col min="10775" max="10775" width="3.85546875" style="844" customWidth="1"/>
    <col min="10776" max="10776" width="3.7109375" style="844" customWidth="1"/>
    <col min="10777" max="10777" width="3.85546875" style="844" customWidth="1"/>
    <col min="10778" max="10778" width="3.7109375" style="844" customWidth="1"/>
    <col min="10779" max="10779" width="3.85546875" style="844" customWidth="1"/>
    <col min="10780" max="10780" width="3.7109375" style="844" customWidth="1"/>
    <col min="10781" max="10781" width="3.85546875" style="844" customWidth="1"/>
    <col min="10782" max="10782" width="3.7109375" style="844" customWidth="1"/>
    <col min="10783" max="10783" width="3.85546875" style="844" customWidth="1"/>
    <col min="10784" max="10784" width="3.7109375" style="844" customWidth="1"/>
    <col min="10785" max="10785" width="3.85546875" style="844" customWidth="1"/>
    <col min="10786" max="10786" width="4.42578125" style="844" customWidth="1"/>
    <col min="10787" max="10787" width="3.85546875" style="844" customWidth="1"/>
    <col min="10788" max="10788" width="4.7109375" style="844" customWidth="1"/>
    <col min="10789" max="10789" width="3.85546875" style="844" customWidth="1"/>
    <col min="10790" max="11008" width="9.140625" style="844"/>
    <col min="11009" max="11009" width="41.85546875" style="844" customWidth="1"/>
    <col min="11010" max="11010" width="3.7109375" style="844" customWidth="1"/>
    <col min="11011" max="11011" width="3.85546875" style="844" customWidth="1"/>
    <col min="11012" max="11012" width="4.7109375" style="844" customWidth="1"/>
    <col min="11013" max="11013" width="3.85546875" style="844" customWidth="1"/>
    <col min="11014" max="11014" width="4.7109375" style="844" customWidth="1"/>
    <col min="11015" max="11015" width="3.85546875" style="844" customWidth="1"/>
    <col min="11016" max="11016" width="3.7109375" style="844" customWidth="1"/>
    <col min="11017" max="11017" width="3.85546875" style="844" customWidth="1"/>
    <col min="11018" max="11018" width="3.7109375" style="844" customWidth="1"/>
    <col min="11019" max="11019" width="3.85546875" style="844" customWidth="1"/>
    <col min="11020" max="11020" width="3.7109375" style="844" customWidth="1"/>
    <col min="11021" max="11021" width="3.85546875" style="844" customWidth="1"/>
    <col min="11022" max="11022" width="4.7109375" style="844" customWidth="1"/>
    <col min="11023" max="11023" width="3.85546875" style="844" customWidth="1"/>
    <col min="11024" max="11024" width="4.7109375" style="844" customWidth="1"/>
    <col min="11025" max="11025" width="3.85546875" style="844" customWidth="1"/>
    <col min="11026" max="11026" width="3.7109375" style="844" customWidth="1"/>
    <col min="11027" max="11027" width="3.85546875" style="844" customWidth="1"/>
    <col min="11028" max="11028" width="3.7109375" style="844" customWidth="1"/>
    <col min="11029" max="11029" width="3.85546875" style="844" customWidth="1"/>
    <col min="11030" max="11030" width="3.7109375" style="844" customWidth="1"/>
    <col min="11031" max="11031" width="3.85546875" style="844" customWidth="1"/>
    <col min="11032" max="11032" width="3.7109375" style="844" customWidth="1"/>
    <col min="11033" max="11033" width="3.85546875" style="844" customWidth="1"/>
    <col min="11034" max="11034" width="3.7109375" style="844" customWidth="1"/>
    <col min="11035" max="11035" width="3.85546875" style="844" customWidth="1"/>
    <col min="11036" max="11036" width="3.7109375" style="844" customWidth="1"/>
    <col min="11037" max="11037" width="3.85546875" style="844" customWidth="1"/>
    <col min="11038" max="11038" width="3.7109375" style="844" customWidth="1"/>
    <col min="11039" max="11039" width="3.85546875" style="844" customWidth="1"/>
    <col min="11040" max="11040" width="3.7109375" style="844" customWidth="1"/>
    <col min="11041" max="11041" width="3.85546875" style="844" customWidth="1"/>
    <col min="11042" max="11042" width="4.42578125" style="844" customWidth="1"/>
    <col min="11043" max="11043" width="3.85546875" style="844" customWidth="1"/>
    <col min="11044" max="11044" width="4.7109375" style="844" customWidth="1"/>
    <col min="11045" max="11045" width="3.85546875" style="844" customWidth="1"/>
    <col min="11046" max="11264" width="9.140625" style="844"/>
    <col min="11265" max="11265" width="41.85546875" style="844" customWidth="1"/>
    <col min="11266" max="11266" width="3.7109375" style="844" customWidth="1"/>
    <col min="11267" max="11267" width="3.85546875" style="844" customWidth="1"/>
    <col min="11268" max="11268" width="4.7109375" style="844" customWidth="1"/>
    <col min="11269" max="11269" width="3.85546875" style="844" customWidth="1"/>
    <col min="11270" max="11270" width="4.7109375" style="844" customWidth="1"/>
    <col min="11271" max="11271" width="3.85546875" style="844" customWidth="1"/>
    <col min="11272" max="11272" width="3.7109375" style="844" customWidth="1"/>
    <col min="11273" max="11273" width="3.85546875" style="844" customWidth="1"/>
    <col min="11274" max="11274" width="3.7109375" style="844" customWidth="1"/>
    <col min="11275" max="11275" width="3.85546875" style="844" customWidth="1"/>
    <col min="11276" max="11276" width="3.7109375" style="844" customWidth="1"/>
    <col min="11277" max="11277" width="3.85546875" style="844" customWidth="1"/>
    <col min="11278" max="11278" width="4.7109375" style="844" customWidth="1"/>
    <col min="11279" max="11279" width="3.85546875" style="844" customWidth="1"/>
    <col min="11280" max="11280" width="4.7109375" style="844" customWidth="1"/>
    <col min="11281" max="11281" width="3.85546875" style="844" customWidth="1"/>
    <col min="11282" max="11282" width="3.7109375" style="844" customWidth="1"/>
    <col min="11283" max="11283" width="3.85546875" style="844" customWidth="1"/>
    <col min="11284" max="11284" width="3.7109375" style="844" customWidth="1"/>
    <col min="11285" max="11285" width="3.85546875" style="844" customWidth="1"/>
    <col min="11286" max="11286" width="3.7109375" style="844" customWidth="1"/>
    <col min="11287" max="11287" width="3.85546875" style="844" customWidth="1"/>
    <col min="11288" max="11288" width="3.7109375" style="844" customWidth="1"/>
    <col min="11289" max="11289" width="3.85546875" style="844" customWidth="1"/>
    <col min="11290" max="11290" width="3.7109375" style="844" customWidth="1"/>
    <col min="11291" max="11291" width="3.85546875" style="844" customWidth="1"/>
    <col min="11292" max="11292" width="3.7109375" style="844" customWidth="1"/>
    <col min="11293" max="11293" width="3.85546875" style="844" customWidth="1"/>
    <col min="11294" max="11294" width="3.7109375" style="844" customWidth="1"/>
    <col min="11295" max="11295" width="3.85546875" style="844" customWidth="1"/>
    <col min="11296" max="11296" width="3.7109375" style="844" customWidth="1"/>
    <col min="11297" max="11297" width="3.85546875" style="844" customWidth="1"/>
    <col min="11298" max="11298" width="4.42578125" style="844" customWidth="1"/>
    <col min="11299" max="11299" width="3.85546875" style="844" customWidth="1"/>
    <col min="11300" max="11300" width="4.7109375" style="844" customWidth="1"/>
    <col min="11301" max="11301" width="3.85546875" style="844" customWidth="1"/>
    <col min="11302" max="11520" width="9.140625" style="844"/>
    <col min="11521" max="11521" width="41.85546875" style="844" customWidth="1"/>
    <col min="11522" max="11522" width="3.7109375" style="844" customWidth="1"/>
    <col min="11523" max="11523" width="3.85546875" style="844" customWidth="1"/>
    <col min="11524" max="11524" width="4.7109375" style="844" customWidth="1"/>
    <col min="11525" max="11525" width="3.85546875" style="844" customWidth="1"/>
    <col min="11526" max="11526" width="4.7109375" style="844" customWidth="1"/>
    <col min="11527" max="11527" width="3.85546875" style="844" customWidth="1"/>
    <col min="11528" max="11528" width="3.7109375" style="844" customWidth="1"/>
    <col min="11529" max="11529" width="3.85546875" style="844" customWidth="1"/>
    <col min="11530" max="11530" width="3.7109375" style="844" customWidth="1"/>
    <col min="11531" max="11531" width="3.85546875" style="844" customWidth="1"/>
    <col min="11532" max="11532" width="3.7109375" style="844" customWidth="1"/>
    <col min="11533" max="11533" width="3.85546875" style="844" customWidth="1"/>
    <col min="11534" max="11534" width="4.7109375" style="844" customWidth="1"/>
    <col min="11535" max="11535" width="3.85546875" style="844" customWidth="1"/>
    <col min="11536" max="11536" width="4.7109375" style="844" customWidth="1"/>
    <col min="11537" max="11537" width="3.85546875" style="844" customWidth="1"/>
    <col min="11538" max="11538" width="3.7109375" style="844" customWidth="1"/>
    <col min="11539" max="11539" width="3.85546875" style="844" customWidth="1"/>
    <col min="11540" max="11540" width="3.7109375" style="844" customWidth="1"/>
    <col min="11541" max="11541" width="3.85546875" style="844" customWidth="1"/>
    <col min="11542" max="11542" width="3.7109375" style="844" customWidth="1"/>
    <col min="11543" max="11543" width="3.85546875" style="844" customWidth="1"/>
    <col min="11544" max="11544" width="3.7109375" style="844" customWidth="1"/>
    <col min="11545" max="11545" width="3.85546875" style="844" customWidth="1"/>
    <col min="11546" max="11546" width="3.7109375" style="844" customWidth="1"/>
    <col min="11547" max="11547" width="3.85546875" style="844" customWidth="1"/>
    <col min="11548" max="11548" width="3.7109375" style="844" customWidth="1"/>
    <col min="11549" max="11549" width="3.85546875" style="844" customWidth="1"/>
    <col min="11550" max="11550" width="3.7109375" style="844" customWidth="1"/>
    <col min="11551" max="11551" width="3.85546875" style="844" customWidth="1"/>
    <col min="11552" max="11552" width="3.7109375" style="844" customWidth="1"/>
    <col min="11553" max="11553" width="3.85546875" style="844" customWidth="1"/>
    <col min="11554" max="11554" width="4.42578125" style="844" customWidth="1"/>
    <col min="11555" max="11555" width="3.85546875" style="844" customWidth="1"/>
    <col min="11556" max="11556" width="4.7109375" style="844" customWidth="1"/>
    <col min="11557" max="11557" width="3.85546875" style="844" customWidth="1"/>
    <col min="11558" max="11776" width="9.140625" style="844"/>
    <col min="11777" max="11777" width="41.85546875" style="844" customWidth="1"/>
    <col min="11778" max="11778" width="3.7109375" style="844" customWidth="1"/>
    <col min="11779" max="11779" width="3.85546875" style="844" customWidth="1"/>
    <col min="11780" max="11780" width="4.7109375" style="844" customWidth="1"/>
    <col min="11781" max="11781" width="3.85546875" style="844" customWidth="1"/>
    <col min="11782" max="11782" width="4.7109375" style="844" customWidth="1"/>
    <col min="11783" max="11783" width="3.85546875" style="844" customWidth="1"/>
    <col min="11784" max="11784" width="3.7109375" style="844" customWidth="1"/>
    <col min="11785" max="11785" width="3.85546875" style="844" customWidth="1"/>
    <col min="11786" max="11786" width="3.7109375" style="844" customWidth="1"/>
    <col min="11787" max="11787" width="3.85546875" style="844" customWidth="1"/>
    <col min="11788" max="11788" width="3.7109375" style="844" customWidth="1"/>
    <col min="11789" max="11789" width="3.85546875" style="844" customWidth="1"/>
    <col min="11790" max="11790" width="4.7109375" style="844" customWidth="1"/>
    <col min="11791" max="11791" width="3.85546875" style="844" customWidth="1"/>
    <col min="11792" max="11792" width="4.7109375" style="844" customWidth="1"/>
    <col min="11793" max="11793" width="3.85546875" style="844" customWidth="1"/>
    <col min="11794" max="11794" width="3.7109375" style="844" customWidth="1"/>
    <col min="11795" max="11795" width="3.85546875" style="844" customWidth="1"/>
    <col min="11796" max="11796" width="3.7109375" style="844" customWidth="1"/>
    <col min="11797" max="11797" width="3.85546875" style="844" customWidth="1"/>
    <col min="11798" max="11798" width="3.7109375" style="844" customWidth="1"/>
    <col min="11799" max="11799" width="3.85546875" style="844" customWidth="1"/>
    <col min="11800" max="11800" width="3.7109375" style="844" customWidth="1"/>
    <col min="11801" max="11801" width="3.85546875" style="844" customWidth="1"/>
    <col min="11802" max="11802" width="3.7109375" style="844" customWidth="1"/>
    <col min="11803" max="11803" width="3.85546875" style="844" customWidth="1"/>
    <col min="11804" max="11804" width="3.7109375" style="844" customWidth="1"/>
    <col min="11805" max="11805" width="3.85546875" style="844" customWidth="1"/>
    <col min="11806" max="11806" width="3.7109375" style="844" customWidth="1"/>
    <col min="11807" max="11807" width="3.85546875" style="844" customWidth="1"/>
    <col min="11808" max="11808" width="3.7109375" style="844" customWidth="1"/>
    <col min="11809" max="11809" width="3.85546875" style="844" customWidth="1"/>
    <col min="11810" max="11810" width="4.42578125" style="844" customWidth="1"/>
    <col min="11811" max="11811" width="3.85546875" style="844" customWidth="1"/>
    <col min="11812" max="11812" width="4.7109375" style="844" customWidth="1"/>
    <col min="11813" max="11813" width="3.85546875" style="844" customWidth="1"/>
    <col min="11814" max="12032" width="9.140625" style="844"/>
    <col min="12033" max="12033" width="41.85546875" style="844" customWidth="1"/>
    <col min="12034" max="12034" width="3.7109375" style="844" customWidth="1"/>
    <col min="12035" max="12035" width="3.85546875" style="844" customWidth="1"/>
    <col min="12036" max="12036" width="4.7109375" style="844" customWidth="1"/>
    <col min="12037" max="12037" width="3.85546875" style="844" customWidth="1"/>
    <col min="12038" max="12038" width="4.7109375" style="844" customWidth="1"/>
    <col min="12039" max="12039" width="3.85546875" style="844" customWidth="1"/>
    <col min="12040" max="12040" width="3.7109375" style="844" customWidth="1"/>
    <col min="12041" max="12041" width="3.85546875" style="844" customWidth="1"/>
    <col min="12042" max="12042" width="3.7109375" style="844" customWidth="1"/>
    <col min="12043" max="12043" width="3.85546875" style="844" customWidth="1"/>
    <col min="12044" max="12044" width="3.7109375" style="844" customWidth="1"/>
    <col min="12045" max="12045" width="3.85546875" style="844" customWidth="1"/>
    <col min="12046" max="12046" width="4.7109375" style="844" customWidth="1"/>
    <col min="12047" max="12047" width="3.85546875" style="844" customWidth="1"/>
    <col min="12048" max="12048" width="4.7109375" style="844" customWidth="1"/>
    <col min="12049" max="12049" width="3.85546875" style="844" customWidth="1"/>
    <col min="12050" max="12050" width="3.7109375" style="844" customWidth="1"/>
    <col min="12051" max="12051" width="3.85546875" style="844" customWidth="1"/>
    <col min="12052" max="12052" width="3.7109375" style="844" customWidth="1"/>
    <col min="12053" max="12053" width="3.85546875" style="844" customWidth="1"/>
    <col min="12054" max="12054" width="3.7109375" style="844" customWidth="1"/>
    <col min="12055" max="12055" width="3.85546875" style="844" customWidth="1"/>
    <col min="12056" max="12056" width="3.7109375" style="844" customWidth="1"/>
    <col min="12057" max="12057" width="3.85546875" style="844" customWidth="1"/>
    <col min="12058" max="12058" width="3.7109375" style="844" customWidth="1"/>
    <col min="12059" max="12059" width="3.85546875" style="844" customWidth="1"/>
    <col min="12060" max="12060" width="3.7109375" style="844" customWidth="1"/>
    <col min="12061" max="12061" width="3.85546875" style="844" customWidth="1"/>
    <col min="12062" max="12062" width="3.7109375" style="844" customWidth="1"/>
    <col min="12063" max="12063" width="3.85546875" style="844" customWidth="1"/>
    <col min="12064" max="12064" width="3.7109375" style="844" customWidth="1"/>
    <col min="12065" max="12065" width="3.85546875" style="844" customWidth="1"/>
    <col min="12066" max="12066" width="4.42578125" style="844" customWidth="1"/>
    <col min="12067" max="12067" width="3.85546875" style="844" customWidth="1"/>
    <col min="12068" max="12068" width="4.7109375" style="844" customWidth="1"/>
    <col min="12069" max="12069" width="3.85546875" style="844" customWidth="1"/>
    <col min="12070" max="12288" width="9.140625" style="844"/>
    <col min="12289" max="12289" width="41.85546875" style="844" customWidth="1"/>
    <col min="12290" max="12290" width="3.7109375" style="844" customWidth="1"/>
    <col min="12291" max="12291" width="3.85546875" style="844" customWidth="1"/>
    <col min="12292" max="12292" width="4.7109375" style="844" customWidth="1"/>
    <col min="12293" max="12293" width="3.85546875" style="844" customWidth="1"/>
    <col min="12294" max="12294" width="4.7109375" style="844" customWidth="1"/>
    <col min="12295" max="12295" width="3.85546875" style="844" customWidth="1"/>
    <col min="12296" max="12296" width="3.7109375" style="844" customWidth="1"/>
    <col min="12297" max="12297" width="3.85546875" style="844" customWidth="1"/>
    <col min="12298" max="12298" width="3.7109375" style="844" customWidth="1"/>
    <col min="12299" max="12299" width="3.85546875" style="844" customWidth="1"/>
    <col min="12300" max="12300" width="3.7109375" style="844" customWidth="1"/>
    <col min="12301" max="12301" width="3.85546875" style="844" customWidth="1"/>
    <col min="12302" max="12302" width="4.7109375" style="844" customWidth="1"/>
    <col min="12303" max="12303" width="3.85546875" style="844" customWidth="1"/>
    <col min="12304" max="12304" width="4.7109375" style="844" customWidth="1"/>
    <col min="12305" max="12305" width="3.85546875" style="844" customWidth="1"/>
    <col min="12306" max="12306" width="3.7109375" style="844" customWidth="1"/>
    <col min="12307" max="12307" width="3.85546875" style="844" customWidth="1"/>
    <col min="12308" max="12308" width="3.7109375" style="844" customWidth="1"/>
    <col min="12309" max="12309" width="3.85546875" style="844" customWidth="1"/>
    <col min="12310" max="12310" width="3.7109375" style="844" customWidth="1"/>
    <col min="12311" max="12311" width="3.85546875" style="844" customWidth="1"/>
    <col min="12312" max="12312" width="3.7109375" style="844" customWidth="1"/>
    <col min="12313" max="12313" width="3.85546875" style="844" customWidth="1"/>
    <col min="12314" max="12314" width="3.7109375" style="844" customWidth="1"/>
    <col min="12315" max="12315" width="3.85546875" style="844" customWidth="1"/>
    <col min="12316" max="12316" width="3.7109375" style="844" customWidth="1"/>
    <col min="12317" max="12317" width="3.85546875" style="844" customWidth="1"/>
    <col min="12318" max="12318" width="3.7109375" style="844" customWidth="1"/>
    <col min="12319" max="12319" width="3.85546875" style="844" customWidth="1"/>
    <col min="12320" max="12320" width="3.7109375" style="844" customWidth="1"/>
    <col min="12321" max="12321" width="3.85546875" style="844" customWidth="1"/>
    <col min="12322" max="12322" width="4.42578125" style="844" customWidth="1"/>
    <col min="12323" max="12323" width="3.85546875" style="844" customWidth="1"/>
    <col min="12324" max="12324" width="4.7109375" style="844" customWidth="1"/>
    <col min="12325" max="12325" width="3.85546875" style="844" customWidth="1"/>
    <col min="12326" max="12544" width="9.140625" style="844"/>
    <col min="12545" max="12545" width="41.85546875" style="844" customWidth="1"/>
    <col min="12546" max="12546" width="3.7109375" style="844" customWidth="1"/>
    <col min="12547" max="12547" width="3.85546875" style="844" customWidth="1"/>
    <col min="12548" max="12548" width="4.7109375" style="844" customWidth="1"/>
    <col min="12549" max="12549" width="3.85546875" style="844" customWidth="1"/>
    <col min="12550" max="12550" width="4.7109375" style="844" customWidth="1"/>
    <col min="12551" max="12551" width="3.85546875" style="844" customWidth="1"/>
    <col min="12552" max="12552" width="3.7109375" style="844" customWidth="1"/>
    <col min="12553" max="12553" width="3.85546875" style="844" customWidth="1"/>
    <col min="12554" max="12554" width="3.7109375" style="844" customWidth="1"/>
    <col min="12555" max="12555" width="3.85546875" style="844" customWidth="1"/>
    <col min="12556" max="12556" width="3.7109375" style="844" customWidth="1"/>
    <col min="12557" max="12557" width="3.85546875" style="844" customWidth="1"/>
    <col min="12558" max="12558" width="4.7109375" style="844" customWidth="1"/>
    <col min="12559" max="12559" width="3.85546875" style="844" customWidth="1"/>
    <col min="12560" max="12560" width="4.7109375" style="844" customWidth="1"/>
    <col min="12561" max="12561" width="3.85546875" style="844" customWidth="1"/>
    <col min="12562" max="12562" width="3.7109375" style="844" customWidth="1"/>
    <col min="12563" max="12563" width="3.85546875" style="844" customWidth="1"/>
    <col min="12564" max="12564" width="3.7109375" style="844" customWidth="1"/>
    <col min="12565" max="12565" width="3.85546875" style="844" customWidth="1"/>
    <col min="12566" max="12566" width="3.7109375" style="844" customWidth="1"/>
    <col min="12567" max="12567" width="3.85546875" style="844" customWidth="1"/>
    <col min="12568" max="12568" width="3.7109375" style="844" customWidth="1"/>
    <col min="12569" max="12569" width="3.85546875" style="844" customWidth="1"/>
    <col min="12570" max="12570" width="3.7109375" style="844" customWidth="1"/>
    <col min="12571" max="12571" width="3.85546875" style="844" customWidth="1"/>
    <col min="12572" max="12572" width="3.7109375" style="844" customWidth="1"/>
    <col min="12573" max="12573" width="3.85546875" style="844" customWidth="1"/>
    <col min="12574" max="12574" width="3.7109375" style="844" customWidth="1"/>
    <col min="12575" max="12575" width="3.85546875" style="844" customWidth="1"/>
    <col min="12576" max="12576" width="3.7109375" style="844" customWidth="1"/>
    <col min="12577" max="12577" width="3.85546875" style="844" customWidth="1"/>
    <col min="12578" max="12578" width="4.42578125" style="844" customWidth="1"/>
    <col min="12579" max="12579" width="3.85546875" style="844" customWidth="1"/>
    <col min="12580" max="12580" width="4.7109375" style="844" customWidth="1"/>
    <col min="12581" max="12581" width="3.85546875" style="844" customWidth="1"/>
    <col min="12582" max="12800" width="9.140625" style="844"/>
    <col min="12801" max="12801" width="41.85546875" style="844" customWidth="1"/>
    <col min="12802" max="12802" width="3.7109375" style="844" customWidth="1"/>
    <col min="12803" max="12803" width="3.85546875" style="844" customWidth="1"/>
    <col min="12804" max="12804" width="4.7109375" style="844" customWidth="1"/>
    <col min="12805" max="12805" width="3.85546875" style="844" customWidth="1"/>
    <col min="12806" max="12806" width="4.7109375" style="844" customWidth="1"/>
    <col min="12807" max="12807" width="3.85546875" style="844" customWidth="1"/>
    <col min="12808" max="12808" width="3.7109375" style="844" customWidth="1"/>
    <col min="12809" max="12809" width="3.85546875" style="844" customWidth="1"/>
    <col min="12810" max="12810" width="3.7109375" style="844" customWidth="1"/>
    <col min="12811" max="12811" width="3.85546875" style="844" customWidth="1"/>
    <col min="12812" max="12812" width="3.7109375" style="844" customWidth="1"/>
    <col min="12813" max="12813" width="3.85546875" style="844" customWidth="1"/>
    <col min="12814" max="12814" width="4.7109375" style="844" customWidth="1"/>
    <col min="12815" max="12815" width="3.85546875" style="844" customWidth="1"/>
    <col min="12816" max="12816" width="4.7109375" style="844" customWidth="1"/>
    <col min="12817" max="12817" width="3.85546875" style="844" customWidth="1"/>
    <col min="12818" max="12818" width="3.7109375" style="844" customWidth="1"/>
    <col min="12819" max="12819" width="3.85546875" style="844" customWidth="1"/>
    <col min="12820" max="12820" width="3.7109375" style="844" customWidth="1"/>
    <col min="12821" max="12821" width="3.85546875" style="844" customWidth="1"/>
    <col min="12822" max="12822" width="3.7109375" style="844" customWidth="1"/>
    <col min="12823" max="12823" width="3.85546875" style="844" customWidth="1"/>
    <col min="12824" max="12824" width="3.7109375" style="844" customWidth="1"/>
    <col min="12825" max="12825" width="3.85546875" style="844" customWidth="1"/>
    <col min="12826" max="12826" width="3.7109375" style="844" customWidth="1"/>
    <col min="12827" max="12827" width="3.85546875" style="844" customWidth="1"/>
    <col min="12828" max="12828" width="3.7109375" style="844" customWidth="1"/>
    <col min="12829" max="12829" width="3.85546875" style="844" customWidth="1"/>
    <col min="12830" max="12830" width="3.7109375" style="844" customWidth="1"/>
    <col min="12831" max="12831" width="3.85546875" style="844" customWidth="1"/>
    <col min="12832" max="12832" width="3.7109375" style="844" customWidth="1"/>
    <col min="12833" max="12833" width="3.85546875" style="844" customWidth="1"/>
    <col min="12834" max="12834" width="4.42578125" style="844" customWidth="1"/>
    <col min="12835" max="12835" width="3.85546875" style="844" customWidth="1"/>
    <col min="12836" max="12836" width="4.7109375" style="844" customWidth="1"/>
    <col min="12837" max="12837" width="3.85546875" style="844" customWidth="1"/>
    <col min="12838" max="13056" width="9.140625" style="844"/>
    <col min="13057" max="13057" width="41.85546875" style="844" customWidth="1"/>
    <col min="13058" max="13058" width="3.7109375" style="844" customWidth="1"/>
    <col min="13059" max="13059" width="3.85546875" style="844" customWidth="1"/>
    <col min="13060" max="13060" width="4.7109375" style="844" customWidth="1"/>
    <col min="13061" max="13061" width="3.85546875" style="844" customWidth="1"/>
    <col min="13062" max="13062" width="4.7109375" style="844" customWidth="1"/>
    <col min="13063" max="13063" width="3.85546875" style="844" customWidth="1"/>
    <col min="13064" max="13064" width="3.7109375" style="844" customWidth="1"/>
    <col min="13065" max="13065" width="3.85546875" style="844" customWidth="1"/>
    <col min="13066" max="13066" width="3.7109375" style="844" customWidth="1"/>
    <col min="13067" max="13067" width="3.85546875" style="844" customWidth="1"/>
    <col min="13068" max="13068" width="3.7109375" style="844" customWidth="1"/>
    <col min="13069" max="13069" width="3.85546875" style="844" customWidth="1"/>
    <col min="13070" max="13070" width="4.7109375" style="844" customWidth="1"/>
    <col min="13071" max="13071" width="3.85546875" style="844" customWidth="1"/>
    <col min="13072" max="13072" width="4.7109375" style="844" customWidth="1"/>
    <col min="13073" max="13073" width="3.85546875" style="844" customWidth="1"/>
    <col min="13074" max="13074" width="3.7109375" style="844" customWidth="1"/>
    <col min="13075" max="13075" width="3.85546875" style="844" customWidth="1"/>
    <col min="13076" max="13076" width="3.7109375" style="844" customWidth="1"/>
    <col min="13077" max="13077" width="3.85546875" style="844" customWidth="1"/>
    <col min="13078" max="13078" width="3.7109375" style="844" customWidth="1"/>
    <col min="13079" max="13079" width="3.85546875" style="844" customWidth="1"/>
    <col min="13080" max="13080" width="3.7109375" style="844" customWidth="1"/>
    <col min="13081" max="13081" width="3.85546875" style="844" customWidth="1"/>
    <col min="13082" max="13082" width="3.7109375" style="844" customWidth="1"/>
    <col min="13083" max="13083" width="3.85546875" style="844" customWidth="1"/>
    <col min="13084" max="13084" width="3.7109375" style="844" customWidth="1"/>
    <col min="13085" max="13085" width="3.85546875" style="844" customWidth="1"/>
    <col min="13086" max="13086" width="3.7109375" style="844" customWidth="1"/>
    <col min="13087" max="13087" width="3.85546875" style="844" customWidth="1"/>
    <col min="13088" max="13088" width="3.7109375" style="844" customWidth="1"/>
    <col min="13089" max="13089" width="3.85546875" style="844" customWidth="1"/>
    <col min="13090" max="13090" width="4.42578125" style="844" customWidth="1"/>
    <col min="13091" max="13091" width="3.85546875" style="844" customWidth="1"/>
    <col min="13092" max="13092" width="4.7109375" style="844" customWidth="1"/>
    <col min="13093" max="13093" width="3.85546875" style="844" customWidth="1"/>
    <col min="13094" max="13312" width="9.140625" style="844"/>
    <col min="13313" max="13313" width="41.85546875" style="844" customWidth="1"/>
    <col min="13314" max="13314" width="3.7109375" style="844" customWidth="1"/>
    <col min="13315" max="13315" width="3.85546875" style="844" customWidth="1"/>
    <col min="13316" max="13316" width="4.7109375" style="844" customWidth="1"/>
    <col min="13317" max="13317" width="3.85546875" style="844" customWidth="1"/>
    <col min="13318" max="13318" width="4.7109375" style="844" customWidth="1"/>
    <col min="13319" max="13319" width="3.85546875" style="844" customWidth="1"/>
    <col min="13320" max="13320" width="3.7109375" style="844" customWidth="1"/>
    <col min="13321" max="13321" width="3.85546875" style="844" customWidth="1"/>
    <col min="13322" max="13322" width="3.7109375" style="844" customWidth="1"/>
    <col min="13323" max="13323" width="3.85546875" style="844" customWidth="1"/>
    <col min="13324" max="13324" width="3.7109375" style="844" customWidth="1"/>
    <col min="13325" max="13325" width="3.85546875" style="844" customWidth="1"/>
    <col min="13326" max="13326" width="4.7109375" style="844" customWidth="1"/>
    <col min="13327" max="13327" width="3.85546875" style="844" customWidth="1"/>
    <col min="13328" max="13328" width="4.7109375" style="844" customWidth="1"/>
    <col min="13329" max="13329" width="3.85546875" style="844" customWidth="1"/>
    <col min="13330" max="13330" width="3.7109375" style="844" customWidth="1"/>
    <col min="13331" max="13331" width="3.85546875" style="844" customWidth="1"/>
    <col min="13332" max="13332" width="3.7109375" style="844" customWidth="1"/>
    <col min="13333" max="13333" width="3.85546875" style="844" customWidth="1"/>
    <col min="13334" max="13334" width="3.7109375" style="844" customWidth="1"/>
    <col min="13335" max="13335" width="3.85546875" style="844" customWidth="1"/>
    <col min="13336" max="13336" width="3.7109375" style="844" customWidth="1"/>
    <col min="13337" max="13337" width="3.85546875" style="844" customWidth="1"/>
    <col min="13338" max="13338" width="3.7109375" style="844" customWidth="1"/>
    <col min="13339" max="13339" width="3.85546875" style="844" customWidth="1"/>
    <col min="13340" max="13340" width="3.7109375" style="844" customWidth="1"/>
    <col min="13341" max="13341" width="3.85546875" style="844" customWidth="1"/>
    <col min="13342" max="13342" width="3.7109375" style="844" customWidth="1"/>
    <col min="13343" max="13343" width="3.85546875" style="844" customWidth="1"/>
    <col min="13344" max="13344" width="3.7109375" style="844" customWidth="1"/>
    <col min="13345" max="13345" width="3.85546875" style="844" customWidth="1"/>
    <col min="13346" max="13346" width="4.42578125" style="844" customWidth="1"/>
    <col min="13347" max="13347" width="3.85546875" style="844" customWidth="1"/>
    <col min="13348" max="13348" width="4.7109375" style="844" customWidth="1"/>
    <col min="13349" max="13349" width="3.85546875" style="844" customWidth="1"/>
    <col min="13350" max="13568" width="9.140625" style="844"/>
    <col min="13569" max="13569" width="41.85546875" style="844" customWidth="1"/>
    <col min="13570" max="13570" width="3.7109375" style="844" customWidth="1"/>
    <col min="13571" max="13571" width="3.85546875" style="844" customWidth="1"/>
    <col min="13572" max="13572" width="4.7109375" style="844" customWidth="1"/>
    <col min="13573" max="13573" width="3.85546875" style="844" customWidth="1"/>
    <col min="13574" max="13574" width="4.7109375" style="844" customWidth="1"/>
    <col min="13575" max="13575" width="3.85546875" style="844" customWidth="1"/>
    <col min="13576" max="13576" width="3.7109375" style="844" customWidth="1"/>
    <col min="13577" max="13577" width="3.85546875" style="844" customWidth="1"/>
    <col min="13578" max="13578" width="3.7109375" style="844" customWidth="1"/>
    <col min="13579" max="13579" width="3.85546875" style="844" customWidth="1"/>
    <col min="13580" max="13580" width="3.7109375" style="844" customWidth="1"/>
    <col min="13581" max="13581" width="3.85546875" style="844" customWidth="1"/>
    <col min="13582" max="13582" width="4.7109375" style="844" customWidth="1"/>
    <col min="13583" max="13583" width="3.85546875" style="844" customWidth="1"/>
    <col min="13584" max="13584" width="4.7109375" style="844" customWidth="1"/>
    <col min="13585" max="13585" width="3.85546875" style="844" customWidth="1"/>
    <col min="13586" max="13586" width="3.7109375" style="844" customWidth="1"/>
    <col min="13587" max="13587" width="3.85546875" style="844" customWidth="1"/>
    <col min="13588" max="13588" width="3.7109375" style="844" customWidth="1"/>
    <col min="13589" max="13589" width="3.85546875" style="844" customWidth="1"/>
    <col min="13590" max="13590" width="3.7109375" style="844" customWidth="1"/>
    <col min="13591" max="13591" width="3.85546875" style="844" customWidth="1"/>
    <col min="13592" max="13592" width="3.7109375" style="844" customWidth="1"/>
    <col min="13593" max="13593" width="3.85546875" style="844" customWidth="1"/>
    <col min="13594" max="13594" width="3.7109375" style="844" customWidth="1"/>
    <col min="13595" max="13595" width="3.85546875" style="844" customWidth="1"/>
    <col min="13596" max="13596" width="3.7109375" style="844" customWidth="1"/>
    <col min="13597" max="13597" width="3.85546875" style="844" customWidth="1"/>
    <col min="13598" max="13598" width="3.7109375" style="844" customWidth="1"/>
    <col min="13599" max="13599" width="3.85546875" style="844" customWidth="1"/>
    <col min="13600" max="13600" width="3.7109375" style="844" customWidth="1"/>
    <col min="13601" max="13601" width="3.85546875" style="844" customWidth="1"/>
    <col min="13602" max="13602" width="4.42578125" style="844" customWidth="1"/>
    <col min="13603" max="13603" width="3.85546875" style="844" customWidth="1"/>
    <col min="13604" max="13604" width="4.7109375" style="844" customWidth="1"/>
    <col min="13605" max="13605" width="3.85546875" style="844" customWidth="1"/>
    <col min="13606" max="13824" width="9.140625" style="844"/>
    <col min="13825" max="13825" width="41.85546875" style="844" customWidth="1"/>
    <col min="13826" max="13826" width="3.7109375" style="844" customWidth="1"/>
    <col min="13827" max="13827" width="3.85546875" style="844" customWidth="1"/>
    <col min="13828" max="13828" width="4.7109375" style="844" customWidth="1"/>
    <col min="13829" max="13829" width="3.85546875" style="844" customWidth="1"/>
    <col min="13830" max="13830" width="4.7109375" style="844" customWidth="1"/>
    <col min="13831" max="13831" width="3.85546875" style="844" customWidth="1"/>
    <col min="13832" max="13832" width="3.7109375" style="844" customWidth="1"/>
    <col min="13833" max="13833" width="3.85546875" style="844" customWidth="1"/>
    <col min="13834" max="13834" width="3.7109375" style="844" customWidth="1"/>
    <col min="13835" max="13835" width="3.85546875" style="844" customWidth="1"/>
    <col min="13836" max="13836" width="3.7109375" style="844" customWidth="1"/>
    <col min="13837" max="13837" width="3.85546875" style="844" customWidth="1"/>
    <col min="13838" max="13838" width="4.7109375" style="844" customWidth="1"/>
    <col min="13839" max="13839" width="3.85546875" style="844" customWidth="1"/>
    <col min="13840" max="13840" width="4.7109375" style="844" customWidth="1"/>
    <col min="13841" max="13841" width="3.85546875" style="844" customWidth="1"/>
    <col min="13842" max="13842" width="3.7109375" style="844" customWidth="1"/>
    <col min="13843" max="13843" width="3.85546875" style="844" customWidth="1"/>
    <col min="13844" max="13844" width="3.7109375" style="844" customWidth="1"/>
    <col min="13845" max="13845" width="3.85546875" style="844" customWidth="1"/>
    <col min="13846" max="13846" width="3.7109375" style="844" customWidth="1"/>
    <col min="13847" max="13847" width="3.85546875" style="844" customWidth="1"/>
    <col min="13848" max="13848" width="3.7109375" style="844" customWidth="1"/>
    <col min="13849" max="13849" width="3.85546875" style="844" customWidth="1"/>
    <col min="13850" max="13850" width="3.7109375" style="844" customWidth="1"/>
    <col min="13851" max="13851" width="3.85546875" style="844" customWidth="1"/>
    <col min="13852" max="13852" width="3.7109375" style="844" customWidth="1"/>
    <col min="13853" max="13853" width="3.85546875" style="844" customWidth="1"/>
    <col min="13854" max="13854" width="3.7109375" style="844" customWidth="1"/>
    <col min="13855" max="13855" width="3.85546875" style="844" customWidth="1"/>
    <col min="13856" max="13856" width="3.7109375" style="844" customWidth="1"/>
    <col min="13857" max="13857" width="3.85546875" style="844" customWidth="1"/>
    <col min="13858" max="13858" width="4.42578125" style="844" customWidth="1"/>
    <col min="13859" max="13859" width="3.85546875" style="844" customWidth="1"/>
    <col min="13860" max="13860" width="4.7109375" style="844" customWidth="1"/>
    <col min="13861" max="13861" width="3.85546875" style="844" customWidth="1"/>
    <col min="13862" max="14080" width="9.140625" style="844"/>
    <col min="14081" max="14081" width="41.85546875" style="844" customWidth="1"/>
    <col min="14082" max="14082" width="3.7109375" style="844" customWidth="1"/>
    <col min="14083" max="14083" width="3.85546875" style="844" customWidth="1"/>
    <col min="14084" max="14084" width="4.7109375" style="844" customWidth="1"/>
    <col min="14085" max="14085" width="3.85546875" style="844" customWidth="1"/>
    <col min="14086" max="14086" width="4.7109375" style="844" customWidth="1"/>
    <col min="14087" max="14087" width="3.85546875" style="844" customWidth="1"/>
    <col min="14088" max="14088" width="3.7109375" style="844" customWidth="1"/>
    <col min="14089" max="14089" width="3.85546875" style="844" customWidth="1"/>
    <col min="14090" max="14090" width="3.7109375" style="844" customWidth="1"/>
    <col min="14091" max="14091" width="3.85546875" style="844" customWidth="1"/>
    <col min="14092" max="14092" width="3.7109375" style="844" customWidth="1"/>
    <col min="14093" max="14093" width="3.85546875" style="844" customWidth="1"/>
    <col min="14094" max="14094" width="4.7109375" style="844" customWidth="1"/>
    <col min="14095" max="14095" width="3.85546875" style="844" customWidth="1"/>
    <col min="14096" max="14096" width="4.7109375" style="844" customWidth="1"/>
    <col min="14097" max="14097" width="3.85546875" style="844" customWidth="1"/>
    <col min="14098" max="14098" width="3.7109375" style="844" customWidth="1"/>
    <col min="14099" max="14099" width="3.85546875" style="844" customWidth="1"/>
    <col min="14100" max="14100" width="3.7109375" style="844" customWidth="1"/>
    <col min="14101" max="14101" width="3.85546875" style="844" customWidth="1"/>
    <col min="14102" max="14102" width="3.7109375" style="844" customWidth="1"/>
    <col min="14103" max="14103" width="3.85546875" style="844" customWidth="1"/>
    <col min="14104" max="14104" width="3.7109375" style="844" customWidth="1"/>
    <col min="14105" max="14105" width="3.85546875" style="844" customWidth="1"/>
    <col min="14106" max="14106" width="3.7109375" style="844" customWidth="1"/>
    <col min="14107" max="14107" width="3.85546875" style="844" customWidth="1"/>
    <col min="14108" max="14108" width="3.7109375" style="844" customWidth="1"/>
    <col min="14109" max="14109" width="3.85546875" style="844" customWidth="1"/>
    <col min="14110" max="14110" width="3.7109375" style="844" customWidth="1"/>
    <col min="14111" max="14111" width="3.85546875" style="844" customWidth="1"/>
    <col min="14112" max="14112" width="3.7109375" style="844" customWidth="1"/>
    <col min="14113" max="14113" width="3.85546875" style="844" customWidth="1"/>
    <col min="14114" max="14114" width="4.42578125" style="844" customWidth="1"/>
    <col min="14115" max="14115" width="3.85546875" style="844" customWidth="1"/>
    <col min="14116" max="14116" width="4.7109375" style="844" customWidth="1"/>
    <col min="14117" max="14117" width="3.85546875" style="844" customWidth="1"/>
    <col min="14118" max="14336" width="9.140625" style="844"/>
    <col min="14337" max="14337" width="41.85546875" style="844" customWidth="1"/>
    <col min="14338" max="14338" width="3.7109375" style="844" customWidth="1"/>
    <col min="14339" max="14339" width="3.85546875" style="844" customWidth="1"/>
    <col min="14340" max="14340" width="4.7109375" style="844" customWidth="1"/>
    <col min="14341" max="14341" width="3.85546875" style="844" customWidth="1"/>
    <col min="14342" max="14342" width="4.7109375" style="844" customWidth="1"/>
    <col min="14343" max="14343" width="3.85546875" style="844" customWidth="1"/>
    <col min="14344" max="14344" width="3.7109375" style="844" customWidth="1"/>
    <col min="14345" max="14345" width="3.85546875" style="844" customWidth="1"/>
    <col min="14346" max="14346" width="3.7109375" style="844" customWidth="1"/>
    <col min="14347" max="14347" width="3.85546875" style="844" customWidth="1"/>
    <col min="14348" max="14348" width="3.7109375" style="844" customWidth="1"/>
    <col min="14349" max="14349" width="3.85546875" style="844" customWidth="1"/>
    <col min="14350" max="14350" width="4.7109375" style="844" customWidth="1"/>
    <col min="14351" max="14351" width="3.85546875" style="844" customWidth="1"/>
    <col min="14352" max="14352" width="4.7109375" style="844" customWidth="1"/>
    <col min="14353" max="14353" width="3.85546875" style="844" customWidth="1"/>
    <col min="14354" max="14354" width="3.7109375" style="844" customWidth="1"/>
    <col min="14355" max="14355" width="3.85546875" style="844" customWidth="1"/>
    <col min="14356" max="14356" width="3.7109375" style="844" customWidth="1"/>
    <col min="14357" max="14357" width="3.85546875" style="844" customWidth="1"/>
    <col min="14358" max="14358" width="3.7109375" style="844" customWidth="1"/>
    <col min="14359" max="14359" width="3.85546875" style="844" customWidth="1"/>
    <col min="14360" max="14360" width="3.7109375" style="844" customWidth="1"/>
    <col min="14361" max="14361" width="3.85546875" style="844" customWidth="1"/>
    <col min="14362" max="14362" width="3.7109375" style="844" customWidth="1"/>
    <col min="14363" max="14363" width="3.85546875" style="844" customWidth="1"/>
    <col min="14364" max="14364" width="3.7109375" style="844" customWidth="1"/>
    <col min="14365" max="14365" width="3.85546875" style="844" customWidth="1"/>
    <col min="14366" max="14366" width="3.7109375" style="844" customWidth="1"/>
    <col min="14367" max="14367" width="3.85546875" style="844" customWidth="1"/>
    <col min="14368" max="14368" width="3.7109375" style="844" customWidth="1"/>
    <col min="14369" max="14369" width="3.85546875" style="844" customWidth="1"/>
    <col min="14370" max="14370" width="4.42578125" style="844" customWidth="1"/>
    <col min="14371" max="14371" width="3.85546875" style="844" customWidth="1"/>
    <col min="14372" max="14372" width="4.7109375" style="844" customWidth="1"/>
    <col min="14373" max="14373" width="3.85546875" style="844" customWidth="1"/>
    <col min="14374" max="14592" width="9.140625" style="844"/>
    <col min="14593" max="14593" width="41.85546875" style="844" customWidth="1"/>
    <col min="14594" max="14594" width="3.7109375" style="844" customWidth="1"/>
    <col min="14595" max="14595" width="3.85546875" style="844" customWidth="1"/>
    <col min="14596" max="14596" width="4.7109375" style="844" customWidth="1"/>
    <col min="14597" max="14597" width="3.85546875" style="844" customWidth="1"/>
    <col min="14598" max="14598" width="4.7109375" style="844" customWidth="1"/>
    <col min="14599" max="14599" width="3.85546875" style="844" customWidth="1"/>
    <col min="14600" max="14600" width="3.7109375" style="844" customWidth="1"/>
    <col min="14601" max="14601" width="3.85546875" style="844" customWidth="1"/>
    <col min="14602" max="14602" width="3.7109375" style="844" customWidth="1"/>
    <col min="14603" max="14603" width="3.85546875" style="844" customWidth="1"/>
    <col min="14604" max="14604" width="3.7109375" style="844" customWidth="1"/>
    <col min="14605" max="14605" width="3.85546875" style="844" customWidth="1"/>
    <col min="14606" max="14606" width="4.7109375" style="844" customWidth="1"/>
    <col min="14607" max="14607" width="3.85546875" style="844" customWidth="1"/>
    <col min="14608" max="14608" width="4.7109375" style="844" customWidth="1"/>
    <col min="14609" max="14609" width="3.85546875" style="844" customWidth="1"/>
    <col min="14610" max="14610" width="3.7109375" style="844" customWidth="1"/>
    <col min="14611" max="14611" width="3.85546875" style="844" customWidth="1"/>
    <col min="14612" max="14612" width="3.7109375" style="844" customWidth="1"/>
    <col min="14613" max="14613" width="3.85546875" style="844" customWidth="1"/>
    <col min="14614" max="14614" width="3.7109375" style="844" customWidth="1"/>
    <col min="14615" max="14615" width="3.85546875" style="844" customWidth="1"/>
    <col min="14616" max="14616" width="3.7109375" style="844" customWidth="1"/>
    <col min="14617" max="14617" width="3.85546875" style="844" customWidth="1"/>
    <col min="14618" max="14618" width="3.7109375" style="844" customWidth="1"/>
    <col min="14619" max="14619" width="3.85546875" style="844" customWidth="1"/>
    <col min="14620" max="14620" width="3.7109375" style="844" customWidth="1"/>
    <col min="14621" max="14621" width="3.85546875" style="844" customWidth="1"/>
    <col min="14622" max="14622" width="3.7109375" style="844" customWidth="1"/>
    <col min="14623" max="14623" width="3.85546875" style="844" customWidth="1"/>
    <col min="14624" max="14624" width="3.7109375" style="844" customWidth="1"/>
    <col min="14625" max="14625" width="3.85546875" style="844" customWidth="1"/>
    <col min="14626" max="14626" width="4.42578125" style="844" customWidth="1"/>
    <col min="14627" max="14627" width="3.85546875" style="844" customWidth="1"/>
    <col min="14628" max="14628" width="4.7109375" style="844" customWidth="1"/>
    <col min="14629" max="14629" width="3.85546875" style="844" customWidth="1"/>
    <col min="14630" max="14848" width="9.140625" style="844"/>
    <col min="14849" max="14849" width="41.85546875" style="844" customWidth="1"/>
    <col min="14850" max="14850" width="3.7109375" style="844" customWidth="1"/>
    <col min="14851" max="14851" width="3.85546875" style="844" customWidth="1"/>
    <col min="14852" max="14852" width="4.7109375" style="844" customWidth="1"/>
    <col min="14853" max="14853" width="3.85546875" style="844" customWidth="1"/>
    <col min="14854" max="14854" width="4.7109375" style="844" customWidth="1"/>
    <col min="14855" max="14855" width="3.85546875" style="844" customWidth="1"/>
    <col min="14856" max="14856" width="3.7109375" style="844" customWidth="1"/>
    <col min="14857" max="14857" width="3.85546875" style="844" customWidth="1"/>
    <col min="14858" max="14858" width="3.7109375" style="844" customWidth="1"/>
    <col min="14859" max="14859" width="3.85546875" style="844" customWidth="1"/>
    <col min="14860" max="14860" width="3.7109375" style="844" customWidth="1"/>
    <col min="14861" max="14861" width="3.85546875" style="844" customWidth="1"/>
    <col min="14862" max="14862" width="4.7109375" style="844" customWidth="1"/>
    <col min="14863" max="14863" width="3.85546875" style="844" customWidth="1"/>
    <col min="14864" max="14864" width="4.7109375" style="844" customWidth="1"/>
    <col min="14865" max="14865" width="3.85546875" style="844" customWidth="1"/>
    <col min="14866" max="14866" width="3.7109375" style="844" customWidth="1"/>
    <col min="14867" max="14867" width="3.85546875" style="844" customWidth="1"/>
    <col min="14868" max="14868" width="3.7109375" style="844" customWidth="1"/>
    <col min="14869" max="14869" width="3.85546875" style="844" customWidth="1"/>
    <col min="14870" max="14870" width="3.7109375" style="844" customWidth="1"/>
    <col min="14871" max="14871" width="3.85546875" style="844" customWidth="1"/>
    <col min="14872" max="14872" width="3.7109375" style="844" customWidth="1"/>
    <col min="14873" max="14873" width="3.85546875" style="844" customWidth="1"/>
    <col min="14874" max="14874" width="3.7109375" style="844" customWidth="1"/>
    <col min="14875" max="14875" width="3.85546875" style="844" customWidth="1"/>
    <col min="14876" max="14876" width="3.7109375" style="844" customWidth="1"/>
    <col min="14877" max="14877" width="3.85546875" style="844" customWidth="1"/>
    <col min="14878" max="14878" width="3.7109375" style="844" customWidth="1"/>
    <col min="14879" max="14879" width="3.85546875" style="844" customWidth="1"/>
    <col min="14880" max="14880" width="3.7109375" style="844" customWidth="1"/>
    <col min="14881" max="14881" width="3.85546875" style="844" customWidth="1"/>
    <col min="14882" max="14882" width="4.42578125" style="844" customWidth="1"/>
    <col min="14883" max="14883" width="3.85546875" style="844" customWidth="1"/>
    <col min="14884" max="14884" width="4.7109375" style="844" customWidth="1"/>
    <col min="14885" max="14885" width="3.85546875" style="844" customWidth="1"/>
    <col min="14886" max="15104" width="9.140625" style="844"/>
    <col min="15105" max="15105" width="41.85546875" style="844" customWidth="1"/>
    <col min="15106" max="15106" width="3.7109375" style="844" customWidth="1"/>
    <col min="15107" max="15107" width="3.85546875" style="844" customWidth="1"/>
    <col min="15108" max="15108" width="4.7109375" style="844" customWidth="1"/>
    <col min="15109" max="15109" width="3.85546875" style="844" customWidth="1"/>
    <col min="15110" max="15110" width="4.7109375" style="844" customWidth="1"/>
    <col min="15111" max="15111" width="3.85546875" style="844" customWidth="1"/>
    <col min="15112" max="15112" width="3.7109375" style="844" customWidth="1"/>
    <col min="15113" max="15113" width="3.85546875" style="844" customWidth="1"/>
    <col min="15114" max="15114" width="3.7109375" style="844" customWidth="1"/>
    <col min="15115" max="15115" width="3.85546875" style="844" customWidth="1"/>
    <col min="15116" max="15116" width="3.7109375" style="844" customWidth="1"/>
    <col min="15117" max="15117" width="3.85546875" style="844" customWidth="1"/>
    <col min="15118" max="15118" width="4.7109375" style="844" customWidth="1"/>
    <col min="15119" max="15119" width="3.85546875" style="844" customWidth="1"/>
    <col min="15120" max="15120" width="4.7109375" style="844" customWidth="1"/>
    <col min="15121" max="15121" width="3.85546875" style="844" customWidth="1"/>
    <col min="15122" max="15122" width="3.7109375" style="844" customWidth="1"/>
    <col min="15123" max="15123" width="3.85546875" style="844" customWidth="1"/>
    <col min="15124" max="15124" width="3.7109375" style="844" customWidth="1"/>
    <col min="15125" max="15125" width="3.85546875" style="844" customWidth="1"/>
    <col min="15126" max="15126" width="3.7109375" style="844" customWidth="1"/>
    <col min="15127" max="15127" width="3.85546875" style="844" customWidth="1"/>
    <col min="15128" max="15128" width="3.7109375" style="844" customWidth="1"/>
    <col min="15129" max="15129" width="3.85546875" style="844" customWidth="1"/>
    <col min="15130" max="15130" width="3.7109375" style="844" customWidth="1"/>
    <col min="15131" max="15131" width="3.85546875" style="844" customWidth="1"/>
    <col min="15132" max="15132" width="3.7109375" style="844" customWidth="1"/>
    <col min="15133" max="15133" width="3.85546875" style="844" customWidth="1"/>
    <col min="15134" max="15134" width="3.7109375" style="844" customWidth="1"/>
    <col min="15135" max="15135" width="3.85546875" style="844" customWidth="1"/>
    <col min="15136" max="15136" width="3.7109375" style="844" customWidth="1"/>
    <col min="15137" max="15137" width="3.85546875" style="844" customWidth="1"/>
    <col min="15138" max="15138" width="4.42578125" style="844" customWidth="1"/>
    <col min="15139" max="15139" width="3.85546875" style="844" customWidth="1"/>
    <col min="15140" max="15140" width="4.7109375" style="844" customWidth="1"/>
    <col min="15141" max="15141" width="3.85546875" style="844" customWidth="1"/>
    <col min="15142" max="15360" width="9.140625" style="844"/>
    <col min="15361" max="15361" width="41.85546875" style="844" customWidth="1"/>
    <col min="15362" max="15362" width="3.7109375" style="844" customWidth="1"/>
    <col min="15363" max="15363" width="3.85546875" style="844" customWidth="1"/>
    <col min="15364" max="15364" width="4.7109375" style="844" customWidth="1"/>
    <col min="15365" max="15365" width="3.85546875" style="844" customWidth="1"/>
    <col min="15366" max="15366" width="4.7109375" style="844" customWidth="1"/>
    <col min="15367" max="15367" width="3.85546875" style="844" customWidth="1"/>
    <col min="15368" max="15368" width="3.7109375" style="844" customWidth="1"/>
    <col min="15369" max="15369" width="3.85546875" style="844" customWidth="1"/>
    <col min="15370" max="15370" width="3.7109375" style="844" customWidth="1"/>
    <col min="15371" max="15371" width="3.85546875" style="844" customWidth="1"/>
    <col min="15372" max="15372" width="3.7109375" style="844" customWidth="1"/>
    <col min="15373" max="15373" width="3.85546875" style="844" customWidth="1"/>
    <col min="15374" max="15374" width="4.7109375" style="844" customWidth="1"/>
    <col min="15375" max="15375" width="3.85546875" style="844" customWidth="1"/>
    <col min="15376" max="15376" width="4.7109375" style="844" customWidth="1"/>
    <col min="15377" max="15377" width="3.85546875" style="844" customWidth="1"/>
    <col min="15378" max="15378" width="3.7109375" style="844" customWidth="1"/>
    <col min="15379" max="15379" width="3.85546875" style="844" customWidth="1"/>
    <col min="15380" max="15380" width="3.7109375" style="844" customWidth="1"/>
    <col min="15381" max="15381" width="3.85546875" style="844" customWidth="1"/>
    <col min="15382" max="15382" width="3.7109375" style="844" customWidth="1"/>
    <col min="15383" max="15383" width="3.85546875" style="844" customWidth="1"/>
    <col min="15384" max="15384" width="3.7109375" style="844" customWidth="1"/>
    <col min="15385" max="15385" width="3.85546875" style="844" customWidth="1"/>
    <col min="15386" max="15386" width="3.7109375" style="844" customWidth="1"/>
    <col min="15387" max="15387" width="3.85546875" style="844" customWidth="1"/>
    <col min="15388" max="15388" width="3.7109375" style="844" customWidth="1"/>
    <col min="15389" max="15389" width="3.85546875" style="844" customWidth="1"/>
    <col min="15390" max="15390" width="3.7109375" style="844" customWidth="1"/>
    <col min="15391" max="15391" width="3.85546875" style="844" customWidth="1"/>
    <col min="15392" max="15392" width="3.7109375" style="844" customWidth="1"/>
    <col min="15393" max="15393" width="3.85546875" style="844" customWidth="1"/>
    <col min="15394" max="15394" width="4.42578125" style="844" customWidth="1"/>
    <col min="15395" max="15395" width="3.85546875" style="844" customWidth="1"/>
    <col min="15396" max="15396" width="4.7109375" style="844" customWidth="1"/>
    <col min="15397" max="15397" width="3.85546875" style="844" customWidth="1"/>
    <col min="15398" max="15616" width="9.140625" style="844"/>
    <col min="15617" max="15617" width="41.85546875" style="844" customWidth="1"/>
    <col min="15618" max="15618" width="3.7109375" style="844" customWidth="1"/>
    <col min="15619" max="15619" width="3.85546875" style="844" customWidth="1"/>
    <col min="15620" max="15620" width="4.7109375" style="844" customWidth="1"/>
    <col min="15621" max="15621" width="3.85546875" style="844" customWidth="1"/>
    <col min="15622" max="15622" width="4.7109375" style="844" customWidth="1"/>
    <col min="15623" max="15623" width="3.85546875" style="844" customWidth="1"/>
    <col min="15624" max="15624" width="3.7109375" style="844" customWidth="1"/>
    <col min="15625" max="15625" width="3.85546875" style="844" customWidth="1"/>
    <col min="15626" max="15626" width="3.7109375" style="844" customWidth="1"/>
    <col min="15627" max="15627" width="3.85546875" style="844" customWidth="1"/>
    <col min="15628" max="15628" width="3.7109375" style="844" customWidth="1"/>
    <col min="15629" max="15629" width="3.85546875" style="844" customWidth="1"/>
    <col min="15630" max="15630" width="4.7109375" style="844" customWidth="1"/>
    <col min="15631" max="15631" width="3.85546875" style="844" customWidth="1"/>
    <col min="15632" max="15632" width="4.7109375" style="844" customWidth="1"/>
    <col min="15633" max="15633" width="3.85546875" style="844" customWidth="1"/>
    <col min="15634" max="15634" width="3.7109375" style="844" customWidth="1"/>
    <col min="15635" max="15635" width="3.85546875" style="844" customWidth="1"/>
    <col min="15636" max="15636" width="3.7109375" style="844" customWidth="1"/>
    <col min="15637" max="15637" width="3.85546875" style="844" customWidth="1"/>
    <col min="15638" max="15638" width="3.7109375" style="844" customWidth="1"/>
    <col min="15639" max="15639" width="3.85546875" style="844" customWidth="1"/>
    <col min="15640" max="15640" width="3.7109375" style="844" customWidth="1"/>
    <col min="15641" max="15641" width="3.85546875" style="844" customWidth="1"/>
    <col min="15642" max="15642" width="3.7109375" style="844" customWidth="1"/>
    <col min="15643" max="15643" width="3.85546875" style="844" customWidth="1"/>
    <col min="15644" max="15644" width="3.7109375" style="844" customWidth="1"/>
    <col min="15645" max="15645" width="3.85546875" style="844" customWidth="1"/>
    <col min="15646" max="15646" width="3.7109375" style="844" customWidth="1"/>
    <col min="15647" max="15647" width="3.85546875" style="844" customWidth="1"/>
    <col min="15648" max="15648" width="3.7109375" style="844" customWidth="1"/>
    <col min="15649" max="15649" width="3.85546875" style="844" customWidth="1"/>
    <col min="15650" max="15650" width="4.42578125" style="844" customWidth="1"/>
    <col min="15651" max="15651" width="3.85546875" style="844" customWidth="1"/>
    <col min="15652" max="15652" width="4.7109375" style="844" customWidth="1"/>
    <col min="15653" max="15653" width="3.85546875" style="844" customWidth="1"/>
    <col min="15654" max="15872" width="9.140625" style="844"/>
    <col min="15873" max="15873" width="41.85546875" style="844" customWidth="1"/>
    <col min="15874" max="15874" width="3.7109375" style="844" customWidth="1"/>
    <col min="15875" max="15875" width="3.85546875" style="844" customWidth="1"/>
    <col min="15876" max="15876" width="4.7109375" style="844" customWidth="1"/>
    <col min="15877" max="15877" width="3.85546875" style="844" customWidth="1"/>
    <col min="15878" max="15878" width="4.7109375" style="844" customWidth="1"/>
    <col min="15879" max="15879" width="3.85546875" style="844" customWidth="1"/>
    <col min="15880" max="15880" width="3.7109375" style="844" customWidth="1"/>
    <col min="15881" max="15881" width="3.85546875" style="844" customWidth="1"/>
    <col min="15882" max="15882" width="3.7109375" style="844" customWidth="1"/>
    <col min="15883" max="15883" width="3.85546875" style="844" customWidth="1"/>
    <col min="15884" max="15884" width="3.7109375" style="844" customWidth="1"/>
    <col min="15885" max="15885" width="3.85546875" style="844" customWidth="1"/>
    <col min="15886" max="15886" width="4.7109375" style="844" customWidth="1"/>
    <col min="15887" max="15887" width="3.85546875" style="844" customWidth="1"/>
    <col min="15888" max="15888" width="4.7109375" style="844" customWidth="1"/>
    <col min="15889" max="15889" width="3.85546875" style="844" customWidth="1"/>
    <col min="15890" max="15890" width="3.7109375" style="844" customWidth="1"/>
    <col min="15891" max="15891" width="3.85546875" style="844" customWidth="1"/>
    <col min="15892" max="15892" width="3.7109375" style="844" customWidth="1"/>
    <col min="15893" max="15893" width="3.85546875" style="844" customWidth="1"/>
    <col min="15894" max="15894" width="3.7109375" style="844" customWidth="1"/>
    <col min="15895" max="15895" width="3.85546875" style="844" customWidth="1"/>
    <col min="15896" max="15896" width="3.7109375" style="844" customWidth="1"/>
    <col min="15897" max="15897" width="3.85546875" style="844" customWidth="1"/>
    <col min="15898" max="15898" width="3.7109375" style="844" customWidth="1"/>
    <col min="15899" max="15899" width="3.85546875" style="844" customWidth="1"/>
    <col min="15900" max="15900" width="3.7109375" style="844" customWidth="1"/>
    <col min="15901" max="15901" width="3.85546875" style="844" customWidth="1"/>
    <col min="15902" max="15902" width="3.7109375" style="844" customWidth="1"/>
    <col min="15903" max="15903" width="3.85546875" style="844" customWidth="1"/>
    <col min="15904" max="15904" width="3.7109375" style="844" customWidth="1"/>
    <col min="15905" max="15905" width="3.85546875" style="844" customWidth="1"/>
    <col min="15906" max="15906" width="4.42578125" style="844" customWidth="1"/>
    <col min="15907" max="15907" width="3.85546875" style="844" customWidth="1"/>
    <col min="15908" max="15908" width="4.7109375" style="844" customWidth="1"/>
    <col min="15909" max="15909" width="3.85546875" style="844" customWidth="1"/>
    <col min="15910" max="16128" width="9.140625" style="844"/>
    <col min="16129" max="16129" width="41.85546875" style="844" customWidth="1"/>
    <col min="16130" max="16130" width="3.7109375" style="844" customWidth="1"/>
    <col min="16131" max="16131" width="3.85546875" style="844" customWidth="1"/>
    <col min="16132" max="16132" width="4.7109375" style="844" customWidth="1"/>
    <col min="16133" max="16133" width="3.85546875" style="844" customWidth="1"/>
    <col min="16134" max="16134" width="4.7109375" style="844" customWidth="1"/>
    <col min="16135" max="16135" width="3.85546875" style="844" customWidth="1"/>
    <col min="16136" max="16136" width="3.7109375" style="844" customWidth="1"/>
    <col min="16137" max="16137" width="3.85546875" style="844" customWidth="1"/>
    <col min="16138" max="16138" width="3.7109375" style="844" customWidth="1"/>
    <col min="16139" max="16139" width="3.85546875" style="844" customWidth="1"/>
    <col min="16140" max="16140" width="3.7109375" style="844" customWidth="1"/>
    <col min="16141" max="16141" width="3.85546875" style="844" customWidth="1"/>
    <col min="16142" max="16142" width="4.7109375" style="844" customWidth="1"/>
    <col min="16143" max="16143" width="3.85546875" style="844" customWidth="1"/>
    <col min="16144" max="16144" width="4.7109375" style="844" customWidth="1"/>
    <col min="16145" max="16145" width="3.85546875" style="844" customWidth="1"/>
    <col min="16146" max="16146" width="3.7109375" style="844" customWidth="1"/>
    <col min="16147" max="16147" width="3.85546875" style="844" customWidth="1"/>
    <col min="16148" max="16148" width="3.7109375" style="844" customWidth="1"/>
    <col min="16149" max="16149" width="3.85546875" style="844" customWidth="1"/>
    <col min="16150" max="16150" width="3.7109375" style="844" customWidth="1"/>
    <col min="16151" max="16151" width="3.85546875" style="844" customWidth="1"/>
    <col min="16152" max="16152" width="3.7109375" style="844" customWidth="1"/>
    <col min="16153" max="16153" width="3.85546875" style="844" customWidth="1"/>
    <col min="16154" max="16154" width="3.7109375" style="844" customWidth="1"/>
    <col min="16155" max="16155" width="3.85546875" style="844" customWidth="1"/>
    <col min="16156" max="16156" width="3.7109375" style="844" customWidth="1"/>
    <col min="16157" max="16157" width="3.85546875" style="844" customWidth="1"/>
    <col min="16158" max="16158" width="3.7109375" style="844" customWidth="1"/>
    <col min="16159" max="16159" width="3.85546875" style="844" customWidth="1"/>
    <col min="16160" max="16160" width="3.7109375" style="844" customWidth="1"/>
    <col min="16161" max="16161" width="3.85546875" style="844" customWidth="1"/>
    <col min="16162" max="16162" width="4.42578125" style="844" customWidth="1"/>
    <col min="16163" max="16163" width="3.85546875" style="844" customWidth="1"/>
    <col min="16164" max="16164" width="4.7109375" style="844" customWidth="1"/>
    <col min="16165" max="16165" width="3.85546875" style="844" customWidth="1"/>
    <col min="16166" max="16384" width="9.140625" style="844"/>
  </cols>
  <sheetData>
    <row r="1" spans="1:37" ht="24" customHeight="1">
      <c r="A1" s="1662" t="s">
        <v>1304</v>
      </c>
      <c r="B1" s="1663"/>
      <c r="C1" s="1663"/>
      <c r="D1" s="1663"/>
      <c r="E1" s="1663"/>
      <c r="F1" s="1664"/>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row>
    <row r="2" spans="1:37" ht="18" customHeight="1">
      <c r="A2" s="1666" t="s">
        <v>1305</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row>
    <row r="3" spans="1:37" ht="15.75" customHeight="1">
      <c r="A3" s="1667" t="s">
        <v>1306</v>
      </c>
      <c r="AK3" s="848" t="s">
        <v>1307</v>
      </c>
    </row>
    <row r="4" spans="1:37" s="1673" customFormat="1" ht="124.5" customHeight="1">
      <c r="A4" s="1668" t="s">
        <v>1308</v>
      </c>
      <c r="B4" s="1669" t="s">
        <v>1185</v>
      </c>
      <c r="C4" s="1670" t="s">
        <v>1188</v>
      </c>
      <c r="D4" s="1669" t="s">
        <v>1309</v>
      </c>
      <c r="E4" s="1670" t="s">
        <v>1197</v>
      </c>
      <c r="F4" s="1669" t="s">
        <v>933</v>
      </c>
      <c r="G4" s="1671" t="s">
        <v>1198</v>
      </c>
      <c r="H4" s="1669" t="s">
        <v>935</v>
      </c>
      <c r="I4" s="1671" t="s">
        <v>934</v>
      </c>
      <c r="J4" s="1669" t="s">
        <v>937</v>
      </c>
      <c r="K4" s="1671" t="s">
        <v>936</v>
      </c>
      <c r="L4" s="1669" t="s">
        <v>1199</v>
      </c>
      <c r="M4" s="1671" t="s">
        <v>1200</v>
      </c>
      <c r="N4" s="1669" t="s">
        <v>949</v>
      </c>
      <c r="O4" s="1671" t="s">
        <v>948</v>
      </c>
      <c r="P4" s="1669" t="s">
        <v>970</v>
      </c>
      <c r="Q4" s="1671" t="s">
        <v>969</v>
      </c>
      <c r="R4" s="1669" t="s">
        <v>980</v>
      </c>
      <c r="S4" s="1671" t="s">
        <v>1310</v>
      </c>
      <c r="T4" s="1669" t="s">
        <v>1202</v>
      </c>
      <c r="U4" s="1671" t="s">
        <v>944</v>
      </c>
      <c r="V4" s="1669" t="s">
        <v>947</v>
      </c>
      <c r="W4" s="1671" t="s">
        <v>946</v>
      </c>
      <c r="X4" s="1669" t="s">
        <v>1311</v>
      </c>
      <c r="Y4" s="1671" t="s">
        <v>1312</v>
      </c>
      <c r="Z4" s="1669" t="s">
        <v>1205</v>
      </c>
      <c r="AA4" s="1671" t="s">
        <v>954</v>
      </c>
      <c r="AB4" s="1669" t="s">
        <v>1313</v>
      </c>
      <c r="AC4" s="1671" t="s">
        <v>1207</v>
      </c>
      <c r="AD4" s="1669" t="s">
        <v>1208</v>
      </c>
      <c r="AE4" s="1671" t="s">
        <v>1209</v>
      </c>
      <c r="AF4" s="1669" t="s">
        <v>1210</v>
      </c>
      <c r="AG4" s="1671" t="s">
        <v>1314</v>
      </c>
      <c r="AH4" s="1669" t="s">
        <v>489</v>
      </c>
      <c r="AI4" s="1671" t="s">
        <v>1212</v>
      </c>
      <c r="AJ4" s="1672" t="s">
        <v>96</v>
      </c>
      <c r="AK4" s="1671" t="s">
        <v>95</v>
      </c>
    </row>
    <row r="5" spans="1:37" ht="20.100000000000001" customHeight="1">
      <c r="A5" s="1370" t="s">
        <v>1315</v>
      </c>
      <c r="B5" s="4749" t="s">
        <v>1316</v>
      </c>
      <c r="C5" s="4750"/>
      <c r="D5" s="4749" t="s">
        <v>1316</v>
      </c>
      <c r="E5" s="4750"/>
      <c r="F5" s="4749" t="s">
        <v>1316</v>
      </c>
      <c r="G5" s="4750"/>
      <c r="H5" s="4749" t="s">
        <v>1316</v>
      </c>
      <c r="I5" s="4750"/>
      <c r="J5" s="4749" t="s">
        <v>1316</v>
      </c>
      <c r="K5" s="4750"/>
      <c r="L5" s="4749">
        <v>4</v>
      </c>
      <c r="M5" s="4750"/>
      <c r="N5" s="4749" t="s">
        <v>1316</v>
      </c>
      <c r="O5" s="4750"/>
      <c r="P5" s="4749" t="s">
        <v>1316</v>
      </c>
      <c r="Q5" s="4750"/>
      <c r="R5" s="4749" t="s">
        <v>1316</v>
      </c>
      <c r="S5" s="4750"/>
      <c r="T5" s="4749">
        <v>35</v>
      </c>
      <c r="U5" s="4750"/>
      <c r="V5" s="4749">
        <v>42</v>
      </c>
      <c r="W5" s="4750"/>
      <c r="X5" s="4749" t="s">
        <v>1316</v>
      </c>
      <c r="Y5" s="4750"/>
      <c r="Z5" s="4749" t="s">
        <v>1316</v>
      </c>
      <c r="AA5" s="4750"/>
      <c r="AB5" s="4749" t="s">
        <v>1316</v>
      </c>
      <c r="AC5" s="4750"/>
      <c r="AD5" s="4749" t="s">
        <v>1316</v>
      </c>
      <c r="AE5" s="4750"/>
      <c r="AF5" s="4749" t="s">
        <v>1316</v>
      </c>
      <c r="AG5" s="4750"/>
      <c r="AH5" s="4749">
        <v>4</v>
      </c>
      <c r="AI5" s="4750"/>
      <c r="AJ5" s="4737">
        <f>SUM(B5:AI6)</f>
        <v>85</v>
      </c>
      <c r="AK5" s="4738"/>
    </row>
    <row r="6" spans="1:37" ht="20.100000000000001" customHeight="1">
      <c r="A6" s="1674" t="s">
        <v>1317</v>
      </c>
      <c r="B6" s="4735"/>
      <c r="C6" s="4736"/>
      <c r="D6" s="4735"/>
      <c r="E6" s="4736"/>
      <c r="F6" s="4735"/>
      <c r="G6" s="4736"/>
      <c r="H6" s="4735"/>
      <c r="I6" s="4736"/>
      <c r="J6" s="4735"/>
      <c r="K6" s="4736"/>
      <c r="L6" s="4735"/>
      <c r="M6" s="4736"/>
      <c r="N6" s="4735"/>
      <c r="O6" s="4736"/>
      <c r="P6" s="4735"/>
      <c r="Q6" s="4736"/>
      <c r="R6" s="4735"/>
      <c r="S6" s="4736"/>
      <c r="T6" s="4735"/>
      <c r="U6" s="4736"/>
      <c r="V6" s="4735"/>
      <c r="W6" s="4736"/>
      <c r="X6" s="4735"/>
      <c r="Y6" s="4736"/>
      <c r="Z6" s="4735"/>
      <c r="AA6" s="4736"/>
      <c r="AB6" s="4735"/>
      <c r="AC6" s="4736"/>
      <c r="AD6" s="4735"/>
      <c r="AE6" s="4736"/>
      <c r="AF6" s="4735"/>
      <c r="AG6" s="4736"/>
      <c r="AH6" s="4735"/>
      <c r="AI6" s="4736"/>
      <c r="AJ6" s="4739"/>
      <c r="AK6" s="4740"/>
    </row>
    <row r="7" spans="1:37" ht="20.100000000000001" customHeight="1">
      <c r="A7" s="1377" t="s">
        <v>1318</v>
      </c>
      <c r="B7" s="4749" t="s">
        <v>1316</v>
      </c>
      <c r="C7" s="4750"/>
      <c r="D7" s="4749">
        <v>179</v>
      </c>
      <c r="E7" s="4750"/>
      <c r="F7" s="4749">
        <v>161</v>
      </c>
      <c r="G7" s="4750"/>
      <c r="H7" s="4749">
        <v>55</v>
      </c>
      <c r="I7" s="4750"/>
      <c r="J7" s="4749">
        <v>26</v>
      </c>
      <c r="K7" s="4750"/>
      <c r="L7" s="4749">
        <v>6</v>
      </c>
      <c r="M7" s="4750"/>
      <c r="N7" s="4749">
        <v>138</v>
      </c>
      <c r="O7" s="4750"/>
      <c r="P7" s="4749">
        <v>111</v>
      </c>
      <c r="Q7" s="4750"/>
      <c r="R7" s="4749">
        <v>39</v>
      </c>
      <c r="S7" s="4750"/>
      <c r="T7" s="4749" t="s">
        <v>1316</v>
      </c>
      <c r="U7" s="4750"/>
      <c r="V7" s="4749" t="s">
        <v>1316</v>
      </c>
      <c r="W7" s="4750"/>
      <c r="X7" s="4749">
        <v>18</v>
      </c>
      <c r="Y7" s="4750"/>
      <c r="Z7" s="4749" t="s">
        <v>1316</v>
      </c>
      <c r="AA7" s="4750"/>
      <c r="AB7" s="4749">
        <v>14</v>
      </c>
      <c r="AC7" s="4750"/>
      <c r="AD7" s="4749">
        <v>23</v>
      </c>
      <c r="AE7" s="4750"/>
      <c r="AF7" s="4749">
        <v>6</v>
      </c>
      <c r="AG7" s="4750"/>
      <c r="AH7" s="4749">
        <v>26</v>
      </c>
      <c r="AI7" s="4750"/>
      <c r="AJ7" s="4737">
        <f>SUM(B7:AI8)</f>
        <v>802</v>
      </c>
      <c r="AK7" s="4738"/>
    </row>
    <row r="8" spans="1:37" ht="20.100000000000001" customHeight="1">
      <c r="A8" s="1674" t="s">
        <v>1319</v>
      </c>
      <c r="B8" s="4735"/>
      <c r="C8" s="4736"/>
      <c r="D8" s="4735"/>
      <c r="E8" s="4736"/>
      <c r="F8" s="4735"/>
      <c r="G8" s="4736"/>
      <c r="H8" s="4735"/>
      <c r="I8" s="4736"/>
      <c r="J8" s="4735"/>
      <c r="K8" s="4736"/>
      <c r="L8" s="4735"/>
      <c r="M8" s="4736"/>
      <c r="N8" s="4735"/>
      <c r="O8" s="4736"/>
      <c r="P8" s="4735"/>
      <c r="Q8" s="4736"/>
      <c r="R8" s="4735"/>
      <c r="S8" s="4736"/>
      <c r="T8" s="4735"/>
      <c r="U8" s="4736"/>
      <c r="V8" s="4735"/>
      <c r="W8" s="4736"/>
      <c r="X8" s="4735"/>
      <c r="Y8" s="4736"/>
      <c r="Z8" s="4735"/>
      <c r="AA8" s="4736"/>
      <c r="AB8" s="4735"/>
      <c r="AC8" s="4736"/>
      <c r="AD8" s="4735"/>
      <c r="AE8" s="4736"/>
      <c r="AF8" s="4735"/>
      <c r="AG8" s="4736"/>
      <c r="AH8" s="4735"/>
      <c r="AI8" s="4736"/>
      <c r="AJ8" s="4739"/>
      <c r="AK8" s="4740"/>
    </row>
    <row r="9" spans="1:37" ht="20.100000000000001" customHeight="1">
      <c r="A9" s="1675" t="s">
        <v>1320</v>
      </c>
      <c r="B9" s="4741" t="s">
        <v>1316</v>
      </c>
      <c r="C9" s="4742"/>
      <c r="D9" s="4741">
        <v>113</v>
      </c>
      <c r="E9" s="4742"/>
      <c r="F9" s="4741">
        <v>99</v>
      </c>
      <c r="G9" s="4742"/>
      <c r="H9" s="4741" t="s">
        <v>1316</v>
      </c>
      <c r="I9" s="4742"/>
      <c r="J9" s="4741" t="s">
        <v>1316</v>
      </c>
      <c r="K9" s="4742"/>
      <c r="L9" s="4741" t="s">
        <v>1316</v>
      </c>
      <c r="M9" s="4742"/>
      <c r="N9" s="4741">
        <v>35</v>
      </c>
      <c r="O9" s="4742"/>
      <c r="P9" s="4741">
        <v>161</v>
      </c>
      <c r="Q9" s="4742"/>
      <c r="R9" s="4741">
        <v>36</v>
      </c>
      <c r="S9" s="4742"/>
      <c r="T9" s="4741" t="s">
        <v>1316</v>
      </c>
      <c r="U9" s="4742"/>
      <c r="V9" s="4741" t="s">
        <v>1316</v>
      </c>
      <c r="W9" s="4742"/>
      <c r="X9" s="4741" t="s">
        <v>1316</v>
      </c>
      <c r="Y9" s="4742"/>
      <c r="Z9" s="4741" t="s">
        <v>1316</v>
      </c>
      <c r="AA9" s="4742"/>
      <c r="AB9" s="4741" t="s">
        <v>1316</v>
      </c>
      <c r="AC9" s="4742"/>
      <c r="AD9" s="4741" t="s">
        <v>1316</v>
      </c>
      <c r="AE9" s="4742"/>
      <c r="AF9" s="4741">
        <v>12</v>
      </c>
      <c r="AG9" s="4742"/>
      <c r="AH9" s="4741">
        <v>51</v>
      </c>
      <c r="AI9" s="4742"/>
      <c r="AJ9" s="4737">
        <f>SUM(B9:AI10)</f>
        <v>507</v>
      </c>
      <c r="AK9" s="4738"/>
    </row>
    <row r="10" spans="1:37" ht="20.100000000000001" customHeight="1">
      <c r="A10" s="1676" t="s">
        <v>1321</v>
      </c>
      <c r="B10" s="4743"/>
      <c r="C10" s="4744"/>
      <c r="D10" s="4743"/>
      <c r="E10" s="4744"/>
      <c r="F10" s="4743"/>
      <c r="G10" s="4744"/>
      <c r="H10" s="4743"/>
      <c r="I10" s="4744"/>
      <c r="J10" s="4743"/>
      <c r="K10" s="4744"/>
      <c r="L10" s="4743"/>
      <c r="M10" s="4744"/>
      <c r="N10" s="4743"/>
      <c r="O10" s="4744"/>
      <c r="P10" s="4743"/>
      <c r="Q10" s="4744"/>
      <c r="R10" s="4743"/>
      <c r="S10" s="4744"/>
      <c r="T10" s="4743"/>
      <c r="U10" s="4744"/>
      <c r="V10" s="4743"/>
      <c r="W10" s="4744"/>
      <c r="X10" s="4743"/>
      <c r="Y10" s="4744"/>
      <c r="Z10" s="4743"/>
      <c r="AA10" s="4744"/>
      <c r="AB10" s="4743"/>
      <c r="AC10" s="4744"/>
      <c r="AD10" s="4743"/>
      <c r="AE10" s="4744"/>
      <c r="AF10" s="4743"/>
      <c r="AG10" s="4744"/>
      <c r="AH10" s="4743"/>
      <c r="AI10" s="4744"/>
      <c r="AJ10" s="4739"/>
      <c r="AK10" s="4740"/>
    </row>
    <row r="11" spans="1:37" ht="20.100000000000001" customHeight="1">
      <c r="A11" s="1377" t="s">
        <v>1322</v>
      </c>
      <c r="B11" s="4733" t="s">
        <v>1316</v>
      </c>
      <c r="C11" s="4734"/>
      <c r="D11" s="4745">
        <v>87</v>
      </c>
      <c r="E11" s="4746"/>
      <c r="F11" s="4733">
        <v>99</v>
      </c>
      <c r="G11" s="4734"/>
      <c r="H11" s="4733">
        <v>20</v>
      </c>
      <c r="I11" s="4734"/>
      <c r="J11" s="4733" t="s">
        <v>1316</v>
      </c>
      <c r="K11" s="4734"/>
      <c r="L11" s="4733" t="s">
        <v>1316</v>
      </c>
      <c r="M11" s="4734"/>
      <c r="N11" s="4733">
        <v>49</v>
      </c>
      <c r="O11" s="4734"/>
      <c r="P11" s="4733">
        <v>40</v>
      </c>
      <c r="Q11" s="4734"/>
      <c r="R11" s="4733">
        <v>50</v>
      </c>
      <c r="S11" s="4734"/>
      <c r="T11" s="4733">
        <v>20</v>
      </c>
      <c r="U11" s="4734"/>
      <c r="V11" s="4733" t="s">
        <v>1316</v>
      </c>
      <c r="W11" s="4734"/>
      <c r="X11" s="4733" t="s">
        <v>1316</v>
      </c>
      <c r="Y11" s="4734"/>
      <c r="Z11" s="4733" t="s">
        <v>1316</v>
      </c>
      <c r="AA11" s="4734"/>
      <c r="AB11" s="4733">
        <v>12</v>
      </c>
      <c r="AC11" s="4734"/>
      <c r="AD11" s="4733">
        <v>36</v>
      </c>
      <c r="AE11" s="4734"/>
      <c r="AF11" s="4733" t="s">
        <v>1316</v>
      </c>
      <c r="AG11" s="4734"/>
      <c r="AH11" s="4733" t="s">
        <v>1316</v>
      </c>
      <c r="AI11" s="4734"/>
      <c r="AJ11" s="4737">
        <f>SUM(B11:AI12)</f>
        <v>413</v>
      </c>
      <c r="AK11" s="4738"/>
    </row>
    <row r="12" spans="1:37" ht="20.100000000000001" customHeight="1">
      <c r="A12" s="1674" t="s">
        <v>1323</v>
      </c>
      <c r="B12" s="4735"/>
      <c r="C12" s="4736"/>
      <c r="D12" s="4747"/>
      <c r="E12" s="4748"/>
      <c r="F12" s="4735"/>
      <c r="G12" s="4736"/>
      <c r="H12" s="4735"/>
      <c r="I12" s="4736"/>
      <c r="J12" s="4735"/>
      <c r="K12" s="4736"/>
      <c r="L12" s="4735"/>
      <c r="M12" s="4736"/>
      <c r="N12" s="4735"/>
      <c r="O12" s="4736"/>
      <c r="P12" s="4735"/>
      <c r="Q12" s="4736"/>
      <c r="R12" s="4735"/>
      <c r="S12" s="4736"/>
      <c r="T12" s="4735"/>
      <c r="U12" s="4736"/>
      <c r="V12" s="4735"/>
      <c r="W12" s="4736"/>
      <c r="X12" s="4735"/>
      <c r="Y12" s="4736"/>
      <c r="Z12" s="4735"/>
      <c r="AA12" s="4736"/>
      <c r="AB12" s="4735"/>
      <c r="AC12" s="4736"/>
      <c r="AD12" s="4735"/>
      <c r="AE12" s="4736"/>
      <c r="AF12" s="4735"/>
      <c r="AG12" s="4736"/>
      <c r="AH12" s="4735"/>
      <c r="AI12" s="4736"/>
      <c r="AJ12" s="4739"/>
      <c r="AK12" s="4740"/>
    </row>
    <row r="13" spans="1:37" ht="20.100000000000001" customHeight="1">
      <c r="A13" s="1675" t="s">
        <v>1324</v>
      </c>
      <c r="B13" s="4741" t="s">
        <v>1316</v>
      </c>
      <c r="C13" s="4742"/>
      <c r="D13" s="4741">
        <v>1173</v>
      </c>
      <c r="E13" s="4742"/>
      <c r="F13" s="4741">
        <v>801</v>
      </c>
      <c r="G13" s="4742"/>
      <c r="H13" s="4741">
        <v>129</v>
      </c>
      <c r="I13" s="4742"/>
      <c r="J13" s="4741">
        <v>75</v>
      </c>
      <c r="K13" s="4742"/>
      <c r="L13" s="4741">
        <v>40</v>
      </c>
      <c r="M13" s="4742"/>
      <c r="N13" s="4741">
        <v>729</v>
      </c>
      <c r="O13" s="4742"/>
      <c r="P13" s="4741">
        <v>465</v>
      </c>
      <c r="Q13" s="4742"/>
      <c r="R13" s="4741">
        <v>728</v>
      </c>
      <c r="S13" s="4742"/>
      <c r="T13" s="4741">
        <v>58</v>
      </c>
      <c r="U13" s="4742"/>
      <c r="V13" s="4741">
        <v>46</v>
      </c>
      <c r="W13" s="4742"/>
      <c r="X13" s="4741">
        <v>49</v>
      </c>
      <c r="Y13" s="4742"/>
      <c r="Z13" s="4741">
        <v>27</v>
      </c>
      <c r="AA13" s="4742"/>
      <c r="AB13" s="4741">
        <v>59</v>
      </c>
      <c r="AC13" s="4742"/>
      <c r="AD13" s="4741">
        <v>103</v>
      </c>
      <c r="AE13" s="4742"/>
      <c r="AF13" s="4741">
        <v>85</v>
      </c>
      <c r="AG13" s="4742"/>
      <c r="AH13" s="4741">
        <v>826</v>
      </c>
      <c r="AI13" s="4742"/>
      <c r="AJ13" s="4737">
        <f>SUM(B13:AI14)</f>
        <v>5393</v>
      </c>
      <c r="AK13" s="4738"/>
    </row>
    <row r="14" spans="1:37" ht="20.100000000000001" customHeight="1">
      <c r="A14" s="1676" t="s">
        <v>1325</v>
      </c>
      <c r="B14" s="4743"/>
      <c r="C14" s="4744"/>
      <c r="D14" s="4743"/>
      <c r="E14" s="4744"/>
      <c r="F14" s="4743"/>
      <c r="G14" s="4744"/>
      <c r="H14" s="4743"/>
      <c r="I14" s="4744"/>
      <c r="J14" s="4743"/>
      <c r="K14" s="4744"/>
      <c r="L14" s="4743"/>
      <c r="M14" s="4744"/>
      <c r="N14" s="4743"/>
      <c r="O14" s="4744"/>
      <c r="P14" s="4743"/>
      <c r="Q14" s="4744"/>
      <c r="R14" s="4743"/>
      <c r="S14" s="4744"/>
      <c r="T14" s="4743"/>
      <c r="U14" s="4744"/>
      <c r="V14" s="4743"/>
      <c r="W14" s="4744"/>
      <c r="X14" s="4743"/>
      <c r="Y14" s="4744"/>
      <c r="Z14" s="4743"/>
      <c r="AA14" s="4744"/>
      <c r="AB14" s="4743"/>
      <c r="AC14" s="4744"/>
      <c r="AD14" s="4743"/>
      <c r="AE14" s="4744"/>
      <c r="AF14" s="4743"/>
      <c r="AG14" s="4744"/>
      <c r="AH14" s="4743"/>
      <c r="AI14" s="4744"/>
      <c r="AJ14" s="4739"/>
      <c r="AK14" s="4740"/>
    </row>
    <row r="15" spans="1:37" ht="20.100000000000001" customHeight="1">
      <c r="A15" s="1377" t="s">
        <v>1326</v>
      </c>
      <c r="B15" s="4733" t="s">
        <v>1316</v>
      </c>
      <c r="C15" s="4734"/>
      <c r="D15" s="4733">
        <v>730</v>
      </c>
      <c r="E15" s="4734"/>
      <c r="F15" s="4733">
        <v>507</v>
      </c>
      <c r="G15" s="4734"/>
      <c r="H15" s="4733" t="s">
        <v>1316</v>
      </c>
      <c r="I15" s="4734"/>
      <c r="J15" s="4733" t="s">
        <v>1316</v>
      </c>
      <c r="K15" s="4734"/>
      <c r="L15" s="4733" t="s">
        <v>1316</v>
      </c>
      <c r="M15" s="4734"/>
      <c r="N15" s="4733">
        <v>270</v>
      </c>
      <c r="O15" s="4734"/>
      <c r="P15" s="4733">
        <v>355</v>
      </c>
      <c r="Q15" s="4734"/>
      <c r="R15" s="4733">
        <v>117</v>
      </c>
      <c r="S15" s="4734"/>
      <c r="T15" s="4733" t="s">
        <v>1316</v>
      </c>
      <c r="U15" s="4734"/>
      <c r="V15" s="4733" t="s">
        <v>1316</v>
      </c>
      <c r="W15" s="4734"/>
      <c r="X15" s="4733" t="s">
        <v>1316</v>
      </c>
      <c r="Y15" s="4734"/>
      <c r="Z15" s="4733" t="s">
        <v>1316</v>
      </c>
      <c r="AA15" s="4734"/>
      <c r="AB15" s="4733" t="s">
        <v>1316</v>
      </c>
      <c r="AC15" s="4734"/>
      <c r="AD15" s="4733" t="s">
        <v>1316</v>
      </c>
      <c r="AE15" s="4734"/>
      <c r="AF15" s="4733" t="s">
        <v>1316</v>
      </c>
      <c r="AG15" s="4734"/>
      <c r="AH15" s="4733">
        <v>106</v>
      </c>
      <c r="AI15" s="4734"/>
      <c r="AJ15" s="4737">
        <f>SUM(B15:AI16)</f>
        <v>2085</v>
      </c>
      <c r="AK15" s="4738"/>
    </row>
    <row r="16" spans="1:37" ht="20.100000000000001" customHeight="1">
      <c r="A16" s="1674" t="s">
        <v>1327</v>
      </c>
      <c r="B16" s="4735"/>
      <c r="C16" s="4736"/>
      <c r="D16" s="4735"/>
      <c r="E16" s="4736"/>
      <c r="F16" s="4735"/>
      <c r="G16" s="4736"/>
      <c r="H16" s="4735"/>
      <c r="I16" s="4736"/>
      <c r="J16" s="4735"/>
      <c r="K16" s="4736"/>
      <c r="L16" s="4735"/>
      <c r="M16" s="4736"/>
      <c r="N16" s="4735"/>
      <c r="O16" s="4736"/>
      <c r="P16" s="4735"/>
      <c r="Q16" s="4736"/>
      <c r="R16" s="4735"/>
      <c r="S16" s="4736"/>
      <c r="T16" s="4735"/>
      <c r="U16" s="4736"/>
      <c r="V16" s="4735"/>
      <c r="W16" s="4736"/>
      <c r="X16" s="4735"/>
      <c r="Y16" s="4736"/>
      <c r="Z16" s="4735"/>
      <c r="AA16" s="4736"/>
      <c r="AB16" s="4735"/>
      <c r="AC16" s="4736"/>
      <c r="AD16" s="4735"/>
      <c r="AE16" s="4736"/>
      <c r="AF16" s="4735"/>
      <c r="AG16" s="4736"/>
      <c r="AH16" s="4735"/>
      <c r="AI16" s="4736"/>
      <c r="AJ16" s="4739"/>
      <c r="AK16" s="4740"/>
    </row>
    <row r="17" spans="1:37" ht="20.100000000000001" customHeight="1">
      <c r="A17" s="1377" t="s">
        <v>1328</v>
      </c>
      <c r="B17" s="4733" t="s">
        <v>1316</v>
      </c>
      <c r="C17" s="4734"/>
      <c r="D17" s="4733">
        <v>134</v>
      </c>
      <c r="E17" s="4734"/>
      <c r="F17" s="4733">
        <v>138</v>
      </c>
      <c r="G17" s="4734"/>
      <c r="H17" s="4733">
        <v>26</v>
      </c>
      <c r="I17" s="4734"/>
      <c r="J17" s="4733">
        <v>9</v>
      </c>
      <c r="K17" s="4734"/>
      <c r="L17" s="4733">
        <v>2</v>
      </c>
      <c r="M17" s="4734"/>
      <c r="N17" s="4733">
        <v>106</v>
      </c>
      <c r="O17" s="4734"/>
      <c r="P17" s="4733">
        <v>258</v>
      </c>
      <c r="Q17" s="4734"/>
      <c r="R17" s="4733">
        <v>53</v>
      </c>
      <c r="S17" s="4734"/>
      <c r="T17" s="4733">
        <v>9</v>
      </c>
      <c r="U17" s="4734"/>
      <c r="V17" s="4733">
        <v>8</v>
      </c>
      <c r="W17" s="4734"/>
      <c r="X17" s="4733" t="s">
        <v>1316</v>
      </c>
      <c r="Y17" s="4734"/>
      <c r="Z17" s="4733" t="s">
        <v>1316</v>
      </c>
      <c r="AA17" s="4734"/>
      <c r="AB17" s="4733">
        <v>7</v>
      </c>
      <c r="AC17" s="4734"/>
      <c r="AD17" s="4733" t="s">
        <v>1316</v>
      </c>
      <c r="AE17" s="4734"/>
      <c r="AF17" s="4733">
        <v>23</v>
      </c>
      <c r="AG17" s="4734"/>
      <c r="AH17" s="4733">
        <v>89</v>
      </c>
      <c r="AI17" s="4734"/>
      <c r="AJ17" s="4737">
        <f>SUM(B17:AI18)</f>
        <v>862</v>
      </c>
      <c r="AK17" s="4738"/>
    </row>
    <row r="18" spans="1:37" ht="20.100000000000001" customHeight="1">
      <c r="A18" s="1674" t="s">
        <v>1329</v>
      </c>
      <c r="B18" s="4735"/>
      <c r="C18" s="4736"/>
      <c r="D18" s="4735"/>
      <c r="E18" s="4736"/>
      <c r="F18" s="4735"/>
      <c r="G18" s="4736"/>
      <c r="H18" s="4735"/>
      <c r="I18" s="4736"/>
      <c r="J18" s="4735"/>
      <c r="K18" s="4736"/>
      <c r="L18" s="4735"/>
      <c r="M18" s="4736"/>
      <c r="N18" s="4735"/>
      <c r="O18" s="4736"/>
      <c r="P18" s="4735"/>
      <c r="Q18" s="4736"/>
      <c r="R18" s="4735"/>
      <c r="S18" s="4736"/>
      <c r="T18" s="4735"/>
      <c r="U18" s="4736"/>
      <c r="V18" s="4735"/>
      <c r="W18" s="4736"/>
      <c r="X18" s="4735"/>
      <c r="Y18" s="4736"/>
      <c r="Z18" s="4735"/>
      <c r="AA18" s="4736"/>
      <c r="AB18" s="4735"/>
      <c r="AC18" s="4736"/>
      <c r="AD18" s="4735"/>
      <c r="AE18" s="4736"/>
      <c r="AF18" s="4735"/>
      <c r="AG18" s="4736"/>
      <c r="AH18" s="4735"/>
      <c r="AI18" s="4736"/>
      <c r="AJ18" s="4739"/>
      <c r="AK18" s="4740"/>
    </row>
    <row r="19" spans="1:37" ht="20.100000000000001" customHeight="1">
      <c r="A19" s="1377" t="s">
        <v>1330</v>
      </c>
      <c r="B19" s="4733" t="s">
        <v>1316</v>
      </c>
      <c r="C19" s="4734"/>
      <c r="D19" s="4733">
        <v>92</v>
      </c>
      <c r="E19" s="4734"/>
      <c r="F19" s="4733">
        <v>38</v>
      </c>
      <c r="G19" s="4734"/>
      <c r="H19" s="4733">
        <v>26</v>
      </c>
      <c r="I19" s="4734"/>
      <c r="J19" s="4733">
        <v>20</v>
      </c>
      <c r="K19" s="4734"/>
      <c r="L19" s="4733">
        <v>2</v>
      </c>
      <c r="M19" s="4734"/>
      <c r="N19" s="4733">
        <v>50</v>
      </c>
      <c r="O19" s="4734"/>
      <c r="P19" s="4733">
        <v>33</v>
      </c>
      <c r="Q19" s="4734"/>
      <c r="R19" s="4733">
        <v>145</v>
      </c>
      <c r="S19" s="4734"/>
      <c r="T19" s="4733">
        <v>22</v>
      </c>
      <c r="U19" s="4734"/>
      <c r="V19" s="4733">
        <v>2</v>
      </c>
      <c r="W19" s="4734"/>
      <c r="X19" s="4733">
        <v>11</v>
      </c>
      <c r="Y19" s="4734"/>
      <c r="Z19" s="4733">
        <v>1</v>
      </c>
      <c r="AA19" s="4734"/>
      <c r="AB19" s="4733">
        <v>8</v>
      </c>
      <c r="AC19" s="4734"/>
      <c r="AD19" s="4733">
        <v>46</v>
      </c>
      <c r="AE19" s="4734"/>
      <c r="AF19" s="4733" t="s">
        <v>1316</v>
      </c>
      <c r="AG19" s="4734"/>
      <c r="AH19" s="4733">
        <v>274</v>
      </c>
      <c r="AI19" s="4734"/>
      <c r="AJ19" s="4737">
        <f>SUM(B19:AI20)</f>
        <v>770</v>
      </c>
      <c r="AK19" s="4738"/>
    </row>
    <row r="20" spans="1:37" ht="20.100000000000001" customHeight="1">
      <c r="A20" s="1674" t="s">
        <v>1331</v>
      </c>
      <c r="B20" s="4735"/>
      <c r="C20" s="4736"/>
      <c r="D20" s="4735"/>
      <c r="E20" s="4736"/>
      <c r="F20" s="4735"/>
      <c r="G20" s="4736"/>
      <c r="H20" s="4735"/>
      <c r="I20" s="4736"/>
      <c r="J20" s="4735"/>
      <c r="K20" s="4736"/>
      <c r="L20" s="4735"/>
      <c r="M20" s="4736"/>
      <c r="N20" s="4735"/>
      <c r="O20" s="4736"/>
      <c r="P20" s="4735"/>
      <c r="Q20" s="4736"/>
      <c r="R20" s="4735"/>
      <c r="S20" s="4736"/>
      <c r="T20" s="4735"/>
      <c r="U20" s="4736"/>
      <c r="V20" s="4735"/>
      <c r="W20" s="4736"/>
      <c r="X20" s="4735"/>
      <c r="Y20" s="4736"/>
      <c r="Z20" s="4735"/>
      <c r="AA20" s="4736"/>
      <c r="AB20" s="4735"/>
      <c r="AC20" s="4736"/>
      <c r="AD20" s="4735"/>
      <c r="AE20" s="4736"/>
      <c r="AF20" s="4735"/>
      <c r="AG20" s="4736"/>
      <c r="AH20" s="4735"/>
      <c r="AI20" s="4736"/>
      <c r="AJ20" s="4739"/>
      <c r="AK20" s="4740"/>
    </row>
    <row r="21" spans="1:37" ht="20.100000000000001" customHeight="1">
      <c r="A21" s="1377" t="s">
        <v>1332</v>
      </c>
      <c r="B21" s="4733">
        <v>15</v>
      </c>
      <c r="C21" s="4734"/>
      <c r="D21" s="4733">
        <v>54</v>
      </c>
      <c r="E21" s="4734"/>
      <c r="F21" s="4733">
        <v>46</v>
      </c>
      <c r="G21" s="4734"/>
      <c r="H21" s="4733" t="s">
        <v>1316</v>
      </c>
      <c r="I21" s="4734"/>
      <c r="J21" s="4733" t="s">
        <v>1316</v>
      </c>
      <c r="K21" s="4734"/>
      <c r="L21" s="4733" t="s">
        <v>1316</v>
      </c>
      <c r="M21" s="4734"/>
      <c r="N21" s="4733">
        <v>21</v>
      </c>
      <c r="O21" s="4734"/>
      <c r="P21" s="4733">
        <v>76</v>
      </c>
      <c r="Q21" s="4734"/>
      <c r="R21" s="4733">
        <v>31</v>
      </c>
      <c r="S21" s="4734"/>
      <c r="T21" s="4733" t="s">
        <v>1316</v>
      </c>
      <c r="U21" s="4734"/>
      <c r="V21" s="4733" t="s">
        <v>1316</v>
      </c>
      <c r="W21" s="4734"/>
      <c r="X21" s="4733" t="s">
        <v>1316</v>
      </c>
      <c r="Y21" s="4734"/>
      <c r="Z21" s="4733" t="s">
        <v>1316</v>
      </c>
      <c r="AA21" s="4734"/>
      <c r="AB21" s="4733" t="s">
        <v>1316</v>
      </c>
      <c r="AC21" s="4734"/>
      <c r="AD21" s="4733" t="s">
        <v>1316</v>
      </c>
      <c r="AE21" s="4734"/>
      <c r="AF21" s="4733" t="s">
        <v>1316</v>
      </c>
      <c r="AG21" s="4734"/>
      <c r="AH21" s="4733">
        <v>105</v>
      </c>
      <c r="AI21" s="4734"/>
      <c r="AJ21" s="4737">
        <f>SUM(B21:AI22)</f>
        <v>348</v>
      </c>
      <c r="AK21" s="4738"/>
    </row>
    <row r="22" spans="1:37" ht="20.100000000000001" customHeight="1">
      <c r="A22" s="1674" t="s">
        <v>1333</v>
      </c>
      <c r="B22" s="4735"/>
      <c r="C22" s="4736"/>
      <c r="D22" s="4735"/>
      <c r="E22" s="4736"/>
      <c r="F22" s="4735"/>
      <c r="G22" s="4736"/>
      <c r="H22" s="4735"/>
      <c r="I22" s="4736"/>
      <c r="J22" s="4735"/>
      <c r="K22" s="4736"/>
      <c r="L22" s="4735"/>
      <c r="M22" s="4736"/>
      <c r="N22" s="4735"/>
      <c r="O22" s="4736"/>
      <c r="P22" s="4735"/>
      <c r="Q22" s="4736"/>
      <c r="R22" s="4735"/>
      <c r="S22" s="4736"/>
      <c r="T22" s="4735"/>
      <c r="U22" s="4736"/>
      <c r="V22" s="4735"/>
      <c r="W22" s="4736"/>
      <c r="X22" s="4735"/>
      <c r="Y22" s="4736"/>
      <c r="Z22" s="4735"/>
      <c r="AA22" s="4736"/>
      <c r="AB22" s="4735"/>
      <c r="AC22" s="4736"/>
      <c r="AD22" s="4735"/>
      <c r="AE22" s="4736"/>
      <c r="AF22" s="4735"/>
      <c r="AG22" s="4736"/>
      <c r="AH22" s="4735"/>
      <c r="AI22" s="4736"/>
      <c r="AJ22" s="4739"/>
      <c r="AK22" s="4740"/>
    </row>
    <row r="23" spans="1:37" ht="20.100000000000001" customHeight="1">
      <c r="A23" s="1377" t="s">
        <v>1334</v>
      </c>
      <c r="B23" s="4733" t="s">
        <v>1316</v>
      </c>
      <c r="C23" s="4734"/>
      <c r="D23" s="4733">
        <v>68</v>
      </c>
      <c r="E23" s="4734"/>
      <c r="F23" s="4733">
        <v>76</v>
      </c>
      <c r="G23" s="4734"/>
      <c r="H23" s="4733">
        <v>20</v>
      </c>
      <c r="I23" s="4734"/>
      <c r="J23" s="4733">
        <v>0</v>
      </c>
      <c r="K23" s="4734"/>
      <c r="L23" s="4733">
        <v>0</v>
      </c>
      <c r="M23" s="4734"/>
      <c r="N23" s="4733">
        <v>76</v>
      </c>
      <c r="O23" s="4734"/>
      <c r="P23" s="4733">
        <v>99</v>
      </c>
      <c r="Q23" s="4734"/>
      <c r="R23" s="4733">
        <v>16</v>
      </c>
      <c r="S23" s="4734"/>
      <c r="T23" s="4733">
        <v>0</v>
      </c>
      <c r="U23" s="4734"/>
      <c r="V23" s="4733">
        <v>0</v>
      </c>
      <c r="W23" s="4734"/>
      <c r="X23" s="4733" t="s">
        <v>1316</v>
      </c>
      <c r="Y23" s="4734"/>
      <c r="Z23" s="4733" t="s">
        <v>1316</v>
      </c>
      <c r="AA23" s="4734"/>
      <c r="AB23" s="4733" t="s">
        <v>1316</v>
      </c>
      <c r="AC23" s="4734"/>
      <c r="AD23" s="4733" t="s">
        <v>1316</v>
      </c>
      <c r="AE23" s="4734"/>
      <c r="AF23" s="4733">
        <v>33</v>
      </c>
      <c r="AG23" s="4734"/>
      <c r="AH23" s="4733">
        <v>14</v>
      </c>
      <c r="AI23" s="4734"/>
      <c r="AJ23" s="4737">
        <f>SUM(B23:AI24)</f>
        <v>402</v>
      </c>
      <c r="AK23" s="4738"/>
    </row>
    <row r="24" spans="1:37" ht="20.100000000000001" customHeight="1">
      <c r="A24" s="1674" t="s">
        <v>1335</v>
      </c>
      <c r="B24" s="4735"/>
      <c r="C24" s="4736"/>
      <c r="D24" s="4735"/>
      <c r="E24" s="4736"/>
      <c r="F24" s="4735"/>
      <c r="G24" s="4736"/>
      <c r="H24" s="4735"/>
      <c r="I24" s="4736"/>
      <c r="J24" s="4735"/>
      <c r="K24" s="4736"/>
      <c r="L24" s="4735"/>
      <c r="M24" s="4736"/>
      <c r="N24" s="4735"/>
      <c r="O24" s="4736"/>
      <c r="P24" s="4735"/>
      <c r="Q24" s="4736"/>
      <c r="R24" s="4735"/>
      <c r="S24" s="4736"/>
      <c r="T24" s="4735"/>
      <c r="U24" s="4736"/>
      <c r="V24" s="4735"/>
      <c r="W24" s="4736"/>
      <c r="X24" s="4735"/>
      <c r="Y24" s="4736"/>
      <c r="Z24" s="4735"/>
      <c r="AA24" s="4736"/>
      <c r="AB24" s="4735"/>
      <c r="AC24" s="4736"/>
      <c r="AD24" s="4735"/>
      <c r="AE24" s="4736"/>
      <c r="AF24" s="4735"/>
      <c r="AG24" s="4736"/>
      <c r="AH24" s="4735"/>
      <c r="AI24" s="4736"/>
      <c r="AJ24" s="4739"/>
      <c r="AK24" s="4740"/>
    </row>
    <row r="25" spans="1:37" ht="20.100000000000001" customHeight="1">
      <c r="A25" s="1377" t="s">
        <v>1336</v>
      </c>
      <c r="B25" s="4733" t="s">
        <v>1316</v>
      </c>
      <c r="C25" s="4734"/>
      <c r="D25" s="4733">
        <v>72</v>
      </c>
      <c r="E25" s="4734"/>
      <c r="F25" s="4733">
        <v>72</v>
      </c>
      <c r="G25" s="4734"/>
      <c r="H25" s="4733">
        <v>21</v>
      </c>
      <c r="I25" s="4734"/>
      <c r="J25" s="4733" t="s">
        <v>1316</v>
      </c>
      <c r="K25" s="4734"/>
      <c r="L25" s="4733" t="s">
        <v>1316</v>
      </c>
      <c r="M25" s="4734"/>
      <c r="N25" s="4733">
        <v>19</v>
      </c>
      <c r="O25" s="4734"/>
      <c r="P25" s="4733">
        <v>90</v>
      </c>
      <c r="Q25" s="4734"/>
      <c r="R25" s="4733">
        <v>30</v>
      </c>
      <c r="S25" s="4734"/>
      <c r="T25" s="4733" t="s">
        <v>1316</v>
      </c>
      <c r="U25" s="4734"/>
      <c r="V25" s="4733" t="s">
        <v>1316</v>
      </c>
      <c r="W25" s="4734"/>
      <c r="X25" s="4733" t="s">
        <v>1316</v>
      </c>
      <c r="Y25" s="4734"/>
      <c r="Z25" s="4733" t="s">
        <v>1316</v>
      </c>
      <c r="AA25" s="4734"/>
      <c r="AB25" s="4733" t="s">
        <v>1316</v>
      </c>
      <c r="AC25" s="4734"/>
      <c r="AD25" s="4733">
        <v>15</v>
      </c>
      <c r="AE25" s="4734"/>
      <c r="AF25" s="4733">
        <v>44</v>
      </c>
      <c r="AG25" s="4734"/>
      <c r="AH25" s="4733">
        <v>2</v>
      </c>
      <c r="AI25" s="4734"/>
      <c r="AJ25" s="4737">
        <f>SUM(B25:AI26)</f>
        <v>365</v>
      </c>
      <c r="AK25" s="4738"/>
    </row>
    <row r="26" spans="1:37" ht="20.100000000000001" customHeight="1" thickBot="1">
      <c r="A26" s="1674" t="s">
        <v>1337</v>
      </c>
      <c r="B26" s="4735"/>
      <c r="C26" s="4736"/>
      <c r="D26" s="4735"/>
      <c r="E26" s="4736"/>
      <c r="F26" s="4735"/>
      <c r="G26" s="4736"/>
      <c r="H26" s="4735"/>
      <c r="I26" s="4736"/>
      <c r="J26" s="4735"/>
      <c r="K26" s="4736"/>
      <c r="L26" s="4735"/>
      <c r="M26" s="4736"/>
      <c r="N26" s="4735"/>
      <c r="O26" s="4736"/>
      <c r="P26" s="4735"/>
      <c r="Q26" s="4736"/>
      <c r="R26" s="4735"/>
      <c r="S26" s="4736"/>
      <c r="T26" s="4735"/>
      <c r="U26" s="4736"/>
      <c r="V26" s="4735"/>
      <c r="W26" s="4736"/>
      <c r="X26" s="4735"/>
      <c r="Y26" s="4736"/>
      <c r="Z26" s="4735"/>
      <c r="AA26" s="4736"/>
      <c r="AB26" s="4735"/>
      <c r="AC26" s="4736"/>
      <c r="AD26" s="4735"/>
      <c r="AE26" s="4736"/>
      <c r="AF26" s="4735"/>
      <c r="AG26" s="4736"/>
      <c r="AH26" s="4735"/>
      <c r="AI26" s="4736"/>
      <c r="AJ26" s="4739"/>
      <c r="AK26" s="4740"/>
    </row>
    <row r="27" spans="1:37" ht="31.5" customHeight="1">
      <c r="A27" s="1677" t="s">
        <v>1338</v>
      </c>
      <c r="B27" s="4732">
        <f>SUM(B5:C26)</f>
        <v>15</v>
      </c>
      <c r="C27" s="4732"/>
      <c r="D27" s="4732">
        <f>SUM(D5:E26)</f>
        <v>2702</v>
      </c>
      <c r="E27" s="4732"/>
      <c r="F27" s="4732">
        <f>SUM(F5:G26)</f>
        <v>2037</v>
      </c>
      <c r="G27" s="4732"/>
      <c r="H27" s="4732">
        <f>SUM(H5:I26)</f>
        <v>297</v>
      </c>
      <c r="I27" s="4732"/>
      <c r="J27" s="4732">
        <f>SUM(J5:K26)</f>
        <v>130</v>
      </c>
      <c r="K27" s="4732"/>
      <c r="L27" s="4732">
        <f>SUM(L5:M26)</f>
        <v>54</v>
      </c>
      <c r="M27" s="4732"/>
      <c r="N27" s="4732">
        <f>SUM(N5:O26)</f>
        <v>1493</v>
      </c>
      <c r="O27" s="4732"/>
      <c r="P27" s="4732">
        <f>SUM(P5:Q26)</f>
        <v>1688</v>
      </c>
      <c r="Q27" s="4732"/>
      <c r="R27" s="4732">
        <f>SUM(R5:S26)</f>
        <v>1245</v>
      </c>
      <c r="S27" s="4732"/>
      <c r="T27" s="4732">
        <f>SUM(T5:U26)</f>
        <v>144</v>
      </c>
      <c r="U27" s="4732"/>
      <c r="V27" s="4732">
        <f>SUM(V5:W26)</f>
        <v>98</v>
      </c>
      <c r="W27" s="4732"/>
      <c r="X27" s="4732">
        <f>SUM(X5:Y26)</f>
        <v>78</v>
      </c>
      <c r="Y27" s="4732"/>
      <c r="Z27" s="4732">
        <f>SUM(Z5:AA26)</f>
        <v>28</v>
      </c>
      <c r="AA27" s="4732"/>
      <c r="AB27" s="4732">
        <f>SUM(AB5:AC26)</f>
        <v>100</v>
      </c>
      <c r="AC27" s="4732"/>
      <c r="AD27" s="4732">
        <f>SUM(AD5:AE26)</f>
        <v>223</v>
      </c>
      <c r="AE27" s="4732"/>
      <c r="AF27" s="4732">
        <f>SUM(AF5:AG26)</f>
        <v>203</v>
      </c>
      <c r="AG27" s="4732"/>
      <c r="AH27" s="4732">
        <f>SUM(AH5:AI26)</f>
        <v>1497</v>
      </c>
      <c r="AI27" s="4732"/>
      <c r="AJ27" s="4732">
        <f>SUM(AJ5:AK26)</f>
        <v>12032</v>
      </c>
      <c r="AK27" s="4732"/>
    </row>
    <row r="28" spans="1:37" ht="16.5" customHeight="1">
      <c r="A28" s="4729" t="s">
        <v>1339</v>
      </c>
      <c r="B28" s="4729"/>
      <c r="C28" s="4729"/>
      <c r="D28" s="4729"/>
      <c r="E28" s="4729"/>
      <c r="F28" s="4729"/>
      <c r="G28" s="4729"/>
      <c r="H28" s="4729"/>
      <c r="I28" s="4729"/>
      <c r="J28" s="4729"/>
      <c r="K28" s="4729"/>
      <c r="L28" s="4729"/>
      <c r="M28" s="4729"/>
      <c r="N28" s="4729"/>
      <c r="O28" s="4730"/>
      <c r="P28" s="4730"/>
      <c r="Q28" s="4730"/>
      <c r="R28" s="4730"/>
      <c r="S28" s="4730"/>
      <c r="T28" s="4730"/>
      <c r="U28" s="4730"/>
      <c r="V28" s="4730"/>
      <c r="W28" s="4730"/>
      <c r="X28" s="4730"/>
      <c r="Y28" s="4730"/>
      <c r="Z28" s="4730"/>
      <c r="AA28" s="4730"/>
      <c r="AB28" s="4730"/>
      <c r="AC28" s="4730"/>
      <c r="AD28" s="4730"/>
      <c r="AE28" s="4730"/>
      <c r="AF28" s="4730"/>
      <c r="AG28" s="4730"/>
      <c r="AH28" s="4730"/>
      <c r="AI28" s="4730"/>
      <c r="AJ28" s="4730"/>
      <c r="AK28" s="4730"/>
    </row>
    <row r="29" spans="1:37" ht="15">
      <c r="A29" s="1678" t="s">
        <v>1340</v>
      </c>
      <c r="B29" s="1678"/>
      <c r="C29" s="1678"/>
      <c r="D29" s="1678"/>
      <c r="E29" s="1678"/>
      <c r="F29" s="1678"/>
      <c r="G29" s="1678"/>
      <c r="H29" s="1678"/>
      <c r="I29" s="1678"/>
      <c r="J29" s="1678"/>
      <c r="K29" s="1678"/>
      <c r="L29" s="1678"/>
      <c r="M29" s="1678"/>
      <c r="N29" s="1678"/>
      <c r="O29" s="4731" t="s">
        <v>1341</v>
      </c>
      <c r="P29" s="4731"/>
      <c r="Q29" s="4731"/>
      <c r="R29" s="4731"/>
      <c r="S29" s="4731"/>
      <c r="T29" s="4731"/>
      <c r="U29" s="4731"/>
      <c r="V29" s="4731"/>
      <c r="W29" s="4731"/>
      <c r="X29" s="4731"/>
      <c r="Y29" s="4731"/>
      <c r="Z29" s="4731"/>
      <c r="AA29" s="4731"/>
      <c r="AB29" s="4731"/>
      <c r="AC29" s="4731"/>
      <c r="AD29" s="4731"/>
      <c r="AE29" s="4731"/>
      <c r="AF29" s="4731"/>
      <c r="AG29" s="4731"/>
      <c r="AH29" s="4731"/>
      <c r="AI29" s="4731"/>
      <c r="AJ29" s="4731"/>
      <c r="AK29" s="4731"/>
    </row>
    <row r="30" spans="1:37" ht="16.5" customHeight="1"/>
  </sheetData>
  <mergeCells count="219">
    <mergeCell ref="B5:C6"/>
    <mergeCell ref="D5:E6"/>
    <mergeCell ref="F5:G6"/>
    <mergeCell ref="H5:I6"/>
    <mergeCell ref="J5:K6"/>
    <mergeCell ref="L5:M6"/>
    <mergeCell ref="Z5:AA6"/>
    <mergeCell ref="AB5:AC6"/>
    <mergeCell ref="AD5:AE6"/>
    <mergeCell ref="AF5:AG6"/>
    <mergeCell ref="AH5:AI6"/>
    <mergeCell ref="AJ5:AK6"/>
    <mergeCell ref="N5:O6"/>
    <mergeCell ref="P5:Q6"/>
    <mergeCell ref="R5:S6"/>
    <mergeCell ref="T5:U6"/>
    <mergeCell ref="V5:W6"/>
    <mergeCell ref="X5:Y6"/>
    <mergeCell ref="AF7:AG8"/>
    <mergeCell ref="AH7:AI8"/>
    <mergeCell ref="AJ7:AK8"/>
    <mergeCell ref="N7:O8"/>
    <mergeCell ref="P7:Q8"/>
    <mergeCell ref="R7:S8"/>
    <mergeCell ref="T7:U8"/>
    <mergeCell ref="V7:W8"/>
    <mergeCell ref="X7:Y8"/>
    <mergeCell ref="B9:C10"/>
    <mergeCell ref="D9:E10"/>
    <mergeCell ref="F9:G10"/>
    <mergeCell ref="H9:I10"/>
    <mergeCell ref="J9:K10"/>
    <mergeCell ref="L9:M10"/>
    <mergeCell ref="Z7:AA8"/>
    <mergeCell ref="AB7:AC8"/>
    <mergeCell ref="AD7:AE8"/>
    <mergeCell ref="B7:C8"/>
    <mergeCell ref="D7:E8"/>
    <mergeCell ref="F7:G8"/>
    <mergeCell ref="H7:I8"/>
    <mergeCell ref="J7:K8"/>
    <mergeCell ref="L7:M8"/>
    <mergeCell ref="Z9:AA10"/>
    <mergeCell ref="AB9:AC10"/>
    <mergeCell ref="AD9:AE10"/>
    <mergeCell ref="AF9:AG10"/>
    <mergeCell ref="AH9:AI10"/>
    <mergeCell ref="AJ9:AK10"/>
    <mergeCell ref="N9:O10"/>
    <mergeCell ref="P9:Q10"/>
    <mergeCell ref="R9:S10"/>
    <mergeCell ref="T9:U10"/>
    <mergeCell ref="V9:W10"/>
    <mergeCell ref="X9:Y10"/>
    <mergeCell ref="AF11:AG12"/>
    <mergeCell ref="AH11:AI12"/>
    <mergeCell ref="AJ11:AK12"/>
    <mergeCell ref="N11:O12"/>
    <mergeCell ref="P11:Q12"/>
    <mergeCell ref="R11:S12"/>
    <mergeCell ref="T11:U12"/>
    <mergeCell ref="V11:W12"/>
    <mergeCell ref="X11:Y12"/>
    <mergeCell ref="B13:C14"/>
    <mergeCell ref="D13:E14"/>
    <mergeCell ref="F13:G14"/>
    <mergeCell ref="H13:I14"/>
    <mergeCell ref="J13:K14"/>
    <mergeCell ref="L13:M14"/>
    <mergeCell ref="Z11:AA12"/>
    <mergeCell ref="AB11:AC12"/>
    <mergeCell ref="AD11:AE12"/>
    <mergeCell ref="B11:C12"/>
    <mergeCell ref="D11:E12"/>
    <mergeCell ref="F11:G12"/>
    <mergeCell ref="H11:I12"/>
    <mergeCell ref="J11:K12"/>
    <mergeCell ref="L11:M12"/>
    <mergeCell ref="Z13:AA14"/>
    <mergeCell ref="AB13:AC14"/>
    <mergeCell ref="AD13:AE14"/>
    <mergeCell ref="AF13:AG14"/>
    <mergeCell ref="AH13:AI14"/>
    <mergeCell ref="AJ13:AK14"/>
    <mergeCell ref="N13:O14"/>
    <mergeCell ref="P13:Q14"/>
    <mergeCell ref="R13:S14"/>
    <mergeCell ref="T13:U14"/>
    <mergeCell ref="V13:W14"/>
    <mergeCell ref="X13:Y14"/>
    <mergeCell ref="AF15:AG16"/>
    <mergeCell ref="AH15:AI16"/>
    <mergeCell ref="AJ15:AK16"/>
    <mergeCell ref="N15:O16"/>
    <mergeCell ref="P15:Q16"/>
    <mergeCell ref="R15:S16"/>
    <mergeCell ref="T15:U16"/>
    <mergeCell ref="V15:W16"/>
    <mergeCell ref="X15:Y16"/>
    <mergeCell ref="B17:C18"/>
    <mergeCell ref="D17:E18"/>
    <mergeCell ref="F17:G18"/>
    <mergeCell ref="H17:I18"/>
    <mergeCell ref="J17:K18"/>
    <mergeCell ref="L17:M18"/>
    <mergeCell ref="Z15:AA16"/>
    <mergeCell ref="AB15:AC16"/>
    <mergeCell ref="AD15:AE16"/>
    <mergeCell ref="B15:C16"/>
    <mergeCell ref="D15:E16"/>
    <mergeCell ref="F15:G16"/>
    <mergeCell ref="H15:I16"/>
    <mergeCell ref="J15:K16"/>
    <mergeCell ref="L15:M16"/>
    <mergeCell ref="Z17:AA18"/>
    <mergeCell ref="AB17:AC18"/>
    <mergeCell ref="AD17:AE18"/>
    <mergeCell ref="AF17:AG18"/>
    <mergeCell ref="AH17:AI18"/>
    <mergeCell ref="AJ17:AK18"/>
    <mergeCell ref="N17:O18"/>
    <mergeCell ref="P17:Q18"/>
    <mergeCell ref="R17:S18"/>
    <mergeCell ref="T17:U18"/>
    <mergeCell ref="V17:W18"/>
    <mergeCell ref="X17:Y18"/>
    <mergeCell ref="AF19:AG20"/>
    <mergeCell ref="AH19:AI20"/>
    <mergeCell ref="AJ19:AK20"/>
    <mergeCell ref="N19:O20"/>
    <mergeCell ref="P19:Q20"/>
    <mergeCell ref="R19:S20"/>
    <mergeCell ref="T19:U20"/>
    <mergeCell ref="V19:W20"/>
    <mergeCell ref="X19:Y20"/>
    <mergeCell ref="B21:C22"/>
    <mergeCell ref="D21:E22"/>
    <mergeCell ref="F21:G22"/>
    <mergeCell ref="H21:I22"/>
    <mergeCell ref="J21:K22"/>
    <mergeCell ref="L21:M22"/>
    <mergeCell ref="Z19:AA20"/>
    <mergeCell ref="AB19:AC20"/>
    <mergeCell ref="AD19:AE20"/>
    <mergeCell ref="B19:C20"/>
    <mergeCell ref="D19:E20"/>
    <mergeCell ref="F19:G20"/>
    <mergeCell ref="H19:I20"/>
    <mergeCell ref="J19:K20"/>
    <mergeCell ref="L19:M20"/>
    <mergeCell ref="Z21:AA22"/>
    <mergeCell ref="AB21:AC22"/>
    <mergeCell ref="AD21:AE22"/>
    <mergeCell ref="AF21:AG22"/>
    <mergeCell ref="AH21:AI22"/>
    <mergeCell ref="AJ21:AK22"/>
    <mergeCell ref="N21:O22"/>
    <mergeCell ref="P21:Q22"/>
    <mergeCell ref="R21:S22"/>
    <mergeCell ref="T21:U22"/>
    <mergeCell ref="V21:W22"/>
    <mergeCell ref="X21:Y22"/>
    <mergeCell ref="AF23:AG24"/>
    <mergeCell ref="AH23:AI24"/>
    <mergeCell ref="AJ23:AK24"/>
    <mergeCell ref="N23:O24"/>
    <mergeCell ref="P23:Q24"/>
    <mergeCell ref="R23:S24"/>
    <mergeCell ref="T23:U24"/>
    <mergeCell ref="V23:W24"/>
    <mergeCell ref="X23:Y24"/>
    <mergeCell ref="B25:C26"/>
    <mergeCell ref="D25:E26"/>
    <mergeCell ref="F25:G26"/>
    <mergeCell ref="H25:I26"/>
    <mergeCell ref="J25:K26"/>
    <mergeCell ref="L25:M26"/>
    <mergeCell ref="Z23:AA24"/>
    <mergeCell ref="AB23:AC24"/>
    <mergeCell ref="AD23:AE24"/>
    <mergeCell ref="B23:C24"/>
    <mergeCell ref="D23:E24"/>
    <mergeCell ref="F23:G24"/>
    <mergeCell ref="H23:I24"/>
    <mergeCell ref="J23:K24"/>
    <mergeCell ref="L23:M24"/>
    <mergeCell ref="Z25:AA26"/>
    <mergeCell ref="AB25:AC26"/>
    <mergeCell ref="AD25:AE26"/>
    <mergeCell ref="AF25:AG26"/>
    <mergeCell ref="AH25:AI26"/>
    <mergeCell ref="AJ25:AK26"/>
    <mergeCell ref="N25:O26"/>
    <mergeCell ref="P25:Q26"/>
    <mergeCell ref="R25:S26"/>
    <mergeCell ref="T25:U26"/>
    <mergeCell ref="V25:W26"/>
    <mergeCell ref="X25:Y26"/>
    <mergeCell ref="A28:N28"/>
    <mergeCell ref="O28:AK28"/>
    <mergeCell ref="O29:AK29"/>
    <mergeCell ref="Z27:AA27"/>
    <mergeCell ref="AB27:AC27"/>
    <mergeCell ref="AD27:AE27"/>
    <mergeCell ref="AF27:AG27"/>
    <mergeCell ref="AH27:AI27"/>
    <mergeCell ref="AJ27:AK27"/>
    <mergeCell ref="N27:O27"/>
    <mergeCell ref="P27:Q27"/>
    <mergeCell ref="R27:S27"/>
    <mergeCell ref="T27:U27"/>
    <mergeCell ref="V27:W27"/>
    <mergeCell ref="X27:Y27"/>
    <mergeCell ref="B27:C27"/>
    <mergeCell ref="D27:E27"/>
    <mergeCell ref="F27:G27"/>
    <mergeCell ref="H27:I27"/>
    <mergeCell ref="J27:K27"/>
    <mergeCell ref="L27:M27"/>
  </mergeCells>
  <printOptions horizontalCentered="1" verticalCentered="1"/>
  <pageMargins left="0.59055118110236227" right="0.78740157480314965" top="0.9055118110236221" bottom="0.9055118110236221" header="0.51181102362204722" footer="0.51181102362204722"/>
  <pageSetup paperSize="9" scale="64" orientation="landscape" r:id="rId1"/>
  <headerFooter alignWithMargins="0"/>
  <rowBreaks count="1" manualBreakCount="1">
    <brk id="30" max="3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AFD65-E30D-459C-B687-0589EC89E34D}">
  <dimension ref="A1:V93"/>
  <sheetViews>
    <sheetView showGridLines="0" zoomScale="70" zoomScaleNormal="70" zoomScaleSheetLayoutView="70" workbookViewId="0">
      <selection activeCell="X11" sqref="X11"/>
    </sheetView>
  </sheetViews>
  <sheetFormatPr defaultRowHeight="39.950000000000003" customHeight="1"/>
  <cols>
    <col min="1" max="1" width="12.5703125" style="1679" customWidth="1"/>
    <col min="2" max="2" width="7.28515625" style="1679" customWidth="1"/>
    <col min="3" max="14" width="6.7109375" style="1679" customWidth="1"/>
    <col min="15" max="15" width="12.7109375" style="1679" customWidth="1"/>
    <col min="16" max="16" width="8.42578125" style="1679" customWidth="1"/>
    <col min="17" max="19" width="7.28515625" style="1679" customWidth="1"/>
    <col min="20" max="256" width="9.140625" style="1679"/>
    <col min="257" max="257" width="12.5703125" style="1679" customWidth="1"/>
    <col min="258" max="258" width="7.28515625" style="1679" customWidth="1"/>
    <col min="259" max="270" width="6.7109375" style="1679" customWidth="1"/>
    <col min="271" max="271" width="12.7109375" style="1679" customWidth="1"/>
    <col min="272" max="272" width="8.42578125" style="1679" customWidth="1"/>
    <col min="273" max="275" width="7.28515625" style="1679" customWidth="1"/>
    <col min="276" max="512" width="9.140625" style="1679"/>
    <col min="513" max="513" width="12.5703125" style="1679" customWidth="1"/>
    <col min="514" max="514" width="7.28515625" style="1679" customWidth="1"/>
    <col min="515" max="526" width="6.7109375" style="1679" customWidth="1"/>
    <col min="527" max="527" width="12.7109375" style="1679" customWidth="1"/>
    <col min="528" max="528" width="8.42578125" style="1679" customWidth="1"/>
    <col min="529" max="531" width="7.28515625" style="1679" customWidth="1"/>
    <col min="532" max="768" width="9.140625" style="1679"/>
    <col min="769" max="769" width="12.5703125" style="1679" customWidth="1"/>
    <col min="770" max="770" width="7.28515625" style="1679" customWidth="1"/>
    <col min="771" max="782" width="6.7109375" style="1679" customWidth="1"/>
    <col min="783" max="783" width="12.7109375" style="1679" customWidth="1"/>
    <col min="784" max="784" width="8.42578125" style="1679" customWidth="1"/>
    <col min="785" max="787" width="7.28515625" style="1679" customWidth="1"/>
    <col min="788" max="1024" width="9.140625" style="1679"/>
    <col min="1025" max="1025" width="12.5703125" style="1679" customWidth="1"/>
    <col min="1026" max="1026" width="7.28515625" style="1679" customWidth="1"/>
    <col min="1027" max="1038" width="6.7109375" style="1679" customWidth="1"/>
    <col min="1039" max="1039" width="12.7109375" style="1679" customWidth="1"/>
    <col min="1040" max="1040" width="8.42578125" style="1679" customWidth="1"/>
    <col min="1041" max="1043" width="7.28515625" style="1679" customWidth="1"/>
    <col min="1044" max="1280" width="9.140625" style="1679"/>
    <col min="1281" max="1281" width="12.5703125" style="1679" customWidth="1"/>
    <col min="1282" max="1282" width="7.28515625" style="1679" customWidth="1"/>
    <col min="1283" max="1294" width="6.7109375" style="1679" customWidth="1"/>
    <col min="1295" max="1295" width="12.7109375" style="1679" customWidth="1"/>
    <col min="1296" max="1296" width="8.42578125" style="1679" customWidth="1"/>
    <col min="1297" max="1299" width="7.28515625" style="1679" customWidth="1"/>
    <col min="1300" max="1536" width="9.140625" style="1679"/>
    <col min="1537" max="1537" width="12.5703125" style="1679" customWidth="1"/>
    <col min="1538" max="1538" width="7.28515625" style="1679" customWidth="1"/>
    <col min="1539" max="1550" width="6.7109375" style="1679" customWidth="1"/>
    <col min="1551" max="1551" width="12.7109375" style="1679" customWidth="1"/>
    <col min="1552" max="1552" width="8.42578125" style="1679" customWidth="1"/>
    <col min="1553" max="1555" width="7.28515625" style="1679" customWidth="1"/>
    <col min="1556" max="1792" width="9.140625" style="1679"/>
    <col min="1793" max="1793" width="12.5703125" style="1679" customWidth="1"/>
    <col min="1794" max="1794" width="7.28515625" style="1679" customWidth="1"/>
    <col min="1795" max="1806" width="6.7109375" style="1679" customWidth="1"/>
    <col min="1807" max="1807" width="12.7109375" style="1679" customWidth="1"/>
    <col min="1808" max="1808" width="8.42578125" style="1679" customWidth="1"/>
    <col min="1809" max="1811" width="7.28515625" style="1679" customWidth="1"/>
    <col min="1812" max="2048" width="9.140625" style="1679"/>
    <col min="2049" max="2049" width="12.5703125" style="1679" customWidth="1"/>
    <col min="2050" max="2050" width="7.28515625" style="1679" customWidth="1"/>
    <col min="2051" max="2062" width="6.7109375" style="1679" customWidth="1"/>
    <col min="2063" max="2063" width="12.7109375" style="1679" customWidth="1"/>
    <col min="2064" max="2064" width="8.42578125" style="1679" customWidth="1"/>
    <col min="2065" max="2067" width="7.28515625" style="1679" customWidth="1"/>
    <col min="2068" max="2304" width="9.140625" style="1679"/>
    <col min="2305" max="2305" width="12.5703125" style="1679" customWidth="1"/>
    <col min="2306" max="2306" width="7.28515625" style="1679" customWidth="1"/>
    <col min="2307" max="2318" width="6.7109375" style="1679" customWidth="1"/>
    <col min="2319" max="2319" width="12.7109375" style="1679" customWidth="1"/>
    <col min="2320" max="2320" width="8.42578125" style="1679" customWidth="1"/>
    <col min="2321" max="2323" width="7.28515625" style="1679" customWidth="1"/>
    <col min="2324" max="2560" width="9.140625" style="1679"/>
    <col min="2561" max="2561" width="12.5703125" style="1679" customWidth="1"/>
    <col min="2562" max="2562" width="7.28515625" style="1679" customWidth="1"/>
    <col min="2563" max="2574" width="6.7109375" style="1679" customWidth="1"/>
    <col min="2575" max="2575" width="12.7109375" style="1679" customWidth="1"/>
    <col min="2576" max="2576" width="8.42578125" style="1679" customWidth="1"/>
    <col min="2577" max="2579" width="7.28515625" style="1679" customWidth="1"/>
    <col min="2580" max="2816" width="9.140625" style="1679"/>
    <col min="2817" max="2817" width="12.5703125" style="1679" customWidth="1"/>
    <col min="2818" max="2818" width="7.28515625" style="1679" customWidth="1"/>
    <col min="2819" max="2830" width="6.7109375" style="1679" customWidth="1"/>
    <col min="2831" max="2831" width="12.7109375" style="1679" customWidth="1"/>
    <col min="2832" max="2832" width="8.42578125" style="1679" customWidth="1"/>
    <col min="2833" max="2835" width="7.28515625" style="1679" customWidth="1"/>
    <col min="2836" max="3072" width="9.140625" style="1679"/>
    <col min="3073" max="3073" width="12.5703125" style="1679" customWidth="1"/>
    <col min="3074" max="3074" width="7.28515625" style="1679" customWidth="1"/>
    <col min="3075" max="3086" width="6.7109375" style="1679" customWidth="1"/>
    <col min="3087" max="3087" width="12.7109375" style="1679" customWidth="1"/>
    <col min="3088" max="3088" width="8.42578125" style="1679" customWidth="1"/>
    <col min="3089" max="3091" width="7.28515625" style="1679" customWidth="1"/>
    <col min="3092" max="3328" width="9.140625" style="1679"/>
    <col min="3329" max="3329" width="12.5703125" style="1679" customWidth="1"/>
    <col min="3330" max="3330" width="7.28515625" style="1679" customWidth="1"/>
    <col min="3331" max="3342" width="6.7109375" style="1679" customWidth="1"/>
    <col min="3343" max="3343" width="12.7109375" style="1679" customWidth="1"/>
    <col min="3344" max="3344" width="8.42578125" style="1679" customWidth="1"/>
    <col min="3345" max="3347" width="7.28515625" style="1679" customWidth="1"/>
    <col min="3348" max="3584" width="9.140625" style="1679"/>
    <col min="3585" max="3585" width="12.5703125" style="1679" customWidth="1"/>
    <col min="3586" max="3586" width="7.28515625" style="1679" customWidth="1"/>
    <col min="3587" max="3598" width="6.7109375" style="1679" customWidth="1"/>
    <col min="3599" max="3599" width="12.7109375" style="1679" customWidth="1"/>
    <col min="3600" max="3600" width="8.42578125" style="1679" customWidth="1"/>
    <col min="3601" max="3603" width="7.28515625" style="1679" customWidth="1"/>
    <col min="3604" max="3840" width="9.140625" style="1679"/>
    <col min="3841" max="3841" width="12.5703125" style="1679" customWidth="1"/>
    <col min="3842" max="3842" width="7.28515625" style="1679" customWidth="1"/>
    <col min="3843" max="3854" width="6.7109375" style="1679" customWidth="1"/>
    <col min="3855" max="3855" width="12.7109375" style="1679" customWidth="1"/>
    <col min="3856" max="3856" width="8.42578125" style="1679" customWidth="1"/>
    <col min="3857" max="3859" width="7.28515625" style="1679" customWidth="1"/>
    <col min="3860" max="4096" width="9.140625" style="1679"/>
    <col min="4097" max="4097" width="12.5703125" style="1679" customWidth="1"/>
    <col min="4098" max="4098" width="7.28515625" style="1679" customWidth="1"/>
    <col min="4099" max="4110" width="6.7109375" style="1679" customWidth="1"/>
    <col min="4111" max="4111" width="12.7109375" style="1679" customWidth="1"/>
    <col min="4112" max="4112" width="8.42578125" style="1679" customWidth="1"/>
    <col min="4113" max="4115" width="7.28515625" style="1679" customWidth="1"/>
    <col min="4116" max="4352" width="9.140625" style="1679"/>
    <col min="4353" max="4353" width="12.5703125" style="1679" customWidth="1"/>
    <col min="4354" max="4354" width="7.28515625" style="1679" customWidth="1"/>
    <col min="4355" max="4366" width="6.7109375" style="1679" customWidth="1"/>
    <col min="4367" max="4367" width="12.7109375" style="1679" customWidth="1"/>
    <col min="4368" max="4368" width="8.42578125" style="1679" customWidth="1"/>
    <col min="4369" max="4371" width="7.28515625" style="1679" customWidth="1"/>
    <col min="4372" max="4608" width="9.140625" style="1679"/>
    <col min="4609" max="4609" width="12.5703125" style="1679" customWidth="1"/>
    <col min="4610" max="4610" width="7.28515625" style="1679" customWidth="1"/>
    <col min="4611" max="4622" width="6.7109375" style="1679" customWidth="1"/>
    <col min="4623" max="4623" width="12.7109375" style="1679" customWidth="1"/>
    <col min="4624" max="4624" width="8.42578125" style="1679" customWidth="1"/>
    <col min="4625" max="4627" width="7.28515625" style="1679" customWidth="1"/>
    <col min="4628" max="4864" width="9.140625" style="1679"/>
    <col min="4865" max="4865" width="12.5703125" style="1679" customWidth="1"/>
    <col min="4866" max="4866" width="7.28515625" style="1679" customWidth="1"/>
    <col min="4867" max="4878" width="6.7109375" style="1679" customWidth="1"/>
    <col min="4879" max="4879" width="12.7109375" style="1679" customWidth="1"/>
    <col min="4880" max="4880" width="8.42578125" style="1679" customWidth="1"/>
    <col min="4881" max="4883" width="7.28515625" style="1679" customWidth="1"/>
    <col min="4884" max="5120" width="9.140625" style="1679"/>
    <col min="5121" max="5121" width="12.5703125" style="1679" customWidth="1"/>
    <col min="5122" max="5122" width="7.28515625" style="1679" customWidth="1"/>
    <col min="5123" max="5134" width="6.7109375" style="1679" customWidth="1"/>
    <col min="5135" max="5135" width="12.7109375" style="1679" customWidth="1"/>
    <col min="5136" max="5136" width="8.42578125" style="1679" customWidth="1"/>
    <col min="5137" max="5139" width="7.28515625" style="1679" customWidth="1"/>
    <col min="5140" max="5376" width="9.140625" style="1679"/>
    <col min="5377" max="5377" width="12.5703125" style="1679" customWidth="1"/>
    <col min="5378" max="5378" width="7.28515625" style="1679" customWidth="1"/>
    <col min="5379" max="5390" width="6.7109375" style="1679" customWidth="1"/>
    <col min="5391" max="5391" width="12.7109375" style="1679" customWidth="1"/>
    <col min="5392" max="5392" width="8.42578125" style="1679" customWidth="1"/>
    <col min="5393" max="5395" width="7.28515625" style="1679" customWidth="1"/>
    <col min="5396" max="5632" width="9.140625" style="1679"/>
    <col min="5633" max="5633" width="12.5703125" style="1679" customWidth="1"/>
    <col min="5634" max="5634" width="7.28515625" style="1679" customWidth="1"/>
    <col min="5635" max="5646" width="6.7109375" style="1679" customWidth="1"/>
    <col min="5647" max="5647" width="12.7109375" style="1679" customWidth="1"/>
    <col min="5648" max="5648" width="8.42578125" style="1679" customWidth="1"/>
    <col min="5649" max="5651" width="7.28515625" style="1679" customWidth="1"/>
    <col min="5652" max="5888" width="9.140625" style="1679"/>
    <col min="5889" max="5889" width="12.5703125" style="1679" customWidth="1"/>
    <col min="5890" max="5890" width="7.28515625" style="1679" customWidth="1"/>
    <col min="5891" max="5902" width="6.7109375" style="1679" customWidth="1"/>
    <col min="5903" max="5903" width="12.7109375" style="1679" customWidth="1"/>
    <col min="5904" max="5904" width="8.42578125" style="1679" customWidth="1"/>
    <col min="5905" max="5907" width="7.28515625" style="1679" customWidth="1"/>
    <col min="5908" max="6144" width="9.140625" style="1679"/>
    <col min="6145" max="6145" width="12.5703125" style="1679" customWidth="1"/>
    <col min="6146" max="6146" width="7.28515625" style="1679" customWidth="1"/>
    <col min="6147" max="6158" width="6.7109375" style="1679" customWidth="1"/>
    <col min="6159" max="6159" width="12.7109375" style="1679" customWidth="1"/>
    <col min="6160" max="6160" width="8.42578125" style="1679" customWidth="1"/>
    <col min="6161" max="6163" width="7.28515625" style="1679" customWidth="1"/>
    <col min="6164" max="6400" width="9.140625" style="1679"/>
    <col min="6401" max="6401" width="12.5703125" style="1679" customWidth="1"/>
    <col min="6402" max="6402" width="7.28515625" style="1679" customWidth="1"/>
    <col min="6403" max="6414" width="6.7109375" style="1679" customWidth="1"/>
    <col min="6415" max="6415" width="12.7109375" style="1679" customWidth="1"/>
    <col min="6416" max="6416" width="8.42578125" style="1679" customWidth="1"/>
    <col min="6417" max="6419" width="7.28515625" style="1679" customWidth="1"/>
    <col min="6420" max="6656" width="9.140625" style="1679"/>
    <col min="6657" max="6657" width="12.5703125" style="1679" customWidth="1"/>
    <col min="6658" max="6658" width="7.28515625" style="1679" customWidth="1"/>
    <col min="6659" max="6670" width="6.7109375" style="1679" customWidth="1"/>
    <col min="6671" max="6671" width="12.7109375" style="1679" customWidth="1"/>
    <col min="6672" max="6672" width="8.42578125" style="1679" customWidth="1"/>
    <col min="6673" max="6675" width="7.28515625" style="1679" customWidth="1"/>
    <col min="6676" max="6912" width="9.140625" style="1679"/>
    <col min="6913" max="6913" width="12.5703125" style="1679" customWidth="1"/>
    <col min="6914" max="6914" width="7.28515625" style="1679" customWidth="1"/>
    <col min="6915" max="6926" width="6.7109375" style="1679" customWidth="1"/>
    <col min="6927" max="6927" width="12.7109375" style="1679" customWidth="1"/>
    <col min="6928" max="6928" width="8.42578125" style="1679" customWidth="1"/>
    <col min="6929" max="6931" width="7.28515625" style="1679" customWidth="1"/>
    <col min="6932" max="7168" width="9.140625" style="1679"/>
    <col min="7169" max="7169" width="12.5703125" style="1679" customWidth="1"/>
    <col min="7170" max="7170" width="7.28515625" style="1679" customWidth="1"/>
    <col min="7171" max="7182" width="6.7109375" style="1679" customWidth="1"/>
    <col min="7183" max="7183" width="12.7109375" style="1679" customWidth="1"/>
    <col min="7184" max="7184" width="8.42578125" style="1679" customWidth="1"/>
    <col min="7185" max="7187" width="7.28515625" style="1679" customWidth="1"/>
    <col min="7188" max="7424" width="9.140625" style="1679"/>
    <col min="7425" max="7425" width="12.5703125" style="1679" customWidth="1"/>
    <col min="7426" max="7426" width="7.28515625" style="1679" customWidth="1"/>
    <col min="7427" max="7438" width="6.7109375" style="1679" customWidth="1"/>
    <col min="7439" max="7439" width="12.7109375" style="1679" customWidth="1"/>
    <col min="7440" max="7440" width="8.42578125" style="1679" customWidth="1"/>
    <col min="7441" max="7443" width="7.28515625" style="1679" customWidth="1"/>
    <col min="7444" max="7680" width="9.140625" style="1679"/>
    <col min="7681" max="7681" width="12.5703125" style="1679" customWidth="1"/>
    <col min="7682" max="7682" width="7.28515625" style="1679" customWidth="1"/>
    <col min="7683" max="7694" width="6.7109375" style="1679" customWidth="1"/>
    <col min="7695" max="7695" width="12.7109375" style="1679" customWidth="1"/>
    <col min="7696" max="7696" width="8.42578125" style="1679" customWidth="1"/>
    <col min="7697" max="7699" width="7.28515625" style="1679" customWidth="1"/>
    <col min="7700" max="7936" width="9.140625" style="1679"/>
    <col min="7937" max="7937" width="12.5703125" style="1679" customWidth="1"/>
    <col min="7938" max="7938" width="7.28515625" style="1679" customWidth="1"/>
    <col min="7939" max="7950" width="6.7109375" style="1679" customWidth="1"/>
    <col min="7951" max="7951" width="12.7109375" style="1679" customWidth="1"/>
    <col min="7952" max="7952" width="8.42578125" style="1679" customWidth="1"/>
    <col min="7953" max="7955" width="7.28515625" style="1679" customWidth="1"/>
    <col min="7956" max="8192" width="9.140625" style="1679"/>
    <col min="8193" max="8193" width="12.5703125" style="1679" customWidth="1"/>
    <col min="8194" max="8194" width="7.28515625" style="1679" customWidth="1"/>
    <col min="8195" max="8206" width="6.7109375" style="1679" customWidth="1"/>
    <col min="8207" max="8207" width="12.7109375" style="1679" customWidth="1"/>
    <col min="8208" max="8208" width="8.42578125" style="1679" customWidth="1"/>
    <col min="8209" max="8211" width="7.28515625" style="1679" customWidth="1"/>
    <col min="8212" max="8448" width="9.140625" style="1679"/>
    <col min="8449" max="8449" width="12.5703125" style="1679" customWidth="1"/>
    <col min="8450" max="8450" width="7.28515625" style="1679" customWidth="1"/>
    <col min="8451" max="8462" width="6.7109375" style="1679" customWidth="1"/>
    <col min="8463" max="8463" width="12.7109375" style="1679" customWidth="1"/>
    <col min="8464" max="8464" width="8.42578125" style="1679" customWidth="1"/>
    <col min="8465" max="8467" width="7.28515625" style="1679" customWidth="1"/>
    <col min="8468" max="8704" width="9.140625" style="1679"/>
    <col min="8705" max="8705" width="12.5703125" style="1679" customWidth="1"/>
    <col min="8706" max="8706" width="7.28515625" style="1679" customWidth="1"/>
    <col min="8707" max="8718" width="6.7109375" style="1679" customWidth="1"/>
    <col min="8719" max="8719" width="12.7109375" style="1679" customWidth="1"/>
    <col min="8720" max="8720" width="8.42578125" style="1679" customWidth="1"/>
    <col min="8721" max="8723" width="7.28515625" style="1679" customWidth="1"/>
    <col min="8724" max="8960" width="9.140625" style="1679"/>
    <col min="8961" max="8961" width="12.5703125" style="1679" customWidth="1"/>
    <col min="8962" max="8962" width="7.28515625" style="1679" customWidth="1"/>
    <col min="8963" max="8974" width="6.7109375" style="1679" customWidth="1"/>
    <col min="8975" max="8975" width="12.7109375" style="1679" customWidth="1"/>
    <col min="8976" max="8976" width="8.42578125" style="1679" customWidth="1"/>
    <col min="8977" max="8979" width="7.28515625" style="1679" customWidth="1"/>
    <col min="8980" max="9216" width="9.140625" style="1679"/>
    <col min="9217" max="9217" width="12.5703125" style="1679" customWidth="1"/>
    <col min="9218" max="9218" width="7.28515625" style="1679" customWidth="1"/>
    <col min="9219" max="9230" width="6.7109375" style="1679" customWidth="1"/>
    <col min="9231" max="9231" width="12.7109375" style="1679" customWidth="1"/>
    <col min="9232" max="9232" width="8.42578125" style="1679" customWidth="1"/>
    <col min="9233" max="9235" width="7.28515625" style="1679" customWidth="1"/>
    <col min="9236" max="9472" width="9.140625" style="1679"/>
    <col min="9473" max="9473" width="12.5703125" style="1679" customWidth="1"/>
    <col min="9474" max="9474" width="7.28515625" style="1679" customWidth="1"/>
    <col min="9475" max="9486" width="6.7109375" style="1679" customWidth="1"/>
    <col min="9487" max="9487" width="12.7109375" style="1679" customWidth="1"/>
    <col min="9488" max="9488" width="8.42578125" style="1679" customWidth="1"/>
    <col min="9489" max="9491" width="7.28515625" style="1679" customWidth="1"/>
    <col min="9492" max="9728" width="9.140625" style="1679"/>
    <col min="9729" max="9729" width="12.5703125" style="1679" customWidth="1"/>
    <col min="9730" max="9730" width="7.28515625" style="1679" customWidth="1"/>
    <col min="9731" max="9742" width="6.7109375" style="1679" customWidth="1"/>
    <col min="9743" max="9743" width="12.7109375" style="1679" customWidth="1"/>
    <col min="9744" max="9744" width="8.42578125" style="1679" customWidth="1"/>
    <col min="9745" max="9747" width="7.28515625" style="1679" customWidth="1"/>
    <col min="9748" max="9984" width="9.140625" style="1679"/>
    <col min="9985" max="9985" width="12.5703125" style="1679" customWidth="1"/>
    <col min="9986" max="9986" width="7.28515625" style="1679" customWidth="1"/>
    <col min="9987" max="9998" width="6.7109375" style="1679" customWidth="1"/>
    <col min="9999" max="9999" width="12.7109375" style="1679" customWidth="1"/>
    <col min="10000" max="10000" width="8.42578125" style="1679" customWidth="1"/>
    <col min="10001" max="10003" width="7.28515625" style="1679" customWidth="1"/>
    <col min="10004" max="10240" width="9.140625" style="1679"/>
    <col min="10241" max="10241" width="12.5703125" style="1679" customWidth="1"/>
    <col min="10242" max="10242" width="7.28515625" style="1679" customWidth="1"/>
    <col min="10243" max="10254" width="6.7109375" style="1679" customWidth="1"/>
    <col min="10255" max="10255" width="12.7109375" style="1679" customWidth="1"/>
    <col min="10256" max="10256" width="8.42578125" style="1679" customWidth="1"/>
    <col min="10257" max="10259" width="7.28515625" style="1679" customWidth="1"/>
    <col min="10260" max="10496" width="9.140625" style="1679"/>
    <col min="10497" max="10497" width="12.5703125" style="1679" customWidth="1"/>
    <col min="10498" max="10498" width="7.28515625" style="1679" customWidth="1"/>
    <col min="10499" max="10510" width="6.7109375" style="1679" customWidth="1"/>
    <col min="10511" max="10511" width="12.7109375" style="1679" customWidth="1"/>
    <col min="10512" max="10512" width="8.42578125" style="1679" customWidth="1"/>
    <col min="10513" max="10515" width="7.28515625" style="1679" customWidth="1"/>
    <col min="10516" max="10752" width="9.140625" style="1679"/>
    <col min="10753" max="10753" width="12.5703125" style="1679" customWidth="1"/>
    <col min="10754" max="10754" width="7.28515625" style="1679" customWidth="1"/>
    <col min="10755" max="10766" width="6.7109375" style="1679" customWidth="1"/>
    <col min="10767" max="10767" width="12.7109375" style="1679" customWidth="1"/>
    <col min="10768" max="10768" width="8.42578125" style="1679" customWidth="1"/>
    <col min="10769" max="10771" width="7.28515625" style="1679" customWidth="1"/>
    <col min="10772" max="11008" width="9.140625" style="1679"/>
    <col min="11009" max="11009" width="12.5703125" style="1679" customWidth="1"/>
    <col min="11010" max="11010" width="7.28515625" style="1679" customWidth="1"/>
    <col min="11011" max="11022" width="6.7109375" style="1679" customWidth="1"/>
    <col min="11023" max="11023" width="12.7109375" style="1679" customWidth="1"/>
    <col min="11024" max="11024" width="8.42578125" style="1679" customWidth="1"/>
    <col min="11025" max="11027" width="7.28515625" style="1679" customWidth="1"/>
    <col min="11028" max="11264" width="9.140625" style="1679"/>
    <col min="11265" max="11265" width="12.5703125" style="1679" customWidth="1"/>
    <col min="11266" max="11266" width="7.28515625" style="1679" customWidth="1"/>
    <col min="11267" max="11278" width="6.7109375" style="1679" customWidth="1"/>
    <col min="11279" max="11279" width="12.7109375" style="1679" customWidth="1"/>
    <col min="11280" max="11280" width="8.42578125" style="1679" customWidth="1"/>
    <col min="11281" max="11283" width="7.28515625" style="1679" customWidth="1"/>
    <col min="11284" max="11520" width="9.140625" style="1679"/>
    <col min="11521" max="11521" width="12.5703125" style="1679" customWidth="1"/>
    <col min="11522" max="11522" width="7.28515625" style="1679" customWidth="1"/>
    <col min="11523" max="11534" width="6.7109375" style="1679" customWidth="1"/>
    <col min="11535" max="11535" width="12.7109375" style="1679" customWidth="1"/>
    <col min="11536" max="11536" width="8.42578125" style="1679" customWidth="1"/>
    <col min="11537" max="11539" width="7.28515625" style="1679" customWidth="1"/>
    <col min="11540" max="11776" width="9.140625" style="1679"/>
    <col min="11777" max="11777" width="12.5703125" style="1679" customWidth="1"/>
    <col min="11778" max="11778" width="7.28515625" style="1679" customWidth="1"/>
    <col min="11779" max="11790" width="6.7109375" style="1679" customWidth="1"/>
    <col min="11791" max="11791" width="12.7109375" style="1679" customWidth="1"/>
    <col min="11792" max="11792" width="8.42578125" style="1679" customWidth="1"/>
    <col min="11793" max="11795" width="7.28515625" style="1679" customWidth="1"/>
    <col min="11796" max="12032" width="9.140625" style="1679"/>
    <col min="12033" max="12033" width="12.5703125" style="1679" customWidth="1"/>
    <col min="12034" max="12034" width="7.28515625" style="1679" customWidth="1"/>
    <col min="12035" max="12046" width="6.7109375" style="1679" customWidth="1"/>
    <col min="12047" max="12047" width="12.7109375" style="1679" customWidth="1"/>
    <col min="12048" max="12048" width="8.42578125" style="1679" customWidth="1"/>
    <col min="12049" max="12051" width="7.28515625" style="1679" customWidth="1"/>
    <col min="12052" max="12288" width="9.140625" style="1679"/>
    <col min="12289" max="12289" width="12.5703125" style="1679" customWidth="1"/>
    <col min="12290" max="12290" width="7.28515625" style="1679" customWidth="1"/>
    <col min="12291" max="12302" width="6.7109375" style="1679" customWidth="1"/>
    <col min="12303" max="12303" width="12.7109375" style="1679" customWidth="1"/>
    <col min="12304" max="12304" width="8.42578125" style="1679" customWidth="1"/>
    <col min="12305" max="12307" width="7.28515625" style="1679" customWidth="1"/>
    <col min="12308" max="12544" width="9.140625" style="1679"/>
    <col min="12545" max="12545" width="12.5703125" style="1679" customWidth="1"/>
    <col min="12546" max="12546" width="7.28515625" style="1679" customWidth="1"/>
    <col min="12547" max="12558" width="6.7109375" style="1679" customWidth="1"/>
    <col min="12559" max="12559" width="12.7109375" style="1679" customWidth="1"/>
    <col min="12560" max="12560" width="8.42578125" style="1679" customWidth="1"/>
    <col min="12561" max="12563" width="7.28515625" style="1679" customWidth="1"/>
    <col min="12564" max="12800" width="9.140625" style="1679"/>
    <col min="12801" max="12801" width="12.5703125" style="1679" customWidth="1"/>
    <col min="12802" max="12802" width="7.28515625" style="1679" customWidth="1"/>
    <col min="12803" max="12814" width="6.7109375" style="1679" customWidth="1"/>
    <col min="12815" max="12815" width="12.7109375" style="1679" customWidth="1"/>
    <col min="12816" max="12816" width="8.42578125" style="1679" customWidth="1"/>
    <col min="12817" max="12819" width="7.28515625" style="1679" customWidth="1"/>
    <col min="12820" max="13056" width="9.140625" style="1679"/>
    <col min="13057" max="13057" width="12.5703125" style="1679" customWidth="1"/>
    <col min="13058" max="13058" width="7.28515625" style="1679" customWidth="1"/>
    <col min="13059" max="13070" width="6.7109375" style="1679" customWidth="1"/>
    <col min="13071" max="13071" width="12.7109375" style="1679" customWidth="1"/>
    <col min="13072" max="13072" width="8.42578125" style="1679" customWidth="1"/>
    <col min="13073" max="13075" width="7.28515625" style="1679" customWidth="1"/>
    <col min="13076" max="13312" width="9.140625" style="1679"/>
    <col min="13313" max="13313" width="12.5703125" style="1679" customWidth="1"/>
    <col min="13314" max="13314" width="7.28515625" style="1679" customWidth="1"/>
    <col min="13315" max="13326" width="6.7109375" style="1679" customWidth="1"/>
    <col min="13327" max="13327" width="12.7109375" style="1679" customWidth="1"/>
    <col min="13328" max="13328" width="8.42578125" style="1679" customWidth="1"/>
    <col min="13329" max="13331" width="7.28515625" style="1679" customWidth="1"/>
    <col min="13332" max="13568" width="9.140625" style="1679"/>
    <col min="13569" max="13569" width="12.5703125" style="1679" customWidth="1"/>
    <col min="13570" max="13570" width="7.28515625" style="1679" customWidth="1"/>
    <col min="13571" max="13582" width="6.7109375" style="1679" customWidth="1"/>
    <col min="13583" max="13583" width="12.7109375" style="1679" customWidth="1"/>
    <col min="13584" max="13584" width="8.42578125" style="1679" customWidth="1"/>
    <col min="13585" max="13587" width="7.28515625" style="1679" customWidth="1"/>
    <col min="13588" max="13824" width="9.140625" style="1679"/>
    <col min="13825" max="13825" width="12.5703125" style="1679" customWidth="1"/>
    <col min="13826" max="13826" width="7.28515625" style="1679" customWidth="1"/>
    <col min="13827" max="13838" width="6.7109375" style="1679" customWidth="1"/>
    <col min="13839" max="13839" width="12.7109375" style="1679" customWidth="1"/>
    <col min="13840" max="13840" width="8.42578125" style="1679" customWidth="1"/>
    <col min="13841" max="13843" width="7.28515625" style="1679" customWidth="1"/>
    <col min="13844" max="14080" width="9.140625" style="1679"/>
    <col min="14081" max="14081" width="12.5703125" style="1679" customWidth="1"/>
    <col min="14082" max="14082" width="7.28515625" style="1679" customWidth="1"/>
    <col min="14083" max="14094" width="6.7109375" style="1679" customWidth="1"/>
    <col min="14095" max="14095" width="12.7109375" style="1679" customWidth="1"/>
    <col min="14096" max="14096" width="8.42578125" style="1679" customWidth="1"/>
    <col min="14097" max="14099" width="7.28515625" style="1679" customWidth="1"/>
    <col min="14100" max="14336" width="9.140625" style="1679"/>
    <col min="14337" max="14337" width="12.5703125" style="1679" customWidth="1"/>
    <col min="14338" max="14338" width="7.28515625" style="1679" customWidth="1"/>
    <col min="14339" max="14350" width="6.7109375" style="1679" customWidth="1"/>
    <col min="14351" max="14351" width="12.7109375" style="1679" customWidth="1"/>
    <col min="14352" max="14352" width="8.42578125" style="1679" customWidth="1"/>
    <col min="14353" max="14355" width="7.28515625" style="1679" customWidth="1"/>
    <col min="14356" max="14592" width="9.140625" style="1679"/>
    <col min="14593" max="14593" width="12.5703125" style="1679" customWidth="1"/>
    <col min="14594" max="14594" width="7.28515625" style="1679" customWidth="1"/>
    <col min="14595" max="14606" width="6.7109375" style="1679" customWidth="1"/>
    <col min="14607" max="14607" width="12.7109375" style="1679" customWidth="1"/>
    <col min="14608" max="14608" width="8.42578125" style="1679" customWidth="1"/>
    <col min="14609" max="14611" width="7.28515625" style="1679" customWidth="1"/>
    <col min="14612" max="14848" width="9.140625" style="1679"/>
    <col min="14849" max="14849" width="12.5703125" style="1679" customWidth="1"/>
    <col min="14850" max="14850" width="7.28515625" style="1679" customWidth="1"/>
    <col min="14851" max="14862" width="6.7109375" style="1679" customWidth="1"/>
    <col min="14863" max="14863" width="12.7109375" style="1679" customWidth="1"/>
    <col min="14864" max="14864" width="8.42578125" style="1679" customWidth="1"/>
    <col min="14865" max="14867" width="7.28515625" style="1679" customWidth="1"/>
    <col min="14868" max="15104" width="9.140625" style="1679"/>
    <col min="15105" max="15105" width="12.5703125" style="1679" customWidth="1"/>
    <col min="15106" max="15106" width="7.28515625" style="1679" customWidth="1"/>
    <col min="15107" max="15118" width="6.7109375" style="1679" customWidth="1"/>
    <col min="15119" max="15119" width="12.7109375" style="1679" customWidth="1"/>
    <col min="15120" max="15120" width="8.42578125" style="1679" customWidth="1"/>
    <col min="15121" max="15123" width="7.28515625" style="1679" customWidth="1"/>
    <col min="15124" max="15360" width="9.140625" style="1679"/>
    <col min="15361" max="15361" width="12.5703125" style="1679" customWidth="1"/>
    <col min="15362" max="15362" width="7.28515625" style="1679" customWidth="1"/>
    <col min="15363" max="15374" width="6.7109375" style="1679" customWidth="1"/>
    <col min="15375" max="15375" width="12.7109375" style="1679" customWidth="1"/>
    <col min="15376" max="15376" width="8.42578125" style="1679" customWidth="1"/>
    <col min="15377" max="15379" width="7.28515625" style="1679" customWidth="1"/>
    <col min="15380" max="15616" width="9.140625" style="1679"/>
    <col min="15617" max="15617" width="12.5703125" style="1679" customWidth="1"/>
    <col min="15618" max="15618" width="7.28515625" style="1679" customWidth="1"/>
    <col min="15619" max="15630" width="6.7109375" style="1679" customWidth="1"/>
    <col min="15631" max="15631" width="12.7109375" style="1679" customWidth="1"/>
    <col min="15632" max="15632" width="8.42578125" style="1679" customWidth="1"/>
    <col min="15633" max="15635" width="7.28515625" style="1679" customWidth="1"/>
    <col min="15636" max="15872" width="9.140625" style="1679"/>
    <col min="15873" max="15873" width="12.5703125" style="1679" customWidth="1"/>
    <col min="15874" max="15874" width="7.28515625" style="1679" customWidth="1"/>
    <col min="15875" max="15886" width="6.7109375" style="1679" customWidth="1"/>
    <col min="15887" max="15887" width="12.7109375" style="1679" customWidth="1"/>
    <col min="15888" max="15888" width="8.42578125" style="1679" customWidth="1"/>
    <col min="15889" max="15891" width="7.28515625" style="1679" customWidth="1"/>
    <col min="15892" max="16128" width="9.140625" style="1679"/>
    <col min="16129" max="16129" width="12.5703125" style="1679" customWidth="1"/>
    <col min="16130" max="16130" width="7.28515625" style="1679" customWidth="1"/>
    <col min="16131" max="16142" width="6.7109375" style="1679" customWidth="1"/>
    <col min="16143" max="16143" width="12.7109375" style="1679" customWidth="1"/>
    <col min="16144" max="16144" width="8.42578125" style="1679" customWidth="1"/>
    <col min="16145" max="16147" width="7.28515625" style="1679" customWidth="1"/>
    <col min="16148" max="16384" width="9.140625" style="1679"/>
  </cols>
  <sheetData>
    <row r="1" spans="1:22" ht="24.95" customHeight="1">
      <c r="A1" s="4775" t="s">
        <v>1342</v>
      </c>
      <c r="B1" s="4775"/>
      <c r="C1" s="4775"/>
      <c r="D1" s="4775"/>
      <c r="E1" s="4775"/>
      <c r="F1" s="4775"/>
      <c r="G1" s="4775"/>
      <c r="H1" s="4775"/>
      <c r="I1" s="4775"/>
      <c r="J1" s="4775"/>
      <c r="K1" s="4775"/>
      <c r="L1" s="4775"/>
      <c r="M1" s="4775"/>
      <c r="N1" s="4775"/>
    </row>
    <row r="2" spans="1:22" ht="24.95" customHeight="1">
      <c r="A2" s="4776" t="s">
        <v>1343</v>
      </c>
      <c r="B2" s="4776"/>
      <c r="C2" s="4776"/>
      <c r="D2" s="4776"/>
      <c r="E2" s="4776"/>
      <c r="F2" s="4776"/>
      <c r="G2" s="4776"/>
      <c r="H2" s="4776"/>
      <c r="I2" s="4776"/>
      <c r="J2" s="4776"/>
      <c r="K2" s="4776"/>
      <c r="L2" s="4776"/>
      <c r="M2" s="4776"/>
      <c r="N2" s="4776"/>
    </row>
    <row r="3" spans="1:22" ht="24.95" customHeight="1">
      <c r="A3" s="1680" t="s">
        <v>1344</v>
      </c>
      <c r="B3" s="1681"/>
      <c r="C3" s="1681"/>
      <c r="D3" s="1681"/>
      <c r="E3" s="1681"/>
      <c r="F3" s="1681"/>
      <c r="G3" s="1681"/>
      <c r="H3" s="1681"/>
      <c r="I3" s="1681"/>
      <c r="J3" s="1681"/>
      <c r="K3" s="1681"/>
      <c r="L3" s="4777" t="s">
        <v>1307</v>
      </c>
      <c r="M3" s="4777"/>
      <c r="N3" s="4777"/>
      <c r="O3" s="1682" t="s">
        <v>1345</v>
      </c>
      <c r="R3" s="1682"/>
      <c r="T3" s="4777" t="s">
        <v>1346</v>
      </c>
      <c r="U3" s="4777"/>
      <c r="V3" s="4777"/>
    </row>
    <row r="4" spans="1:22" ht="31.5" customHeight="1">
      <c r="A4" s="1683" t="s">
        <v>169</v>
      </c>
      <c r="B4" s="1684"/>
      <c r="C4" s="4754" t="s">
        <v>1347</v>
      </c>
      <c r="D4" s="4755"/>
      <c r="E4" s="4756"/>
      <c r="F4" s="4759" t="s">
        <v>1348</v>
      </c>
      <c r="G4" s="4760"/>
      <c r="H4" s="4761"/>
      <c r="I4" s="4754" t="s">
        <v>1349</v>
      </c>
      <c r="J4" s="4755"/>
      <c r="K4" s="4756"/>
      <c r="L4" s="4759" t="s">
        <v>1350</v>
      </c>
      <c r="M4" s="4760"/>
      <c r="N4" s="4761"/>
      <c r="O4" s="1683" t="s">
        <v>169</v>
      </c>
      <c r="P4" s="1684"/>
      <c r="Q4" s="4768" t="s">
        <v>1351</v>
      </c>
      <c r="R4" s="4768"/>
      <c r="S4" s="4759"/>
      <c r="T4" s="4778" t="s">
        <v>1244</v>
      </c>
      <c r="U4" s="4779"/>
      <c r="V4" s="4780"/>
    </row>
    <row r="5" spans="1:22" ht="24.95" customHeight="1">
      <c r="A5" s="1685" t="s">
        <v>1352</v>
      </c>
      <c r="B5" s="1686"/>
      <c r="C5" s="4757" t="s">
        <v>1317</v>
      </c>
      <c r="D5" s="4753"/>
      <c r="E5" s="4758"/>
      <c r="F5" s="4765" t="s">
        <v>1319</v>
      </c>
      <c r="G5" s="4766"/>
      <c r="H5" s="4766"/>
      <c r="I5" s="4757" t="s">
        <v>1321</v>
      </c>
      <c r="J5" s="4753"/>
      <c r="K5" s="4758"/>
      <c r="L5" s="4765" t="s">
        <v>1323</v>
      </c>
      <c r="M5" s="4766"/>
      <c r="N5" s="4767"/>
      <c r="O5" s="1685" t="s">
        <v>1036</v>
      </c>
      <c r="P5" s="1686"/>
      <c r="Q5" s="4769" t="s">
        <v>1353</v>
      </c>
      <c r="R5" s="4769"/>
      <c r="S5" s="4765"/>
      <c r="T5" s="4774" t="s">
        <v>96</v>
      </c>
      <c r="U5" s="4753"/>
      <c r="V5" s="4758"/>
    </row>
    <row r="6" spans="1:22" ht="24.95" customHeight="1">
      <c r="A6" s="1685" t="s">
        <v>1038</v>
      </c>
      <c r="B6" s="1687"/>
      <c r="C6" s="1688" t="s">
        <v>572</v>
      </c>
      <c r="D6" s="1688" t="s">
        <v>573</v>
      </c>
      <c r="E6" s="1688" t="s">
        <v>95</v>
      </c>
      <c r="F6" s="1689" t="s">
        <v>572</v>
      </c>
      <c r="G6" s="1689" t="s">
        <v>573</v>
      </c>
      <c r="H6" s="1689" t="s">
        <v>95</v>
      </c>
      <c r="I6" s="1688" t="s">
        <v>572</v>
      </c>
      <c r="J6" s="1688" t="s">
        <v>573</v>
      </c>
      <c r="K6" s="1688" t="s">
        <v>95</v>
      </c>
      <c r="L6" s="1689" t="s">
        <v>572</v>
      </c>
      <c r="M6" s="1689" t="s">
        <v>573</v>
      </c>
      <c r="N6" s="1689" t="s">
        <v>95</v>
      </c>
      <c r="O6" s="1685" t="s">
        <v>1038</v>
      </c>
      <c r="P6" s="1687"/>
      <c r="Q6" s="1690" t="s">
        <v>572</v>
      </c>
      <c r="R6" s="1691" t="s">
        <v>573</v>
      </c>
      <c r="S6" s="1692" t="s">
        <v>95</v>
      </c>
      <c r="T6" s="1693" t="s">
        <v>572</v>
      </c>
      <c r="U6" s="1688" t="s">
        <v>573</v>
      </c>
      <c r="V6" s="1688" t="s">
        <v>95</v>
      </c>
    </row>
    <row r="7" spans="1:22" ht="24.95" customHeight="1">
      <c r="A7" s="1694"/>
      <c r="B7" s="1695"/>
      <c r="C7" s="1696" t="s">
        <v>561</v>
      </c>
      <c r="D7" s="1696" t="s">
        <v>562</v>
      </c>
      <c r="E7" s="1696" t="s">
        <v>96</v>
      </c>
      <c r="F7" s="1697" t="s">
        <v>561</v>
      </c>
      <c r="G7" s="1697" t="s">
        <v>562</v>
      </c>
      <c r="H7" s="1697" t="s">
        <v>96</v>
      </c>
      <c r="I7" s="1696" t="s">
        <v>561</v>
      </c>
      <c r="J7" s="1696" t="s">
        <v>562</v>
      </c>
      <c r="K7" s="1696" t="s">
        <v>96</v>
      </c>
      <c r="L7" s="1697" t="s">
        <v>561</v>
      </c>
      <c r="M7" s="1697" t="s">
        <v>562</v>
      </c>
      <c r="N7" s="1697" t="s">
        <v>96</v>
      </c>
      <c r="O7" s="1694"/>
      <c r="P7" s="1695"/>
      <c r="Q7" s="1698" t="s">
        <v>561</v>
      </c>
      <c r="R7" s="1699" t="s">
        <v>562</v>
      </c>
      <c r="S7" s="1700" t="s">
        <v>96</v>
      </c>
      <c r="T7" s="1701" t="s">
        <v>561</v>
      </c>
      <c r="U7" s="1696" t="s">
        <v>562</v>
      </c>
      <c r="V7" s="1696" t="s">
        <v>96</v>
      </c>
    </row>
    <row r="8" spans="1:22" ht="39.950000000000003" customHeight="1">
      <c r="A8" s="1702" t="s">
        <v>1040</v>
      </c>
      <c r="B8" s="1703" t="s">
        <v>1039</v>
      </c>
      <c r="C8" s="1704">
        <v>67</v>
      </c>
      <c r="D8" s="1704">
        <v>76</v>
      </c>
      <c r="E8" s="1704">
        <f t="shared" ref="E8:E19" si="0">SUM(C8:D8)</f>
        <v>143</v>
      </c>
      <c r="F8" s="1705">
        <v>357</v>
      </c>
      <c r="G8" s="1705">
        <v>274</v>
      </c>
      <c r="H8" s="1705">
        <f t="shared" ref="H8:H19" si="1">SUM(F8:G8)</f>
        <v>631</v>
      </c>
      <c r="I8" s="1704">
        <v>370</v>
      </c>
      <c r="J8" s="1704">
        <v>266</v>
      </c>
      <c r="K8" s="1704">
        <f t="shared" ref="K8:K19" si="2">SUM(I8:J8)</f>
        <v>636</v>
      </c>
      <c r="L8" s="1705">
        <v>285</v>
      </c>
      <c r="M8" s="1705">
        <v>135</v>
      </c>
      <c r="N8" s="1705">
        <f t="shared" ref="N8:N19" si="3">SUM(L8:M8)</f>
        <v>420</v>
      </c>
      <c r="O8" s="1702" t="s">
        <v>1040</v>
      </c>
      <c r="P8" s="1703" t="s">
        <v>1039</v>
      </c>
      <c r="Q8" s="1706">
        <v>0</v>
      </c>
      <c r="R8" s="1706">
        <v>1</v>
      </c>
      <c r="S8" s="1707">
        <f>SUM(R8)</f>
        <v>1</v>
      </c>
      <c r="T8" s="1708">
        <f t="shared" ref="T8:V19" si="4">SUM(C8+F8+I8+L8+C28+F28+I28+L28+C46+F46+I46+L46+C63+F63+I63+L63+C80+F80+I80+L80+Q8)</f>
        <v>4600</v>
      </c>
      <c r="U8" s="1708">
        <f t="shared" si="4"/>
        <v>5885</v>
      </c>
      <c r="V8" s="1708">
        <f t="shared" si="4"/>
        <v>10485</v>
      </c>
    </row>
    <row r="9" spans="1:22" ht="39.950000000000003" customHeight="1">
      <c r="A9" s="1709"/>
      <c r="B9" s="1710" t="s">
        <v>1042</v>
      </c>
      <c r="C9" s="1704">
        <v>29</v>
      </c>
      <c r="D9" s="1704">
        <v>32</v>
      </c>
      <c r="E9" s="1711">
        <f t="shared" si="0"/>
        <v>61</v>
      </c>
      <c r="F9" s="1705">
        <v>142</v>
      </c>
      <c r="G9" s="1705">
        <v>90</v>
      </c>
      <c r="H9" s="1712">
        <f t="shared" si="1"/>
        <v>232</v>
      </c>
      <c r="I9" s="1704">
        <v>57</v>
      </c>
      <c r="J9" s="1704">
        <v>35</v>
      </c>
      <c r="K9" s="1711">
        <f t="shared" si="2"/>
        <v>92</v>
      </c>
      <c r="L9" s="1705">
        <v>177</v>
      </c>
      <c r="M9" s="1705">
        <v>30</v>
      </c>
      <c r="N9" s="1712">
        <f t="shared" si="3"/>
        <v>207</v>
      </c>
      <c r="O9" s="1709" t="s">
        <v>169</v>
      </c>
      <c r="P9" s="1710" t="s">
        <v>1042</v>
      </c>
      <c r="Q9" s="1705">
        <v>0</v>
      </c>
      <c r="R9" s="1705">
        <v>0</v>
      </c>
      <c r="S9" s="1713">
        <v>0</v>
      </c>
      <c r="T9" s="1714">
        <f t="shared" si="4"/>
        <v>2230</v>
      </c>
      <c r="U9" s="1714">
        <f t="shared" si="4"/>
        <v>1613</v>
      </c>
      <c r="V9" s="1714">
        <f t="shared" si="4"/>
        <v>3843</v>
      </c>
    </row>
    <row r="10" spans="1:22" ht="39.950000000000003" customHeight="1">
      <c r="A10" s="1715" t="s">
        <v>1045</v>
      </c>
      <c r="B10" s="1716" t="s">
        <v>1354</v>
      </c>
      <c r="C10" s="1717">
        <f>SUM(C8:C9)</f>
        <v>96</v>
      </c>
      <c r="D10" s="1717">
        <f>SUM(D8:D9)</f>
        <v>108</v>
      </c>
      <c r="E10" s="1717">
        <f t="shared" si="0"/>
        <v>204</v>
      </c>
      <c r="F10" s="1718">
        <f>SUM(F8:F9)</f>
        <v>499</v>
      </c>
      <c r="G10" s="1718">
        <f>SUM(G8:G9)</f>
        <v>364</v>
      </c>
      <c r="H10" s="1718">
        <f t="shared" si="1"/>
        <v>863</v>
      </c>
      <c r="I10" s="1717">
        <f>SUM(I8:I9)</f>
        <v>427</v>
      </c>
      <c r="J10" s="1717">
        <f>SUM(J8:J9)</f>
        <v>301</v>
      </c>
      <c r="K10" s="1717">
        <f t="shared" si="2"/>
        <v>728</v>
      </c>
      <c r="L10" s="1718">
        <f>SUM(L8:L9)</f>
        <v>462</v>
      </c>
      <c r="M10" s="1718">
        <f>SUM(M8:M9)</f>
        <v>165</v>
      </c>
      <c r="N10" s="1718">
        <f t="shared" si="3"/>
        <v>627</v>
      </c>
      <c r="O10" s="1715" t="s">
        <v>1045</v>
      </c>
      <c r="P10" s="1716" t="s">
        <v>1354</v>
      </c>
      <c r="Q10" s="1718">
        <v>0</v>
      </c>
      <c r="R10" s="1718">
        <f>SUM(R8:R9)</f>
        <v>1</v>
      </c>
      <c r="S10" s="1719">
        <f>SUM(S8:S9)</f>
        <v>1</v>
      </c>
      <c r="T10" s="1708">
        <f t="shared" si="4"/>
        <v>6830</v>
      </c>
      <c r="U10" s="1708">
        <f t="shared" si="4"/>
        <v>7498</v>
      </c>
      <c r="V10" s="1708">
        <f t="shared" si="4"/>
        <v>14328</v>
      </c>
    </row>
    <row r="11" spans="1:22" ht="39.950000000000003" customHeight="1">
      <c r="A11" s="1702" t="s">
        <v>1355</v>
      </c>
      <c r="B11" s="1703" t="s">
        <v>1039</v>
      </c>
      <c r="C11" s="1705">
        <v>39</v>
      </c>
      <c r="D11" s="1705">
        <v>25</v>
      </c>
      <c r="E11" s="1720">
        <f t="shared" si="0"/>
        <v>64</v>
      </c>
      <c r="F11" s="1704">
        <v>35</v>
      </c>
      <c r="G11" s="1704">
        <v>111</v>
      </c>
      <c r="H11" s="1721">
        <f t="shared" si="1"/>
        <v>146</v>
      </c>
      <c r="I11" s="1704">
        <v>18</v>
      </c>
      <c r="J11" s="1704">
        <v>72</v>
      </c>
      <c r="K11" s="1721">
        <f t="shared" si="2"/>
        <v>90</v>
      </c>
      <c r="L11" s="1705">
        <v>19</v>
      </c>
      <c r="M11" s="1705">
        <v>47</v>
      </c>
      <c r="N11" s="1720">
        <f t="shared" si="3"/>
        <v>66</v>
      </c>
      <c r="O11" s="1702" t="s">
        <v>1355</v>
      </c>
      <c r="P11" s="1703" t="s">
        <v>1039</v>
      </c>
      <c r="Q11" s="1705">
        <v>0</v>
      </c>
      <c r="R11" s="1705">
        <v>0</v>
      </c>
      <c r="S11" s="1713">
        <v>0</v>
      </c>
      <c r="T11" s="1708">
        <f t="shared" si="4"/>
        <v>1784</v>
      </c>
      <c r="U11" s="1708">
        <f t="shared" si="4"/>
        <v>2435</v>
      </c>
      <c r="V11" s="1708">
        <f t="shared" si="4"/>
        <v>4219</v>
      </c>
    </row>
    <row r="12" spans="1:22" ht="39.950000000000003" customHeight="1">
      <c r="A12" s="1709" t="s">
        <v>121</v>
      </c>
      <c r="B12" s="1710" t="s">
        <v>1042</v>
      </c>
      <c r="C12" s="1705">
        <v>1</v>
      </c>
      <c r="D12" s="1705">
        <v>493</v>
      </c>
      <c r="E12" s="1722">
        <f t="shared" si="0"/>
        <v>494</v>
      </c>
      <c r="F12" s="1704">
        <v>70</v>
      </c>
      <c r="G12" s="1704">
        <v>1922</v>
      </c>
      <c r="H12" s="1711">
        <f t="shared" si="1"/>
        <v>1992</v>
      </c>
      <c r="I12" s="1704">
        <v>77</v>
      </c>
      <c r="J12" s="1704">
        <v>912</v>
      </c>
      <c r="K12" s="1711">
        <f t="shared" si="2"/>
        <v>989</v>
      </c>
      <c r="L12" s="1705">
        <v>102</v>
      </c>
      <c r="M12" s="1705">
        <v>505</v>
      </c>
      <c r="N12" s="1712">
        <f t="shared" si="3"/>
        <v>607</v>
      </c>
      <c r="O12" s="1709" t="s">
        <v>121</v>
      </c>
      <c r="P12" s="1710" t="s">
        <v>1042</v>
      </c>
      <c r="Q12" s="1705">
        <v>0</v>
      </c>
      <c r="R12" s="1705">
        <v>0</v>
      </c>
      <c r="S12" s="1713">
        <v>0</v>
      </c>
      <c r="T12" s="1714">
        <f t="shared" si="4"/>
        <v>2693</v>
      </c>
      <c r="U12" s="1714">
        <f t="shared" si="4"/>
        <v>24800</v>
      </c>
      <c r="V12" s="1714">
        <f t="shared" si="4"/>
        <v>27493</v>
      </c>
    </row>
    <row r="13" spans="1:22" ht="39.950000000000003" customHeight="1">
      <c r="A13" s="1702"/>
      <c r="B13" s="1716" t="s">
        <v>1354</v>
      </c>
      <c r="C13" s="1718">
        <f>SUM(C11:C12)</f>
        <v>40</v>
      </c>
      <c r="D13" s="1718">
        <f>SUM(D11:D12)</f>
        <v>518</v>
      </c>
      <c r="E13" s="1718">
        <f t="shared" si="0"/>
        <v>558</v>
      </c>
      <c r="F13" s="1717">
        <f>SUM(F11:F12)</f>
        <v>105</v>
      </c>
      <c r="G13" s="1717">
        <f>SUM(G11:G12)</f>
        <v>2033</v>
      </c>
      <c r="H13" s="1717">
        <f t="shared" si="1"/>
        <v>2138</v>
      </c>
      <c r="I13" s="1717">
        <f>SUM(I11:I12)</f>
        <v>95</v>
      </c>
      <c r="J13" s="1717">
        <f>SUM(J11:J12)</f>
        <v>984</v>
      </c>
      <c r="K13" s="1717">
        <f t="shared" si="2"/>
        <v>1079</v>
      </c>
      <c r="L13" s="1718">
        <f>SUM(L11:L12)</f>
        <v>121</v>
      </c>
      <c r="M13" s="1718">
        <f>SUM(M11:M12)</f>
        <v>552</v>
      </c>
      <c r="N13" s="1718">
        <f t="shared" si="3"/>
        <v>673</v>
      </c>
      <c r="O13" s="1702"/>
      <c r="P13" s="1716" t="s">
        <v>1354</v>
      </c>
      <c r="Q13" s="1718">
        <v>0</v>
      </c>
      <c r="R13" s="1718">
        <v>0</v>
      </c>
      <c r="S13" s="1719">
        <v>0</v>
      </c>
      <c r="T13" s="1708">
        <f t="shared" si="4"/>
        <v>4477</v>
      </c>
      <c r="U13" s="1708">
        <f t="shared" si="4"/>
        <v>27235</v>
      </c>
      <c r="V13" s="1708">
        <f t="shared" si="4"/>
        <v>31712</v>
      </c>
    </row>
    <row r="14" spans="1:22" ht="39.950000000000003" customHeight="1">
      <c r="A14" s="1723" t="s">
        <v>1268</v>
      </c>
      <c r="B14" s="1703" t="s">
        <v>1039</v>
      </c>
      <c r="C14" s="1705">
        <v>5</v>
      </c>
      <c r="D14" s="1705">
        <v>5</v>
      </c>
      <c r="E14" s="1705">
        <f t="shared" si="0"/>
        <v>10</v>
      </c>
      <c r="F14" s="1704">
        <v>82</v>
      </c>
      <c r="G14" s="1704">
        <v>32</v>
      </c>
      <c r="H14" s="1721">
        <f t="shared" si="1"/>
        <v>114</v>
      </c>
      <c r="I14" s="1704">
        <v>15</v>
      </c>
      <c r="J14" s="1704">
        <v>7</v>
      </c>
      <c r="K14" s="1721">
        <f t="shared" si="2"/>
        <v>22</v>
      </c>
      <c r="L14" s="1705">
        <v>21</v>
      </c>
      <c r="M14" s="1705">
        <v>1</v>
      </c>
      <c r="N14" s="1720">
        <f t="shared" si="3"/>
        <v>22</v>
      </c>
      <c r="O14" s="1723" t="s">
        <v>1268</v>
      </c>
      <c r="P14" s="1703" t="s">
        <v>1039</v>
      </c>
      <c r="Q14" s="1705">
        <v>0</v>
      </c>
      <c r="R14" s="1705">
        <v>0</v>
      </c>
      <c r="S14" s="1713">
        <v>0</v>
      </c>
      <c r="T14" s="1708">
        <f t="shared" si="4"/>
        <v>785</v>
      </c>
      <c r="U14" s="1708">
        <f t="shared" si="4"/>
        <v>369</v>
      </c>
      <c r="V14" s="1708">
        <f t="shared" si="4"/>
        <v>1154</v>
      </c>
    </row>
    <row r="15" spans="1:22" ht="39.950000000000003" customHeight="1">
      <c r="A15" s="1709" t="s">
        <v>119</v>
      </c>
      <c r="B15" s="1710" t="s">
        <v>1042</v>
      </c>
      <c r="C15" s="1705">
        <v>24</v>
      </c>
      <c r="D15" s="1705">
        <v>1</v>
      </c>
      <c r="E15" s="1705">
        <f t="shared" si="0"/>
        <v>25</v>
      </c>
      <c r="F15" s="1704">
        <v>57</v>
      </c>
      <c r="G15" s="1704">
        <v>19</v>
      </c>
      <c r="H15" s="1711">
        <f t="shared" si="1"/>
        <v>76</v>
      </c>
      <c r="I15" s="1704">
        <v>8</v>
      </c>
      <c r="J15" s="1704">
        <v>10</v>
      </c>
      <c r="K15" s="1711">
        <f t="shared" si="2"/>
        <v>18</v>
      </c>
      <c r="L15" s="1705">
        <v>20</v>
      </c>
      <c r="M15" s="1705">
        <v>6</v>
      </c>
      <c r="N15" s="1712">
        <f t="shared" si="3"/>
        <v>26</v>
      </c>
      <c r="O15" s="1709" t="s">
        <v>119</v>
      </c>
      <c r="P15" s="1710" t="s">
        <v>1042</v>
      </c>
      <c r="Q15" s="1705">
        <v>0</v>
      </c>
      <c r="R15" s="1705">
        <v>0</v>
      </c>
      <c r="S15" s="1713">
        <v>0</v>
      </c>
      <c r="T15" s="1714">
        <f t="shared" si="4"/>
        <v>588</v>
      </c>
      <c r="U15" s="1714">
        <f t="shared" si="4"/>
        <v>319</v>
      </c>
      <c r="V15" s="1714">
        <f t="shared" si="4"/>
        <v>907</v>
      </c>
    </row>
    <row r="16" spans="1:22" ht="39.950000000000003" customHeight="1">
      <c r="A16" s="1724"/>
      <c r="B16" s="1716" t="s">
        <v>1354</v>
      </c>
      <c r="C16" s="1718">
        <f>SUM(C14:C15)</f>
        <v>29</v>
      </c>
      <c r="D16" s="1718">
        <f>SUM(D14:D15)</f>
        <v>6</v>
      </c>
      <c r="E16" s="1718">
        <f t="shared" si="0"/>
        <v>35</v>
      </c>
      <c r="F16" s="1717">
        <f>SUM(F14:F15)</f>
        <v>139</v>
      </c>
      <c r="G16" s="1717">
        <f>SUM(G14:G15)</f>
        <v>51</v>
      </c>
      <c r="H16" s="1717">
        <f t="shared" si="1"/>
        <v>190</v>
      </c>
      <c r="I16" s="1717">
        <f>SUM(I14:I15)</f>
        <v>23</v>
      </c>
      <c r="J16" s="1717">
        <f>SUM(J14:J15)</f>
        <v>17</v>
      </c>
      <c r="K16" s="1717">
        <f t="shared" si="2"/>
        <v>40</v>
      </c>
      <c r="L16" s="1718">
        <f>SUM(L14:L15)</f>
        <v>41</v>
      </c>
      <c r="M16" s="1718">
        <f>SUM(M14:M15)</f>
        <v>7</v>
      </c>
      <c r="N16" s="1718">
        <f t="shared" si="3"/>
        <v>48</v>
      </c>
      <c r="O16" s="1724"/>
      <c r="P16" s="1716" t="s">
        <v>1354</v>
      </c>
      <c r="Q16" s="1718">
        <v>0</v>
      </c>
      <c r="R16" s="1718">
        <v>0</v>
      </c>
      <c r="S16" s="1719">
        <v>0</v>
      </c>
      <c r="T16" s="1708">
        <f t="shared" si="4"/>
        <v>1373</v>
      </c>
      <c r="U16" s="1708">
        <f t="shared" si="4"/>
        <v>688</v>
      </c>
      <c r="V16" s="1708">
        <f t="shared" si="4"/>
        <v>2061</v>
      </c>
    </row>
    <row r="17" spans="1:22" ht="39.950000000000003" customHeight="1">
      <c r="A17" s="1723" t="s">
        <v>1050</v>
      </c>
      <c r="B17" s="1703" t="s">
        <v>1039</v>
      </c>
      <c r="C17" s="1705">
        <v>153</v>
      </c>
      <c r="D17" s="1705">
        <v>33</v>
      </c>
      <c r="E17" s="1705">
        <f t="shared" si="0"/>
        <v>186</v>
      </c>
      <c r="F17" s="1704">
        <v>597</v>
      </c>
      <c r="G17" s="1704">
        <v>222</v>
      </c>
      <c r="H17" s="1721">
        <f t="shared" si="1"/>
        <v>819</v>
      </c>
      <c r="I17" s="1704">
        <v>146</v>
      </c>
      <c r="J17" s="1704">
        <v>110</v>
      </c>
      <c r="K17" s="1721">
        <f t="shared" si="2"/>
        <v>256</v>
      </c>
      <c r="L17" s="1705">
        <v>161</v>
      </c>
      <c r="M17" s="1705">
        <v>107</v>
      </c>
      <c r="N17" s="1720">
        <f t="shared" si="3"/>
        <v>268</v>
      </c>
      <c r="O17" s="1723" t="s">
        <v>1050</v>
      </c>
      <c r="P17" s="1703" t="s">
        <v>1039</v>
      </c>
      <c r="Q17" s="1705">
        <v>0</v>
      </c>
      <c r="R17" s="1705">
        <v>1</v>
      </c>
      <c r="S17" s="1713">
        <f>SUM(R17)</f>
        <v>1</v>
      </c>
      <c r="T17" s="1708">
        <f t="shared" si="4"/>
        <v>11211</v>
      </c>
      <c r="U17" s="1708">
        <f t="shared" si="4"/>
        <v>3160</v>
      </c>
      <c r="V17" s="1708">
        <f t="shared" si="4"/>
        <v>14371</v>
      </c>
    </row>
    <row r="18" spans="1:22" ht="39.950000000000003" customHeight="1">
      <c r="A18" s="1702" t="s">
        <v>1051</v>
      </c>
      <c r="B18" s="1710" t="s">
        <v>1042</v>
      </c>
      <c r="C18" s="1705">
        <v>101</v>
      </c>
      <c r="D18" s="1705">
        <v>34</v>
      </c>
      <c r="E18" s="1705">
        <f t="shared" si="0"/>
        <v>135</v>
      </c>
      <c r="F18" s="1704">
        <v>288</v>
      </c>
      <c r="G18" s="1704">
        <v>257</v>
      </c>
      <c r="H18" s="1711">
        <f t="shared" si="1"/>
        <v>545</v>
      </c>
      <c r="I18" s="1704">
        <v>135</v>
      </c>
      <c r="J18" s="1704">
        <v>115</v>
      </c>
      <c r="K18" s="1711">
        <f t="shared" si="2"/>
        <v>250</v>
      </c>
      <c r="L18" s="1705">
        <v>179</v>
      </c>
      <c r="M18" s="1705">
        <v>116</v>
      </c>
      <c r="N18" s="1712">
        <f t="shared" si="3"/>
        <v>295</v>
      </c>
      <c r="O18" s="1702" t="s">
        <v>1051</v>
      </c>
      <c r="P18" s="1710" t="s">
        <v>1042</v>
      </c>
      <c r="Q18" s="1705">
        <v>0</v>
      </c>
      <c r="R18" s="1705">
        <v>0</v>
      </c>
      <c r="S18" s="1713">
        <v>0</v>
      </c>
      <c r="T18" s="1714">
        <f t="shared" si="4"/>
        <v>3689</v>
      </c>
      <c r="U18" s="1714">
        <f t="shared" si="4"/>
        <v>5347</v>
      </c>
      <c r="V18" s="1714">
        <f t="shared" si="4"/>
        <v>9036</v>
      </c>
    </row>
    <row r="19" spans="1:22" ht="39.950000000000003" customHeight="1">
      <c r="A19" s="1715" t="s">
        <v>1052</v>
      </c>
      <c r="B19" s="1725" t="s">
        <v>1354</v>
      </c>
      <c r="C19" s="1718">
        <f>SUM(C17:C18)</f>
        <v>254</v>
      </c>
      <c r="D19" s="1718">
        <f>SUM(D17:D18)</f>
        <v>67</v>
      </c>
      <c r="E19" s="1718">
        <f t="shared" si="0"/>
        <v>321</v>
      </c>
      <c r="F19" s="1717">
        <f>SUM(F17:F18)</f>
        <v>885</v>
      </c>
      <c r="G19" s="1717">
        <f>SUM(G17:G18)</f>
        <v>479</v>
      </c>
      <c r="H19" s="1717">
        <f t="shared" si="1"/>
        <v>1364</v>
      </c>
      <c r="I19" s="1717">
        <f>SUM(I17:I18)</f>
        <v>281</v>
      </c>
      <c r="J19" s="1717">
        <f>SUM(J17:J18)</f>
        <v>225</v>
      </c>
      <c r="K19" s="1717">
        <f t="shared" si="2"/>
        <v>506</v>
      </c>
      <c r="L19" s="1718">
        <f>SUM(L17:L18)</f>
        <v>340</v>
      </c>
      <c r="M19" s="1718">
        <f>SUM(M17:M18)</f>
        <v>223</v>
      </c>
      <c r="N19" s="1718">
        <f t="shared" si="3"/>
        <v>563</v>
      </c>
      <c r="O19" s="1715" t="s">
        <v>1052</v>
      </c>
      <c r="P19" s="1725" t="s">
        <v>1354</v>
      </c>
      <c r="Q19" s="1718">
        <v>0</v>
      </c>
      <c r="R19" s="1718">
        <f>SUM(R17:R18)</f>
        <v>1</v>
      </c>
      <c r="S19" s="1719">
        <f>SUM(S17:S18)</f>
        <v>1</v>
      </c>
      <c r="T19" s="1726">
        <f t="shared" si="4"/>
        <v>14900</v>
      </c>
      <c r="U19" s="1726">
        <f t="shared" si="4"/>
        <v>8507</v>
      </c>
      <c r="V19" s="1726">
        <f t="shared" si="4"/>
        <v>23407</v>
      </c>
    </row>
    <row r="20" spans="1:22" ht="15" customHeight="1">
      <c r="A20" s="4771" t="s">
        <v>1356</v>
      </c>
      <c r="B20" s="4771"/>
      <c r="C20" s="4771"/>
      <c r="D20" s="4771"/>
      <c r="E20" s="4771"/>
      <c r="F20" s="4771"/>
      <c r="G20" s="4771"/>
      <c r="H20" s="4771"/>
      <c r="I20" s="4771"/>
      <c r="J20" s="4771"/>
      <c r="K20" s="4771"/>
      <c r="L20" s="4771"/>
      <c r="M20" s="4771"/>
      <c r="N20" s="4771"/>
      <c r="O20" s="1727"/>
      <c r="P20" s="1728"/>
      <c r="Q20" s="1729"/>
      <c r="R20" s="1729"/>
      <c r="S20" s="1729"/>
      <c r="T20" s="1730"/>
      <c r="U20" s="1730"/>
      <c r="V20" s="1730"/>
    </row>
    <row r="21" spans="1:22" ht="15" customHeight="1">
      <c r="A21" s="4772" t="s">
        <v>1357</v>
      </c>
      <c r="B21" s="4772"/>
      <c r="C21" s="4772"/>
      <c r="D21" s="4772"/>
      <c r="E21" s="4772"/>
      <c r="F21" s="4772"/>
      <c r="G21" s="4772"/>
      <c r="H21" s="4772"/>
      <c r="I21" s="4772"/>
      <c r="J21" s="4772"/>
      <c r="K21" s="4772"/>
      <c r="L21" s="4772"/>
      <c r="M21" s="4772"/>
      <c r="N21" s="4772"/>
      <c r="O21" s="1727"/>
      <c r="P21" s="1728"/>
      <c r="Q21" s="1729"/>
      <c r="R21" s="1729"/>
      <c r="S21" s="1729"/>
      <c r="T21" s="1730"/>
      <c r="U21" s="1730"/>
      <c r="V21" s="1730"/>
    </row>
    <row r="22" spans="1:22" ht="15" customHeight="1">
      <c r="A22" s="4772" t="s">
        <v>1358</v>
      </c>
      <c r="B22" s="4772"/>
      <c r="C22" s="4772"/>
      <c r="D22" s="4772"/>
      <c r="E22" s="4772"/>
      <c r="F22" s="4772"/>
      <c r="G22" s="4772"/>
      <c r="H22" s="4772"/>
      <c r="I22" s="4772"/>
      <c r="J22" s="4772"/>
      <c r="K22" s="4772"/>
      <c r="L22" s="4772"/>
      <c r="M22" s="4772"/>
      <c r="N22" s="4772"/>
      <c r="O22" s="1731"/>
    </row>
    <row r="23" spans="1:22" ht="20.100000000000001" customHeight="1">
      <c r="A23" s="1682" t="s">
        <v>1359</v>
      </c>
      <c r="L23" s="4753" t="s">
        <v>1346</v>
      </c>
      <c r="M23" s="4753"/>
      <c r="N23" s="4753"/>
    </row>
    <row r="24" spans="1:22" ht="33.75" customHeight="1">
      <c r="A24" s="1683" t="s">
        <v>169</v>
      </c>
      <c r="B24" s="1684"/>
      <c r="C24" s="4773" t="s">
        <v>1360</v>
      </c>
      <c r="D24" s="4773"/>
      <c r="E24" s="4773"/>
      <c r="F24" s="4768" t="s">
        <v>1361</v>
      </c>
      <c r="G24" s="4768"/>
      <c r="H24" s="4768"/>
      <c r="I24" s="4768" t="s">
        <v>1362</v>
      </c>
      <c r="J24" s="4768"/>
      <c r="K24" s="4768"/>
      <c r="L24" s="4768" t="s">
        <v>1363</v>
      </c>
      <c r="M24" s="4768"/>
      <c r="N24" s="4768"/>
    </row>
    <row r="25" spans="1:22" ht="24.95" customHeight="1">
      <c r="A25" s="1685" t="s">
        <v>1036</v>
      </c>
      <c r="B25" s="1686"/>
      <c r="C25" s="4770" t="s">
        <v>1364</v>
      </c>
      <c r="D25" s="4770"/>
      <c r="E25" s="4770"/>
      <c r="F25" s="4769" t="s">
        <v>1365</v>
      </c>
      <c r="G25" s="4769"/>
      <c r="H25" s="4769"/>
      <c r="I25" s="4769" t="s">
        <v>1366</v>
      </c>
      <c r="J25" s="4769"/>
      <c r="K25" s="4769"/>
      <c r="L25" s="4769" t="s">
        <v>1331</v>
      </c>
      <c r="M25" s="4769"/>
      <c r="N25" s="4769"/>
    </row>
    <row r="26" spans="1:22" ht="24.95" customHeight="1">
      <c r="A26" s="1685" t="s">
        <v>1038</v>
      </c>
      <c r="B26" s="1687"/>
      <c r="C26" s="1732" t="s">
        <v>572</v>
      </c>
      <c r="D26" s="1733" t="s">
        <v>573</v>
      </c>
      <c r="E26" s="1688" t="s">
        <v>95</v>
      </c>
      <c r="F26" s="1690" t="s">
        <v>572</v>
      </c>
      <c r="G26" s="1691" t="s">
        <v>573</v>
      </c>
      <c r="H26" s="1689" t="s">
        <v>95</v>
      </c>
      <c r="I26" s="1690" t="s">
        <v>572</v>
      </c>
      <c r="J26" s="1734" t="s">
        <v>573</v>
      </c>
      <c r="K26" s="1689" t="s">
        <v>95</v>
      </c>
      <c r="L26" s="1690" t="s">
        <v>572</v>
      </c>
      <c r="M26" s="1734" t="s">
        <v>573</v>
      </c>
      <c r="N26" s="1689" t="s">
        <v>95</v>
      </c>
    </row>
    <row r="27" spans="1:22" ht="24.95" customHeight="1">
      <c r="A27" s="1694"/>
      <c r="B27" s="1695"/>
      <c r="C27" s="1735" t="s">
        <v>561</v>
      </c>
      <c r="D27" s="1736" t="s">
        <v>562</v>
      </c>
      <c r="E27" s="1696" t="s">
        <v>96</v>
      </c>
      <c r="F27" s="1698" t="s">
        <v>561</v>
      </c>
      <c r="G27" s="1699" t="s">
        <v>562</v>
      </c>
      <c r="H27" s="1697" t="s">
        <v>96</v>
      </c>
      <c r="I27" s="1698" t="s">
        <v>561</v>
      </c>
      <c r="J27" s="1699" t="s">
        <v>562</v>
      </c>
      <c r="K27" s="1697" t="s">
        <v>96</v>
      </c>
      <c r="L27" s="1698" t="s">
        <v>561</v>
      </c>
      <c r="M27" s="1699" t="s">
        <v>562</v>
      </c>
      <c r="N27" s="1697" t="s">
        <v>96</v>
      </c>
    </row>
    <row r="28" spans="1:22" ht="39.950000000000003" customHeight="1">
      <c r="A28" s="1702" t="s">
        <v>1040</v>
      </c>
      <c r="B28" s="1703" t="s">
        <v>1039</v>
      </c>
      <c r="C28" s="1737">
        <v>1298</v>
      </c>
      <c r="D28" s="1737">
        <v>2230</v>
      </c>
      <c r="E28" s="1737">
        <f t="shared" ref="E28:E39" si="5">SUM(C28:D28)</f>
        <v>3528</v>
      </c>
      <c r="F28" s="1706">
        <v>1194</v>
      </c>
      <c r="G28" s="1706">
        <v>1236</v>
      </c>
      <c r="H28" s="1706">
        <f t="shared" ref="H28:H39" si="6">SUM(F28:G28)</f>
        <v>2430</v>
      </c>
      <c r="I28" s="1706">
        <v>278</v>
      </c>
      <c r="J28" s="1706">
        <v>344</v>
      </c>
      <c r="K28" s="1706">
        <f t="shared" ref="K28:K39" si="7">SUM(I28:J28)</f>
        <v>622</v>
      </c>
      <c r="L28" s="1706">
        <v>352</v>
      </c>
      <c r="M28" s="1706">
        <v>333</v>
      </c>
      <c r="N28" s="1706">
        <f t="shared" ref="N28:N39" si="8">SUM(L28:M28)</f>
        <v>685</v>
      </c>
    </row>
    <row r="29" spans="1:22" ht="39.950000000000003" customHeight="1">
      <c r="A29" s="1709" t="s">
        <v>169</v>
      </c>
      <c r="B29" s="1710" t="s">
        <v>1042</v>
      </c>
      <c r="C29" s="1704">
        <v>719</v>
      </c>
      <c r="D29" s="1704">
        <v>684</v>
      </c>
      <c r="E29" s="1711">
        <f t="shared" si="5"/>
        <v>1403</v>
      </c>
      <c r="F29" s="1705">
        <v>667</v>
      </c>
      <c r="G29" s="1705">
        <v>325</v>
      </c>
      <c r="H29" s="1712">
        <f t="shared" si="6"/>
        <v>992</v>
      </c>
      <c r="I29" s="1705">
        <v>64</v>
      </c>
      <c r="J29" s="1705">
        <v>104</v>
      </c>
      <c r="K29" s="1705">
        <f t="shared" si="7"/>
        <v>168</v>
      </c>
      <c r="L29" s="1705">
        <v>96</v>
      </c>
      <c r="M29" s="1705">
        <v>64</v>
      </c>
      <c r="N29" s="1705">
        <f t="shared" si="8"/>
        <v>160</v>
      </c>
    </row>
    <row r="30" spans="1:22" ht="39.950000000000003" customHeight="1">
      <c r="A30" s="1715" t="s">
        <v>1045</v>
      </c>
      <c r="B30" s="1716" t="s">
        <v>1354</v>
      </c>
      <c r="C30" s="1717">
        <f>SUM(C28:C29)</f>
        <v>2017</v>
      </c>
      <c r="D30" s="1717">
        <f>SUM(D28:D29)</f>
        <v>2914</v>
      </c>
      <c r="E30" s="1717">
        <f t="shared" si="5"/>
        <v>4931</v>
      </c>
      <c r="F30" s="1718">
        <f>SUM(F28:F29)</f>
        <v>1861</v>
      </c>
      <c r="G30" s="1718">
        <f>SUM(G28:G29)</f>
        <v>1561</v>
      </c>
      <c r="H30" s="1718">
        <f t="shared" si="6"/>
        <v>3422</v>
      </c>
      <c r="I30" s="1718">
        <f>SUM(I28:I29)</f>
        <v>342</v>
      </c>
      <c r="J30" s="1718">
        <f>SUM(J28:J29)</f>
        <v>448</v>
      </c>
      <c r="K30" s="1718">
        <f t="shared" si="7"/>
        <v>790</v>
      </c>
      <c r="L30" s="1718">
        <f>SUM(L28:L29)</f>
        <v>448</v>
      </c>
      <c r="M30" s="1718">
        <f>SUM(M28:M29)</f>
        <v>397</v>
      </c>
      <c r="N30" s="1718">
        <f t="shared" si="8"/>
        <v>845</v>
      </c>
    </row>
    <row r="31" spans="1:22" ht="39.950000000000003" customHeight="1">
      <c r="A31" s="1702" t="s">
        <v>1355</v>
      </c>
      <c r="B31" s="1703" t="s">
        <v>1039</v>
      </c>
      <c r="C31" s="1704">
        <v>1030</v>
      </c>
      <c r="D31" s="1704">
        <v>658</v>
      </c>
      <c r="E31" s="1721">
        <f t="shared" si="5"/>
        <v>1688</v>
      </c>
      <c r="F31" s="1705">
        <v>63</v>
      </c>
      <c r="G31" s="1705">
        <v>790</v>
      </c>
      <c r="H31" s="1720">
        <f t="shared" si="6"/>
        <v>853</v>
      </c>
      <c r="I31" s="1705">
        <v>15</v>
      </c>
      <c r="J31" s="1705">
        <v>144</v>
      </c>
      <c r="K31" s="1705">
        <f t="shared" si="7"/>
        <v>159</v>
      </c>
      <c r="L31" s="1705">
        <v>69</v>
      </c>
      <c r="M31" s="1705">
        <v>183</v>
      </c>
      <c r="N31" s="1705">
        <f t="shared" si="8"/>
        <v>252</v>
      </c>
    </row>
    <row r="32" spans="1:22" ht="39.950000000000003" customHeight="1">
      <c r="A32" s="1709" t="s">
        <v>121</v>
      </c>
      <c r="B32" s="1710" t="s">
        <v>1042</v>
      </c>
      <c r="C32" s="1704">
        <v>993</v>
      </c>
      <c r="D32" s="1704">
        <v>8485</v>
      </c>
      <c r="E32" s="1711">
        <f t="shared" si="5"/>
        <v>9478</v>
      </c>
      <c r="F32" s="1705">
        <v>620</v>
      </c>
      <c r="G32" s="1705">
        <v>6646</v>
      </c>
      <c r="H32" s="1712">
        <f t="shared" si="6"/>
        <v>7266</v>
      </c>
      <c r="I32" s="1705">
        <v>24</v>
      </c>
      <c r="J32" s="1705">
        <v>1303</v>
      </c>
      <c r="K32" s="1705">
        <f t="shared" si="7"/>
        <v>1327</v>
      </c>
      <c r="L32" s="1705">
        <v>182</v>
      </c>
      <c r="M32" s="1705">
        <v>2012</v>
      </c>
      <c r="N32" s="1705">
        <f t="shared" si="8"/>
        <v>2194</v>
      </c>
    </row>
    <row r="33" spans="1:16" ht="39.950000000000003" customHeight="1">
      <c r="A33" s="1702"/>
      <c r="B33" s="1716" t="s">
        <v>1354</v>
      </c>
      <c r="C33" s="1717">
        <f>SUM(C31:C32)</f>
        <v>2023</v>
      </c>
      <c r="D33" s="1717">
        <f>SUM(D31:D32)</f>
        <v>9143</v>
      </c>
      <c r="E33" s="1717">
        <f t="shared" si="5"/>
        <v>11166</v>
      </c>
      <c r="F33" s="1718">
        <f>SUM(F31:F32)</f>
        <v>683</v>
      </c>
      <c r="G33" s="1718">
        <f>SUM(G31:G32)</f>
        <v>7436</v>
      </c>
      <c r="H33" s="1718">
        <f t="shared" si="6"/>
        <v>8119</v>
      </c>
      <c r="I33" s="1718">
        <f>SUM(I31:I32)</f>
        <v>39</v>
      </c>
      <c r="J33" s="1718">
        <f>SUM(J31:J32)</f>
        <v>1447</v>
      </c>
      <c r="K33" s="1718">
        <f t="shared" si="7"/>
        <v>1486</v>
      </c>
      <c r="L33" s="1718">
        <f>SUM(L31:L32)</f>
        <v>251</v>
      </c>
      <c r="M33" s="1718">
        <f>SUM(M31:M32)</f>
        <v>2195</v>
      </c>
      <c r="N33" s="1718">
        <f>SUM(L33:M33)</f>
        <v>2446</v>
      </c>
    </row>
    <row r="34" spans="1:16" ht="39.950000000000003" customHeight="1">
      <c r="A34" s="1723" t="s">
        <v>1268</v>
      </c>
      <c r="B34" s="1703" t="s">
        <v>1039</v>
      </c>
      <c r="C34" s="1704">
        <v>257</v>
      </c>
      <c r="D34" s="1704">
        <v>150</v>
      </c>
      <c r="E34" s="1721">
        <f t="shared" si="5"/>
        <v>407</v>
      </c>
      <c r="F34" s="1705">
        <v>171</v>
      </c>
      <c r="G34" s="1705">
        <v>45</v>
      </c>
      <c r="H34" s="1720">
        <f t="shared" si="6"/>
        <v>216</v>
      </c>
      <c r="I34" s="1705">
        <v>48</v>
      </c>
      <c r="J34" s="1705">
        <v>7</v>
      </c>
      <c r="K34" s="1705">
        <f t="shared" si="7"/>
        <v>55</v>
      </c>
      <c r="L34" s="1705">
        <v>11</v>
      </c>
      <c r="M34" s="1705">
        <v>43</v>
      </c>
      <c r="N34" s="1705">
        <f t="shared" si="8"/>
        <v>54</v>
      </c>
    </row>
    <row r="35" spans="1:16" ht="39.950000000000003" customHeight="1">
      <c r="A35" s="1709" t="s">
        <v>119</v>
      </c>
      <c r="B35" s="1710" t="s">
        <v>1042</v>
      </c>
      <c r="C35" s="1704">
        <v>152</v>
      </c>
      <c r="D35" s="1704">
        <v>97</v>
      </c>
      <c r="E35" s="1711">
        <f t="shared" si="5"/>
        <v>249</v>
      </c>
      <c r="F35" s="1705">
        <v>179</v>
      </c>
      <c r="G35" s="1705">
        <v>41</v>
      </c>
      <c r="H35" s="1712">
        <f t="shared" si="6"/>
        <v>220</v>
      </c>
      <c r="I35" s="1705">
        <v>32</v>
      </c>
      <c r="J35" s="1705">
        <v>3</v>
      </c>
      <c r="K35" s="1705">
        <f t="shared" si="7"/>
        <v>35</v>
      </c>
      <c r="L35" s="1705">
        <v>27</v>
      </c>
      <c r="M35" s="1705">
        <v>108</v>
      </c>
      <c r="N35" s="1705">
        <f t="shared" si="8"/>
        <v>135</v>
      </c>
    </row>
    <row r="36" spans="1:16" ht="39.950000000000003" customHeight="1">
      <c r="A36" s="1724"/>
      <c r="B36" s="1716" t="s">
        <v>1354</v>
      </c>
      <c r="C36" s="1717">
        <f>SUM(C34:C35)</f>
        <v>409</v>
      </c>
      <c r="D36" s="1717">
        <f>SUM(D34:D35)</f>
        <v>247</v>
      </c>
      <c r="E36" s="1717">
        <f t="shared" si="5"/>
        <v>656</v>
      </c>
      <c r="F36" s="1718">
        <f>SUM(F34:F35)</f>
        <v>350</v>
      </c>
      <c r="G36" s="1718">
        <f>SUM(G34:G35)</f>
        <v>86</v>
      </c>
      <c r="H36" s="1718">
        <f t="shared" si="6"/>
        <v>436</v>
      </c>
      <c r="I36" s="1718">
        <f>SUM(I34:I35)</f>
        <v>80</v>
      </c>
      <c r="J36" s="1718">
        <f>SUM(J34:J35)</f>
        <v>10</v>
      </c>
      <c r="K36" s="1718">
        <f t="shared" si="7"/>
        <v>90</v>
      </c>
      <c r="L36" s="1718">
        <f>SUM(L34:L35)</f>
        <v>38</v>
      </c>
      <c r="M36" s="1718">
        <f>SUM(M34:M35)</f>
        <v>151</v>
      </c>
      <c r="N36" s="1718">
        <f t="shared" si="8"/>
        <v>189</v>
      </c>
    </row>
    <row r="37" spans="1:16" ht="39.950000000000003" customHeight="1">
      <c r="A37" s="1723" t="s">
        <v>1050</v>
      </c>
      <c r="B37" s="1703" t="s">
        <v>1039</v>
      </c>
      <c r="C37" s="1704">
        <v>3416</v>
      </c>
      <c r="D37" s="1704">
        <v>885</v>
      </c>
      <c r="E37" s="1721">
        <f t="shared" si="5"/>
        <v>4301</v>
      </c>
      <c r="F37" s="1705">
        <v>865</v>
      </c>
      <c r="G37" s="1705">
        <v>708</v>
      </c>
      <c r="H37" s="1720">
        <f t="shared" si="6"/>
        <v>1573</v>
      </c>
      <c r="I37" s="1705">
        <v>230</v>
      </c>
      <c r="J37" s="1705">
        <v>133</v>
      </c>
      <c r="K37" s="1705">
        <f t="shared" si="7"/>
        <v>363</v>
      </c>
      <c r="L37" s="1705">
        <v>436</v>
      </c>
      <c r="M37" s="1705">
        <v>387</v>
      </c>
      <c r="N37" s="1705">
        <f t="shared" si="8"/>
        <v>823</v>
      </c>
    </row>
    <row r="38" spans="1:16" ht="39.950000000000003" customHeight="1">
      <c r="A38" s="1702" t="s">
        <v>1051</v>
      </c>
      <c r="B38" s="1710" t="s">
        <v>1042</v>
      </c>
      <c r="C38" s="1704">
        <v>1156</v>
      </c>
      <c r="D38" s="1704">
        <v>2216</v>
      </c>
      <c r="E38" s="1711">
        <f t="shared" si="5"/>
        <v>3372</v>
      </c>
      <c r="F38" s="1705">
        <v>644</v>
      </c>
      <c r="G38" s="1705">
        <v>1339</v>
      </c>
      <c r="H38" s="1712">
        <f t="shared" si="6"/>
        <v>1983</v>
      </c>
      <c r="I38" s="1705">
        <v>142</v>
      </c>
      <c r="J38" s="1705">
        <v>211</v>
      </c>
      <c r="K38" s="1705">
        <f t="shared" si="7"/>
        <v>353</v>
      </c>
      <c r="L38" s="1705">
        <v>459</v>
      </c>
      <c r="M38" s="1705">
        <v>443</v>
      </c>
      <c r="N38" s="1705">
        <f t="shared" si="8"/>
        <v>902</v>
      </c>
    </row>
    <row r="39" spans="1:16" ht="39.950000000000003" customHeight="1">
      <c r="A39" s="1715" t="s">
        <v>1052</v>
      </c>
      <c r="B39" s="1725" t="s">
        <v>1354</v>
      </c>
      <c r="C39" s="1717">
        <f>SUM(C37:C38)</f>
        <v>4572</v>
      </c>
      <c r="D39" s="1717">
        <f>SUM(D37:D38)</f>
        <v>3101</v>
      </c>
      <c r="E39" s="1717">
        <f t="shared" si="5"/>
        <v>7673</v>
      </c>
      <c r="F39" s="1718">
        <f>SUM(F37:F38)</f>
        <v>1509</v>
      </c>
      <c r="G39" s="1718">
        <f>SUM(G37:G38)</f>
        <v>2047</v>
      </c>
      <c r="H39" s="1718">
        <f t="shared" si="6"/>
        <v>3556</v>
      </c>
      <c r="I39" s="1718">
        <f>SUM(I37:I38)</f>
        <v>372</v>
      </c>
      <c r="J39" s="1718">
        <f>SUM(J37:J38)</f>
        <v>344</v>
      </c>
      <c r="K39" s="1718">
        <f t="shared" si="7"/>
        <v>716</v>
      </c>
      <c r="L39" s="1718">
        <f>SUM(L37:L38)</f>
        <v>895</v>
      </c>
      <c r="M39" s="1718">
        <f>SUM(M37:M38)</f>
        <v>830</v>
      </c>
      <c r="N39" s="1718">
        <f t="shared" si="8"/>
        <v>1725</v>
      </c>
    </row>
    <row r="40" spans="1:16" ht="15" customHeight="1">
      <c r="A40" s="4771" t="s">
        <v>1367</v>
      </c>
      <c r="B40" s="4771"/>
      <c r="C40" s="4771"/>
      <c r="D40" s="4771"/>
      <c r="E40" s="4771"/>
      <c r="F40" s="4771"/>
      <c r="G40" s="4771"/>
      <c r="H40" s="4771"/>
      <c r="I40" s="4771"/>
      <c r="J40" s="4771"/>
      <c r="K40" s="4771"/>
      <c r="L40" s="4771"/>
      <c r="M40" s="4771"/>
      <c r="N40" s="4771"/>
    </row>
    <row r="41" spans="1:16" ht="18" customHeight="1">
      <c r="A41" s="1682" t="s">
        <v>1359</v>
      </c>
      <c r="L41" s="4753" t="s">
        <v>1346</v>
      </c>
      <c r="M41" s="4753"/>
      <c r="N41" s="4753"/>
    </row>
    <row r="42" spans="1:16" ht="30.75" customHeight="1">
      <c r="A42" s="1683" t="s">
        <v>169</v>
      </c>
      <c r="B42" s="1684"/>
      <c r="C42" s="4768" t="s">
        <v>1368</v>
      </c>
      <c r="D42" s="4768"/>
      <c r="E42" s="4768"/>
      <c r="F42" s="4759" t="s">
        <v>1369</v>
      </c>
      <c r="G42" s="4760"/>
      <c r="H42" s="4761"/>
      <c r="I42" s="4759" t="s">
        <v>1370</v>
      </c>
      <c r="J42" s="4760"/>
      <c r="K42" s="4761"/>
      <c r="L42" s="4759" t="s">
        <v>1371</v>
      </c>
      <c r="M42" s="4760"/>
      <c r="N42" s="4761"/>
      <c r="O42" s="1738"/>
      <c r="P42" s="1728"/>
    </row>
    <row r="43" spans="1:16" ht="24.95" customHeight="1">
      <c r="A43" s="1685" t="s">
        <v>1036</v>
      </c>
      <c r="B43" s="1686"/>
      <c r="C43" s="4769" t="s">
        <v>1333</v>
      </c>
      <c r="D43" s="4769"/>
      <c r="E43" s="4769"/>
      <c r="F43" s="4769" t="s">
        <v>1372</v>
      </c>
      <c r="G43" s="4769"/>
      <c r="H43" s="4769"/>
      <c r="I43" s="4765" t="s">
        <v>1373</v>
      </c>
      <c r="J43" s="4766"/>
      <c r="K43" s="4767"/>
      <c r="L43" s="4765" t="s">
        <v>1374</v>
      </c>
      <c r="M43" s="4766"/>
      <c r="N43" s="4767"/>
      <c r="O43" s="1739"/>
      <c r="P43" s="1740"/>
    </row>
    <row r="44" spans="1:16" ht="24.95" customHeight="1">
      <c r="A44" s="1685" t="s">
        <v>1038</v>
      </c>
      <c r="B44" s="1687"/>
      <c r="C44" s="1690" t="s">
        <v>572</v>
      </c>
      <c r="D44" s="1734" t="s">
        <v>573</v>
      </c>
      <c r="E44" s="1689" t="s">
        <v>95</v>
      </c>
      <c r="F44" s="1690" t="s">
        <v>572</v>
      </c>
      <c r="G44" s="1734" t="s">
        <v>573</v>
      </c>
      <c r="H44" s="1689" t="s">
        <v>95</v>
      </c>
      <c r="I44" s="1690" t="s">
        <v>572</v>
      </c>
      <c r="J44" s="1734" t="s">
        <v>573</v>
      </c>
      <c r="K44" s="1689" t="s">
        <v>95</v>
      </c>
      <c r="L44" s="1690" t="s">
        <v>572</v>
      </c>
      <c r="M44" s="1734" t="s">
        <v>573</v>
      </c>
      <c r="N44" s="1689" t="s">
        <v>95</v>
      </c>
      <c r="O44" s="1741"/>
      <c r="P44" s="1742"/>
    </row>
    <row r="45" spans="1:16" ht="24.95" customHeight="1">
      <c r="A45" s="1694"/>
      <c r="B45" s="1695"/>
      <c r="C45" s="1698" t="s">
        <v>561</v>
      </c>
      <c r="D45" s="1699" t="s">
        <v>562</v>
      </c>
      <c r="E45" s="1697" t="s">
        <v>96</v>
      </c>
      <c r="F45" s="1698" t="s">
        <v>561</v>
      </c>
      <c r="G45" s="1699" t="s">
        <v>562</v>
      </c>
      <c r="H45" s="1697" t="s">
        <v>96</v>
      </c>
      <c r="I45" s="1698" t="s">
        <v>561</v>
      </c>
      <c r="J45" s="1699" t="s">
        <v>562</v>
      </c>
      <c r="K45" s="1697" t="s">
        <v>96</v>
      </c>
      <c r="L45" s="1698" t="s">
        <v>561</v>
      </c>
      <c r="M45" s="1699" t="s">
        <v>562</v>
      </c>
      <c r="N45" s="1697" t="s">
        <v>96</v>
      </c>
      <c r="O45" s="1741"/>
      <c r="P45" s="1743"/>
    </row>
    <row r="46" spans="1:16" ht="39.950000000000003" customHeight="1">
      <c r="A46" s="1702" t="s">
        <v>1040</v>
      </c>
      <c r="B46" s="1703" t="s">
        <v>1039</v>
      </c>
      <c r="C46" s="1706">
        <v>135</v>
      </c>
      <c r="D46" s="1706">
        <v>152</v>
      </c>
      <c r="E46" s="1706">
        <f t="shared" ref="E46:E57" si="9">SUM(C46:D46)</f>
        <v>287</v>
      </c>
      <c r="F46" s="1706">
        <v>17</v>
      </c>
      <c r="G46" s="1706">
        <v>227</v>
      </c>
      <c r="H46" s="1706">
        <f t="shared" ref="H46:H57" si="10">SUM(F46:G46)</f>
        <v>244</v>
      </c>
      <c r="I46" s="1706">
        <v>156</v>
      </c>
      <c r="J46" s="1706">
        <v>186</v>
      </c>
      <c r="K46" s="1706">
        <f t="shared" ref="K46:K57" si="11">SUM(I46:J46)</f>
        <v>342</v>
      </c>
      <c r="L46" s="1706">
        <v>41</v>
      </c>
      <c r="M46" s="1706">
        <v>284</v>
      </c>
      <c r="N46" s="1706">
        <f t="shared" ref="N46:N57" si="12">SUM(L46:M46)</f>
        <v>325</v>
      </c>
      <c r="O46" s="1685"/>
      <c r="P46" s="1744"/>
    </row>
    <row r="47" spans="1:16" ht="39.950000000000003" customHeight="1">
      <c r="A47" s="1709" t="s">
        <v>169</v>
      </c>
      <c r="B47" s="1710" t="s">
        <v>1042</v>
      </c>
      <c r="C47" s="1705">
        <v>86</v>
      </c>
      <c r="D47" s="1705">
        <v>33</v>
      </c>
      <c r="E47" s="1705">
        <f t="shared" si="9"/>
        <v>119</v>
      </c>
      <c r="F47" s="1705">
        <v>8</v>
      </c>
      <c r="G47" s="1705">
        <v>124</v>
      </c>
      <c r="H47" s="1722">
        <f t="shared" si="10"/>
        <v>132</v>
      </c>
      <c r="I47" s="1705">
        <v>97</v>
      </c>
      <c r="J47" s="1705">
        <v>26</v>
      </c>
      <c r="K47" s="1712">
        <f t="shared" si="11"/>
        <v>123</v>
      </c>
      <c r="L47" s="1705">
        <v>69</v>
      </c>
      <c r="M47" s="1705">
        <v>32</v>
      </c>
      <c r="N47" s="1712">
        <f t="shared" si="12"/>
        <v>101</v>
      </c>
      <c r="O47" s="1685"/>
      <c r="P47" s="1744"/>
    </row>
    <row r="48" spans="1:16" ht="39.950000000000003" customHeight="1">
      <c r="A48" s="1715" t="s">
        <v>1045</v>
      </c>
      <c r="B48" s="1716" t="s">
        <v>1354</v>
      </c>
      <c r="C48" s="1718">
        <f>SUM(C46:C47)</f>
        <v>221</v>
      </c>
      <c r="D48" s="1718">
        <f>SUM(D46:D47)</f>
        <v>185</v>
      </c>
      <c r="E48" s="1718">
        <f t="shared" si="9"/>
        <v>406</v>
      </c>
      <c r="F48" s="1718">
        <f>SUM(F46:F47)</f>
        <v>25</v>
      </c>
      <c r="G48" s="1718">
        <f>SUM(G46:G47)</f>
        <v>351</v>
      </c>
      <c r="H48" s="1718">
        <f t="shared" si="10"/>
        <v>376</v>
      </c>
      <c r="I48" s="1718">
        <f>SUM(I46:I47)</f>
        <v>253</v>
      </c>
      <c r="J48" s="1718">
        <f>SUM(J46:J47)</f>
        <v>212</v>
      </c>
      <c r="K48" s="1718">
        <f t="shared" si="11"/>
        <v>465</v>
      </c>
      <c r="L48" s="1718">
        <f>SUM(L46:L47)</f>
        <v>110</v>
      </c>
      <c r="M48" s="1718">
        <f>SUM(M46:M47)</f>
        <v>316</v>
      </c>
      <c r="N48" s="1718">
        <f t="shared" si="12"/>
        <v>426</v>
      </c>
      <c r="O48" s="1685"/>
      <c r="P48" s="1744"/>
    </row>
    <row r="49" spans="1:18" ht="39.950000000000003" customHeight="1">
      <c r="A49" s="1702" t="s">
        <v>1355</v>
      </c>
      <c r="B49" s="1703" t="s">
        <v>1039</v>
      </c>
      <c r="C49" s="1705">
        <v>29</v>
      </c>
      <c r="D49" s="1705">
        <v>113</v>
      </c>
      <c r="E49" s="1705">
        <f t="shared" si="9"/>
        <v>142</v>
      </c>
      <c r="F49" s="1705">
        <v>10</v>
      </c>
      <c r="G49" s="1705">
        <v>79</v>
      </c>
      <c r="H49" s="1705">
        <f t="shared" si="10"/>
        <v>89</v>
      </c>
      <c r="I49" s="1705">
        <v>6</v>
      </c>
      <c r="J49" s="1705">
        <v>139</v>
      </c>
      <c r="K49" s="1720">
        <f t="shared" si="11"/>
        <v>145</v>
      </c>
      <c r="L49" s="1705">
        <v>366</v>
      </c>
      <c r="M49" s="1705">
        <v>29</v>
      </c>
      <c r="N49" s="1720">
        <f t="shared" si="12"/>
        <v>395</v>
      </c>
      <c r="O49" s="1685"/>
      <c r="P49" s="1744"/>
    </row>
    <row r="50" spans="1:18" ht="39.950000000000003" customHeight="1">
      <c r="A50" s="1709" t="s">
        <v>121</v>
      </c>
      <c r="B50" s="1710" t="s">
        <v>1042</v>
      </c>
      <c r="C50" s="1705">
        <v>156</v>
      </c>
      <c r="D50" s="1705">
        <v>839</v>
      </c>
      <c r="E50" s="1705">
        <f t="shared" si="9"/>
        <v>995</v>
      </c>
      <c r="F50" s="1705">
        <v>36</v>
      </c>
      <c r="G50" s="1705">
        <v>656</v>
      </c>
      <c r="H50" s="1722">
        <f t="shared" si="10"/>
        <v>692</v>
      </c>
      <c r="I50" s="1705">
        <v>104</v>
      </c>
      <c r="J50" s="1705">
        <v>940</v>
      </c>
      <c r="K50" s="1712">
        <f t="shared" si="11"/>
        <v>1044</v>
      </c>
      <c r="L50" s="1705">
        <v>293</v>
      </c>
      <c r="M50" s="1705">
        <v>20</v>
      </c>
      <c r="N50" s="1712">
        <f t="shared" si="12"/>
        <v>313</v>
      </c>
      <c r="O50" s="1685"/>
      <c r="P50" s="1744"/>
    </row>
    <row r="51" spans="1:18" ht="39.950000000000003" customHeight="1">
      <c r="A51" s="1702"/>
      <c r="B51" s="1716" t="s">
        <v>1354</v>
      </c>
      <c r="C51" s="1718">
        <f>SUM(C49:C50)</f>
        <v>185</v>
      </c>
      <c r="D51" s="1718">
        <f>SUM(D49:D50)</f>
        <v>952</v>
      </c>
      <c r="E51" s="1718">
        <f t="shared" si="9"/>
        <v>1137</v>
      </c>
      <c r="F51" s="1718">
        <f>SUM(F49:F50)</f>
        <v>46</v>
      </c>
      <c r="G51" s="1718">
        <f>SUM(G49:G50)</f>
        <v>735</v>
      </c>
      <c r="H51" s="1718">
        <f t="shared" si="10"/>
        <v>781</v>
      </c>
      <c r="I51" s="1718">
        <f>SUM(I49:I50)</f>
        <v>110</v>
      </c>
      <c r="J51" s="1718">
        <f>SUM(J49:J50)</f>
        <v>1079</v>
      </c>
      <c r="K51" s="1718">
        <f t="shared" si="11"/>
        <v>1189</v>
      </c>
      <c r="L51" s="1718">
        <f>SUM(L49:L50)</f>
        <v>659</v>
      </c>
      <c r="M51" s="1718">
        <f>SUM(M49:M50)</f>
        <v>49</v>
      </c>
      <c r="N51" s="1718">
        <f t="shared" si="12"/>
        <v>708</v>
      </c>
      <c r="O51" s="1685"/>
      <c r="P51" s="1744"/>
    </row>
    <row r="52" spans="1:18" ht="39.950000000000003" customHeight="1">
      <c r="A52" s="1723" t="s">
        <v>1268</v>
      </c>
      <c r="B52" s="1703" t="s">
        <v>1039</v>
      </c>
      <c r="C52" s="1705">
        <v>35</v>
      </c>
      <c r="D52" s="1705">
        <v>10</v>
      </c>
      <c r="E52" s="1705">
        <f t="shared" si="9"/>
        <v>45</v>
      </c>
      <c r="F52" s="1705">
        <v>15</v>
      </c>
      <c r="G52" s="1705">
        <v>9</v>
      </c>
      <c r="H52" s="1705">
        <f t="shared" si="10"/>
        <v>24</v>
      </c>
      <c r="I52" s="1705">
        <v>12</v>
      </c>
      <c r="J52" s="1705">
        <v>53</v>
      </c>
      <c r="K52" s="1720">
        <f t="shared" si="11"/>
        <v>65</v>
      </c>
      <c r="L52" s="1705">
        <v>39</v>
      </c>
      <c r="M52" s="1705">
        <v>3</v>
      </c>
      <c r="N52" s="1720">
        <f t="shared" si="12"/>
        <v>42</v>
      </c>
      <c r="O52" s="1685"/>
      <c r="P52" s="1744"/>
    </row>
    <row r="53" spans="1:18" ht="39.950000000000003" customHeight="1">
      <c r="A53" s="1709" t="s">
        <v>119</v>
      </c>
      <c r="B53" s="1710" t="s">
        <v>1042</v>
      </c>
      <c r="C53" s="1705">
        <v>35</v>
      </c>
      <c r="D53" s="1705">
        <v>7</v>
      </c>
      <c r="E53" s="1705">
        <f t="shared" si="9"/>
        <v>42</v>
      </c>
      <c r="F53" s="1705">
        <v>5</v>
      </c>
      <c r="G53" s="1705">
        <v>11</v>
      </c>
      <c r="H53" s="1722">
        <f t="shared" si="10"/>
        <v>16</v>
      </c>
      <c r="I53" s="1705">
        <v>10</v>
      </c>
      <c r="J53" s="1705">
        <v>9</v>
      </c>
      <c r="K53" s="1712">
        <f t="shared" si="11"/>
        <v>19</v>
      </c>
      <c r="L53" s="1705">
        <v>31</v>
      </c>
      <c r="M53" s="1705">
        <v>0</v>
      </c>
      <c r="N53" s="1712">
        <f t="shared" si="12"/>
        <v>31</v>
      </c>
      <c r="O53" s="1685"/>
      <c r="P53" s="1744"/>
      <c r="Q53" s="1744"/>
      <c r="R53" s="1744"/>
    </row>
    <row r="54" spans="1:18" ht="39.950000000000003" customHeight="1">
      <c r="A54" s="1724"/>
      <c r="B54" s="1716" t="s">
        <v>1354</v>
      </c>
      <c r="C54" s="1718">
        <f>SUM(C52:C53)</f>
        <v>70</v>
      </c>
      <c r="D54" s="1718">
        <f>SUM(D52:D53)</f>
        <v>17</v>
      </c>
      <c r="E54" s="1718">
        <f t="shared" si="9"/>
        <v>87</v>
      </c>
      <c r="F54" s="1718">
        <f>SUM(F52:F53)</f>
        <v>20</v>
      </c>
      <c r="G54" s="1718">
        <f>SUM(G52:G53)</f>
        <v>20</v>
      </c>
      <c r="H54" s="1718">
        <f t="shared" si="10"/>
        <v>40</v>
      </c>
      <c r="I54" s="1718">
        <f>SUM(I52:I53)</f>
        <v>22</v>
      </c>
      <c r="J54" s="1718">
        <f>SUM(J52:J53)</f>
        <v>62</v>
      </c>
      <c r="K54" s="1718">
        <f t="shared" si="11"/>
        <v>84</v>
      </c>
      <c r="L54" s="1718">
        <f>SUM(L52:L53)</f>
        <v>70</v>
      </c>
      <c r="M54" s="1718">
        <f>SUM(M52:M53)</f>
        <v>3</v>
      </c>
      <c r="N54" s="1718">
        <f t="shared" si="12"/>
        <v>73</v>
      </c>
      <c r="O54" s="1685"/>
      <c r="P54" s="1744"/>
      <c r="Q54" s="1744"/>
      <c r="R54" s="1744"/>
    </row>
    <row r="55" spans="1:18" ht="39.950000000000003" customHeight="1">
      <c r="A55" s="1723" t="s">
        <v>1050</v>
      </c>
      <c r="B55" s="1703" t="s">
        <v>1039</v>
      </c>
      <c r="C55" s="1705">
        <v>121</v>
      </c>
      <c r="D55" s="1705">
        <v>92</v>
      </c>
      <c r="E55" s="1705">
        <f t="shared" si="9"/>
        <v>213</v>
      </c>
      <c r="F55" s="1705">
        <v>219</v>
      </c>
      <c r="G55" s="1705">
        <v>75</v>
      </c>
      <c r="H55" s="1705">
        <f t="shared" si="10"/>
        <v>294</v>
      </c>
      <c r="I55" s="1705">
        <v>392</v>
      </c>
      <c r="J55" s="1705">
        <v>263</v>
      </c>
      <c r="K55" s="1720">
        <f t="shared" si="11"/>
        <v>655</v>
      </c>
      <c r="L55" s="1705">
        <v>284</v>
      </c>
      <c r="M55" s="1705">
        <v>14</v>
      </c>
      <c r="N55" s="1720">
        <f t="shared" si="12"/>
        <v>298</v>
      </c>
      <c r="O55" s="1685"/>
      <c r="P55" s="1744"/>
      <c r="Q55" s="1744"/>
    </row>
    <row r="56" spans="1:18" ht="39.950000000000003" customHeight="1">
      <c r="A56" s="1702" t="s">
        <v>1051</v>
      </c>
      <c r="B56" s="1710" t="s">
        <v>1042</v>
      </c>
      <c r="C56" s="1705">
        <v>128</v>
      </c>
      <c r="D56" s="1705">
        <v>97</v>
      </c>
      <c r="E56" s="1705">
        <f t="shared" si="9"/>
        <v>225</v>
      </c>
      <c r="F56" s="1705">
        <v>85</v>
      </c>
      <c r="G56" s="1705">
        <v>95</v>
      </c>
      <c r="H56" s="1722">
        <f t="shared" si="10"/>
        <v>180</v>
      </c>
      <c r="I56" s="1705">
        <v>242</v>
      </c>
      <c r="J56" s="1705">
        <v>378</v>
      </c>
      <c r="K56" s="1712">
        <f t="shared" si="11"/>
        <v>620</v>
      </c>
      <c r="L56" s="1705">
        <v>79</v>
      </c>
      <c r="M56" s="1705">
        <v>23</v>
      </c>
      <c r="N56" s="1712">
        <f t="shared" si="12"/>
        <v>102</v>
      </c>
      <c r="O56" s="1685"/>
      <c r="P56" s="1744"/>
      <c r="Q56" s="1744"/>
    </row>
    <row r="57" spans="1:18" ht="39.950000000000003" customHeight="1">
      <c r="A57" s="1715" t="s">
        <v>1052</v>
      </c>
      <c r="B57" s="1716" t="s">
        <v>1354</v>
      </c>
      <c r="C57" s="1718">
        <f>SUM(C55:C56)</f>
        <v>249</v>
      </c>
      <c r="D57" s="1718">
        <f>SUM(D55:D56)</f>
        <v>189</v>
      </c>
      <c r="E57" s="1718">
        <f t="shared" si="9"/>
        <v>438</v>
      </c>
      <c r="F57" s="1718">
        <f>SUM(F55:F56)</f>
        <v>304</v>
      </c>
      <c r="G57" s="1718">
        <f>SUM(G55:G56)</f>
        <v>170</v>
      </c>
      <c r="H57" s="1718">
        <f t="shared" si="10"/>
        <v>474</v>
      </c>
      <c r="I57" s="1718">
        <f>SUM(I55:I56)</f>
        <v>634</v>
      </c>
      <c r="J57" s="1718">
        <f>SUM(J55:J56)</f>
        <v>641</v>
      </c>
      <c r="K57" s="1718">
        <f t="shared" si="11"/>
        <v>1275</v>
      </c>
      <c r="L57" s="1718">
        <f>SUM(L55:L56)</f>
        <v>363</v>
      </c>
      <c r="M57" s="1718">
        <f>SUM(M55:M56)</f>
        <v>37</v>
      </c>
      <c r="N57" s="1718">
        <f t="shared" si="12"/>
        <v>400</v>
      </c>
      <c r="O57" s="1685"/>
      <c r="P57" s="1744"/>
      <c r="Q57" s="1744"/>
    </row>
    <row r="58" spans="1:18" ht="20.100000000000001" customHeight="1">
      <c r="A58" s="1682" t="s">
        <v>1359</v>
      </c>
      <c r="L58" s="4753" t="s">
        <v>1346</v>
      </c>
      <c r="M58" s="4753"/>
      <c r="N58" s="4753"/>
    </row>
    <row r="59" spans="1:18" ht="33.75" customHeight="1">
      <c r="A59" s="1683" t="s">
        <v>169</v>
      </c>
      <c r="B59" s="1684"/>
      <c r="C59" s="4759" t="s">
        <v>1375</v>
      </c>
      <c r="D59" s="4760"/>
      <c r="E59" s="4761"/>
      <c r="F59" s="4759" t="s">
        <v>1376</v>
      </c>
      <c r="G59" s="4760"/>
      <c r="H59" s="4761"/>
      <c r="I59" s="4762" t="s">
        <v>1377</v>
      </c>
      <c r="J59" s="4763"/>
      <c r="K59" s="4764"/>
      <c r="L59" s="4759" t="s">
        <v>1378</v>
      </c>
      <c r="M59" s="4760"/>
      <c r="N59" s="4761"/>
      <c r="O59" s="1745"/>
      <c r="P59" s="1746"/>
    </row>
    <row r="60" spans="1:18" ht="24.95" customHeight="1">
      <c r="A60" s="1685" t="s">
        <v>1036</v>
      </c>
      <c r="B60" s="1686"/>
      <c r="C60" s="4765" t="s">
        <v>1379</v>
      </c>
      <c r="D60" s="4766"/>
      <c r="E60" s="4767"/>
      <c r="F60" s="4765" t="s">
        <v>1380</v>
      </c>
      <c r="G60" s="4766"/>
      <c r="H60" s="4767"/>
      <c r="I60" s="4765" t="s">
        <v>1381</v>
      </c>
      <c r="J60" s="4766"/>
      <c r="K60" s="4767"/>
      <c r="L60" s="4765" t="s">
        <v>1382</v>
      </c>
      <c r="M60" s="4766"/>
      <c r="N60" s="4767"/>
      <c r="O60" s="1739"/>
      <c r="P60" s="1740"/>
    </row>
    <row r="61" spans="1:18" ht="24.95" customHeight="1">
      <c r="A61" s="1685" t="s">
        <v>1038</v>
      </c>
      <c r="B61" s="1687"/>
      <c r="C61" s="1690" t="s">
        <v>572</v>
      </c>
      <c r="D61" s="1734" t="s">
        <v>573</v>
      </c>
      <c r="E61" s="1689" t="s">
        <v>95</v>
      </c>
      <c r="F61" s="1690" t="s">
        <v>572</v>
      </c>
      <c r="G61" s="1734" t="s">
        <v>573</v>
      </c>
      <c r="H61" s="1689" t="s">
        <v>95</v>
      </c>
      <c r="I61" s="1690" t="s">
        <v>572</v>
      </c>
      <c r="J61" s="1734" t="s">
        <v>573</v>
      </c>
      <c r="K61" s="1689" t="s">
        <v>95</v>
      </c>
      <c r="L61" s="1690" t="s">
        <v>572</v>
      </c>
      <c r="M61" s="1734" t="s">
        <v>573</v>
      </c>
      <c r="N61" s="1689" t="s">
        <v>95</v>
      </c>
      <c r="O61" s="1741"/>
      <c r="P61" s="1742"/>
    </row>
    <row r="62" spans="1:18" ht="24.95" customHeight="1">
      <c r="A62" s="1694"/>
      <c r="B62" s="1695"/>
      <c r="C62" s="1698" t="s">
        <v>561</v>
      </c>
      <c r="D62" s="1699" t="s">
        <v>562</v>
      </c>
      <c r="E62" s="1697" t="s">
        <v>96</v>
      </c>
      <c r="F62" s="1698" t="s">
        <v>561</v>
      </c>
      <c r="G62" s="1699" t="s">
        <v>562</v>
      </c>
      <c r="H62" s="1697" t="s">
        <v>96</v>
      </c>
      <c r="I62" s="1698" t="s">
        <v>561</v>
      </c>
      <c r="J62" s="1699" t="s">
        <v>562</v>
      </c>
      <c r="K62" s="1697" t="s">
        <v>96</v>
      </c>
      <c r="L62" s="1698" t="s">
        <v>561</v>
      </c>
      <c r="M62" s="1699" t="s">
        <v>562</v>
      </c>
      <c r="N62" s="1697" t="s">
        <v>96</v>
      </c>
      <c r="O62" s="1741"/>
      <c r="P62" s="1743"/>
    </row>
    <row r="63" spans="1:18" ht="39.950000000000003" customHeight="1">
      <c r="A63" s="1702" t="s">
        <v>1040</v>
      </c>
      <c r="B63" s="1703" t="s">
        <v>1039</v>
      </c>
      <c r="C63" s="1706">
        <v>2</v>
      </c>
      <c r="D63" s="1706">
        <v>27</v>
      </c>
      <c r="E63" s="1706">
        <f t="shared" ref="E63:E74" si="13">SUM(C63:D63)</f>
        <v>29</v>
      </c>
      <c r="F63" s="1706">
        <v>13</v>
      </c>
      <c r="G63" s="1706">
        <v>39</v>
      </c>
      <c r="H63" s="1706">
        <f>SUM(F63:G63)</f>
        <v>52</v>
      </c>
      <c r="I63" s="1706">
        <v>0</v>
      </c>
      <c r="J63" s="1706">
        <v>20</v>
      </c>
      <c r="K63" s="1706">
        <f t="shared" ref="K63:K68" si="14">SUM(I63:J63)</f>
        <v>20</v>
      </c>
      <c r="L63" s="1706">
        <v>1</v>
      </c>
      <c r="M63" s="1706">
        <v>9</v>
      </c>
      <c r="N63" s="1706">
        <f t="shared" ref="N63:N69" si="15">SUM(L63:M63)</f>
        <v>10</v>
      </c>
      <c r="O63" s="1685"/>
      <c r="P63" s="1744"/>
    </row>
    <row r="64" spans="1:18" ht="39.950000000000003" customHeight="1">
      <c r="A64" s="1709" t="s">
        <v>169</v>
      </c>
      <c r="B64" s="1710" t="s">
        <v>1042</v>
      </c>
      <c r="C64" s="1705">
        <v>0</v>
      </c>
      <c r="D64" s="1705">
        <v>4</v>
      </c>
      <c r="E64" s="1705">
        <f t="shared" si="13"/>
        <v>4</v>
      </c>
      <c r="F64" s="1705">
        <v>5</v>
      </c>
      <c r="G64" s="1705">
        <v>0</v>
      </c>
      <c r="H64" s="1705">
        <f>SUM(F64:G64)</f>
        <v>5</v>
      </c>
      <c r="I64" s="1705">
        <v>0</v>
      </c>
      <c r="J64" s="1705">
        <v>12</v>
      </c>
      <c r="K64" s="1712">
        <f t="shared" si="14"/>
        <v>12</v>
      </c>
      <c r="L64" s="1705">
        <v>2</v>
      </c>
      <c r="M64" s="1705">
        <v>1</v>
      </c>
      <c r="N64" s="1705">
        <f t="shared" si="15"/>
        <v>3</v>
      </c>
      <c r="O64" s="1685"/>
      <c r="P64" s="1744"/>
    </row>
    <row r="65" spans="1:16" ht="39.950000000000003" customHeight="1">
      <c r="A65" s="1715" t="s">
        <v>1045</v>
      </c>
      <c r="B65" s="1716" t="s">
        <v>1354</v>
      </c>
      <c r="C65" s="1718">
        <f>SUM(C63:C64)</f>
        <v>2</v>
      </c>
      <c r="D65" s="1718">
        <f>SUM(D63:D64)</f>
        <v>31</v>
      </c>
      <c r="E65" s="1718">
        <f t="shared" si="13"/>
        <v>33</v>
      </c>
      <c r="F65" s="1718">
        <f>SUM(F63:F64)</f>
        <v>18</v>
      </c>
      <c r="G65" s="1718">
        <f>SUM(G63:G64)</f>
        <v>39</v>
      </c>
      <c r="H65" s="1718">
        <f>SUM(F65:G65)</f>
        <v>57</v>
      </c>
      <c r="I65" s="1718">
        <f>SUM(I63:I64)</f>
        <v>0</v>
      </c>
      <c r="J65" s="1718">
        <f>SUM(J63:J64)</f>
        <v>32</v>
      </c>
      <c r="K65" s="1718">
        <f t="shared" si="14"/>
        <v>32</v>
      </c>
      <c r="L65" s="1718">
        <f>SUM(L63:L64)</f>
        <v>3</v>
      </c>
      <c r="M65" s="1718">
        <f>SUM(M63:M64)</f>
        <v>10</v>
      </c>
      <c r="N65" s="1718">
        <f t="shared" si="15"/>
        <v>13</v>
      </c>
      <c r="O65" s="1685"/>
      <c r="P65" s="1744"/>
    </row>
    <row r="66" spans="1:16" ht="39.950000000000003" customHeight="1">
      <c r="A66" s="1702" t="s">
        <v>1355</v>
      </c>
      <c r="B66" s="1703" t="s">
        <v>1039</v>
      </c>
      <c r="C66" s="1705">
        <v>3</v>
      </c>
      <c r="D66" s="1705">
        <v>15</v>
      </c>
      <c r="E66" s="1705">
        <f t="shared" si="13"/>
        <v>18</v>
      </c>
      <c r="F66" s="1705">
        <v>0</v>
      </c>
      <c r="G66" s="1705">
        <v>0</v>
      </c>
      <c r="H66" s="1705">
        <f>SUM(F66:G66)</f>
        <v>0</v>
      </c>
      <c r="I66" s="1705">
        <v>22</v>
      </c>
      <c r="J66" s="1705">
        <v>8</v>
      </c>
      <c r="K66" s="1720">
        <f t="shared" si="14"/>
        <v>30</v>
      </c>
      <c r="L66" s="1705">
        <v>6</v>
      </c>
      <c r="M66" s="1705">
        <v>8</v>
      </c>
      <c r="N66" s="1705">
        <f t="shared" si="15"/>
        <v>14</v>
      </c>
      <c r="O66" s="1685"/>
      <c r="P66" s="1744"/>
    </row>
    <row r="67" spans="1:16" ht="39.950000000000003" customHeight="1">
      <c r="A67" s="1709" t="s">
        <v>121</v>
      </c>
      <c r="B67" s="1710" t="s">
        <v>1042</v>
      </c>
      <c r="C67" s="1705">
        <v>0</v>
      </c>
      <c r="D67" s="1705">
        <v>21</v>
      </c>
      <c r="E67" s="1705">
        <f t="shared" si="13"/>
        <v>21</v>
      </c>
      <c r="F67" s="1705">
        <v>0</v>
      </c>
      <c r="G67" s="1705">
        <v>0</v>
      </c>
      <c r="H67" s="1705">
        <v>0</v>
      </c>
      <c r="I67" s="1705">
        <v>9</v>
      </c>
      <c r="J67" s="1705">
        <v>32</v>
      </c>
      <c r="K67" s="1712">
        <f t="shared" si="14"/>
        <v>41</v>
      </c>
      <c r="L67" s="1705">
        <v>12</v>
      </c>
      <c r="M67" s="1705">
        <v>7</v>
      </c>
      <c r="N67" s="1705">
        <f t="shared" si="15"/>
        <v>19</v>
      </c>
      <c r="O67" s="1685"/>
      <c r="P67" s="1744"/>
    </row>
    <row r="68" spans="1:16" ht="39.950000000000003" customHeight="1">
      <c r="A68" s="1702"/>
      <c r="B68" s="1716" t="s">
        <v>1354</v>
      </c>
      <c r="C68" s="1718">
        <f>SUM(C66:C67)</f>
        <v>3</v>
      </c>
      <c r="D68" s="1718">
        <f>SUM(D66:D67)</f>
        <v>36</v>
      </c>
      <c r="E68" s="1718">
        <f t="shared" si="13"/>
        <v>39</v>
      </c>
      <c r="F68" s="1718">
        <f>SUM(F66:F67)</f>
        <v>0</v>
      </c>
      <c r="G68" s="1718">
        <f>SUM(G66:G67)</f>
        <v>0</v>
      </c>
      <c r="H68" s="1718">
        <f t="shared" ref="H68:H74" si="16">SUM(F68:G68)</f>
        <v>0</v>
      </c>
      <c r="I68" s="1718">
        <f>SUM(I66:I67)</f>
        <v>31</v>
      </c>
      <c r="J68" s="1718">
        <f>SUM(J66:J67)</f>
        <v>40</v>
      </c>
      <c r="K68" s="1718">
        <f t="shared" si="14"/>
        <v>71</v>
      </c>
      <c r="L68" s="1718">
        <f>SUM(L66:L67)</f>
        <v>18</v>
      </c>
      <c r="M68" s="1718">
        <f>SUM(M66:M67)</f>
        <v>15</v>
      </c>
      <c r="N68" s="1718">
        <f t="shared" si="15"/>
        <v>33</v>
      </c>
      <c r="O68" s="1685"/>
      <c r="P68" s="1744"/>
    </row>
    <row r="69" spans="1:16" ht="39.950000000000003" customHeight="1">
      <c r="A69" s="1723" t="s">
        <v>1268</v>
      </c>
      <c r="B69" s="1703" t="s">
        <v>1039</v>
      </c>
      <c r="C69" s="1705">
        <v>2</v>
      </c>
      <c r="D69" s="1705">
        <v>0</v>
      </c>
      <c r="E69" s="1705">
        <f t="shared" si="13"/>
        <v>2</v>
      </c>
      <c r="F69" s="1705">
        <v>66</v>
      </c>
      <c r="G69" s="1705">
        <v>0</v>
      </c>
      <c r="H69" s="1705">
        <f t="shared" si="16"/>
        <v>66</v>
      </c>
      <c r="I69" s="1705">
        <v>0</v>
      </c>
      <c r="J69" s="1705">
        <v>1</v>
      </c>
      <c r="K69" s="1720">
        <f>SUM(I69:J69)</f>
        <v>1</v>
      </c>
      <c r="L69" s="1705">
        <v>2</v>
      </c>
      <c r="M69" s="1705">
        <v>1</v>
      </c>
      <c r="N69" s="1705">
        <f t="shared" si="15"/>
        <v>3</v>
      </c>
      <c r="O69" s="1685"/>
      <c r="P69" s="1744"/>
    </row>
    <row r="70" spans="1:16" ht="39.950000000000003" customHeight="1">
      <c r="A70" s="1709" t="s">
        <v>119</v>
      </c>
      <c r="B70" s="1710" t="s">
        <v>1042</v>
      </c>
      <c r="C70" s="1705">
        <v>1</v>
      </c>
      <c r="D70" s="1705">
        <v>2</v>
      </c>
      <c r="E70" s="1705">
        <f t="shared" si="13"/>
        <v>3</v>
      </c>
      <c r="F70" s="1705">
        <v>0</v>
      </c>
      <c r="G70" s="1705">
        <v>0</v>
      </c>
      <c r="H70" s="1705">
        <f t="shared" si="16"/>
        <v>0</v>
      </c>
      <c r="I70" s="1705">
        <v>0</v>
      </c>
      <c r="J70" s="1705">
        <v>3</v>
      </c>
      <c r="K70" s="1712">
        <f>SUM(J70)</f>
        <v>3</v>
      </c>
      <c r="L70" s="1705">
        <v>3</v>
      </c>
      <c r="M70" s="1705">
        <v>0</v>
      </c>
      <c r="N70" s="1705">
        <f>SUM(L70:M70)</f>
        <v>3</v>
      </c>
      <c r="O70" s="1685"/>
      <c r="P70" s="1744"/>
    </row>
    <row r="71" spans="1:16" ht="39.950000000000003" customHeight="1">
      <c r="A71" s="1724"/>
      <c r="B71" s="1716" t="s">
        <v>1354</v>
      </c>
      <c r="C71" s="1718">
        <f>SUM(C69:C70)</f>
        <v>3</v>
      </c>
      <c r="D71" s="1718">
        <f>SUM(D69:D70)</f>
        <v>2</v>
      </c>
      <c r="E71" s="1718">
        <f t="shared" si="13"/>
        <v>5</v>
      </c>
      <c r="F71" s="1718">
        <f>SUM(F69:F70)</f>
        <v>66</v>
      </c>
      <c r="G71" s="1718">
        <v>0</v>
      </c>
      <c r="H71" s="1718">
        <f t="shared" si="16"/>
        <v>66</v>
      </c>
      <c r="I71" s="1718">
        <f>SUM(I69:I70)</f>
        <v>0</v>
      </c>
      <c r="J71" s="1718">
        <f>SUM(J69:J70)</f>
        <v>4</v>
      </c>
      <c r="K71" s="1718">
        <f>SUM(K69:K70)</f>
        <v>4</v>
      </c>
      <c r="L71" s="1718">
        <f>SUM(L69:L70)</f>
        <v>5</v>
      </c>
      <c r="M71" s="1718">
        <f>SUM(M69:M70)</f>
        <v>1</v>
      </c>
      <c r="N71" s="1718">
        <f>SUM(L71:M71)</f>
        <v>6</v>
      </c>
      <c r="O71" s="1685"/>
      <c r="P71" s="1744"/>
    </row>
    <row r="72" spans="1:16" ht="39.950000000000003" customHeight="1">
      <c r="A72" s="1723" t="s">
        <v>1050</v>
      </c>
      <c r="B72" s="1703" t="s">
        <v>1039</v>
      </c>
      <c r="C72" s="1705">
        <v>3</v>
      </c>
      <c r="D72" s="1705">
        <v>18</v>
      </c>
      <c r="E72" s="1705">
        <f t="shared" si="13"/>
        <v>21</v>
      </c>
      <c r="F72" s="1705">
        <v>4126</v>
      </c>
      <c r="G72" s="1705">
        <v>95</v>
      </c>
      <c r="H72" s="1705">
        <f t="shared" si="16"/>
        <v>4221</v>
      </c>
      <c r="I72" s="1705">
        <v>12</v>
      </c>
      <c r="J72" s="1705">
        <v>3</v>
      </c>
      <c r="K72" s="1720">
        <f>SUM(I72:J72)</f>
        <v>15</v>
      </c>
      <c r="L72" s="1705">
        <v>1</v>
      </c>
      <c r="M72" s="1705">
        <v>6</v>
      </c>
      <c r="N72" s="1705">
        <f>SUM(L72:M72)</f>
        <v>7</v>
      </c>
      <c r="O72" s="1685"/>
      <c r="P72" s="1744"/>
    </row>
    <row r="73" spans="1:16" ht="39.950000000000003" customHeight="1">
      <c r="A73" s="1702" t="s">
        <v>1051</v>
      </c>
      <c r="B73" s="1710" t="s">
        <v>1042</v>
      </c>
      <c r="C73" s="1705">
        <v>7</v>
      </c>
      <c r="D73" s="1705">
        <v>21</v>
      </c>
      <c r="E73" s="1705">
        <f t="shared" si="13"/>
        <v>28</v>
      </c>
      <c r="F73" s="1705">
        <v>18</v>
      </c>
      <c r="G73" s="1705">
        <v>1</v>
      </c>
      <c r="H73" s="1705">
        <f t="shared" si="16"/>
        <v>19</v>
      </c>
      <c r="I73" s="1705">
        <v>5</v>
      </c>
      <c r="J73" s="1705">
        <v>1</v>
      </c>
      <c r="K73" s="1712">
        <f>SUM(I73:J73)</f>
        <v>6</v>
      </c>
      <c r="L73" s="1705">
        <v>5</v>
      </c>
      <c r="M73" s="1705">
        <v>0</v>
      </c>
      <c r="N73" s="1705">
        <f>SUM(L73:M73)</f>
        <v>5</v>
      </c>
      <c r="O73" s="1685"/>
      <c r="P73" s="1744"/>
    </row>
    <row r="74" spans="1:16" ht="39.950000000000003" customHeight="1">
      <c r="A74" s="1715" t="s">
        <v>1052</v>
      </c>
      <c r="B74" s="1725" t="s">
        <v>1354</v>
      </c>
      <c r="C74" s="1718">
        <f>SUM(C72:C73)</f>
        <v>10</v>
      </c>
      <c r="D74" s="1718">
        <f>SUM(D72:D73)</f>
        <v>39</v>
      </c>
      <c r="E74" s="1718">
        <f t="shared" si="13"/>
        <v>49</v>
      </c>
      <c r="F74" s="1718">
        <f>SUM(F72:F73)</f>
        <v>4144</v>
      </c>
      <c r="G74" s="1718">
        <f>SUM(G72:G73)</f>
        <v>96</v>
      </c>
      <c r="H74" s="1718">
        <f t="shared" si="16"/>
        <v>4240</v>
      </c>
      <c r="I74" s="1718">
        <f>SUM(I72:I73)</f>
        <v>17</v>
      </c>
      <c r="J74" s="1718">
        <f>SUM(J72:J73)</f>
        <v>4</v>
      </c>
      <c r="K74" s="1718">
        <f>SUM(I74:J74)</f>
        <v>21</v>
      </c>
      <c r="L74" s="1718">
        <f>SUM(L72:L73)</f>
        <v>6</v>
      </c>
      <c r="M74" s="1718">
        <f>SUM(M72:M73)</f>
        <v>6</v>
      </c>
      <c r="N74" s="1718">
        <f>SUM(L74:M74)</f>
        <v>12</v>
      </c>
      <c r="O74" s="1685"/>
      <c r="P74" s="1744"/>
    </row>
    <row r="75" spans="1:16" ht="20.100000000000001" customHeight="1">
      <c r="A75" s="1682" t="s">
        <v>1359</v>
      </c>
      <c r="L75" s="4753" t="s">
        <v>1346</v>
      </c>
      <c r="M75" s="4753"/>
      <c r="N75" s="4753"/>
    </row>
    <row r="76" spans="1:16" ht="33.75" customHeight="1">
      <c r="A76" s="1683" t="s">
        <v>169</v>
      </c>
      <c r="B76" s="1684"/>
      <c r="C76" s="4754" t="s">
        <v>1383</v>
      </c>
      <c r="D76" s="4755"/>
      <c r="E76" s="4756"/>
      <c r="F76" s="4754" t="s">
        <v>1384</v>
      </c>
      <c r="G76" s="4755"/>
      <c r="H76" s="4756"/>
      <c r="I76" s="4754" t="s">
        <v>1385</v>
      </c>
      <c r="J76" s="4755"/>
      <c r="K76" s="4756"/>
      <c r="L76" s="4754" t="s">
        <v>1386</v>
      </c>
      <c r="M76" s="4755"/>
      <c r="N76" s="4756"/>
      <c r="O76" s="1738"/>
      <c r="P76" s="1728"/>
    </row>
    <row r="77" spans="1:16" ht="24.95" customHeight="1">
      <c r="A77" s="1685" t="s">
        <v>1036</v>
      </c>
      <c r="B77" s="1686"/>
      <c r="C77" s="4757" t="s">
        <v>1387</v>
      </c>
      <c r="D77" s="4753"/>
      <c r="E77" s="4758"/>
      <c r="F77" s="4757" t="s">
        <v>1388</v>
      </c>
      <c r="G77" s="4753"/>
      <c r="H77" s="4758"/>
      <c r="I77" s="4757" t="s">
        <v>1389</v>
      </c>
      <c r="J77" s="4753"/>
      <c r="K77" s="4758"/>
      <c r="L77" s="4757" t="s">
        <v>1390</v>
      </c>
      <c r="M77" s="4753"/>
      <c r="N77" s="4758"/>
      <c r="O77" s="1739"/>
      <c r="P77" s="1740"/>
    </row>
    <row r="78" spans="1:16" ht="24.95" customHeight="1">
      <c r="A78" s="1685" t="s">
        <v>1038</v>
      </c>
      <c r="B78" s="1687"/>
      <c r="C78" s="1732" t="s">
        <v>572</v>
      </c>
      <c r="D78" s="1733" t="s">
        <v>573</v>
      </c>
      <c r="E78" s="1688" t="s">
        <v>95</v>
      </c>
      <c r="F78" s="1732" t="s">
        <v>572</v>
      </c>
      <c r="G78" s="1733" t="s">
        <v>573</v>
      </c>
      <c r="H78" s="1688" t="s">
        <v>95</v>
      </c>
      <c r="I78" s="1732" t="s">
        <v>572</v>
      </c>
      <c r="J78" s="1733" t="s">
        <v>573</v>
      </c>
      <c r="K78" s="1688" t="s">
        <v>95</v>
      </c>
      <c r="L78" s="1732" t="s">
        <v>572</v>
      </c>
      <c r="M78" s="1733" t="s">
        <v>573</v>
      </c>
      <c r="N78" s="1688" t="s">
        <v>95</v>
      </c>
      <c r="O78" s="1741"/>
      <c r="P78" s="1742"/>
    </row>
    <row r="79" spans="1:16" ht="24.95" customHeight="1">
      <c r="A79" s="1694"/>
      <c r="B79" s="1695"/>
      <c r="C79" s="1735" t="s">
        <v>561</v>
      </c>
      <c r="D79" s="1736" t="s">
        <v>562</v>
      </c>
      <c r="E79" s="1696" t="s">
        <v>96</v>
      </c>
      <c r="F79" s="1735" t="s">
        <v>561</v>
      </c>
      <c r="G79" s="1736" t="s">
        <v>562</v>
      </c>
      <c r="H79" s="1696" t="s">
        <v>96</v>
      </c>
      <c r="I79" s="1735" t="s">
        <v>561</v>
      </c>
      <c r="J79" s="1736" t="s">
        <v>562</v>
      </c>
      <c r="K79" s="1696" t="s">
        <v>96</v>
      </c>
      <c r="L79" s="1735" t="s">
        <v>561</v>
      </c>
      <c r="M79" s="1736" t="s">
        <v>562</v>
      </c>
      <c r="N79" s="1696" t="s">
        <v>96</v>
      </c>
      <c r="O79" s="1741"/>
      <c r="P79" s="1743"/>
    </row>
    <row r="80" spans="1:16" ht="39.950000000000003" customHeight="1">
      <c r="A80" s="1702" t="s">
        <v>1040</v>
      </c>
      <c r="B80" s="1703" t="s">
        <v>1039</v>
      </c>
      <c r="C80" s="1737">
        <v>0</v>
      </c>
      <c r="D80" s="1737">
        <v>16</v>
      </c>
      <c r="E80" s="1737">
        <f>SUM(D80)</f>
        <v>16</v>
      </c>
      <c r="F80" s="1737">
        <v>29</v>
      </c>
      <c r="G80" s="1737">
        <v>16</v>
      </c>
      <c r="H80" s="1737">
        <f t="shared" ref="H80:H91" si="17">SUM(F80:G80)</f>
        <v>45</v>
      </c>
      <c r="I80" s="1737">
        <v>2</v>
      </c>
      <c r="J80" s="1737">
        <v>2</v>
      </c>
      <c r="K80" s="1737">
        <f>SUM(I80:J80)</f>
        <v>4</v>
      </c>
      <c r="L80" s="1737">
        <v>3</v>
      </c>
      <c r="M80" s="1737">
        <v>12</v>
      </c>
      <c r="N80" s="1737">
        <f t="shared" ref="N80:N85" si="18">SUM(L80:M80)</f>
        <v>15</v>
      </c>
      <c r="O80" s="1685"/>
      <c r="P80" s="1744"/>
    </row>
    <row r="81" spans="1:16" ht="39.950000000000003" customHeight="1">
      <c r="A81" s="1709" t="s">
        <v>169</v>
      </c>
      <c r="B81" s="1710" t="s">
        <v>1042</v>
      </c>
      <c r="C81" s="1704">
        <v>0</v>
      </c>
      <c r="D81" s="1704">
        <v>6</v>
      </c>
      <c r="E81" s="1747">
        <f>SUM(D81)</f>
        <v>6</v>
      </c>
      <c r="F81" s="1704">
        <v>3</v>
      </c>
      <c r="G81" s="1704">
        <v>6</v>
      </c>
      <c r="H81" s="1711">
        <f t="shared" si="17"/>
        <v>9</v>
      </c>
      <c r="I81" s="1704">
        <v>0</v>
      </c>
      <c r="J81" s="1704">
        <v>2</v>
      </c>
      <c r="K81" s="1711">
        <f>SUM(I81:J81)</f>
        <v>2</v>
      </c>
      <c r="L81" s="1704">
        <v>9</v>
      </c>
      <c r="M81" s="1704">
        <v>3</v>
      </c>
      <c r="N81" s="1711">
        <f t="shared" si="18"/>
        <v>12</v>
      </c>
      <c r="O81" s="1685"/>
      <c r="P81" s="1744"/>
    </row>
    <row r="82" spans="1:16" ht="39.950000000000003" customHeight="1">
      <c r="A82" s="1715" t="s">
        <v>1045</v>
      </c>
      <c r="B82" s="1716" t="s">
        <v>1354</v>
      </c>
      <c r="C82" s="1717">
        <v>0</v>
      </c>
      <c r="D82" s="1717">
        <f>SUM(D80:D81)</f>
        <v>22</v>
      </c>
      <c r="E82" s="1717">
        <f>SUM(E80:E81)</f>
        <v>22</v>
      </c>
      <c r="F82" s="1717">
        <f>SUM(F80:F81)</f>
        <v>32</v>
      </c>
      <c r="G82" s="1717">
        <f>SUM(G80:G81)</f>
        <v>22</v>
      </c>
      <c r="H82" s="1717">
        <f t="shared" si="17"/>
        <v>54</v>
      </c>
      <c r="I82" s="1717">
        <f>SUM(I80:I81)</f>
        <v>2</v>
      </c>
      <c r="J82" s="1717">
        <f>SUM(J80:J81)</f>
        <v>4</v>
      </c>
      <c r="K82" s="1717">
        <f>SUM(I82:J82)</f>
        <v>6</v>
      </c>
      <c r="L82" s="1717">
        <f>SUM(L80:L81)</f>
        <v>12</v>
      </c>
      <c r="M82" s="1717">
        <f>SUM(M80:M81)</f>
        <v>15</v>
      </c>
      <c r="N82" s="1717">
        <f t="shared" si="18"/>
        <v>27</v>
      </c>
      <c r="O82" s="1685"/>
      <c r="P82" s="1744"/>
    </row>
    <row r="83" spans="1:16" ht="39.950000000000003" customHeight="1">
      <c r="A83" s="1702" t="s">
        <v>1355</v>
      </c>
      <c r="B83" s="1703" t="s">
        <v>1039</v>
      </c>
      <c r="C83" s="1704">
        <v>12</v>
      </c>
      <c r="D83" s="1704">
        <v>0</v>
      </c>
      <c r="E83" s="1704">
        <f t="shared" ref="E83:E91" si="19">SUM(C83:D83)</f>
        <v>12</v>
      </c>
      <c r="F83" s="1704">
        <v>28</v>
      </c>
      <c r="G83" s="1704">
        <v>13</v>
      </c>
      <c r="H83" s="1721">
        <f t="shared" si="17"/>
        <v>41</v>
      </c>
      <c r="I83" s="1704">
        <v>4</v>
      </c>
      <c r="J83" s="1704">
        <v>1</v>
      </c>
      <c r="K83" s="1721">
        <f>SUM(I83:J83)</f>
        <v>5</v>
      </c>
      <c r="L83" s="1704">
        <v>10</v>
      </c>
      <c r="M83" s="1704">
        <v>0</v>
      </c>
      <c r="N83" s="1721">
        <f t="shared" si="18"/>
        <v>10</v>
      </c>
      <c r="O83" s="1685"/>
      <c r="P83" s="1744"/>
    </row>
    <row r="84" spans="1:16" ht="39.950000000000003" customHeight="1">
      <c r="A84" s="1709" t="s">
        <v>121</v>
      </c>
      <c r="B84" s="1710" t="s">
        <v>1042</v>
      </c>
      <c r="C84" s="1704">
        <v>3</v>
      </c>
      <c r="D84" s="1704">
        <v>0</v>
      </c>
      <c r="E84" s="1704">
        <f t="shared" si="19"/>
        <v>3</v>
      </c>
      <c r="F84" s="1704">
        <v>2</v>
      </c>
      <c r="G84" s="1704">
        <v>3</v>
      </c>
      <c r="H84" s="1711">
        <f t="shared" si="17"/>
        <v>5</v>
      </c>
      <c r="I84" s="1704">
        <v>0</v>
      </c>
      <c r="J84" s="1704">
        <v>2</v>
      </c>
      <c r="K84" s="1711">
        <f>SUM(J84)</f>
        <v>2</v>
      </c>
      <c r="L84" s="1704">
        <v>9</v>
      </c>
      <c r="M84" s="1704">
        <v>2</v>
      </c>
      <c r="N84" s="1711">
        <f t="shared" si="18"/>
        <v>11</v>
      </c>
      <c r="O84" s="1685"/>
      <c r="P84" s="1744"/>
    </row>
    <row r="85" spans="1:16" ht="39.950000000000003" customHeight="1">
      <c r="A85" s="1702"/>
      <c r="B85" s="1716" t="s">
        <v>1354</v>
      </c>
      <c r="C85" s="1717">
        <f>SUM(C83:C84)</f>
        <v>15</v>
      </c>
      <c r="D85" s="1717">
        <f>SUM(D83:D84)</f>
        <v>0</v>
      </c>
      <c r="E85" s="1717">
        <f t="shared" si="19"/>
        <v>15</v>
      </c>
      <c r="F85" s="1717">
        <f>SUM(F83:F84)</f>
        <v>30</v>
      </c>
      <c r="G85" s="1717">
        <f>SUM(G83:G84)</f>
        <v>16</v>
      </c>
      <c r="H85" s="1717">
        <f t="shared" si="17"/>
        <v>46</v>
      </c>
      <c r="I85" s="1717">
        <f>SUM(I83:I84)</f>
        <v>4</v>
      </c>
      <c r="J85" s="1717">
        <f>SUM(J83:J84)</f>
        <v>3</v>
      </c>
      <c r="K85" s="1717">
        <f>SUM(K83:K84)</f>
        <v>7</v>
      </c>
      <c r="L85" s="1717">
        <f>SUM(L83:L84)</f>
        <v>19</v>
      </c>
      <c r="M85" s="1717">
        <f>SUM(M83:M84)</f>
        <v>2</v>
      </c>
      <c r="N85" s="1717">
        <f t="shared" si="18"/>
        <v>21</v>
      </c>
      <c r="O85" s="1685"/>
      <c r="P85" s="1744"/>
    </row>
    <row r="86" spans="1:16" ht="39.950000000000003" customHeight="1">
      <c r="A86" s="1723" t="s">
        <v>1268</v>
      </c>
      <c r="B86" s="1703" t="s">
        <v>1039</v>
      </c>
      <c r="C86" s="1704">
        <v>1</v>
      </c>
      <c r="D86" s="1704">
        <v>0</v>
      </c>
      <c r="E86" s="1704">
        <f t="shared" si="19"/>
        <v>1</v>
      </c>
      <c r="F86" s="1704">
        <v>1</v>
      </c>
      <c r="G86" s="1704">
        <v>0</v>
      </c>
      <c r="H86" s="1721">
        <f t="shared" si="17"/>
        <v>1</v>
      </c>
      <c r="I86" s="1704">
        <v>0</v>
      </c>
      <c r="J86" s="1704">
        <v>0</v>
      </c>
      <c r="K86" s="1721">
        <f>SUM(I86:J86)</f>
        <v>0</v>
      </c>
      <c r="L86" s="1704">
        <v>2</v>
      </c>
      <c r="M86" s="1704">
        <v>2</v>
      </c>
      <c r="N86" s="1721">
        <f>SUM(L86:M86)</f>
        <v>4</v>
      </c>
      <c r="O86" s="1685"/>
      <c r="P86" s="1744"/>
    </row>
    <row r="87" spans="1:16" ht="39.950000000000003" customHeight="1">
      <c r="A87" s="1709" t="s">
        <v>119</v>
      </c>
      <c r="B87" s="1710" t="s">
        <v>1042</v>
      </c>
      <c r="C87" s="1704">
        <v>0</v>
      </c>
      <c r="D87" s="1704">
        <v>1</v>
      </c>
      <c r="E87" s="1747">
        <f t="shared" si="19"/>
        <v>1</v>
      </c>
      <c r="F87" s="1704">
        <v>3</v>
      </c>
      <c r="G87" s="1704">
        <v>1</v>
      </c>
      <c r="H87" s="1711">
        <f t="shared" si="17"/>
        <v>4</v>
      </c>
      <c r="I87" s="1704">
        <v>0</v>
      </c>
      <c r="J87" s="1704">
        <v>0</v>
      </c>
      <c r="K87" s="1721">
        <f>SUM(I87:J87)</f>
        <v>0</v>
      </c>
      <c r="L87" s="1704">
        <v>1</v>
      </c>
      <c r="M87" s="1704">
        <v>0</v>
      </c>
      <c r="N87" s="1711">
        <f>SUM(L87:M87)</f>
        <v>1</v>
      </c>
      <c r="O87" s="1685"/>
      <c r="P87" s="1744"/>
    </row>
    <row r="88" spans="1:16" ht="39.950000000000003" customHeight="1">
      <c r="A88" s="1724"/>
      <c r="B88" s="1716" t="s">
        <v>1354</v>
      </c>
      <c r="C88" s="1717">
        <f>SUM(C86:C87)</f>
        <v>1</v>
      </c>
      <c r="D88" s="1717">
        <f>SUM(D86:D87)</f>
        <v>1</v>
      </c>
      <c r="E88" s="1717">
        <f>SUM(E86:E87)</f>
        <v>2</v>
      </c>
      <c r="F88" s="1717">
        <f>SUM(F86:F87)</f>
        <v>4</v>
      </c>
      <c r="G88" s="1717">
        <f>SUM(G86:G87)</f>
        <v>1</v>
      </c>
      <c r="H88" s="1717">
        <f t="shared" si="17"/>
        <v>5</v>
      </c>
      <c r="I88" s="1717">
        <f t="shared" ref="I88:N88" si="20">SUM(I86:I87)</f>
        <v>0</v>
      </c>
      <c r="J88" s="1717">
        <f t="shared" si="20"/>
        <v>0</v>
      </c>
      <c r="K88" s="1717">
        <f t="shared" si="20"/>
        <v>0</v>
      </c>
      <c r="L88" s="1717">
        <f t="shared" si="20"/>
        <v>3</v>
      </c>
      <c r="M88" s="1717">
        <f t="shared" si="20"/>
        <v>2</v>
      </c>
      <c r="N88" s="1717">
        <f t="shared" si="20"/>
        <v>5</v>
      </c>
      <c r="O88" s="1685"/>
      <c r="P88" s="1744"/>
    </row>
    <row r="89" spans="1:16" ht="39.950000000000003" customHeight="1">
      <c r="A89" s="1723" t="s">
        <v>1050</v>
      </c>
      <c r="B89" s="1703" t="s">
        <v>1039</v>
      </c>
      <c r="C89" s="1704">
        <v>20</v>
      </c>
      <c r="D89" s="1704">
        <v>0</v>
      </c>
      <c r="E89" s="1704">
        <f t="shared" si="19"/>
        <v>20</v>
      </c>
      <c r="F89" s="1704">
        <v>16</v>
      </c>
      <c r="G89" s="1704">
        <v>5</v>
      </c>
      <c r="H89" s="1721">
        <f t="shared" si="17"/>
        <v>21</v>
      </c>
      <c r="I89" s="1704">
        <v>5</v>
      </c>
      <c r="J89" s="1704">
        <v>2</v>
      </c>
      <c r="K89" s="1721">
        <f>SUM(I89:J89)</f>
        <v>7</v>
      </c>
      <c r="L89" s="1704">
        <v>8</v>
      </c>
      <c r="M89" s="1704">
        <v>1</v>
      </c>
      <c r="N89" s="1721">
        <f>SUM(L89:M89)</f>
        <v>9</v>
      </c>
      <c r="O89" s="1685"/>
      <c r="P89" s="1744"/>
    </row>
    <row r="90" spans="1:16" ht="39.950000000000003" customHeight="1">
      <c r="A90" s="1702" t="s">
        <v>1051</v>
      </c>
      <c r="B90" s="1710" t="s">
        <v>1042</v>
      </c>
      <c r="C90" s="1704">
        <v>1</v>
      </c>
      <c r="D90" s="1704">
        <v>0</v>
      </c>
      <c r="E90" s="1747">
        <f t="shared" si="19"/>
        <v>1</v>
      </c>
      <c r="F90" s="1704">
        <v>8</v>
      </c>
      <c r="G90" s="1704">
        <v>0</v>
      </c>
      <c r="H90" s="1711">
        <f t="shared" si="17"/>
        <v>8</v>
      </c>
      <c r="I90" s="1704">
        <v>1</v>
      </c>
      <c r="J90" s="1704">
        <v>0</v>
      </c>
      <c r="K90" s="1711">
        <f>SUM(I90:J90)</f>
        <v>1</v>
      </c>
      <c r="L90" s="1704">
        <v>6</v>
      </c>
      <c r="M90" s="1704">
        <v>0</v>
      </c>
      <c r="N90" s="1711">
        <f>SUM(L90:M90)</f>
        <v>6</v>
      </c>
      <c r="O90" s="1685"/>
      <c r="P90" s="1744"/>
    </row>
    <row r="91" spans="1:16" ht="39.950000000000003" customHeight="1">
      <c r="A91" s="1715" t="s">
        <v>1052</v>
      </c>
      <c r="B91" s="1725" t="s">
        <v>1354</v>
      </c>
      <c r="C91" s="1717">
        <f>SUM(C89:C90)</f>
        <v>21</v>
      </c>
      <c r="D91" s="1717">
        <f>SUM(D89:D90)</f>
        <v>0</v>
      </c>
      <c r="E91" s="1717">
        <f t="shared" si="19"/>
        <v>21</v>
      </c>
      <c r="F91" s="1717">
        <f>SUM(F89:F90)</f>
        <v>24</v>
      </c>
      <c r="G91" s="1717">
        <f>SUM(G89:G90)</f>
        <v>5</v>
      </c>
      <c r="H91" s="1717">
        <f t="shared" si="17"/>
        <v>29</v>
      </c>
      <c r="I91" s="1717">
        <f>SUM(I89:I90)</f>
        <v>6</v>
      </c>
      <c r="J91" s="1717">
        <f>SUM(J89:J90)</f>
        <v>2</v>
      </c>
      <c r="K91" s="1717">
        <f>SUM(K89:K90)</f>
        <v>8</v>
      </c>
      <c r="L91" s="1717">
        <f>SUM(L89:L90)</f>
        <v>14</v>
      </c>
      <c r="M91" s="1717">
        <f>SUM(M89:M90)</f>
        <v>1</v>
      </c>
      <c r="N91" s="1717">
        <f>SUM(L91:M91)</f>
        <v>15</v>
      </c>
      <c r="O91" s="1685"/>
      <c r="P91" s="1744"/>
    </row>
    <row r="92" spans="1:16" ht="20.100000000000001" customHeight="1">
      <c r="A92" s="4751" t="s">
        <v>1391</v>
      </c>
      <c r="B92" s="4751"/>
      <c r="C92" s="4751"/>
      <c r="D92" s="4751"/>
      <c r="E92" s="4751"/>
      <c r="F92" s="4751"/>
      <c r="G92" s="4751"/>
      <c r="H92" s="4751"/>
      <c r="I92" s="4751"/>
      <c r="J92" s="4751"/>
      <c r="K92" s="4751"/>
      <c r="L92" s="4751"/>
      <c r="M92" s="4751"/>
      <c r="N92" s="4751"/>
      <c r="O92" s="1744"/>
      <c r="P92" s="1744"/>
    </row>
    <row r="93" spans="1:16" ht="20.100000000000001" customHeight="1">
      <c r="A93" s="4752"/>
      <c r="B93" s="4752"/>
      <c r="C93" s="4752"/>
      <c r="D93" s="4752"/>
      <c r="E93" s="4752"/>
      <c r="F93" s="4752"/>
      <c r="G93" s="4752"/>
      <c r="H93" s="4752"/>
    </row>
  </sheetData>
  <mergeCells count="58">
    <mergeCell ref="T5:V5"/>
    <mergeCell ref="A1:N1"/>
    <mergeCell ref="A2:N2"/>
    <mergeCell ref="L3:N3"/>
    <mergeCell ref="T3:V3"/>
    <mergeCell ref="C4:E4"/>
    <mergeCell ref="F4:H4"/>
    <mergeCell ref="I4:K4"/>
    <mergeCell ref="L4:N4"/>
    <mergeCell ref="Q4:S4"/>
    <mergeCell ref="T4:V4"/>
    <mergeCell ref="C5:E5"/>
    <mergeCell ref="F5:H5"/>
    <mergeCell ref="I5:K5"/>
    <mergeCell ref="L5:N5"/>
    <mergeCell ref="Q5:S5"/>
    <mergeCell ref="L41:N41"/>
    <mergeCell ref="A20:N20"/>
    <mergeCell ref="A21:N21"/>
    <mergeCell ref="A22:N22"/>
    <mergeCell ref="L23:N23"/>
    <mergeCell ref="C24:E24"/>
    <mergeCell ref="F24:H24"/>
    <mergeCell ref="I24:K24"/>
    <mergeCell ref="L24:N24"/>
    <mergeCell ref="C25:E25"/>
    <mergeCell ref="F25:H25"/>
    <mergeCell ref="I25:K25"/>
    <mergeCell ref="L25:N25"/>
    <mergeCell ref="A40:N40"/>
    <mergeCell ref="C60:E60"/>
    <mergeCell ref="F60:H60"/>
    <mergeCell ref="I60:K60"/>
    <mergeCell ref="L60:N60"/>
    <mergeCell ref="C42:E42"/>
    <mergeCell ref="F42:H42"/>
    <mergeCell ref="I42:K42"/>
    <mergeCell ref="L42:N42"/>
    <mergeCell ref="C43:E43"/>
    <mergeCell ref="F43:H43"/>
    <mergeCell ref="I43:K43"/>
    <mergeCell ref="L43:N43"/>
    <mergeCell ref="L58:N58"/>
    <mergeCell ref="C59:E59"/>
    <mergeCell ref="F59:H59"/>
    <mergeCell ref="I59:K59"/>
    <mergeCell ref="L59:N59"/>
    <mergeCell ref="A92:N92"/>
    <mergeCell ref="A93:H93"/>
    <mergeCell ref="L75:N75"/>
    <mergeCell ref="C76:E76"/>
    <mergeCell ref="F76:H76"/>
    <mergeCell ref="I76:K76"/>
    <mergeCell ref="L76:N76"/>
    <mergeCell ref="C77:E77"/>
    <mergeCell ref="F77:H77"/>
    <mergeCell ref="I77:K77"/>
    <mergeCell ref="L77:N77"/>
  </mergeCells>
  <printOptions horizontalCentered="1" verticalCentered="1"/>
  <pageMargins left="0.15748031496062992" right="0.15748031496062992" top="0.51181102362204722" bottom="0.51181102362204722" header="0.51181102362204722" footer="0.51181102362204722"/>
  <pageSetup paperSize="9" scale="77" orientation="portrait" horizontalDpi="4294967292" verticalDpi="4294967292" r:id="rId1"/>
  <headerFooter alignWithMargins="0"/>
  <rowBreaks count="4" manualBreakCount="4">
    <brk id="23" max="21" man="1"/>
    <brk id="40" max="21" man="1"/>
    <brk id="57" max="21" man="1"/>
    <brk id="74" max="21" man="1"/>
  </rowBreaks>
  <colBreaks count="1" manualBreakCount="1">
    <brk id="14"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C4A23-A94D-4AE9-BC17-F929722D3B2E}">
  <dimension ref="A1:Y172"/>
  <sheetViews>
    <sheetView showGridLines="0" zoomScale="60" zoomScaleNormal="60" workbookViewId="0">
      <selection activeCell="K33" sqref="K33"/>
    </sheetView>
  </sheetViews>
  <sheetFormatPr defaultRowHeight="15"/>
  <cols>
    <col min="1" max="1" width="28.7109375" style="1118" customWidth="1"/>
    <col min="2" max="2" width="28.7109375" style="1748" customWidth="1"/>
    <col min="3" max="5" width="9.7109375" style="1118" customWidth="1"/>
    <col min="6" max="10" width="9.7109375" style="1751" customWidth="1"/>
    <col min="11" max="17" width="9.7109375" style="1118" customWidth="1"/>
    <col min="18" max="19" width="28.7109375" style="1748" customWidth="1"/>
    <col min="20" max="22" width="9.7109375" style="1118" customWidth="1"/>
    <col min="23" max="23" width="11.140625" style="1118" customWidth="1"/>
    <col min="24" max="25" width="9.7109375" style="1118" customWidth="1"/>
    <col min="26" max="256" width="9.140625" style="1118"/>
    <col min="257" max="258" width="28.7109375" style="1118" customWidth="1"/>
    <col min="259" max="273" width="9.7109375" style="1118" customWidth="1"/>
    <col min="274" max="275" width="28.7109375" style="1118" customWidth="1"/>
    <col min="276" max="278" width="9.7109375" style="1118" customWidth="1"/>
    <col min="279" max="279" width="11.140625" style="1118" customWidth="1"/>
    <col min="280" max="281" width="9.7109375" style="1118" customWidth="1"/>
    <col min="282" max="512" width="9.140625" style="1118"/>
    <col min="513" max="514" width="28.7109375" style="1118" customWidth="1"/>
    <col min="515" max="529" width="9.7109375" style="1118" customWidth="1"/>
    <col min="530" max="531" width="28.7109375" style="1118" customWidth="1"/>
    <col min="532" max="534" width="9.7109375" style="1118" customWidth="1"/>
    <col min="535" max="535" width="11.140625" style="1118" customWidth="1"/>
    <col min="536" max="537" width="9.7109375" style="1118" customWidth="1"/>
    <col min="538" max="768" width="9.140625" style="1118"/>
    <col min="769" max="770" width="28.7109375" style="1118" customWidth="1"/>
    <col min="771" max="785" width="9.7109375" style="1118" customWidth="1"/>
    <col min="786" max="787" width="28.7109375" style="1118" customWidth="1"/>
    <col min="788" max="790" width="9.7109375" style="1118" customWidth="1"/>
    <col min="791" max="791" width="11.140625" style="1118" customWidth="1"/>
    <col min="792" max="793" width="9.7109375" style="1118" customWidth="1"/>
    <col min="794" max="1024" width="9.140625" style="1118"/>
    <col min="1025" max="1026" width="28.7109375" style="1118" customWidth="1"/>
    <col min="1027" max="1041" width="9.7109375" style="1118" customWidth="1"/>
    <col min="1042" max="1043" width="28.7109375" style="1118" customWidth="1"/>
    <col min="1044" max="1046" width="9.7109375" style="1118" customWidth="1"/>
    <col min="1047" max="1047" width="11.140625" style="1118" customWidth="1"/>
    <col min="1048" max="1049" width="9.7109375" style="1118" customWidth="1"/>
    <col min="1050" max="1280" width="9.140625" style="1118"/>
    <col min="1281" max="1282" width="28.7109375" style="1118" customWidth="1"/>
    <col min="1283" max="1297" width="9.7109375" style="1118" customWidth="1"/>
    <col min="1298" max="1299" width="28.7109375" style="1118" customWidth="1"/>
    <col min="1300" max="1302" width="9.7109375" style="1118" customWidth="1"/>
    <col min="1303" max="1303" width="11.140625" style="1118" customWidth="1"/>
    <col min="1304" max="1305" width="9.7109375" style="1118" customWidth="1"/>
    <col min="1306" max="1536" width="9.140625" style="1118"/>
    <col min="1537" max="1538" width="28.7109375" style="1118" customWidth="1"/>
    <col min="1539" max="1553" width="9.7109375" style="1118" customWidth="1"/>
    <col min="1554" max="1555" width="28.7109375" style="1118" customWidth="1"/>
    <col min="1556" max="1558" width="9.7109375" style="1118" customWidth="1"/>
    <col min="1559" max="1559" width="11.140625" style="1118" customWidth="1"/>
    <col min="1560" max="1561" width="9.7109375" style="1118" customWidth="1"/>
    <col min="1562" max="1792" width="9.140625" style="1118"/>
    <col min="1793" max="1794" width="28.7109375" style="1118" customWidth="1"/>
    <col min="1795" max="1809" width="9.7109375" style="1118" customWidth="1"/>
    <col min="1810" max="1811" width="28.7109375" style="1118" customWidth="1"/>
    <col min="1812" max="1814" width="9.7109375" style="1118" customWidth="1"/>
    <col min="1815" max="1815" width="11.140625" style="1118" customWidth="1"/>
    <col min="1816" max="1817" width="9.7109375" style="1118" customWidth="1"/>
    <col min="1818" max="2048" width="9.140625" style="1118"/>
    <col min="2049" max="2050" width="28.7109375" style="1118" customWidth="1"/>
    <col min="2051" max="2065" width="9.7109375" style="1118" customWidth="1"/>
    <col min="2066" max="2067" width="28.7109375" style="1118" customWidth="1"/>
    <col min="2068" max="2070" width="9.7109375" style="1118" customWidth="1"/>
    <col min="2071" max="2071" width="11.140625" style="1118" customWidth="1"/>
    <col min="2072" max="2073" width="9.7109375" style="1118" customWidth="1"/>
    <col min="2074" max="2304" width="9.140625" style="1118"/>
    <col min="2305" max="2306" width="28.7109375" style="1118" customWidth="1"/>
    <col min="2307" max="2321" width="9.7109375" style="1118" customWidth="1"/>
    <col min="2322" max="2323" width="28.7109375" style="1118" customWidth="1"/>
    <col min="2324" max="2326" width="9.7109375" style="1118" customWidth="1"/>
    <col min="2327" max="2327" width="11.140625" style="1118" customWidth="1"/>
    <col min="2328" max="2329" width="9.7109375" style="1118" customWidth="1"/>
    <col min="2330" max="2560" width="9.140625" style="1118"/>
    <col min="2561" max="2562" width="28.7109375" style="1118" customWidth="1"/>
    <col min="2563" max="2577" width="9.7109375" style="1118" customWidth="1"/>
    <col min="2578" max="2579" width="28.7109375" style="1118" customWidth="1"/>
    <col min="2580" max="2582" width="9.7109375" style="1118" customWidth="1"/>
    <col min="2583" max="2583" width="11.140625" style="1118" customWidth="1"/>
    <col min="2584" max="2585" width="9.7109375" style="1118" customWidth="1"/>
    <col min="2586" max="2816" width="9.140625" style="1118"/>
    <col min="2817" max="2818" width="28.7109375" style="1118" customWidth="1"/>
    <col min="2819" max="2833" width="9.7109375" style="1118" customWidth="1"/>
    <col min="2834" max="2835" width="28.7109375" style="1118" customWidth="1"/>
    <col min="2836" max="2838" width="9.7109375" style="1118" customWidth="1"/>
    <col min="2839" max="2839" width="11.140625" style="1118" customWidth="1"/>
    <col min="2840" max="2841" width="9.7109375" style="1118" customWidth="1"/>
    <col min="2842" max="3072" width="9.140625" style="1118"/>
    <col min="3073" max="3074" width="28.7109375" style="1118" customWidth="1"/>
    <col min="3075" max="3089" width="9.7109375" style="1118" customWidth="1"/>
    <col min="3090" max="3091" width="28.7109375" style="1118" customWidth="1"/>
    <col min="3092" max="3094" width="9.7109375" style="1118" customWidth="1"/>
    <col min="3095" max="3095" width="11.140625" style="1118" customWidth="1"/>
    <col min="3096" max="3097" width="9.7109375" style="1118" customWidth="1"/>
    <col min="3098" max="3328" width="9.140625" style="1118"/>
    <col min="3329" max="3330" width="28.7109375" style="1118" customWidth="1"/>
    <col min="3331" max="3345" width="9.7109375" style="1118" customWidth="1"/>
    <col min="3346" max="3347" width="28.7109375" style="1118" customWidth="1"/>
    <col min="3348" max="3350" width="9.7109375" style="1118" customWidth="1"/>
    <col min="3351" max="3351" width="11.140625" style="1118" customWidth="1"/>
    <col min="3352" max="3353" width="9.7109375" style="1118" customWidth="1"/>
    <col min="3354" max="3584" width="9.140625" style="1118"/>
    <col min="3585" max="3586" width="28.7109375" style="1118" customWidth="1"/>
    <col min="3587" max="3601" width="9.7109375" style="1118" customWidth="1"/>
    <col min="3602" max="3603" width="28.7109375" style="1118" customWidth="1"/>
    <col min="3604" max="3606" width="9.7109375" style="1118" customWidth="1"/>
    <col min="3607" max="3607" width="11.140625" style="1118" customWidth="1"/>
    <col min="3608" max="3609" width="9.7109375" style="1118" customWidth="1"/>
    <col min="3610" max="3840" width="9.140625" style="1118"/>
    <col min="3841" max="3842" width="28.7109375" style="1118" customWidth="1"/>
    <col min="3843" max="3857" width="9.7109375" style="1118" customWidth="1"/>
    <col min="3858" max="3859" width="28.7109375" style="1118" customWidth="1"/>
    <col min="3860" max="3862" width="9.7109375" style="1118" customWidth="1"/>
    <col min="3863" max="3863" width="11.140625" style="1118" customWidth="1"/>
    <col min="3864" max="3865" width="9.7109375" style="1118" customWidth="1"/>
    <col min="3866" max="4096" width="9.140625" style="1118"/>
    <col min="4097" max="4098" width="28.7109375" style="1118" customWidth="1"/>
    <col min="4099" max="4113" width="9.7109375" style="1118" customWidth="1"/>
    <col min="4114" max="4115" width="28.7109375" style="1118" customWidth="1"/>
    <col min="4116" max="4118" width="9.7109375" style="1118" customWidth="1"/>
    <col min="4119" max="4119" width="11.140625" style="1118" customWidth="1"/>
    <col min="4120" max="4121" width="9.7109375" style="1118" customWidth="1"/>
    <col min="4122" max="4352" width="9.140625" style="1118"/>
    <col min="4353" max="4354" width="28.7109375" style="1118" customWidth="1"/>
    <col min="4355" max="4369" width="9.7109375" style="1118" customWidth="1"/>
    <col min="4370" max="4371" width="28.7109375" style="1118" customWidth="1"/>
    <col min="4372" max="4374" width="9.7109375" style="1118" customWidth="1"/>
    <col min="4375" max="4375" width="11.140625" style="1118" customWidth="1"/>
    <col min="4376" max="4377" width="9.7109375" style="1118" customWidth="1"/>
    <col min="4378" max="4608" width="9.140625" style="1118"/>
    <col min="4609" max="4610" width="28.7109375" style="1118" customWidth="1"/>
    <col min="4611" max="4625" width="9.7109375" style="1118" customWidth="1"/>
    <col min="4626" max="4627" width="28.7109375" style="1118" customWidth="1"/>
    <col min="4628" max="4630" width="9.7109375" style="1118" customWidth="1"/>
    <col min="4631" max="4631" width="11.140625" style="1118" customWidth="1"/>
    <col min="4632" max="4633" width="9.7109375" style="1118" customWidth="1"/>
    <col min="4634" max="4864" width="9.140625" style="1118"/>
    <col min="4865" max="4866" width="28.7109375" style="1118" customWidth="1"/>
    <col min="4867" max="4881" width="9.7109375" style="1118" customWidth="1"/>
    <col min="4882" max="4883" width="28.7109375" style="1118" customWidth="1"/>
    <col min="4884" max="4886" width="9.7109375" style="1118" customWidth="1"/>
    <col min="4887" max="4887" width="11.140625" style="1118" customWidth="1"/>
    <col min="4888" max="4889" width="9.7109375" style="1118" customWidth="1"/>
    <col min="4890" max="5120" width="9.140625" style="1118"/>
    <col min="5121" max="5122" width="28.7109375" style="1118" customWidth="1"/>
    <col min="5123" max="5137" width="9.7109375" style="1118" customWidth="1"/>
    <col min="5138" max="5139" width="28.7109375" style="1118" customWidth="1"/>
    <col min="5140" max="5142" width="9.7109375" style="1118" customWidth="1"/>
    <col min="5143" max="5143" width="11.140625" style="1118" customWidth="1"/>
    <col min="5144" max="5145" width="9.7109375" style="1118" customWidth="1"/>
    <col min="5146" max="5376" width="9.140625" style="1118"/>
    <col min="5377" max="5378" width="28.7109375" style="1118" customWidth="1"/>
    <col min="5379" max="5393" width="9.7109375" style="1118" customWidth="1"/>
    <col min="5394" max="5395" width="28.7109375" style="1118" customWidth="1"/>
    <col min="5396" max="5398" width="9.7109375" style="1118" customWidth="1"/>
    <col min="5399" max="5399" width="11.140625" style="1118" customWidth="1"/>
    <col min="5400" max="5401" width="9.7109375" style="1118" customWidth="1"/>
    <col min="5402" max="5632" width="9.140625" style="1118"/>
    <col min="5633" max="5634" width="28.7109375" style="1118" customWidth="1"/>
    <col min="5635" max="5649" width="9.7109375" style="1118" customWidth="1"/>
    <col min="5650" max="5651" width="28.7109375" style="1118" customWidth="1"/>
    <col min="5652" max="5654" width="9.7109375" style="1118" customWidth="1"/>
    <col min="5655" max="5655" width="11.140625" style="1118" customWidth="1"/>
    <col min="5656" max="5657" width="9.7109375" style="1118" customWidth="1"/>
    <col min="5658" max="5888" width="9.140625" style="1118"/>
    <col min="5889" max="5890" width="28.7109375" style="1118" customWidth="1"/>
    <col min="5891" max="5905" width="9.7109375" style="1118" customWidth="1"/>
    <col min="5906" max="5907" width="28.7109375" style="1118" customWidth="1"/>
    <col min="5908" max="5910" width="9.7109375" style="1118" customWidth="1"/>
    <col min="5911" max="5911" width="11.140625" style="1118" customWidth="1"/>
    <col min="5912" max="5913" width="9.7109375" style="1118" customWidth="1"/>
    <col min="5914" max="6144" width="9.140625" style="1118"/>
    <col min="6145" max="6146" width="28.7109375" style="1118" customWidth="1"/>
    <col min="6147" max="6161" width="9.7109375" style="1118" customWidth="1"/>
    <col min="6162" max="6163" width="28.7109375" style="1118" customWidth="1"/>
    <col min="6164" max="6166" width="9.7109375" style="1118" customWidth="1"/>
    <col min="6167" max="6167" width="11.140625" style="1118" customWidth="1"/>
    <col min="6168" max="6169" width="9.7109375" style="1118" customWidth="1"/>
    <col min="6170" max="6400" width="9.140625" style="1118"/>
    <col min="6401" max="6402" width="28.7109375" style="1118" customWidth="1"/>
    <col min="6403" max="6417" width="9.7109375" style="1118" customWidth="1"/>
    <col min="6418" max="6419" width="28.7109375" style="1118" customWidth="1"/>
    <col min="6420" max="6422" width="9.7109375" style="1118" customWidth="1"/>
    <col min="6423" max="6423" width="11.140625" style="1118" customWidth="1"/>
    <col min="6424" max="6425" width="9.7109375" style="1118" customWidth="1"/>
    <col min="6426" max="6656" width="9.140625" style="1118"/>
    <col min="6657" max="6658" width="28.7109375" style="1118" customWidth="1"/>
    <col min="6659" max="6673" width="9.7109375" style="1118" customWidth="1"/>
    <col min="6674" max="6675" width="28.7109375" style="1118" customWidth="1"/>
    <col min="6676" max="6678" width="9.7109375" style="1118" customWidth="1"/>
    <col min="6679" max="6679" width="11.140625" style="1118" customWidth="1"/>
    <col min="6680" max="6681" width="9.7109375" style="1118" customWidth="1"/>
    <col min="6682" max="6912" width="9.140625" style="1118"/>
    <col min="6913" max="6914" width="28.7109375" style="1118" customWidth="1"/>
    <col min="6915" max="6929" width="9.7109375" style="1118" customWidth="1"/>
    <col min="6930" max="6931" width="28.7109375" style="1118" customWidth="1"/>
    <col min="6932" max="6934" width="9.7109375" style="1118" customWidth="1"/>
    <col min="6935" max="6935" width="11.140625" style="1118" customWidth="1"/>
    <col min="6936" max="6937" width="9.7109375" style="1118" customWidth="1"/>
    <col min="6938" max="7168" width="9.140625" style="1118"/>
    <col min="7169" max="7170" width="28.7109375" style="1118" customWidth="1"/>
    <col min="7171" max="7185" width="9.7109375" style="1118" customWidth="1"/>
    <col min="7186" max="7187" width="28.7109375" style="1118" customWidth="1"/>
    <col min="7188" max="7190" width="9.7109375" style="1118" customWidth="1"/>
    <col min="7191" max="7191" width="11.140625" style="1118" customWidth="1"/>
    <col min="7192" max="7193" width="9.7109375" style="1118" customWidth="1"/>
    <col min="7194" max="7424" width="9.140625" style="1118"/>
    <col min="7425" max="7426" width="28.7109375" style="1118" customWidth="1"/>
    <col min="7427" max="7441" width="9.7109375" style="1118" customWidth="1"/>
    <col min="7442" max="7443" width="28.7109375" style="1118" customWidth="1"/>
    <col min="7444" max="7446" width="9.7109375" style="1118" customWidth="1"/>
    <col min="7447" max="7447" width="11.140625" style="1118" customWidth="1"/>
    <col min="7448" max="7449" width="9.7109375" style="1118" customWidth="1"/>
    <col min="7450" max="7680" width="9.140625" style="1118"/>
    <col min="7681" max="7682" width="28.7109375" style="1118" customWidth="1"/>
    <col min="7683" max="7697" width="9.7109375" style="1118" customWidth="1"/>
    <col min="7698" max="7699" width="28.7109375" style="1118" customWidth="1"/>
    <col min="7700" max="7702" width="9.7109375" style="1118" customWidth="1"/>
    <col min="7703" max="7703" width="11.140625" style="1118" customWidth="1"/>
    <col min="7704" max="7705" width="9.7109375" style="1118" customWidth="1"/>
    <col min="7706" max="7936" width="9.140625" style="1118"/>
    <col min="7937" max="7938" width="28.7109375" style="1118" customWidth="1"/>
    <col min="7939" max="7953" width="9.7109375" style="1118" customWidth="1"/>
    <col min="7954" max="7955" width="28.7109375" style="1118" customWidth="1"/>
    <col min="7956" max="7958" width="9.7109375" style="1118" customWidth="1"/>
    <col min="7959" max="7959" width="11.140625" style="1118" customWidth="1"/>
    <col min="7960" max="7961" width="9.7109375" style="1118" customWidth="1"/>
    <col min="7962" max="8192" width="9.140625" style="1118"/>
    <col min="8193" max="8194" width="28.7109375" style="1118" customWidth="1"/>
    <col min="8195" max="8209" width="9.7109375" style="1118" customWidth="1"/>
    <col min="8210" max="8211" width="28.7109375" style="1118" customWidth="1"/>
    <col min="8212" max="8214" width="9.7109375" style="1118" customWidth="1"/>
    <col min="8215" max="8215" width="11.140625" style="1118" customWidth="1"/>
    <col min="8216" max="8217" width="9.7109375" style="1118" customWidth="1"/>
    <col min="8218" max="8448" width="9.140625" style="1118"/>
    <col min="8449" max="8450" width="28.7109375" style="1118" customWidth="1"/>
    <col min="8451" max="8465" width="9.7109375" style="1118" customWidth="1"/>
    <col min="8466" max="8467" width="28.7109375" style="1118" customWidth="1"/>
    <col min="8468" max="8470" width="9.7109375" style="1118" customWidth="1"/>
    <col min="8471" max="8471" width="11.140625" style="1118" customWidth="1"/>
    <col min="8472" max="8473" width="9.7109375" style="1118" customWidth="1"/>
    <col min="8474" max="8704" width="9.140625" style="1118"/>
    <col min="8705" max="8706" width="28.7109375" style="1118" customWidth="1"/>
    <col min="8707" max="8721" width="9.7109375" style="1118" customWidth="1"/>
    <col min="8722" max="8723" width="28.7109375" style="1118" customWidth="1"/>
    <col min="8724" max="8726" width="9.7109375" style="1118" customWidth="1"/>
    <col min="8727" max="8727" width="11.140625" style="1118" customWidth="1"/>
    <col min="8728" max="8729" width="9.7109375" style="1118" customWidth="1"/>
    <col min="8730" max="8960" width="9.140625" style="1118"/>
    <col min="8961" max="8962" width="28.7109375" style="1118" customWidth="1"/>
    <col min="8963" max="8977" width="9.7109375" style="1118" customWidth="1"/>
    <col min="8978" max="8979" width="28.7109375" style="1118" customWidth="1"/>
    <col min="8980" max="8982" width="9.7109375" style="1118" customWidth="1"/>
    <col min="8983" max="8983" width="11.140625" style="1118" customWidth="1"/>
    <col min="8984" max="8985" width="9.7109375" style="1118" customWidth="1"/>
    <col min="8986" max="9216" width="9.140625" style="1118"/>
    <col min="9217" max="9218" width="28.7109375" style="1118" customWidth="1"/>
    <col min="9219" max="9233" width="9.7109375" style="1118" customWidth="1"/>
    <col min="9234" max="9235" width="28.7109375" style="1118" customWidth="1"/>
    <col min="9236" max="9238" width="9.7109375" style="1118" customWidth="1"/>
    <col min="9239" max="9239" width="11.140625" style="1118" customWidth="1"/>
    <col min="9240" max="9241" width="9.7109375" style="1118" customWidth="1"/>
    <col min="9242" max="9472" width="9.140625" style="1118"/>
    <col min="9473" max="9474" width="28.7109375" style="1118" customWidth="1"/>
    <col min="9475" max="9489" width="9.7109375" style="1118" customWidth="1"/>
    <col min="9490" max="9491" width="28.7109375" style="1118" customWidth="1"/>
    <col min="9492" max="9494" width="9.7109375" style="1118" customWidth="1"/>
    <col min="9495" max="9495" width="11.140625" style="1118" customWidth="1"/>
    <col min="9496" max="9497" width="9.7109375" style="1118" customWidth="1"/>
    <col min="9498" max="9728" width="9.140625" style="1118"/>
    <col min="9729" max="9730" width="28.7109375" style="1118" customWidth="1"/>
    <col min="9731" max="9745" width="9.7109375" style="1118" customWidth="1"/>
    <col min="9746" max="9747" width="28.7109375" style="1118" customWidth="1"/>
    <col min="9748" max="9750" width="9.7109375" style="1118" customWidth="1"/>
    <col min="9751" max="9751" width="11.140625" style="1118" customWidth="1"/>
    <col min="9752" max="9753" width="9.7109375" style="1118" customWidth="1"/>
    <col min="9754" max="9984" width="9.140625" style="1118"/>
    <col min="9985" max="9986" width="28.7109375" style="1118" customWidth="1"/>
    <col min="9987" max="10001" width="9.7109375" style="1118" customWidth="1"/>
    <col min="10002" max="10003" width="28.7109375" style="1118" customWidth="1"/>
    <col min="10004" max="10006" width="9.7109375" style="1118" customWidth="1"/>
    <col min="10007" max="10007" width="11.140625" style="1118" customWidth="1"/>
    <col min="10008" max="10009" width="9.7109375" style="1118" customWidth="1"/>
    <col min="10010" max="10240" width="9.140625" style="1118"/>
    <col min="10241" max="10242" width="28.7109375" style="1118" customWidth="1"/>
    <col min="10243" max="10257" width="9.7109375" style="1118" customWidth="1"/>
    <col min="10258" max="10259" width="28.7109375" style="1118" customWidth="1"/>
    <col min="10260" max="10262" width="9.7109375" style="1118" customWidth="1"/>
    <col min="10263" max="10263" width="11.140625" style="1118" customWidth="1"/>
    <col min="10264" max="10265" width="9.7109375" style="1118" customWidth="1"/>
    <col min="10266" max="10496" width="9.140625" style="1118"/>
    <col min="10497" max="10498" width="28.7109375" style="1118" customWidth="1"/>
    <col min="10499" max="10513" width="9.7109375" style="1118" customWidth="1"/>
    <col min="10514" max="10515" width="28.7109375" style="1118" customWidth="1"/>
    <col min="10516" max="10518" width="9.7109375" style="1118" customWidth="1"/>
    <col min="10519" max="10519" width="11.140625" style="1118" customWidth="1"/>
    <col min="10520" max="10521" width="9.7109375" style="1118" customWidth="1"/>
    <col min="10522" max="10752" width="9.140625" style="1118"/>
    <col min="10753" max="10754" width="28.7109375" style="1118" customWidth="1"/>
    <col min="10755" max="10769" width="9.7109375" style="1118" customWidth="1"/>
    <col min="10770" max="10771" width="28.7109375" style="1118" customWidth="1"/>
    <col min="10772" max="10774" width="9.7109375" style="1118" customWidth="1"/>
    <col min="10775" max="10775" width="11.140625" style="1118" customWidth="1"/>
    <col min="10776" max="10777" width="9.7109375" style="1118" customWidth="1"/>
    <col min="10778" max="11008" width="9.140625" style="1118"/>
    <col min="11009" max="11010" width="28.7109375" style="1118" customWidth="1"/>
    <col min="11011" max="11025" width="9.7109375" style="1118" customWidth="1"/>
    <col min="11026" max="11027" width="28.7109375" style="1118" customWidth="1"/>
    <col min="11028" max="11030" width="9.7109375" style="1118" customWidth="1"/>
    <col min="11031" max="11031" width="11.140625" style="1118" customWidth="1"/>
    <col min="11032" max="11033" width="9.7109375" style="1118" customWidth="1"/>
    <col min="11034" max="11264" width="9.140625" style="1118"/>
    <col min="11265" max="11266" width="28.7109375" style="1118" customWidth="1"/>
    <col min="11267" max="11281" width="9.7109375" style="1118" customWidth="1"/>
    <col min="11282" max="11283" width="28.7109375" style="1118" customWidth="1"/>
    <col min="11284" max="11286" width="9.7109375" style="1118" customWidth="1"/>
    <col min="11287" max="11287" width="11.140625" style="1118" customWidth="1"/>
    <col min="11288" max="11289" width="9.7109375" style="1118" customWidth="1"/>
    <col min="11290" max="11520" width="9.140625" style="1118"/>
    <col min="11521" max="11522" width="28.7109375" style="1118" customWidth="1"/>
    <col min="11523" max="11537" width="9.7109375" style="1118" customWidth="1"/>
    <col min="11538" max="11539" width="28.7109375" style="1118" customWidth="1"/>
    <col min="11540" max="11542" width="9.7109375" style="1118" customWidth="1"/>
    <col min="11543" max="11543" width="11.140625" style="1118" customWidth="1"/>
    <col min="11544" max="11545" width="9.7109375" style="1118" customWidth="1"/>
    <col min="11546" max="11776" width="9.140625" style="1118"/>
    <col min="11777" max="11778" width="28.7109375" style="1118" customWidth="1"/>
    <col min="11779" max="11793" width="9.7109375" style="1118" customWidth="1"/>
    <col min="11794" max="11795" width="28.7109375" style="1118" customWidth="1"/>
    <col min="11796" max="11798" width="9.7109375" style="1118" customWidth="1"/>
    <col min="11799" max="11799" width="11.140625" style="1118" customWidth="1"/>
    <col min="11800" max="11801" width="9.7109375" style="1118" customWidth="1"/>
    <col min="11802" max="12032" width="9.140625" style="1118"/>
    <col min="12033" max="12034" width="28.7109375" style="1118" customWidth="1"/>
    <col min="12035" max="12049" width="9.7109375" style="1118" customWidth="1"/>
    <col min="12050" max="12051" width="28.7109375" style="1118" customWidth="1"/>
    <col min="12052" max="12054" width="9.7109375" style="1118" customWidth="1"/>
    <col min="12055" max="12055" width="11.140625" style="1118" customWidth="1"/>
    <col min="12056" max="12057" width="9.7109375" style="1118" customWidth="1"/>
    <col min="12058" max="12288" width="9.140625" style="1118"/>
    <col min="12289" max="12290" width="28.7109375" style="1118" customWidth="1"/>
    <col min="12291" max="12305" width="9.7109375" style="1118" customWidth="1"/>
    <col min="12306" max="12307" width="28.7109375" style="1118" customWidth="1"/>
    <col min="12308" max="12310" width="9.7109375" style="1118" customWidth="1"/>
    <col min="12311" max="12311" width="11.140625" style="1118" customWidth="1"/>
    <col min="12312" max="12313" width="9.7109375" style="1118" customWidth="1"/>
    <col min="12314" max="12544" width="9.140625" style="1118"/>
    <col min="12545" max="12546" width="28.7109375" style="1118" customWidth="1"/>
    <col min="12547" max="12561" width="9.7109375" style="1118" customWidth="1"/>
    <col min="12562" max="12563" width="28.7109375" style="1118" customWidth="1"/>
    <col min="12564" max="12566" width="9.7109375" style="1118" customWidth="1"/>
    <col min="12567" max="12567" width="11.140625" style="1118" customWidth="1"/>
    <col min="12568" max="12569" width="9.7109375" style="1118" customWidth="1"/>
    <col min="12570" max="12800" width="9.140625" style="1118"/>
    <col min="12801" max="12802" width="28.7109375" style="1118" customWidth="1"/>
    <col min="12803" max="12817" width="9.7109375" style="1118" customWidth="1"/>
    <col min="12818" max="12819" width="28.7109375" style="1118" customWidth="1"/>
    <col min="12820" max="12822" width="9.7109375" style="1118" customWidth="1"/>
    <col min="12823" max="12823" width="11.140625" style="1118" customWidth="1"/>
    <col min="12824" max="12825" width="9.7109375" style="1118" customWidth="1"/>
    <col min="12826" max="13056" width="9.140625" style="1118"/>
    <col min="13057" max="13058" width="28.7109375" style="1118" customWidth="1"/>
    <col min="13059" max="13073" width="9.7109375" style="1118" customWidth="1"/>
    <col min="13074" max="13075" width="28.7109375" style="1118" customWidth="1"/>
    <col min="13076" max="13078" width="9.7109375" style="1118" customWidth="1"/>
    <col min="13079" max="13079" width="11.140625" style="1118" customWidth="1"/>
    <col min="13080" max="13081" width="9.7109375" style="1118" customWidth="1"/>
    <col min="13082" max="13312" width="9.140625" style="1118"/>
    <col min="13313" max="13314" width="28.7109375" style="1118" customWidth="1"/>
    <col min="13315" max="13329" width="9.7109375" style="1118" customWidth="1"/>
    <col min="13330" max="13331" width="28.7109375" style="1118" customWidth="1"/>
    <col min="13332" max="13334" width="9.7109375" style="1118" customWidth="1"/>
    <col min="13335" max="13335" width="11.140625" style="1118" customWidth="1"/>
    <col min="13336" max="13337" width="9.7109375" style="1118" customWidth="1"/>
    <col min="13338" max="13568" width="9.140625" style="1118"/>
    <col min="13569" max="13570" width="28.7109375" style="1118" customWidth="1"/>
    <col min="13571" max="13585" width="9.7109375" style="1118" customWidth="1"/>
    <col min="13586" max="13587" width="28.7109375" style="1118" customWidth="1"/>
    <col min="13588" max="13590" width="9.7109375" style="1118" customWidth="1"/>
    <col min="13591" max="13591" width="11.140625" style="1118" customWidth="1"/>
    <col min="13592" max="13593" width="9.7109375" style="1118" customWidth="1"/>
    <col min="13594" max="13824" width="9.140625" style="1118"/>
    <col min="13825" max="13826" width="28.7109375" style="1118" customWidth="1"/>
    <col min="13827" max="13841" width="9.7109375" style="1118" customWidth="1"/>
    <col min="13842" max="13843" width="28.7109375" style="1118" customWidth="1"/>
    <col min="13844" max="13846" width="9.7109375" style="1118" customWidth="1"/>
    <col min="13847" max="13847" width="11.140625" style="1118" customWidth="1"/>
    <col min="13848" max="13849" width="9.7109375" style="1118" customWidth="1"/>
    <col min="13850" max="14080" width="9.140625" style="1118"/>
    <col min="14081" max="14082" width="28.7109375" style="1118" customWidth="1"/>
    <col min="14083" max="14097" width="9.7109375" style="1118" customWidth="1"/>
    <col min="14098" max="14099" width="28.7109375" style="1118" customWidth="1"/>
    <col min="14100" max="14102" width="9.7109375" style="1118" customWidth="1"/>
    <col min="14103" max="14103" width="11.140625" style="1118" customWidth="1"/>
    <col min="14104" max="14105" width="9.7109375" style="1118" customWidth="1"/>
    <col min="14106" max="14336" width="9.140625" style="1118"/>
    <col min="14337" max="14338" width="28.7109375" style="1118" customWidth="1"/>
    <col min="14339" max="14353" width="9.7109375" style="1118" customWidth="1"/>
    <col min="14354" max="14355" width="28.7109375" style="1118" customWidth="1"/>
    <col min="14356" max="14358" width="9.7109375" style="1118" customWidth="1"/>
    <col min="14359" max="14359" width="11.140625" style="1118" customWidth="1"/>
    <col min="14360" max="14361" width="9.7109375" style="1118" customWidth="1"/>
    <col min="14362" max="14592" width="9.140625" style="1118"/>
    <col min="14593" max="14594" width="28.7109375" style="1118" customWidth="1"/>
    <col min="14595" max="14609" width="9.7109375" style="1118" customWidth="1"/>
    <col min="14610" max="14611" width="28.7109375" style="1118" customWidth="1"/>
    <col min="14612" max="14614" width="9.7109375" style="1118" customWidth="1"/>
    <col min="14615" max="14615" width="11.140625" style="1118" customWidth="1"/>
    <col min="14616" max="14617" width="9.7109375" style="1118" customWidth="1"/>
    <col min="14618" max="14848" width="9.140625" style="1118"/>
    <col min="14849" max="14850" width="28.7109375" style="1118" customWidth="1"/>
    <col min="14851" max="14865" width="9.7109375" style="1118" customWidth="1"/>
    <col min="14866" max="14867" width="28.7109375" style="1118" customWidth="1"/>
    <col min="14868" max="14870" width="9.7109375" style="1118" customWidth="1"/>
    <col min="14871" max="14871" width="11.140625" style="1118" customWidth="1"/>
    <col min="14872" max="14873" width="9.7109375" style="1118" customWidth="1"/>
    <col min="14874" max="15104" width="9.140625" style="1118"/>
    <col min="15105" max="15106" width="28.7109375" style="1118" customWidth="1"/>
    <col min="15107" max="15121" width="9.7109375" style="1118" customWidth="1"/>
    <col min="15122" max="15123" width="28.7109375" style="1118" customWidth="1"/>
    <col min="15124" max="15126" width="9.7109375" style="1118" customWidth="1"/>
    <col min="15127" max="15127" width="11.140625" style="1118" customWidth="1"/>
    <col min="15128" max="15129" width="9.7109375" style="1118" customWidth="1"/>
    <col min="15130" max="15360" width="9.140625" style="1118"/>
    <col min="15361" max="15362" width="28.7109375" style="1118" customWidth="1"/>
    <col min="15363" max="15377" width="9.7109375" style="1118" customWidth="1"/>
    <col min="15378" max="15379" width="28.7109375" style="1118" customWidth="1"/>
    <col min="15380" max="15382" width="9.7109375" style="1118" customWidth="1"/>
    <col min="15383" max="15383" width="11.140625" style="1118" customWidth="1"/>
    <col min="15384" max="15385" width="9.7109375" style="1118" customWidth="1"/>
    <col min="15386" max="15616" width="9.140625" style="1118"/>
    <col min="15617" max="15618" width="28.7109375" style="1118" customWidth="1"/>
    <col min="15619" max="15633" width="9.7109375" style="1118" customWidth="1"/>
    <col min="15634" max="15635" width="28.7109375" style="1118" customWidth="1"/>
    <col min="15636" max="15638" width="9.7109375" style="1118" customWidth="1"/>
    <col min="15639" max="15639" width="11.140625" style="1118" customWidth="1"/>
    <col min="15640" max="15641" width="9.7109375" style="1118" customWidth="1"/>
    <col min="15642" max="15872" width="9.140625" style="1118"/>
    <col min="15873" max="15874" width="28.7109375" style="1118" customWidth="1"/>
    <col min="15875" max="15889" width="9.7109375" style="1118" customWidth="1"/>
    <col min="15890" max="15891" width="28.7109375" style="1118" customWidth="1"/>
    <col min="15892" max="15894" width="9.7109375" style="1118" customWidth="1"/>
    <col min="15895" max="15895" width="11.140625" style="1118" customWidth="1"/>
    <col min="15896" max="15897" width="9.7109375" style="1118" customWidth="1"/>
    <col min="15898" max="16128" width="9.140625" style="1118"/>
    <col min="16129" max="16130" width="28.7109375" style="1118" customWidth="1"/>
    <col min="16131" max="16145" width="9.7109375" style="1118" customWidth="1"/>
    <col min="16146" max="16147" width="28.7109375" style="1118" customWidth="1"/>
    <col min="16148" max="16150" width="9.7109375" style="1118" customWidth="1"/>
    <col min="16151" max="16151" width="11.140625" style="1118" customWidth="1"/>
    <col min="16152" max="16153" width="9.7109375" style="1118" customWidth="1"/>
    <col min="16154" max="16384" width="9.140625" style="1118"/>
  </cols>
  <sheetData>
    <row r="1" spans="1:25" ht="20.25" customHeight="1">
      <c r="A1" s="4829" t="s">
        <v>1392</v>
      </c>
      <c r="B1" s="4829"/>
      <c r="C1" s="4829"/>
      <c r="D1" s="4829"/>
      <c r="E1" s="4829"/>
      <c r="F1" s="4829"/>
      <c r="G1" s="4829"/>
      <c r="H1" s="4829"/>
      <c r="I1" s="4829"/>
      <c r="J1" s="4829"/>
      <c r="K1" s="4829"/>
      <c r="L1" s="4829"/>
      <c r="M1" s="4829"/>
      <c r="N1" s="4829"/>
      <c r="O1" s="4829"/>
      <c r="P1" s="4829"/>
      <c r="Q1" s="4829"/>
    </row>
    <row r="2" spans="1:25" ht="18" customHeight="1">
      <c r="A2" s="4829" t="s">
        <v>1393</v>
      </c>
      <c r="B2" s="4829"/>
      <c r="C2" s="4829"/>
      <c r="D2" s="4829"/>
      <c r="E2" s="4829"/>
      <c r="F2" s="4829"/>
      <c r="G2" s="4829"/>
      <c r="H2" s="4829"/>
      <c r="I2" s="4829"/>
      <c r="J2" s="4829"/>
      <c r="K2" s="4829"/>
      <c r="L2" s="4829"/>
      <c r="M2" s="4829"/>
      <c r="N2" s="4829"/>
      <c r="O2" s="4829"/>
      <c r="P2" s="4829"/>
      <c r="Q2" s="4829"/>
      <c r="R2" s="1749"/>
    </row>
    <row r="3" spans="1:25" ht="12.75" customHeight="1">
      <c r="A3" s="1750" t="s">
        <v>1394</v>
      </c>
      <c r="Q3" s="1752" t="s">
        <v>1395</v>
      </c>
      <c r="R3" s="1753" t="s">
        <v>1396</v>
      </c>
      <c r="Y3" s="1752" t="s">
        <v>1397</v>
      </c>
    </row>
    <row r="4" spans="1:25" ht="15.75">
      <c r="A4" s="4795" t="s">
        <v>1079</v>
      </c>
      <c r="B4" s="4796"/>
      <c r="C4" s="4830" t="s">
        <v>1347</v>
      </c>
      <c r="D4" s="4830"/>
      <c r="E4" s="4830"/>
      <c r="F4" s="4831" t="s">
        <v>1398</v>
      </c>
      <c r="G4" s="4831"/>
      <c r="H4" s="4831"/>
      <c r="I4" s="4830" t="s">
        <v>1399</v>
      </c>
      <c r="J4" s="4830"/>
      <c r="K4" s="4830"/>
      <c r="L4" s="4832" t="s">
        <v>1350</v>
      </c>
      <c r="M4" s="4832"/>
      <c r="N4" s="4832"/>
      <c r="O4" s="4830" t="s">
        <v>1360</v>
      </c>
      <c r="P4" s="4830"/>
      <c r="Q4" s="4830"/>
      <c r="R4" s="4803" t="s">
        <v>1079</v>
      </c>
      <c r="S4" s="4805"/>
      <c r="T4" s="4811" t="s">
        <v>1351</v>
      </c>
      <c r="U4" s="4811"/>
      <c r="V4" s="4816"/>
      <c r="W4" s="4822" t="s">
        <v>1400</v>
      </c>
      <c r="X4" s="4823"/>
      <c r="Y4" s="4796"/>
    </row>
    <row r="5" spans="1:25" ht="15" customHeight="1">
      <c r="A5" s="1754"/>
      <c r="B5" s="1755"/>
      <c r="C5" s="4824" t="s">
        <v>1317</v>
      </c>
      <c r="D5" s="4824"/>
      <c r="E5" s="4824"/>
      <c r="F5" s="4769" t="s">
        <v>1319</v>
      </c>
      <c r="G5" s="4769"/>
      <c r="H5" s="4769"/>
      <c r="I5" s="4824" t="s">
        <v>1321</v>
      </c>
      <c r="J5" s="4824"/>
      <c r="K5" s="4824"/>
      <c r="L5" s="4825" t="s">
        <v>1323</v>
      </c>
      <c r="M5" s="4825"/>
      <c r="N5" s="4825"/>
      <c r="O5" s="4824" t="s">
        <v>1364</v>
      </c>
      <c r="P5" s="4824"/>
      <c r="Q5" s="4824"/>
      <c r="R5" s="1756"/>
      <c r="S5" s="1755"/>
      <c r="T5" s="4806" t="s">
        <v>1353</v>
      </c>
      <c r="U5" s="4806"/>
      <c r="V5" s="4807"/>
      <c r="W5" s="4826" t="s">
        <v>96</v>
      </c>
      <c r="X5" s="4827"/>
      <c r="Y5" s="4828"/>
    </row>
    <row r="6" spans="1:25" ht="18" customHeight="1">
      <c r="A6" s="4781" t="s">
        <v>1080</v>
      </c>
      <c r="B6" s="4782"/>
      <c r="C6" s="1757" t="s">
        <v>572</v>
      </c>
      <c r="D6" s="1758" t="s">
        <v>573</v>
      </c>
      <c r="E6" s="1759" t="s">
        <v>95</v>
      </c>
      <c r="F6" s="1760" t="s">
        <v>572</v>
      </c>
      <c r="G6" s="1692" t="s">
        <v>573</v>
      </c>
      <c r="H6" s="1689" t="s">
        <v>95</v>
      </c>
      <c r="I6" s="1761" t="s">
        <v>572</v>
      </c>
      <c r="J6" s="1762" t="s">
        <v>573</v>
      </c>
      <c r="K6" s="1759" t="s">
        <v>95</v>
      </c>
      <c r="L6" s="1763" t="s">
        <v>572</v>
      </c>
      <c r="M6" s="1764" t="s">
        <v>573</v>
      </c>
      <c r="N6" s="1765" t="s">
        <v>95</v>
      </c>
      <c r="O6" s="1766" t="s">
        <v>572</v>
      </c>
      <c r="P6" s="1758" t="s">
        <v>573</v>
      </c>
      <c r="Q6" s="1759" t="s">
        <v>95</v>
      </c>
      <c r="R6" s="4819" t="s">
        <v>1080</v>
      </c>
      <c r="S6" s="4820"/>
      <c r="T6" s="1767" t="s">
        <v>572</v>
      </c>
      <c r="U6" s="1768" t="s">
        <v>573</v>
      </c>
      <c r="V6" s="1768" t="s">
        <v>95</v>
      </c>
      <c r="W6" s="1769" t="s">
        <v>572</v>
      </c>
      <c r="X6" s="1770" t="s">
        <v>573</v>
      </c>
      <c r="Y6" s="1770" t="s">
        <v>95</v>
      </c>
    </row>
    <row r="7" spans="1:25" ht="12" customHeight="1">
      <c r="A7" s="1771"/>
      <c r="B7" s="1772"/>
      <c r="C7" s="1773" t="s">
        <v>561</v>
      </c>
      <c r="D7" s="1774" t="s">
        <v>562</v>
      </c>
      <c r="E7" s="1775" t="s">
        <v>96</v>
      </c>
      <c r="F7" s="1776" t="s">
        <v>561</v>
      </c>
      <c r="G7" s="1700" t="s">
        <v>562</v>
      </c>
      <c r="H7" s="1697" t="s">
        <v>96</v>
      </c>
      <c r="I7" s="1777" t="s">
        <v>561</v>
      </c>
      <c r="J7" s="1778" t="s">
        <v>562</v>
      </c>
      <c r="K7" s="1775" t="s">
        <v>96</v>
      </c>
      <c r="L7" s="1779" t="s">
        <v>561</v>
      </c>
      <c r="M7" s="1780" t="s">
        <v>562</v>
      </c>
      <c r="N7" s="1781" t="s">
        <v>96</v>
      </c>
      <c r="O7" s="1782" t="s">
        <v>561</v>
      </c>
      <c r="P7" s="1774" t="s">
        <v>562</v>
      </c>
      <c r="Q7" s="1775" t="s">
        <v>96</v>
      </c>
      <c r="R7" s="1783"/>
      <c r="S7" s="1772"/>
      <c r="T7" s="1784" t="s">
        <v>561</v>
      </c>
      <c r="U7" s="1785" t="s">
        <v>562</v>
      </c>
      <c r="V7" s="1785" t="s">
        <v>96</v>
      </c>
      <c r="W7" s="1786" t="s">
        <v>561</v>
      </c>
      <c r="X7" s="1787" t="s">
        <v>562</v>
      </c>
      <c r="Y7" s="1787" t="s">
        <v>96</v>
      </c>
    </row>
    <row r="8" spans="1:25" ht="18" customHeight="1">
      <c r="A8" s="1788" t="s">
        <v>926</v>
      </c>
      <c r="B8" s="1789" t="s">
        <v>1401</v>
      </c>
      <c r="C8" s="1790">
        <v>7</v>
      </c>
      <c r="D8" s="1791">
        <v>29</v>
      </c>
      <c r="E8" s="1792">
        <f>SUM(C8:D8)</f>
        <v>36</v>
      </c>
      <c r="F8" s="1793">
        <v>23</v>
      </c>
      <c r="G8" s="1793">
        <v>5</v>
      </c>
      <c r="H8" s="1794">
        <f>SUM(F8:G8)</f>
        <v>28</v>
      </c>
      <c r="I8" s="1795">
        <v>0</v>
      </c>
      <c r="J8" s="1796">
        <v>0</v>
      </c>
      <c r="K8" s="1792">
        <f>SUM(I8:J8)</f>
        <v>0</v>
      </c>
      <c r="L8" s="1797">
        <v>33</v>
      </c>
      <c r="M8" s="1798">
        <v>14</v>
      </c>
      <c r="N8" s="1799">
        <f>SUM(L8:M8)</f>
        <v>47</v>
      </c>
      <c r="O8" s="1800">
        <v>0</v>
      </c>
      <c r="P8" s="1791">
        <v>0</v>
      </c>
      <c r="Q8" s="1792">
        <f>SUM(O8:P8)</f>
        <v>0</v>
      </c>
      <c r="R8" s="1788" t="s">
        <v>926</v>
      </c>
      <c r="S8" s="1789" t="s">
        <v>1401</v>
      </c>
      <c r="T8" s="1801">
        <v>0</v>
      </c>
      <c r="U8" s="1802">
        <v>1</v>
      </c>
      <c r="V8" s="1803">
        <f>SUM(T8:U8)</f>
        <v>1</v>
      </c>
      <c r="W8" s="1804">
        <f t="shared" ref="W8:Y44" si="0">SUM(C8+F8+I8+L8+O8+C51+F51+I51+L51+O51+C93+F93+I93+L93+O93+C135+F135+I135+L135+O135+T8)</f>
        <v>304</v>
      </c>
      <c r="X8" s="1790">
        <f t="shared" si="0"/>
        <v>606</v>
      </c>
      <c r="Y8" s="1790">
        <f t="shared" si="0"/>
        <v>910</v>
      </c>
    </row>
    <row r="9" spans="1:25" ht="18" customHeight="1">
      <c r="A9" s="1805" t="s">
        <v>928</v>
      </c>
      <c r="B9" s="1806" t="s">
        <v>929</v>
      </c>
      <c r="C9" s="1792">
        <v>3</v>
      </c>
      <c r="D9" s="1791">
        <v>1</v>
      </c>
      <c r="E9" s="1792">
        <f t="shared" ref="E9:E43" si="1">SUM(C9:D9)</f>
        <v>4</v>
      </c>
      <c r="F9" s="1807">
        <v>9</v>
      </c>
      <c r="G9" s="1807">
        <v>2</v>
      </c>
      <c r="H9" s="1794">
        <f t="shared" ref="H9:H43" si="2">SUM(F9:G9)</f>
        <v>11</v>
      </c>
      <c r="I9" s="1795">
        <v>0</v>
      </c>
      <c r="J9" s="1796">
        <v>0</v>
      </c>
      <c r="K9" s="1792">
        <f t="shared" ref="K9:K43" si="3">SUM(I9:J9)</f>
        <v>0</v>
      </c>
      <c r="L9" s="1797">
        <v>6</v>
      </c>
      <c r="M9" s="1798">
        <v>4</v>
      </c>
      <c r="N9" s="1799">
        <f t="shared" ref="N9:N43" si="4">SUM(L9:M9)</f>
        <v>10</v>
      </c>
      <c r="O9" s="1800">
        <v>407</v>
      </c>
      <c r="P9" s="1791">
        <v>155</v>
      </c>
      <c r="Q9" s="1792">
        <f t="shared" ref="Q9:Q43" si="5">SUM(O9:P9)</f>
        <v>562</v>
      </c>
      <c r="R9" s="1805" t="s">
        <v>928</v>
      </c>
      <c r="S9" s="1806" t="s">
        <v>929</v>
      </c>
      <c r="T9" s="1808">
        <v>0</v>
      </c>
      <c r="U9" s="1799">
        <v>0</v>
      </c>
      <c r="V9" s="1803">
        <f t="shared" ref="V9:V43" si="6">SUM(T9:U9)</f>
        <v>0</v>
      </c>
      <c r="W9" s="1809">
        <f t="shared" si="0"/>
        <v>766</v>
      </c>
      <c r="X9" s="1792">
        <f t="shared" si="0"/>
        <v>333</v>
      </c>
      <c r="Y9" s="1792">
        <f t="shared" si="0"/>
        <v>1099</v>
      </c>
    </row>
    <row r="10" spans="1:25" ht="18" customHeight="1">
      <c r="A10" s="1805" t="s">
        <v>930</v>
      </c>
      <c r="B10" s="1806" t="s">
        <v>931</v>
      </c>
      <c r="C10" s="1792">
        <v>0</v>
      </c>
      <c r="D10" s="1791">
        <v>9</v>
      </c>
      <c r="E10" s="1792">
        <f t="shared" si="1"/>
        <v>9</v>
      </c>
      <c r="F10" s="1807">
        <v>1</v>
      </c>
      <c r="G10" s="1807">
        <v>3</v>
      </c>
      <c r="H10" s="1794">
        <f t="shared" si="2"/>
        <v>4</v>
      </c>
      <c r="I10" s="1795">
        <v>68</v>
      </c>
      <c r="J10" s="1796">
        <v>43</v>
      </c>
      <c r="K10" s="1792">
        <f t="shared" si="3"/>
        <v>111</v>
      </c>
      <c r="L10" s="1797">
        <v>47</v>
      </c>
      <c r="M10" s="1798">
        <v>16</v>
      </c>
      <c r="N10" s="1799">
        <f t="shared" si="4"/>
        <v>63</v>
      </c>
      <c r="O10" s="1800">
        <v>103</v>
      </c>
      <c r="P10" s="1791">
        <v>144</v>
      </c>
      <c r="Q10" s="1792">
        <f t="shared" si="5"/>
        <v>247</v>
      </c>
      <c r="R10" s="1805" t="s">
        <v>930</v>
      </c>
      <c r="S10" s="1806" t="s">
        <v>931</v>
      </c>
      <c r="T10" s="1808">
        <v>0</v>
      </c>
      <c r="U10" s="1799">
        <v>0</v>
      </c>
      <c r="V10" s="1803">
        <f t="shared" si="6"/>
        <v>0</v>
      </c>
      <c r="W10" s="1809">
        <f t="shared" si="0"/>
        <v>303</v>
      </c>
      <c r="X10" s="1792">
        <f t="shared" si="0"/>
        <v>330</v>
      </c>
      <c r="Y10" s="1792">
        <f t="shared" si="0"/>
        <v>633</v>
      </c>
    </row>
    <row r="11" spans="1:25" ht="18" customHeight="1">
      <c r="A11" s="1805" t="s">
        <v>932</v>
      </c>
      <c r="B11" s="1806" t="s">
        <v>933</v>
      </c>
      <c r="C11" s="1792">
        <v>0</v>
      </c>
      <c r="D11" s="1810">
        <v>0</v>
      </c>
      <c r="E11" s="1792">
        <f t="shared" si="1"/>
        <v>0</v>
      </c>
      <c r="F11" s="1807">
        <v>19</v>
      </c>
      <c r="G11" s="1807">
        <v>11</v>
      </c>
      <c r="H11" s="1794">
        <f t="shared" si="2"/>
        <v>30</v>
      </c>
      <c r="I11" s="1795">
        <v>64</v>
      </c>
      <c r="J11" s="1796">
        <v>20</v>
      </c>
      <c r="K11" s="1792">
        <f t="shared" si="3"/>
        <v>84</v>
      </c>
      <c r="L11" s="1797">
        <v>39</v>
      </c>
      <c r="M11" s="1798">
        <v>26</v>
      </c>
      <c r="N11" s="1799">
        <f t="shared" si="4"/>
        <v>65</v>
      </c>
      <c r="O11" s="1800">
        <v>143</v>
      </c>
      <c r="P11" s="1791">
        <v>165</v>
      </c>
      <c r="Q11" s="1792">
        <f t="shared" si="5"/>
        <v>308</v>
      </c>
      <c r="R11" s="1805" t="s">
        <v>932</v>
      </c>
      <c r="S11" s="1806" t="s">
        <v>933</v>
      </c>
      <c r="T11" s="1808">
        <v>0</v>
      </c>
      <c r="U11" s="1799">
        <v>0</v>
      </c>
      <c r="V11" s="1803">
        <f t="shared" si="6"/>
        <v>0</v>
      </c>
      <c r="W11" s="1809">
        <f t="shared" si="0"/>
        <v>402</v>
      </c>
      <c r="X11" s="1792">
        <f t="shared" si="0"/>
        <v>334</v>
      </c>
      <c r="Y11" s="1792">
        <f t="shared" si="0"/>
        <v>736</v>
      </c>
    </row>
    <row r="12" spans="1:25" ht="18" customHeight="1">
      <c r="A12" s="1805" t="s">
        <v>934</v>
      </c>
      <c r="B12" s="1806" t="s">
        <v>935</v>
      </c>
      <c r="C12" s="1792">
        <v>0</v>
      </c>
      <c r="D12" s="1810">
        <v>0</v>
      </c>
      <c r="E12" s="1792">
        <f t="shared" si="1"/>
        <v>0</v>
      </c>
      <c r="F12" s="1807">
        <v>34</v>
      </c>
      <c r="G12" s="1807">
        <v>15</v>
      </c>
      <c r="H12" s="1794">
        <f t="shared" si="2"/>
        <v>49</v>
      </c>
      <c r="I12" s="1795">
        <v>14</v>
      </c>
      <c r="J12" s="1796">
        <v>0</v>
      </c>
      <c r="K12" s="1792">
        <f t="shared" si="3"/>
        <v>14</v>
      </c>
      <c r="L12" s="1797">
        <v>22</v>
      </c>
      <c r="M12" s="1798">
        <v>7</v>
      </c>
      <c r="N12" s="1799">
        <f t="shared" si="4"/>
        <v>29</v>
      </c>
      <c r="O12" s="1800">
        <v>43</v>
      </c>
      <c r="P12" s="1791">
        <v>82</v>
      </c>
      <c r="Q12" s="1792">
        <f t="shared" si="5"/>
        <v>125</v>
      </c>
      <c r="R12" s="1805" t="s">
        <v>934</v>
      </c>
      <c r="S12" s="1806" t="s">
        <v>935</v>
      </c>
      <c r="T12" s="1808">
        <v>0</v>
      </c>
      <c r="U12" s="1799">
        <v>0</v>
      </c>
      <c r="V12" s="1803">
        <f t="shared" si="6"/>
        <v>0</v>
      </c>
      <c r="W12" s="1809">
        <f t="shared" si="0"/>
        <v>207</v>
      </c>
      <c r="X12" s="1792">
        <f t="shared" si="0"/>
        <v>205</v>
      </c>
      <c r="Y12" s="1792">
        <f t="shared" si="0"/>
        <v>412</v>
      </c>
    </row>
    <row r="13" spans="1:25" ht="18" customHeight="1">
      <c r="A13" s="1805" t="s">
        <v>936</v>
      </c>
      <c r="B13" s="1806" t="s">
        <v>937</v>
      </c>
      <c r="C13" s="1792">
        <v>0</v>
      </c>
      <c r="D13" s="1810">
        <v>0</v>
      </c>
      <c r="E13" s="1792">
        <f t="shared" si="1"/>
        <v>0</v>
      </c>
      <c r="F13" s="1807">
        <v>15</v>
      </c>
      <c r="G13" s="1807">
        <v>11</v>
      </c>
      <c r="H13" s="1794">
        <f t="shared" si="2"/>
        <v>26</v>
      </c>
      <c r="I13" s="1795">
        <v>13</v>
      </c>
      <c r="J13" s="1796">
        <v>1</v>
      </c>
      <c r="K13" s="1792">
        <f t="shared" si="3"/>
        <v>14</v>
      </c>
      <c r="L13" s="1797">
        <v>11</v>
      </c>
      <c r="M13" s="1798">
        <v>3</v>
      </c>
      <c r="N13" s="1799">
        <f t="shared" si="4"/>
        <v>14</v>
      </c>
      <c r="O13" s="1800">
        <v>34</v>
      </c>
      <c r="P13" s="1791">
        <v>33</v>
      </c>
      <c r="Q13" s="1792">
        <f t="shared" si="5"/>
        <v>67</v>
      </c>
      <c r="R13" s="1805" t="s">
        <v>936</v>
      </c>
      <c r="S13" s="1806" t="s">
        <v>937</v>
      </c>
      <c r="T13" s="1808">
        <v>0</v>
      </c>
      <c r="U13" s="1799">
        <v>0</v>
      </c>
      <c r="V13" s="1803">
        <f t="shared" si="6"/>
        <v>0</v>
      </c>
      <c r="W13" s="1809">
        <f t="shared" si="0"/>
        <v>113</v>
      </c>
      <c r="X13" s="1792">
        <f t="shared" si="0"/>
        <v>67</v>
      </c>
      <c r="Y13" s="1792">
        <f t="shared" si="0"/>
        <v>180</v>
      </c>
    </row>
    <row r="14" spans="1:25" ht="18" customHeight="1">
      <c r="A14" s="1805" t="s">
        <v>938</v>
      </c>
      <c r="B14" s="1806" t="s">
        <v>939</v>
      </c>
      <c r="C14" s="1792">
        <v>0</v>
      </c>
      <c r="D14" s="1810">
        <v>0</v>
      </c>
      <c r="E14" s="1792">
        <f t="shared" si="1"/>
        <v>0</v>
      </c>
      <c r="F14" s="1807">
        <v>1</v>
      </c>
      <c r="G14" s="1807">
        <v>5</v>
      </c>
      <c r="H14" s="1794">
        <f t="shared" si="2"/>
        <v>6</v>
      </c>
      <c r="I14" s="1795">
        <v>0</v>
      </c>
      <c r="J14" s="1796">
        <v>0</v>
      </c>
      <c r="K14" s="1792">
        <f t="shared" si="3"/>
        <v>0</v>
      </c>
      <c r="L14" s="1797">
        <v>0</v>
      </c>
      <c r="M14" s="1798">
        <v>0</v>
      </c>
      <c r="N14" s="1799">
        <f t="shared" si="4"/>
        <v>0</v>
      </c>
      <c r="O14" s="1800">
        <v>29</v>
      </c>
      <c r="P14" s="1791">
        <v>68</v>
      </c>
      <c r="Q14" s="1792">
        <f t="shared" si="5"/>
        <v>97</v>
      </c>
      <c r="R14" s="1805" t="s">
        <v>938</v>
      </c>
      <c r="S14" s="1806" t="s">
        <v>939</v>
      </c>
      <c r="T14" s="1808">
        <v>0</v>
      </c>
      <c r="U14" s="1799">
        <v>0</v>
      </c>
      <c r="V14" s="1803">
        <f t="shared" si="6"/>
        <v>0</v>
      </c>
      <c r="W14" s="1809">
        <f t="shared" si="0"/>
        <v>66</v>
      </c>
      <c r="X14" s="1792">
        <f t="shared" si="0"/>
        <v>123</v>
      </c>
      <c r="Y14" s="1792">
        <f t="shared" si="0"/>
        <v>189</v>
      </c>
    </row>
    <row r="15" spans="1:25" ht="18" customHeight="1">
      <c r="A15" s="1805" t="s">
        <v>940</v>
      </c>
      <c r="B15" s="1806" t="s">
        <v>941</v>
      </c>
      <c r="C15" s="1792">
        <v>0</v>
      </c>
      <c r="D15" s="1810">
        <v>0</v>
      </c>
      <c r="E15" s="1792">
        <f t="shared" si="1"/>
        <v>0</v>
      </c>
      <c r="F15" s="1807">
        <v>7</v>
      </c>
      <c r="G15" s="1807">
        <v>6</v>
      </c>
      <c r="H15" s="1794">
        <f t="shared" si="2"/>
        <v>13</v>
      </c>
      <c r="I15" s="1795">
        <v>0</v>
      </c>
      <c r="J15" s="1796">
        <v>0</v>
      </c>
      <c r="K15" s="1792">
        <f t="shared" si="3"/>
        <v>0</v>
      </c>
      <c r="L15" s="1797">
        <v>10</v>
      </c>
      <c r="M15" s="1798">
        <v>5</v>
      </c>
      <c r="N15" s="1799">
        <f t="shared" si="4"/>
        <v>15</v>
      </c>
      <c r="O15" s="1800">
        <v>10</v>
      </c>
      <c r="P15" s="1791">
        <v>21</v>
      </c>
      <c r="Q15" s="1792">
        <f t="shared" si="5"/>
        <v>31</v>
      </c>
      <c r="R15" s="1805" t="s">
        <v>940</v>
      </c>
      <c r="S15" s="1806" t="s">
        <v>941</v>
      </c>
      <c r="T15" s="1808">
        <v>0</v>
      </c>
      <c r="U15" s="1799">
        <v>0</v>
      </c>
      <c r="V15" s="1803">
        <f t="shared" si="6"/>
        <v>0</v>
      </c>
      <c r="W15" s="1809">
        <f t="shared" si="0"/>
        <v>48</v>
      </c>
      <c r="X15" s="1792">
        <f t="shared" si="0"/>
        <v>63</v>
      </c>
      <c r="Y15" s="1792">
        <f t="shared" si="0"/>
        <v>111</v>
      </c>
    </row>
    <row r="16" spans="1:25" ht="18" customHeight="1">
      <c r="A16" s="1805" t="s">
        <v>942</v>
      </c>
      <c r="B16" s="1806" t="s">
        <v>943</v>
      </c>
      <c r="C16" s="1792">
        <v>0</v>
      </c>
      <c r="D16" s="1810">
        <v>0</v>
      </c>
      <c r="E16" s="1792">
        <f t="shared" si="1"/>
        <v>0</v>
      </c>
      <c r="F16" s="1807">
        <v>15</v>
      </c>
      <c r="G16" s="1807">
        <v>1</v>
      </c>
      <c r="H16" s="1794">
        <f t="shared" si="2"/>
        <v>16</v>
      </c>
      <c r="I16" s="1795">
        <v>0</v>
      </c>
      <c r="J16" s="1796">
        <v>0</v>
      </c>
      <c r="K16" s="1792">
        <f t="shared" si="3"/>
        <v>0</v>
      </c>
      <c r="L16" s="1797">
        <v>0</v>
      </c>
      <c r="M16" s="1798">
        <v>0</v>
      </c>
      <c r="N16" s="1799">
        <f t="shared" si="4"/>
        <v>0</v>
      </c>
      <c r="O16" s="1800">
        <v>11</v>
      </c>
      <c r="P16" s="1791">
        <v>17</v>
      </c>
      <c r="Q16" s="1792">
        <f t="shared" si="5"/>
        <v>28</v>
      </c>
      <c r="R16" s="1805" t="s">
        <v>942</v>
      </c>
      <c r="S16" s="1806" t="s">
        <v>943</v>
      </c>
      <c r="T16" s="1808">
        <v>0</v>
      </c>
      <c r="U16" s="1799">
        <v>0</v>
      </c>
      <c r="V16" s="1803">
        <f t="shared" si="6"/>
        <v>0</v>
      </c>
      <c r="W16" s="1809">
        <f t="shared" si="0"/>
        <v>45</v>
      </c>
      <c r="X16" s="1792">
        <f t="shared" si="0"/>
        <v>32</v>
      </c>
      <c r="Y16" s="1792">
        <f t="shared" si="0"/>
        <v>77</v>
      </c>
    </row>
    <row r="17" spans="1:25" ht="18" customHeight="1">
      <c r="A17" s="1805" t="s">
        <v>944</v>
      </c>
      <c r="B17" s="1806" t="s">
        <v>945</v>
      </c>
      <c r="C17" s="1792">
        <v>33</v>
      </c>
      <c r="D17" s="1810">
        <v>13</v>
      </c>
      <c r="E17" s="1792">
        <f t="shared" si="1"/>
        <v>46</v>
      </c>
      <c r="F17" s="1807">
        <v>0</v>
      </c>
      <c r="G17" s="1807">
        <v>0</v>
      </c>
      <c r="H17" s="1794">
        <f t="shared" si="2"/>
        <v>0</v>
      </c>
      <c r="I17" s="1795">
        <v>15</v>
      </c>
      <c r="J17" s="1796">
        <v>5</v>
      </c>
      <c r="K17" s="1792">
        <f t="shared" si="3"/>
        <v>20</v>
      </c>
      <c r="L17" s="1797">
        <v>23</v>
      </c>
      <c r="M17" s="1798">
        <v>7</v>
      </c>
      <c r="N17" s="1799">
        <f t="shared" si="4"/>
        <v>30</v>
      </c>
      <c r="O17" s="1800">
        <v>61</v>
      </c>
      <c r="P17" s="1791">
        <v>42</v>
      </c>
      <c r="Q17" s="1792">
        <f t="shared" si="5"/>
        <v>103</v>
      </c>
      <c r="R17" s="1805" t="s">
        <v>944</v>
      </c>
      <c r="S17" s="1806" t="s">
        <v>945</v>
      </c>
      <c r="T17" s="1808">
        <v>0</v>
      </c>
      <c r="U17" s="1799">
        <v>0</v>
      </c>
      <c r="V17" s="1803">
        <f t="shared" si="6"/>
        <v>0</v>
      </c>
      <c r="W17" s="1809">
        <f t="shared" si="0"/>
        <v>175</v>
      </c>
      <c r="X17" s="1792">
        <f t="shared" si="0"/>
        <v>120</v>
      </c>
      <c r="Y17" s="1792">
        <f t="shared" si="0"/>
        <v>295</v>
      </c>
    </row>
    <row r="18" spans="1:25" ht="18" customHeight="1">
      <c r="A18" s="1805" t="s">
        <v>946</v>
      </c>
      <c r="B18" s="1806" t="s">
        <v>947</v>
      </c>
      <c r="C18" s="1792">
        <v>42</v>
      </c>
      <c r="D18" s="1810">
        <v>11</v>
      </c>
      <c r="E18" s="1792">
        <f t="shared" si="1"/>
        <v>53</v>
      </c>
      <c r="F18" s="1807">
        <v>0</v>
      </c>
      <c r="G18" s="1807">
        <v>0</v>
      </c>
      <c r="H18" s="1794">
        <f t="shared" si="2"/>
        <v>0</v>
      </c>
      <c r="I18" s="1795">
        <v>15</v>
      </c>
      <c r="J18" s="1796">
        <v>6</v>
      </c>
      <c r="K18" s="1792">
        <f t="shared" si="3"/>
        <v>21</v>
      </c>
      <c r="L18" s="1797">
        <v>52</v>
      </c>
      <c r="M18" s="1798">
        <v>1</v>
      </c>
      <c r="N18" s="1799">
        <f t="shared" si="4"/>
        <v>53</v>
      </c>
      <c r="O18" s="1800">
        <v>62</v>
      </c>
      <c r="P18" s="1791">
        <v>52</v>
      </c>
      <c r="Q18" s="1792">
        <f t="shared" si="5"/>
        <v>114</v>
      </c>
      <c r="R18" s="1805" t="s">
        <v>946</v>
      </c>
      <c r="S18" s="1806" t="s">
        <v>947</v>
      </c>
      <c r="T18" s="1808">
        <v>0</v>
      </c>
      <c r="U18" s="1799">
        <v>0</v>
      </c>
      <c r="V18" s="1803">
        <f t="shared" si="6"/>
        <v>0</v>
      </c>
      <c r="W18" s="1809">
        <f t="shared" si="0"/>
        <v>216</v>
      </c>
      <c r="X18" s="1792">
        <f t="shared" si="0"/>
        <v>123</v>
      </c>
      <c r="Y18" s="1792">
        <f t="shared" si="0"/>
        <v>339</v>
      </c>
    </row>
    <row r="19" spans="1:25" ht="18" customHeight="1">
      <c r="A19" s="1805" t="s">
        <v>948</v>
      </c>
      <c r="B19" s="1806" t="s">
        <v>949</v>
      </c>
      <c r="C19" s="1792">
        <v>0</v>
      </c>
      <c r="D19" s="1810">
        <v>0</v>
      </c>
      <c r="E19" s="1792">
        <f t="shared" si="1"/>
        <v>0</v>
      </c>
      <c r="F19" s="1807">
        <v>28</v>
      </c>
      <c r="G19" s="1807">
        <v>20</v>
      </c>
      <c r="H19" s="1794">
        <f t="shared" si="2"/>
        <v>48</v>
      </c>
      <c r="I19" s="1795">
        <v>24</v>
      </c>
      <c r="J19" s="1796">
        <v>27</v>
      </c>
      <c r="K19" s="1792">
        <f t="shared" si="3"/>
        <v>51</v>
      </c>
      <c r="L19" s="1797">
        <v>28</v>
      </c>
      <c r="M19" s="1798">
        <v>8</v>
      </c>
      <c r="N19" s="1799">
        <f t="shared" si="4"/>
        <v>36</v>
      </c>
      <c r="O19" s="1800">
        <v>98</v>
      </c>
      <c r="P19" s="1791">
        <v>210</v>
      </c>
      <c r="Q19" s="1792">
        <f t="shared" si="5"/>
        <v>308</v>
      </c>
      <c r="R19" s="1805" t="s">
        <v>948</v>
      </c>
      <c r="S19" s="1806" t="s">
        <v>949</v>
      </c>
      <c r="T19" s="1808">
        <v>0</v>
      </c>
      <c r="U19" s="1799">
        <v>0</v>
      </c>
      <c r="V19" s="1803">
        <f t="shared" si="6"/>
        <v>0</v>
      </c>
      <c r="W19" s="1809">
        <f t="shared" si="0"/>
        <v>258</v>
      </c>
      <c r="X19" s="1792">
        <f t="shared" si="0"/>
        <v>377</v>
      </c>
      <c r="Y19" s="1792">
        <f t="shared" si="0"/>
        <v>635</v>
      </c>
    </row>
    <row r="20" spans="1:25" ht="18" customHeight="1">
      <c r="A20" s="1805" t="s">
        <v>950</v>
      </c>
      <c r="B20" s="1806" t="s">
        <v>951</v>
      </c>
      <c r="C20" s="1792">
        <v>0</v>
      </c>
      <c r="D20" s="1810">
        <v>0</v>
      </c>
      <c r="E20" s="1792">
        <f t="shared" si="1"/>
        <v>0</v>
      </c>
      <c r="F20" s="1807">
        <v>16</v>
      </c>
      <c r="G20" s="1807">
        <v>25</v>
      </c>
      <c r="H20" s="1794">
        <f t="shared" si="2"/>
        <v>41</v>
      </c>
      <c r="I20" s="1795">
        <v>0</v>
      </c>
      <c r="J20" s="1796">
        <v>0</v>
      </c>
      <c r="K20" s="1792">
        <f t="shared" si="3"/>
        <v>0</v>
      </c>
      <c r="L20" s="1797">
        <v>0</v>
      </c>
      <c r="M20" s="1798">
        <v>0</v>
      </c>
      <c r="N20" s="1799">
        <f t="shared" si="4"/>
        <v>0</v>
      </c>
      <c r="O20" s="1800">
        <v>46</v>
      </c>
      <c r="P20" s="1791">
        <v>111</v>
      </c>
      <c r="Q20" s="1792">
        <f t="shared" si="5"/>
        <v>157</v>
      </c>
      <c r="R20" s="1805" t="s">
        <v>950</v>
      </c>
      <c r="S20" s="1806" t="s">
        <v>951</v>
      </c>
      <c r="T20" s="1808">
        <v>0</v>
      </c>
      <c r="U20" s="1799">
        <v>0</v>
      </c>
      <c r="V20" s="1803">
        <f t="shared" si="6"/>
        <v>0</v>
      </c>
      <c r="W20" s="1809">
        <f t="shared" si="0"/>
        <v>89</v>
      </c>
      <c r="X20" s="1792">
        <f t="shared" si="0"/>
        <v>215</v>
      </c>
      <c r="Y20" s="1792">
        <f t="shared" si="0"/>
        <v>304</v>
      </c>
    </row>
    <row r="21" spans="1:25" ht="18" customHeight="1">
      <c r="A21" s="1805" t="s">
        <v>952</v>
      </c>
      <c r="B21" s="1806" t="s">
        <v>953</v>
      </c>
      <c r="C21" s="1792">
        <v>0</v>
      </c>
      <c r="D21" s="1810">
        <v>0</v>
      </c>
      <c r="E21" s="1792">
        <f t="shared" si="1"/>
        <v>0</v>
      </c>
      <c r="F21" s="1807">
        <v>4</v>
      </c>
      <c r="G21" s="1807">
        <v>6</v>
      </c>
      <c r="H21" s="1794">
        <f t="shared" si="2"/>
        <v>10</v>
      </c>
      <c r="I21" s="1795">
        <v>0</v>
      </c>
      <c r="J21" s="1796">
        <v>0</v>
      </c>
      <c r="K21" s="1792">
        <f t="shared" si="3"/>
        <v>0</v>
      </c>
      <c r="L21" s="1797">
        <v>0</v>
      </c>
      <c r="M21" s="1798">
        <v>0</v>
      </c>
      <c r="N21" s="1799">
        <f t="shared" si="4"/>
        <v>0</v>
      </c>
      <c r="O21" s="1800">
        <v>10</v>
      </c>
      <c r="P21" s="1791">
        <v>15</v>
      </c>
      <c r="Q21" s="1792">
        <f t="shared" si="5"/>
        <v>25</v>
      </c>
      <c r="R21" s="1805" t="s">
        <v>952</v>
      </c>
      <c r="S21" s="1806" t="s">
        <v>953</v>
      </c>
      <c r="T21" s="1808">
        <v>0</v>
      </c>
      <c r="U21" s="1799">
        <v>0</v>
      </c>
      <c r="V21" s="1803">
        <f t="shared" si="6"/>
        <v>0</v>
      </c>
      <c r="W21" s="1809">
        <f t="shared" si="0"/>
        <v>53</v>
      </c>
      <c r="X21" s="1792">
        <f t="shared" si="0"/>
        <v>84</v>
      </c>
      <c r="Y21" s="1792">
        <f t="shared" si="0"/>
        <v>137</v>
      </c>
    </row>
    <row r="22" spans="1:25" ht="18" customHeight="1">
      <c r="A22" s="1805" t="s">
        <v>954</v>
      </c>
      <c r="B22" s="1806" t="s">
        <v>955</v>
      </c>
      <c r="C22" s="1792">
        <v>0</v>
      </c>
      <c r="D22" s="1810">
        <v>1</v>
      </c>
      <c r="E22" s="1792">
        <f t="shared" si="1"/>
        <v>1</v>
      </c>
      <c r="F22" s="1807">
        <v>24</v>
      </c>
      <c r="G22" s="1807">
        <v>0</v>
      </c>
      <c r="H22" s="1794">
        <f t="shared" si="2"/>
        <v>24</v>
      </c>
      <c r="I22" s="1795">
        <v>0</v>
      </c>
      <c r="J22" s="1796">
        <v>0</v>
      </c>
      <c r="K22" s="1792">
        <f t="shared" si="3"/>
        <v>0</v>
      </c>
      <c r="L22" s="1797">
        <v>24</v>
      </c>
      <c r="M22" s="1798">
        <v>0</v>
      </c>
      <c r="N22" s="1799">
        <f t="shared" si="4"/>
        <v>24</v>
      </c>
      <c r="O22" s="1800">
        <v>66</v>
      </c>
      <c r="P22" s="1791">
        <v>17</v>
      </c>
      <c r="Q22" s="1792">
        <f t="shared" si="5"/>
        <v>83</v>
      </c>
      <c r="R22" s="1805" t="s">
        <v>954</v>
      </c>
      <c r="S22" s="1806" t="s">
        <v>955</v>
      </c>
      <c r="T22" s="1808">
        <v>0</v>
      </c>
      <c r="U22" s="1799">
        <v>0</v>
      </c>
      <c r="V22" s="1803">
        <f t="shared" si="6"/>
        <v>0</v>
      </c>
      <c r="W22" s="1809">
        <f t="shared" si="0"/>
        <v>139</v>
      </c>
      <c r="X22" s="1792">
        <f t="shared" si="0"/>
        <v>53</v>
      </c>
      <c r="Y22" s="1792">
        <f t="shared" si="0"/>
        <v>192</v>
      </c>
    </row>
    <row r="23" spans="1:25" ht="18" customHeight="1">
      <c r="A23" s="1805" t="s">
        <v>956</v>
      </c>
      <c r="B23" s="1806" t="s">
        <v>957</v>
      </c>
      <c r="C23" s="1792">
        <v>0</v>
      </c>
      <c r="D23" s="1810">
        <v>0</v>
      </c>
      <c r="E23" s="1792">
        <f t="shared" si="1"/>
        <v>0</v>
      </c>
      <c r="F23" s="1807">
        <v>5</v>
      </c>
      <c r="G23" s="1807">
        <v>3</v>
      </c>
      <c r="H23" s="1794">
        <f t="shared" si="2"/>
        <v>8</v>
      </c>
      <c r="I23" s="1795">
        <v>0</v>
      </c>
      <c r="J23" s="1796">
        <v>0</v>
      </c>
      <c r="K23" s="1792">
        <f t="shared" si="3"/>
        <v>0</v>
      </c>
      <c r="L23" s="1797">
        <v>19</v>
      </c>
      <c r="M23" s="1798">
        <v>3</v>
      </c>
      <c r="N23" s="1799">
        <f t="shared" si="4"/>
        <v>22</v>
      </c>
      <c r="O23" s="1800">
        <v>17</v>
      </c>
      <c r="P23" s="1791">
        <v>31</v>
      </c>
      <c r="Q23" s="1792">
        <f t="shared" si="5"/>
        <v>48</v>
      </c>
      <c r="R23" s="1805" t="s">
        <v>956</v>
      </c>
      <c r="S23" s="1806" t="s">
        <v>957</v>
      </c>
      <c r="T23" s="1808">
        <v>0</v>
      </c>
      <c r="U23" s="1799">
        <v>0</v>
      </c>
      <c r="V23" s="1803">
        <f t="shared" si="6"/>
        <v>0</v>
      </c>
      <c r="W23" s="1809">
        <f t="shared" si="0"/>
        <v>60</v>
      </c>
      <c r="X23" s="1792">
        <f t="shared" si="0"/>
        <v>54</v>
      </c>
      <c r="Y23" s="1792">
        <f t="shared" si="0"/>
        <v>114</v>
      </c>
    </row>
    <row r="24" spans="1:25" ht="18" customHeight="1">
      <c r="A24" s="1811" t="s">
        <v>1402</v>
      </c>
      <c r="B24" s="1806" t="s">
        <v>691</v>
      </c>
      <c r="C24" s="1792">
        <v>0</v>
      </c>
      <c r="D24" s="1810">
        <v>0</v>
      </c>
      <c r="E24" s="1792">
        <f t="shared" si="1"/>
        <v>0</v>
      </c>
      <c r="F24" s="1807">
        <v>0</v>
      </c>
      <c r="G24" s="1807">
        <v>0</v>
      </c>
      <c r="H24" s="1794">
        <f t="shared" si="2"/>
        <v>0</v>
      </c>
      <c r="I24" s="1795">
        <v>0</v>
      </c>
      <c r="J24" s="1796">
        <v>0</v>
      </c>
      <c r="K24" s="1792">
        <f t="shared" si="3"/>
        <v>0</v>
      </c>
      <c r="L24" s="1797">
        <v>0</v>
      </c>
      <c r="M24" s="1798">
        <v>0</v>
      </c>
      <c r="N24" s="1799">
        <f t="shared" si="4"/>
        <v>0</v>
      </c>
      <c r="O24" s="1800">
        <v>1</v>
      </c>
      <c r="P24" s="1791">
        <v>1</v>
      </c>
      <c r="Q24" s="1792">
        <f t="shared" si="5"/>
        <v>2</v>
      </c>
      <c r="R24" s="1811" t="s">
        <v>1402</v>
      </c>
      <c r="S24" s="1806" t="s">
        <v>691</v>
      </c>
      <c r="T24" s="1808">
        <v>0</v>
      </c>
      <c r="U24" s="1799">
        <v>0</v>
      </c>
      <c r="V24" s="1803">
        <f t="shared" si="6"/>
        <v>0</v>
      </c>
      <c r="W24" s="1809">
        <f t="shared" si="0"/>
        <v>31</v>
      </c>
      <c r="X24" s="1792">
        <f t="shared" si="0"/>
        <v>61</v>
      </c>
      <c r="Y24" s="1792">
        <f t="shared" si="0"/>
        <v>92</v>
      </c>
    </row>
    <row r="25" spans="1:25" ht="18" customHeight="1">
      <c r="A25" s="1811" t="s">
        <v>1403</v>
      </c>
      <c r="B25" s="1806" t="s">
        <v>1404</v>
      </c>
      <c r="C25" s="1792">
        <v>0</v>
      </c>
      <c r="D25" s="1810">
        <v>0</v>
      </c>
      <c r="E25" s="1792">
        <f t="shared" si="1"/>
        <v>0</v>
      </c>
      <c r="F25" s="1807">
        <v>5</v>
      </c>
      <c r="G25" s="1807">
        <v>3</v>
      </c>
      <c r="H25" s="1794">
        <f t="shared" si="2"/>
        <v>8</v>
      </c>
      <c r="I25" s="1795">
        <v>0</v>
      </c>
      <c r="J25" s="1796">
        <v>0</v>
      </c>
      <c r="K25" s="1792">
        <f t="shared" si="3"/>
        <v>0</v>
      </c>
      <c r="L25" s="1797">
        <v>0</v>
      </c>
      <c r="M25" s="1798">
        <v>0</v>
      </c>
      <c r="N25" s="1799">
        <f t="shared" si="4"/>
        <v>0</v>
      </c>
      <c r="O25" s="1800">
        <v>0</v>
      </c>
      <c r="P25" s="1791">
        <v>0</v>
      </c>
      <c r="Q25" s="1792">
        <f t="shared" si="5"/>
        <v>0</v>
      </c>
      <c r="R25" s="1811" t="s">
        <v>1403</v>
      </c>
      <c r="S25" s="1806" t="s">
        <v>1404</v>
      </c>
      <c r="T25" s="1808">
        <v>0</v>
      </c>
      <c r="U25" s="1799">
        <v>0</v>
      </c>
      <c r="V25" s="1803">
        <f t="shared" si="6"/>
        <v>0</v>
      </c>
      <c r="W25" s="1809">
        <f t="shared" si="0"/>
        <v>24</v>
      </c>
      <c r="X25" s="1792">
        <f t="shared" si="0"/>
        <v>25</v>
      </c>
      <c r="Y25" s="1792">
        <f t="shared" si="0"/>
        <v>49</v>
      </c>
    </row>
    <row r="26" spans="1:25" ht="18" customHeight="1">
      <c r="A26" s="1805" t="s">
        <v>961</v>
      </c>
      <c r="B26" s="1806" t="s">
        <v>962</v>
      </c>
      <c r="C26" s="1792">
        <v>0</v>
      </c>
      <c r="D26" s="1810">
        <v>2</v>
      </c>
      <c r="E26" s="1792">
        <f t="shared" si="1"/>
        <v>2</v>
      </c>
      <c r="F26" s="1807">
        <v>25</v>
      </c>
      <c r="G26" s="1807">
        <v>20</v>
      </c>
      <c r="H26" s="1794">
        <f t="shared" si="2"/>
        <v>45</v>
      </c>
      <c r="I26" s="1795">
        <v>23</v>
      </c>
      <c r="J26" s="1796">
        <v>20</v>
      </c>
      <c r="K26" s="1792">
        <f t="shared" si="3"/>
        <v>43</v>
      </c>
      <c r="L26" s="1797">
        <v>24</v>
      </c>
      <c r="M26" s="1798">
        <v>4</v>
      </c>
      <c r="N26" s="1799">
        <f t="shared" si="4"/>
        <v>28</v>
      </c>
      <c r="O26" s="1800">
        <v>63</v>
      </c>
      <c r="P26" s="1791">
        <v>81</v>
      </c>
      <c r="Q26" s="1792">
        <f t="shared" si="5"/>
        <v>144</v>
      </c>
      <c r="R26" s="1805" t="s">
        <v>961</v>
      </c>
      <c r="S26" s="1806" t="s">
        <v>962</v>
      </c>
      <c r="T26" s="1808">
        <v>0</v>
      </c>
      <c r="U26" s="1799">
        <v>0</v>
      </c>
      <c r="V26" s="1803">
        <f t="shared" si="6"/>
        <v>0</v>
      </c>
      <c r="W26" s="1809">
        <f t="shared" si="0"/>
        <v>203</v>
      </c>
      <c r="X26" s="1792">
        <f t="shared" si="0"/>
        <v>189</v>
      </c>
      <c r="Y26" s="1792">
        <f t="shared" si="0"/>
        <v>392</v>
      </c>
    </row>
    <row r="27" spans="1:25" ht="18" customHeight="1">
      <c r="A27" s="1805" t="s">
        <v>963</v>
      </c>
      <c r="B27" s="1806" t="s">
        <v>964</v>
      </c>
      <c r="C27" s="1792">
        <v>0</v>
      </c>
      <c r="D27" s="1810">
        <v>0</v>
      </c>
      <c r="E27" s="1792">
        <f t="shared" si="1"/>
        <v>0</v>
      </c>
      <c r="F27" s="1807">
        <v>44</v>
      </c>
      <c r="G27" s="1807">
        <v>12</v>
      </c>
      <c r="H27" s="1794">
        <f t="shared" si="2"/>
        <v>56</v>
      </c>
      <c r="I27" s="1795">
        <v>0</v>
      </c>
      <c r="J27" s="1796">
        <v>0</v>
      </c>
      <c r="K27" s="1792">
        <f t="shared" si="3"/>
        <v>0</v>
      </c>
      <c r="L27" s="1797">
        <v>11</v>
      </c>
      <c r="M27" s="1798">
        <v>9</v>
      </c>
      <c r="N27" s="1799">
        <f t="shared" si="4"/>
        <v>20</v>
      </c>
      <c r="O27" s="1800">
        <v>26</v>
      </c>
      <c r="P27" s="1791">
        <v>36</v>
      </c>
      <c r="Q27" s="1792">
        <f t="shared" si="5"/>
        <v>62</v>
      </c>
      <c r="R27" s="1805" t="s">
        <v>963</v>
      </c>
      <c r="S27" s="1806" t="s">
        <v>964</v>
      </c>
      <c r="T27" s="1808">
        <v>0</v>
      </c>
      <c r="U27" s="1799">
        <v>0</v>
      </c>
      <c r="V27" s="1803">
        <f t="shared" si="6"/>
        <v>0</v>
      </c>
      <c r="W27" s="1809">
        <f t="shared" si="0"/>
        <v>156</v>
      </c>
      <c r="X27" s="1792">
        <f t="shared" si="0"/>
        <v>134</v>
      </c>
      <c r="Y27" s="1792">
        <f t="shared" si="0"/>
        <v>290</v>
      </c>
    </row>
    <row r="28" spans="1:25" ht="18" customHeight="1">
      <c r="A28" s="1805" t="s">
        <v>965</v>
      </c>
      <c r="B28" s="1806" t="s">
        <v>966</v>
      </c>
      <c r="C28" s="1792">
        <v>0</v>
      </c>
      <c r="D28" s="1810">
        <v>13</v>
      </c>
      <c r="E28" s="1792">
        <f t="shared" si="1"/>
        <v>13</v>
      </c>
      <c r="F28" s="1807">
        <v>22</v>
      </c>
      <c r="G28" s="1807">
        <v>34</v>
      </c>
      <c r="H28" s="1794">
        <f t="shared" si="2"/>
        <v>56</v>
      </c>
      <c r="I28" s="1795">
        <v>27</v>
      </c>
      <c r="J28" s="1796">
        <v>6</v>
      </c>
      <c r="K28" s="1792">
        <f t="shared" si="3"/>
        <v>33</v>
      </c>
      <c r="L28" s="1797">
        <v>10</v>
      </c>
      <c r="M28" s="1798">
        <v>27</v>
      </c>
      <c r="N28" s="1799">
        <f t="shared" si="4"/>
        <v>37</v>
      </c>
      <c r="O28" s="1800">
        <v>34</v>
      </c>
      <c r="P28" s="1791">
        <v>204</v>
      </c>
      <c r="Q28" s="1792">
        <f t="shared" si="5"/>
        <v>238</v>
      </c>
      <c r="R28" s="1805" t="s">
        <v>965</v>
      </c>
      <c r="S28" s="1806" t="s">
        <v>966</v>
      </c>
      <c r="T28" s="1808">
        <v>0</v>
      </c>
      <c r="U28" s="1799">
        <v>0</v>
      </c>
      <c r="V28" s="1803">
        <f t="shared" si="6"/>
        <v>0</v>
      </c>
      <c r="W28" s="1809">
        <f t="shared" si="0"/>
        <v>152</v>
      </c>
      <c r="X28" s="1792">
        <f t="shared" si="0"/>
        <v>493</v>
      </c>
      <c r="Y28" s="1792">
        <f t="shared" si="0"/>
        <v>645</v>
      </c>
    </row>
    <row r="29" spans="1:25" ht="18" customHeight="1">
      <c r="A29" s="1805" t="s">
        <v>967</v>
      </c>
      <c r="B29" s="1806" t="s">
        <v>968</v>
      </c>
      <c r="C29" s="1792">
        <v>2</v>
      </c>
      <c r="D29" s="1810">
        <v>1</v>
      </c>
      <c r="E29" s="1792">
        <f t="shared" si="1"/>
        <v>3</v>
      </c>
      <c r="F29" s="1807">
        <v>1</v>
      </c>
      <c r="G29" s="1807">
        <v>1</v>
      </c>
      <c r="H29" s="1794">
        <f t="shared" si="2"/>
        <v>2</v>
      </c>
      <c r="I29" s="1795">
        <v>0</v>
      </c>
      <c r="J29" s="1796">
        <v>0</v>
      </c>
      <c r="K29" s="1792">
        <f t="shared" si="3"/>
        <v>0</v>
      </c>
      <c r="L29" s="1797">
        <v>1</v>
      </c>
      <c r="M29" s="1798">
        <v>0</v>
      </c>
      <c r="N29" s="1799">
        <f t="shared" si="4"/>
        <v>1</v>
      </c>
      <c r="O29" s="1800">
        <v>9</v>
      </c>
      <c r="P29" s="1791">
        <v>14</v>
      </c>
      <c r="Q29" s="1792">
        <f t="shared" si="5"/>
        <v>23</v>
      </c>
      <c r="R29" s="1805" t="s">
        <v>967</v>
      </c>
      <c r="S29" s="1806" t="s">
        <v>968</v>
      </c>
      <c r="T29" s="1808">
        <v>0</v>
      </c>
      <c r="U29" s="1799">
        <v>0</v>
      </c>
      <c r="V29" s="1803">
        <f t="shared" si="6"/>
        <v>0</v>
      </c>
      <c r="W29" s="1809">
        <f t="shared" si="0"/>
        <v>18</v>
      </c>
      <c r="X29" s="1792">
        <f t="shared" si="0"/>
        <v>22</v>
      </c>
      <c r="Y29" s="1792">
        <f t="shared" si="0"/>
        <v>40</v>
      </c>
    </row>
    <row r="30" spans="1:25" ht="18" customHeight="1">
      <c r="A30" s="1805" t="s">
        <v>969</v>
      </c>
      <c r="B30" s="1806" t="s">
        <v>970</v>
      </c>
      <c r="C30" s="1792">
        <v>0</v>
      </c>
      <c r="D30" s="1810">
        <v>11</v>
      </c>
      <c r="E30" s="1792">
        <f t="shared" si="1"/>
        <v>11</v>
      </c>
      <c r="F30" s="1807">
        <v>84</v>
      </c>
      <c r="G30" s="1807">
        <v>68</v>
      </c>
      <c r="H30" s="1794">
        <f t="shared" si="2"/>
        <v>152</v>
      </c>
      <c r="I30" s="1795">
        <v>31</v>
      </c>
      <c r="J30" s="1796">
        <v>35</v>
      </c>
      <c r="K30" s="1792">
        <f t="shared" si="3"/>
        <v>66</v>
      </c>
      <c r="L30" s="1797">
        <v>44</v>
      </c>
      <c r="M30" s="1798">
        <v>18</v>
      </c>
      <c r="N30" s="1799">
        <f t="shared" si="4"/>
        <v>62</v>
      </c>
      <c r="O30" s="1800">
        <v>8</v>
      </c>
      <c r="P30" s="1791">
        <v>58</v>
      </c>
      <c r="Q30" s="1792">
        <f t="shared" si="5"/>
        <v>66</v>
      </c>
      <c r="R30" s="1805" t="s">
        <v>969</v>
      </c>
      <c r="S30" s="1806" t="s">
        <v>970</v>
      </c>
      <c r="T30" s="1808">
        <v>0</v>
      </c>
      <c r="U30" s="1799">
        <v>0</v>
      </c>
      <c r="V30" s="1803">
        <f t="shared" si="6"/>
        <v>0</v>
      </c>
      <c r="W30" s="1809">
        <f t="shared" si="0"/>
        <v>355</v>
      </c>
      <c r="X30" s="1792">
        <f t="shared" si="0"/>
        <v>353</v>
      </c>
      <c r="Y30" s="1792">
        <f t="shared" si="0"/>
        <v>708</v>
      </c>
    </row>
    <row r="31" spans="1:25" ht="18" customHeight="1">
      <c r="A31" s="1805" t="s">
        <v>971</v>
      </c>
      <c r="B31" s="1806" t="s">
        <v>972</v>
      </c>
      <c r="C31" s="1792">
        <v>6</v>
      </c>
      <c r="D31" s="1810">
        <v>0</v>
      </c>
      <c r="E31" s="1792">
        <f t="shared" si="1"/>
        <v>6</v>
      </c>
      <c r="F31" s="1807">
        <v>30</v>
      </c>
      <c r="G31" s="1807">
        <v>1</v>
      </c>
      <c r="H31" s="1794">
        <f t="shared" si="2"/>
        <v>31</v>
      </c>
      <c r="I31" s="1795">
        <v>0</v>
      </c>
      <c r="J31" s="1796">
        <v>0</v>
      </c>
      <c r="K31" s="1792">
        <f t="shared" si="3"/>
        <v>0</v>
      </c>
      <c r="L31" s="1797">
        <v>0</v>
      </c>
      <c r="M31" s="1798">
        <v>0</v>
      </c>
      <c r="N31" s="1799">
        <f t="shared" si="4"/>
        <v>0</v>
      </c>
      <c r="O31" s="1800">
        <v>26</v>
      </c>
      <c r="P31" s="1791">
        <v>21</v>
      </c>
      <c r="Q31" s="1792">
        <f t="shared" si="5"/>
        <v>47</v>
      </c>
      <c r="R31" s="1805" t="s">
        <v>971</v>
      </c>
      <c r="S31" s="1806" t="s">
        <v>972</v>
      </c>
      <c r="T31" s="1808">
        <v>0</v>
      </c>
      <c r="U31" s="1799">
        <v>0</v>
      </c>
      <c r="V31" s="1803">
        <f t="shared" si="6"/>
        <v>0</v>
      </c>
      <c r="W31" s="1809">
        <f t="shared" si="0"/>
        <v>107</v>
      </c>
      <c r="X31" s="1792">
        <f t="shared" si="0"/>
        <v>51</v>
      </c>
      <c r="Y31" s="1792">
        <f t="shared" si="0"/>
        <v>158</v>
      </c>
    </row>
    <row r="32" spans="1:25" ht="18" customHeight="1">
      <c r="A32" s="1805" t="s">
        <v>973</v>
      </c>
      <c r="B32" s="1806" t="s">
        <v>974</v>
      </c>
      <c r="C32" s="1792">
        <v>0</v>
      </c>
      <c r="D32" s="1810">
        <v>0</v>
      </c>
      <c r="E32" s="1792">
        <f t="shared" si="1"/>
        <v>0</v>
      </c>
      <c r="F32" s="1807">
        <v>0</v>
      </c>
      <c r="G32" s="1807">
        <v>0</v>
      </c>
      <c r="H32" s="1794">
        <f t="shared" si="2"/>
        <v>0</v>
      </c>
      <c r="I32" s="1795">
        <v>0</v>
      </c>
      <c r="J32" s="1796">
        <v>0</v>
      </c>
      <c r="K32" s="1792">
        <f t="shared" si="3"/>
        <v>0</v>
      </c>
      <c r="L32" s="1797">
        <v>0</v>
      </c>
      <c r="M32" s="1798">
        <v>0</v>
      </c>
      <c r="N32" s="1799">
        <f t="shared" si="4"/>
        <v>0</v>
      </c>
      <c r="O32" s="1800">
        <v>1</v>
      </c>
      <c r="P32" s="1791">
        <v>0</v>
      </c>
      <c r="Q32" s="1792">
        <f t="shared" si="5"/>
        <v>1</v>
      </c>
      <c r="R32" s="1805" t="s">
        <v>973</v>
      </c>
      <c r="S32" s="1806" t="s">
        <v>974</v>
      </c>
      <c r="T32" s="1808">
        <v>0</v>
      </c>
      <c r="U32" s="1799">
        <v>0</v>
      </c>
      <c r="V32" s="1803">
        <f t="shared" si="6"/>
        <v>0</v>
      </c>
      <c r="W32" s="1809">
        <f t="shared" si="0"/>
        <v>1</v>
      </c>
      <c r="X32" s="1792">
        <f t="shared" si="0"/>
        <v>0</v>
      </c>
      <c r="Y32" s="1792">
        <f t="shared" si="0"/>
        <v>1</v>
      </c>
    </row>
    <row r="33" spans="1:25" ht="18" customHeight="1">
      <c r="A33" s="1805" t="s">
        <v>975</v>
      </c>
      <c r="B33" s="1806" t="s">
        <v>976</v>
      </c>
      <c r="C33" s="1792">
        <v>0</v>
      </c>
      <c r="D33" s="1810">
        <v>0</v>
      </c>
      <c r="E33" s="1792">
        <f t="shared" si="1"/>
        <v>0</v>
      </c>
      <c r="F33" s="1807">
        <v>31</v>
      </c>
      <c r="G33" s="1807">
        <v>30</v>
      </c>
      <c r="H33" s="1794">
        <f t="shared" si="2"/>
        <v>61</v>
      </c>
      <c r="I33" s="1795">
        <v>0</v>
      </c>
      <c r="J33" s="1796">
        <v>0</v>
      </c>
      <c r="K33" s="1792">
        <f t="shared" si="3"/>
        <v>0</v>
      </c>
      <c r="L33" s="1797">
        <v>10</v>
      </c>
      <c r="M33" s="1798">
        <v>0</v>
      </c>
      <c r="N33" s="1799">
        <f t="shared" si="4"/>
        <v>10</v>
      </c>
      <c r="O33" s="1800">
        <v>323</v>
      </c>
      <c r="P33" s="1791">
        <v>545</v>
      </c>
      <c r="Q33" s="1792">
        <f t="shared" si="5"/>
        <v>868</v>
      </c>
      <c r="R33" s="1805" t="s">
        <v>975</v>
      </c>
      <c r="S33" s="1806" t="s">
        <v>976</v>
      </c>
      <c r="T33" s="1808">
        <v>0</v>
      </c>
      <c r="U33" s="1799">
        <v>0</v>
      </c>
      <c r="V33" s="1803">
        <f t="shared" si="6"/>
        <v>0</v>
      </c>
      <c r="W33" s="1809">
        <f t="shared" si="0"/>
        <v>489</v>
      </c>
      <c r="X33" s="1792">
        <f t="shared" si="0"/>
        <v>820</v>
      </c>
      <c r="Y33" s="1792">
        <f t="shared" si="0"/>
        <v>1309</v>
      </c>
    </row>
    <row r="34" spans="1:25" ht="18" customHeight="1">
      <c r="A34" s="1805" t="s">
        <v>977</v>
      </c>
      <c r="B34" s="1806" t="s">
        <v>978</v>
      </c>
      <c r="C34" s="1792">
        <v>1</v>
      </c>
      <c r="D34" s="1810">
        <v>15</v>
      </c>
      <c r="E34" s="1792">
        <f t="shared" si="1"/>
        <v>16</v>
      </c>
      <c r="F34" s="1807">
        <v>15</v>
      </c>
      <c r="G34" s="1807">
        <v>26</v>
      </c>
      <c r="H34" s="1794">
        <f t="shared" si="2"/>
        <v>41</v>
      </c>
      <c r="I34" s="1795">
        <v>10</v>
      </c>
      <c r="J34" s="1796">
        <v>4</v>
      </c>
      <c r="K34" s="1792">
        <f t="shared" si="3"/>
        <v>14</v>
      </c>
      <c r="L34" s="1797">
        <v>0</v>
      </c>
      <c r="M34" s="1798">
        <v>0</v>
      </c>
      <c r="N34" s="1799">
        <f t="shared" si="4"/>
        <v>0</v>
      </c>
      <c r="O34" s="1800">
        <v>29</v>
      </c>
      <c r="P34" s="1791">
        <v>225</v>
      </c>
      <c r="Q34" s="1792">
        <f t="shared" si="5"/>
        <v>254</v>
      </c>
      <c r="R34" s="1805" t="s">
        <v>977</v>
      </c>
      <c r="S34" s="1806" t="s">
        <v>978</v>
      </c>
      <c r="T34" s="1808">
        <v>0</v>
      </c>
      <c r="U34" s="1799">
        <v>0</v>
      </c>
      <c r="V34" s="1803">
        <f t="shared" si="6"/>
        <v>0</v>
      </c>
      <c r="W34" s="1809">
        <f t="shared" si="0"/>
        <v>181</v>
      </c>
      <c r="X34" s="1792">
        <f t="shared" si="0"/>
        <v>566</v>
      </c>
      <c r="Y34" s="1792">
        <f t="shared" si="0"/>
        <v>747</v>
      </c>
    </row>
    <row r="35" spans="1:25" ht="18" customHeight="1">
      <c r="A35" s="1805" t="s">
        <v>979</v>
      </c>
      <c r="B35" s="1806" t="s">
        <v>980</v>
      </c>
      <c r="C35" s="1792">
        <v>0</v>
      </c>
      <c r="D35" s="1810">
        <v>0</v>
      </c>
      <c r="E35" s="1792">
        <f t="shared" si="1"/>
        <v>0</v>
      </c>
      <c r="F35" s="1807">
        <v>0</v>
      </c>
      <c r="G35" s="1807">
        <v>0</v>
      </c>
      <c r="H35" s="1794">
        <f t="shared" si="2"/>
        <v>0</v>
      </c>
      <c r="I35" s="1795">
        <v>0</v>
      </c>
      <c r="J35" s="1796">
        <v>0</v>
      </c>
      <c r="K35" s="1792">
        <f t="shared" si="3"/>
        <v>0</v>
      </c>
      <c r="L35" s="1797">
        <v>0</v>
      </c>
      <c r="M35" s="1798">
        <v>0</v>
      </c>
      <c r="N35" s="1799">
        <f t="shared" si="4"/>
        <v>0</v>
      </c>
      <c r="O35" s="1800">
        <v>34</v>
      </c>
      <c r="P35" s="1791">
        <v>65</v>
      </c>
      <c r="Q35" s="1792">
        <f t="shared" si="5"/>
        <v>99</v>
      </c>
      <c r="R35" s="1805" t="s">
        <v>979</v>
      </c>
      <c r="S35" s="1806" t="s">
        <v>980</v>
      </c>
      <c r="T35" s="1808">
        <v>0</v>
      </c>
      <c r="U35" s="1799">
        <v>0</v>
      </c>
      <c r="V35" s="1803">
        <f t="shared" si="6"/>
        <v>0</v>
      </c>
      <c r="W35" s="1809">
        <f t="shared" si="0"/>
        <v>66</v>
      </c>
      <c r="X35" s="1792">
        <f t="shared" si="0"/>
        <v>170</v>
      </c>
      <c r="Y35" s="1792">
        <f t="shared" si="0"/>
        <v>236</v>
      </c>
    </row>
    <row r="36" spans="1:25" ht="18" customHeight="1">
      <c r="A36" s="1805" t="s">
        <v>981</v>
      </c>
      <c r="B36" s="1806" t="s">
        <v>982</v>
      </c>
      <c r="C36" s="1792">
        <v>0</v>
      </c>
      <c r="D36" s="1810">
        <v>0</v>
      </c>
      <c r="E36" s="1792">
        <f t="shared" si="1"/>
        <v>0</v>
      </c>
      <c r="F36" s="1807">
        <v>7</v>
      </c>
      <c r="G36" s="1807">
        <v>11</v>
      </c>
      <c r="H36" s="1794">
        <f t="shared" si="2"/>
        <v>18</v>
      </c>
      <c r="I36" s="1795">
        <v>0</v>
      </c>
      <c r="J36" s="1796">
        <v>0</v>
      </c>
      <c r="K36" s="1792">
        <f t="shared" si="3"/>
        <v>0</v>
      </c>
      <c r="L36" s="1797">
        <v>0</v>
      </c>
      <c r="M36" s="1798">
        <v>0</v>
      </c>
      <c r="N36" s="1799">
        <f t="shared" si="4"/>
        <v>0</v>
      </c>
      <c r="O36" s="1800">
        <v>21</v>
      </c>
      <c r="P36" s="1791">
        <v>66</v>
      </c>
      <c r="Q36" s="1792">
        <f t="shared" si="5"/>
        <v>87</v>
      </c>
      <c r="R36" s="1805" t="s">
        <v>981</v>
      </c>
      <c r="S36" s="1806" t="s">
        <v>982</v>
      </c>
      <c r="T36" s="1808">
        <v>0</v>
      </c>
      <c r="U36" s="1799">
        <v>0</v>
      </c>
      <c r="V36" s="1803">
        <f t="shared" si="6"/>
        <v>0</v>
      </c>
      <c r="W36" s="1809">
        <f t="shared" si="0"/>
        <v>39</v>
      </c>
      <c r="X36" s="1792">
        <f t="shared" si="0"/>
        <v>99</v>
      </c>
      <c r="Y36" s="1792">
        <f t="shared" si="0"/>
        <v>138</v>
      </c>
    </row>
    <row r="37" spans="1:25" ht="18" customHeight="1">
      <c r="A37" s="1805" t="s">
        <v>983</v>
      </c>
      <c r="B37" s="1806" t="s">
        <v>984</v>
      </c>
      <c r="C37" s="1792">
        <v>0</v>
      </c>
      <c r="D37" s="1810">
        <v>0</v>
      </c>
      <c r="E37" s="1792">
        <f t="shared" si="1"/>
        <v>0</v>
      </c>
      <c r="F37" s="1807">
        <v>5</v>
      </c>
      <c r="G37" s="1807">
        <v>4</v>
      </c>
      <c r="H37" s="1794">
        <f t="shared" si="2"/>
        <v>9</v>
      </c>
      <c r="I37" s="1812">
        <v>0</v>
      </c>
      <c r="J37" s="1813">
        <v>0</v>
      </c>
      <c r="K37" s="1792">
        <f t="shared" si="3"/>
        <v>0</v>
      </c>
      <c r="L37" s="1814">
        <v>0</v>
      </c>
      <c r="M37" s="1815">
        <v>0</v>
      </c>
      <c r="N37" s="1799">
        <f t="shared" si="4"/>
        <v>0</v>
      </c>
      <c r="O37" s="1816">
        <v>154</v>
      </c>
      <c r="P37" s="1817">
        <v>176</v>
      </c>
      <c r="Q37" s="1792">
        <f t="shared" si="5"/>
        <v>330</v>
      </c>
      <c r="R37" s="1805" t="s">
        <v>983</v>
      </c>
      <c r="S37" s="1806" t="s">
        <v>984</v>
      </c>
      <c r="T37" s="1808">
        <v>0</v>
      </c>
      <c r="U37" s="1799">
        <v>0</v>
      </c>
      <c r="V37" s="1803">
        <f t="shared" si="6"/>
        <v>0</v>
      </c>
      <c r="W37" s="1809">
        <f t="shared" si="0"/>
        <v>174</v>
      </c>
      <c r="X37" s="1792">
        <f t="shared" si="0"/>
        <v>202</v>
      </c>
      <c r="Y37" s="1792">
        <f t="shared" si="0"/>
        <v>376</v>
      </c>
    </row>
    <row r="38" spans="1:25" ht="18" customHeight="1">
      <c r="A38" s="1805" t="s">
        <v>985</v>
      </c>
      <c r="B38" s="1806" t="s">
        <v>986</v>
      </c>
      <c r="C38" s="1792">
        <v>0</v>
      </c>
      <c r="D38" s="1810">
        <v>0</v>
      </c>
      <c r="E38" s="1792">
        <f t="shared" si="1"/>
        <v>0</v>
      </c>
      <c r="F38" s="1807">
        <v>4</v>
      </c>
      <c r="G38" s="1807">
        <v>10</v>
      </c>
      <c r="H38" s="1794">
        <f t="shared" si="2"/>
        <v>14</v>
      </c>
      <c r="I38" s="1795">
        <v>10</v>
      </c>
      <c r="J38" s="1796">
        <v>11</v>
      </c>
      <c r="K38" s="1792">
        <f t="shared" si="3"/>
        <v>21</v>
      </c>
      <c r="L38" s="1797">
        <v>0</v>
      </c>
      <c r="M38" s="1798">
        <v>0</v>
      </c>
      <c r="N38" s="1799">
        <f t="shared" si="4"/>
        <v>0</v>
      </c>
      <c r="O38" s="1800">
        <v>18</v>
      </c>
      <c r="P38" s="1791">
        <v>30</v>
      </c>
      <c r="Q38" s="1792">
        <f t="shared" si="5"/>
        <v>48</v>
      </c>
      <c r="R38" s="1805" t="s">
        <v>985</v>
      </c>
      <c r="S38" s="1806" t="s">
        <v>986</v>
      </c>
      <c r="T38" s="1808">
        <v>0</v>
      </c>
      <c r="U38" s="1799">
        <v>0</v>
      </c>
      <c r="V38" s="1803">
        <f t="shared" si="6"/>
        <v>0</v>
      </c>
      <c r="W38" s="1809">
        <f t="shared" si="0"/>
        <v>85</v>
      </c>
      <c r="X38" s="1792">
        <f t="shared" si="0"/>
        <v>200</v>
      </c>
      <c r="Y38" s="1792">
        <f t="shared" si="0"/>
        <v>285</v>
      </c>
    </row>
    <row r="39" spans="1:25" ht="18" customHeight="1">
      <c r="A39" s="1805" t="s">
        <v>987</v>
      </c>
      <c r="B39" s="1806" t="s">
        <v>988</v>
      </c>
      <c r="C39" s="1792">
        <v>0</v>
      </c>
      <c r="D39" s="1810">
        <v>1</v>
      </c>
      <c r="E39" s="1792">
        <f t="shared" si="1"/>
        <v>1</v>
      </c>
      <c r="F39" s="1807">
        <v>7</v>
      </c>
      <c r="G39" s="1807">
        <v>8</v>
      </c>
      <c r="H39" s="1794">
        <f t="shared" si="2"/>
        <v>15</v>
      </c>
      <c r="I39" s="1795">
        <v>0</v>
      </c>
      <c r="J39" s="1796">
        <v>0</v>
      </c>
      <c r="K39" s="1792">
        <f t="shared" si="3"/>
        <v>0</v>
      </c>
      <c r="L39" s="1797">
        <v>0</v>
      </c>
      <c r="M39" s="1798">
        <v>0</v>
      </c>
      <c r="N39" s="1799">
        <f t="shared" si="4"/>
        <v>0</v>
      </c>
      <c r="O39" s="1800">
        <v>14</v>
      </c>
      <c r="P39" s="1791">
        <v>21</v>
      </c>
      <c r="Q39" s="1792">
        <f t="shared" si="5"/>
        <v>35</v>
      </c>
      <c r="R39" s="1805" t="s">
        <v>987</v>
      </c>
      <c r="S39" s="1806" t="s">
        <v>988</v>
      </c>
      <c r="T39" s="1808">
        <v>0</v>
      </c>
      <c r="U39" s="1799">
        <v>0</v>
      </c>
      <c r="V39" s="1803">
        <f t="shared" si="6"/>
        <v>0</v>
      </c>
      <c r="W39" s="1809">
        <f t="shared" si="0"/>
        <v>59</v>
      </c>
      <c r="X39" s="1792">
        <f t="shared" si="0"/>
        <v>62</v>
      </c>
      <c r="Y39" s="1792">
        <f t="shared" si="0"/>
        <v>121</v>
      </c>
    </row>
    <row r="40" spans="1:25" ht="18" customHeight="1">
      <c r="A40" s="1805" t="s">
        <v>989</v>
      </c>
      <c r="B40" s="1806" t="s">
        <v>990</v>
      </c>
      <c r="C40" s="1792">
        <v>2</v>
      </c>
      <c r="D40" s="1810">
        <v>1</v>
      </c>
      <c r="E40" s="1792">
        <f t="shared" si="1"/>
        <v>3</v>
      </c>
      <c r="F40" s="1807">
        <v>7</v>
      </c>
      <c r="G40" s="1807">
        <v>8</v>
      </c>
      <c r="H40" s="1794">
        <f t="shared" si="2"/>
        <v>15</v>
      </c>
      <c r="I40" s="1795">
        <v>0</v>
      </c>
      <c r="J40" s="1796">
        <v>0</v>
      </c>
      <c r="K40" s="1792">
        <f t="shared" si="3"/>
        <v>0</v>
      </c>
      <c r="L40" s="1797">
        <v>0</v>
      </c>
      <c r="M40" s="1798">
        <v>0</v>
      </c>
      <c r="N40" s="1799">
        <f t="shared" si="4"/>
        <v>0</v>
      </c>
      <c r="O40" s="1800">
        <v>15</v>
      </c>
      <c r="P40" s="1791">
        <v>17</v>
      </c>
      <c r="Q40" s="1792">
        <f t="shared" si="5"/>
        <v>32</v>
      </c>
      <c r="R40" s="1805" t="s">
        <v>989</v>
      </c>
      <c r="S40" s="1806" t="s">
        <v>990</v>
      </c>
      <c r="T40" s="1808">
        <v>0</v>
      </c>
      <c r="U40" s="1799">
        <v>0</v>
      </c>
      <c r="V40" s="1803">
        <f t="shared" si="6"/>
        <v>0</v>
      </c>
      <c r="W40" s="1809">
        <f t="shared" si="0"/>
        <v>43</v>
      </c>
      <c r="X40" s="1792">
        <f t="shared" si="0"/>
        <v>37</v>
      </c>
      <c r="Y40" s="1792">
        <f t="shared" si="0"/>
        <v>80</v>
      </c>
    </row>
    <row r="41" spans="1:25" ht="18" customHeight="1">
      <c r="A41" s="1805" t="s">
        <v>991</v>
      </c>
      <c r="B41" s="1806" t="s">
        <v>992</v>
      </c>
      <c r="C41" s="1792">
        <v>0</v>
      </c>
      <c r="D41" s="1810">
        <v>0</v>
      </c>
      <c r="E41" s="1792">
        <f t="shared" si="1"/>
        <v>0</v>
      </c>
      <c r="F41" s="1807">
        <v>3</v>
      </c>
      <c r="G41" s="1807">
        <v>10</v>
      </c>
      <c r="H41" s="1794">
        <f t="shared" si="2"/>
        <v>13</v>
      </c>
      <c r="I41" s="1795">
        <v>0</v>
      </c>
      <c r="J41" s="1796">
        <v>0</v>
      </c>
      <c r="K41" s="1792">
        <f t="shared" si="3"/>
        <v>0</v>
      </c>
      <c r="L41" s="1797">
        <v>0</v>
      </c>
      <c r="M41" s="1798">
        <v>0</v>
      </c>
      <c r="N41" s="1799">
        <f t="shared" si="4"/>
        <v>0</v>
      </c>
      <c r="O41" s="1800">
        <v>18</v>
      </c>
      <c r="P41" s="1791">
        <v>21</v>
      </c>
      <c r="Q41" s="1792">
        <f t="shared" si="5"/>
        <v>39</v>
      </c>
      <c r="R41" s="1805" t="s">
        <v>991</v>
      </c>
      <c r="S41" s="1806" t="s">
        <v>992</v>
      </c>
      <c r="T41" s="1808">
        <v>0</v>
      </c>
      <c r="U41" s="1799">
        <v>0</v>
      </c>
      <c r="V41" s="1803">
        <f t="shared" si="6"/>
        <v>0</v>
      </c>
      <c r="W41" s="1809">
        <f t="shared" si="0"/>
        <v>30</v>
      </c>
      <c r="X41" s="1792">
        <f t="shared" si="0"/>
        <v>61</v>
      </c>
      <c r="Y41" s="1792">
        <f t="shared" si="0"/>
        <v>91</v>
      </c>
    </row>
    <row r="42" spans="1:25" ht="18" customHeight="1">
      <c r="A42" s="1805" t="s">
        <v>993</v>
      </c>
      <c r="B42" s="1806" t="s">
        <v>994</v>
      </c>
      <c r="C42" s="1792">
        <v>0</v>
      </c>
      <c r="D42" s="1810">
        <v>0</v>
      </c>
      <c r="E42" s="1792">
        <f t="shared" si="1"/>
        <v>0</v>
      </c>
      <c r="F42" s="1807">
        <v>3</v>
      </c>
      <c r="G42" s="1807">
        <v>2</v>
      </c>
      <c r="H42" s="1794">
        <f t="shared" si="2"/>
        <v>5</v>
      </c>
      <c r="I42" s="1795">
        <v>0</v>
      </c>
      <c r="J42" s="1796">
        <v>0</v>
      </c>
      <c r="K42" s="1792">
        <f t="shared" si="3"/>
        <v>0</v>
      </c>
      <c r="L42" s="1797">
        <v>0</v>
      </c>
      <c r="M42" s="1798">
        <v>0</v>
      </c>
      <c r="N42" s="1799">
        <f t="shared" si="4"/>
        <v>0</v>
      </c>
      <c r="O42" s="1800">
        <v>7</v>
      </c>
      <c r="P42" s="1791">
        <v>10</v>
      </c>
      <c r="Q42" s="1792">
        <f t="shared" si="5"/>
        <v>17</v>
      </c>
      <c r="R42" s="1805" t="s">
        <v>993</v>
      </c>
      <c r="S42" s="1806" t="s">
        <v>994</v>
      </c>
      <c r="T42" s="1808">
        <v>0</v>
      </c>
      <c r="U42" s="1799">
        <v>0</v>
      </c>
      <c r="V42" s="1803">
        <f t="shared" si="6"/>
        <v>0</v>
      </c>
      <c r="W42" s="1809">
        <f t="shared" si="0"/>
        <v>18</v>
      </c>
      <c r="X42" s="1792">
        <f t="shared" si="0"/>
        <v>24</v>
      </c>
      <c r="Y42" s="1792">
        <f t="shared" si="0"/>
        <v>42</v>
      </c>
    </row>
    <row r="43" spans="1:25" ht="18" customHeight="1" thickBot="1">
      <c r="A43" s="1818" t="s">
        <v>995</v>
      </c>
      <c r="B43" s="1819" t="s">
        <v>489</v>
      </c>
      <c r="C43" s="1820">
        <v>0</v>
      </c>
      <c r="D43" s="1821">
        <v>0</v>
      </c>
      <c r="E43" s="1792">
        <f t="shared" si="1"/>
        <v>0</v>
      </c>
      <c r="F43" s="1822">
        <v>5</v>
      </c>
      <c r="G43" s="1822">
        <v>3</v>
      </c>
      <c r="H43" s="1794">
        <f t="shared" si="2"/>
        <v>8</v>
      </c>
      <c r="I43" s="1812">
        <v>113</v>
      </c>
      <c r="J43" s="1813">
        <v>123</v>
      </c>
      <c r="K43" s="1792">
        <f t="shared" si="3"/>
        <v>236</v>
      </c>
      <c r="L43" s="1814">
        <v>48</v>
      </c>
      <c r="M43" s="1815">
        <v>13</v>
      </c>
      <c r="N43" s="1799">
        <f t="shared" si="4"/>
        <v>61</v>
      </c>
      <c r="O43" s="1816">
        <v>76</v>
      </c>
      <c r="P43" s="1817">
        <v>160</v>
      </c>
      <c r="Q43" s="1792">
        <f t="shared" si="5"/>
        <v>236</v>
      </c>
      <c r="R43" s="1818" t="s">
        <v>995</v>
      </c>
      <c r="S43" s="1819" t="s">
        <v>489</v>
      </c>
      <c r="T43" s="1808">
        <v>0</v>
      </c>
      <c r="U43" s="1799">
        <v>0</v>
      </c>
      <c r="V43" s="1803">
        <f t="shared" si="6"/>
        <v>0</v>
      </c>
      <c r="W43" s="1823">
        <f t="shared" si="0"/>
        <v>1355</v>
      </c>
      <c r="X43" s="1820">
        <f t="shared" si="0"/>
        <v>810</v>
      </c>
      <c r="Y43" s="1820">
        <f t="shared" si="0"/>
        <v>2165</v>
      </c>
    </row>
    <row r="44" spans="1:25" ht="18" customHeight="1">
      <c r="A44" s="1824" t="s">
        <v>1400</v>
      </c>
      <c r="B44" s="1825" t="s">
        <v>96</v>
      </c>
      <c r="C44" s="1826">
        <f>SUM(C8:C43)</f>
        <v>96</v>
      </c>
      <c r="D44" s="1826">
        <f t="shared" ref="D44:Q44" si="7">SUM(D8:D43)</f>
        <v>108</v>
      </c>
      <c r="E44" s="1826">
        <f t="shared" si="7"/>
        <v>204</v>
      </c>
      <c r="F44" s="1827">
        <f>SUM(F8:F43)</f>
        <v>499</v>
      </c>
      <c r="G44" s="1827">
        <f>SUM(G8:G43)</f>
        <v>364</v>
      </c>
      <c r="H44" s="1828">
        <f t="shared" si="7"/>
        <v>863</v>
      </c>
      <c r="I44" s="1826">
        <f>SUM(I8:I43)</f>
        <v>427</v>
      </c>
      <c r="J44" s="1826">
        <f>SUM(J8:J43)</f>
        <v>301</v>
      </c>
      <c r="K44" s="1826">
        <f>SUM(K8:K43)</f>
        <v>728</v>
      </c>
      <c r="L44" s="1829">
        <f t="shared" si="7"/>
        <v>462</v>
      </c>
      <c r="M44" s="1829">
        <f t="shared" si="7"/>
        <v>165</v>
      </c>
      <c r="N44" s="1829">
        <f t="shared" si="7"/>
        <v>627</v>
      </c>
      <c r="O44" s="1826">
        <f t="shared" si="7"/>
        <v>2017</v>
      </c>
      <c r="P44" s="1826">
        <f t="shared" si="7"/>
        <v>2914</v>
      </c>
      <c r="Q44" s="1826">
        <f t="shared" si="7"/>
        <v>4931</v>
      </c>
      <c r="R44" s="1830" t="s">
        <v>1400</v>
      </c>
      <c r="S44" s="1825" t="s">
        <v>96</v>
      </c>
      <c r="T44" s="1829">
        <f>SUM(T8:T43)</f>
        <v>0</v>
      </c>
      <c r="U44" s="1831">
        <f>SUM(U8:U43)</f>
        <v>1</v>
      </c>
      <c r="V44" s="1832">
        <f>SUM(V8:V43)</f>
        <v>1</v>
      </c>
      <c r="W44" s="1833">
        <f t="shared" si="0"/>
        <v>6830</v>
      </c>
      <c r="X44" s="1834">
        <f t="shared" si="0"/>
        <v>7498</v>
      </c>
      <c r="Y44" s="1834">
        <f t="shared" si="0"/>
        <v>14328</v>
      </c>
    </row>
    <row r="45" spans="1:25" ht="18" customHeight="1">
      <c r="A45" s="4771" t="s">
        <v>1367</v>
      </c>
      <c r="B45" s="4771"/>
      <c r="C45" s="4771"/>
      <c r="D45" s="4771"/>
      <c r="E45" s="4771"/>
      <c r="F45" s="4771"/>
      <c r="G45" s="4771"/>
      <c r="H45" s="4771"/>
      <c r="I45" s="4771"/>
      <c r="J45" s="4771"/>
      <c r="K45" s="4771"/>
      <c r="L45" s="4771"/>
      <c r="M45" s="4771"/>
      <c r="N45" s="4771"/>
      <c r="O45" s="1835"/>
      <c r="P45" s="1835"/>
      <c r="Q45" s="1835"/>
      <c r="R45" s="1836"/>
      <c r="S45" s="1837"/>
      <c r="T45" s="1838"/>
      <c r="U45" s="1838"/>
      <c r="V45" s="1838"/>
      <c r="W45" s="1835"/>
      <c r="X45" s="1835"/>
      <c r="Y45" s="1835"/>
    </row>
    <row r="46" spans="1:25" ht="15.75">
      <c r="A46" s="1839" t="s">
        <v>1405</v>
      </c>
      <c r="Q46" s="1749" t="s">
        <v>1406</v>
      </c>
    </row>
    <row r="47" spans="1:25" ht="12.75" customHeight="1">
      <c r="A47" s="4795" t="s">
        <v>1079</v>
      </c>
      <c r="B47" s="4796"/>
      <c r="C47" s="4811" t="s">
        <v>1407</v>
      </c>
      <c r="D47" s="4811"/>
      <c r="E47" s="4811"/>
      <c r="F47" s="4821" t="s">
        <v>1362</v>
      </c>
      <c r="G47" s="4821"/>
      <c r="H47" s="4821"/>
      <c r="I47" s="4811" t="s">
        <v>1363</v>
      </c>
      <c r="J47" s="4811"/>
      <c r="K47" s="4811"/>
      <c r="L47" s="4811" t="s">
        <v>1368</v>
      </c>
      <c r="M47" s="4811"/>
      <c r="N47" s="4811"/>
      <c r="O47" s="4811" t="s">
        <v>1408</v>
      </c>
      <c r="P47" s="4811"/>
      <c r="Q47" s="4811"/>
    </row>
    <row r="48" spans="1:25" ht="10.5" customHeight="1">
      <c r="A48" s="4781"/>
      <c r="B48" s="4782"/>
      <c r="C48" s="4806" t="s">
        <v>1365</v>
      </c>
      <c r="D48" s="4806"/>
      <c r="E48" s="4806"/>
      <c r="F48" s="4810" t="s">
        <v>1366</v>
      </c>
      <c r="G48" s="4810"/>
      <c r="H48" s="4810"/>
      <c r="I48" s="4806" t="s">
        <v>1331</v>
      </c>
      <c r="J48" s="4806"/>
      <c r="K48" s="4806"/>
      <c r="L48" s="4806" t="s">
        <v>1333</v>
      </c>
      <c r="M48" s="4806"/>
      <c r="N48" s="4806"/>
      <c r="O48" s="4806" t="s">
        <v>1372</v>
      </c>
      <c r="P48" s="4806"/>
      <c r="Q48" s="4806"/>
    </row>
    <row r="49" spans="1:17" ht="18" customHeight="1">
      <c r="A49" s="4781" t="s">
        <v>1080</v>
      </c>
      <c r="B49" s="4782"/>
      <c r="C49" s="1767" t="s">
        <v>572</v>
      </c>
      <c r="D49" s="1768" t="s">
        <v>573</v>
      </c>
      <c r="E49" s="1840" t="s">
        <v>95</v>
      </c>
      <c r="F49" s="1841" t="s">
        <v>572</v>
      </c>
      <c r="G49" s="1842" t="s">
        <v>573</v>
      </c>
      <c r="H49" s="1843" t="s">
        <v>95</v>
      </c>
      <c r="I49" s="1841" t="s">
        <v>572</v>
      </c>
      <c r="J49" s="1842" t="s">
        <v>573</v>
      </c>
      <c r="K49" s="1840" t="s">
        <v>95</v>
      </c>
      <c r="L49" s="1841" t="s">
        <v>572</v>
      </c>
      <c r="M49" s="1842" t="s">
        <v>573</v>
      </c>
      <c r="N49" s="1840" t="s">
        <v>95</v>
      </c>
      <c r="O49" s="1844" t="s">
        <v>572</v>
      </c>
      <c r="P49" s="1768" t="s">
        <v>573</v>
      </c>
      <c r="Q49" s="1840" t="s">
        <v>95</v>
      </c>
    </row>
    <row r="50" spans="1:17" ht="12" customHeight="1">
      <c r="A50" s="1771"/>
      <c r="B50" s="1772"/>
      <c r="C50" s="1784" t="s">
        <v>561</v>
      </c>
      <c r="D50" s="1785" t="s">
        <v>562</v>
      </c>
      <c r="E50" s="1845" t="s">
        <v>96</v>
      </c>
      <c r="F50" s="1846" t="s">
        <v>561</v>
      </c>
      <c r="G50" s="1847" t="s">
        <v>562</v>
      </c>
      <c r="H50" s="1848" t="s">
        <v>96</v>
      </c>
      <c r="I50" s="1846" t="s">
        <v>561</v>
      </c>
      <c r="J50" s="1847" t="s">
        <v>562</v>
      </c>
      <c r="K50" s="1845" t="s">
        <v>96</v>
      </c>
      <c r="L50" s="1846" t="s">
        <v>561</v>
      </c>
      <c r="M50" s="1847" t="s">
        <v>562</v>
      </c>
      <c r="N50" s="1845" t="s">
        <v>96</v>
      </c>
      <c r="O50" s="1849" t="s">
        <v>561</v>
      </c>
      <c r="P50" s="1785" t="s">
        <v>562</v>
      </c>
      <c r="Q50" s="1845" t="s">
        <v>96</v>
      </c>
    </row>
    <row r="51" spans="1:17" ht="18" customHeight="1">
      <c r="A51" s="1788" t="s">
        <v>926</v>
      </c>
      <c r="B51" s="1789" t="s">
        <v>1401</v>
      </c>
      <c r="C51" s="1802">
        <v>74</v>
      </c>
      <c r="D51" s="1850">
        <v>136</v>
      </c>
      <c r="E51" s="1799">
        <f>SUM(C51:D51)</f>
        <v>210</v>
      </c>
      <c r="F51" s="1797">
        <v>0</v>
      </c>
      <c r="G51" s="1798">
        <v>0</v>
      </c>
      <c r="H51" s="1794">
        <f>SUM(F51:G51)</f>
        <v>0</v>
      </c>
      <c r="I51" s="1797">
        <v>0</v>
      </c>
      <c r="J51" s="1798">
        <v>0</v>
      </c>
      <c r="K51" s="1799">
        <f>SUM(I51:J51)</f>
        <v>0</v>
      </c>
      <c r="L51" s="1797">
        <v>0</v>
      </c>
      <c r="M51" s="1798">
        <v>0</v>
      </c>
      <c r="N51" s="1799">
        <f>SUM(L51:M51)</f>
        <v>0</v>
      </c>
      <c r="O51" s="1851">
        <v>1</v>
      </c>
      <c r="P51" s="1852">
        <v>10</v>
      </c>
      <c r="Q51" s="1799">
        <f>SUM(O51:P51)</f>
        <v>11</v>
      </c>
    </row>
    <row r="52" spans="1:17" ht="18" customHeight="1">
      <c r="A52" s="1805" t="s">
        <v>928</v>
      </c>
      <c r="B52" s="1806" t="s">
        <v>929</v>
      </c>
      <c r="C52" s="1799">
        <v>176</v>
      </c>
      <c r="D52" s="1850">
        <v>37</v>
      </c>
      <c r="E52" s="1799">
        <f t="shared" ref="E52:E86" si="8">SUM(C52:D52)</f>
        <v>213</v>
      </c>
      <c r="F52" s="1797">
        <v>56</v>
      </c>
      <c r="G52" s="1798">
        <v>16</v>
      </c>
      <c r="H52" s="1794">
        <f t="shared" ref="H52:H86" si="9">SUM(F52:G52)</f>
        <v>72</v>
      </c>
      <c r="I52" s="1797">
        <v>25</v>
      </c>
      <c r="J52" s="1798">
        <v>8</v>
      </c>
      <c r="K52" s="1799">
        <f t="shared" ref="K52:K86" si="10">SUM(I52:J52)</f>
        <v>33</v>
      </c>
      <c r="L52" s="1797">
        <v>9</v>
      </c>
      <c r="M52" s="1798">
        <v>2</v>
      </c>
      <c r="N52" s="1799">
        <f t="shared" ref="N52:N86" si="11">SUM(L52:M52)</f>
        <v>11</v>
      </c>
      <c r="O52" s="1853">
        <v>3</v>
      </c>
      <c r="P52" s="1854">
        <v>31</v>
      </c>
      <c r="Q52" s="1799">
        <f t="shared" ref="Q52:Q86" si="12">SUM(O52:P52)</f>
        <v>34</v>
      </c>
    </row>
    <row r="53" spans="1:17" ht="18" customHeight="1">
      <c r="A53" s="1805" t="s">
        <v>930</v>
      </c>
      <c r="B53" s="1806" t="s">
        <v>931</v>
      </c>
      <c r="C53" s="1799">
        <v>0</v>
      </c>
      <c r="D53" s="1850">
        <v>0</v>
      </c>
      <c r="E53" s="1799">
        <f t="shared" si="8"/>
        <v>0</v>
      </c>
      <c r="F53" s="1797">
        <v>50</v>
      </c>
      <c r="G53" s="1798">
        <v>35</v>
      </c>
      <c r="H53" s="1794">
        <f t="shared" si="9"/>
        <v>85</v>
      </c>
      <c r="I53" s="1797">
        <v>2</v>
      </c>
      <c r="J53" s="1798">
        <v>10</v>
      </c>
      <c r="K53" s="1799">
        <f t="shared" si="10"/>
        <v>12</v>
      </c>
      <c r="L53" s="1797">
        <v>24</v>
      </c>
      <c r="M53" s="1798">
        <v>5</v>
      </c>
      <c r="N53" s="1799">
        <f t="shared" si="11"/>
        <v>29</v>
      </c>
      <c r="O53" s="1853">
        <v>1</v>
      </c>
      <c r="P53" s="1854">
        <v>29</v>
      </c>
      <c r="Q53" s="1799">
        <f t="shared" si="12"/>
        <v>30</v>
      </c>
    </row>
    <row r="54" spans="1:17" ht="18" customHeight="1">
      <c r="A54" s="1805" t="s">
        <v>932</v>
      </c>
      <c r="B54" s="1806" t="s">
        <v>933</v>
      </c>
      <c r="C54" s="1799">
        <v>28</v>
      </c>
      <c r="D54" s="1850">
        <v>24</v>
      </c>
      <c r="E54" s="1799">
        <f t="shared" si="8"/>
        <v>52</v>
      </c>
      <c r="F54" s="1797">
        <v>42</v>
      </c>
      <c r="G54" s="1798">
        <v>40</v>
      </c>
      <c r="H54" s="1794">
        <f t="shared" si="9"/>
        <v>82</v>
      </c>
      <c r="I54" s="1797">
        <v>36</v>
      </c>
      <c r="J54" s="1798">
        <v>6</v>
      </c>
      <c r="K54" s="1799">
        <f t="shared" si="10"/>
        <v>42</v>
      </c>
      <c r="L54" s="1797">
        <v>18</v>
      </c>
      <c r="M54" s="1798">
        <v>14</v>
      </c>
      <c r="N54" s="1799">
        <f t="shared" si="11"/>
        <v>32</v>
      </c>
      <c r="O54" s="1853">
        <v>3</v>
      </c>
      <c r="P54" s="1854">
        <v>22</v>
      </c>
      <c r="Q54" s="1799">
        <f t="shared" si="12"/>
        <v>25</v>
      </c>
    </row>
    <row r="55" spans="1:17" ht="18" customHeight="1">
      <c r="A55" s="1805" t="s">
        <v>934</v>
      </c>
      <c r="B55" s="1806" t="s">
        <v>935</v>
      </c>
      <c r="C55" s="1799">
        <v>38</v>
      </c>
      <c r="D55" s="1850">
        <v>53</v>
      </c>
      <c r="E55" s="1799">
        <f t="shared" si="8"/>
        <v>91</v>
      </c>
      <c r="F55" s="1797">
        <v>19</v>
      </c>
      <c r="G55" s="1798">
        <v>18</v>
      </c>
      <c r="H55" s="1794">
        <f t="shared" si="9"/>
        <v>37</v>
      </c>
      <c r="I55" s="1797">
        <v>27</v>
      </c>
      <c r="J55" s="1798">
        <v>9</v>
      </c>
      <c r="K55" s="1799">
        <f t="shared" si="10"/>
        <v>36</v>
      </c>
      <c r="L55" s="1797">
        <v>7</v>
      </c>
      <c r="M55" s="1798">
        <v>3</v>
      </c>
      <c r="N55" s="1799">
        <f t="shared" si="11"/>
        <v>10</v>
      </c>
      <c r="O55" s="1853">
        <v>0</v>
      </c>
      <c r="P55" s="1854">
        <v>12</v>
      </c>
      <c r="Q55" s="1799">
        <f t="shared" si="12"/>
        <v>12</v>
      </c>
    </row>
    <row r="56" spans="1:17" ht="18" customHeight="1">
      <c r="A56" s="1805" t="s">
        <v>936</v>
      </c>
      <c r="B56" s="1806" t="s">
        <v>937</v>
      </c>
      <c r="C56" s="1799">
        <v>19</v>
      </c>
      <c r="D56" s="1850">
        <v>3</v>
      </c>
      <c r="E56" s="1799">
        <f t="shared" si="8"/>
        <v>22</v>
      </c>
      <c r="F56" s="1797">
        <v>5</v>
      </c>
      <c r="G56" s="1798">
        <v>3</v>
      </c>
      <c r="H56" s="1794">
        <f t="shared" si="9"/>
        <v>8</v>
      </c>
      <c r="I56" s="1797">
        <v>12</v>
      </c>
      <c r="J56" s="1798">
        <v>6</v>
      </c>
      <c r="K56" s="1799">
        <f t="shared" si="10"/>
        <v>18</v>
      </c>
      <c r="L56" s="1797">
        <v>2</v>
      </c>
      <c r="M56" s="1798">
        <v>1</v>
      </c>
      <c r="N56" s="1799">
        <f t="shared" si="11"/>
        <v>3</v>
      </c>
      <c r="O56" s="1853">
        <v>0</v>
      </c>
      <c r="P56" s="1854">
        <v>2</v>
      </c>
      <c r="Q56" s="1799">
        <f t="shared" si="12"/>
        <v>2</v>
      </c>
    </row>
    <row r="57" spans="1:17" ht="18" customHeight="1">
      <c r="A57" s="1805" t="s">
        <v>938</v>
      </c>
      <c r="B57" s="1806" t="s">
        <v>939</v>
      </c>
      <c r="C57" s="1799">
        <v>21</v>
      </c>
      <c r="D57" s="1850">
        <v>41</v>
      </c>
      <c r="E57" s="1799">
        <f t="shared" si="8"/>
        <v>62</v>
      </c>
      <c r="F57" s="1797">
        <v>2</v>
      </c>
      <c r="G57" s="1798">
        <v>1</v>
      </c>
      <c r="H57" s="1794">
        <f t="shared" si="9"/>
        <v>3</v>
      </c>
      <c r="I57" s="1797">
        <v>9</v>
      </c>
      <c r="J57" s="1798">
        <v>7</v>
      </c>
      <c r="K57" s="1799">
        <f t="shared" si="10"/>
        <v>16</v>
      </c>
      <c r="L57" s="1797">
        <v>0</v>
      </c>
      <c r="M57" s="1798">
        <v>0</v>
      </c>
      <c r="N57" s="1799">
        <f t="shared" si="11"/>
        <v>0</v>
      </c>
      <c r="O57" s="1853">
        <v>1</v>
      </c>
      <c r="P57" s="1854">
        <v>0</v>
      </c>
      <c r="Q57" s="1799">
        <f t="shared" si="12"/>
        <v>1</v>
      </c>
    </row>
    <row r="58" spans="1:17" ht="18" customHeight="1">
      <c r="A58" s="1805" t="s">
        <v>940</v>
      </c>
      <c r="B58" s="1806" t="s">
        <v>941</v>
      </c>
      <c r="C58" s="1799">
        <v>7</v>
      </c>
      <c r="D58" s="1850">
        <v>17</v>
      </c>
      <c r="E58" s="1799">
        <f t="shared" si="8"/>
        <v>24</v>
      </c>
      <c r="F58" s="1797">
        <v>0</v>
      </c>
      <c r="G58" s="1798">
        <v>6</v>
      </c>
      <c r="H58" s="1794">
        <f t="shared" si="9"/>
        <v>6</v>
      </c>
      <c r="I58" s="1797">
        <v>4</v>
      </c>
      <c r="J58" s="1798">
        <v>3</v>
      </c>
      <c r="K58" s="1799">
        <f t="shared" si="10"/>
        <v>7</v>
      </c>
      <c r="L58" s="1797">
        <v>5</v>
      </c>
      <c r="M58" s="1798">
        <v>0</v>
      </c>
      <c r="N58" s="1799">
        <f t="shared" si="11"/>
        <v>5</v>
      </c>
      <c r="O58" s="1853">
        <v>2</v>
      </c>
      <c r="P58" s="1854">
        <v>4</v>
      </c>
      <c r="Q58" s="1799">
        <f t="shared" si="12"/>
        <v>6</v>
      </c>
    </row>
    <row r="59" spans="1:17" ht="18" customHeight="1">
      <c r="A59" s="1805" t="s">
        <v>942</v>
      </c>
      <c r="B59" s="1806" t="s">
        <v>943</v>
      </c>
      <c r="C59" s="1799">
        <v>7</v>
      </c>
      <c r="D59" s="1850">
        <v>6</v>
      </c>
      <c r="E59" s="1799">
        <f t="shared" si="8"/>
        <v>13</v>
      </c>
      <c r="F59" s="1797">
        <v>2</v>
      </c>
      <c r="G59" s="1798">
        <v>4</v>
      </c>
      <c r="H59" s="1794">
        <f t="shared" si="9"/>
        <v>6</v>
      </c>
      <c r="I59" s="1797">
        <v>4</v>
      </c>
      <c r="J59" s="1798">
        <v>1</v>
      </c>
      <c r="K59" s="1799">
        <f t="shared" si="10"/>
        <v>5</v>
      </c>
      <c r="L59" s="1797">
        <v>4</v>
      </c>
      <c r="M59" s="1798">
        <v>2</v>
      </c>
      <c r="N59" s="1799">
        <f t="shared" si="11"/>
        <v>6</v>
      </c>
      <c r="O59" s="1853">
        <v>0</v>
      </c>
      <c r="P59" s="1854">
        <v>1</v>
      </c>
      <c r="Q59" s="1799">
        <f t="shared" si="12"/>
        <v>1</v>
      </c>
    </row>
    <row r="60" spans="1:17" ht="18" customHeight="1">
      <c r="A60" s="1805" t="s">
        <v>944</v>
      </c>
      <c r="B60" s="1806" t="s">
        <v>945</v>
      </c>
      <c r="C60" s="1799">
        <v>16</v>
      </c>
      <c r="D60" s="1850">
        <v>15</v>
      </c>
      <c r="E60" s="1799">
        <f t="shared" si="8"/>
        <v>31</v>
      </c>
      <c r="F60" s="1797">
        <v>9</v>
      </c>
      <c r="G60" s="1798">
        <v>5</v>
      </c>
      <c r="H60" s="1794">
        <f t="shared" si="9"/>
        <v>14</v>
      </c>
      <c r="I60" s="1797">
        <v>7</v>
      </c>
      <c r="J60" s="1798">
        <v>10</v>
      </c>
      <c r="K60" s="1799">
        <f t="shared" si="10"/>
        <v>17</v>
      </c>
      <c r="L60" s="1797">
        <v>7</v>
      </c>
      <c r="M60" s="1798">
        <v>2</v>
      </c>
      <c r="N60" s="1799">
        <f t="shared" si="11"/>
        <v>9</v>
      </c>
      <c r="O60" s="1853">
        <v>1</v>
      </c>
      <c r="P60" s="1854">
        <v>6</v>
      </c>
      <c r="Q60" s="1799">
        <f t="shared" si="12"/>
        <v>7</v>
      </c>
    </row>
    <row r="61" spans="1:17" ht="18" customHeight="1">
      <c r="A61" s="1805" t="s">
        <v>946</v>
      </c>
      <c r="B61" s="1806" t="s">
        <v>947</v>
      </c>
      <c r="C61" s="1799">
        <v>19</v>
      </c>
      <c r="D61" s="1850">
        <v>18</v>
      </c>
      <c r="E61" s="1799">
        <f t="shared" si="8"/>
        <v>37</v>
      </c>
      <c r="F61" s="1797">
        <v>11</v>
      </c>
      <c r="G61" s="1798">
        <v>12</v>
      </c>
      <c r="H61" s="1794">
        <f t="shared" si="9"/>
        <v>23</v>
      </c>
      <c r="I61" s="1797">
        <v>4</v>
      </c>
      <c r="J61" s="1798">
        <v>4</v>
      </c>
      <c r="K61" s="1799">
        <f t="shared" si="10"/>
        <v>8</v>
      </c>
      <c r="L61" s="1797">
        <v>2</v>
      </c>
      <c r="M61" s="1798">
        <v>1</v>
      </c>
      <c r="N61" s="1799">
        <f t="shared" si="11"/>
        <v>3</v>
      </c>
      <c r="O61" s="1853">
        <v>0</v>
      </c>
      <c r="P61" s="1854">
        <v>5</v>
      </c>
      <c r="Q61" s="1799">
        <f t="shared" si="12"/>
        <v>5</v>
      </c>
    </row>
    <row r="62" spans="1:17" ht="18" customHeight="1">
      <c r="A62" s="1805" t="s">
        <v>948</v>
      </c>
      <c r="B62" s="1806" t="s">
        <v>949</v>
      </c>
      <c r="C62" s="1799">
        <v>34</v>
      </c>
      <c r="D62" s="1850">
        <v>19</v>
      </c>
      <c r="E62" s="1799">
        <f t="shared" si="8"/>
        <v>53</v>
      </c>
      <c r="F62" s="1797">
        <v>16</v>
      </c>
      <c r="G62" s="1798">
        <v>32</v>
      </c>
      <c r="H62" s="1794">
        <f t="shared" si="9"/>
        <v>48</v>
      </c>
      <c r="I62" s="1797">
        <v>11</v>
      </c>
      <c r="J62" s="1798">
        <v>5</v>
      </c>
      <c r="K62" s="1799">
        <f t="shared" si="10"/>
        <v>16</v>
      </c>
      <c r="L62" s="1797">
        <v>5</v>
      </c>
      <c r="M62" s="1798">
        <v>6</v>
      </c>
      <c r="N62" s="1799">
        <f t="shared" si="11"/>
        <v>11</v>
      </c>
      <c r="O62" s="1853">
        <v>1</v>
      </c>
      <c r="P62" s="1854">
        <v>37</v>
      </c>
      <c r="Q62" s="1799">
        <f t="shared" si="12"/>
        <v>38</v>
      </c>
    </row>
    <row r="63" spans="1:17" ht="18" customHeight="1">
      <c r="A63" s="1805" t="s">
        <v>950</v>
      </c>
      <c r="B63" s="1806" t="s">
        <v>951</v>
      </c>
      <c r="C63" s="1799">
        <v>0</v>
      </c>
      <c r="D63" s="1850">
        <v>0</v>
      </c>
      <c r="E63" s="1799">
        <f t="shared" si="8"/>
        <v>0</v>
      </c>
      <c r="F63" s="1797">
        <v>0</v>
      </c>
      <c r="G63" s="1798">
        <v>4</v>
      </c>
      <c r="H63" s="1794">
        <f t="shared" si="9"/>
        <v>4</v>
      </c>
      <c r="I63" s="1797">
        <v>16</v>
      </c>
      <c r="J63" s="1798">
        <v>36</v>
      </c>
      <c r="K63" s="1799">
        <f t="shared" si="10"/>
        <v>52</v>
      </c>
      <c r="L63" s="1797">
        <v>6</v>
      </c>
      <c r="M63" s="1798">
        <v>29</v>
      </c>
      <c r="N63" s="1799">
        <f t="shared" si="11"/>
        <v>35</v>
      </c>
      <c r="O63" s="1853">
        <v>0</v>
      </c>
      <c r="P63" s="1854">
        <v>6</v>
      </c>
      <c r="Q63" s="1799">
        <f t="shared" si="12"/>
        <v>6</v>
      </c>
    </row>
    <row r="64" spans="1:17" ht="18" customHeight="1">
      <c r="A64" s="1805" t="s">
        <v>952</v>
      </c>
      <c r="B64" s="1806" t="s">
        <v>953</v>
      </c>
      <c r="C64" s="1799">
        <v>27</v>
      </c>
      <c r="D64" s="1850">
        <v>50</v>
      </c>
      <c r="E64" s="1799">
        <f t="shared" si="8"/>
        <v>77</v>
      </c>
      <c r="F64" s="1797">
        <v>2</v>
      </c>
      <c r="G64" s="1798">
        <v>4</v>
      </c>
      <c r="H64" s="1794">
        <f t="shared" si="9"/>
        <v>6</v>
      </c>
      <c r="I64" s="1797">
        <v>6</v>
      </c>
      <c r="J64" s="1798">
        <v>6</v>
      </c>
      <c r="K64" s="1799">
        <f t="shared" si="10"/>
        <v>12</v>
      </c>
      <c r="L64" s="1797">
        <v>3</v>
      </c>
      <c r="M64" s="1798">
        <v>2</v>
      </c>
      <c r="N64" s="1799">
        <f t="shared" si="11"/>
        <v>5</v>
      </c>
      <c r="O64" s="1853">
        <v>0</v>
      </c>
      <c r="P64" s="1854">
        <v>0</v>
      </c>
      <c r="Q64" s="1799">
        <f t="shared" si="12"/>
        <v>0</v>
      </c>
    </row>
    <row r="65" spans="1:17" ht="18" customHeight="1">
      <c r="A65" s="1805" t="s">
        <v>954</v>
      </c>
      <c r="B65" s="1806" t="s">
        <v>955</v>
      </c>
      <c r="C65" s="1799">
        <v>11</v>
      </c>
      <c r="D65" s="1850">
        <v>19</v>
      </c>
      <c r="E65" s="1799">
        <f t="shared" si="8"/>
        <v>30</v>
      </c>
      <c r="F65" s="1797">
        <v>5</v>
      </c>
      <c r="G65" s="1798">
        <v>1</v>
      </c>
      <c r="H65" s="1794">
        <f t="shared" si="9"/>
        <v>6</v>
      </c>
      <c r="I65" s="1797">
        <v>4</v>
      </c>
      <c r="J65" s="1798">
        <v>2</v>
      </c>
      <c r="K65" s="1799">
        <f t="shared" si="10"/>
        <v>6</v>
      </c>
      <c r="L65" s="1797">
        <v>1</v>
      </c>
      <c r="M65" s="1798">
        <v>0</v>
      </c>
      <c r="N65" s="1799">
        <f t="shared" si="11"/>
        <v>1</v>
      </c>
      <c r="O65" s="1853">
        <v>0</v>
      </c>
      <c r="P65" s="1854">
        <v>6</v>
      </c>
      <c r="Q65" s="1799">
        <f t="shared" si="12"/>
        <v>6</v>
      </c>
    </row>
    <row r="66" spans="1:17" ht="18" customHeight="1">
      <c r="A66" s="1805" t="s">
        <v>956</v>
      </c>
      <c r="B66" s="1806" t="s">
        <v>957</v>
      </c>
      <c r="C66" s="1799">
        <v>0</v>
      </c>
      <c r="D66" s="1850">
        <v>0</v>
      </c>
      <c r="E66" s="1799">
        <f t="shared" si="8"/>
        <v>0</v>
      </c>
      <c r="F66" s="1797">
        <v>1</v>
      </c>
      <c r="G66" s="1798">
        <v>0</v>
      </c>
      <c r="H66" s="1794">
        <f t="shared" si="9"/>
        <v>1</v>
      </c>
      <c r="I66" s="1797">
        <v>9</v>
      </c>
      <c r="J66" s="1798">
        <v>1</v>
      </c>
      <c r="K66" s="1799">
        <f t="shared" si="10"/>
        <v>10</v>
      </c>
      <c r="L66" s="1797">
        <v>9</v>
      </c>
      <c r="M66" s="1798">
        <v>13</v>
      </c>
      <c r="N66" s="1799">
        <f t="shared" si="11"/>
        <v>22</v>
      </c>
      <c r="O66" s="1853">
        <v>0</v>
      </c>
      <c r="P66" s="1854">
        <v>2</v>
      </c>
      <c r="Q66" s="1799">
        <f t="shared" si="12"/>
        <v>2</v>
      </c>
    </row>
    <row r="67" spans="1:17" ht="18" customHeight="1">
      <c r="A67" s="1811" t="s">
        <v>1402</v>
      </c>
      <c r="B67" s="1806" t="s">
        <v>691</v>
      </c>
      <c r="C67" s="1799">
        <v>0</v>
      </c>
      <c r="D67" s="1850">
        <v>4</v>
      </c>
      <c r="E67" s="1799">
        <f t="shared" si="8"/>
        <v>4</v>
      </c>
      <c r="F67" s="1797">
        <v>21</v>
      </c>
      <c r="G67" s="1798">
        <v>37</v>
      </c>
      <c r="H67" s="1794">
        <f t="shared" si="9"/>
        <v>58</v>
      </c>
      <c r="I67" s="1797">
        <v>0</v>
      </c>
      <c r="J67" s="1798">
        <v>0</v>
      </c>
      <c r="K67" s="1799">
        <f t="shared" si="10"/>
        <v>0</v>
      </c>
      <c r="L67" s="1797">
        <v>0</v>
      </c>
      <c r="M67" s="1798">
        <v>0</v>
      </c>
      <c r="N67" s="1799">
        <f t="shared" si="11"/>
        <v>0</v>
      </c>
      <c r="O67" s="1853">
        <v>2</v>
      </c>
      <c r="P67" s="1854">
        <v>6</v>
      </c>
      <c r="Q67" s="1799">
        <f t="shared" si="12"/>
        <v>8</v>
      </c>
    </row>
    <row r="68" spans="1:17" ht="18" customHeight="1">
      <c r="A68" s="1811" t="s">
        <v>1403</v>
      </c>
      <c r="B68" s="1806" t="s">
        <v>1404</v>
      </c>
      <c r="C68" s="1799">
        <v>10</v>
      </c>
      <c r="D68" s="1850">
        <v>14</v>
      </c>
      <c r="E68" s="1799">
        <f t="shared" si="8"/>
        <v>24</v>
      </c>
      <c r="F68" s="1797">
        <v>1</v>
      </c>
      <c r="G68" s="1798">
        <v>1</v>
      </c>
      <c r="H68" s="1794">
        <f t="shared" si="9"/>
        <v>2</v>
      </c>
      <c r="I68" s="1797">
        <v>3</v>
      </c>
      <c r="J68" s="1798">
        <v>3</v>
      </c>
      <c r="K68" s="1799">
        <f t="shared" si="10"/>
        <v>6</v>
      </c>
      <c r="L68" s="1797">
        <v>3</v>
      </c>
      <c r="M68" s="1798">
        <v>0</v>
      </c>
      <c r="N68" s="1799">
        <f t="shared" si="11"/>
        <v>3</v>
      </c>
      <c r="O68" s="1853">
        <v>0</v>
      </c>
      <c r="P68" s="1854">
        <v>1</v>
      </c>
      <c r="Q68" s="1799">
        <f t="shared" si="12"/>
        <v>1</v>
      </c>
    </row>
    <row r="69" spans="1:17" ht="18" customHeight="1">
      <c r="A69" s="1805" t="s">
        <v>961</v>
      </c>
      <c r="B69" s="1806" t="s">
        <v>962</v>
      </c>
      <c r="C69" s="1799">
        <v>18</v>
      </c>
      <c r="D69" s="1850">
        <v>16</v>
      </c>
      <c r="E69" s="1799">
        <f t="shared" si="8"/>
        <v>34</v>
      </c>
      <c r="F69" s="1797">
        <v>11</v>
      </c>
      <c r="G69" s="1798">
        <v>16</v>
      </c>
      <c r="H69" s="1794">
        <f t="shared" si="9"/>
        <v>27</v>
      </c>
      <c r="I69" s="1797">
        <v>17</v>
      </c>
      <c r="J69" s="1798">
        <v>17</v>
      </c>
      <c r="K69" s="1799">
        <f t="shared" si="10"/>
        <v>34</v>
      </c>
      <c r="L69" s="1797">
        <v>18</v>
      </c>
      <c r="M69" s="1798">
        <v>5</v>
      </c>
      <c r="N69" s="1799">
        <f t="shared" si="11"/>
        <v>23</v>
      </c>
      <c r="O69" s="1853">
        <v>0</v>
      </c>
      <c r="P69" s="1854">
        <v>4</v>
      </c>
      <c r="Q69" s="1799">
        <f t="shared" si="12"/>
        <v>4</v>
      </c>
    </row>
    <row r="70" spans="1:17" ht="18" customHeight="1">
      <c r="A70" s="1805" t="s">
        <v>963</v>
      </c>
      <c r="B70" s="1806" t="s">
        <v>964</v>
      </c>
      <c r="C70" s="1799">
        <v>40</v>
      </c>
      <c r="D70" s="1850">
        <v>50</v>
      </c>
      <c r="E70" s="1799">
        <f t="shared" si="8"/>
        <v>90</v>
      </c>
      <c r="F70" s="1797">
        <v>8</v>
      </c>
      <c r="G70" s="1798">
        <v>8</v>
      </c>
      <c r="H70" s="1794">
        <f t="shared" si="9"/>
        <v>16</v>
      </c>
      <c r="I70" s="1797">
        <v>14</v>
      </c>
      <c r="J70" s="1798">
        <v>4</v>
      </c>
      <c r="K70" s="1799">
        <f t="shared" si="10"/>
        <v>18</v>
      </c>
      <c r="L70" s="1797">
        <v>8</v>
      </c>
      <c r="M70" s="1798">
        <v>3</v>
      </c>
      <c r="N70" s="1799">
        <f t="shared" si="11"/>
        <v>11</v>
      </c>
      <c r="O70" s="1853">
        <v>0</v>
      </c>
      <c r="P70" s="1854">
        <v>4</v>
      </c>
      <c r="Q70" s="1799">
        <f t="shared" si="12"/>
        <v>4</v>
      </c>
    </row>
    <row r="71" spans="1:17" ht="18" customHeight="1">
      <c r="A71" s="1805" t="s">
        <v>965</v>
      </c>
      <c r="B71" s="1806" t="s">
        <v>966</v>
      </c>
      <c r="C71" s="1799">
        <v>10</v>
      </c>
      <c r="D71" s="1850">
        <v>59</v>
      </c>
      <c r="E71" s="1799">
        <f t="shared" si="8"/>
        <v>69</v>
      </c>
      <c r="F71" s="1797">
        <v>0</v>
      </c>
      <c r="G71" s="1798">
        <v>53</v>
      </c>
      <c r="H71" s="1794">
        <f t="shared" si="9"/>
        <v>53</v>
      </c>
      <c r="I71" s="1797">
        <v>22</v>
      </c>
      <c r="J71" s="1798">
        <v>59</v>
      </c>
      <c r="K71" s="1799">
        <f t="shared" si="10"/>
        <v>81</v>
      </c>
      <c r="L71" s="1797">
        <v>15</v>
      </c>
      <c r="M71" s="1798">
        <v>15</v>
      </c>
      <c r="N71" s="1799">
        <f t="shared" si="11"/>
        <v>30</v>
      </c>
      <c r="O71" s="1853">
        <v>0</v>
      </c>
      <c r="P71" s="1854">
        <v>16</v>
      </c>
      <c r="Q71" s="1799">
        <f t="shared" si="12"/>
        <v>16</v>
      </c>
    </row>
    <row r="72" spans="1:17" ht="18" customHeight="1">
      <c r="A72" s="1805" t="s">
        <v>967</v>
      </c>
      <c r="B72" s="1806" t="s">
        <v>968</v>
      </c>
      <c r="C72" s="1799">
        <v>0</v>
      </c>
      <c r="D72" s="1850">
        <v>0</v>
      </c>
      <c r="E72" s="1799">
        <f t="shared" si="8"/>
        <v>0</v>
      </c>
      <c r="F72" s="1797">
        <v>3</v>
      </c>
      <c r="G72" s="1798">
        <v>2</v>
      </c>
      <c r="H72" s="1794">
        <f t="shared" si="9"/>
        <v>5</v>
      </c>
      <c r="I72" s="1797">
        <v>1</v>
      </c>
      <c r="J72" s="1798">
        <v>3</v>
      </c>
      <c r="K72" s="1799">
        <f t="shared" si="10"/>
        <v>4</v>
      </c>
      <c r="L72" s="1797">
        <v>0</v>
      </c>
      <c r="M72" s="1798">
        <v>0</v>
      </c>
      <c r="N72" s="1799">
        <f t="shared" si="11"/>
        <v>0</v>
      </c>
      <c r="O72" s="1853">
        <v>0</v>
      </c>
      <c r="P72" s="1854">
        <v>0</v>
      </c>
      <c r="Q72" s="1799">
        <f t="shared" si="12"/>
        <v>0</v>
      </c>
    </row>
    <row r="73" spans="1:17" ht="18" customHeight="1">
      <c r="A73" s="1805" t="s">
        <v>969</v>
      </c>
      <c r="B73" s="1806" t="s">
        <v>970</v>
      </c>
      <c r="C73" s="1799">
        <v>51</v>
      </c>
      <c r="D73" s="1850">
        <v>39</v>
      </c>
      <c r="E73" s="1799">
        <f t="shared" si="8"/>
        <v>90</v>
      </c>
      <c r="F73" s="1797">
        <v>31</v>
      </c>
      <c r="G73" s="1798">
        <v>49</v>
      </c>
      <c r="H73" s="1794">
        <f t="shared" si="9"/>
        <v>80</v>
      </c>
      <c r="I73" s="1797">
        <v>63</v>
      </c>
      <c r="J73" s="1798">
        <v>18</v>
      </c>
      <c r="K73" s="1799">
        <f t="shared" si="10"/>
        <v>81</v>
      </c>
      <c r="L73" s="1797">
        <v>19</v>
      </c>
      <c r="M73" s="1798">
        <v>14</v>
      </c>
      <c r="N73" s="1799">
        <f t="shared" si="11"/>
        <v>33</v>
      </c>
      <c r="O73" s="1853">
        <v>2</v>
      </c>
      <c r="P73" s="1854">
        <v>30</v>
      </c>
      <c r="Q73" s="1799">
        <f t="shared" si="12"/>
        <v>32</v>
      </c>
    </row>
    <row r="74" spans="1:17" ht="18" customHeight="1">
      <c r="A74" s="1805" t="s">
        <v>971</v>
      </c>
      <c r="B74" s="1806" t="s">
        <v>972</v>
      </c>
      <c r="C74" s="1799">
        <v>31</v>
      </c>
      <c r="D74" s="1850">
        <v>19</v>
      </c>
      <c r="E74" s="1799">
        <f t="shared" si="8"/>
        <v>50</v>
      </c>
      <c r="F74" s="1797">
        <v>2</v>
      </c>
      <c r="G74" s="1798">
        <v>0</v>
      </c>
      <c r="H74" s="1794">
        <f t="shared" si="9"/>
        <v>2</v>
      </c>
      <c r="I74" s="1797">
        <v>7</v>
      </c>
      <c r="J74" s="1798">
        <v>3</v>
      </c>
      <c r="K74" s="1799">
        <f t="shared" si="10"/>
        <v>10</v>
      </c>
      <c r="L74" s="1797">
        <v>2</v>
      </c>
      <c r="M74" s="1798">
        <v>2</v>
      </c>
      <c r="N74" s="1799">
        <f t="shared" si="11"/>
        <v>4</v>
      </c>
      <c r="O74" s="1853">
        <v>0</v>
      </c>
      <c r="P74" s="1854">
        <v>3</v>
      </c>
      <c r="Q74" s="1799">
        <f t="shared" si="12"/>
        <v>3</v>
      </c>
    </row>
    <row r="75" spans="1:17" ht="18" customHeight="1">
      <c r="A75" s="1805" t="s">
        <v>973</v>
      </c>
      <c r="B75" s="1806" t="s">
        <v>974</v>
      </c>
      <c r="C75" s="1799">
        <v>0</v>
      </c>
      <c r="D75" s="1850">
        <v>0</v>
      </c>
      <c r="E75" s="1799">
        <f t="shared" si="8"/>
        <v>0</v>
      </c>
      <c r="F75" s="1797">
        <v>0</v>
      </c>
      <c r="G75" s="1798">
        <v>0</v>
      </c>
      <c r="H75" s="1794">
        <f t="shared" si="9"/>
        <v>0</v>
      </c>
      <c r="I75" s="1797">
        <v>0</v>
      </c>
      <c r="J75" s="1798">
        <v>0</v>
      </c>
      <c r="K75" s="1799">
        <f t="shared" si="10"/>
        <v>0</v>
      </c>
      <c r="L75" s="1797">
        <v>0</v>
      </c>
      <c r="M75" s="1798">
        <v>0</v>
      </c>
      <c r="N75" s="1799">
        <f t="shared" si="11"/>
        <v>0</v>
      </c>
      <c r="O75" s="1853">
        <v>0</v>
      </c>
      <c r="P75" s="1854">
        <v>0</v>
      </c>
      <c r="Q75" s="1799">
        <f t="shared" si="12"/>
        <v>0</v>
      </c>
    </row>
    <row r="76" spans="1:17" ht="18" customHeight="1">
      <c r="A76" s="1805" t="s">
        <v>975</v>
      </c>
      <c r="B76" s="1806" t="s">
        <v>976</v>
      </c>
      <c r="C76" s="1799">
        <v>72</v>
      </c>
      <c r="D76" s="1850">
        <v>188</v>
      </c>
      <c r="E76" s="1799">
        <f t="shared" si="8"/>
        <v>260</v>
      </c>
      <c r="F76" s="1797">
        <v>0</v>
      </c>
      <c r="G76" s="1798">
        <v>1</v>
      </c>
      <c r="H76" s="1794">
        <f t="shared" si="9"/>
        <v>1</v>
      </c>
      <c r="I76" s="1797">
        <v>8</v>
      </c>
      <c r="J76" s="1798">
        <v>20</v>
      </c>
      <c r="K76" s="1799">
        <f t="shared" si="10"/>
        <v>28</v>
      </c>
      <c r="L76" s="1797">
        <v>6</v>
      </c>
      <c r="M76" s="1798">
        <v>8</v>
      </c>
      <c r="N76" s="1799">
        <f t="shared" si="11"/>
        <v>14</v>
      </c>
      <c r="O76" s="1853">
        <v>1</v>
      </c>
      <c r="P76" s="1854">
        <v>27</v>
      </c>
      <c r="Q76" s="1799">
        <f t="shared" si="12"/>
        <v>28</v>
      </c>
    </row>
    <row r="77" spans="1:17" ht="18" customHeight="1">
      <c r="A77" s="1805" t="s">
        <v>977</v>
      </c>
      <c r="B77" s="1806" t="s">
        <v>978</v>
      </c>
      <c r="C77" s="1799">
        <v>46</v>
      </c>
      <c r="D77" s="1850">
        <v>142</v>
      </c>
      <c r="E77" s="1799">
        <f t="shared" si="8"/>
        <v>188</v>
      </c>
      <c r="F77" s="1797">
        <v>20</v>
      </c>
      <c r="G77" s="1798">
        <v>61</v>
      </c>
      <c r="H77" s="1794">
        <f t="shared" si="9"/>
        <v>81</v>
      </c>
      <c r="I77" s="1797">
        <v>30</v>
      </c>
      <c r="J77" s="1798">
        <v>15</v>
      </c>
      <c r="K77" s="1799">
        <f t="shared" si="10"/>
        <v>45</v>
      </c>
      <c r="L77" s="1797">
        <v>16</v>
      </c>
      <c r="M77" s="1798">
        <v>6</v>
      </c>
      <c r="N77" s="1799">
        <f t="shared" si="11"/>
        <v>22</v>
      </c>
      <c r="O77" s="1853">
        <v>5</v>
      </c>
      <c r="P77" s="1854">
        <v>30</v>
      </c>
      <c r="Q77" s="1799">
        <f t="shared" si="12"/>
        <v>35</v>
      </c>
    </row>
    <row r="78" spans="1:17" ht="18" customHeight="1">
      <c r="A78" s="1805" t="s">
        <v>979</v>
      </c>
      <c r="B78" s="1806" t="s">
        <v>980</v>
      </c>
      <c r="C78" s="1799">
        <v>20</v>
      </c>
      <c r="D78" s="1850">
        <v>37</v>
      </c>
      <c r="E78" s="1799">
        <f t="shared" si="8"/>
        <v>57</v>
      </c>
      <c r="F78" s="1797">
        <v>4</v>
      </c>
      <c r="G78" s="1798">
        <v>19</v>
      </c>
      <c r="H78" s="1794">
        <f t="shared" si="9"/>
        <v>23</v>
      </c>
      <c r="I78" s="1797">
        <v>4</v>
      </c>
      <c r="J78" s="1798">
        <v>20</v>
      </c>
      <c r="K78" s="1799">
        <f t="shared" si="10"/>
        <v>24</v>
      </c>
      <c r="L78" s="1797">
        <v>1</v>
      </c>
      <c r="M78" s="1798">
        <v>10</v>
      </c>
      <c r="N78" s="1799">
        <f t="shared" si="11"/>
        <v>11</v>
      </c>
      <c r="O78" s="1853">
        <v>0</v>
      </c>
      <c r="P78" s="1854">
        <v>12</v>
      </c>
      <c r="Q78" s="1799">
        <f t="shared" si="12"/>
        <v>12</v>
      </c>
    </row>
    <row r="79" spans="1:17" ht="18" customHeight="1">
      <c r="A79" s="1805" t="s">
        <v>981</v>
      </c>
      <c r="B79" s="1806" t="s">
        <v>982</v>
      </c>
      <c r="C79" s="1799">
        <v>0</v>
      </c>
      <c r="D79" s="1850">
        <v>0</v>
      </c>
      <c r="E79" s="1799">
        <f t="shared" si="8"/>
        <v>0</v>
      </c>
      <c r="F79" s="1797">
        <v>3</v>
      </c>
      <c r="G79" s="1798">
        <v>4</v>
      </c>
      <c r="H79" s="1794">
        <f t="shared" si="9"/>
        <v>7</v>
      </c>
      <c r="I79" s="1797">
        <v>4</v>
      </c>
      <c r="J79" s="1798">
        <v>8</v>
      </c>
      <c r="K79" s="1799">
        <f t="shared" si="10"/>
        <v>12</v>
      </c>
      <c r="L79" s="1797">
        <v>3</v>
      </c>
      <c r="M79" s="1798">
        <v>7</v>
      </c>
      <c r="N79" s="1799">
        <f t="shared" si="11"/>
        <v>10</v>
      </c>
      <c r="O79" s="1853">
        <v>0</v>
      </c>
      <c r="P79" s="1854">
        <v>2</v>
      </c>
      <c r="Q79" s="1799">
        <f t="shared" si="12"/>
        <v>2</v>
      </c>
    </row>
    <row r="80" spans="1:17" ht="18" customHeight="1">
      <c r="A80" s="1805" t="s">
        <v>983</v>
      </c>
      <c r="B80" s="1806" t="s">
        <v>984</v>
      </c>
      <c r="C80" s="1799">
        <v>7</v>
      </c>
      <c r="D80" s="1850">
        <v>15</v>
      </c>
      <c r="E80" s="1799">
        <f t="shared" si="8"/>
        <v>22</v>
      </c>
      <c r="F80" s="1797">
        <v>2</v>
      </c>
      <c r="G80" s="1815">
        <v>2</v>
      </c>
      <c r="H80" s="1794">
        <f t="shared" si="9"/>
        <v>4</v>
      </c>
      <c r="I80" s="1814">
        <v>3</v>
      </c>
      <c r="J80" s="1815">
        <v>2</v>
      </c>
      <c r="K80" s="1799">
        <f t="shared" si="10"/>
        <v>5</v>
      </c>
      <c r="L80" s="1797">
        <v>0</v>
      </c>
      <c r="M80" s="1798">
        <v>0</v>
      </c>
      <c r="N80" s="1799">
        <f t="shared" si="11"/>
        <v>0</v>
      </c>
      <c r="O80" s="1855">
        <v>0</v>
      </c>
      <c r="P80" s="1856">
        <v>3</v>
      </c>
      <c r="Q80" s="1799">
        <f t="shared" si="12"/>
        <v>3</v>
      </c>
    </row>
    <row r="81" spans="1:19" ht="18" customHeight="1">
      <c r="A81" s="1805" t="s">
        <v>985</v>
      </c>
      <c r="B81" s="1806" t="s">
        <v>986</v>
      </c>
      <c r="C81" s="1857">
        <v>19</v>
      </c>
      <c r="D81" s="1850">
        <v>85</v>
      </c>
      <c r="E81" s="1799">
        <f t="shared" si="8"/>
        <v>104</v>
      </c>
      <c r="F81" s="1797">
        <v>1</v>
      </c>
      <c r="G81" s="1798">
        <v>1</v>
      </c>
      <c r="H81" s="1794">
        <f t="shared" si="9"/>
        <v>2</v>
      </c>
      <c r="I81" s="1797">
        <v>29</v>
      </c>
      <c r="J81" s="1798">
        <v>61</v>
      </c>
      <c r="K81" s="1799">
        <f t="shared" si="10"/>
        <v>90</v>
      </c>
      <c r="L81" s="1797">
        <v>0</v>
      </c>
      <c r="M81" s="1798">
        <v>0</v>
      </c>
      <c r="N81" s="1799">
        <f t="shared" si="11"/>
        <v>0</v>
      </c>
      <c r="O81" s="1853">
        <v>0</v>
      </c>
      <c r="P81" s="1854">
        <v>2</v>
      </c>
      <c r="Q81" s="1799">
        <f t="shared" si="12"/>
        <v>2</v>
      </c>
    </row>
    <row r="82" spans="1:19" ht="18" customHeight="1">
      <c r="A82" s="1805" t="s">
        <v>987</v>
      </c>
      <c r="B82" s="1806" t="s">
        <v>988</v>
      </c>
      <c r="C82" s="1799">
        <v>18</v>
      </c>
      <c r="D82" s="1850">
        <v>21</v>
      </c>
      <c r="E82" s="1799">
        <f t="shared" si="8"/>
        <v>39</v>
      </c>
      <c r="F82" s="1797">
        <v>6</v>
      </c>
      <c r="G82" s="1798">
        <v>3</v>
      </c>
      <c r="H82" s="1794">
        <f t="shared" si="9"/>
        <v>9</v>
      </c>
      <c r="I82" s="1797">
        <v>4</v>
      </c>
      <c r="J82" s="1798">
        <v>4</v>
      </c>
      <c r="K82" s="1799">
        <f t="shared" si="10"/>
        <v>8</v>
      </c>
      <c r="L82" s="1797">
        <v>3</v>
      </c>
      <c r="M82" s="1798">
        <v>1</v>
      </c>
      <c r="N82" s="1799">
        <f t="shared" si="11"/>
        <v>4</v>
      </c>
      <c r="O82" s="1853">
        <v>0</v>
      </c>
      <c r="P82" s="1854">
        <v>2</v>
      </c>
      <c r="Q82" s="1799">
        <f t="shared" si="12"/>
        <v>2</v>
      </c>
    </row>
    <row r="83" spans="1:19" ht="18" customHeight="1">
      <c r="A83" s="1805" t="s">
        <v>989</v>
      </c>
      <c r="B83" s="1806" t="s">
        <v>990</v>
      </c>
      <c r="C83" s="1857">
        <v>11</v>
      </c>
      <c r="D83" s="1850">
        <v>2</v>
      </c>
      <c r="E83" s="1799">
        <f t="shared" si="8"/>
        <v>13</v>
      </c>
      <c r="F83" s="1797">
        <v>2</v>
      </c>
      <c r="G83" s="1798">
        <v>3</v>
      </c>
      <c r="H83" s="1794">
        <f t="shared" si="9"/>
        <v>5</v>
      </c>
      <c r="I83" s="1797">
        <v>0</v>
      </c>
      <c r="J83" s="1798">
        <v>0</v>
      </c>
      <c r="K83" s="1799">
        <f t="shared" si="10"/>
        <v>0</v>
      </c>
      <c r="L83" s="1797">
        <v>2</v>
      </c>
      <c r="M83" s="1798">
        <v>0</v>
      </c>
      <c r="N83" s="1799">
        <f t="shared" si="11"/>
        <v>2</v>
      </c>
      <c r="O83" s="1853">
        <v>1</v>
      </c>
      <c r="P83" s="1854">
        <v>4</v>
      </c>
      <c r="Q83" s="1799">
        <f t="shared" si="12"/>
        <v>5</v>
      </c>
    </row>
    <row r="84" spans="1:19" ht="18" customHeight="1">
      <c r="A84" s="1805" t="s">
        <v>991</v>
      </c>
      <c r="B84" s="1806" t="s">
        <v>992</v>
      </c>
      <c r="C84" s="1799">
        <v>2</v>
      </c>
      <c r="D84" s="1850">
        <v>0</v>
      </c>
      <c r="E84" s="1799">
        <f t="shared" si="8"/>
        <v>2</v>
      </c>
      <c r="F84" s="1797">
        <v>0</v>
      </c>
      <c r="G84" s="1798">
        <v>0</v>
      </c>
      <c r="H84" s="1794">
        <f t="shared" si="9"/>
        <v>0</v>
      </c>
      <c r="I84" s="1797">
        <v>0</v>
      </c>
      <c r="J84" s="1798">
        <v>3</v>
      </c>
      <c r="K84" s="1799">
        <f t="shared" si="10"/>
        <v>3</v>
      </c>
      <c r="L84" s="1797">
        <v>7</v>
      </c>
      <c r="M84" s="1798">
        <v>27</v>
      </c>
      <c r="N84" s="1799">
        <f t="shared" si="11"/>
        <v>34</v>
      </c>
      <c r="O84" s="1853">
        <v>0</v>
      </c>
      <c r="P84" s="1854">
        <v>0</v>
      </c>
      <c r="Q84" s="1799">
        <f t="shared" si="12"/>
        <v>0</v>
      </c>
    </row>
    <row r="85" spans="1:19" ht="18" customHeight="1">
      <c r="A85" s="1805" t="s">
        <v>993</v>
      </c>
      <c r="B85" s="1806" t="s">
        <v>994</v>
      </c>
      <c r="C85" s="1857">
        <v>0</v>
      </c>
      <c r="D85" s="1850">
        <v>1</v>
      </c>
      <c r="E85" s="1799">
        <f t="shared" si="8"/>
        <v>1</v>
      </c>
      <c r="F85" s="1797">
        <v>0</v>
      </c>
      <c r="G85" s="1798">
        <v>0</v>
      </c>
      <c r="H85" s="1794">
        <f t="shared" si="9"/>
        <v>0</v>
      </c>
      <c r="I85" s="1797">
        <v>6</v>
      </c>
      <c r="J85" s="1798">
        <v>11</v>
      </c>
      <c r="K85" s="1799">
        <f t="shared" si="10"/>
        <v>17</v>
      </c>
      <c r="L85" s="1797">
        <v>0</v>
      </c>
      <c r="M85" s="1798">
        <v>0</v>
      </c>
      <c r="N85" s="1799">
        <f t="shared" si="11"/>
        <v>0</v>
      </c>
      <c r="O85" s="1853">
        <v>0</v>
      </c>
      <c r="P85" s="1854">
        <v>0</v>
      </c>
      <c r="Q85" s="1799">
        <f t="shared" si="12"/>
        <v>0</v>
      </c>
    </row>
    <row r="86" spans="1:19" ht="18" customHeight="1" thickBot="1">
      <c r="A86" s="1818" t="s">
        <v>995</v>
      </c>
      <c r="B86" s="1819" t="s">
        <v>489</v>
      </c>
      <c r="C86" s="1858">
        <v>1029</v>
      </c>
      <c r="D86" s="1859">
        <v>431</v>
      </c>
      <c r="E86" s="1799">
        <f t="shared" si="8"/>
        <v>1460</v>
      </c>
      <c r="F86" s="1814">
        <v>7</v>
      </c>
      <c r="G86" s="1815">
        <v>7</v>
      </c>
      <c r="H86" s="1794">
        <f t="shared" si="9"/>
        <v>14</v>
      </c>
      <c r="I86" s="1814">
        <v>57</v>
      </c>
      <c r="J86" s="1815">
        <v>32</v>
      </c>
      <c r="K86" s="1799">
        <f t="shared" si="10"/>
        <v>89</v>
      </c>
      <c r="L86" s="1814">
        <v>16</v>
      </c>
      <c r="M86" s="1815">
        <v>7</v>
      </c>
      <c r="N86" s="1799">
        <f t="shared" si="11"/>
        <v>23</v>
      </c>
      <c r="O86" s="1855">
        <v>1</v>
      </c>
      <c r="P86" s="1856">
        <v>32</v>
      </c>
      <c r="Q86" s="1799">
        <f t="shared" si="12"/>
        <v>33</v>
      </c>
    </row>
    <row r="87" spans="1:19" ht="18" customHeight="1">
      <c r="A87" s="1824" t="s">
        <v>1400</v>
      </c>
      <c r="B87" s="1825" t="s">
        <v>96</v>
      </c>
      <c r="C87" s="1829">
        <f>SUM(C51:C86)</f>
        <v>1861</v>
      </c>
      <c r="D87" s="1829">
        <f t="shared" ref="D87:Q87" si="13">SUM(D51:D86)</f>
        <v>1561</v>
      </c>
      <c r="E87" s="1829">
        <f t="shared" si="13"/>
        <v>3422</v>
      </c>
      <c r="F87" s="1829">
        <f>SUM(F51:F86)</f>
        <v>342</v>
      </c>
      <c r="G87" s="1829">
        <f>SUM(G51:G86)</f>
        <v>448</v>
      </c>
      <c r="H87" s="1829">
        <f>SUM(H51:H86)</f>
        <v>790</v>
      </c>
      <c r="I87" s="1829">
        <f t="shared" si="13"/>
        <v>448</v>
      </c>
      <c r="J87" s="1829">
        <f t="shared" si="13"/>
        <v>397</v>
      </c>
      <c r="K87" s="1829">
        <f t="shared" si="13"/>
        <v>845</v>
      </c>
      <c r="L87" s="1829">
        <f t="shared" si="13"/>
        <v>221</v>
      </c>
      <c r="M87" s="1829">
        <f t="shared" si="13"/>
        <v>185</v>
      </c>
      <c r="N87" s="1829">
        <f t="shared" si="13"/>
        <v>406</v>
      </c>
      <c r="O87" s="1829">
        <f t="shared" si="13"/>
        <v>25</v>
      </c>
      <c r="P87" s="1829">
        <f t="shared" si="13"/>
        <v>351</v>
      </c>
      <c r="Q87" s="1829">
        <f t="shared" si="13"/>
        <v>376</v>
      </c>
    </row>
    <row r="88" spans="1:19" ht="15.75">
      <c r="A88" s="1839" t="s">
        <v>1405</v>
      </c>
      <c r="Q88" s="1749" t="s">
        <v>1406</v>
      </c>
    </row>
    <row r="89" spans="1:19" ht="12.95" customHeight="1">
      <c r="A89" s="4795" t="s">
        <v>1079</v>
      </c>
      <c r="B89" s="4796"/>
      <c r="C89" s="4811" t="s">
        <v>1409</v>
      </c>
      <c r="D89" s="4811"/>
      <c r="E89" s="4811"/>
      <c r="F89" s="4812" t="s">
        <v>1410</v>
      </c>
      <c r="G89" s="4812"/>
      <c r="H89" s="4812"/>
      <c r="I89" s="4813" t="s">
        <v>1411</v>
      </c>
      <c r="J89" s="4814"/>
      <c r="K89" s="4815"/>
      <c r="L89" s="4816" t="s">
        <v>1412</v>
      </c>
      <c r="M89" s="4817"/>
      <c r="N89" s="4818"/>
      <c r="O89" s="4797" t="s">
        <v>1377</v>
      </c>
      <c r="P89" s="4798"/>
      <c r="Q89" s="4799"/>
      <c r="R89" s="1860"/>
      <c r="S89" s="1861"/>
    </row>
    <row r="90" spans="1:19" ht="12.95" customHeight="1">
      <c r="A90" s="1754"/>
      <c r="B90" s="1755"/>
      <c r="C90" s="4806" t="s">
        <v>1373</v>
      </c>
      <c r="D90" s="4806"/>
      <c r="E90" s="4806"/>
      <c r="F90" s="4806" t="s">
        <v>1374</v>
      </c>
      <c r="G90" s="4806"/>
      <c r="H90" s="4806"/>
      <c r="I90" s="4807" t="s">
        <v>1379</v>
      </c>
      <c r="J90" s="4808"/>
      <c r="K90" s="4809"/>
      <c r="L90" s="4807" t="s">
        <v>1413</v>
      </c>
      <c r="M90" s="4808"/>
      <c r="N90" s="4809"/>
      <c r="O90" s="4786" t="s">
        <v>1414</v>
      </c>
      <c r="P90" s="4787"/>
      <c r="Q90" s="4788"/>
      <c r="R90" s="1860"/>
      <c r="S90" s="1861"/>
    </row>
    <row r="91" spans="1:19" ht="18" customHeight="1">
      <c r="A91" s="4781" t="s">
        <v>1080</v>
      </c>
      <c r="B91" s="4782"/>
      <c r="C91" s="1844" t="s">
        <v>572</v>
      </c>
      <c r="D91" s="1768" t="s">
        <v>573</v>
      </c>
      <c r="E91" s="1840" t="s">
        <v>95</v>
      </c>
      <c r="F91" s="1767" t="s">
        <v>572</v>
      </c>
      <c r="G91" s="1768" t="s">
        <v>573</v>
      </c>
      <c r="H91" s="1840" t="s">
        <v>95</v>
      </c>
      <c r="I91" s="1841" t="s">
        <v>572</v>
      </c>
      <c r="J91" s="1842" t="s">
        <v>573</v>
      </c>
      <c r="K91" s="1840" t="s">
        <v>95</v>
      </c>
      <c r="L91" s="1844" t="s">
        <v>572</v>
      </c>
      <c r="M91" s="1768" t="s">
        <v>573</v>
      </c>
      <c r="N91" s="1840" t="s">
        <v>95</v>
      </c>
      <c r="O91" s="1844" t="s">
        <v>572</v>
      </c>
      <c r="P91" s="1768" t="s">
        <v>573</v>
      </c>
      <c r="Q91" s="1840" t="s">
        <v>95</v>
      </c>
      <c r="R91" s="1862"/>
      <c r="S91" s="1863"/>
    </row>
    <row r="92" spans="1:19" ht="12" customHeight="1">
      <c r="A92" s="1771"/>
      <c r="B92" s="1772"/>
      <c r="C92" s="1849" t="s">
        <v>561</v>
      </c>
      <c r="D92" s="1785" t="s">
        <v>562</v>
      </c>
      <c r="E92" s="1845" t="s">
        <v>96</v>
      </c>
      <c r="F92" s="1784" t="s">
        <v>561</v>
      </c>
      <c r="G92" s="1785" t="s">
        <v>562</v>
      </c>
      <c r="H92" s="1845" t="s">
        <v>96</v>
      </c>
      <c r="I92" s="1846" t="s">
        <v>561</v>
      </c>
      <c r="J92" s="1847" t="s">
        <v>562</v>
      </c>
      <c r="K92" s="1845" t="s">
        <v>96</v>
      </c>
      <c r="L92" s="1849" t="s">
        <v>561</v>
      </c>
      <c r="M92" s="1785" t="s">
        <v>562</v>
      </c>
      <c r="N92" s="1845" t="s">
        <v>96</v>
      </c>
      <c r="O92" s="1849" t="s">
        <v>561</v>
      </c>
      <c r="P92" s="1785" t="s">
        <v>562</v>
      </c>
      <c r="Q92" s="1845" t="s">
        <v>96</v>
      </c>
      <c r="R92" s="1862"/>
      <c r="S92" s="1863"/>
    </row>
    <row r="93" spans="1:19" ht="18" customHeight="1">
      <c r="A93" s="1788" t="s">
        <v>926</v>
      </c>
      <c r="B93" s="1789" t="s">
        <v>1401</v>
      </c>
      <c r="C93" s="1802">
        <v>77</v>
      </c>
      <c r="D93" s="1852">
        <v>134</v>
      </c>
      <c r="E93" s="1799">
        <f>SUM(C93:D93)</f>
        <v>211</v>
      </c>
      <c r="F93" s="1801">
        <v>67</v>
      </c>
      <c r="G93" s="1802">
        <v>221</v>
      </c>
      <c r="H93" s="1799">
        <f>SUM(F93:G93)</f>
        <v>288</v>
      </c>
      <c r="I93" s="1864">
        <v>0</v>
      </c>
      <c r="J93" s="1864">
        <v>14</v>
      </c>
      <c r="K93" s="1799">
        <f>SUM(I93:J93)</f>
        <v>14</v>
      </c>
      <c r="L93" s="1802">
        <v>17</v>
      </c>
      <c r="M93" s="1802">
        <v>16</v>
      </c>
      <c r="N93" s="1799">
        <f>SUM(L93:M93)</f>
        <v>33</v>
      </c>
      <c r="O93" s="1802">
        <v>0</v>
      </c>
      <c r="P93" s="1802">
        <v>14</v>
      </c>
      <c r="Q93" s="1799">
        <f>SUM(O93:P93)</f>
        <v>14</v>
      </c>
      <c r="R93" s="1862"/>
      <c r="S93" s="1863"/>
    </row>
    <row r="94" spans="1:19" ht="18" customHeight="1">
      <c r="A94" s="1805" t="s">
        <v>928</v>
      </c>
      <c r="B94" s="1806" t="s">
        <v>929</v>
      </c>
      <c r="C94" s="1799">
        <v>24</v>
      </c>
      <c r="D94" s="1854">
        <v>18</v>
      </c>
      <c r="E94" s="1799">
        <f t="shared" ref="E94:E128" si="14">SUM(C94:D94)</f>
        <v>42</v>
      </c>
      <c r="F94" s="1808">
        <v>36</v>
      </c>
      <c r="G94" s="1799">
        <v>40</v>
      </c>
      <c r="H94" s="1799">
        <f t="shared" ref="H94:H128" si="15">SUM(F94:G94)</f>
        <v>76</v>
      </c>
      <c r="I94" s="1794">
        <v>1</v>
      </c>
      <c r="J94" s="1794">
        <v>2</v>
      </c>
      <c r="K94" s="1799">
        <f t="shared" ref="K94:K128" si="16">SUM(I94:J94)</f>
        <v>3</v>
      </c>
      <c r="L94" s="1799">
        <v>0</v>
      </c>
      <c r="M94" s="1799">
        <v>0</v>
      </c>
      <c r="N94" s="1799">
        <f t="shared" ref="N94:N128" si="17">SUM(L94:M94)</f>
        <v>0</v>
      </c>
      <c r="O94" s="1799">
        <v>0</v>
      </c>
      <c r="P94" s="1799">
        <v>6</v>
      </c>
      <c r="Q94" s="1799">
        <f t="shared" ref="Q94:Q128" si="18">SUM(O94:P94)</f>
        <v>6</v>
      </c>
      <c r="R94" s="1862"/>
      <c r="S94" s="1863"/>
    </row>
    <row r="95" spans="1:19" ht="18" customHeight="1">
      <c r="A95" s="1805" t="s">
        <v>930</v>
      </c>
      <c r="B95" s="1806" t="s">
        <v>931</v>
      </c>
      <c r="C95" s="1799">
        <v>4</v>
      </c>
      <c r="D95" s="1854">
        <v>2</v>
      </c>
      <c r="E95" s="1799">
        <f t="shared" si="14"/>
        <v>6</v>
      </c>
      <c r="F95" s="1808">
        <v>1</v>
      </c>
      <c r="G95" s="1853">
        <v>21</v>
      </c>
      <c r="H95" s="1799">
        <f t="shared" si="15"/>
        <v>22</v>
      </c>
      <c r="I95" s="1794">
        <v>0</v>
      </c>
      <c r="J95" s="1797">
        <v>1</v>
      </c>
      <c r="K95" s="1799">
        <f t="shared" si="16"/>
        <v>1</v>
      </c>
      <c r="L95" s="1799">
        <v>0</v>
      </c>
      <c r="M95" s="1799">
        <v>0</v>
      </c>
      <c r="N95" s="1799">
        <f t="shared" si="17"/>
        <v>0</v>
      </c>
      <c r="O95" s="1799">
        <v>0</v>
      </c>
      <c r="P95" s="1853">
        <v>5</v>
      </c>
      <c r="Q95" s="1799">
        <f t="shared" si="18"/>
        <v>5</v>
      </c>
      <c r="R95" s="1862"/>
      <c r="S95" s="1863"/>
    </row>
    <row r="96" spans="1:19" ht="18" customHeight="1">
      <c r="A96" s="1805" t="s">
        <v>932</v>
      </c>
      <c r="B96" s="1806" t="s">
        <v>933</v>
      </c>
      <c r="C96" s="1799">
        <v>8</v>
      </c>
      <c r="D96" s="1854">
        <v>4</v>
      </c>
      <c r="E96" s="1799">
        <f t="shared" si="14"/>
        <v>12</v>
      </c>
      <c r="F96" s="1808">
        <v>0</v>
      </c>
      <c r="G96" s="1853">
        <v>0</v>
      </c>
      <c r="H96" s="1799">
        <f t="shared" si="15"/>
        <v>0</v>
      </c>
      <c r="I96" s="1794">
        <v>0</v>
      </c>
      <c r="J96" s="1797">
        <v>1</v>
      </c>
      <c r="K96" s="1799">
        <f t="shared" si="16"/>
        <v>1</v>
      </c>
      <c r="L96" s="1799">
        <v>0</v>
      </c>
      <c r="M96" s="1799">
        <v>0</v>
      </c>
      <c r="N96" s="1799">
        <f t="shared" si="17"/>
        <v>0</v>
      </c>
      <c r="O96" s="1799">
        <v>0</v>
      </c>
      <c r="P96" s="1853">
        <v>0</v>
      </c>
      <c r="Q96" s="1799">
        <f t="shared" si="18"/>
        <v>0</v>
      </c>
      <c r="R96" s="1862"/>
      <c r="S96" s="1863"/>
    </row>
    <row r="97" spans="1:19" ht="18" customHeight="1">
      <c r="A97" s="1805" t="s">
        <v>934</v>
      </c>
      <c r="B97" s="1806" t="s">
        <v>935</v>
      </c>
      <c r="C97" s="1799">
        <v>2</v>
      </c>
      <c r="D97" s="1854">
        <v>2</v>
      </c>
      <c r="E97" s="1799">
        <f t="shared" si="14"/>
        <v>4</v>
      </c>
      <c r="F97" s="1808">
        <v>0</v>
      </c>
      <c r="G97" s="1853">
        <v>0</v>
      </c>
      <c r="H97" s="1799">
        <f t="shared" si="15"/>
        <v>0</v>
      </c>
      <c r="I97" s="1797">
        <v>1</v>
      </c>
      <c r="J97" s="1797">
        <v>4</v>
      </c>
      <c r="K97" s="1799">
        <f t="shared" si="16"/>
        <v>5</v>
      </c>
      <c r="L97" s="1799">
        <v>0</v>
      </c>
      <c r="M97" s="1799">
        <v>0</v>
      </c>
      <c r="N97" s="1799">
        <f t="shared" si="17"/>
        <v>0</v>
      </c>
      <c r="O97" s="1799">
        <v>0</v>
      </c>
      <c r="P97" s="1853">
        <v>0</v>
      </c>
      <c r="Q97" s="1799">
        <f t="shared" si="18"/>
        <v>0</v>
      </c>
      <c r="R97" s="1862"/>
      <c r="S97" s="1863"/>
    </row>
    <row r="98" spans="1:19" ht="18" customHeight="1">
      <c r="A98" s="1805" t="s">
        <v>936</v>
      </c>
      <c r="B98" s="1806" t="s">
        <v>937</v>
      </c>
      <c r="C98" s="1799">
        <v>2</v>
      </c>
      <c r="D98" s="1854">
        <v>1</v>
      </c>
      <c r="E98" s="1799">
        <f t="shared" si="14"/>
        <v>3</v>
      </c>
      <c r="F98" s="1808">
        <v>0</v>
      </c>
      <c r="G98" s="1853">
        <v>0</v>
      </c>
      <c r="H98" s="1799">
        <f t="shared" si="15"/>
        <v>0</v>
      </c>
      <c r="I98" s="1797">
        <v>0</v>
      </c>
      <c r="J98" s="1797">
        <v>0</v>
      </c>
      <c r="K98" s="1799">
        <f t="shared" si="16"/>
        <v>0</v>
      </c>
      <c r="L98" s="1799">
        <v>0</v>
      </c>
      <c r="M98" s="1799">
        <v>0</v>
      </c>
      <c r="N98" s="1799">
        <f t="shared" si="17"/>
        <v>0</v>
      </c>
      <c r="O98" s="1799">
        <v>0</v>
      </c>
      <c r="P98" s="1853">
        <v>0</v>
      </c>
      <c r="Q98" s="1799">
        <f t="shared" si="18"/>
        <v>0</v>
      </c>
      <c r="R98" s="1862"/>
      <c r="S98" s="1863"/>
    </row>
    <row r="99" spans="1:19" ht="18" customHeight="1">
      <c r="A99" s="1805" t="s">
        <v>938</v>
      </c>
      <c r="B99" s="1806" t="s">
        <v>939</v>
      </c>
      <c r="C99" s="1799">
        <v>1</v>
      </c>
      <c r="D99" s="1854">
        <v>0</v>
      </c>
      <c r="E99" s="1799">
        <f t="shared" si="14"/>
        <v>1</v>
      </c>
      <c r="F99" s="1808">
        <v>0</v>
      </c>
      <c r="G99" s="1853">
        <v>0</v>
      </c>
      <c r="H99" s="1799">
        <f t="shared" si="15"/>
        <v>0</v>
      </c>
      <c r="I99" s="1797">
        <v>0</v>
      </c>
      <c r="J99" s="1797">
        <v>0</v>
      </c>
      <c r="K99" s="1799">
        <f t="shared" si="16"/>
        <v>0</v>
      </c>
      <c r="L99" s="1799">
        <v>0</v>
      </c>
      <c r="M99" s="1799">
        <v>0</v>
      </c>
      <c r="N99" s="1799">
        <f t="shared" si="17"/>
        <v>0</v>
      </c>
      <c r="O99" s="1799">
        <v>0</v>
      </c>
      <c r="P99" s="1853">
        <v>0</v>
      </c>
      <c r="Q99" s="1799">
        <f t="shared" si="18"/>
        <v>0</v>
      </c>
      <c r="R99" s="1862"/>
      <c r="S99" s="1863"/>
    </row>
    <row r="100" spans="1:19" ht="18" customHeight="1">
      <c r="A100" s="1805" t="s">
        <v>940</v>
      </c>
      <c r="B100" s="1806" t="s">
        <v>941</v>
      </c>
      <c r="C100" s="1799">
        <v>3</v>
      </c>
      <c r="D100" s="1854">
        <v>0</v>
      </c>
      <c r="E100" s="1799">
        <f t="shared" si="14"/>
        <v>3</v>
      </c>
      <c r="F100" s="1808">
        <v>0</v>
      </c>
      <c r="G100" s="1853">
        <v>0</v>
      </c>
      <c r="H100" s="1799">
        <f t="shared" si="15"/>
        <v>0</v>
      </c>
      <c r="I100" s="1797">
        <v>0</v>
      </c>
      <c r="J100" s="1797">
        <v>0</v>
      </c>
      <c r="K100" s="1799">
        <f t="shared" si="16"/>
        <v>0</v>
      </c>
      <c r="L100" s="1799">
        <v>0</v>
      </c>
      <c r="M100" s="1799">
        <v>0</v>
      </c>
      <c r="N100" s="1799">
        <f t="shared" si="17"/>
        <v>0</v>
      </c>
      <c r="O100" s="1799">
        <v>0</v>
      </c>
      <c r="P100" s="1853">
        <v>0</v>
      </c>
      <c r="Q100" s="1799">
        <f t="shared" si="18"/>
        <v>0</v>
      </c>
      <c r="R100" s="1862"/>
      <c r="S100" s="1863"/>
    </row>
    <row r="101" spans="1:19" ht="18" customHeight="1">
      <c r="A101" s="1805" t="s">
        <v>942</v>
      </c>
      <c r="B101" s="1806" t="s">
        <v>943</v>
      </c>
      <c r="C101" s="1799">
        <v>0</v>
      </c>
      <c r="D101" s="1854">
        <v>0</v>
      </c>
      <c r="E101" s="1799">
        <f t="shared" si="14"/>
        <v>0</v>
      </c>
      <c r="F101" s="1808">
        <v>0</v>
      </c>
      <c r="G101" s="1853">
        <v>0</v>
      </c>
      <c r="H101" s="1799">
        <f t="shared" si="15"/>
        <v>0</v>
      </c>
      <c r="I101" s="1797">
        <v>0</v>
      </c>
      <c r="J101" s="1797">
        <v>0</v>
      </c>
      <c r="K101" s="1799">
        <f t="shared" si="16"/>
        <v>0</v>
      </c>
      <c r="L101" s="1799">
        <v>0</v>
      </c>
      <c r="M101" s="1799">
        <v>0</v>
      </c>
      <c r="N101" s="1799">
        <f t="shared" si="17"/>
        <v>0</v>
      </c>
      <c r="O101" s="1799">
        <v>0</v>
      </c>
      <c r="P101" s="1853">
        <v>0</v>
      </c>
      <c r="Q101" s="1799">
        <f t="shared" si="18"/>
        <v>0</v>
      </c>
      <c r="R101" s="1862"/>
      <c r="S101" s="1863"/>
    </row>
    <row r="102" spans="1:19" ht="18" customHeight="1">
      <c r="A102" s="1805" t="s">
        <v>944</v>
      </c>
      <c r="B102" s="1806" t="s">
        <v>945</v>
      </c>
      <c r="C102" s="1799">
        <v>3</v>
      </c>
      <c r="D102" s="1854">
        <v>2</v>
      </c>
      <c r="E102" s="1799">
        <f t="shared" si="14"/>
        <v>5</v>
      </c>
      <c r="F102" s="1808">
        <v>0</v>
      </c>
      <c r="G102" s="1853">
        <v>8</v>
      </c>
      <c r="H102" s="1799">
        <f t="shared" si="15"/>
        <v>8</v>
      </c>
      <c r="I102" s="1797">
        <v>0</v>
      </c>
      <c r="J102" s="1797">
        <v>1</v>
      </c>
      <c r="K102" s="1799">
        <f t="shared" si="16"/>
        <v>1</v>
      </c>
      <c r="L102" s="1799">
        <v>0</v>
      </c>
      <c r="M102" s="1799">
        <v>0</v>
      </c>
      <c r="N102" s="1799">
        <f t="shared" si="17"/>
        <v>0</v>
      </c>
      <c r="O102" s="1799">
        <v>0</v>
      </c>
      <c r="P102" s="1853">
        <v>0</v>
      </c>
      <c r="Q102" s="1799">
        <f t="shared" si="18"/>
        <v>0</v>
      </c>
      <c r="R102" s="1862"/>
      <c r="S102" s="1863"/>
    </row>
    <row r="103" spans="1:19" ht="18" customHeight="1">
      <c r="A103" s="1805" t="s">
        <v>946</v>
      </c>
      <c r="B103" s="1806" t="s">
        <v>947</v>
      </c>
      <c r="C103" s="1799">
        <v>5</v>
      </c>
      <c r="D103" s="1854">
        <v>1</v>
      </c>
      <c r="E103" s="1799">
        <f t="shared" si="14"/>
        <v>6</v>
      </c>
      <c r="F103" s="1808">
        <v>0</v>
      </c>
      <c r="G103" s="1853">
        <v>8</v>
      </c>
      <c r="H103" s="1799">
        <f t="shared" si="15"/>
        <v>8</v>
      </c>
      <c r="I103" s="1797">
        <v>0</v>
      </c>
      <c r="J103" s="1797">
        <v>1</v>
      </c>
      <c r="K103" s="1799">
        <f t="shared" si="16"/>
        <v>1</v>
      </c>
      <c r="L103" s="1799">
        <v>0</v>
      </c>
      <c r="M103" s="1799">
        <v>0</v>
      </c>
      <c r="N103" s="1799">
        <f t="shared" si="17"/>
        <v>0</v>
      </c>
      <c r="O103" s="1799">
        <v>0</v>
      </c>
      <c r="P103" s="1853">
        <v>0</v>
      </c>
      <c r="Q103" s="1799">
        <f t="shared" si="18"/>
        <v>0</v>
      </c>
      <c r="R103" s="1862"/>
      <c r="S103" s="1863"/>
    </row>
    <row r="104" spans="1:19" ht="18" customHeight="1">
      <c r="A104" s="1805" t="s">
        <v>948</v>
      </c>
      <c r="B104" s="1806" t="s">
        <v>949</v>
      </c>
      <c r="C104" s="1799">
        <v>12</v>
      </c>
      <c r="D104" s="1854">
        <v>1</v>
      </c>
      <c r="E104" s="1799">
        <f t="shared" si="14"/>
        <v>13</v>
      </c>
      <c r="F104" s="1808">
        <v>0</v>
      </c>
      <c r="G104" s="1853">
        <v>3</v>
      </c>
      <c r="H104" s="1799">
        <f t="shared" si="15"/>
        <v>3</v>
      </c>
      <c r="I104" s="1797">
        <v>0</v>
      </c>
      <c r="J104" s="1797">
        <v>0</v>
      </c>
      <c r="K104" s="1799">
        <f t="shared" si="16"/>
        <v>0</v>
      </c>
      <c r="L104" s="1799">
        <v>1</v>
      </c>
      <c r="M104" s="1799">
        <v>0</v>
      </c>
      <c r="N104" s="1799">
        <f t="shared" si="17"/>
        <v>1</v>
      </c>
      <c r="O104" s="1799">
        <v>0</v>
      </c>
      <c r="P104" s="1853">
        <v>4</v>
      </c>
      <c r="Q104" s="1799">
        <f t="shared" si="18"/>
        <v>4</v>
      </c>
      <c r="R104" s="1862"/>
      <c r="S104" s="1863"/>
    </row>
    <row r="105" spans="1:19" ht="18" customHeight="1">
      <c r="A105" s="1805" t="s">
        <v>950</v>
      </c>
      <c r="B105" s="1806" t="s">
        <v>951</v>
      </c>
      <c r="C105" s="1799">
        <v>3</v>
      </c>
      <c r="D105" s="1854">
        <v>1</v>
      </c>
      <c r="E105" s="1799">
        <f t="shared" si="14"/>
        <v>4</v>
      </c>
      <c r="F105" s="1808">
        <v>0</v>
      </c>
      <c r="G105" s="1853">
        <v>0</v>
      </c>
      <c r="H105" s="1799">
        <f t="shared" si="15"/>
        <v>0</v>
      </c>
      <c r="I105" s="1797">
        <v>0</v>
      </c>
      <c r="J105" s="1797">
        <v>1</v>
      </c>
      <c r="K105" s="1799">
        <f t="shared" si="16"/>
        <v>1</v>
      </c>
      <c r="L105" s="1799">
        <v>0</v>
      </c>
      <c r="M105" s="1799">
        <v>0</v>
      </c>
      <c r="N105" s="1799">
        <f t="shared" si="17"/>
        <v>0</v>
      </c>
      <c r="O105" s="1799">
        <v>0</v>
      </c>
      <c r="P105" s="1853">
        <v>0</v>
      </c>
      <c r="Q105" s="1799">
        <f t="shared" si="18"/>
        <v>0</v>
      </c>
      <c r="R105" s="1862"/>
      <c r="S105" s="1863"/>
    </row>
    <row r="106" spans="1:19" ht="18" customHeight="1">
      <c r="A106" s="1805" t="s">
        <v>952</v>
      </c>
      <c r="B106" s="1806" t="s">
        <v>953</v>
      </c>
      <c r="C106" s="1799">
        <v>1</v>
      </c>
      <c r="D106" s="1854">
        <v>0</v>
      </c>
      <c r="E106" s="1799">
        <f t="shared" si="14"/>
        <v>1</v>
      </c>
      <c r="F106" s="1808">
        <v>0</v>
      </c>
      <c r="G106" s="1853">
        <v>0</v>
      </c>
      <c r="H106" s="1799">
        <f t="shared" si="15"/>
        <v>0</v>
      </c>
      <c r="I106" s="1797">
        <v>0</v>
      </c>
      <c r="J106" s="1797">
        <v>0</v>
      </c>
      <c r="K106" s="1799">
        <f t="shared" si="16"/>
        <v>0</v>
      </c>
      <c r="L106" s="1799">
        <v>0</v>
      </c>
      <c r="M106" s="1799">
        <v>0</v>
      </c>
      <c r="N106" s="1799">
        <f t="shared" si="17"/>
        <v>0</v>
      </c>
      <c r="O106" s="1799">
        <v>0</v>
      </c>
      <c r="P106" s="1853">
        <v>0</v>
      </c>
      <c r="Q106" s="1799">
        <f t="shared" si="18"/>
        <v>0</v>
      </c>
      <c r="R106" s="1862"/>
      <c r="S106" s="1863"/>
    </row>
    <row r="107" spans="1:19" ht="18" customHeight="1">
      <c r="A107" s="1805" t="s">
        <v>954</v>
      </c>
      <c r="B107" s="1806" t="s">
        <v>955</v>
      </c>
      <c r="C107" s="1799">
        <v>2</v>
      </c>
      <c r="D107" s="1854">
        <v>0</v>
      </c>
      <c r="E107" s="1799">
        <f t="shared" si="14"/>
        <v>2</v>
      </c>
      <c r="F107" s="1808">
        <v>0</v>
      </c>
      <c r="G107" s="1853">
        <v>2</v>
      </c>
      <c r="H107" s="1799">
        <f t="shared" si="15"/>
        <v>2</v>
      </c>
      <c r="I107" s="1797">
        <v>0</v>
      </c>
      <c r="J107" s="1797">
        <v>1</v>
      </c>
      <c r="K107" s="1799">
        <f t="shared" si="16"/>
        <v>1</v>
      </c>
      <c r="L107" s="1799">
        <v>0</v>
      </c>
      <c r="M107" s="1799">
        <v>0</v>
      </c>
      <c r="N107" s="1799">
        <f t="shared" si="17"/>
        <v>0</v>
      </c>
      <c r="O107" s="1799">
        <v>0</v>
      </c>
      <c r="P107" s="1853">
        <v>0</v>
      </c>
      <c r="Q107" s="1799">
        <f t="shared" si="18"/>
        <v>0</v>
      </c>
      <c r="R107" s="1862"/>
      <c r="S107" s="1863"/>
    </row>
    <row r="108" spans="1:19" ht="18" customHeight="1">
      <c r="A108" s="1805" t="s">
        <v>956</v>
      </c>
      <c r="B108" s="1806" t="s">
        <v>957</v>
      </c>
      <c r="C108" s="1799">
        <v>0</v>
      </c>
      <c r="D108" s="1854">
        <v>0</v>
      </c>
      <c r="E108" s="1799">
        <f t="shared" si="14"/>
        <v>0</v>
      </c>
      <c r="F108" s="1808">
        <v>0</v>
      </c>
      <c r="G108" s="1853">
        <v>0</v>
      </c>
      <c r="H108" s="1799">
        <f t="shared" si="15"/>
        <v>0</v>
      </c>
      <c r="I108" s="1797">
        <v>0</v>
      </c>
      <c r="J108" s="1797">
        <v>0</v>
      </c>
      <c r="K108" s="1799">
        <f t="shared" si="16"/>
        <v>0</v>
      </c>
      <c r="L108" s="1799">
        <v>0</v>
      </c>
      <c r="M108" s="1799">
        <v>0</v>
      </c>
      <c r="N108" s="1799">
        <f t="shared" si="17"/>
        <v>0</v>
      </c>
      <c r="O108" s="1799">
        <v>0</v>
      </c>
      <c r="P108" s="1853">
        <v>0</v>
      </c>
      <c r="Q108" s="1799">
        <f t="shared" si="18"/>
        <v>0</v>
      </c>
      <c r="R108" s="1862"/>
      <c r="S108" s="1863"/>
    </row>
    <row r="109" spans="1:19" ht="18" customHeight="1">
      <c r="A109" s="1811" t="s">
        <v>1402</v>
      </c>
      <c r="B109" s="1806" t="s">
        <v>691</v>
      </c>
      <c r="C109" s="1799">
        <v>0</v>
      </c>
      <c r="D109" s="1854">
        <v>0</v>
      </c>
      <c r="E109" s="1799">
        <f t="shared" si="14"/>
        <v>0</v>
      </c>
      <c r="F109" s="1808">
        <v>6</v>
      </c>
      <c r="G109" s="1853">
        <v>13</v>
      </c>
      <c r="H109" s="1799">
        <f t="shared" si="15"/>
        <v>19</v>
      </c>
      <c r="I109" s="1797">
        <v>0</v>
      </c>
      <c r="J109" s="1797">
        <v>0</v>
      </c>
      <c r="K109" s="1799">
        <f t="shared" si="16"/>
        <v>0</v>
      </c>
      <c r="L109" s="1799">
        <v>0</v>
      </c>
      <c r="M109" s="1799">
        <v>0</v>
      </c>
      <c r="N109" s="1799">
        <f t="shared" si="17"/>
        <v>0</v>
      </c>
      <c r="O109" s="1799">
        <v>0</v>
      </c>
      <c r="P109" s="1853">
        <v>0</v>
      </c>
      <c r="Q109" s="1799">
        <f t="shared" si="18"/>
        <v>0</v>
      </c>
      <c r="R109" s="1862"/>
      <c r="S109" s="1863"/>
    </row>
    <row r="110" spans="1:19" ht="18" customHeight="1">
      <c r="A110" s="1811" t="s">
        <v>1403</v>
      </c>
      <c r="B110" s="1806" t="s">
        <v>1404</v>
      </c>
      <c r="C110" s="1799">
        <v>2</v>
      </c>
      <c r="D110" s="1854">
        <v>2</v>
      </c>
      <c r="E110" s="1799">
        <f t="shared" si="14"/>
        <v>4</v>
      </c>
      <c r="F110" s="1808">
        <v>0</v>
      </c>
      <c r="G110" s="1853">
        <v>0</v>
      </c>
      <c r="H110" s="1799">
        <f t="shared" si="15"/>
        <v>0</v>
      </c>
      <c r="I110" s="1797">
        <v>0</v>
      </c>
      <c r="J110" s="1797">
        <v>0</v>
      </c>
      <c r="K110" s="1799">
        <f t="shared" si="16"/>
        <v>0</v>
      </c>
      <c r="L110" s="1799">
        <v>0</v>
      </c>
      <c r="M110" s="1799">
        <v>0</v>
      </c>
      <c r="N110" s="1799">
        <f t="shared" si="17"/>
        <v>0</v>
      </c>
      <c r="O110" s="1799">
        <v>0</v>
      </c>
      <c r="P110" s="1853">
        <v>0</v>
      </c>
      <c r="Q110" s="1799">
        <f t="shared" si="18"/>
        <v>0</v>
      </c>
      <c r="R110" s="1862"/>
      <c r="S110" s="1863"/>
    </row>
    <row r="111" spans="1:19" ht="18" customHeight="1">
      <c r="A111" s="1805" t="s">
        <v>961</v>
      </c>
      <c r="B111" s="1806" t="s">
        <v>962</v>
      </c>
      <c r="C111" s="1799">
        <v>4</v>
      </c>
      <c r="D111" s="1854">
        <v>0</v>
      </c>
      <c r="E111" s="1799">
        <f t="shared" si="14"/>
        <v>4</v>
      </c>
      <c r="F111" s="1808">
        <v>0</v>
      </c>
      <c r="G111" s="1853">
        <v>0</v>
      </c>
      <c r="H111" s="1799">
        <f t="shared" si="15"/>
        <v>0</v>
      </c>
      <c r="I111" s="1797">
        <v>0</v>
      </c>
      <c r="J111" s="1797">
        <v>2</v>
      </c>
      <c r="K111" s="1799">
        <f t="shared" si="16"/>
        <v>2</v>
      </c>
      <c r="L111" s="1799">
        <v>0</v>
      </c>
      <c r="M111" s="1799">
        <v>0</v>
      </c>
      <c r="N111" s="1799">
        <f t="shared" si="17"/>
        <v>0</v>
      </c>
      <c r="O111" s="1799">
        <v>0</v>
      </c>
      <c r="P111" s="1853">
        <v>0</v>
      </c>
      <c r="Q111" s="1799">
        <f t="shared" si="18"/>
        <v>0</v>
      </c>
      <c r="R111" s="1862"/>
      <c r="S111" s="1863"/>
    </row>
    <row r="112" spans="1:19" ht="18" customHeight="1">
      <c r="A112" s="1805" t="s">
        <v>963</v>
      </c>
      <c r="B112" s="1806" t="s">
        <v>964</v>
      </c>
      <c r="C112" s="1799">
        <v>5</v>
      </c>
      <c r="D112" s="1854">
        <v>2</v>
      </c>
      <c r="E112" s="1799">
        <f t="shared" si="14"/>
        <v>7</v>
      </c>
      <c r="F112" s="1808">
        <v>0</v>
      </c>
      <c r="G112" s="1853">
        <v>0</v>
      </c>
      <c r="H112" s="1799">
        <f t="shared" si="15"/>
        <v>0</v>
      </c>
      <c r="I112" s="1797">
        <v>0</v>
      </c>
      <c r="J112" s="1797">
        <v>1</v>
      </c>
      <c r="K112" s="1799">
        <f t="shared" si="16"/>
        <v>1</v>
      </c>
      <c r="L112" s="1799">
        <v>0</v>
      </c>
      <c r="M112" s="1799">
        <v>0</v>
      </c>
      <c r="N112" s="1799">
        <f t="shared" si="17"/>
        <v>0</v>
      </c>
      <c r="O112" s="1799">
        <v>0</v>
      </c>
      <c r="P112" s="1853">
        <v>0</v>
      </c>
      <c r="Q112" s="1799">
        <f t="shared" si="18"/>
        <v>0</v>
      </c>
      <c r="R112" s="1862"/>
      <c r="S112" s="1863"/>
    </row>
    <row r="113" spans="1:19" ht="18" customHeight="1">
      <c r="A113" s="1805" t="s">
        <v>965</v>
      </c>
      <c r="B113" s="1806" t="s">
        <v>966</v>
      </c>
      <c r="C113" s="1799">
        <v>12</v>
      </c>
      <c r="D113" s="1854">
        <v>5</v>
      </c>
      <c r="E113" s="1799">
        <f t="shared" si="14"/>
        <v>17</v>
      </c>
      <c r="F113" s="1808">
        <v>0</v>
      </c>
      <c r="G113" s="1853">
        <v>0</v>
      </c>
      <c r="H113" s="1799">
        <f t="shared" si="15"/>
        <v>0</v>
      </c>
      <c r="I113" s="1797">
        <v>0</v>
      </c>
      <c r="J113" s="1797">
        <v>1</v>
      </c>
      <c r="K113" s="1799">
        <f t="shared" si="16"/>
        <v>1</v>
      </c>
      <c r="L113" s="1799">
        <v>0</v>
      </c>
      <c r="M113" s="1799">
        <v>0</v>
      </c>
      <c r="N113" s="1799">
        <f t="shared" si="17"/>
        <v>0</v>
      </c>
      <c r="O113" s="1799">
        <v>0</v>
      </c>
      <c r="P113" s="1853">
        <v>0</v>
      </c>
      <c r="Q113" s="1799">
        <f t="shared" si="18"/>
        <v>0</v>
      </c>
      <c r="R113" s="1862"/>
      <c r="S113" s="1863"/>
    </row>
    <row r="114" spans="1:19" ht="18" customHeight="1">
      <c r="A114" s="1805" t="s">
        <v>967</v>
      </c>
      <c r="B114" s="1806" t="s">
        <v>968</v>
      </c>
      <c r="C114" s="1799">
        <v>1</v>
      </c>
      <c r="D114" s="1854">
        <v>1</v>
      </c>
      <c r="E114" s="1799">
        <f t="shared" si="14"/>
        <v>2</v>
      </c>
      <c r="F114" s="1808">
        <v>0</v>
      </c>
      <c r="G114" s="1853">
        <v>0</v>
      </c>
      <c r="H114" s="1799">
        <f t="shared" si="15"/>
        <v>0</v>
      </c>
      <c r="I114" s="1797">
        <v>0</v>
      </c>
      <c r="J114" s="1797">
        <v>0</v>
      </c>
      <c r="K114" s="1799">
        <f t="shared" si="16"/>
        <v>0</v>
      </c>
      <c r="L114" s="1799">
        <v>0</v>
      </c>
      <c r="M114" s="1799">
        <v>0</v>
      </c>
      <c r="N114" s="1799">
        <f t="shared" si="17"/>
        <v>0</v>
      </c>
      <c r="O114" s="1799">
        <v>0</v>
      </c>
      <c r="P114" s="1853">
        <v>0</v>
      </c>
      <c r="Q114" s="1799">
        <f t="shared" si="18"/>
        <v>0</v>
      </c>
      <c r="R114" s="1862"/>
      <c r="S114" s="1863"/>
    </row>
    <row r="115" spans="1:19" ht="18" customHeight="1">
      <c r="A115" s="1805" t="s">
        <v>969</v>
      </c>
      <c r="B115" s="1806" t="s">
        <v>970</v>
      </c>
      <c r="C115" s="1799">
        <v>21</v>
      </c>
      <c r="D115" s="1854">
        <v>3</v>
      </c>
      <c r="E115" s="1799">
        <f t="shared" si="14"/>
        <v>24</v>
      </c>
      <c r="F115" s="1808">
        <v>0</v>
      </c>
      <c r="G115" s="1853">
        <v>0</v>
      </c>
      <c r="H115" s="1799">
        <f t="shared" si="15"/>
        <v>0</v>
      </c>
      <c r="I115" s="1797">
        <v>0</v>
      </c>
      <c r="J115" s="1797">
        <v>1</v>
      </c>
      <c r="K115" s="1799">
        <f t="shared" si="16"/>
        <v>1</v>
      </c>
      <c r="L115" s="1799">
        <v>0</v>
      </c>
      <c r="M115" s="1799">
        <v>1</v>
      </c>
      <c r="N115" s="1799">
        <f t="shared" si="17"/>
        <v>1</v>
      </c>
      <c r="O115" s="1799">
        <v>0</v>
      </c>
      <c r="P115" s="1853">
        <v>3</v>
      </c>
      <c r="Q115" s="1799">
        <f t="shared" si="18"/>
        <v>3</v>
      </c>
      <c r="R115" s="1862"/>
      <c r="S115" s="1863"/>
    </row>
    <row r="116" spans="1:19" ht="18" customHeight="1">
      <c r="A116" s="1805" t="s">
        <v>971</v>
      </c>
      <c r="B116" s="1806" t="s">
        <v>972</v>
      </c>
      <c r="C116" s="1799">
        <v>0</v>
      </c>
      <c r="D116" s="1854">
        <v>0</v>
      </c>
      <c r="E116" s="1799">
        <f t="shared" si="14"/>
        <v>0</v>
      </c>
      <c r="F116" s="1808">
        <v>0</v>
      </c>
      <c r="G116" s="1853">
        <v>0</v>
      </c>
      <c r="H116" s="1799">
        <f t="shared" si="15"/>
        <v>0</v>
      </c>
      <c r="I116" s="1797">
        <v>0</v>
      </c>
      <c r="J116" s="1797">
        <v>0</v>
      </c>
      <c r="K116" s="1799">
        <f t="shared" si="16"/>
        <v>0</v>
      </c>
      <c r="L116" s="1799">
        <v>0</v>
      </c>
      <c r="M116" s="1799">
        <v>0</v>
      </c>
      <c r="N116" s="1799">
        <f t="shared" si="17"/>
        <v>0</v>
      </c>
      <c r="O116" s="1799">
        <v>0</v>
      </c>
      <c r="P116" s="1853">
        <v>0</v>
      </c>
      <c r="Q116" s="1799">
        <f t="shared" si="18"/>
        <v>0</v>
      </c>
      <c r="R116" s="1862"/>
      <c r="S116" s="1863"/>
    </row>
    <row r="117" spans="1:19" ht="18" customHeight="1">
      <c r="A117" s="1805" t="s">
        <v>973</v>
      </c>
      <c r="B117" s="1806" t="s">
        <v>974</v>
      </c>
      <c r="C117" s="1799">
        <v>0</v>
      </c>
      <c r="D117" s="1854">
        <v>0</v>
      </c>
      <c r="E117" s="1799">
        <f t="shared" si="14"/>
        <v>0</v>
      </c>
      <c r="F117" s="1808">
        <v>0</v>
      </c>
      <c r="G117" s="1799">
        <v>0</v>
      </c>
      <c r="H117" s="1799">
        <f t="shared" si="15"/>
        <v>0</v>
      </c>
      <c r="I117" s="1797">
        <v>0</v>
      </c>
      <c r="J117" s="1794">
        <v>0</v>
      </c>
      <c r="K117" s="1799">
        <f t="shared" si="16"/>
        <v>0</v>
      </c>
      <c r="L117" s="1799">
        <v>0</v>
      </c>
      <c r="M117" s="1799">
        <v>0</v>
      </c>
      <c r="N117" s="1799">
        <f t="shared" si="17"/>
        <v>0</v>
      </c>
      <c r="O117" s="1799">
        <v>0</v>
      </c>
      <c r="P117" s="1799">
        <v>0</v>
      </c>
      <c r="Q117" s="1799">
        <f t="shared" si="18"/>
        <v>0</v>
      </c>
      <c r="R117" s="1862"/>
      <c r="S117" s="1863"/>
    </row>
    <row r="118" spans="1:19" ht="18" customHeight="1">
      <c r="A118" s="1805" t="s">
        <v>975</v>
      </c>
      <c r="B118" s="1806" t="s">
        <v>976</v>
      </c>
      <c r="C118" s="1799">
        <v>31</v>
      </c>
      <c r="D118" s="1854">
        <v>1</v>
      </c>
      <c r="E118" s="1799">
        <f t="shared" si="14"/>
        <v>32</v>
      </c>
      <c r="F118" s="1808">
        <v>0</v>
      </c>
      <c r="G118" s="1799">
        <v>0</v>
      </c>
      <c r="H118" s="1799">
        <f t="shared" si="15"/>
        <v>0</v>
      </c>
      <c r="I118" s="1797">
        <v>0</v>
      </c>
      <c r="J118" s="1794">
        <v>0</v>
      </c>
      <c r="K118" s="1799">
        <f t="shared" si="16"/>
        <v>0</v>
      </c>
      <c r="L118" s="1799">
        <v>0</v>
      </c>
      <c r="M118" s="1799">
        <v>0</v>
      </c>
      <c r="N118" s="1799">
        <f t="shared" si="17"/>
        <v>0</v>
      </c>
      <c r="O118" s="1799">
        <v>0</v>
      </c>
      <c r="P118" s="1799">
        <v>0</v>
      </c>
      <c r="Q118" s="1799">
        <f t="shared" si="18"/>
        <v>0</v>
      </c>
      <c r="R118" s="1862"/>
      <c r="S118" s="1863"/>
    </row>
    <row r="119" spans="1:19" ht="18" customHeight="1">
      <c r="A119" s="1805" t="s">
        <v>977</v>
      </c>
      <c r="B119" s="1806" t="s">
        <v>978</v>
      </c>
      <c r="C119" s="1799">
        <v>9</v>
      </c>
      <c r="D119" s="1854">
        <v>20</v>
      </c>
      <c r="E119" s="1799">
        <f t="shared" si="14"/>
        <v>29</v>
      </c>
      <c r="F119" s="1808">
        <v>0</v>
      </c>
      <c r="G119" s="1799">
        <v>0</v>
      </c>
      <c r="H119" s="1799">
        <f t="shared" si="15"/>
        <v>0</v>
      </c>
      <c r="I119" s="1797">
        <v>0</v>
      </c>
      <c r="J119" s="1794">
        <v>0</v>
      </c>
      <c r="K119" s="1799">
        <f t="shared" si="16"/>
        <v>0</v>
      </c>
      <c r="L119" s="1799">
        <v>0</v>
      </c>
      <c r="M119" s="1799">
        <v>22</v>
      </c>
      <c r="N119" s="1799">
        <f t="shared" si="17"/>
        <v>22</v>
      </c>
      <c r="O119" s="1799">
        <v>0</v>
      </c>
      <c r="P119" s="1799">
        <v>0</v>
      </c>
      <c r="Q119" s="1799">
        <f t="shared" si="18"/>
        <v>0</v>
      </c>
      <c r="R119" s="1862"/>
      <c r="S119" s="1863"/>
    </row>
    <row r="120" spans="1:19" ht="18" customHeight="1">
      <c r="A120" s="1805" t="s">
        <v>979</v>
      </c>
      <c r="B120" s="1806" t="s">
        <v>980</v>
      </c>
      <c r="C120" s="1799">
        <v>3</v>
      </c>
      <c r="D120" s="1854">
        <v>7</v>
      </c>
      <c r="E120" s="1799">
        <f t="shared" si="14"/>
        <v>10</v>
      </c>
      <c r="F120" s="1808">
        <v>0</v>
      </c>
      <c r="G120" s="1799">
        <v>0</v>
      </c>
      <c r="H120" s="1799">
        <f t="shared" si="15"/>
        <v>0</v>
      </c>
      <c r="I120" s="1797">
        <v>0</v>
      </c>
      <c r="J120" s="1794">
        <v>0</v>
      </c>
      <c r="K120" s="1799">
        <f t="shared" si="16"/>
        <v>0</v>
      </c>
      <c r="L120" s="1799">
        <v>0</v>
      </c>
      <c r="M120" s="1799">
        <v>0</v>
      </c>
      <c r="N120" s="1799">
        <f t="shared" si="17"/>
        <v>0</v>
      </c>
      <c r="O120" s="1799">
        <v>0</v>
      </c>
      <c r="P120" s="1799">
        <v>0</v>
      </c>
      <c r="Q120" s="1799">
        <f t="shared" si="18"/>
        <v>0</v>
      </c>
      <c r="R120" s="1862"/>
      <c r="S120" s="1863"/>
    </row>
    <row r="121" spans="1:19" ht="18" customHeight="1">
      <c r="A121" s="1805" t="s">
        <v>981</v>
      </c>
      <c r="B121" s="1806" t="s">
        <v>982</v>
      </c>
      <c r="C121" s="1799">
        <v>1</v>
      </c>
      <c r="D121" s="1854">
        <v>1</v>
      </c>
      <c r="E121" s="1799">
        <f t="shared" si="14"/>
        <v>2</v>
      </c>
      <c r="F121" s="1808">
        <v>0</v>
      </c>
      <c r="G121" s="1799">
        <v>0</v>
      </c>
      <c r="H121" s="1799">
        <f t="shared" si="15"/>
        <v>0</v>
      </c>
      <c r="I121" s="1797">
        <v>0</v>
      </c>
      <c r="J121" s="1794">
        <v>0</v>
      </c>
      <c r="K121" s="1799">
        <f t="shared" si="16"/>
        <v>0</v>
      </c>
      <c r="L121" s="1799">
        <v>0</v>
      </c>
      <c r="M121" s="1799">
        <v>0</v>
      </c>
      <c r="N121" s="1799">
        <f t="shared" si="17"/>
        <v>0</v>
      </c>
      <c r="O121" s="1799">
        <v>0</v>
      </c>
      <c r="P121" s="1799">
        <v>0</v>
      </c>
      <c r="Q121" s="1799">
        <f t="shared" si="18"/>
        <v>0</v>
      </c>
      <c r="R121" s="1862"/>
      <c r="S121" s="1863"/>
    </row>
    <row r="122" spans="1:19" ht="18" customHeight="1">
      <c r="A122" s="1805" t="s">
        <v>983</v>
      </c>
      <c r="B122" s="1806" t="s">
        <v>984</v>
      </c>
      <c r="C122" s="1865">
        <v>2</v>
      </c>
      <c r="D122" s="1856">
        <v>0</v>
      </c>
      <c r="E122" s="1799">
        <f t="shared" si="14"/>
        <v>2</v>
      </c>
      <c r="F122" s="1866">
        <v>0</v>
      </c>
      <c r="G122" s="1865">
        <v>0</v>
      </c>
      <c r="H122" s="1799">
        <f t="shared" si="15"/>
        <v>0</v>
      </c>
      <c r="I122" s="1797">
        <v>0</v>
      </c>
      <c r="J122" s="1867">
        <v>0</v>
      </c>
      <c r="K122" s="1799">
        <f t="shared" si="16"/>
        <v>0</v>
      </c>
      <c r="L122" s="1799">
        <v>0</v>
      </c>
      <c r="M122" s="1799">
        <v>0</v>
      </c>
      <c r="N122" s="1799">
        <f t="shared" si="17"/>
        <v>0</v>
      </c>
      <c r="O122" s="1799">
        <v>0</v>
      </c>
      <c r="P122" s="1865">
        <v>0</v>
      </c>
      <c r="Q122" s="1799">
        <f t="shared" si="18"/>
        <v>0</v>
      </c>
      <c r="R122" s="1862"/>
      <c r="S122" s="1863"/>
    </row>
    <row r="123" spans="1:19" ht="18" customHeight="1">
      <c r="A123" s="1805" t="s">
        <v>985</v>
      </c>
      <c r="B123" s="1806" t="s">
        <v>986</v>
      </c>
      <c r="C123" s="1799">
        <v>4</v>
      </c>
      <c r="D123" s="1854">
        <v>0</v>
      </c>
      <c r="E123" s="1799">
        <f t="shared" si="14"/>
        <v>4</v>
      </c>
      <c r="F123" s="1808">
        <v>0</v>
      </c>
      <c r="G123" s="1799">
        <v>0</v>
      </c>
      <c r="H123" s="1799">
        <f t="shared" si="15"/>
        <v>0</v>
      </c>
      <c r="I123" s="1797">
        <v>0</v>
      </c>
      <c r="J123" s="1794">
        <v>0</v>
      </c>
      <c r="K123" s="1799">
        <f t="shared" si="16"/>
        <v>0</v>
      </c>
      <c r="L123" s="1799">
        <v>0</v>
      </c>
      <c r="M123" s="1799">
        <v>0</v>
      </c>
      <c r="N123" s="1799">
        <f t="shared" si="17"/>
        <v>0</v>
      </c>
      <c r="O123" s="1799">
        <v>0</v>
      </c>
      <c r="P123" s="1799">
        <v>0</v>
      </c>
      <c r="Q123" s="1799">
        <f t="shared" si="18"/>
        <v>0</v>
      </c>
      <c r="R123" s="1862"/>
      <c r="S123" s="1863"/>
    </row>
    <row r="124" spans="1:19" ht="18" customHeight="1">
      <c r="A124" s="1805" t="s">
        <v>987</v>
      </c>
      <c r="B124" s="1806" t="s">
        <v>988</v>
      </c>
      <c r="C124" s="1799">
        <v>5</v>
      </c>
      <c r="D124" s="1854">
        <v>1</v>
      </c>
      <c r="E124" s="1799">
        <f t="shared" si="14"/>
        <v>6</v>
      </c>
      <c r="F124" s="1808">
        <v>0</v>
      </c>
      <c r="G124" s="1799">
        <v>0</v>
      </c>
      <c r="H124" s="1799">
        <f t="shared" si="15"/>
        <v>0</v>
      </c>
      <c r="I124" s="1797">
        <v>0</v>
      </c>
      <c r="J124" s="1794">
        <v>0</v>
      </c>
      <c r="K124" s="1799">
        <f t="shared" si="16"/>
        <v>0</v>
      </c>
      <c r="L124" s="1799">
        <v>0</v>
      </c>
      <c r="M124" s="1799">
        <v>0</v>
      </c>
      <c r="N124" s="1799">
        <f t="shared" si="17"/>
        <v>0</v>
      </c>
      <c r="O124" s="1799">
        <v>0</v>
      </c>
      <c r="P124" s="1799">
        <v>0</v>
      </c>
      <c r="Q124" s="1799">
        <f t="shared" si="18"/>
        <v>0</v>
      </c>
      <c r="R124" s="1862"/>
      <c r="S124" s="1863"/>
    </row>
    <row r="125" spans="1:19" ht="18" customHeight="1">
      <c r="A125" s="1805" t="s">
        <v>989</v>
      </c>
      <c r="B125" s="1806" t="s">
        <v>990</v>
      </c>
      <c r="C125" s="1799">
        <v>3</v>
      </c>
      <c r="D125" s="1854">
        <v>1</v>
      </c>
      <c r="E125" s="1799">
        <f t="shared" si="14"/>
        <v>4</v>
      </c>
      <c r="F125" s="1808">
        <v>0</v>
      </c>
      <c r="G125" s="1799">
        <v>0</v>
      </c>
      <c r="H125" s="1799">
        <f t="shared" si="15"/>
        <v>0</v>
      </c>
      <c r="I125" s="1797">
        <v>0</v>
      </c>
      <c r="J125" s="1794">
        <v>0</v>
      </c>
      <c r="K125" s="1799">
        <f t="shared" si="16"/>
        <v>0</v>
      </c>
      <c r="L125" s="1799">
        <v>0</v>
      </c>
      <c r="M125" s="1799">
        <v>0</v>
      </c>
      <c r="N125" s="1799">
        <f t="shared" si="17"/>
        <v>0</v>
      </c>
      <c r="O125" s="1799">
        <v>0</v>
      </c>
      <c r="P125" s="1799">
        <v>0</v>
      </c>
      <c r="Q125" s="1799">
        <f t="shared" si="18"/>
        <v>0</v>
      </c>
      <c r="R125" s="1862"/>
      <c r="S125" s="1863"/>
    </row>
    <row r="126" spans="1:19" ht="18" customHeight="1">
      <c r="A126" s="1805" t="s">
        <v>991</v>
      </c>
      <c r="B126" s="1806" t="s">
        <v>992</v>
      </c>
      <c r="C126" s="1799">
        <v>0</v>
      </c>
      <c r="D126" s="1854">
        <v>0</v>
      </c>
      <c r="E126" s="1799">
        <f t="shared" si="14"/>
        <v>0</v>
      </c>
      <c r="F126" s="1808">
        <v>0</v>
      </c>
      <c r="G126" s="1799">
        <v>0</v>
      </c>
      <c r="H126" s="1799">
        <f t="shared" si="15"/>
        <v>0</v>
      </c>
      <c r="I126" s="1797">
        <v>0</v>
      </c>
      <c r="J126" s="1797">
        <v>0</v>
      </c>
      <c r="K126" s="1799">
        <f t="shared" si="16"/>
        <v>0</v>
      </c>
      <c r="L126" s="1799">
        <v>0</v>
      </c>
      <c r="M126" s="1799">
        <v>0</v>
      </c>
      <c r="N126" s="1799">
        <f t="shared" si="17"/>
        <v>0</v>
      </c>
      <c r="O126" s="1799">
        <v>0</v>
      </c>
      <c r="P126" s="1853">
        <v>0</v>
      </c>
      <c r="Q126" s="1799">
        <f t="shared" si="18"/>
        <v>0</v>
      </c>
      <c r="R126" s="1862"/>
      <c r="S126" s="1863"/>
    </row>
    <row r="127" spans="1:19" ht="18" customHeight="1">
      <c r="A127" s="1805" t="s">
        <v>993</v>
      </c>
      <c r="B127" s="1806" t="s">
        <v>994</v>
      </c>
      <c r="C127" s="1799">
        <v>0</v>
      </c>
      <c r="D127" s="1854">
        <v>0</v>
      </c>
      <c r="E127" s="1799">
        <f t="shared" si="14"/>
        <v>0</v>
      </c>
      <c r="F127" s="1808">
        <v>0</v>
      </c>
      <c r="G127" s="1799">
        <v>0</v>
      </c>
      <c r="H127" s="1799">
        <f t="shared" si="15"/>
        <v>0</v>
      </c>
      <c r="I127" s="1797">
        <v>0</v>
      </c>
      <c r="J127" s="1797">
        <v>0</v>
      </c>
      <c r="K127" s="1799">
        <f t="shared" si="16"/>
        <v>0</v>
      </c>
      <c r="L127" s="1799">
        <v>0</v>
      </c>
      <c r="M127" s="1799">
        <v>0</v>
      </c>
      <c r="N127" s="1799">
        <f t="shared" si="17"/>
        <v>0</v>
      </c>
      <c r="O127" s="1799">
        <v>0</v>
      </c>
      <c r="P127" s="1853">
        <v>0</v>
      </c>
      <c r="Q127" s="1799">
        <f t="shared" si="18"/>
        <v>0</v>
      </c>
      <c r="R127" s="1862"/>
      <c r="S127" s="1863"/>
    </row>
    <row r="128" spans="1:19" ht="18" customHeight="1" thickBot="1">
      <c r="A128" s="1818" t="s">
        <v>995</v>
      </c>
      <c r="B128" s="1819" t="s">
        <v>489</v>
      </c>
      <c r="C128" s="1858">
        <v>3</v>
      </c>
      <c r="D128" s="1856">
        <v>2</v>
      </c>
      <c r="E128" s="1799">
        <f t="shared" si="14"/>
        <v>5</v>
      </c>
      <c r="F128" s="1808">
        <v>0</v>
      </c>
      <c r="G128" s="1799">
        <v>0</v>
      </c>
      <c r="H128" s="1799">
        <f t="shared" si="15"/>
        <v>0</v>
      </c>
      <c r="I128" s="1814">
        <v>0</v>
      </c>
      <c r="J128" s="1814">
        <v>0</v>
      </c>
      <c r="K128" s="1799">
        <f t="shared" si="16"/>
        <v>0</v>
      </c>
      <c r="L128" s="1799">
        <v>0</v>
      </c>
      <c r="M128" s="1799">
        <v>0</v>
      </c>
      <c r="N128" s="1799">
        <f t="shared" si="17"/>
        <v>0</v>
      </c>
      <c r="O128" s="1799">
        <v>0</v>
      </c>
      <c r="P128" s="1855">
        <v>0</v>
      </c>
      <c r="Q128" s="1799">
        <f t="shared" si="18"/>
        <v>0</v>
      </c>
      <c r="R128" s="1862"/>
      <c r="S128" s="1863"/>
    </row>
    <row r="129" spans="1:19" ht="18" customHeight="1">
      <c r="A129" s="1824" t="s">
        <v>1400</v>
      </c>
      <c r="B129" s="1825" t="s">
        <v>96</v>
      </c>
      <c r="C129" s="1829">
        <f t="shared" ref="C129:H129" si="19">SUM(C93:C128)</f>
        <v>253</v>
      </c>
      <c r="D129" s="1829">
        <f t="shared" si="19"/>
        <v>212</v>
      </c>
      <c r="E129" s="1829">
        <f t="shared" si="19"/>
        <v>465</v>
      </c>
      <c r="F129" s="1829">
        <f t="shared" si="19"/>
        <v>110</v>
      </c>
      <c r="G129" s="1829">
        <f t="shared" si="19"/>
        <v>316</v>
      </c>
      <c r="H129" s="1829">
        <f t="shared" si="19"/>
        <v>426</v>
      </c>
      <c r="I129" s="1829">
        <f t="shared" ref="I129:N129" si="20">SUM(I93:I128)</f>
        <v>2</v>
      </c>
      <c r="J129" s="1829">
        <f t="shared" si="20"/>
        <v>31</v>
      </c>
      <c r="K129" s="1829">
        <f t="shared" si="20"/>
        <v>33</v>
      </c>
      <c r="L129" s="1829">
        <f t="shared" si="20"/>
        <v>18</v>
      </c>
      <c r="M129" s="1829">
        <f t="shared" si="20"/>
        <v>39</v>
      </c>
      <c r="N129" s="1829">
        <f t="shared" si="20"/>
        <v>57</v>
      </c>
      <c r="O129" s="1829">
        <f>SUM(O93:O128)</f>
        <v>0</v>
      </c>
      <c r="P129" s="1829">
        <f>SUM(P93:P128)</f>
        <v>32</v>
      </c>
      <c r="Q129" s="1829">
        <f>SUM(Q93:Q128)</f>
        <v>32</v>
      </c>
      <c r="R129" s="1862"/>
      <c r="S129" s="1863"/>
    </row>
    <row r="130" spans="1:19" ht="15.75">
      <c r="A130" s="1839" t="s">
        <v>1405</v>
      </c>
      <c r="Q130" s="1749" t="s">
        <v>1406</v>
      </c>
    </row>
    <row r="131" spans="1:19" ht="12.95" customHeight="1">
      <c r="A131" s="4795" t="s">
        <v>1079</v>
      </c>
      <c r="B131" s="4796"/>
      <c r="C131" s="4797" t="s">
        <v>1378</v>
      </c>
      <c r="D131" s="4798"/>
      <c r="E131" s="4799"/>
      <c r="F131" s="4800" t="s">
        <v>1383</v>
      </c>
      <c r="G131" s="4801"/>
      <c r="H131" s="4802"/>
      <c r="I131" s="4803" t="s">
        <v>1415</v>
      </c>
      <c r="J131" s="4804"/>
      <c r="K131" s="4805"/>
      <c r="L131" s="4803" t="s">
        <v>1385</v>
      </c>
      <c r="M131" s="4804"/>
      <c r="N131" s="4805"/>
      <c r="O131" s="4783" t="s">
        <v>1386</v>
      </c>
      <c r="P131" s="4784"/>
      <c r="Q131" s="4785"/>
      <c r="R131" s="1860"/>
      <c r="S131" s="1861"/>
    </row>
    <row r="132" spans="1:19" ht="12.95" customHeight="1">
      <c r="A132" s="1754"/>
      <c r="B132" s="1755"/>
      <c r="C132" s="4786" t="s">
        <v>1416</v>
      </c>
      <c r="D132" s="4787"/>
      <c r="E132" s="4788"/>
      <c r="F132" s="4757" t="s">
        <v>1387</v>
      </c>
      <c r="G132" s="4753"/>
      <c r="H132" s="4758"/>
      <c r="I132" s="4789" t="s">
        <v>1388</v>
      </c>
      <c r="J132" s="4790"/>
      <c r="K132" s="4791"/>
      <c r="L132" s="4789" t="s">
        <v>1417</v>
      </c>
      <c r="M132" s="4790"/>
      <c r="N132" s="4791"/>
      <c r="O132" s="4792" t="s">
        <v>1418</v>
      </c>
      <c r="P132" s="4793"/>
      <c r="Q132" s="4794"/>
      <c r="R132" s="1860"/>
      <c r="S132" s="1861"/>
    </row>
    <row r="133" spans="1:19" ht="18" customHeight="1">
      <c r="A133" s="4781" t="s">
        <v>1080</v>
      </c>
      <c r="B133" s="4782"/>
      <c r="C133" s="1767" t="s">
        <v>572</v>
      </c>
      <c r="D133" s="1768" t="s">
        <v>573</v>
      </c>
      <c r="E133" s="1840" t="s">
        <v>95</v>
      </c>
      <c r="F133" s="1868" t="s">
        <v>572</v>
      </c>
      <c r="G133" s="1869" t="s">
        <v>573</v>
      </c>
      <c r="H133" s="1870" t="s">
        <v>95</v>
      </c>
      <c r="I133" s="1868" t="s">
        <v>572</v>
      </c>
      <c r="J133" s="1869" t="s">
        <v>573</v>
      </c>
      <c r="K133" s="1770" t="s">
        <v>95</v>
      </c>
      <c r="L133" s="1871" t="s">
        <v>572</v>
      </c>
      <c r="M133" s="1872" t="s">
        <v>573</v>
      </c>
      <c r="N133" s="1770" t="s">
        <v>95</v>
      </c>
      <c r="O133" s="1871" t="s">
        <v>572</v>
      </c>
      <c r="P133" s="1872" t="s">
        <v>573</v>
      </c>
      <c r="Q133" s="1770" t="s">
        <v>95</v>
      </c>
      <c r="R133" s="1862"/>
      <c r="S133" s="1863"/>
    </row>
    <row r="134" spans="1:19" ht="12" customHeight="1">
      <c r="A134" s="1771"/>
      <c r="B134" s="1772"/>
      <c r="C134" s="1784" t="s">
        <v>561</v>
      </c>
      <c r="D134" s="1785" t="s">
        <v>562</v>
      </c>
      <c r="E134" s="1845" t="s">
        <v>96</v>
      </c>
      <c r="F134" s="1873" t="s">
        <v>561</v>
      </c>
      <c r="G134" s="1694" t="s">
        <v>562</v>
      </c>
      <c r="H134" s="1874" t="s">
        <v>96</v>
      </c>
      <c r="I134" s="1873" t="s">
        <v>561</v>
      </c>
      <c r="J134" s="1694" t="s">
        <v>562</v>
      </c>
      <c r="K134" s="1787" t="s">
        <v>96</v>
      </c>
      <c r="L134" s="1875" t="s">
        <v>561</v>
      </c>
      <c r="M134" s="1876" t="s">
        <v>562</v>
      </c>
      <c r="N134" s="1787" t="s">
        <v>96</v>
      </c>
      <c r="O134" s="1875" t="s">
        <v>561</v>
      </c>
      <c r="P134" s="1876" t="s">
        <v>562</v>
      </c>
      <c r="Q134" s="1787" t="s">
        <v>96</v>
      </c>
      <c r="R134" s="1862"/>
      <c r="S134" s="1863"/>
    </row>
    <row r="135" spans="1:19" ht="18" customHeight="1">
      <c r="A135" s="1788" t="s">
        <v>926</v>
      </c>
      <c r="B135" s="1789" t="s">
        <v>1401</v>
      </c>
      <c r="C135" s="1801">
        <v>0</v>
      </c>
      <c r="D135" s="1802">
        <v>3</v>
      </c>
      <c r="E135" s="1799">
        <f>SUM(C135:D135)</f>
        <v>3</v>
      </c>
      <c r="F135" s="1877">
        <v>0</v>
      </c>
      <c r="G135" s="1877">
        <v>1</v>
      </c>
      <c r="H135" s="1878">
        <f>SUM(F135:G135)</f>
        <v>1</v>
      </c>
      <c r="I135" s="1877">
        <v>0</v>
      </c>
      <c r="J135" s="1877">
        <v>7</v>
      </c>
      <c r="K135" s="1792">
        <f>SUM(I135:J135)</f>
        <v>7</v>
      </c>
      <c r="L135" s="1790">
        <v>0</v>
      </c>
      <c r="M135" s="1790">
        <v>1</v>
      </c>
      <c r="N135" s="1792">
        <f t="shared" ref="N135:N170" si="21">SUM(L135:M135)</f>
        <v>1</v>
      </c>
      <c r="O135" s="1879">
        <v>5</v>
      </c>
      <c r="P135" s="1790">
        <v>0</v>
      </c>
      <c r="Q135" s="1792">
        <f>SUM(O135:P135)</f>
        <v>5</v>
      </c>
      <c r="R135" s="1862"/>
      <c r="S135" s="1863"/>
    </row>
    <row r="136" spans="1:19" ht="18" customHeight="1">
      <c r="A136" s="1805" t="s">
        <v>928</v>
      </c>
      <c r="B136" s="1806" t="s">
        <v>929</v>
      </c>
      <c r="C136" s="1808">
        <v>3</v>
      </c>
      <c r="D136" s="1799">
        <v>1</v>
      </c>
      <c r="E136" s="1799">
        <f t="shared" ref="E136:E170" si="22">SUM(C136:D136)</f>
        <v>4</v>
      </c>
      <c r="F136" s="1878">
        <v>0</v>
      </c>
      <c r="G136" s="1878">
        <v>3</v>
      </c>
      <c r="H136" s="1878">
        <f t="shared" ref="H136:H170" si="23">SUM(F136:G136)</f>
        <v>3</v>
      </c>
      <c r="I136" s="1878">
        <v>2</v>
      </c>
      <c r="J136" s="1878">
        <v>4</v>
      </c>
      <c r="K136" s="1792">
        <f t="shared" ref="K136:K170" si="24">SUM(I136:J136)</f>
        <v>6</v>
      </c>
      <c r="L136" s="1792">
        <v>1</v>
      </c>
      <c r="M136" s="1792">
        <v>1</v>
      </c>
      <c r="N136" s="1792">
        <f t="shared" si="21"/>
        <v>2</v>
      </c>
      <c r="O136" s="1880">
        <v>5</v>
      </c>
      <c r="P136" s="1792">
        <v>2</v>
      </c>
      <c r="Q136" s="1792">
        <f t="shared" ref="Q136:Q170" si="25">SUM(O136:P136)</f>
        <v>7</v>
      </c>
      <c r="R136" s="1862"/>
      <c r="S136" s="1863"/>
    </row>
    <row r="137" spans="1:19" ht="18" customHeight="1">
      <c r="A137" s="1805" t="s">
        <v>930</v>
      </c>
      <c r="B137" s="1806" t="s">
        <v>931</v>
      </c>
      <c r="C137" s="1808">
        <v>0</v>
      </c>
      <c r="D137" s="1853">
        <v>1</v>
      </c>
      <c r="E137" s="1799">
        <f t="shared" si="22"/>
        <v>1</v>
      </c>
      <c r="F137" s="1878">
        <v>0</v>
      </c>
      <c r="G137" s="1795">
        <v>5</v>
      </c>
      <c r="H137" s="1878">
        <f t="shared" si="23"/>
        <v>5</v>
      </c>
      <c r="I137" s="1795">
        <v>2</v>
      </c>
      <c r="J137" s="1795">
        <v>0</v>
      </c>
      <c r="K137" s="1792">
        <f t="shared" si="24"/>
        <v>2</v>
      </c>
      <c r="L137" s="1792">
        <v>0</v>
      </c>
      <c r="M137" s="1792">
        <v>0</v>
      </c>
      <c r="N137" s="1792">
        <f t="shared" si="21"/>
        <v>0</v>
      </c>
      <c r="O137" s="1880">
        <v>0</v>
      </c>
      <c r="P137" s="1800">
        <v>1</v>
      </c>
      <c r="Q137" s="1792">
        <f t="shared" si="25"/>
        <v>1</v>
      </c>
      <c r="R137" s="1862"/>
      <c r="S137" s="1863"/>
    </row>
    <row r="138" spans="1:19" ht="18" customHeight="1">
      <c r="A138" s="1805" t="s">
        <v>932</v>
      </c>
      <c r="B138" s="1806" t="s">
        <v>933</v>
      </c>
      <c r="C138" s="1808">
        <v>0</v>
      </c>
      <c r="D138" s="1853">
        <v>0</v>
      </c>
      <c r="E138" s="1799">
        <f t="shared" si="22"/>
        <v>0</v>
      </c>
      <c r="F138" s="1878">
        <v>0</v>
      </c>
      <c r="G138" s="1795">
        <v>1</v>
      </c>
      <c r="H138" s="1878">
        <f t="shared" si="23"/>
        <v>1</v>
      </c>
      <c r="I138" s="1795">
        <v>2</v>
      </c>
      <c r="J138" s="1795">
        <v>0</v>
      </c>
      <c r="K138" s="1792">
        <f t="shared" si="24"/>
        <v>2</v>
      </c>
      <c r="L138" s="1792">
        <v>0</v>
      </c>
      <c r="M138" s="1792">
        <v>0</v>
      </c>
      <c r="N138" s="1792">
        <f t="shared" si="21"/>
        <v>0</v>
      </c>
      <c r="O138" s="1880">
        <v>0</v>
      </c>
      <c r="P138" s="1800">
        <v>0</v>
      </c>
      <c r="Q138" s="1792">
        <f t="shared" si="25"/>
        <v>0</v>
      </c>
      <c r="R138" s="1862"/>
      <c r="S138" s="1863"/>
    </row>
    <row r="139" spans="1:19" ht="18" customHeight="1">
      <c r="A139" s="1805" t="s">
        <v>934</v>
      </c>
      <c r="B139" s="1806" t="s">
        <v>935</v>
      </c>
      <c r="C139" s="1808">
        <v>0</v>
      </c>
      <c r="D139" s="1853">
        <v>0</v>
      </c>
      <c r="E139" s="1799">
        <f t="shared" si="22"/>
        <v>0</v>
      </c>
      <c r="F139" s="1878">
        <v>0</v>
      </c>
      <c r="G139" s="1795">
        <v>0</v>
      </c>
      <c r="H139" s="1878">
        <f t="shared" si="23"/>
        <v>0</v>
      </c>
      <c r="I139" s="1795">
        <v>0</v>
      </c>
      <c r="J139" s="1795">
        <v>0</v>
      </c>
      <c r="K139" s="1792">
        <f t="shared" si="24"/>
        <v>0</v>
      </c>
      <c r="L139" s="1792">
        <v>0</v>
      </c>
      <c r="M139" s="1792">
        <v>0</v>
      </c>
      <c r="N139" s="1792">
        <f t="shared" si="21"/>
        <v>0</v>
      </c>
      <c r="O139" s="1880">
        <v>0</v>
      </c>
      <c r="P139" s="1800">
        <v>0</v>
      </c>
      <c r="Q139" s="1792">
        <f t="shared" si="25"/>
        <v>0</v>
      </c>
      <c r="R139" s="1862"/>
      <c r="S139" s="1863"/>
    </row>
    <row r="140" spans="1:19" ht="18" customHeight="1">
      <c r="A140" s="1805" t="s">
        <v>936</v>
      </c>
      <c r="B140" s="1806" t="s">
        <v>937</v>
      </c>
      <c r="C140" s="1808">
        <v>0</v>
      </c>
      <c r="D140" s="1853">
        <v>0</v>
      </c>
      <c r="E140" s="1799">
        <f t="shared" si="22"/>
        <v>0</v>
      </c>
      <c r="F140" s="1878">
        <v>0</v>
      </c>
      <c r="G140" s="1795">
        <v>1</v>
      </c>
      <c r="H140" s="1878">
        <f t="shared" si="23"/>
        <v>1</v>
      </c>
      <c r="I140" s="1795">
        <v>0</v>
      </c>
      <c r="J140" s="1795">
        <v>1</v>
      </c>
      <c r="K140" s="1792">
        <f t="shared" si="24"/>
        <v>1</v>
      </c>
      <c r="L140" s="1792">
        <v>0</v>
      </c>
      <c r="M140" s="1792">
        <v>0</v>
      </c>
      <c r="N140" s="1792">
        <f t="shared" si="21"/>
        <v>0</v>
      </c>
      <c r="O140" s="1880">
        <v>0</v>
      </c>
      <c r="P140" s="1800">
        <v>1</v>
      </c>
      <c r="Q140" s="1792">
        <f t="shared" si="25"/>
        <v>1</v>
      </c>
      <c r="R140" s="1862"/>
      <c r="S140" s="1863"/>
    </row>
    <row r="141" spans="1:19" ht="18" customHeight="1">
      <c r="A141" s="1805" t="s">
        <v>938</v>
      </c>
      <c r="B141" s="1806" t="s">
        <v>939</v>
      </c>
      <c r="C141" s="1808">
        <v>0</v>
      </c>
      <c r="D141" s="1853">
        <v>0</v>
      </c>
      <c r="E141" s="1799">
        <f t="shared" si="22"/>
        <v>0</v>
      </c>
      <c r="F141" s="1878">
        <v>0</v>
      </c>
      <c r="G141" s="1795">
        <v>0</v>
      </c>
      <c r="H141" s="1878">
        <f t="shared" si="23"/>
        <v>0</v>
      </c>
      <c r="I141" s="1795">
        <v>2</v>
      </c>
      <c r="J141" s="1795">
        <v>0</v>
      </c>
      <c r="K141" s="1792">
        <f t="shared" si="24"/>
        <v>2</v>
      </c>
      <c r="L141" s="1792">
        <v>0</v>
      </c>
      <c r="M141" s="1792">
        <v>0</v>
      </c>
      <c r="N141" s="1792">
        <f t="shared" si="21"/>
        <v>0</v>
      </c>
      <c r="O141" s="1880">
        <v>0</v>
      </c>
      <c r="P141" s="1800">
        <v>1</v>
      </c>
      <c r="Q141" s="1792">
        <f t="shared" si="25"/>
        <v>1</v>
      </c>
      <c r="R141" s="1862"/>
      <c r="S141" s="1863"/>
    </row>
    <row r="142" spans="1:19" ht="18" customHeight="1">
      <c r="A142" s="1805" t="s">
        <v>940</v>
      </c>
      <c r="B142" s="1806" t="s">
        <v>941</v>
      </c>
      <c r="C142" s="1808">
        <v>0</v>
      </c>
      <c r="D142" s="1853">
        <v>0</v>
      </c>
      <c r="E142" s="1799">
        <f t="shared" si="22"/>
        <v>0</v>
      </c>
      <c r="F142" s="1878">
        <v>0</v>
      </c>
      <c r="G142" s="1795">
        <v>0</v>
      </c>
      <c r="H142" s="1878">
        <f t="shared" si="23"/>
        <v>0</v>
      </c>
      <c r="I142" s="1795">
        <v>0</v>
      </c>
      <c r="J142" s="1795">
        <v>1</v>
      </c>
      <c r="K142" s="1792">
        <f t="shared" si="24"/>
        <v>1</v>
      </c>
      <c r="L142" s="1792">
        <v>0</v>
      </c>
      <c r="M142" s="1792">
        <v>0</v>
      </c>
      <c r="N142" s="1792">
        <f t="shared" si="21"/>
        <v>0</v>
      </c>
      <c r="O142" s="1880">
        <v>0</v>
      </c>
      <c r="P142" s="1800">
        <v>0</v>
      </c>
      <c r="Q142" s="1792">
        <f t="shared" si="25"/>
        <v>0</v>
      </c>
      <c r="R142" s="1862"/>
      <c r="S142" s="1863"/>
    </row>
    <row r="143" spans="1:19" ht="18" customHeight="1">
      <c r="A143" s="1805" t="s">
        <v>942</v>
      </c>
      <c r="B143" s="1806" t="s">
        <v>943</v>
      </c>
      <c r="C143" s="1808">
        <v>0</v>
      </c>
      <c r="D143" s="1853">
        <v>0</v>
      </c>
      <c r="E143" s="1799">
        <f t="shared" si="22"/>
        <v>0</v>
      </c>
      <c r="F143" s="1878">
        <v>0</v>
      </c>
      <c r="G143" s="1795">
        <v>0</v>
      </c>
      <c r="H143" s="1878">
        <f t="shared" si="23"/>
        <v>0</v>
      </c>
      <c r="I143" s="1795">
        <v>2</v>
      </c>
      <c r="J143" s="1795">
        <v>0</v>
      </c>
      <c r="K143" s="1792">
        <f t="shared" si="24"/>
        <v>2</v>
      </c>
      <c r="L143" s="1792">
        <v>0</v>
      </c>
      <c r="M143" s="1792">
        <v>0</v>
      </c>
      <c r="N143" s="1792">
        <f t="shared" si="21"/>
        <v>0</v>
      </c>
      <c r="O143" s="1880">
        <v>0</v>
      </c>
      <c r="P143" s="1800">
        <v>0</v>
      </c>
      <c r="Q143" s="1792">
        <f t="shared" si="25"/>
        <v>0</v>
      </c>
      <c r="R143" s="1862"/>
      <c r="S143" s="1863"/>
    </row>
    <row r="144" spans="1:19" ht="18" customHeight="1">
      <c r="A144" s="1805" t="s">
        <v>944</v>
      </c>
      <c r="B144" s="1806" t="s">
        <v>945</v>
      </c>
      <c r="C144" s="1808">
        <v>0</v>
      </c>
      <c r="D144" s="1853">
        <v>1</v>
      </c>
      <c r="E144" s="1799">
        <f t="shared" si="22"/>
        <v>1</v>
      </c>
      <c r="F144" s="1878">
        <v>0</v>
      </c>
      <c r="G144" s="1795">
        <v>1</v>
      </c>
      <c r="H144" s="1878">
        <f t="shared" si="23"/>
        <v>1</v>
      </c>
      <c r="I144" s="1795">
        <v>0</v>
      </c>
      <c r="J144" s="1795">
        <v>1</v>
      </c>
      <c r="K144" s="1792">
        <f t="shared" si="24"/>
        <v>1</v>
      </c>
      <c r="L144" s="1792">
        <v>0</v>
      </c>
      <c r="M144" s="1792">
        <v>0</v>
      </c>
      <c r="N144" s="1792">
        <f t="shared" si="21"/>
        <v>0</v>
      </c>
      <c r="O144" s="1880">
        <v>0</v>
      </c>
      <c r="P144" s="1800">
        <v>1</v>
      </c>
      <c r="Q144" s="1792">
        <f t="shared" si="25"/>
        <v>1</v>
      </c>
      <c r="R144" s="1862"/>
      <c r="S144" s="1863"/>
    </row>
    <row r="145" spans="1:19" ht="18" customHeight="1">
      <c r="A145" s="1805" t="s">
        <v>946</v>
      </c>
      <c r="B145" s="1806" t="s">
        <v>947</v>
      </c>
      <c r="C145" s="1808">
        <v>0</v>
      </c>
      <c r="D145" s="1853">
        <v>1</v>
      </c>
      <c r="E145" s="1799">
        <f t="shared" si="22"/>
        <v>1</v>
      </c>
      <c r="F145" s="1878">
        <v>0</v>
      </c>
      <c r="G145" s="1795">
        <v>1</v>
      </c>
      <c r="H145" s="1878">
        <f t="shared" si="23"/>
        <v>1</v>
      </c>
      <c r="I145" s="1795">
        <v>4</v>
      </c>
      <c r="J145" s="1795">
        <v>0</v>
      </c>
      <c r="K145" s="1792">
        <f t="shared" si="24"/>
        <v>4</v>
      </c>
      <c r="L145" s="1792">
        <v>0</v>
      </c>
      <c r="M145" s="1792">
        <v>0</v>
      </c>
      <c r="N145" s="1792">
        <f t="shared" si="21"/>
        <v>0</v>
      </c>
      <c r="O145" s="1880">
        <v>0</v>
      </c>
      <c r="P145" s="1800">
        <v>1</v>
      </c>
      <c r="Q145" s="1792">
        <f t="shared" si="25"/>
        <v>1</v>
      </c>
      <c r="R145" s="1862"/>
      <c r="S145" s="1863"/>
    </row>
    <row r="146" spans="1:19" ht="18" customHeight="1">
      <c r="A146" s="1805" t="s">
        <v>948</v>
      </c>
      <c r="B146" s="1806" t="s">
        <v>949</v>
      </c>
      <c r="C146" s="1808">
        <v>0</v>
      </c>
      <c r="D146" s="1853">
        <v>0</v>
      </c>
      <c r="E146" s="1799">
        <f t="shared" si="22"/>
        <v>0</v>
      </c>
      <c r="F146" s="1878">
        <v>0</v>
      </c>
      <c r="G146" s="1795">
        <v>2</v>
      </c>
      <c r="H146" s="1878">
        <f t="shared" si="23"/>
        <v>2</v>
      </c>
      <c r="I146" s="1795">
        <v>0</v>
      </c>
      <c r="J146" s="1795">
        <v>1</v>
      </c>
      <c r="K146" s="1792">
        <f t="shared" si="24"/>
        <v>1</v>
      </c>
      <c r="L146" s="1792">
        <v>0</v>
      </c>
      <c r="M146" s="1792">
        <v>1</v>
      </c>
      <c r="N146" s="1792">
        <f t="shared" si="21"/>
        <v>1</v>
      </c>
      <c r="O146" s="1880">
        <v>0</v>
      </c>
      <c r="P146" s="1800">
        <v>1</v>
      </c>
      <c r="Q146" s="1792">
        <f t="shared" si="25"/>
        <v>1</v>
      </c>
      <c r="R146" s="1862"/>
      <c r="S146" s="1863"/>
    </row>
    <row r="147" spans="1:19" ht="18" customHeight="1">
      <c r="A147" s="1805" t="s">
        <v>950</v>
      </c>
      <c r="B147" s="1806" t="s">
        <v>951</v>
      </c>
      <c r="C147" s="1808">
        <v>0</v>
      </c>
      <c r="D147" s="1853">
        <v>1</v>
      </c>
      <c r="E147" s="1799">
        <f t="shared" si="22"/>
        <v>1</v>
      </c>
      <c r="F147" s="1878">
        <v>0</v>
      </c>
      <c r="G147" s="1795">
        <v>0</v>
      </c>
      <c r="H147" s="1878">
        <f t="shared" si="23"/>
        <v>0</v>
      </c>
      <c r="I147" s="1795">
        <v>2</v>
      </c>
      <c r="J147" s="1795">
        <v>0</v>
      </c>
      <c r="K147" s="1792">
        <f t="shared" si="24"/>
        <v>2</v>
      </c>
      <c r="L147" s="1792">
        <v>0</v>
      </c>
      <c r="M147" s="1792">
        <v>0</v>
      </c>
      <c r="N147" s="1792">
        <f t="shared" si="21"/>
        <v>0</v>
      </c>
      <c r="O147" s="1880">
        <v>0</v>
      </c>
      <c r="P147" s="1800">
        <v>1</v>
      </c>
      <c r="Q147" s="1792">
        <f t="shared" si="25"/>
        <v>1</v>
      </c>
      <c r="R147" s="1862"/>
      <c r="S147" s="1863"/>
    </row>
    <row r="148" spans="1:19" ht="18" customHeight="1">
      <c r="A148" s="1805" t="s">
        <v>952</v>
      </c>
      <c r="B148" s="1806" t="s">
        <v>953</v>
      </c>
      <c r="C148" s="1808">
        <v>0</v>
      </c>
      <c r="D148" s="1808">
        <v>0</v>
      </c>
      <c r="E148" s="1799">
        <f t="shared" si="22"/>
        <v>0</v>
      </c>
      <c r="F148" s="1878">
        <v>0</v>
      </c>
      <c r="G148" s="1795">
        <v>1</v>
      </c>
      <c r="H148" s="1878">
        <f t="shared" si="23"/>
        <v>1</v>
      </c>
      <c r="I148" s="1795">
        <v>0</v>
      </c>
      <c r="J148" s="1795">
        <v>0</v>
      </c>
      <c r="K148" s="1792">
        <f t="shared" si="24"/>
        <v>0</v>
      </c>
      <c r="L148" s="1792">
        <v>0</v>
      </c>
      <c r="M148" s="1792">
        <v>0</v>
      </c>
      <c r="N148" s="1792">
        <f t="shared" si="21"/>
        <v>0</v>
      </c>
      <c r="O148" s="1880">
        <v>0</v>
      </c>
      <c r="P148" s="1800">
        <v>0</v>
      </c>
      <c r="Q148" s="1792">
        <f t="shared" si="25"/>
        <v>0</v>
      </c>
      <c r="R148" s="1862"/>
      <c r="S148" s="1863"/>
    </row>
    <row r="149" spans="1:19" ht="18" customHeight="1">
      <c r="A149" s="1805" t="s">
        <v>954</v>
      </c>
      <c r="B149" s="1806" t="s">
        <v>955</v>
      </c>
      <c r="C149" s="1808">
        <v>0</v>
      </c>
      <c r="D149" s="1808">
        <v>1</v>
      </c>
      <c r="E149" s="1799">
        <f t="shared" si="22"/>
        <v>1</v>
      </c>
      <c r="F149" s="1878">
        <v>0</v>
      </c>
      <c r="G149" s="1795">
        <v>1</v>
      </c>
      <c r="H149" s="1878">
        <f t="shared" si="23"/>
        <v>1</v>
      </c>
      <c r="I149" s="1795">
        <v>2</v>
      </c>
      <c r="J149" s="1795">
        <v>1</v>
      </c>
      <c r="K149" s="1792">
        <f t="shared" si="24"/>
        <v>3</v>
      </c>
      <c r="L149" s="1792">
        <v>0</v>
      </c>
      <c r="M149" s="1792">
        <v>0</v>
      </c>
      <c r="N149" s="1792">
        <f t="shared" si="21"/>
        <v>0</v>
      </c>
      <c r="O149" s="1880">
        <v>0</v>
      </c>
      <c r="P149" s="1800">
        <v>1</v>
      </c>
      <c r="Q149" s="1792">
        <f t="shared" si="25"/>
        <v>1</v>
      </c>
      <c r="R149" s="1862"/>
      <c r="S149" s="1863"/>
    </row>
    <row r="150" spans="1:19" ht="18" customHeight="1">
      <c r="A150" s="1805" t="s">
        <v>956</v>
      </c>
      <c r="B150" s="1806" t="s">
        <v>957</v>
      </c>
      <c r="C150" s="1808">
        <v>0</v>
      </c>
      <c r="D150" s="1808">
        <v>0</v>
      </c>
      <c r="E150" s="1799">
        <f t="shared" si="22"/>
        <v>0</v>
      </c>
      <c r="F150" s="1878">
        <v>0</v>
      </c>
      <c r="G150" s="1795">
        <v>1</v>
      </c>
      <c r="H150" s="1878">
        <f t="shared" si="23"/>
        <v>1</v>
      </c>
      <c r="I150" s="1795">
        <v>0</v>
      </c>
      <c r="J150" s="1795">
        <v>0</v>
      </c>
      <c r="K150" s="1792">
        <f t="shared" si="24"/>
        <v>0</v>
      </c>
      <c r="L150" s="1792">
        <v>0</v>
      </c>
      <c r="M150" s="1792">
        <v>0</v>
      </c>
      <c r="N150" s="1792">
        <f t="shared" si="21"/>
        <v>0</v>
      </c>
      <c r="O150" s="1880">
        <v>0</v>
      </c>
      <c r="P150" s="1800">
        <v>0</v>
      </c>
      <c r="Q150" s="1792">
        <f t="shared" si="25"/>
        <v>0</v>
      </c>
      <c r="R150" s="1862"/>
      <c r="S150" s="1863"/>
    </row>
    <row r="151" spans="1:19" ht="18" customHeight="1">
      <c r="A151" s="1811" t="s">
        <v>1402</v>
      </c>
      <c r="B151" s="1806" t="s">
        <v>691</v>
      </c>
      <c r="C151" s="1808">
        <v>0</v>
      </c>
      <c r="D151" s="1808">
        <v>0</v>
      </c>
      <c r="E151" s="1799">
        <f t="shared" si="22"/>
        <v>0</v>
      </c>
      <c r="F151" s="1878">
        <v>0</v>
      </c>
      <c r="G151" s="1795">
        <v>0</v>
      </c>
      <c r="H151" s="1878">
        <f t="shared" si="23"/>
        <v>0</v>
      </c>
      <c r="I151" s="1795">
        <v>1</v>
      </c>
      <c r="J151" s="1795">
        <v>0</v>
      </c>
      <c r="K151" s="1792">
        <f t="shared" si="24"/>
        <v>1</v>
      </c>
      <c r="L151" s="1792">
        <v>0</v>
      </c>
      <c r="M151" s="1792">
        <v>0</v>
      </c>
      <c r="N151" s="1792">
        <f t="shared" si="21"/>
        <v>0</v>
      </c>
      <c r="O151" s="1880">
        <v>0</v>
      </c>
      <c r="P151" s="1800">
        <v>0</v>
      </c>
      <c r="Q151" s="1792">
        <f t="shared" si="25"/>
        <v>0</v>
      </c>
      <c r="R151" s="1862"/>
      <c r="S151" s="1863"/>
    </row>
    <row r="152" spans="1:19" ht="18" customHeight="1">
      <c r="A152" s="1811" t="s">
        <v>1403</v>
      </c>
      <c r="B152" s="1806" t="s">
        <v>1404</v>
      </c>
      <c r="C152" s="1808">
        <v>0</v>
      </c>
      <c r="D152" s="1808">
        <v>0</v>
      </c>
      <c r="E152" s="1799">
        <f t="shared" si="22"/>
        <v>0</v>
      </c>
      <c r="F152" s="1878">
        <v>0</v>
      </c>
      <c r="G152" s="1795">
        <v>0</v>
      </c>
      <c r="H152" s="1878">
        <f t="shared" si="23"/>
        <v>0</v>
      </c>
      <c r="I152" s="1795">
        <v>0</v>
      </c>
      <c r="J152" s="1795">
        <v>1</v>
      </c>
      <c r="K152" s="1792">
        <f t="shared" si="24"/>
        <v>1</v>
      </c>
      <c r="L152" s="1792">
        <v>0</v>
      </c>
      <c r="M152" s="1792">
        <v>0</v>
      </c>
      <c r="N152" s="1792">
        <f t="shared" si="21"/>
        <v>0</v>
      </c>
      <c r="O152" s="1880">
        <v>0</v>
      </c>
      <c r="P152" s="1800">
        <v>0</v>
      </c>
      <c r="Q152" s="1792">
        <f t="shared" si="25"/>
        <v>0</v>
      </c>
      <c r="R152" s="1862"/>
      <c r="S152" s="1863"/>
    </row>
    <row r="153" spans="1:19" ht="18" customHeight="1">
      <c r="A153" s="1805" t="s">
        <v>961</v>
      </c>
      <c r="B153" s="1806" t="s">
        <v>962</v>
      </c>
      <c r="C153" s="1808">
        <v>0</v>
      </c>
      <c r="D153" s="1853">
        <v>0</v>
      </c>
      <c r="E153" s="1799">
        <f t="shared" si="22"/>
        <v>0</v>
      </c>
      <c r="F153" s="1878">
        <v>0</v>
      </c>
      <c r="G153" s="1795">
        <v>1</v>
      </c>
      <c r="H153" s="1878">
        <f t="shared" si="23"/>
        <v>1</v>
      </c>
      <c r="I153" s="1795">
        <v>0</v>
      </c>
      <c r="J153" s="1795">
        <v>0</v>
      </c>
      <c r="K153" s="1792">
        <f t="shared" si="24"/>
        <v>0</v>
      </c>
      <c r="L153" s="1792">
        <v>0</v>
      </c>
      <c r="M153" s="1792">
        <v>0</v>
      </c>
      <c r="N153" s="1792">
        <f t="shared" si="21"/>
        <v>0</v>
      </c>
      <c r="O153" s="1880">
        <v>0</v>
      </c>
      <c r="P153" s="1800">
        <v>1</v>
      </c>
      <c r="Q153" s="1792">
        <f t="shared" si="25"/>
        <v>1</v>
      </c>
      <c r="R153" s="1862"/>
      <c r="S153" s="1863"/>
    </row>
    <row r="154" spans="1:19" ht="18" customHeight="1">
      <c r="A154" s="1805" t="s">
        <v>963</v>
      </c>
      <c r="B154" s="1806" t="s">
        <v>964</v>
      </c>
      <c r="C154" s="1808">
        <v>0</v>
      </c>
      <c r="D154" s="1853">
        <v>0</v>
      </c>
      <c r="E154" s="1799">
        <f t="shared" si="22"/>
        <v>0</v>
      </c>
      <c r="F154" s="1878">
        <v>0</v>
      </c>
      <c r="G154" s="1795">
        <v>2</v>
      </c>
      <c r="H154" s="1878">
        <f t="shared" si="23"/>
        <v>2</v>
      </c>
      <c r="I154" s="1795">
        <v>0</v>
      </c>
      <c r="J154" s="1795">
        <v>2</v>
      </c>
      <c r="K154" s="1792">
        <f t="shared" si="24"/>
        <v>2</v>
      </c>
      <c r="L154" s="1792">
        <v>0</v>
      </c>
      <c r="M154" s="1792">
        <v>0</v>
      </c>
      <c r="N154" s="1792">
        <f t="shared" si="21"/>
        <v>0</v>
      </c>
      <c r="O154" s="1880">
        <v>0</v>
      </c>
      <c r="P154" s="1800">
        <v>1</v>
      </c>
      <c r="Q154" s="1792">
        <f t="shared" si="25"/>
        <v>1</v>
      </c>
      <c r="R154" s="1862"/>
      <c r="S154" s="1863"/>
    </row>
    <row r="155" spans="1:19" ht="18" customHeight="1">
      <c r="A155" s="1805" t="s">
        <v>965</v>
      </c>
      <c r="B155" s="1806" t="s">
        <v>966</v>
      </c>
      <c r="C155" s="1808">
        <v>0</v>
      </c>
      <c r="D155" s="1853">
        <v>0</v>
      </c>
      <c r="E155" s="1799">
        <f t="shared" si="22"/>
        <v>0</v>
      </c>
      <c r="F155" s="1878">
        <v>0</v>
      </c>
      <c r="G155" s="1795">
        <v>0</v>
      </c>
      <c r="H155" s="1878">
        <f t="shared" si="23"/>
        <v>0</v>
      </c>
      <c r="I155" s="1795">
        <v>0</v>
      </c>
      <c r="J155" s="1795">
        <v>1</v>
      </c>
      <c r="K155" s="1792">
        <f t="shared" si="24"/>
        <v>1</v>
      </c>
      <c r="L155" s="1792">
        <v>0</v>
      </c>
      <c r="M155" s="1792">
        <v>0</v>
      </c>
      <c r="N155" s="1792">
        <f t="shared" si="21"/>
        <v>0</v>
      </c>
      <c r="O155" s="1880">
        <v>0</v>
      </c>
      <c r="P155" s="1800">
        <v>0</v>
      </c>
      <c r="Q155" s="1792">
        <f t="shared" si="25"/>
        <v>0</v>
      </c>
      <c r="R155" s="1862"/>
      <c r="S155" s="1863"/>
    </row>
    <row r="156" spans="1:19" ht="18" customHeight="1">
      <c r="A156" s="1805" t="s">
        <v>967</v>
      </c>
      <c r="B156" s="1806" t="s">
        <v>968</v>
      </c>
      <c r="C156" s="1808">
        <v>0</v>
      </c>
      <c r="D156" s="1853">
        <v>0</v>
      </c>
      <c r="E156" s="1799">
        <f t="shared" si="22"/>
        <v>0</v>
      </c>
      <c r="F156" s="1878">
        <v>0</v>
      </c>
      <c r="G156" s="1795">
        <v>0</v>
      </c>
      <c r="H156" s="1878">
        <f t="shared" si="23"/>
        <v>0</v>
      </c>
      <c r="I156" s="1795">
        <v>0</v>
      </c>
      <c r="J156" s="1795">
        <v>0</v>
      </c>
      <c r="K156" s="1792">
        <f t="shared" si="24"/>
        <v>0</v>
      </c>
      <c r="L156" s="1792">
        <v>0</v>
      </c>
      <c r="M156" s="1792">
        <v>0</v>
      </c>
      <c r="N156" s="1792">
        <f t="shared" si="21"/>
        <v>0</v>
      </c>
      <c r="O156" s="1880">
        <v>0</v>
      </c>
      <c r="P156" s="1800">
        <v>0</v>
      </c>
      <c r="Q156" s="1792">
        <f t="shared" si="25"/>
        <v>0</v>
      </c>
      <c r="R156" s="1862"/>
      <c r="S156" s="1863"/>
    </row>
    <row r="157" spans="1:19" ht="18" customHeight="1">
      <c r="A157" s="1805" t="s">
        <v>969</v>
      </c>
      <c r="B157" s="1806" t="s">
        <v>970</v>
      </c>
      <c r="C157" s="1808">
        <v>0</v>
      </c>
      <c r="D157" s="1853">
        <v>1</v>
      </c>
      <c r="E157" s="1799">
        <f t="shared" si="22"/>
        <v>1</v>
      </c>
      <c r="F157" s="1878">
        <v>0</v>
      </c>
      <c r="G157" s="1795">
        <v>1</v>
      </c>
      <c r="H157" s="1878">
        <f t="shared" si="23"/>
        <v>1</v>
      </c>
      <c r="I157" s="1795">
        <v>1</v>
      </c>
      <c r="J157" s="1795">
        <v>1</v>
      </c>
      <c r="K157" s="1792">
        <f t="shared" si="24"/>
        <v>2</v>
      </c>
      <c r="L157" s="1792">
        <v>0</v>
      </c>
      <c r="M157" s="1792">
        <v>0</v>
      </c>
      <c r="N157" s="1792">
        <f t="shared" si="21"/>
        <v>0</v>
      </c>
      <c r="O157" s="1880">
        <v>0</v>
      </c>
      <c r="P157" s="1800">
        <v>2</v>
      </c>
      <c r="Q157" s="1792">
        <f t="shared" si="25"/>
        <v>2</v>
      </c>
      <c r="R157" s="1862"/>
      <c r="S157" s="1863"/>
    </row>
    <row r="158" spans="1:19" ht="18" customHeight="1">
      <c r="A158" s="1805" t="s">
        <v>971</v>
      </c>
      <c r="B158" s="1806" t="s">
        <v>972</v>
      </c>
      <c r="C158" s="1808">
        <v>0</v>
      </c>
      <c r="D158" s="1808">
        <v>0</v>
      </c>
      <c r="E158" s="1799">
        <f t="shared" si="22"/>
        <v>0</v>
      </c>
      <c r="F158" s="1878">
        <v>0</v>
      </c>
      <c r="G158" s="1795">
        <v>0</v>
      </c>
      <c r="H158" s="1878">
        <f t="shared" si="23"/>
        <v>0</v>
      </c>
      <c r="I158" s="1795">
        <v>1</v>
      </c>
      <c r="J158" s="1795">
        <v>1</v>
      </c>
      <c r="K158" s="1792">
        <f t="shared" si="24"/>
        <v>2</v>
      </c>
      <c r="L158" s="1792">
        <v>1</v>
      </c>
      <c r="M158" s="1792">
        <v>1</v>
      </c>
      <c r="N158" s="1792">
        <f t="shared" si="21"/>
        <v>2</v>
      </c>
      <c r="O158" s="1880">
        <v>1</v>
      </c>
      <c r="P158" s="1800">
        <v>0</v>
      </c>
      <c r="Q158" s="1792">
        <f t="shared" si="25"/>
        <v>1</v>
      </c>
      <c r="R158" s="1862"/>
      <c r="S158" s="1863"/>
    </row>
    <row r="159" spans="1:19" ht="18" customHeight="1">
      <c r="A159" s="1805" t="s">
        <v>973</v>
      </c>
      <c r="B159" s="1806" t="s">
        <v>974</v>
      </c>
      <c r="C159" s="1808">
        <v>0</v>
      </c>
      <c r="D159" s="1808">
        <v>0</v>
      </c>
      <c r="E159" s="1799">
        <f t="shared" si="22"/>
        <v>0</v>
      </c>
      <c r="F159" s="1878">
        <v>0</v>
      </c>
      <c r="G159" s="1795">
        <v>0</v>
      </c>
      <c r="H159" s="1878">
        <f t="shared" si="23"/>
        <v>0</v>
      </c>
      <c r="I159" s="1795">
        <v>0</v>
      </c>
      <c r="J159" s="1795">
        <v>0</v>
      </c>
      <c r="K159" s="1792">
        <f t="shared" si="24"/>
        <v>0</v>
      </c>
      <c r="L159" s="1792">
        <v>0</v>
      </c>
      <c r="M159" s="1792">
        <v>0</v>
      </c>
      <c r="N159" s="1792">
        <f t="shared" si="21"/>
        <v>0</v>
      </c>
      <c r="O159" s="1880">
        <v>0</v>
      </c>
      <c r="P159" s="1792">
        <v>0</v>
      </c>
      <c r="Q159" s="1792">
        <f t="shared" si="25"/>
        <v>0</v>
      </c>
      <c r="R159" s="1862"/>
      <c r="S159" s="1863"/>
    </row>
    <row r="160" spans="1:19" ht="18" customHeight="1">
      <c r="A160" s="1805" t="s">
        <v>975</v>
      </c>
      <c r="B160" s="1806" t="s">
        <v>976</v>
      </c>
      <c r="C160" s="1808">
        <v>0</v>
      </c>
      <c r="D160" s="1808">
        <v>0</v>
      </c>
      <c r="E160" s="1799">
        <f t="shared" si="22"/>
        <v>0</v>
      </c>
      <c r="F160" s="1878">
        <v>0</v>
      </c>
      <c r="G160" s="1795">
        <v>0</v>
      </c>
      <c r="H160" s="1878">
        <f t="shared" si="23"/>
        <v>0</v>
      </c>
      <c r="I160" s="1795">
        <v>6</v>
      </c>
      <c r="J160" s="1795">
        <v>0</v>
      </c>
      <c r="K160" s="1792">
        <f t="shared" si="24"/>
        <v>6</v>
      </c>
      <c r="L160" s="1792">
        <v>0</v>
      </c>
      <c r="M160" s="1792">
        <v>0</v>
      </c>
      <c r="N160" s="1792">
        <f t="shared" si="21"/>
        <v>0</v>
      </c>
      <c r="O160" s="1880">
        <v>1</v>
      </c>
      <c r="P160" s="1792">
        <v>0</v>
      </c>
      <c r="Q160" s="1792">
        <f t="shared" si="25"/>
        <v>1</v>
      </c>
      <c r="R160" s="1862"/>
      <c r="S160" s="1863"/>
    </row>
    <row r="161" spans="1:19" ht="18" customHeight="1">
      <c r="A161" s="1805" t="s">
        <v>977</v>
      </c>
      <c r="B161" s="1806" t="s">
        <v>978</v>
      </c>
      <c r="C161" s="1808">
        <v>0</v>
      </c>
      <c r="D161" s="1808">
        <v>0</v>
      </c>
      <c r="E161" s="1799">
        <f t="shared" si="22"/>
        <v>0</v>
      </c>
      <c r="F161" s="1878">
        <v>0</v>
      </c>
      <c r="G161" s="1795">
        <v>0</v>
      </c>
      <c r="H161" s="1878">
        <f t="shared" si="23"/>
        <v>0</v>
      </c>
      <c r="I161" s="1795">
        <v>0</v>
      </c>
      <c r="J161" s="1795">
        <v>0</v>
      </c>
      <c r="K161" s="1792">
        <f t="shared" si="24"/>
        <v>0</v>
      </c>
      <c r="L161" s="1792">
        <v>0</v>
      </c>
      <c r="M161" s="1792">
        <v>0</v>
      </c>
      <c r="N161" s="1792">
        <f t="shared" si="21"/>
        <v>0</v>
      </c>
      <c r="O161" s="1880">
        <v>0</v>
      </c>
      <c r="P161" s="1792">
        <v>0</v>
      </c>
      <c r="Q161" s="1792">
        <f t="shared" si="25"/>
        <v>0</v>
      </c>
      <c r="R161" s="1862"/>
      <c r="S161" s="1863"/>
    </row>
    <row r="162" spans="1:19" ht="18" customHeight="1">
      <c r="A162" s="1805" t="s">
        <v>979</v>
      </c>
      <c r="B162" s="1806" t="s">
        <v>980</v>
      </c>
      <c r="C162" s="1808">
        <v>0</v>
      </c>
      <c r="D162" s="1808">
        <v>0</v>
      </c>
      <c r="E162" s="1799">
        <f t="shared" si="22"/>
        <v>0</v>
      </c>
      <c r="F162" s="1878">
        <v>0</v>
      </c>
      <c r="G162" s="1795">
        <v>0</v>
      </c>
      <c r="H162" s="1878">
        <f t="shared" si="23"/>
        <v>0</v>
      </c>
      <c r="I162" s="1795">
        <v>0</v>
      </c>
      <c r="J162" s="1795">
        <v>0</v>
      </c>
      <c r="K162" s="1792">
        <f t="shared" si="24"/>
        <v>0</v>
      </c>
      <c r="L162" s="1792">
        <v>0</v>
      </c>
      <c r="M162" s="1792">
        <v>0</v>
      </c>
      <c r="N162" s="1792">
        <f t="shared" si="21"/>
        <v>0</v>
      </c>
      <c r="O162" s="1880">
        <v>0</v>
      </c>
      <c r="P162" s="1792">
        <v>0</v>
      </c>
      <c r="Q162" s="1792">
        <f t="shared" si="25"/>
        <v>0</v>
      </c>
      <c r="R162" s="1862"/>
      <c r="S162" s="1863"/>
    </row>
    <row r="163" spans="1:19" ht="18" customHeight="1">
      <c r="A163" s="1805" t="s">
        <v>981</v>
      </c>
      <c r="B163" s="1806" t="s">
        <v>982</v>
      </c>
      <c r="C163" s="1808">
        <v>0</v>
      </c>
      <c r="D163" s="1808">
        <v>0</v>
      </c>
      <c r="E163" s="1799">
        <f t="shared" si="22"/>
        <v>0</v>
      </c>
      <c r="F163" s="1878">
        <v>0</v>
      </c>
      <c r="G163" s="1795">
        <v>0</v>
      </c>
      <c r="H163" s="1878">
        <f t="shared" si="23"/>
        <v>0</v>
      </c>
      <c r="I163" s="1795">
        <v>0</v>
      </c>
      <c r="J163" s="1795">
        <v>0</v>
      </c>
      <c r="K163" s="1792">
        <f t="shared" si="24"/>
        <v>0</v>
      </c>
      <c r="L163" s="1792">
        <v>0</v>
      </c>
      <c r="M163" s="1792">
        <v>0</v>
      </c>
      <c r="N163" s="1792">
        <f t="shared" si="21"/>
        <v>0</v>
      </c>
      <c r="O163" s="1880">
        <v>0</v>
      </c>
      <c r="P163" s="1792">
        <v>0</v>
      </c>
      <c r="Q163" s="1792">
        <f t="shared" si="25"/>
        <v>0</v>
      </c>
      <c r="R163" s="1862"/>
      <c r="S163" s="1863"/>
    </row>
    <row r="164" spans="1:19" ht="18" customHeight="1">
      <c r="A164" s="1805" t="s">
        <v>983</v>
      </c>
      <c r="B164" s="1806" t="s">
        <v>984</v>
      </c>
      <c r="C164" s="1808">
        <v>0</v>
      </c>
      <c r="D164" s="1808">
        <v>0</v>
      </c>
      <c r="E164" s="1799">
        <f t="shared" si="22"/>
        <v>0</v>
      </c>
      <c r="F164" s="1878">
        <v>0</v>
      </c>
      <c r="G164" s="1795">
        <v>0</v>
      </c>
      <c r="H164" s="1878">
        <f t="shared" si="23"/>
        <v>0</v>
      </c>
      <c r="I164" s="1795">
        <v>1</v>
      </c>
      <c r="J164" s="1795">
        <v>0</v>
      </c>
      <c r="K164" s="1792">
        <f t="shared" si="24"/>
        <v>1</v>
      </c>
      <c r="L164" s="1792">
        <v>0</v>
      </c>
      <c r="M164" s="1792">
        <v>0</v>
      </c>
      <c r="N164" s="1792">
        <f t="shared" si="21"/>
        <v>0</v>
      </c>
      <c r="O164" s="1880">
        <v>0</v>
      </c>
      <c r="P164" s="1881">
        <v>0</v>
      </c>
      <c r="Q164" s="1792">
        <f t="shared" si="25"/>
        <v>0</v>
      </c>
      <c r="R164" s="1862"/>
      <c r="S164" s="1863"/>
    </row>
    <row r="165" spans="1:19" ht="18" customHeight="1">
      <c r="A165" s="1805" t="s">
        <v>985</v>
      </c>
      <c r="B165" s="1806" t="s">
        <v>986</v>
      </c>
      <c r="C165" s="1808">
        <v>0</v>
      </c>
      <c r="D165" s="1808">
        <v>0</v>
      </c>
      <c r="E165" s="1799">
        <f t="shared" si="22"/>
        <v>0</v>
      </c>
      <c r="F165" s="1878">
        <v>0</v>
      </c>
      <c r="G165" s="1795">
        <v>0</v>
      </c>
      <c r="H165" s="1878">
        <f t="shared" si="23"/>
        <v>0</v>
      </c>
      <c r="I165" s="1795">
        <v>0</v>
      </c>
      <c r="J165" s="1795">
        <v>0</v>
      </c>
      <c r="K165" s="1792">
        <f t="shared" si="24"/>
        <v>0</v>
      </c>
      <c r="L165" s="1792">
        <v>0</v>
      </c>
      <c r="M165" s="1792">
        <v>0</v>
      </c>
      <c r="N165" s="1792">
        <f t="shared" si="21"/>
        <v>0</v>
      </c>
      <c r="O165" s="1880">
        <v>0</v>
      </c>
      <c r="P165" s="1792">
        <v>0</v>
      </c>
      <c r="Q165" s="1792">
        <f t="shared" si="25"/>
        <v>0</v>
      </c>
      <c r="R165" s="1862"/>
      <c r="S165" s="1863"/>
    </row>
    <row r="166" spans="1:19" ht="18" customHeight="1">
      <c r="A166" s="1805" t="s">
        <v>987</v>
      </c>
      <c r="B166" s="1806" t="s">
        <v>988</v>
      </c>
      <c r="C166" s="1808">
        <v>0</v>
      </c>
      <c r="D166" s="1808">
        <v>0</v>
      </c>
      <c r="E166" s="1799">
        <f t="shared" si="22"/>
        <v>0</v>
      </c>
      <c r="F166" s="1878">
        <v>0</v>
      </c>
      <c r="G166" s="1795">
        <v>0</v>
      </c>
      <c r="H166" s="1878">
        <f t="shared" si="23"/>
        <v>0</v>
      </c>
      <c r="I166" s="1795">
        <v>2</v>
      </c>
      <c r="J166" s="1795">
        <v>0</v>
      </c>
      <c r="K166" s="1792">
        <f t="shared" si="24"/>
        <v>2</v>
      </c>
      <c r="L166" s="1792">
        <v>0</v>
      </c>
      <c r="M166" s="1792">
        <v>0</v>
      </c>
      <c r="N166" s="1792">
        <f t="shared" si="21"/>
        <v>0</v>
      </c>
      <c r="O166" s="1880">
        <v>0</v>
      </c>
      <c r="P166" s="1792">
        <v>0</v>
      </c>
      <c r="Q166" s="1792">
        <f t="shared" si="25"/>
        <v>0</v>
      </c>
      <c r="R166" s="1862"/>
      <c r="S166" s="1863"/>
    </row>
    <row r="167" spans="1:19" ht="18" customHeight="1">
      <c r="A167" s="1805" t="s">
        <v>989</v>
      </c>
      <c r="B167" s="1806" t="s">
        <v>990</v>
      </c>
      <c r="C167" s="1808">
        <v>0</v>
      </c>
      <c r="D167" s="1808">
        <v>0</v>
      </c>
      <c r="E167" s="1799">
        <f t="shared" si="22"/>
        <v>0</v>
      </c>
      <c r="F167" s="1878">
        <v>0</v>
      </c>
      <c r="G167" s="1795">
        <v>0</v>
      </c>
      <c r="H167" s="1878">
        <f t="shared" si="23"/>
        <v>0</v>
      </c>
      <c r="I167" s="1795">
        <v>0</v>
      </c>
      <c r="J167" s="1795">
        <v>0</v>
      </c>
      <c r="K167" s="1792">
        <f t="shared" si="24"/>
        <v>0</v>
      </c>
      <c r="L167" s="1792">
        <v>0</v>
      </c>
      <c r="M167" s="1792">
        <v>0</v>
      </c>
      <c r="N167" s="1792">
        <f t="shared" si="21"/>
        <v>0</v>
      </c>
      <c r="O167" s="1880">
        <v>0</v>
      </c>
      <c r="P167" s="1792">
        <v>1</v>
      </c>
      <c r="Q167" s="1792">
        <f t="shared" si="25"/>
        <v>1</v>
      </c>
      <c r="R167" s="1862"/>
      <c r="S167" s="1863"/>
    </row>
    <row r="168" spans="1:19" ht="18" customHeight="1">
      <c r="A168" s="1805" t="s">
        <v>991</v>
      </c>
      <c r="B168" s="1806" t="s">
        <v>992</v>
      </c>
      <c r="C168" s="1808">
        <v>0</v>
      </c>
      <c r="D168" s="1808">
        <v>0</v>
      </c>
      <c r="E168" s="1799">
        <f t="shared" si="22"/>
        <v>0</v>
      </c>
      <c r="F168" s="1878">
        <v>0</v>
      </c>
      <c r="G168" s="1795">
        <v>0</v>
      </c>
      <c r="H168" s="1878">
        <f t="shared" si="23"/>
        <v>0</v>
      </c>
      <c r="I168" s="1795">
        <v>0</v>
      </c>
      <c r="J168" s="1795">
        <v>0</v>
      </c>
      <c r="K168" s="1792">
        <f t="shared" si="24"/>
        <v>0</v>
      </c>
      <c r="L168" s="1792">
        <v>0</v>
      </c>
      <c r="M168" s="1800">
        <v>0</v>
      </c>
      <c r="N168" s="1792">
        <f t="shared" si="21"/>
        <v>0</v>
      </c>
      <c r="O168" s="1880">
        <v>0</v>
      </c>
      <c r="P168" s="1800">
        <v>0</v>
      </c>
      <c r="Q168" s="1792">
        <f t="shared" si="25"/>
        <v>0</v>
      </c>
      <c r="R168" s="1862"/>
      <c r="S168" s="1863"/>
    </row>
    <row r="169" spans="1:19" ht="18" customHeight="1">
      <c r="A169" s="1805" t="s">
        <v>993</v>
      </c>
      <c r="B169" s="1806" t="s">
        <v>994</v>
      </c>
      <c r="C169" s="1808">
        <v>0</v>
      </c>
      <c r="D169" s="1808">
        <v>0</v>
      </c>
      <c r="E169" s="1799">
        <f t="shared" si="22"/>
        <v>0</v>
      </c>
      <c r="F169" s="1878">
        <v>0</v>
      </c>
      <c r="G169" s="1795">
        <v>0</v>
      </c>
      <c r="H169" s="1878">
        <f t="shared" si="23"/>
        <v>0</v>
      </c>
      <c r="I169" s="1795">
        <v>2</v>
      </c>
      <c r="J169" s="1795">
        <v>0</v>
      </c>
      <c r="K169" s="1792">
        <f t="shared" si="24"/>
        <v>2</v>
      </c>
      <c r="L169" s="1792">
        <v>0</v>
      </c>
      <c r="M169" s="1800">
        <v>0</v>
      </c>
      <c r="N169" s="1792">
        <f t="shared" si="21"/>
        <v>0</v>
      </c>
      <c r="O169" s="1880">
        <v>0</v>
      </c>
      <c r="P169" s="1800">
        <v>0</v>
      </c>
      <c r="Q169" s="1792">
        <f t="shared" si="25"/>
        <v>0</v>
      </c>
      <c r="R169" s="1862"/>
      <c r="S169" s="1863"/>
    </row>
    <row r="170" spans="1:19" ht="18" customHeight="1" thickBot="1">
      <c r="A170" s="1818" t="s">
        <v>995</v>
      </c>
      <c r="B170" s="1819" t="s">
        <v>489</v>
      </c>
      <c r="C170" s="1808">
        <v>0</v>
      </c>
      <c r="D170" s="1855">
        <v>0</v>
      </c>
      <c r="E170" s="1799">
        <f t="shared" si="22"/>
        <v>0</v>
      </c>
      <c r="F170" s="1878">
        <v>0</v>
      </c>
      <c r="G170" s="1795">
        <v>0</v>
      </c>
      <c r="H170" s="1878">
        <f t="shared" si="23"/>
        <v>0</v>
      </c>
      <c r="I170" s="1795">
        <v>0</v>
      </c>
      <c r="J170" s="1795">
        <v>0</v>
      </c>
      <c r="K170" s="1792">
        <f t="shared" si="24"/>
        <v>0</v>
      </c>
      <c r="L170" s="1792">
        <v>0</v>
      </c>
      <c r="M170" s="1800">
        <v>0</v>
      </c>
      <c r="N170" s="1792">
        <f t="shared" si="21"/>
        <v>0</v>
      </c>
      <c r="O170" s="1880">
        <v>0</v>
      </c>
      <c r="P170" s="1816">
        <v>0</v>
      </c>
      <c r="Q170" s="1792">
        <f t="shared" si="25"/>
        <v>0</v>
      </c>
      <c r="R170" s="1862"/>
      <c r="S170" s="1863"/>
    </row>
    <row r="171" spans="1:19" ht="18" customHeight="1">
      <c r="A171" s="1824" t="s">
        <v>1400</v>
      </c>
      <c r="B171" s="1825" t="s">
        <v>96</v>
      </c>
      <c r="C171" s="1829">
        <f>SUM(C135:C170)</f>
        <v>3</v>
      </c>
      <c r="D171" s="1829">
        <f t="shared" ref="D171:N171" si="26">SUM(D135:D170)</f>
        <v>10</v>
      </c>
      <c r="E171" s="1829">
        <f t="shared" si="26"/>
        <v>13</v>
      </c>
      <c r="F171" s="1826">
        <f t="shared" si="26"/>
        <v>0</v>
      </c>
      <c r="G171" s="1826">
        <f t="shared" si="26"/>
        <v>22</v>
      </c>
      <c r="H171" s="1826">
        <f t="shared" si="26"/>
        <v>22</v>
      </c>
      <c r="I171" s="1826">
        <f t="shared" si="26"/>
        <v>32</v>
      </c>
      <c r="J171" s="1826">
        <f t="shared" si="26"/>
        <v>22</v>
      </c>
      <c r="K171" s="1826">
        <f t="shared" si="26"/>
        <v>54</v>
      </c>
      <c r="L171" s="1826">
        <f t="shared" si="26"/>
        <v>2</v>
      </c>
      <c r="M171" s="1826">
        <f t="shared" si="26"/>
        <v>4</v>
      </c>
      <c r="N171" s="1826">
        <f t="shared" si="26"/>
        <v>6</v>
      </c>
      <c r="O171" s="1826">
        <f>SUM(O135:O170)</f>
        <v>12</v>
      </c>
      <c r="P171" s="1826">
        <f>SUM(P135:P170)</f>
        <v>15</v>
      </c>
      <c r="Q171" s="1826">
        <f>SUM(Q135:Q170)</f>
        <v>27</v>
      </c>
      <c r="R171" s="1862"/>
      <c r="S171" s="1863"/>
    </row>
    <row r="172" spans="1:19">
      <c r="A172" s="1753" t="s">
        <v>1419</v>
      </c>
    </row>
  </sheetData>
  <mergeCells count="57">
    <mergeCell ref="A1:Q1"/>
    <mergeCell ref="A2:Q2"/>
    <mergeCell ref="A4:B4"/>
    <mergeCell ref="C4:E4"/>
    <mergeCell ref="F4:H4"/>
    <mergeCell ref="I4:K4"/>
    <mergeCell ref="L4:N4"/>
    <mergeCell ref="O4:Q4"/>
    <mergeCell ref="R4:S4"/>
    <mergeCell ref="T4:V4"/>
    <mergeCell ref="W4:Y4"/>
    <mergeCell ref="C5:E5"/>
    <mergeCell ref="F5:H5"/>
    <mergeCell ref="I5:K5"/>
    <mergeCell ref="L5:N5"/>
    <mergeCell ref="O5:Q5"/>
    <mergeCell ref="T5:V5"/>
    <mergeCell ref="W5:Y5"/>
    <mergeCell ref="A6:B6"/>
    <mergeCell ref="R6:S6"/>
    <mergeCell ref="A45:N45"/>
    <mergeCell ref="A47:B48"/>
    <mergeCell ref="C47:E47"/>
    <mergeCell ref="F47:H47"/>
    <mergeCell ref="I47:K47"/>
    <mergeCell ref="L47:N47"/>
    <mergeCell ref="O47:Q47"/>
    <mergeCell ref="C48:E48"/>
    <mergeCell ref="A89:B89"/>
    <mergeCell ref="C89:E89"/>
    <mergeCell ref="F89:H89"/>
    <mergeCell ref="I89:K89"/>
    <mergeCell ref="L89:N89"/>
    <mergeCell ref="F48:H48"/>
    <mergeCell ref="I48:K48"/>
    <mergeCell ref="L48:N48"/>
    <mergeCell ref="O48:Q48"/>
    <mergeCell ref="A49:B49"/>
    <mergeCell ref="O89:Q89"/>
    <mergeCell ref="C90:E90"/>
    <mergeCell ref="F90:H90"/>
    <mergeCell ref="I90:K90"/>
    <mergeCell ref="L90:N90"/>
    <mergeCell ref="O90:Q90"/>
    <mergeCell ref="A91:B91"/>
    <mergeCell ref="A131:B131"/>
    <mergeCell ref="C131:E131"/>
    <mergeCell ref="F131:H131"/>
    <mergeCell ref="I131:K131"/>
    <mergeCell ref="A133:B133"/>
    <mergeCell ref="O131:Q131"/>
    <mergeCell ref="C132:E132"/>
    <mergeCell ref="F132:H132"/>
    <mergeCell ref="I132:K132"/>
    <mergeCell ref="L132:N132"/>
    <mergeCell ref="O132:Q132"/>
    <mergeCell ref="L131:N131"/>
  </mergeCells>
  <printOptions horizontalCentered="1" verticalCentered="1"/>
  <pageMargins left="0.59055118110236227" right="0.59055118110236227" top="0.39370078740157483" bottom="0.39370078740157483" header="0.51181102362204722" footer="0.51181102362204722"/>
  <pageSetup paperSize="9" scale="66" orientation="landscape" horizontalDpi="4294967292" verticalDpi="4294967292" r:id="rId1"/>
  <headerFooter alignWithMargins="0"/>
  <rowBreaks count="3" manualBreakCount="3">
    <brk id="46" max="24" man="1"/>
    <brk id="87" max="24" man="1"/>
    <brk id="129" max="24" man="1"/>
  </rowBreaks>
  <colBreaks count="1" manualBreakCount="1">
    <brk id="17" max="1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21AD-59F6-4F08-8573-819BCBADCCC6}">
  <dimension ref="A1:P31"/>
  <sheetViews>
    <sheetView showGridLines="0" zoomScaleNormal="100" workbookViewId="0">
      <selection activeCell="I21" sqref="I21"/>
    </sheetView>
  </sheetViews>
  <sheetFormatPr defaultColWidth="8.85546875" defaultRowHeight="24.75"/>
  <cols>
    <col min="1" max="1" width="16.28515625" style="1882" customWidth="1"/>
    <col min="2" max="2" width="15.42578125" style="1882" customWidth="1"/>
    <col min="3" max="12" width="12.7109375" style="1882" customWidth="1"/>
    <col min="13" max="256" width="8.85546875" style="1882"/>
    <col min="257" max="257" width="16.28515625" style="1882" customWidth="1"/>
    <col min="258" max="258" width="15.42578125" style="1882" customWidth="1"/>
    <col min="259" max="268" width="12.7109375" style="1882" customWidth="1"/>
    <col min="269" max="512" width="8.85546875" style="1882"/>
    <col min="513" max="513" width="16.28515625" style="1882" customWidth="1"/>
    <col min="514" max="514" width="15.42578125" style="1882" customWidth="1"/>
    <col min="515" max="524" width="12.7109375" style="1882" customWidth="1"/>
    <col min="525" max="768" width="8.85546875" style="1882"/>
    <col min="769" max="769" width="16.28515625" style="1882" customWidth="1"/>
    <col min="770" max="770" width="15.42578125" style="1882" customWidth="1"/>
    <col min="771" max="780" width="12.7109375" style="1882" customWidth="1"/>
    <col min="781" max="1024" width="8.85546875" style="1882"/>
    <col min="1025" max="1025" width="16.28515625" style="1882" customWidth="1"/>
    <col min="1026" max="1026" width="15.42578125" style="1882" customWidth="1"/>
    <col min="1027" max="1036" width="12.7109375" style="1882" customWidth="1"/>
    <col min="1037" max="1280" width="8.85546875" style="1882"/>
    <col min="1281" max="1281" width="16.28515625" style="1882" customWidth="1"/>
    <col min="1282" max="1282" width="15.42578125" style="1882" customWidth="1"/>
    <col min="1283" max="1292" width="12.7109375" style="1882" customWidth="1"/>
    <col min="1293" max="1536" width="8.85546875" style="1882"/>
    <col min="1537" max="1537" width="16.28515625" style="1882" customWidth="1"/>
    <col min="1538" max="1538" width="15.42578125" style="1882" customWidth="1"/>
    <col min="1539" max="1548" width="12.7109375" style="1882" customWidth="1"/>
    <col min="1549" max="1792" width="8.85546875" style="1882"/>
    <col min="1793" max="1793" width="16.28515625" style="1882" customWidth="1"/>
    <col min="1794" max="1794" width="15.42578125" style="1882" customWidth="1"/>
    <col min="1795" max="1804" width="12.7109375" style="1882" customWidth="1"/>
    <col min="1805" max="2048" width="8.85546875" style="1882"/>
    <col min="2049" max="2049" width="16.28515625" style="1882" customWidth="1"/>
    <col min="2050" max="2050" width="15.42578125" style="1882" customWidth="1"/>
    <col min="2051" max="2060" width="12.7109375" style="1882" customWidth="1"/>
    <col min="2061" max="2304" width="8.85546875" style="1882"/>
    <col min="2305" max="2305" width="16.28515625" style="1882" customWidth="1"/>
    <col min="2306" max="2306" width="15.42578125" style="1882" customWidth="1"/>
    <col min="2307" max="2316" width="12.7109375" style="1882" customWidth="1"/>
    <col min="2317" max="2560" width="8.85546875" style="1882"/>
    <col min="2561" max="2561" width="16.28515625" style="1882" customWidth="1"/>
    <col min="2562" max="2562" width="15.42578125" style="1882" customWidth="1"/>
    <col min="2563" max="2572" width="12.7109375" style="1882" customWidth="1"/>
    <col min="2573" max="2816" width="8.85546875" style="1882"/>
    <col min="2817" max="2817" width="16.28515625" style="1882" customWidth="1"/>
    <col min="2818" max="2818" width="15.42578125" style="1882" customWidth="1"/>
    <col min="2819" max="2828" width="12.7109375" style="1882" customWidth="1"/>
    <col min="2829" max="3072" width="8.85546875" style="1882"/>
    <col min="3073" max="3073" width="16.28515625" style="1882" customWidth="1"/>
    <col min="3074" max="3074" width="15.42578125" style="1882" customWidth="1"/>
    <col min="3075" max="3084" width="12.7109375" style="1882" customWidth="1"/>
    <col min="3085" max="3328" width="8.85546875" style="1882"/>
    <col min="3329" max="3329" width="16.28515625" style="1882" customWidth="1"/>
    <col min="3330" max="3330" width="15.42578125" style="1882" customWidth="1"/>
    <col min="3331" max="3340" width="12.7109375" style="1882" customWidth="1"/>
    <col min="3341" max="3584" width="8.85546875" style="1882"/>
    <col min="3585" max="3585" width="16.28515625" style="1882" customWidth="1"/>
    <col min="3586" max="3586" width="15.42578125" style="1882" customWidth="1"/>
    <col min="3587" max="3596" width="12.7109375" style="1882" customWidth="1"/>
    <col min="3597" max="3840" width="8.85546875" style="1882"/>
    <col min="3841" max="3841" width="16.28515625" style="1882" customWidth="1"/>
    <col min="3842" max="3842" width="15.42578125" style="1882" customWidth="1"/>
    <col min="3843" max="3852" width="12.7109375" style="1882" customWidth="1"/>
    <col min="3853" max="4096" width="8.85546875" style="1882"/>
    <col min="4097" max="4097" width="16.28515625" style="1882" customWidth="1"/>
    <col min="4098" max="4098" width="15.42578125" style="1882" customWidth="1"/>
    <col min="4099" max="4108" width="12.7109375" style="1882" customWidth="1"/>
    <col min="4109" max="4352" width="8.85546875" style="1882"/>
    <col min="4353" max="4353" width="16.28515625" style="1882" customWidth="1"/>
    <col min="4354" max="4354" width="15.42578125" style="1882" customWidth="1"/>
    <col min="4355" max="4364" width="12.7109375" style="1882" customWidth="1"/>
    <col min="4365" max="4608" width="8.85546875" style="1882"/>
    <col min="4609" max="4609" width="16.28515625" style="1882" customWidth="1"/>
    <col min="4610" max="4610" width="15.42578125" style="1882" customWidth="1"/>
    <col min="4611" max="4620" width="12.7109375" style="1882" customWidth="1"/>
    <col min="4621" max="4864" width="8.85546875" style="1882"/>
    <col min="4865" max="4865" width="16.28515625" style="1882" customWidth="1"/>
    <col min="4866" max="4866" width="15.42578125" style="1882" customWidth="1"/>
    <col min="4867" max="4876" width="12.7109375" style="1882" customWidth="1"/>
    <col min="4877" max="5120" width="8.85546875" style="1882"/>
    <col min="5121" max="5121" width="16.28515625" style="1882" customWidth="1"/>
    <col min="5122" max="5122" width="15.42578125" style="1882" customWidth="1"/>
    <col min="5123" max="5132" width="12.7109375" style="1882" customWidth="1"/>
    <col min="5133" max="5376" width="8.85546875" style="1882"/>
    <col min="5377" max="5377" width="16.28515625" style="1882" customWidth="1"/>
    <col min="5378" max="5378" width="15.42578125" style="1882" customWidth="1"/>
    <col min="5379" max="5388" width="12.7109375" style="1882" customWidth="1"/>
    <col min="5389" max="5632" width="8.85546875" style="1882"/>
    <col min="5633" max="5633" width="16.28515625" style="1882" customWidth="1"/>
    <col min="5634" max="5634" width="15.42578125" style="1882" customWidth="1"/>
    <col min="5635" max="5644" width="12.7109375" style="1882" customWidth="1"/>
    <col min="5645" max="5888" width="8.85546875" style="1882"/>
    <col min="5889" max="5889" width="16.28515625" style="1882" customWidth="1"/>
    <col min="5890" max="5890" width="15.42578125" style="1882" customWidth="1"/>
    <col min="5891" max="5900" width="12.7109375" style="1882" customWidth="1"/>
    <col min="5901" max="6144" width="8.85546875" style="1882"/>
    <col min="6145" max="6145" width="16.28515625" style="1882" customWidth="1"/>
    <col min="6146" max="6146" width="15.42578125" style="1882" customWidth="1"/>
    <col min="6147" max="6156" width="12.7109375" style="1882" customWidth="1"/>
    <col min="6157" max="6400" width="8.85546875" style="1882"/>
    <col min="6401" max="6401" width="16.28515625" style="1882" customWidth="1"/>
    <col min="6402" max="6402" width="15.42578125" style="1882" customWidth="1"/>
    <col min="6403" max="6412" width="12.7109375" style="1882" customWidth="1"/>
    <col min="6413" max="6656" width="8.85546875" style="1882"/>
    <col min="6657" max="6657" width="16.28515625" style="1882" customWidth="1"/>
    <col min="6658" max="6658" width="15.42578125" style="1882" customWidth="1"/>
    <col min="6659" max="6668" width="12.7109375" style="1882" customWidth="1"/>
    <col min="6669" max="6912" width="8.85546875" style="1882"/>
    <col min="6913" max="6913" width="16.28515625" style="1882" customWidth="1"/>
    <col min="6914" max="6914" width="15.42578125" style="1882" customWidth="1"/>
    <col min="6915" max="6924" width="12.7109375" style="1882" customWidth="1"/>
    <col min="6925" max="7168" width="8.85546875" style="1882"/>
    <col min="7169" max="7169" width="16.28515625" style="1882" customWidth="1"/>
    <col min="7170" max="7170" width="15.42578125" style="1882" customWidth="1"/>
    <col min="7171" max="7180" width="12.7109375" style="1882" customWidth="1"/>
    <col min="7181" max="7424" width="8.85546875" style="1882"/>
    <col min="7425" max="7425" width="16.28515625" style="1882" customWidth="1"/>
    <col min="7426" max="7426" width="15.42578125" style="1882" customWidth="1"/>
    <col min="7427" max="7436" width="12.7109375" style="1882" customWidth="1"/>
    <col min="7437" max="7680" width="8.85546875" style="1882"/>
    <col min="7681" max="7681" width="16.28515625" style="1882" customWidth="1"/>
    <col min="7682" max="7682" width="15.42578125" style="1882" customWidth="1"/>
    <col min="7683" max="7692" width="12.7109375" style="1882" customWidth="1"/>
    <col min="7693" max="7936" width="8.85546875" style="1882"/>
    <col min="7937" max="7937" width="16.28515625" style="1882" customWidth="1"/>
    <col min="7938" max="7938" width="15.42578125" style="1882" customWidth="1"/>
    <col min="7939" max="7948" width="12.7109375" style="1882" customWidth="1"/>
    <col min="7949" max="8192" width="8.85546875" style="1882"/>
    <col min="8193" max="8193" width="16.28515625" style="1882" customWidth="1"/>
    <col min="8194" max="8194" width="15.42578125" style="1882" customWidth="1"/>
    <col min="8195" max="8204" width="12.7109375" style="1882" customWidth="1"/>
    <col min="8205" max="8448" width="8.85546875" style="1882"/>
    <col min="8449" max="8449" width="16.28515625" style="1882" customWidth="1"/>
    <col min="8450" max="8450" width="15.42578125" style="1882" customWidth="1"/>
    <col min="8451" max="8460" width="12.7109375" style="1882" customWidth="1"/>
    <col min="8461" max="8704" width="8.85546875" style="1882"/>
    <col min="8705" max="8705" width="16.28515625" style="1882" customWidth="1"/>
    <col min="8706" max="8706" width="15.42578125" style="1882" customWidth="1"/>
    <col min="8707" max="8716" width="12.7109375" style="1882" customWidth="1"/>
    <col min="8717" max="8960" width="8.85546875" style="1882"/>
    <col min="8961" max="8961" width="16.28515625" style="1882" customWidth="1"/>
    <col min="8962" max="8962" width="15.42578125" style="1882" customWidth="1"/>
    <col min="8963" max="8972" width="12.7109375" style="1882" customWidth="1"/>
    <col min="8973" max="9216" width="8.85546875" style="1882"/>
    <col min="9217" max="9217" width="16.28515625" style="1882" customWidth="1"/>
    <col min="9218" max="9218" width="15.42578125" style="1882" customWidth="1"/>
    <col min="9219" max="9228" width="12.7109375" style="1882" customWidth="1"/>
    <col min="9229" max="9472" width="8.85546875" style="1882"/>
    <col min="9473" max="9473" width="16.28515625" style="1882" customWidth="1"/>
    <col min="9474" max="9474" width="15.42578125" style="1882" customWidth="1"/>
    <col min="9475" max="9484" width="12.7109375" style="1882" customWidth="1"/>
    <col min="9485" max="9728" width="8.85546875" style="1882"/>
    <col min="9729" max="9729" width="16.28515625" style="1882" customWidth="1"/>
    <col min="9730" max="9730" width="15.42578125" style="1882" customWidth="1"/>
    <col min="9731" max="9740" width="12.7109375" style="1882" customWidth="1"/>
    <col min="9741" max="9984" width="8.85546875" style="1882"/>
    <col min="9985" max="9985" width="16.28515625" style="1882" customWidth="1"/>
    <col min="9986" max="9986" width="15.42578125" style="1882" customWidth="1"/>
    <col min="9987" max="9996" width="12.7109375" style="1882" customWidth="1"/>
    <col min="9997" max="10240" width="8.85546875" style="1882"/>
    <col min="10241" max="10241" width="16.28515625" style="1882" customWidth="1"/>
    <col min="10242" max="10242" width="15.42578125" style="1882" customWidth="1"/>
    <col min="10243" max="10252" width="12.7109375" style="1882" customWidth="1"/>
    <col min="10253" max="10496" width="8.85546875" style="1882"/>
    <col min="10497" max="10497" width="16.28515625" style="1882" customWidth="1"/>
    <col min="10498" max="10498" width="15.42578125" style="1882" customWidth="1"/>
    <col min="10499" max="10508" width="12.7109375" style="1882" customWidth="1"/>
    <col min="10509" max="10752" width="8.85546875" style="1882"/>
    <col min="10753" max="10753" width="16.28515625" style="1882" customWidth="1"/>
    <col min="10754" max="10754" width="15.42578125" style="1882" customWidth="1"/>
    <col min="10755" max="10764" width="12.7109375" style="1882" customWidth="1"/>
    <col min="10765" max="11008" width="8.85546875" style="1882"/>
    <col min="11009" max="11009" width="16.28515625" style="1882" customWidth="1"/>
    <col min="11010" max="11010" width="15.42578125" style="1882" customWidth="1"/>
    <col min="11011" max="11020" width="12.7109375" style="1882" customWidth="1"/>
    <col min="11021" max="11264" width="8.85546875" style="1882"/>
    <col min="11265" max="11265" width="16.28515625" style="1882" customWidth="1"/>
    <col min="11266" max="11266" width="15.42578125" style="1882" customWidth="1"/>
    <col min="11267" max="11276" width="12.7109375" style="1882" customWidth="1"/>
    <col min="11277" max="11520" width="8.85546875" style="1882"/>
    <col min="11521" max="11521" width="16.28515625" style="1882" customWidth="1"/>
    <col min="11522" max="11522" width="15.42578125" style="1882" customWidth="1"/>
    <col min="11523" max="11532" width="12.7109375" style="1882" customWidth="1"/>
    <col min="11533" max="11776" width="8.85546875" style="1882"/>
    <col min="11777" max="11777" width="16.28515625" style="1882" customWidth="1"/>
    <col min="11778" max="11778" width="15.42578125" style="1882" customWidth="1"/>
    <col min="11779" max="11788" width="12.7109375" style="1882" customWidth="1"/>
    <col min="11789" max="12032" width="8.85546875" style="1882"/>
    <col min="12033" max="12033" width="16.28515625" style="1882" customWidth="1"/>
    <col min="12034" max="12034" width="15.42578125" style="1882" customWidth="1"/>
    <col min="12035" max="12044" width="12.7109375" style="1882" customWidth="1"/>
    <col min="12045" max="12288" width="8.85546875" style="1882"/>
    <col min="12289" max="12289" width="16.28515625" style="1882" customWidth="1"/>
    <col min="12290" max="12290" width="15.42578125" style="1882" customWidth="1"/>
    <col min="12291" max="12300" width="12.7109375" style="1882" customWidth="1"/>
    <col min="12301" max="12544" width="8.85546875" style="1882"/>
    <col min="12545" max="12545" width="16.28515625" style="1882" customWidth="1"/>
    <col min="12546" max="12546" width="15.42578125" style="1882" customWidth="1"/>
    <col min="12547" max="12556" width="12.7109375" style="1882" customWidth="1"/>
    <col min="12557" max="12800" width="8.85546875" style="1882"/>
    <col min="12801" max="12801" width="16.28515625" style="1882" customWidth="1"/>
    <col min="12802" max="12802" width="15.42578125" style="1882" customWidth="1"/>
    <col min="12803" max="12812" width="12.7109375" style="1882" customWidth="1"/>
    <col min="12813" max="13056" width="8.85546875" style="1882"/>
    <col min="13057" max="13057" width="16.28515625" style="1882" customWidth="1"/>
    <col min="13058" max="13058" width="15.42578125" style="1882" customWidth="1"/>
    <col min="13059" max="13068" width="12.7109375" style="1882" customWidth="1"/>
    <col min="13069" max="13312" width="8.85546875" style="1882"/>
    <col min="13313" max="13313" width="16.28515625" style="1882" customWidth="1"/>
    <col min="13314" max="13314" width="15.42578125" style="1882" customWidth="1"/>
    <col min="13315" max="13324" width="12.7109375" style="1882" customWidth="1"/>
    <col min="13325" max="13568" width="8.85546875" style="1882"/>
    <col min="13569" max="13569" width="16.28515625" style="1882" customWidth="1"/>
    <col min="13570" max="13570" width="15.42578125" style="1882" customWidth="1"/>
    <col min="13571" max="13580" width="12.7109375" style="1882" customWidth="1"/>
    <col min="13581" max="13824" width="8.85546875" style="1882"/>
    <col min="13825" max="13825" width="16.28515625" style="1882" customWidth="1"/>
    <col min="13826" max="13826" width="15.42578125" style="1882" customWidth="1"/>
    <col min="13827" max="13836" width="12.7109375" style="1882" customWidth="1"/>
    <col min="13837" max="14080" width="8.85546875" style="1882"/>
    <col min="14081" max="14081" width="16.28515625" style="1882" customWidth="1"/>
    <col min="14082" max="14082" width="15.42578125" style="1882" customWidth="1"/>
    <col min="14083" max="14092" width="12.7109375" style="1882" customWidth="1"/>
    <col min="14093" max="14336" width="8.85546875" style="1882"/>
    <col min="14337" max="14337" width="16.28515625" style="1882" customWidth="1"/>
    <col min="14338" max="14338" width="15.42578125" style="1882" customWidth="1"/>
    <col min="14339" max="14348" width="12.7109375" style="1882" customWidth="1"/>
    <col min="14349" max="14592" width="8.85546875" style="1882"/>
    <col min="14593" max="14593" width="16.28515625" style="1882" customWidth="1"/>
    <col min="14594" max="14594" width="15.42578125" style="1882" customWidth="1"/>
    <col min="14595" max="14604" width="12.7109375" style="1882" customWidth="1"/>
    <col min="14605" max="14848" width="8.85546875" style="1882"/>
    <col min="14849" max="14849" width="16.28515625" style="1882" customWidth="1"/>
    <col min="14850" max="14850" width="15.42578125" style="1882" customWidth="1"/>
    <col min="14851" max="14860" width="12.7109375" style="1882" customWidth="1"/>
    <col min="14861" max="15104" width="8.85546875" style="1882"/>
    <col min="15105" max="15105" width="16.28515625" style="1882" customWidth="1"/>
    <col min="15106" max="15106" width="15.42578125" style="1882" customWidth="1"/>
    <col min="15107" max="15116" width="12.7109375" style="1882" customWidth="1"/>
    <col min="15117" max="15360" width="8.85546875" style="1882"/>
    <col min="15361" max="15361" width="16.28515625" style="1882" customWidth="1"/>
    <col min="15362" max="15362" width="15.42578125" style="1882" customWidth="1"/>
    <col min="15363" max="15372" width="12.7109375" style="1882" customWidth="1"/>
    <col min="15373" max="15616" width="8.85546875" style="1882"/>
    <col min="15617" max="15617" width="16.28515625" style="1882" customWidth="1"/>
    <col min="15618" max="15618" width="15.42578125" style="1882" customWidth="1"/>
    <col min="15619" max="15628" width="12.7109375" style="1882" customWidth="1"/>
    <col min="15629" max="15872" width="8.85546875" style="1882"/>
    <col min="15873" max="15873" width="16.28515625" style="1882" customWidth="1"/>
    <col min="15874" max="15874" width="15.42578125" style="1882" customWidth="1"/>
    <col min="15875" max="15884" width="12.7109375" style="1882" customWidth="1"/>
    <col min="15885" max="16128" width="8.85546875" style="1882"/>
    <col min="16129" max="16129" width="16.28515625" style="1882" customWidth="1"/>
    <col min="16130" max="16130" width="15.42578125" style="1882" customWidth="1"/>
    <col min="16131" max="16140" width="12.7109375" style="1882" customWidth="1"/>
    <col min="16141" max="16384" width="8.85546875" style="1882"/>
  </cols>
  <sheetData>
    <row r="1" spans="1:16" ht="25.5">
      <c r="A1" s="4845" t="s">
        <v>1420</v>
      </c>
      <c r="B1" s="4845"/>
      <c r="C1" s="4845"/>
      <c r="D1" s="4845"/>
      <c r="E1" s="4845"/>
      <c r="F1" s="4845"/>
      <c r="G1" s="4845"/>
      <c r="H1" s="4845"/>
      <c r="I1" s="4845"/>
      <c r="J1" s="4845"/>
      <c r="K1" s="4845"/>
      <c r="L1" s="4845"/>
    </row>
    <row r="2" spans="1:16" ht="25.5">
      <c r="A2" s="4846" t="s">
        <v>1421</v>
      </c>
      <c r="B2" s="4846"/>
      <c r="C2" s="4846"/>
      <c r="D2" s="4846"/>
      <c r="E2" s="4846"/>
      <c r="F2" s="4846"/>
      <c r="G2" s="4846"/>
      <c r="H2" s="4846"/>
      <c r="I2" s="4846"/>
      <c r="J2" s="4846"/>
      <c r="K2" s="4846"/>
      <c r="L2" s="4846"/>
    </row>
    <row r="3" spans="1:16" ht="20.25" customHeight="1">
      <c r="A3" s="4847" t="s">
        <v>1422</v>
      </c>
      <c r="B3" s="4847"/>
      <c r="F3" s="1883"/>
      <c r="G3" s="1884"/>
      <c r="H3" s="1884"/>
      <c r="I3" s="1884"/>
      <c r="L3" s="1882" t="s">
        <v>1423</v>
      </c>
    </row>
    <row r="4" spans="1:16" ht="23.1" customHeight="1">
      <c r="A4" s="4848" t="s">
        <v>147</v>
      </c>
      <c r="B4" s="4849"/>
      <c r="C4" s="4833" t="s">
        <v>1424</v>
      </c>
      <c r="D4" s="4836" t="s">
        <v>1425</v>
      </c>
      <c r="E4" s="4850" t="s">
        <v>1426</v>
      </c>
      <c r="F4" s="4851"/>
      <c r="G4" s="4833" t="s">
        <v>1427</v>
      </c>
      <c r="H4" s="4836" t="s">
        <v>1428</v>
      </c>
      <c r="I4" s="4836" t="s">
        <v>1429</v>
      </c>
      <c r="J4" s="4833" t="s">
        <v>1430</v>
      </c>
      <c r="K4" s="4836" t="s">
        <v>1431</v>
      </c>
      <c r="L4" s="4836" t="s">
        <v>1432</v>
      </c>
    </row>
    <row r="5" spans="1:16" ht="12" customHeight="1">
      <c r="A5" s="4839" t="s">
        <v>148</v>
      </c>
      <c r="B5" s="4840"/>
      <c r="C5" s="4834"/>
      <c r="D5" s="4837"/>
      <c r="E5" s="4852"/>
      <c r="F5" s="4853"/>
      <c r="G5" s="4834"/>
      <c r="H5" s="4837"/>
      <c r="I5" s="4837"/>
      <c r="J5" s="4834"/>
      <c r="K5" s="4837"/>
      <c r="L5" s="4837"/>
    </row>
    <row r="6" spans="1:16" ht="87.6" customHeight="1">
      <c r="A6" s="4841"/>
      <c r="B6" s="4842"/>
      <c r="C6" s="4835"/>
      <c r="D6" s="4838"/>
      <c r="E6" s="1885" t="s">
        <v>1433</v>
      </c>
      <c r="F6" s="1886" t="s">
        <v>1434</v>
      </c>
      <c r="G6" s="4835"/>
      <c r="H6" s="4838"/>
      <c r="I6" s="4838"/>
      <c r="J6" s="4835"/>
      <c r="K6" s="4838"/>
      <c r="L6" s="4838"/>
    </row>
    <row r="7" spans="1:16" s="1891" customFormat="1" ht="18" customHeight="1">
      <c r="A7" s="1887" t="s">
        <v>55</v>
      </c>
      <c r="B7" s="1888" t="s">
        <v>56</v>
      </c>
      <c r="C7" s="1889">
        <v>34</v>
      </c>
      <c r="D7" s="1889">
        <v>4554</v>
      </c>
      <c r="E7" s="1889">
        <v>574</v>
      </c>
      <c r="F7" s="1889">
        <v>274</v>
      </c>
      <c r="G7" s="1889">
        <v>49</v>
      </c>
      <c r="H7" s="1889">
        <v>30</v>
      </c>
      <c r="I7" s="1889">
        <v>31</v>
      </c>
      <c r="J7" s="1889">
        <v>724</v>
      </c>
      <c r="K7" s="1889">
        <v>21</v>
      </c>
      <c r="L7" s="1889">
        <v>2073</v>
      </c>
      <c r="M7" s="1890"/>
      <c r="N7" s="1890"/>
      <c r="O7" s="1890"/>
      <c r="P7" s="1890"/>
    </row>
    <row r="8" spans="1:16" s="1891" customFormat="1" ht="18" customHeight="1">
      <c r="A8" s="1892" t="s">
        <v>158</v>
      </c>
      <c r="B8" s="1893" t="s">
        <v>1435</v>
      </c>
      <c r="C8" s="1894">
        <v>7</v>
      </c>
      <c r="D8" s="1894">
        <v>473</v>
      </c>
      <c r="E8" s="1894">
        <v>121</v>
      </c>
      <c r="F8" s="1894">
        <v>1</v>
      </c>
      <c r="G8" s="1894">
        <v>5</v>
      </c>
      <c r="H8" s="1894">
        <v>10</v>
      </c>
      <c r="I8" s="1894">
        <v>3</v>
      </c>
      <c r="J8" s="1894">
        <v>134</v>
      </c>
      <c r="K8" s="1894">
        <v>7</v>
      </c>
      <c r="L8" s="1894">
        <v>413</v>
      </c>
      <c r="M8" s="1890"/>
      <c r="N8" s="1890"/>
      <c r="O8" s="1890"/>
      <c r="P8" s="1890"/>
    </row>
    <row r="9" spans="1:16" s="1891" customFormat="1" ht="18" customHeight="1">
      <c r="A9" s="1892" t="s">
        <v>59</v>
      </c>
      <c r="B9" s="1893" t="s">
        <v>1436</v>
      </c>
      <c r="C9" s="1894">
        <v>33</v>
      </c>
      <c r="D9" s="1894">
        <v>3109</v>
      </c>
      <c r="E9" s="1894">
        <v>272</v>
      </c>
      <c r="F9" s="1894">
        <v>112</v>
      </c>
      <c r="G9" s="1894">
        <v>58</v>
      </c>
      <c r="H9" s="1894">
        <v>21</v>
      </c>
      <c r="I9" s="1894">
        <v>29</v>
      </c>
      <c r="J9" s="1894">
        <v>192</v>
      </c>
      <c r="K9" s="1894">
        <v>29</v>
      </c>
      <c r="L9" s="1894">
        <v>1096</v>
      </c>
      <c r="M9" s="1890"/>
      <c r="N9" s="1890"/>
      <c r="O9" s="1890"/>
      <c r="P9" s="1890"/>
    </row>
    <row r="10" spans="1:16" s="1891" customFormat="1" ht="18" customHeight="1">
      <c r="A10" s="1892" t="s">
        <v>61</v>
      </c>
      <c r="B10" s="1893" t="s">
        <v>159</v>
      </c>
      <c r="C10" s="1894">
        <v>3</v>
      </c>
      <c r="D10" s="1894">
        <v>412</v>
      </c>
      <c r="E10" s="1894">
        <v>62</v>
      </c>
      <c r="F10" s="1894">
        <v>19</v>
      </c>
      <c r="G10" s="1894">
        <v>0</v>
      </c>
      <c r="H10" s="1894">
        <v>3</v>
      </c>
      <c r="I10" s="1894">
        <v>2</v>
      </c>
      <c r="J10" s="1894">
        <v>79</v>
      </c>
      <c r="K10" s="1894">
        <v>2</v>
      </c>
      <c r="L10" s="1894">
        <v>284</v>
      </c>
      <c r="M10" s="1890"/>
      <c r="N10" s="1890"/>
      <c r="O10" s="1890"/>
      <c r="P10" s="1890"/>
    </row>
    <row r="11" spans="1:16" s="1891" customFormat="1" ht="18" customHeight="1">
      <c r="A11" s="1892" t="s">
        <v>160</v>
      </c>
      <c r="B11" s="1893" t="s">
        <v>1437</v>
      </c>
      <c r="C11" s="1894">
        <v>12</v>
      </c>
      <c r="D11" s="1894">
        <v>1035</v>
      </c>
      <c r="E11" s="1894">
        <v>93</v>
      </c>
      <c r="F11" s="1894">
        <v>24</v>
      </c>
      <c r="G11" s="1894">
        <v>3</v>
      </c>
      <c r="H11" s="1894">
        <v>6</v>
      </c>
      <c r="I11" s="1894">
        <v>2</v>
      </c>
      <c r="J11" s="1894">
        <v>162</v>
      </c>
      <c r="K11" s="1894">
        <v>6</v>
      </c>
      <c r="L11" s="1894">
        <v>387</v>
      </c>
      <c r="M11" s="1890"/>
      <c r="N11" s="1890"/>
      <c r="O11" s="1890"/>
      <c r="P11" s="1890"/>
    </row>
    <row r="12" spans="1:16" s="1891" customFormat="1" ht="18" customHeight="1">
      <c r="A12" s="1892" t="s">
        <v>65</v>
      </c>
      <c r="B12" s="1893" t="s">
        <v>1438</v>
      </c>
      <c r="C12" s="1894">
        <v>5</v>
      </c>
      <c r="D12" s="1894">
        <v>393</v>
      </c>
      <c r="E12" s="1894">
        <v>72</v>
      </c>
      <c r="F12" s="1894">
        <v>18</v>
      </c>
      <c r="G12" s="1894">
        <v>3</v>
      </c>
      <c r="H12" s="1894">
        <v>2</v>
      </c>
      <c r="I12" s="1894">
        <v>2</v>
      </c>
      <c r="J12" s="1894">
        <v>86</v>
      </c>
      <c r="K12" s="1894">
        <v>5</v>
      </c>
      <c r="L12" s="1894">
        <v>332</v>
      </c>
      <c r="M12" s="1890"/>
      <c r="N12" s="1890"/>
      <c r="O12" s="1890"/>
      <c r="P12" s="1890"/>
    </row>
    <row r="13" spans="1:16" s="1891" customFormat="1" ht="18" customHeight="1">
      <c r="A13" s="1892" t="s">
        <v>161</v>
      </c>
      <c r="B13" s="1893" t="s">
        <v>68</v>
      </c>
      <c r="C13" s="1894">
        <v>20</v>
      </c>
      <c r="D13" s="1894">
        <v>3547</v>
      </c>
      <c r="E13" s="1894">
        <v>141</v>
      </c>
      <c r="F13" s="1894">
        <v>63</v>
      </c>
      <c r="G13" s="1894">
        <v>3</v>
      </c>
      <c r="H13" s="1894">
        <v>6</v>
      </c>
      <c r="I13" s="1894">
        <v>3</v>
      </c>
      <c r="J13" s="1894">
        <v>221</v>
      </c>
      <c r="K13" s="1894">
        <v>0</v>
      </c>
      <c r="L13" s="1894">
        <v>620</v>
      </c>
      <c r="M13" s="1890"/>
      <c r="N13" s="1890"/>
      <c r="O13" s="1890"/>
      <c r="P13" s="1890"/>
    </row>
    <row r="14" spans="1:16" s="1891" customFormat="1" ht="18" customHeight="1">
      <c r="A14" s="1892" t="s">
        <v>69</v>
      </c>
      <c r="B14" s="1893" t="s">
        <v>1439</v>
      </c>
      <c r="C14" s="1894">
        <v>5</v>
      </c>
      <c r="D14" s="1894">
        <v>558</v>
      </c>
      <c r="E14" s="1894">
        <v>57</v>
      </c>
      <c r="F14" s="1894">
        <v>32</v>
      </c>
      <c r="G14" s="1894">
        <v>1</v>
      </c>
      <c r="H14" s="1894">
        <v>1</v>
      </c>
      <c r="I14" s="1894">
        <v>3</v>
      </c>
      <c r="J14" s="1894">
        <v>99</v>
      </c>
      <c r="K14" s="1894">
        <v>0</v>
      </c>
      <c r="L14" s="1894">
        <v>178</v>
      </c>
      <c r="M14" s="1890"/>
      <c r="N14" s="1890"/>
      <c r="O14" s="1890"/>
      <c r="P14" s="1890"/>
    </row>
    <row r="15" spans="1:16" s="1891" customFormat="1" ht="18" customHeight="1">
      <c r="A15" s="1892" t="s">
        <v>71</v>
      </c>
      <c r="B15" s="1893" t="s">
        <v>1440</v>
      </c>
      <c r="C15" s="1894">
        <v>1</v>
      </c>
      <c r="D15" s="1894">
        <v>50</v>
      </c>
      <c r="E15" s="1894">
        <v>24</v>
      </c>
      <c r="F15" s="1894">
        <v>6</v>
      </c>
      <c r="G15" s="1894">
        <v>0</v>
      </c>
      <c r="H15" s="1894">
        <v>1</v>
      </c>
      <c r="I15" s="1894">
        <v>1</v>
      </c>
      <c r="J15" s="1894">
        <v>23</v>
      </c>
      <c r="K15" s="1894">
        <v>0</v>
      </c>
      <c r="L15" s="1894">
        <v>107</v>
      </c>
      <c r="M15" s="1890"/>
      <c r="N15" s="1890"/>
      <c r="O15" s="1890"/>
      <c r="P15" s="1890"/>
    </row>
    <row r="16" spans="1:16" s="1891" customFormat="1" ht="18" customHeight="1">
      <c r="A16" s="1892" t="s">
        <v>73</v>
      </c>
      <c r="B16" s="1893" t="s">
        <v>74</v>
      </c>
      <c r="C16" s="1894">
        <v>12</v>
      </c>
      <c r="D16" s="1894">
        <v>837</v>
      </c>
      <c r="E16" s="1894">
        <v>127</v>
      </c>
      <c r="F16" s="1894">
        <v>7</v>
      </c>
      <c r="G16" s="1894">
        <v>0</v>
      </c>
      <c r="H16" s="1894">
        <v>6</v>
      </c>
      <c r="I16" s="1894">
        <v>4</v>
      </c>
      <c r="J16" s="1894">
        <v>81</v>
      </c>
      <c r="K16" s="1894">
        <v>1</v>
      </c>
      <c r="L16" s="1894">
        <v>455</v>
      </c>
      <c r="M16" s="1890"/>
      <c r="N16" s="1890"/>
      <c r="O16" s="1890"/>
      <c r="P16" s="1890"/>
    </row>
    <row r="17" spans="1:16" s="1891" customFormat="1" ht="18" customHeight="1">
      <c r="A17" s="1892" t="s">
        <v>75</v>
      </c>
      <c r="B17" s="1893" t="s">
        <v>76</v>
      </c>
      <c r="C17" s="1894">
        <v>0</v>
      </c>
      <c r="D17" s="1894">
        <v>0</v>
      </c>
      <c r="E17" s="1894">
        <v>19</v>
      </c>
      <c r="F17" s="1894">
        <v>3</v>
      </c>
      <c r="G17" s="1894">
        <v>0</v>
      </c>
      <c r="H17" s="1894">
        <v>0</v>
      </c>
      <c r="I17" s="1894">
        <v>0</v>
      </c>
      <c r="J17" s="1894">
        <v>19</v>
      </c>
      <c r="K17" s="1894">
        <v>0</v>
      </c>
      <c r="L17" s="1894">
        <v>119</v>
      </c>
      <c r="M17" s="1890"/>
      <c r="N17" s="1890"/>
      <c r="O17" s="1890"/>
      <c r="P17" s="1890"/>
    </row>
    <row r="18" spans="1:16" s="1891" customFormat="1" ht="18" customHeight="1">
      <c r="A18" s="1892" t="s">
        <v>77</v>
      </c>
      <c r="B18" s="1893" t="s">
        <v>78</v>
      </c>
      <c r="C18" s="1894">
        <v>1</v>
      </c>
      <c r="D18" s="1894">
        <v>86</v>
      </c>
      <c r="E18" s="1894">
        <v>33</v>
      </c>
      <c r="F18" s="1894">
        <v>12</v>
      </c>
      <c r="G18" s="1894">
        <v>1</v>
      </c>
      <c r="H18" s="1894">
        <v>2</v>
      </c>
      <c r="I18" s="1894">
        <v>1</v>
      </c>
      <c r="J18" s="1894">
        <v>55</v>
      </c>
      <c r="K18" s="1894">
        <v>1</v>
      </c>
      <c r="L18" s="1894">
        <v>176</v>
      </c>
      <c r="M18" s="1890"/>
      <c r="N18" s="1890"/>
      <c r="O18" s="1890"/>
      <c r="P18" s="1890"/>
    </row>
    <row r="19" spans="1:16" s="1891" customFormat="1" ht="18" customHeight="1">
      <c r="A19" s="1892" t="s">
        <v>79</v>
      </c>
      <c r="B19" s="1893" t="s">
        <v>163</v>
      </c>
      <c r="C19" s="1894">
        <v>2</v>
      </c>
      <c r="D19" s="1894">
        <v>110</v>
      </c>
      <c r="E19" s="1894">
        <v>27</v>
      </c>
      <c r="F19" s="1894">
        <v>6</v>
      </c>
      <c r="G19" s="1894">
        <v>1</v>
      </c>
      <c r="H19" s="1894">
        <v>9</v>
      </c>
      <c r="I19" s="1894">
        <v>19</v>
      </c>
      <c r="J19" s="1894">
        <v>61</v>
      </c>
      <c r="K19" s="1894">
        <v>1</v>
      </c>
      <c r="L19" s="1894">
        <v>240</v>
      </c>
      <c r="M19" s="1890"/>
      <c r="N19" s="1890"/>
      <c r="O19" s="1890"/>
      <c r="P19" s="1890"/>
    </row>
    <row r="20" spans="1:16" s="1891" customFormat="1" ht="18" customHeight="1">
      <c r="A20" s="1892" t="s">
        <v>164</v>
      </c>
      <c r="B20" s="1893" t="s">
        <v>82</v>
      </c>
      <c r="C20" s="1894">
        <v>0</v>
      </c>
      <c r="D20" s="1894">
        <v>0</v>
      </c>
      <c r="E20" s="1894">
        <v>19</v>
      </c>
      <c r="F20" s="1894">
        <v>6</v>
      </c>
      <c r="G20" s="1894">
        <v>0</v>
      </c>
      <c r="H20" s="1894">
        <v>1</v>
      </c>
      <c r="I20" s="1894">
        <v>0</v>
      </c>
      <c r="J20" s="1894">
        <v>11</v>
      </c>
      <c r="K20" s="1894">
        <v>0</v>
      </c>
      <c r="L20" s="1894">
        <v>68</v>
      </c>
      <c r="M20" s="1890"/>
      <c r="N20" s="1890"/>
      <c r="O20" s="1890"/>
      <c r="P20" s="1890"/>
    </row>
    <row r="21" spans="1:16" s="1891" customFormat="1" ht="18" customHeight="1">
      <c r="A21" s="1892" t="s">
        <v>83</v>
      </c>
      <c r="B21" s="1893" t="s">
        <v>1441</v>
      </c>
      <c r="C21" s="1894">
        <v>3</v>
      </c>
      <c r="D21" s="1894">
        <v>250</v>
      </c>
      <c r="E21" s="1894">
        <v>35</v>
      </c>
      <c r="F21" s="1894">
        <v>16</v>
      </c>
      <c r="G21" s="1894">
        <v>1</v>
      </c>
      <c r="H21" s="1894">
        <v>1</v>
      </c>
      <c r="I21" s="1894">
        <v>1</v>
      </c>
      <c r="J21" s="1894">
        <v>66</v>
      </c>
      <c r="K21" s="1894">
        <v>0</v>
      </c>
      <c r="L21" s="1894">
        <v>387</v>
      </c>
      <c r="M21" s="1890"/>
      <c r="N21" s="1890"/>
      <c r="O21" s="1890"/>
      <c r="P21" s="1890"/>
    </row>
    <row r="22" spans="1:16" s="1891" customFormat="1" ht="18" customHeight="1">
      <c r="A22" s="1892" t="s">
        <v>85</v>
      </c>
      <c r="B22" s="1893" t="s">
        <v>1442</v>
      </c>
      <c r="C22" s="1894">
        <v>1</v>
      </c>
      <c r="D22" s="1894">
        <v>100</v>
      </c>
      <c r="E22" s="1894">
        <v>34</v>
      </c>
      <c r="F22" s="1894">
        <v>13</v>
      </c>
      <c r="G22" s="1894">
        <v>0</v>
      </c>
      <c r="H22" s="1894">
        <v>1</v>
      </c>
      <c r="I22" s="1894">
        <v>4</v>
      </c>
      <c r="J22" s="1894">
        <v>26</v>
      </c>
      <c r="K22" s="1894">
        <v>0</v>
      </c>
      <c r="L22" s="1894">
        <v>111</v>
      </c>
      <c r="M22" s="1890"/>
      <c r="N22" s="1890"/>
      <c r="O22" s="1890"/>
      <c r="P22" s="1890"/>
    </row>
    <row r="23" spans="1:16" s="1891" customFormat="1" ht="18" customHeight="1">
      <c r="A23" s="1892" t="s">
        <v>165</v>
      </c>
      <c r="B23" s="1893" t="s">
        <v>1443</v>
      </c>
      <c r="C23" s="1894">
        <v>1</v>
      </c>
      <c r="D23" s="1894">
        <v>100</v>
      </c>
      <c r="E23" s="1894">
        <v>31</v>
      </c>
      <c r="F23" s="1894">
        <v>6</v>
      </c>
      <c r="G23" s="1894">
        <v>0</v>
      </c>
      <c r="H23" s="1894">
        <v>1</v>
      </c>
      <c r="I23" s="1894">
        <v>0</v>
      </c>
      <c r="J23" s="1894">
        <v>35</v>
      </c>
      <c r="K23" s="1894">
        <v>0</v>
      </c>
      <c r="L23" s="1894">
        <v>95</v>
      </c>
      <c r="M23" s="1890"/>
      <c r="N23" s="1890"/>
      <c r="O23" s="1890"/>
      <c r="P23" s="1890"/>
    </row>
    <row r="24" spans="1:16" s="1891" customFormat="1" ht="18" customHeight="1">
      <c r="A24" s="1892" t="s">
        <v>89</v>
      </c>
      <c r="B24" s="1893" t="s">
        <v>1444</v>
      </c>
      <c r="C24" s="1894">
        <v>0</v>
      </c>
      <c r="D24" s="1894">
        <v>0</v>
      </c>
      <c r="E24" s="1894">
        <v>19</v>
      </c>
      <c r="F24" s="1894">
        <v>5</v>
      </c>
      <c r="G24" s="1894">
        <v>0</v>
      </c>
      <c r="H24" s="1894">
        <v>0</v>
      </c>
      <c r="I24" s="1894">
        <v>0</v>
      </c>
      <c r="J24" s="1894">
        <v>2</v>
      </c>
      <c r="K24" s="1894">
        <v>0</v>
      </c>
      <c r="L24" s="1894">
        <v>79</v>
      </c>
      <c r="M24" s="1890"/>
      <c r="N24" s="1890"/>
      <c r="O24" s="1890"/>
      <c r="P24" s="1890"/>
    </row>
    <row r="25" spans="1:16" s="1891" customFormat="1" ht="18" customHeight="1">
      <c r="A25" s="1892" t="s">
        <v>91</v>
      </c>
      <c r="B25" s="1893" t="s">
        <v>1445</v>
      </c>
      <c r="C25" s="1894">
        <v>0</v>
      </c>
      <c r="D25" s="1894">
        <v>0</v>
      </c>
      <c r="E25" s="1894">
        <v>10</v>
      </c>
      <c r="F25" s="1894">
        <v>1</v>
      </c>
      <c r="G25" s="1894">
        <v>0</v>
      </c>
      <c r="H25" s="1894">
        <v>0</v>
      </c>
      <c r="I25" s="1894">
        <v>0</v>
      </c>
      <c r="J25" s="1894">
        <v>10</v>
      </c>
      <c r="K25" s="1894">
        <v>0</v>
      </c>
      <c r="L25" s="1894">
        <v>43</v>
      </c>
      <c r="M25" s="1890"/>
      <c r="N25" s="1890"/>
      <c r="O25" s="1890"/>
      <c r="P25" s="1890"/>
    </row>
    <row r="26" spans="1:16" s="1891" customFormat="1" ht="18" customHeight="1">
      <c r="A26" s="1895" t="s">
        <v>93</v>
      </c>
      <c r="B26" s="1896" t="s">
        <v>94</v>
      </c>
      <c r="C26" s="1897">
        <v>1</v>
      </c>
      <c r="D26" s="1897">
        <v>50</v>
      </c>
      <c r="E26" s="1897">
        <v>18</v>
      </c>
      <c r="F26" s="1897">
        <v>0</v>
      </c>
      <c r="G26" s="1897">
        <v>0</v>
      </c>
      <c r="H26" s="1897">
        <v>0</v>
      </c>
      <c r="I26" s="1897">
        <v>0</v>
      </c>
      <c r="J26" s="1897">
        <v>10</v>
      </c>
      <c r="K26" s="1897">
        <v>0</v>
      </c>
      <c r="L26" s="1897">
        <v>59</v>
      </c>
      <c r="M26" s="1890"/>
      <c r="N26" s="1890"/>
      <c r="O26" s="1890"/>
      <c r="P26" s="1890"/>
    </row>
    <row r="27" spans="1:16" s="1891" customFormat="1" ht="18" customHeight="1">
      <c r="A27" s="1898" t="s">
        <v>1244</v>
      </c>
      <c r="B27" s="1899" t="s">
        <v>1446</v>
      </c>
      <c r="C27" s="1900">
        <f t="shared" ref="C27:L27" si="0">SUM(C7:C26)</f>
        <v>141</v>
      </c>
      <c r="D27" s="1900">
        <f t="shared" si="0"/>
        <v>15664</v>
      </c>
      <c r="E27" s="1900">
        <f>SUM(E7:E26)</f>
        <v>1788</v>
      </c>
      <c r="F27" s="1900">
        <f t="shared" si="0"/>
        <v>624</v>
      </c>
      <c r="G27" s="1900">
        <f t="shared" si="0"/>
        <v>125</v>
      </c>
      <c r="H27" s="1900">
        <f t="shared" si="0"/>
        <v>101</v>
      </c>
      <c r="I27" s="1900">
        <f t="shared" si="0"/>
        <v>105</v>
      </c>
      <c r="J27" s="1900">
        <f t="shared" si="0"/>
        <v>2096</v>
      </c>
      <c r="K27" s="1900">
        <f t="shared" si="0"/>
        <v>73</v>
      </c>
      <c r="L27" s="1900">
        <f t="shared" si="0"/>
        <v>7322</v>
      </c>
      <c r="M27" s="1890"/>
      <c r="N27" s="1890"/>
      <c r="O27" s="1890"/>
      <c r="P27" s="1890"/>
    </row>
    <row r="28" spans="1:16" ht="21" customHeight="1">
      <c r="A28" s="4843"/>
      <c r="B28" s="4843"/>
      <c r="C28" s="4843"/>
      <c r="D28" s="4843"/>
      <c r="E28" s="4843"/>
      <c r="F28" s="4843"/>
      <c r="G28" s="4843"/>
      <c r="J28" s="1901"/>
      <c r="K28" s="1901"/>
      <c r="L28" s="1901"/>
    </row>
    <row r="29" spans="1:16">
      <c r="A29" s="1902"/>
      <c r="C29" s="1903"/>
    </row>
    <row r="30" spans="1:16" ht="15" customHeight="1">
      <c r="C30" s="1904"/>
    </row>
    <row r="31" spans="1:16">
      <c r="B31" s="1905"/>
      <c r="J31" s="4844"/>
      <c r="K31" s="4844"/>
      <c r="L31" s="4844"/>
    </row>
  </sheetData>
  <mergeCells count="16">
    <mergeCell ref="J31:L31"/>
    <mergeCell ref="A1:L1"/>
    <mergeCell ref="A2:L2"/>
    <mergeCell ref="A3:B3"/>
    <mergeCell ref="A4:B4"/>
    <mergeCell ref="C4:C6"/>
    <mergeCell ref="D4:D6"/>
    <mergeCell ref="E4:F5"/>
    <mergeCell ref="G4:G6"/>
    <mergeCell ref="H4:H6"/>
    <mergeCell ref="I4:I6"/>
    <mergeCell ref="J4:J6"/>
    <mergeCell ref="K4:K6"/>
    <mergeCell ref="L4:L6"/>
    <mergeCell ref="A5:B6"/>
    <mergeCell ref="A28:G28"/>
  </mergeCells>
  <printOptions horizontalCentered="1" verticalCentered="1"/>
  <pageMargins left="0.78740157480314965" right="0.78740157480314965" top="0.78740157480314965" bottom="0.78740157480314965" header="0" footer="0.59055118110236227"/>
  <pageSetup paperSize="9" scale="76"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0C3BD-2182-4A62-B113-A1E83A060D16}">
  <dimension ref="A1:V29"/>
  <sheetViews>
    <sheetView showGridLines="0" zoomScaleNormal="100" zoomScaleSheetLayoutView="75" workbookViewId="0">
      <selection activeCell="D14" sqref="D14"/>
    </sheetView>
  </sheetViews>
  <sheetFormatPr defaultColWidth="8.85546875" defaultRowHeight="12.75"/>
  <cols>
    <col min="1" max="1" width="17.140625" style="987" customWidth="1"/>
    <col min="2" max="2" width="9.7109375" style="987" customWidth="1"/>
    <col min="3" max="3" width="3.5703125" style="987" customWidth="1"/>
    <col min="4" max="4" width="5.42578125" style="987" customWidth="1"/>
    <col min="5" max="6" width="4.42578125" style="987" customWidth="1"/>
    <col min="7" max="7" width="5.7109375" style="987" bestFit="1" customWidth="1"/>
    <col min="8" max="9" width="4.42578125" style="987" customWidth="1"/>
    <col min="10" max="10" width="5.7109375" style="987" bestFit="1" customWidth="1"/>
    <col min="11" max="12" width="4.42578125" style="987" customWidth="1"/>
    <col min="13" max="13" width="6" style="987" customWidth="1"/>
    <col min="14" max="15" width="4.42578125" style="987" customWidth="1"/>
    <col min="16" max="16" width="5.7109375" style="987" bestFit="1" customWidth="1"/>
    <col min="17" max="17" width="4.42578125" style="987" customWidth="1"/>
    <col min="18" max="18" width="9.140625" style="987" customWidth="1"/>
    <col min="19" max="19" width="8.5703125" style="987" customWidth="1"/>
    <col min="20" max="256" width="8.85546875" style="987"/>
    <col min="257" max="257" width="17.140625" style="987" customWidth="1"/>
    <col min="258" max="258" width="9.7109375" style="987" customWidth="1"/>
    <col min="259" max="259" width="3.5703125" style="987" customWidth="1"/>
    <col min="260" max="260" width="5.42578125" style="987" customWidth="1"/>
    <col min="261" max="262" width="4.42578125" style="987" customWidth="1"/>
    <col min="263" max="263" width="5.7109375" style="987" bestFit="1" customWidth="1"/>
    <col min="264" max="265" width="4.42578125" style="987" customWidth="1"/>
    <col min="266" max="266" width="5.7109375" style="987" bestFit="1" customWidth="1"/>
    <col min="267" max="268" width="4.42578125" style="987" customWidth="1"/>
    <col min="269" max="269" width="6" style="987" customWidth="1"/>
    <col min="270" max="271" width="4.42578125" style="987" customWidth="1"/>
    <col min="272" max="272" width="5.7109375" style="987" bestFit="1" customWidth="1"/>
    <col min="273" max="273" width="4.42578125" style="987" customWidth="1"/>
    <col min="274" max="274" width="9.140625" style="987" customWidth="1"/>
    <col min="275" max="275" width="8.5703125" style="987" customWidth="1"/>
    <col min="276" max="512" width="8.85546875" style="987"/>
    <col min="513" max="513" width="17.140625" style="987" customWidth="1"/>
    <col min="514" max="514" width="9.7109375" style="987" customWidth="1"/>
    <col min="515" max="515" width="3.5703125" style="987" customWidth="1"/>
    <col min="516" max="516" width="5.42578125" style="987" customWidth="1"/>
    <col min="517" max="518" width="4.42578125" style="987" customWidth="1"/>
    <col min="519" max="519" width="5.7109375" style="987" bestFit="1" customWidth="1"/>
    <col min="520" max="521" width="4.42578125" style="987" customWidth="1"/>
    <col min="522" max="522" width="5.7109375" style="987" bestFit="1" customWidth="1"/>
    <col min="523" max="524" width="4.42578125" style="987" customWidth="1"/>
    <col min="525" max="525" width="6" style="987" customWidth="1"/>
    <col min="526" max="527" width="4.42578125" style="987" customWidth="1"/>
    <col min="528" max="528" width="5.7109375" style="987" bestFit="1" customWidth="1"/>
    <col min="529" max="529" width="4.42578125" style="987" customWidth="1"/>
    <col min="530" max="530" width="9.140625" style="987" customWidth="1"/>
    <col min="531" max="531" width="8.5703125" style="987" customWidth="1"/>
    <col min="532" max="768" width="8.85546875" style="987"/>
    <col min="769" max="769" width="17.140625" style="987" customWidth="1"/>
    <col min="770" max="770" width="9.7109375" style="987" customWidth="1"/>
    <col min="771" max="771" width="3.5703125" style="987" customWidth="1"/>
    <col min="772" max="772" width="5.42578125" style="987" customWidth="1"/>
    <col min="773" max="774" width="4.42578125" style="987" customWidth="1"/>
    <col min="775" max="775" width="5.7109375" style="987" bestFit="1" customWidth="1"/>
    <col min="776" max="777" width="4.42578125" style="987" customWidth="1"/>
    <col min="778" max="778" width="5.7109375" style="987" bestFit="1" customWidth="1"/>
    <col min="779" max="780" width="4.42578125" style="987" customWidth="1"/>
    <col min="781" max="781" width="6" style="987" customWidth="1"/>
    <col min="782" max="783" width="4.42578125" style="987" customWidth="1"/>
    <col min="784" max="784" width="5.7109375" style="987" bestFit="1" customWidth="1"/>
    <col min="785" max="785" width="4.42578125" style="987" customWidth="1"/>
    <col min="786" max="786" width="9.140625" style="987" customWidth="1"/>
    <col min="787" max="787" width="8.5703125" style="987" customWidth="1"/>
    <col min="788" max="1024" width="8.85546875" style="987"/>
    <col min="1025" max="1025" width="17.140625" style="987" customWidth="1"/>
    <col min="1026" max="1026" width="9.7109375" style="987" customWidth="1"/>
    <col min="1027" max="1027" width="3.5703125" style="987" customWidth="1"/>
    <col min="1028" max="1028" width="5.42578125" style="987" customWidth="1"/>
    <col min="1029" max="1030" width="4.42578125" style="987" customWidth="1"/>
    <col min="1031" max="1031" width="5.7109375" style="987" bestFit="1" customWidth="1"/>
    <col min="1032" max="1033" width="4.42578125" style="987" customWidth="1"/>
    <col min="1034" max="1034" width="5.7109375" style="987" bestFit="1" customWidth="1"/>
    <col min="1035" max="1036" width="4.42578125" style="987" customWidth="1"/>
    <col min="1037" max="1037" width="6" style="987" customWidth="1"/>
    <col min="1038" max="1039" width="4.42578125" style="987" customWidth="1"/>
    <col min="1040" max="1040" width="5.7109375" style="987" bestFit="1" customWidth="1"/>
    <col min="1041" max="1041" width="4.42578125" style="987" customWidth="1"/>
    <col min="1042" max="1042" width="9.140625" style="987" customWidth="1"/>
    <col min="1043" max="1043" width="8.5703125" style="987" customWidth="1"/>
    <col min="1044" max="1280" width="8.85546875" style="987"/>
    <col min="1281" max="1281" width="17.140625" style="987" customWidth="1"/>
    <col min="1282" max="1282" width="9.7109375" style="987" customWidth="1"/>
    <col min="1283" max="1283" width="3.5703125" style="987" customWidth="1"/>
    <col min="1284" max="1284" width="5.42578125" style="987" customWidth="1"/>
    <col min="1285" max="1286" width="4.42578125" style="987" customWidth="1"/>
    <col min="1287" max="1287" width="5.7109375" style="987" bestFit="1" customWidth="1"/>
    <col min="1288" max="1289" width="4.42578125" style="987" customWidth="1"/>
    <col min="1290" max="1290" width="5.7109375" style="987" bestFit="1" customWidth="1"/>
    <col min="1291" max="1292" width="4.42578125" style="987" customWidth="1"/>
    <col min="1293" max="1293" width="6" style="987" customWidth="1"/>
    <col min="1294" max="1295" width="4.42578125" style="987" customWidth="1"/>
    <col min="1296" max="1296" width="5.7109375" style="987" bestFit="1" customWidth="1"/>
    <col min="1297" max="1297" width="4.42578125" style="987" customWidth="1"/>
    <col min="1298" max="1298" width="9.140625" style="987" customWidth="1"/>
    <col min="1299" max="1299" width="8.5703125" style="987" customWidth="1"/>
    <col min="1300" max="1536" width="8.85546875" style="987"/>
    <col min="1537" max="1537" width="17.140625" style="987" customWidth="1"/>
    <col min="1538" max="1538" width="9.7109375" style="987" customWidth="1"/>
    <col min="1539" max="1539" width="3.5703125" style="987" customWidth="1"/>
    <col min="1540" max="1540" width="5.42578125" style="987" customWidth="1"/>
    <col min="1541" max="1542" width="4.42578125" style="987" customWidth="1"/>
    <col min="1543" max="1543" width="5.7109375" style="987" bestFit="1" customWidth="1"/>
    <col min="1544" max="1545" width="4.42578125" style="987" customWidth="1"/>
    <col min="1546" max="1546" width="5.7109375" style="987" bestFit="1" customWidth="1"/>
    <col min="1547" max="1548" width="4.42578125" style="987" customWidth="1"/>
    <col min="1549" max="1549" width="6" style="987" customWidth="1"/>
    <col min="1550" max="1551" width="4.42578125" style="987" customWidth="1"/>
    <col min="1552" max="1552" width="5.7109375" style="987" bestFit="1" customWidth="1"/>
    <col min="1553" max="1553" width="4.42578125" style="987" customWidth="1"/>
    <col min="1554" max="1554" width="9.140625" style="987" customWidth="1"/>
    <col min="1555" max="1555" width="8.5703125" style="987" customWidth="1"/>
    <col min="1556" max="1792" width="8.85546875" style="987"/>
    <col min="1793" max="1793" width="17.140625" style="987" customWidth="1"/>
    <col min="1794" max="1794" width="9.7109375" style="987" customWidth="1"/>
    <col min="1795" max="1795" width="3.5703125" style="987" customWidth="1"/>
    <col min="1796" max="1796" width="5.42578125" style="987" customWidth="1"/>
    <col min="1797" max="1798" width="4.42578125" style="987" customWidth="1"/>
    <col min="1799" max="1799" width="5.7109375" style="987" bestFit="1" customWidth="1"/>
    <col min="1800" max="1801" width="4.42578125" style="987" customWidth="1"/>
    <col min="1802" max="1802" width="5.7109375" style="987" bestFit="1" customWidth="1"/>
    <col min="1803" max="1804" width="4.42578125" style="987" customWidth="1"/>
    <col min="1805" max="1805" width="6" style="987" customWidth="1"/>
    <col min="1806" max="1807" width="4.42578125" style="987" customWidth="1"/>
    <col min="1808" max="1808" width="5.7109375" style="987" bestFit="1" customWidth="1"/>
    <col min="1809" max="1809" width="4.42578125" style="987" customWidth="1"/>
    <col min="1810" max="1810" width="9.140625" style="987" customWidth="1"/>
    <col min="1811" max="1811" width="8.5703125" style="987" customWidth="1"/>
    <col min="1812" max="2048" width="8.85546875" style="987"/>
    <col min="2049" max="2049" width="17.140625" style="987" customWidth="1"/>
    <col min="2050" max="2050" width="9.7109375" style="987" customWidth="1"/>
    <col min="2051" max="2051" width="3.5703125" style="987" customWidth="1"/>
    <col min="2052" max="2052" width="5.42578125" style="987" customWidth="1"/>
    <col min="2053" max="2054" width="4.42578125" style="987" customWidth="1"/>
    <col min="2055" max="2055" width="5.7109375" style="987" bestFit="1" customWidth="1"/>
    <col min="2056" max="2057" width="4.42578125" style="987" customWidth="1"/>
    <col min="2058" max="2058" width="5.7109375" style="987" bestFit="1" customWidth="1"/>
    <col min="2059" max="2060" width="4.42578125" style="987" customWidth="1"/>
    <col min="2061" max="2061" width="6" style="987" customWidth="1"/>
    <col min="2062" max="2063" width="4.42578125" style="987" customWidth="1"/>
    <col min="2064" max="2064" width="5.7109375" style="987" bestFit="1" customWidth="1"/>
    <col min="2065" max="2065" width="4.42578125" style="987" customWidth="1"/>
    <col min="2066" max="2066" width="9.140625" style="987" customWidth="1"/>
    <col min="2067" max="2067" width="8.5703125" style="987" customWidth="1"/>
    <col min="2068" max="2304" width="8.85546875" style="987"/>
    <col min="2305" max="2305" width="17.140625" style="987" customWidth="1"/>
    <col min="2306" max="2306" width="9.7109375" style="987" customWidth="1"/>
    <col min="2307" max="2307" width="3.5703125" style="987" customWidth="1"/>
    <col min="2308" max="2308" width="5.42578125" style="987" customWidth="1"/>
    <col min="2309" max="2310" width="4.42578125" style="987" customWidth="1"/>
    <col min="2311" max="2311" width="5.7109375" style="987" bestFit="1" customWidth="1"/>
    <col min="2312" max="2313" width="4.42578125" style="987" customWidth="1"/>
    <col min="2314" max="2314" width="5.7109375" style="987" bestFit="1" customWidth="1"/>
    <col min="2315" max="2316" width="4.42578125" style="987" customWidth="1"/>
    <col min="2317" max="2317" width="6" style="987" customWidth="1"/>
    <col min="2318" max="2319" width="4.42578125" style="987" customWidth="1"/>
    <col min="2320" max="2320" width="5.7109375" style="987" bestFit="1" customWidth="1"/>
    <col min="2321" max="2321" width="4.42578125" style="987" customWidth="1"/>
    <col min="2322" max="2322" width="9.140625" style="987" customWidth="1"/>
    <col min="2323" max="2323" width="8.5703125" style="987" customWidth="1"/>
    <col min="2324" max="2560" width="8.85546875" style="987"/>
    <col min="2561" max="2561" width="17.140625" style="987" customWidth="1"/>
    <col min="2562" max="2562" width="9.7109375" style="987" customWidth="1"/>
    <col min="2563" max="2563" width="3.5703125" style="987" customWidth="1"/>
    <col min="2564" max="2564" width="5.42578125" style="987" customWidth="1"/>
    <col min="2565" max="2566" width="4.42578125" style="987" customWidth="1"/>
    <col min="2567" max="2567" width="5.7109375" style="987" bestFit="1" customWidth="1"/>
    <col min="2568" max="2569" width="4.42578125" style="987" customWidth="1"/>
    <col min="2570" max="2570" width="5.7109375" style="987" bestFit="1" customWidth="1"/>
    <col min="2571" max="2572" width="4.42578125" style="987" customWidth="1"/>
    <col min="2573" max="2573" width="6" style="987" customWidth="1"/>
    <col min="2574" max="2575" width="4.42578125" style="987" customWidth="1"/>
    <col min="2576" max="2576" width="5.7109375" style="987" bestFit="1" customWidth="1"/>
    <col min="2577" max="2577" width="4.42578125" style="987" customWidth="1"/>
    <col min="2578" max="2578" width="9.140625" style="987" customWidth="1"/>
    <col min="2579" max="2579" width="8.5703125" style="987" customWidth="1"/>
    <col min="2580" max="2816" width="8.85546875" style="987"/>
    <col min="2817" max="2817" width="17.140625" style="987" customWidth="1"/>
    <col min="2818" max="2818" width="9.7109375" style="987" customWidth="1"/>
    <col min="2819" max="2819" width="3.5703125" style="987" customWidth="1"/>
    <col min="2820" max="2820" width="5.42578125" style="987" customWidth="1"/>
    <col min="2821" max="2822" width="4.42578125" style="987" customWidth="1"/>
    <col min="2823" max="2823" width="5.7109375" style="987" bestFit="1" customWidth="1"/>
    <col min="2824" max="2825" width="4.42578125" style="987" customWidth="1"/>
    <col min="2826" max="2826" width="5.7109375" style="987" bestFit="1" customWidth="1"/>
    <col min="2827" max="2828" width="4.42578125" style="987" customWidth="1"/>
    <col min="2829" max="2829" width="6" style="987" customWidth="1"/>
    <col min="2830" max="2831" width="4.42578125" style="987" customWidth="1"/>
    <col min="2832" max="2832" width="5.7109375" style="987" bestFit="1" customWidth="1"/>
    <col min="2833" max="2833" width="4.42578125" style="987" customWidth="1"/>
    <col min="2834" max="2834" width="9.140625" style="987" customWidth="1"/>
    <col min="2835" max="2835" width="8.5703125" style="987" customWidth="1"/>
    <col min="2836" max="3072" width="8.85546875" style="987"/>
    <col min="3073" max="3073" width="17.140625" style="987" customWidth="1"/>
    <col min="3074" max="3074" width="9.7109375" style="987" customWidth="1"/>
    <col min="3075" max="3075" width="3.5703125" style="987" customWidth="1"/>
    <col min="3076" max="3076" width="5.42578125" style="987" customWidth="1"/>
    <col min="3077" max="3078" width="4.42578125" style="987" customWidth="1"/>
    <col min="3079" max="3079" width="5.7109375" style="987" bestFit="1" customWidth="1"/>
    <col min="3080" max="3081" width="4.42578125" style="987" customWidth="1"/>
    <col min="3082" max="3082" width="5.7109375" style="987" bestFit="1" customWidth="1"/>
    <col min="3083" max="3084" width="4.42578125" style="987" customWidth="1"/>
    <col min="3085" max="3085" width="6" style="987" customWidth="1"/>
    <col min="3086" max="3087" width="4.42578125" style="987" customWidth="1"/>
    <col min="3088" max="3088" width="5.7109375" style="987" bestFit="1" customWidth="1"/>
    <col min="3089" max="3089" width="4.42578125" style="987" customWidth="1"/>
    <col min="3090" max="3090" width="9.140625" style="987" customWidth="1"/>
    <col min="3091" max="3091" width="8.5703125" style="987" customWidth="1"/>
    <col min="3092" max="3328" width="8.85546875" style="987"/>
    <col min="3329" max="3329" width="17.140625" style="987" customWidth="1"/>
    <col min="3330" max="3330" width="9.7109375" style="987" customWidth="1"/>
    <col min="3331" max="3331" width="3.5703125" style="987" customWidth="1"/>
    <col min="3332" max="3332" width="5.42578125" style="987" customWidth="1"/>
    <col min="3333" max="3334" width="4.42578125" style="987" customWidth="1"/>
    <col min="3335" max="3335" width="5.7109375" style="987" bestFit="1" customWidth="1"/>
    <col min="3336" max="3337" width="4.42578125" style="987" customWidth="1"/>
    <col min="3338" max="3338" width="5.7109375" style="987" bestFit="1" customWidth="1"/>
    <col min="3339" max="3340" width="4.42578125" style="987" customWidth="1"/>
    <col min="3341" max="3341" width="6" style="987" customWidth="1"/>
    <col min="3342" max="3343" width="4.42578125" style="987" customWidth="1"/>
    <col min="3344" max="3344" width="5.7109375" style="987" bestFit="1" customWidth="1"/>
    <col min="3345" max="3345" width="4.42578125" style="987" customWidth="1"/>
    <col min="3346" max="3346" width="9.140625" style="987" customWidth="1"/>
    <col min="3347" max="3347" width="8.5703125" style="987" customWidth="1"/>
    <col min="3348" max="3584" width="8.85546875" style="987"/>
    <col min="3585" max="3585" width="17.140625" style="987" customWidth="1"/>
    <col min="3586" max="3586" width="9.7109375" style="987" customWidth="1"/>
    <col min="3587" max="3587" width="3.5703125" style="987" customWidth="1"/>
    <col min="3588" max="3588" width="5.42578125" style="987" customWidth="1"/>
    <col min="3589" max="3590" width="4.42578125" style="987" customWidth="1"/>
    <col min="3591" max="3591" width="5.7109375" style="987" bestFit="1" customWidth="1"/>
    <col min="3592" max="3593" width="4.42578125" style="987" customWidth="1"/>
    <col min="3594" max="3594" width="5.7109375" style="987" bestFit="1" customWidth="1"/>
    <col min="3595" max="3596" width="4.42578125" style="987" customWidth="1"/>
    <col min="3597" max="3597" width="6" style="987" customWidth="1"/>
    <col min="3598" max="3599" width="4.42578125" style="987" customWidth="1"/>
    <col min="3600" max="3600" width="5.7109375" style="987" bestFit="1" customWidth="1"/>
    <col min="3601" max="3601" width="4.42578125" style="987" customWidth="1"/>
    <col min="3602" max="3602" width="9.140625" style="987" customWidth="1"/>
    <col min="3603" max="3603" width="8.5703125" style="987" customWidth="1"/>
    <col min="3604" max="3840" width="8.85546875" style="987"/>
    <col min="3841" max="3841" width="17.140625" style="987" customWidth="1"/>
    <col min="3842" max="3842" width="9.7109375" style="987" customWidth="1"/>
    <col min="3843" max="3843" width="3.5703125" style="987" customWidth="1"/>
    <col min="3844" max="3844" width="5.42578125" style="987" customWidth="1"/>
    <col min="3845" max="3846" width="4.42578125" style="987" customWidth="1"/>
    <col min="3847" max="3847" width="5.7109375" style="987" bestFit="1" customWidth="1"/>
    <col min="3848" max="3849" width="4.42578125" style="987" customWidth="1"/>
    <col min="3850" max="3850" width="5.7109375" style="987" bestFit="1" customWidth="1"/>
    <col min="3851" max="3852" width="4.42578125" style="987" customWidth="1"/>
    <col min="3853" max="3853" width="6" style="987" customWidth="1"/>
    <col min="3854" max="3855" width="4.42578125" style="987" customWidth="1"/>
    <col min="3856" max="3856" width="5.7109375" style="987" bestFit="1" customWidth="1"/>
    <col min="3857" max="3857" width="4.42578125" style="987" customWidth="1"/>
    <col min="3858" max="3858" width="9.140625" style="987" customWidth="1"/>
    <col min="3859" max="3859" width="8.5703125" style="987" customWidth="1"/>
    <col min="3860" max="4096" width="8.85546875" style="987"/>
    <col min="4097" max="4097" width="17.140625" style="987" customWidth="1"/>
    <col min="4098" max="4098" width="9.7109375" style="987" customWidth="1"/>
    <col min="4099" max="4099" width="3.5703125" style="987" customWidth="1"/>
    <col min="4100" max="4100" width="5.42578125" style="987" customWidth="1"/>
    <col min="4101" max="4102" width="4.42578125" style="987" customWidth="1"/>
    <col min="4103" max="4103" width="5.7109375" style="987" bestFit="1" customWidth="1"/>
    <col min="4104" max="4105" width="4.42578125" style="987" customWidth="1"/>
    <col min="4106" max="4106" width="5.7109375" style="987" bestFit="1" customWidth="1"/>
    <col min="4107" max="4108" width="4.42578125" style="987" customWidth="1"/>
    <col min="4109" max="4109" width="6" style="987" customWidth="1"/>
    <col min="4110" max="4111" width="4.42578125" style="987" customWidth="1"/>
    <col min="4112" max="4112" width="5.7109375" style="987" bestFit="1" customWidth="1"/>
    <col min="4113" max="4113" width="4.42578125" style="987" customWidth="1"/>
    <col min="4114" max="4114" width="9.140625" style="987" customWidth="1"/>
    <col min="4115" max="4115" width="8.5703125" style="987" customWidth="1"/>
    <col min="4116" max="4352" width="8.85546875" style="987"/>
    <col min="4353" max="4353" width="17.140625" style="987" customWidth="1"/>
    <col min="4354" max="4354" width="9.7109375" style="987" customWidth="1"/>
    <col min="4355" max="4355" width="3.5703125" style="987" customWidth="1"/>
    <col min="4356" max="4356" width="5.42578125" style="987" customWidth="1"/>
    <col min="4357" max="4358" width="4.42578125" style="987" customWidth="1"/>
    <col min="4359" max="4359" width="5.7109375" style="987" bestFit="1" customWidth="1"/>
    <col min="4360" max="4361" width="4.42578125" style="987" customWidth="1"/>
    <col min="4362" max="4362" width="5.7109375" style="987" bestFit="1" customWidth="1"/>
    <col min="4363" max="4364" width="4.42578125" style="987" customWidth="1"/>
    <col min="4365" max="4365" width="6" style="987" customWidth="1"/>
    <col min="4366" max="4367" width="4.42578125" style="987" customWidth="1"/>
    <col min="4368" max="4368" width="5.7109375" style="987" bestFit="1" customWidth="1"/>
    <col min="4369" max="4369" width="4.42578125" style="987" customWidth="1"/>
    <col min="4370" max="4370" width="9.140625" style="987" customWidth="1"/>
    <col min="4371" max="4371" width="8.5703125" style="987" customWidth="1"/>
    <col min="4372" max="4608" width="8.85546875" style="987"/>
    <col min="4609" max="4609" width="17.140625" style="987" customWidth="1"/>
    <col min="4610" max="4610" width="9.7109375" style="987" customWidth="1"/>
    <col min="4611" max="4611" width="3.5703125" style="987" customWidth="1"/>
    <col min="4612" max="4612" width="5.42578125" style="987" customWidth="1"/>
    <col min="4613" max="4614" width="4.42578125" style="987" customWidth="1"/>
    <col min="4615" max="4615" width="5.7109375" style="987" bestFit="1" customWidth="1"/>
    <col min="4616" max="4617" width="4.42578125" style="987" customWidth="1"/>
    <col min="4618" max="4618" width="5.7109375" style="987" bestFit="1" customWidth="1"/>
    <col min="4619" max="4620" width="4.42578125" style="987" customWidth="1"/>
    <col min="4621" max="4621" width="6" style="987" customWidth="1"/>
    <col min="4622" max="4623" width="4.42578125" style="987" customWidth="1"/>
    <col min="4624" max="4624" width="5.7109375" style="987" bestFit="1" customWidth="1"/>
    <col min="4625" max="4625" width="4.42578125" style="987" customWidth="1"/>
    <col min="4626" max="4626" width="9.140625" style="987" customWidth="1"/>
    <col min="4627" max="4627" width="8.5703125" style="987" customWidth="1"/>
    <col min="4628" max="4864" width="8.85546875" style="987"/>
    <col min="4865" max="4865" width="17.140625" style="987" customWidth="1"/>
    <col min="4866" max="4866" width="9.7109375" style="987" customWidth="1"/>
    <col min="4867" max="4867" width="3.5703125" style="987" customWidth="1"/>
    <col min="4868" max="4868" width="5.42578125" style="987" customWidth="1"/>
    <col min="4869" max="4870" width="4.42578125" style="987" customWidth="1"/>
    <col min="4871" max="4871" width="5.7109375" style="987" bestFit="1" customWidth="1"/>
    <col min="4872" max="4873" width="4.42578125" style="987" customWidth="1"/>
    <col min="4874" max="4874" width="5.7109375" style="987" bestFit="1" customWidth="1"/>
    <col min="4875" max="4876" width="4.42578125" style="987" customWidth="1"/>
    <col min="4877" max="4877" width="6" style="987" customWidth="1"/>
    <col min="4878" max="4879" width="4.42578125" style="987" customWidth="1"/>
    <col min="4880" max="4880" width="5.7109375" style="987" bestFit="1" customWidth="1"/>
    <col min="4881" max="4881" width="4.42578125" style="987" customWidth="1"/>
    <col min="4882" max="4882" width="9.140625" style="987" customWidth="1"/>
    <col min="4883" max="4883" width="8.5703125" style="987" customWidth="1"/>
    <col min="4884" max="5120" width="8.85546875" style="987"/>
    <col min="5121" max="5121" width="17.140625" style="987" customWidth="1"/>
    <col min="5122" max="5122" width="9.7109375" style="987" customWidth="1"/>
    <col min="5123" max="5123" width="3.5703125" style="987" customWidth="1"/>
    <col min="5124" max="5124" width="5.42578125" style="987" customWidth="1"/>
    <col min="5125" max="5126" width="4.42578125" style="987" customWidth="1"/>
    <col min="5127" max="5127" width="5.7109375" style="987" bestFit="1" customWidth="1"/>
    <col min="5128" max="5129" width="4.42578125" style="987" customWidth="1"/>
    <col min="5130" max="5130" width="5.7109375" style="987" bestFit="1" customWidth="1"/>
    <col min="5131" max="5132" width="4.42578125" style="987" customWidth="1"/>
    <col min="5133" max="5133" width="6" style="987" customWidth="1"/>
    <col min="5134" max="5135" width="4.42578125" style="987" customWidth="1"/>
    <col min="5136" max="5136" width="5.7109375" style="987" bestFit="1" customWidth="1"/>
    <col min="5137" max="5137" width="4.42578125" style="987" customWidth="1"/>
    <col min="5138" max="5138" width="9.140625" style="987" customWidth="1"/>
    <col min="5139" max="5139" width="8.5703125" style="987" customWidth="1"/>
    <col min="5140" max="5376" width="8.85546875" style="987"/>
    <col min="5377" max="5377" width="17.140625" style="987" customWidth="1"/>
    <col min="5378" max="5378" width="9.7109375" style="987" customWidth="1"/>
    <col min="5379" max="5379" width="3.5703125" style="987" customWidth="1"/>
    <col min="5380" max="5380" width="5.42578125" style="987" customWidth="1"/>
    <col min="5381" max="5382" width="4.42578125" style="987" customWidth="1"/>
    <col min="5383" max="5383" width="5.7109375" style="987" bestFit="1" customWidth="1"/>
    <col min="5384" max="5385" width="4.42578125" style="987" customWidth="1"/>
    <col min="5386" max="5386" width="5.7109375" style="987" bestFit="1" customWidth="1"/>
    <col min="5387" max="5388" width="4.42578125" style="987" customWidth="1"/>
    <col min="5389" max="5389" width="6" style="987" customWidth="1"/>
    <col min="5390" max="5391" width="4.42578125" style="987" customWidth="1"/>
    <col min="5392" max="5392" width="5.7109375" style="987" bestFit="1" customWidth="1"/>
    <col min="5393" max="5393" width="4.42578125" style="987" customWidth="1"/>
    <col min="5394" max="5394" width="9.140625" style="987" customWidth="1"/>
    <col min="5395" max="5395" width="8.5703125" style="987" customWidth="1"/>
    <col min="5396" max="5632" width="8.85546875" style="987"/>
    <col min="5633" max="5633" width="17.140625" style="987" customWidth="1"/>
    <col min="5634" max="5634" width="9.7109375" style="987" customWidth="1"/>
    <col min="5635" max="5635" width="3.5703125" style="987" customWidth="1"/>
    <col min="5636" max="5636" width="5.42578125" style="987" customWidth="1"/>
    <col min="5637" max="5638" width="4.42578125" style="987" customWidth="1"/>
    <col min="5639" max="5639" width="5.7109375" style="987" bestFit="1" customWidth="1"/>
    <col min="5640" max="5641" width="4.42578125" style="987" customWidth="1"/>
    <col min="5642" max="5642" width="5.7109375" style="987" bestFit="1" customWidth="1"/>
    <col min="5643" max="5644" width="4.42578125" style="987" customWidth="1"/>
    <col min="5645" max="5645" width="6" style="987" customWidth="1"/>
    <col min="5646" max="5647" width="4.42578125" style="987" customWidth="1"/>
    <col min="5648" max="5648" width="5.7109375" style="987" bestFit="1" customWidth="1"/>
    <col min="5649" max="5649" width="4.42578125" style="987" customWidth="1"/>
    <col min="5650" max="5650" width="9.140625" style="987" customWidth="1"/>
    <col min="5651" max="5651" width="8.5703125" style="987" customWidth="1"/>
    <col min="5652" max="5888" width="8.85546875" style="987"/>
    <col min="5889" max="5889" width="17.140625" style="987" customWidth="1"/>
    <col min="5890" max="5890" width="9.7109375" style="987" customWidth="1"/>
    <col min="5891" max="5891" width="3.5703125" style="987" customWidth="1"/>
    <col min="5892" max="5892" width="5.42578125" style="987" customWidth="1"/>
    <col min="5893" max="5894" width="4.42578125" style="987" customWidth="1"/>
    <col min="5895" max="5895" width="5.7109375" style="987" bestFit="1" customWidth="1"/>
    <col min="5896" max="5897" width="4.42578125" style="987" customWidth="1"/>
    <col min="5898" max="5898" width="5.7109375" style="987" bestFit="1" customWidth="1"/>
    <col min="5899" max="5900" width="4.42578125" style="987" customWidth="1"/>
    <col min="5901" max="5901" width="6" style="987" customWidth="1"/>
    <col min="5902" max="5903" width="4.42578125" style="987" customWidth="1"/>
    <col min="5904" max="5904" width="5.7109375" style="987" bestFit="1" customWidth="1"/>
    <col min="5905" max="5905" width="4.42578125" style="987" customWidth="1"/>
    <col min="5906" max="5906" width="9.140625" style="987" customWidth="1"/>
    <col min="5907" max="5907" width="8.5703125" style="987" customWidth="1"/>
    <col min="5908" max="6144" width="8.85546875" style="987"/>
    <col min="6145" max="6145" width="17.140625" style="987" customWidth="1"/>
    <col min="6146" max="6146" width="9.7109375" style="987" customWidth="1"/>
    <col min="6147" max="6147" width="3.5703125" style="987" customWidth="1"/>
    <col min="6148" max="6148" width="5.42578125" style="987" customWidth="1"/>
    <col min="6149" max="6150" width="4.42578125" style="987" customWidth="1"/>
    <col min="6151" max="6151" width="5.7109375" style="987" bestFit="1" customWidth="1"/>
    <col min="6152" max="6153" width="4.42578125" style="987" customWidth="1"/>
    <col min="6154" max="6154" width="5.7109375" style="987" bestFit="1" customWidth="1"/>
    <col min="6155" max="6156" width="4.42578125" style="987" customWidth="1"/>
    <col min="6157" max="6157" width="6" style="987" customWidth="1"/>
    <col min="6158" max="6159" width="4.42578125" style="987" customWidth="1"/>
    <col min="6160" max="6160" width="5.7109375" style="987" bestFit="1" customWidth="1"/>
    <col min="6161" max="6161" width="4.42578125" style="987" customWidth="1"/>
    <col min="6162" max="6162" width="9.140625" style="987" customWidth="1"/>
    <col min="6163" max="6163" width="8.5703125" style="987" customWidth="1"/>
    <col min="6164" max="6400" width="8.85546875" style="987"/>
    <col min="6401" max="6401" width="17.140625" style="987" customWidth="1"/>
    <col min="6402" max="6402" width="9.7109375" style="987" customWidth="1"/>
    <col min="6403" max="6403" width="3.5703125" style="987" customWidth="1"/>
    <col min="6404" max="6404" width="5.42578125" style="987" customWidth="1"/>
    <col min="6405" max="6406" width="4.42578125" style="987" customWidth="1"/>
    <col min="6407" max="6407" width="5.7109375" style="987" bestFit="1" customWidth="1"/>
    <col min="6408" max="6409" width="4.42578125" style="987" customWidth="1"/>
    <col min="6410" max="6410" width="5.7109375" style="987" bestFit="1" customWidth="1"/>
    <col min="6411" max="6412" width="4.42578125" style="987" customWidth="1"/>
    <col min="6413" max="6413" width="6" style="987" customWidth="1"/>
    <col min="6414" max="6415" width="4.42578125" style="987" customWidth="1"/>
    <col min="6416" max="6416" width="5.7109375" style="987" bestFit="1" customWidth="1"/>
    <col min="6417" max="6417" width="4.42578125" style="987" customWidth="1"/>
    <col min="6418" max="6418" width="9.140625" style="987" customWidth="1"/>
    <col min="6419" max="6419" width="8.5703125" style="987" customWidth="1"/>
    <col min="6420" max="6656" width="8.85546875" style="987"/>
    <col min="6657" max="6657" width="17.140625" style="987" customWidth="1"/>
    <col min="6658" max="6658" width="9.7109375" style="987" customWidth="1"/>
    <col min="6659" max="6659" width="3.5703125" style="987" customWidth="1"/>
    <col min="6660" max="6660" width="5.42578125" style="987" customWidth="1"/>
    <col min="6661" max="6662" width="4.42578125" style="987" customWidth="1"/>
    <col min="6663" max="6663" width="5.7109375" style="987" bestFit="1" customWidth="1"/>
    <col min="6664" max="6665" width="4.42578125" style="987" customWidth="1"/>
    <col min="6666" max="6666" width="5.7109375" style="987" bestFit="1" customWidth="1"/>
    <col min="6667" max="6668" width="4.42578125" style="987" customWidth="1"/>
    <col min="6669" max="6669" width="6" style="987" customWidth="1"/>
    <col min="6670" max="6671" width="4.42578125" style="987" customWidth="1"/>
    <col min="6672" max="6672" width="5.7109375" style="987" bestFit="1" customWidth="1"/>
    <col min="6673" max="6673" width="4.42578125" style="987" customWidth="1"/>
    <col min="6674" max="6674" width="9.140625" style="987" customWidth="1"/>
    <col min="6675" max="6675" width="8.5703125" style="987" customWidth="1"/>
    <col min="6676" max="6912" width="8.85546875" style="987"/>
    <col min="6913" max="6913" width="17.140625" style="987" customWidth="1"/>
    <col min="6914" max="6914" width="9.7109375" style="987" customWidth="1"/>
    <col min="6915" max="6915" width="3.5703125" style="987" customWidth="1"/>
    <col min="6916" max="6916" width="5.42578125" style="987" customWidth="1"/>
    <col min="6917" max="6918" width="4.42578125" style="987" customWidth="1"/>
    <col min="6919" max="6919" width="5.7109375" style="987" bestFit="1" customWidth="1"/>
    <col min="6920" max="6921" width="4.42578125" style="987" customWidth="1"/>
    <col min="6922" max="6922" width="5.7109375" style="987" bestFit="1" customWidth="1"/>
    <col min="6923" max="6924" width="4.42578125" style="987" customWidth="1"/>
    <col min="6925" max="6925" width="6" style="987" customWidth="1"/>
    <col min="6926" max="6927" width="4.42578125" style="987" customWidth="1"/>
    <col min="6928" max="6928" width="5.7109375" style="987" bestFit="1" customWidth="1"/>
    <col min="6929" max="6929" width="4.42578125" style="987" customWidth="1"/>
    <col min="6930" max="6930" width="9.140625" style="987" customWidth="1"/>
    <col min="6931" max="6931" width="8.5703125" style="987" customWidth="1"/>
    <col min="6932" max="7168" width="8.85546875" style="987"/>
    <col min="7169" max="7169" width="17.140625" style="987" customWidth="1"/>
    <col min="7170" max="7170" width="9.7109375" style="987" customWidth="1"/>
    <col min="7171" max="7171" width="3.5703125" style="987" customWidth="1"/>
    <col min="7172" max="7172" width="5.42578125" style="987" customWidth="1"/>
    <col min="7173" max="7174" width="4.42578125" style="987" customWidth="1"/>
    <col min="7175" max="7175" width="5.7109375" style="987" bestFit="1" customWidth="1"/>
    <col min="7176" max="7177" width="4.42578125" style="987" customWidth="1"/>
    <col min="7178" max="7178" width="5.7109375" style="987" bestFit="1" customWidth="1"/>
    <col min="7179" max="7180" width="4.42578125" style="987" customWidth="1"/>
    <col min="7181" max="7181" width="6" style="987" customWidth="1"/>
    <col min="7182" max="7183" width="4.42578125" style="987" customWidth="1"/>
    <col min="7184" max="7184" width="5.7109375" style="987" bestFit="1" customWidth="1"/>
    <col min="7185" max="7185" width="4.42578125" style="987" customWidth="1"/>
    <col min="7186" max="7186" width="9.140625" style="987" customWidth="1"/>
    <col min="7187" max="7187" width="8.5703125" style="987" customWidth="1"/>
    <col min="7188" max="7424" width="8.85546875" style="987"/>
    <col min="7425" max="7425" width="17.140625" style="987" customWidth="1"/>
    <col min="7426" max="7426" width="9.7109375" style="987" customWidth="1"/>
    <col min="7427" max="7427" width="3.5703125" style="987" customWidth="1"/>
    <col min="7428" max="7428" width="5.42578125" style="987" customWidth="1"/>
    <col min="7429" max="7430" width="4.42578125" style="987" customWidth="1"/>
    <col min="7431" max="7431" width="5.7109375" style="987" bestFit="1" customWidth="1"/>
    <col min="7432" max="7433" width="4.42578125" style="987" customWidth="1"/>
    <col min="7434" max="7434" width="5.7109375" style="987" bestFit="1" customWidth="1"/>
    <col min="7435" max="7436" width="4.42578125" style="987" customWidth="1"/>
    <col min="7437" max="7437" width="6" style="987" customWidth="1"/>
    <col min="7438" max="7439" width="4.42578125" style="987" customWidth="1"/>
    <col min="7440" max="7440" width="5.7109375" style="987" bestFit="1" customWidth="1"/>
    <col min="7441" max="7441" width="4.42578125" style="987" customWidth="1"/>
    <col min="7442" max="7442" width="9.140625" style="987" customWidth="1"/>
    <col min="7443" max="7443" width="8.5703125" style="987" customWidth="1"/>
    <col min="7444" max="7680" width="8.85546875" style="987"/>
    <col min="7681" max="7681" width="17.140625" style="987" customWidth="1"/>
    <col min="7682" max="7682" width="9.7109375" style="987" customWidth="1"/>
    <col min="7683" max="7683" width="3.5703125" style="987" customWidth="1"/>
    <col min="7684" max="7684" width="5.42578125" style="987" customWidth="1"/>
    <col min="7685" max="7686" width="4.42578125" style="987" customWidth="1"/>
    <col min="7687" max="7687" width="5.7109375" style="987" bestFit="1" customWidth="1"/>
    <col min="7688" max="7689" width="4.42578125" style="987" customWidth="1"/>
    <col min="7690" max="7690" width="5.7109375" style="987" bestFit="1" customWidth="1"/>
    <col min="7691" max="7692" width="4.42578125" style="987" customWidth="1"/>
    <col min="7693" max="7693" width="6" style="987" customWidth="1"/>
    <col min="7694" max="7695" width="4.42578125" style="987" customWidth="1"/>
    <col min="7696" max="7696" width="5.7109375" style="987" bestFit="1" customWidth="1"/>
    <col min="7697" max="7697" width="4.42578125" style="987" customWidth="1"/>
    <col min="7698" max="7698" width="9.140625" style="987" customWidth="1"/>
    <col min="7699" max="7699" width="8.5703125" style="987" customWidth="1"/>
    <col min="7700" max="7936" width="8.85546875" style="987"/>
    <col min="7937" max="7937" width="17.140625" style="987" customWidth="1"/>
    <col min="7938" max="7938" width="9.7109375" style="987" customWidth="1"/>
    <col min="7939" max="7939" width="3.5703125" style="987" customWidth="1"/>
    <col min="7940" max="7940" width="5.42578125" style="987" customWidth="1"/>
    <col min="7941" max="7942" width="4.42578125" style="987" customWidth="1"/>
    <col min="7943" max="7943" width="5.7109375" style="987" bestFit="1" customWidth="1"/>
    <col min="7944" max="7945" width="4.42578125" style="987" customWidth="1"/>
    <col min="7946" max="7946" width="5.7109375" style="987" bestFit="1" customWidth="1"/>
    <col min="7947" max="7948" width="4.42578125" style="987" customWidth="1"/>
    <col min="7949" max="7949" width="6" style="987" customWidth="1"/>
    <col min="7950" max="7951" width="4.42578125" style="987" customWidth="1"/>
    <col min="7952" max="7952" width="5.7109375" style="987" bestFit="1" customWidth="1"/>
    <col min="7953" max="7953" width="4.42578125" style="987" customWidth="1"/>
    <col min="7954" max="7954" width="9.140625" style="987" customWidth="1"/>
    <col min="7955" max="7955" width="8.5703125" style="987" customWidth="1"/>
    <col min="7956" max="8192" width="8.85546875" style="987"/>
    <col min="8193" max="8193" width="17.140625" style="987" customWidth="1"/>
    <col min="8194" max="8194" width="9.7109375" style="987" customWidth="1"/>
    <col min="8195" max="8195" width="3.5703125" style="987" customWidth="1"/>
    <col min="8196" max="8196" width="5.42578125" style="987" customWidth="1"/>
    <col min="8197" max="8198" width="4.42578125" style="987" customWidth="1"/>
    <col min="8199" max="8199" width="5.7109375" style="987" bestFit="1" customWidth="1"/>
    <col min="8200" max="8201" width="4.42578125" style="987" customWidth="1"/>
    <col min="8202" max="8202" width="5.7109375" style="987" bestFit="1" customWidth="1"/>
    <col min="8203" max="8204" width="4.42578125" style="987" customWidth="1"/>
    <col min="8205" max="8205" width="6" style="987" customWidth="1"/>
    <col min="8206" max="8207" width="4.42578125" style="987" customWidth="1"/>
    <col min="8208" max="8208" width="5.7109375" style="987" bestFit="1" customWidth="1"/>
    <col min="8209" max="8209" width="4.42578125" style="987" customWidth="1"/>
    <col min="8210" max="8210" width="9.140625" style="987" customWidth="1"/>
    <col min="8211" max="8211" width="8.5703125" style="987" customWidth="1"/>
    <col min="8212" max="8448" width="8.85546875" style="987"/>
    <col min="8449" max="8449" width="17.140625" style="987" customWidth="1"/>
    <col min="8450" max="8450" width="9.7109375" style="987" customWidth="1"/>
    <col min="8451" max="8451" width="3.5703125" style="987" customWidth="1"/>
    <col min="8452" max="8452" width="5.42578125" style="987" customWidth="1"/>
    <col min="8453" max="8454" width="4.42578125" style="987" customWidth="1"/>
    <col min="8455" max="8455" width="5.7109375" style="987" bestFit="1" customWidth="1"/>
    <col min="8456" max="8457" width="4.42578125" style="987" customWidth="1"/>
    <col min="8458" max="8458" width="5.7109375" style="987" bestFit="1" customWidth="1"/>
    <col min="8459" max="8460" width="4.42578125" style="987" customWidth="1"/>
    <col min="8461" max="8461" width="6" style="987" customWidth="1"/>
    <col min="8462" max="8463" width="4.42578125" style="987" customWidth="1"/>
    <col min="8464" max="8464" width="5.7109375" style="987" bestFit="1" customWidth="1"/>
    <col min="8465" max="8465" width="4.42578125" style="987" customWidth="1"/>
    <col min="8466" max="8466" width="9.140625" style="987" customWidth="1"/>
    <col min="8467" max="8467" width="8.5703125" style="987" customWidth="1"/>
    <col min="8468" max="8704" width="8.85546875" style="987"/>
    <col min="8705" max="8705" width="17.140625" style="987" customWidth="1"/>
    <col min="8706" max="8706" width="9.7109375" style="987" customWidth="1"/>
    <col min="8707" max="8707" width="3.5703125" style="987" customWidth="1"/>
    <col min="8708" max="8708" width="5.42578125" style="987" customWidth="1"/>
    <col min="8709" max="8710" width="4.42578125" style="987" customWidth="1"/>
    <col min="8711" max="8711" width="5.7109375" style="987" bestFit="1" customWidth="1"/>
    <col min="8712" max="8713" width="4.42578125" style="987" customWidth="1"/>
    <col min="8714" max="8714" width="5.7109375" style="987" bestFit="1" customWidth="1"/>
    <col min="8715" max="8716" width="4.42578125" style="987" customWidth="1"/>
    <col min="8717" max="8717" width="6" style="987" customWidth="1"/>
    <col min="8718" max="8719" width="4.42578125" style="987" customWidth="1"/>
    <col min="8720" max="8720" width="5.7109375" style="987" bestFit="1" customWidth="1"/>
    <col min="8721" max="8721" width="4.42578125" style="987" customWidth="1"/>
    <col min="8722" max="8722" width="9.140625" style="987" customWidth="1"/>
    <col min="8723" max="8723" width="8.5703125" style="987" customWidth="1"/>
    <col min="8724" max="8960" width="8.85546875" style="987"/>
    <col min="8961" max="8961" width="17.140625" style="987" customWidth="1"/>
    <col min="8962" max="8962" width="9.7109375" style="987" customWidth="1"/>
    <col min="8963" max="8963" width="3.5703125" style="987" customWidth="1"/>
    <col min="8964" max="8964" width="5.42578125" style="987" customWidth="1"/>
    <col min="8965" max="8966" width="4.42578125" style="987" customWidth="1"/>
    <col min="8967" max="8967" width="5.7109375" style="987" bestFit="1" customWidth="1"/>
    <col min="8968" max="8969" width="4.42578125" style="987" customWidth="1"/>
    <col min="8970" max="8970" width="5.7109375" style="987" bestFit="1" customWidth="1"/>
    <col min="8971" max="8972" width="4.42578125" style="987" customWidth="1"/>
    <col min="8973" max="8973" width="6" style="987" customWidth="1"/>
    <col min="8974" max="8975" width="4.42578125" style="987" customWidth="1"/>
    <col min="8976" max="8976" width="5.7109375" style="987" bestFit="1" customWidth="1"/>
    <col min="8977" max="8977" width="4.42578125" style="987" customWidth="1"/>
    <col min="8978" max="8978" width="9.140625" style="987" customWidth="1"/>
    <col min="8979" max="8979" width="8.5703125" style="987" customWidth="1"/>
    <col min="8980" max="9216" width="8.85546875" style="987"/>
    <col min="9217" max="9217" width="17.140625" style="987" customWidth="1"/>
    <col min="9218" max="9218" width="9.7109375" style="987" customWidth="1"/>
    <col min="9219" max="9219" width="3.5703125" style="987" customWidth="1"/>
    <col min="9220" max="9220" width="5.42578125" style="987" customWidth="1"/>
    <col min="9221" max="9222" width="4.42578125" style="987" customWidth="1"/>
    <col min="9223" max="9223" width="5.7109375" style="987" bestFit="1" customWidth="1"/>
    <col min="9224" max="9225" width="4.42578125" style="987" customWidth="1"/>
    <col min="9226" max="9226" width="5.7109375" style="987" bestFit="1" customWidth="1"/>
    <col min="9227" max="9228" width="4.42578125" style="987" customWidth="1"/>
    <col min="9229" max="9229" width="6" style="987" customWidth="1"/>
    <col min="9230" max="9231" width="4.42578125" style="987" customWidth="1"/>
    <col min="9232" max="9232" width="5.7109375" style="987" bestFit="1" customWidth="1"/>
    <col min="9233" max="9233" width="4.42578125" style="987" customWidth="1"/>
    <col min="9234" max="9234" width="9.140625" style="987" customWidth="1"/>
    <col min="9235" max="9235" width="8.5703125" style="987" customWidth="1"/>
    <col min="9236" max="9472" width="8.85546875" style="987"/>
    <col min="9473" max="9473" width="17.140625" style="987" customWidth="1"/>
    <col min="9474" max="9474" width="9.7109375" style="987" customWidth="1"/>
    <col min="9475" max="9475" width="3.5703125" style="987" customWidth="1"/>
    <col min="9476" max="9476" width="5.42578125" style="987" customWidth="1"/>
    <col min="9477" max="9478" width="4.42578125" style="987" customWidth="1"/>
    <col min="9479" max="9479" width="5.7109375" style="987" bestFit="1" customWidth="1"/>
    <col min="9480" max="9481" width="4.42578125" style="987" customWidth="1"/>
    <col min="9482" max="9482" width="5.7109375" style="987" bestFit="1" customWidth="1"/>
    <col min="9483" max="9484" width="4.42578125" style="987" customWidth="1"/>
    <col min="9485" max="9485" width="6" style="987" customWidth="1"/>
    <col min="9486" max="9487" width="4.42578125" style="987" customWidth="1"/>
    <col min="9488" max="9488" width="5.7109375" style="987" bestFit="1" customWidth="1"/>
    <col min="9489" max="9489" width="4.42578125" style="987" customWidth="1"/>
    <col min="9490" max="9490" width="9.140625" style="987" customWidth="1"/>
    <col min="9491" max="9491" width="8.5703125" style="987" customWidth="1"/>
    <col min="9492" max="9728" width="8.85546875" style="987"/>
    <col min="9729" max="9729" width="17.140625" style="987" customWidth="1"/>
    <col min="9730" max="9730" width="9.7109375" style="987" customWidth="1"/>
    <col min="9731" max="9731" width="3.5703125" style="987" customWidth="1"/>
    <col min="9732" max="9732" width="5.42578125" style="987" customWidth="1"/>
    <col min="9733" max="9734" width="4.42578125" style="987" customWidth="1"/>
    <col min="9735" max="9735" width="5.7109375" style="987" bestFit="1" customWidth="1"/>
    <col min="9736" max="9737" width="4.42578125" style="987" customWidth="1"/>
    <col min="9738" max="9738" width="5.7109375" style="987" bestFit="1" customWidth="1"/>
    <col min="9739" max="9740" width="4.42578125" style="987" customWidth="1"/>
    <col min="9741" max="9741" width="6" style="987" customWidth="1"/>
    <col min="9742" max="9743" width="4.42578125" style="987" customWidth="1"/>
    <col min="9744" max="9744" width="5.7109375" style="987" bestFit="1" customWidth="1"/>
    <col min="9745" max="9745" width="4.42578125" style="987" customWidth="1"/>
    <col min="9746" max="9746" width="9.140625" style="987" customWidth="1"/>
    <col min="9747" max="9747" width="8.5703125" style="987" customWidth="1"/>
    <col min="9748" max="9984" width="8.85546875" style="987"/>
    <col min="9985" max="9985" width="17.140625" style="987" customWidth="1"/>
    <col min="9986" max="9986" width="9.7109375" style="987" customWidth="1"/>
    <col min="9987" max="9987" width="3.5703125" style="987" customWidth="1"/>
    <col min="9988" max="9988" width="5.42578125" style="987" customWidth="1"/>
    <col min="9989" max="9990" width="4.42578125" style="987" customWidth="1"/>
    <col min="9991" max="9991" width="5.7109375" style="987" bestFit="1" customWidth="1"/>
    <col min="9992" max="9993" width="4.42578125" style="987" customWidth="1"/>
    <col min="9994" max="9994" width="5.7109375" style="987" bestFit="1" customWidth="1"/>
    <col min="9995" max="9996" width="4.42578125" style="987" customWidth="1"/>
    <col min="9997" max="9997" width="6" style="987" customWidth="1"/>
    <col min="9998" max="9999" width="4.42578125" style="987" customWidth="1"/>
    <col min="10000" max="10000" width="5.7109375" style="987" bestFit="1" customWidth="1"/>
    <col min="10001" max="10001" width="4.42578125" style="987" customWidth="1"/>
    <col min="10002" max="10002" width="9.140625" style="987" customWidth="1"/>
    <col min="10003" max="10003" width="8.5703125" style="987" customWidth="1"/>
    <col min="10004" max="10240" width="8.85546875" style="987"/>
    <col min="10241" max="10241" width="17.140625" style="987" customWidth="1"/>
    <col min="10242" max="10242" width="9.7109375" style="987" customWidth="1"/>
    <col min="10243" max="10243" width="3.5703125" style="987" customWidth="1"/>
    <col min="10244" max="10244" width="5.42578125" style="987" customWidth="1"/>
    <col min="10245" max="10246" width="4.42578125" style="987" customWidth="1"/>
    <col min="10247" max="10247" width="5.7109375" style="987" bestFit="1" customWidth="1"/>
    <col min="10248" max="10249" width="4.42578125" style="987" customWidth="1"/>
    <col min="10250" max="10250" width="5.7109375" style="987" bestFit="1" customWidth="1"/>
    <col min="10251" max="10252" width="4.42578125" style="987" customWidth="1"/>
    <col min="10253" max="10253" width="6" style="987" customWidth="1"/>
    <col min="10254" max="10255" width="4.42578125" style="987" customWidth="1"/>
    <col min="10256" max="10256" width="5.7109375" style="987" bestFit="1" customWidth="1"/>
    <col min="10257" max="10257" width="4.42578125" style="987" customWidth="1"/>
    <col min="10258" max="10258" width="9.140625" style="987" customWidth="1"/>
    <col min="10259" max="10259" width="8.5703125" style="987" customWidth="1"/>
    <col min="10260" max="10496" width="8.85546875" style="987"/>
    <col min="10497" max="10497" width="17.140625" style="987" customWidth="1"/>
    <col min="10498" max="10498" width="9.7109375" style="987" customWidth="1"/>
    <col min="10499" max="10499" width="3.5703125" style="987" customWidth="1"/>
    <col min="10500" max="10500" width="5.42578125" style="987" customWidth="1"/>
    <col min="10501" max="10502" width="4.42578125" style="987" customWidth="1"/>
    <col min="10503" max="10503" width="5.7109375" style="987" bestFit="1" customWidth="1"/>
    <col min="10504" max="10505" width="4.42578125" style="987" customWidth="1"/>
    <col min="10506" max="10506" width="5.7109375" style="987" bestFit="1" customWidth="1"/>
    <col min="10507" max="10508" width="4.42578125" style="987" customWidth="1"/>
    <col min="10509" max="10509" width="6" style="987" customWidth="1"/>
    <col min="10510" max="10511" width="4.42578125" style="987" customWidth="1"/>
    <col min="10512" max="10512" width="5.7109375" style="987" bestFit="1" customWidth="1"/>
    <col min="10513" max="10513" width="4.42578125" style="987" customWidth="1"/>
    <col min="10514" max="10514" width="9.140625" style="987" customWidth="1"/>
    <col min="10515" max="10515" width="8.5703125" style="987" customWidth="1"/>
    <col min="10516" max="10752" width="8.85546875" style="987"/>
    <col min="10753" max="10753" width="17.140625" style="987" customWidth="1"/>
    <col min="10754" max="10754" width="9.7109375" style="987" customWidth="1"/>
    <col min="10755" max="10755" width="3.5703125" style="987" customWidth="1"/>
    <col min="10756" max="10756" width="5.42578125" style="987" customWidth="1"/>
    <col min="10757" max="10758" width="4.42578125" style="987" customWidth="1"/>
    <col min="10759" max="10759" width="5.7109375" style="987" bestFit="1" customWidth="1"/>
    <col min="10760" max="10761" width="4.42578125" style="987" customWidth="1"/>
    <col min="10762" max="10762" width="5.7109375" style="987" bestFit="1" customWidth="1"/>
    <col min="10763" max="10764" width="4.42578125" style="987" customWidth="1"/>
    <col min="10765" max="10765" width="6" style="987" customWidth="1"/>
    <col min="10766" max="10767" width="4.42578125" style="987" customWidth="1"/>
    <col min="10768" max="10768" width="5.7109375" style="987" bestFit="1" customWidth="1"/>
    <col min="10769" max="10769" width="4.42578125" style="987" customWidth="1"/>
    <col min="10770" max="10770" width="9.140625" style="987" customWidth="1"/>
    <col min="10771" max="10771" width="8.5703125" style="987" customWidth="1"/>
    <col min="10772" max="11008" width="8.85546875" style="987"/>
    <col min="11009" max="11009" width="17.140625" style="987" customWidth="1"/>
    <col min="11010" max="11010" width="9.7109375" style="987" customWidth="1"/>
    <col min="11011" max="11011" width="3.5703125" style="987" customWidth="1"/>
    <col min="11012" max="11012" width="5.42578125" style="987" customWidth="1"/>
    <col min="11013" max="11014" width="4.42578125" style="987" customWidth="1"/>
    <col min="11015" max="11015" width="5.7109375" style="987" bestFit="1" customWidth="1"/>
    <col min="11016" max="11017" width="4.42578125" style="987" customWidth="1"/>
    <col min="11018" max="11018" width="5.7109375" style="987" bestFit="1" customWidth="1"/>
    <col min="11019" max="11020" width="4.42578125" style="987" customWidth="1"/>
    <col min="11021" max="11021" width="6" style="987" customWidth="1"/>
    <col min="11022" max="11023" width="4.42578125" style="987" customWidth="1"/>
    <col min="11024" max="11024" width="5.7109375" style="987" bestFit="1" customWidth="1"/>
    <col min="11025" max="11025" width="4.42578125" style="987" customWidth="1"/>
    <col min="11026" max="11026" width="9.140625" style="987" customWidth="1"/>
    <col min="11027" max="11027" width="8.5703125" style="987" customWidth="1"/>
    <col min="11028" max="11264" width="8.85546875" style="987"/>
    <col min="11265" max="11265" width="17.140625" style="987" customWidth="1"/>
    <col min="11266" max="11266" width="9.7109375" style="987" customWidth="1"/>
    <col min="11267" max="11267" width="3.5703125" style="987" customWidth="1"/>
    <col min="11268" max="11268" width="5.42578125" style="987" customWidth="1"/>
    <col min="11269" max="11270" width="4.42578125" style="987" customWidth="1"/>
    <col min="11271" max="11271" width="5.7109375" style="987" bestFit="1" customWidth="1"/>
    <col min="11272" max="11273" width="4.42578125" style="987" customWidth="1"/>
    <col min="11274" max="11274" width="5.7109375" style="987" bestFit="1" customWidth="1"/>
    <col min="11275" max="11276" width="4.42578125" style="987" customWidth="1"/>
    <col min="11277" max="11277" width="6" style="987" customWidth="1"/>
    <col min="11278" max="11279" width="4.42578125" style="987" customWidth="1"/>
    <col min="11280" max="11280" width="5.7109375" style="987" bestFit="1" customWidth="1"/>
    <col min="11281" max="11281" width="4.42578125" style="987" customWidth="1"/>
    <col min="11282" max="11282" width="9.140625" style="987" customWidth="1"/>
    <col min="11283" max="11283" width="8.5703125" style="987" customWidth="1"/>
    <col min="11284" max="11520" width="8.85546875" style="987"/>
    <col min="11521" max="11521" width="17.140625" style="987" customWidth="1"/>
    <col min="11522" max="11522" width="9.7109375" style="987" customWidth="1"/>
    <col min="11523" max="11523" width="3.5703125" style="987" customWidth="1"/>
    <col min="11524" max="11524" width="5.42578125" style="987" customWidth="1"/>
    <col min="11525" max="11526" width="4.42578125" style="987" customWidth="1"/>
    <col min="11527" max="11527" width="5.7109375" style="987" bestFit="1" customWidth="1"/>
    <col min="11528" max="11529" width="4.42578125" style="987" customWidth="1"/>
    <col min="11530" max="11530" width="5.7109375" style="987" bestFit="1" customWidth="1"/>
    <col min="11531" max="11532" width="4.42578125" style="987" customWidth="1"/>
    <col min="11533" max="11533" width="6" style="987" customWidth="1"/>
    <col min="11534" max="11535" width="4.42578125" style="987" customWidth="1"/>
    <col min="11536" max="11536" width="5.7109375" style="987" bestFit="1" customWidth="1"/>
    <col min="11537" max="11537" width="4.42578125" style="987" customWidth="1"/>
    <col min="11538" max="11538" width="9.140625" style="987" customWidth="1"/>
    <col min="11539" max="11539" width="8.5703125" style="987" customWidth="1"/>
    <col min="11540" max="11776" width="8.85546875" style="987"/>
    <col min="11777" max="11777" width="17.140625" style="987" customWidth="1"/>
    <col min="11778" max="11778" width="9.7109375" style="987" customWidth="1"/>
    <col min="11779" max="11779" width="3.5703125" style="987" customWidth="1"/>
    <col min="11780" max="11780" width="5.42578125" style="987" customWidth="1"/>
    <col min="11781" max="11782" width="4.42578125" style="987" customWidth="1"/>
    <col min="11783" max="11783" width="5.7109375" style="987" bestFit="1" customWidth="1"/>
    <col min="11784" max="11785" width="4.42578125" style="987" customWidth="1"/>
    <col min="11786" max="11786" width="5.7109375" style="987" bestFit="1" customWidth="1"/>
    <col min="11787" max="11788" width="4.42578125" style="987" customWidth="1"/>
    <col min="11789" max="11789" width="6" style="987" customWidth="1"/>
    <col min="11790" max="11791" width="4.42578125" style="987" customWidth="1"/>
    <col min="11792" max="11792" width="5.7109375" style="987" bestFit="1" customWidth="1"/>
    <col min="11793" max="11793" width="4.42578125" style="987" customWidth="1"/>
    <col min="11794" max="11794" width="9.140625" style="987" customWidth="1"/>
    <col min="11795" max="11795" width="8.5703125" style="987" customWidth="1"/>
    <col min="11796" max="12032" width="8.85546875" style="987"/>
    <col min="12033" max="12033" width="17.140625" style="987" customWidth="1"/>
    <col min="12034" max="12034" width="9.7109375" style="987" customWidth="1"/>
    <col min="12035" max="12035" width="3.5703125" style="987" customWidth="1"/>
    <col min="12036" max="12036" width="5.42578125" style="987" customWidth="1"/>
    <col min="12037" max="12038" width="4.42578125" style="987" customWidth="1"/>
    <col min="12039" max="12039" width="5.7109375" style="987" bestFit="1" customWidth="1"/>
    <col min="12040" max="12041" width="4.42578125" style="987" customWidth="1"/>
    <col min="12042" max="12042" width="5.7109375" style="987" bestFit="1" customWidth="1"/>
    <col min="12043" max="12044" width="4.42578125" style="987" customWidth="1"/>
    <col min="12045" max="12045" width="6" style="987" customWidth="1"/>
    <col min="12046" max="12047" width="4.42578125" style="987" customWidth="1"/>
    <col min="12048" max="12048" width="5.7109375" style="987" bestFit="1" customWidth="1"/>
    <col min="12049" max="12049" width="4.42578125" style="987" customWidth="1"/>
    <col min="12050" max="12050" width="9.140625" style="987" customWidth="1"/>
    <col min="12051" max="12051" width="8.5703125" style="987" customWidth="1"/>
    <col min="12052" max="12288" width="8.85546875" style="987"/>
    <col min="12289" max="12289" width="17.140625" style="987" customWidth="1"/>
    <col min="12290" max="12290" width="9.7109375" style="987" customWidth="1"/>
    <col min="12291" max="12291" width="3.5703125" style="987" customWidth="1"/>
    <col min="12292" max="12292" width="5.42578125" style="987" customWidth="1"/>
    <col min="12293" max="12294" width="4.42578125" style="987" customWidth="1"/>
    <col min="12295" max="12295" width="5.7109375" style="987" bestFit="1" customWidth="1"/>
    <col min="12296" max="12297" width="4.42578125" style="987" customWidth="1"/>
    <col min="12298" max="12298" width="5.7109375" style="987" bestFit="1" customWidth="1"/>
    <col min="12299" max="12300" width="4.42578125" style="987" customWidth="1"/>
    <col min="12301" max="12301" width="6" style="987" customWidth="1"/>
    <col min="12302" max="12303" width="4.42578125" style="987" customWidth="1"/>
    <col min="12304" max="12304" width="5.7109375" style="987" bestFit="1" customWidth="1"/>
    <col min="12305" max="12305" width="4.42578125" style="987" customWidth="1"/>
    <col min="12306" max="12306" width="9.140625" style="987" customWidth="1"/>
    <col min="12307" max="12307" width="8.5703125" style="987" customWidth="1"/>
    <col min="12308" max="12544" width="8.85546875" style="987"/>
    <col min="12545" max="12545" width="17.140625" style="987" customWidth="1"/>
    <col min="12546" max="12546" width="9.7109375" style="987" customWidth="1"/>
    <col min="12547" max="12547" width="3.5703125" style="987" customWidth="1"/>
    <col min="12548" max="12548" width="5.42578125" style="987" customWidth="1"/>
    <col min="12549" max="12550" width="4.42578125" style="987" customWidth="1"/>
    <col min="12551" max="12551" width="5.7109375" style="987" bestFit="1" customWidth="1"/>
    <col min="12552" max="12553" width="4.42578125" style="987" customWidth="1"/>
    <col min="12554" max="12554" width="5.7109375" style="987" bestFit="1" customWidth="1"/>
    <col min="12555" max="12556" width="4.42578125" style="987" customWidth="1"/>
    <col min="12557" max="12557" width="6" style="987" customWidth="1"/>
    <col min="12558" max="12559" width="4.42578125" style="987" customWidth="1"/>
    <col min="12560" max="12560" width="5.7109375" style="987" bestFit="1" customWidth="1"/>
    <col min="12561" max="12561" width="4.42578125" style="987" customWidth="1"/>
    <col min="12562" max="12562" width="9.140625" style="987" customWidth="1"/>
    <col min="12563" max="12563" width="8.5703125" style="987" customWidth="1"/>
    <col min="12564" max="12800" width="8.85546875" style="987"/>
    <col min="12801" max="12801" width="17.140625" style="987" customWidth="1"/>
    <col min="12802" max="12802" width="9.7109375" style="987" customWidth="1"/>
    <col min="12803" max="12803" width="3.5703125" style="987" customWidth="1"/>
    <col min="12804" max="12804" width="5.42578125" style="987" customWidth="1"/>
    <col min="12805" max="12806" width="4.42578125" style="987" customWidth="1"/>
    <col min="12807" max="12807" width="5.7109375" style="987" bestFit="1" customWidth="1"/>
    <col min="12808" max="12809" width="4.42578125" style="987" customWidth="1"/>
    <col min="12810" max="12810" width="5.7109375" style="987" bestFit="1" customWidth="1"/>
    <col min="12811" max="12812" width="4.42578125" style="987" customWidth="1"/>
    <col min="12813" max="12813" width="6" style="987" customWidth="1"/>
    <col min="12814" max="12815" width="4.42578125" style="987" customWidth="1"/>
    <col min="12816" max="12816" width="5.7109375" style="987" bestFit="1" customWidth="1"/>
    <col min="12817" max="12817" width="4.42578125" style="987" customWidth="1"/>
    <col min="12818" max="12818" width="9.140625" style="987" customWidth="1"/>
    <col min="12819" max="12819" width="8.5703125" style="987" customWidth="1"/>
    <col min="12820" max="13056" width="8.85546875" style="987"/>
    <col min="13057" max="13057" width="17.140625" style="987" customWidth="1"/>
    <col min="13058" max="13058" width="9.7109375" style="987" customWidth="1"/>
    <col min="13059" max="13059" width="3.5703125" style="987" customWidth="1"/>
    <col min="13060" max="13060" width="5.42578125" style="987" customWidth="1"/>
    <col min="13061" max="13062" width="4.42578125" style="987" customWidth="1"/>
    <col min="13063" max="13063" width="5.7109375" style="987" bestFit="1" customWidth="1"/>
    <col min="13064" max="13065" width="4.42578125" style="987" customWidth="1"/>
    <col min="13066" max="13066" width="5.7109375" style="987" bestFit="1" customWidth="1"/>
    <col min="13067" max="13068" width="4.42578125" style="987" customWidth="1"/>
    <col min="13069" max="13069" width="6" style="987" customWidth="1"/>
    <col min="13070" max="13071" width="4.42578125" style="987" customWidth="1"/>
    <col min="13072" max="13072" width="5.7109375" style="987" bestFit="1" customWidth="1"/>
    <col min="13073" max="13073" width="4.42578125" style="987" customWidth="1"/>
    <col min="13074" max="13074" width="9.140625" style="987" customWidth="1"/>
    <col min="13075" max="13075" width="8.5703125" style="987" customWidth="1"/>
    <col min="13076" max="13312" width="8.85546875" style="987"/>
    <col min="13313" max="13313" width="17.140625" style="987" customWidth="1"/>
    <col min="13314" max="13314" width="9.7109375" style="987" customWidth="1"/>
    <col min="13315" max="13315" width="3.5703125" style="987" customWidth="1"/>
    <col min="13316" max="13316" width="5.42578125" style="987" customWidth="1"/>
    <col min="13317" max="13318" width="4.42578125" style="987" customWidth="1"/>
    <col min="13319" max="13319" width="5.7109375" style="987" bestFit="1" customWidth="1"/>
    <col min="13320" max="13321" width="4.42578125" style="987" customWidth="1"/>
    <col min="13322" max="13322" width="5.7109375" style="987" bestFit="1" customWidth="1"/>
    <col min="13323" max="13324" width="4.42578125" style="987" customWidth="1"/>
    <col min="13325" max="13325" width="6" style="987" customWidth="1"/>
    <col min="13326" max="13327" width="4.42578125" style="987" customWidth="1"/>
    <col min="13328" max="13328" width="5.7109375" style="987" bestFit="1" customWidth="1"/>
    <col min="13329" max="13329" width="4.42578125" style="987" customWidth="1"/>
    <col min="13330" max="13330" width="9.140625" style="987" customWidth="1"/>
    <col min="13331" max="13331" width="8.5703125" style="987" customWidth="1"/>
    <col min="13332" max="13568" width="8.85546875" style="987"/>
    <col min="13569" max="13569" width="17.140625" style="987" customWidth="1"/>
    <col min="13570" max="13570" width="9.7109375" style="987" customWidth="1"/>
    <col min="13571" max="13571" width="3.5703125" style="987" customWidth="1"/>
    <col min="13572" max="13572" width="5.42578125" style="987" customWidth="1"/>
    <col min="13573" max="13574" width="4.42578125" style="987" customWidth="1"/>
    <col min="13575" max="13575" width="5.7109375" style="987" bestFit="1" customWidth="1"/>
    <col min="13576" max="13577" width="4.42578125" style="987" customWidth="1"/>
    <col min="13578" max="13578" width="5.7109375" style="987" bestFit="1" customWidth="1"/>
    <col min="13579" max="13580" width="4.42578125" style="987" customWidth="1"/>
    <col min="13581" max="13581" width="6" style="987" customWidth="1"/>
    <col min="13582" max="13583" width="4.42578125" style="987" customWidth="1"/>
    <col min="13584" max="13584" width="5.7109375" style="987" bestFit="1" customWidth="1"/>
    <col min="13585" max="13585" width="4.42578125" style="987" customWidth="1"/>
    <col min="13586" max="13586" width="9.140625" style="987" customWidth="1"/>
    <col min="13587" max="13587" width="8.5703125" style="987" customWidth="1"/>
    <col min="13588" max="13824" width="8.85546875" style="987"/>
    <col min="13825" max="13825" width="17.140625" style="987" customWidth="1"/>
    <col min="13826" max="13826" width="9.7109375" style="987" customWidth="1"/>
    <col min="13827" max="13827" width="3.5703125" style="987" customWidth="1"/>
    <col min="13828" max="13828" width="5.42578125" style="987" customWidth="1"/>
    <col min="13829" max="13830" width="4.42578125" style="987" customWidth="1"/>
    <col min="13831" max="13831" width="5.7109375" style="987" bestFit="1" customWidth="1"/>
    <col min="13832" max="13833" width="4.42578125" style="987" customWidth="1"/>
    <col min="13834" max="13834" width="5.7109375" style="987" bestFit="1" customWidth="1"/>
    <col min="13835" max="13836" width="4.42578125" style="987" customWidth="1"/>
    <col min="13837" max="13837" width="6" style="987" customWidth="1"/>
    <col min="13838" max="13839" width="4.42578125" style="987" customWidth="1"/>
    <col min="13840" max="13840" width="5.7109375" style="987" bestFit="1" customWidth="1"/>
    <col min="13841" max="13841" width="4.42578125" style="987" customWidth="1"/>
    <col min="13842" max="13842" width="9.140625" style="987" customWidth="1"/>
    <col min="13843" max="13843" width="8.5703125" style="987" customWidth="1"/>
    <col min="13844" max="14080" width="8.85546875" style="987"/>
    <col min="14081" max="14081" width="17.140625" style="987" customWidth="1"/>
    <col min="14082" max="14082" width="9.7109375" style="987" customWidth="1"/>
    <col min="14083" max="14083" width="3.5703125" style="987" customWidth="1"/>
    <col min="14084" max="14084" width="5.42578125" style="987" customWidth="1"/>
    <col min="14085" max="14086" width="4.42578125" style="987" customWidth="1"/>
    <col min="14087" max="14087" width="5.7109375" style="987" bestFit="1" customWidth="1"/>
    <col min="14088" max="14089" width="4.42578125" style="987" customWidth="1"/>
    <col min="14090" max="14090" width="5.7109375" style="987" bestFit="1" customWidth="1"/>
    <col min="14091" max="14092" width="4.42578125" style="987" customWidth="1"/>
    <col min="14093" max="14093" width="6" style="987" customWidth="1"/>
    <col min="14094" max="14095" width="4.42578125" style="987" customWidth="1"/>
    <col min="14096" max="14096" width="5.7109375" style="987" bestFit="1" customWidth="1"/>
    <col min="14097" max="14097" width="4.42578125" style="987" customWidth="1"/>
    <col min="14098" max="14098" width="9.140625" style="987" customWidth="1"/>
    <col min="14099" max="14099" width="8.5703125" style="987" customWidth="1"/>
    <col min="14100" max="14336" width="8.85546875" style="987"/>
    <col min="14337" max="14337" width="17.140625" style="987" customWidth="1"/>
    <col min="14338" max="14338" width="9.7109375" style="987" customWidth="1"/>
    <col min="14339" max="14339" width="3.5703125" style="987" customWidth="1"/>
    <col min="14340" max="14340" width="5.42578125" style="987" customWidth="1"/>
    <col min="14341" max="14342" width="4.42578125" style="987" customWidth="1"/>
    <col min="14343" max="14343" width="5.7109375" style="987" bestFit="1" customWidth="1"/>
    <col min="14344" max="14345" width="4.42578125" style="987" customWidth="1"/>
    <col min="14346" max="14346" width="5.7109375" style="987" bestFit="1" customWidth="1"/>
    <col min="14347" max="14348" width="4.42578125" style="987" customWidth="1"/>
    <col min="14349" max="14349" width="6" style="987" customWidth="1"/>
    <col min="14350" max="14351" width="4.42578125" style="987" customWidth="1"/>
    <col min="14352" max="14352" width="5.7109375" style="987" bestFit="1" customWidth="1"/>
    <col min="14353" max="14353" width="4.42578125" style="987" customWidth="1"/>
    <col min="14354" max="14354" width="9.140625" style="987" customWidth="1"/>
    <col min="14355" max="14355" width="8.5703125" style="987" customWidth="1"/>
    <col min="14356" max="14592" width="8.85546875" style="987"/>
    <col min="14593" max="14593" width="17.140625" style="987" customWidth="1"/>
    <col min="14594" max="14594" width="9.7109375" style="987" customWidth="1"/>
    <col min="14595" max="14595" width="3.5703125" style="987" customWidth="1"/>
    <col min="14596" max="14596" width="5.42578125" style="987" customWidth="1"/>
    <col min="14597" max="14598" width="4.42578125" style="987" customWidth="1"/>
    <col min="14599" max="14599" width="5.7109375" style="987" bestFit="1" customWidth="1"/>
    <col min="14600" max="14601" width="4.42578125" style="987" customWidth="1"/>
    <col min="14602" max="14602" width="5.7109375" style="987" bestFit="1" customWidth="1"/>
    <col min="14603" max="14604" width="4.42578125" style="987" customWidth="1"/>
    <col min="14605" max="14605" width="6" style="987" customWidth="1"/>
    <col min="14606" max="14607" width="4.42578125" style="987" customWidth="1"/>
    <col min="14608" max="14608" width="5.7109375" style="987" bestFit="1" customWidth="1"/>
    <col min="14609" max="14609" width="4.42578125" style="987" customWidth="1"/>
    <col min="14610" max="14610" width="9.140625" style="987" customWidth="1"/>
    <col min="14611" max="14611" width="8.5703125" style="987" customWidth="1"/>
    <col min="14612" max="14848" width="8.85546875" style="987"/>
    <col min="14849" max="14849" width="17.140625" style="987" customWidth="1"/>
    <col min="14850" max="14850" width="9.7109375" style="987" customWidth="1"/>
    <col min="14851" max="14851" width="3.5703125" style="987" customWidth="1"/>
    <col min="14852" max="14852" width="5.42578125" style="987" customWidth="1"/>
    <col min="14853" max="14854" width="4.42578125" style="987" customWidth="1"/>
    <col min="14855" max="14855" width="5.7109375" style="987" bestFit="1" customWidth="1"/>
    <col min="14856" max="14857" width="4.42578125" style="987" customWidth="1"/>
    <col min="14858" max="14858" width="5.7109375" style="987" bestFit="1" customWidth="1"/>
    <col min="14859" max="14860" width="4.42578125" style="987" customWidth="1"/>
    <col min="14861" max="14861" width="6" style="987" customWidth="1"/>
    <col min="14862" max="14863" width="4.42578125" style="987" customWidth="1"/>
    <col min="14864" max="14864" width="5.7109375" style="987" bestFit="1" customWidth="1"/>
    <col min="14865" max="14865" width="4.42578125" style="987" customWidth="1"/>
    <col min="14866" max="14866" width="9.140625" style="987" customWidth="1"/>
    <col min="14867" max="14867" width="8.5703125" style="987" customWidth="1"/>
    <col min="14868" max="15104" width="8.85546875" style="987"/>
    <col min="15105" max="15105" width="17.140625" style="987" customWidth="1"/>
    <col min="15106" max="15106" width="9.7109375" style="987" customWidth="1"/>
    <col min="15107" max="15107" width="3.5703125" style="987" customWidth="1"/>
    <col min="15108" max="15108" width="5.42578125" style="987" customWidth="1"/>
    <col min="15109" max="15110" width="4.42578125" style="987" customWidth="1"/>
    <col min="15111" max="15111" width="5.7109375" style="987" bestFit="1" customWidth="1"/>
    <col min="15112" max="15113" width="4.42578125" style="987" customWidth="1"/>
    <col min="15114" max="15114" width="5.7109375" style="987" bestFit="1" customWidth="1"/>
    <col min="15115" max="15116" width="4.42578125" style="987" customWidth="1"/>
    <col min="15117" max="15117" width="6" style="987" customWidth="1"/>
    <col min="15118" max="15119" width="4.42578125" style="987" customWidth="1"/>
    <col min="15120" max="15120" width="5.7109375" style="987" bestFit="1" customWidth="1"/>
    <col min="15121" max="15121" width="4.42578125" style="987" customWidth="1"/>
    <col min="15122" max="15122" width="9.140625" style="987" customWidth="1"/>
    <col min="15123" max="15123" width="8.5703125" style="987" customWidth="1"/>
    <col min="15124" max="15360" width="8.85546875" style="987"/>
    <col min="15361" max="15361" width="17.140625" style="987" customWidth="1"/>
    <col min="15362" max="15362" width="9.7109375" style="987" customWidth="1"/>
    <col min="15363" max="15363" width="3.5703125" style="987" customWidth="1"/>
    <col min="15364" max="15364" width="5.42578125" style="987" customWidth="1"/>
    <col min="15365" max="15366" width="4.42578125" style="987" customWidth="1"/>
    <col min="15367" max="15367" width="5.7109375" style="987" bestFit="1" customWidth="1"/>
    <col min="15368" max="15369" width="4.42578125" style="987" customWidth="1"/>
    <col min="15370" max="15370" width="5.7109375" style="987" bestFit="1" customWidth="1"/>
    <col min="15371" max="15372" width="4.42578125" style="987" customWidth="1"/>
    <col min="15373" max="15373" width="6" style="987" customWidth="1"/>
    <col min="15374" max="15375" width="4.42578125" style="987" customWidth="1"/>
    <col min="15376" max="15376" width="5.7109375" style="987" bestFit="1" customWidth="1"/>
    <col min="15377" max="15377" width="4.42578125" style="987" customWidth="1"/>
    <col min="15378" max="15378" width="9.140625" style="987" customWidth="1"/>
    <col min="15379" max="15379" width="8.5703125" style="987" customWidth="1"/>
    <col min="15380" max="15616" width="8.85546875" style="987"/>
    <col min="15617" max="15617" width="17.140625" style="987" customWidth="1"/>
    <col min="15618" max="15618" width="9.7109375" style="987" customWidth="1"/>
    <col min="15619" max="15619" width="3.5703125" style="987" customWidth="1"/>
    <col min="15620" max="15620" width="5.42578125" style="987" customWidth="1"/>
    <col min="15621" max="15622" width="4.42578125" style="987" customWidth="1"/>
    <col min="15623" max="15623" width="5.7109375" style="987" bestFit="1" customWidth="1"/>
    <col min="15624" max="15625" width="4.42578125" style="987" customWidth="1"/>
    <col min="15626" max="15626" width="5.7109375" style="987" bestFit="1" customWidth="1"/>
    <col min="15627" max="15628" width="4.42578125" style="987" customWidth="1"/>
    <col min="15629" max="15629" width="6" style="987" customWidth="1"/>
    <col min="15630" max="15631" width="4.42578125" style="987" customWidth="1"/>
    <col min="15632" max="15632" width="5.7109375" style="987" bestFit="1" customWidth="1"/>
    <col min="15633" max="15633" width="4.42578125" style="987" customWidth="1"/>
    <col min="15634" max="15634" width="9.140625" style="987" customWidth="1"/>
    <col min="15635" max="15635" width="8.5703125" style="987" customWidth="1"/>
    <col min="15636" max="15872" width="8.85546875" style="987"/>
    <col min="15873" max="15873" width="17.140625" style="987" customWidth="1"/>
    <col min="15874" max="15874" width="9.7109375" style="987" customWidth="1"/>
    <col min="15875" max="15875" width="3.5703125" style="987" customWidth="1"/>
    <col min="15876" max="15876" width="5.42578125" style="987" customWidth="1"/>
    <col min="15877" max="15878" width="4.42578125" style="987" customWidth="1"/>
    <col min="15879" max="15879" width="5.7109375" style="987" bestFit="1" customWidth="1"/>
    <col min="15880" max="15881" width="4.42578125" style="987" customWidth="1"/>
    <col min="15882" max="15882" width="5.7109375" style="987" bestFit="1" customWidth="1"/>
    <col min="15883" max="15884" width="4.42578125" style="987" customWidth="1"/>
    <col min="15885" max="15885" width="6" style="987" customWidth="1"/>
    <col min="15886" max="15887" width="4.42578125" style="987" customWidth="1"/>
    <col min="15888" max="15888" width="5.7109375" style="987" bestFit="1" customWidth="1"/>
    <col min="15889" max="15889" width="4.42578125" style="987" customWidth="1"/>
    <col min="15890" max="15890" width="9.140625" style="987" customWidth="1"/>
    <col min="15891" max="15891" width="8.5703125" style="987" customWidth="1"/>
    <col min="15892" max="16128" width="8.85546875" style="987"/>
    <col min="16129" max="16129" width="17.140625" style="987" customWidth="1"/>
    <col min="16130" max="16130" width="9.7109375" style="987" customWidth="1"/>
    <col min="16131" max="16131" width="3.5703125" style="987" customWidth="1"/>
    <col min="16132" max="16132" width="5.42578125" style="987" customWidth="1"/>
    <col min="16133" max="16134" width="4.42578125" style="987" customWidth="1"/>
    <col min="16135" max="16135" width="5.7109375" style="987" bestFit="1" customWidth="1"/>
    <col min="16136" max="16137" width="4.42578125" style="987" customWidth="1"/>
    <col min="16138" max="16138" width="5.7109375" style="987" bestFit="1" customWidth="1"/>
    <col min="16139" max="16140" width="4.42578125" style="987" customWidth="1"/>
    <col min="16141" max="16141" width="6" style="987" customWidth="1"/>
    <col min="16142" max="16143" width="4.42578125" style="987" customWidth="1"/>
    <col min="16144" max="16144" width="5.7109375" style="987" bestFit="1" customWidth="1"/>
    <col min="16145" max="16145" width="4.42578125" style="987" customWidth="1"/>
    <col min="16146" max="16146" width="9.140625" style="987" customWidth="1"/>
    <col min="16147" max="16147" width="8.5703125" style="987" customWidth="1"/>
    <col min="16148" max="16384" width="8.85546875" style="987"/>
  </cols>
  <sheetData>
    <row r="1" spans="1:22" s="1907" customFormat="1" ht="20.100000000000001" customHeight="1">
      <c r="A1" s="4860" t="s">
        <v>1447</v>
      </c>
      <c r="B1" s="4860"/>
      <c r="C1" s="4860"/>
      <c r="D1" s="4860"/>
      <c r="E1" s="4860"/>
      <c r="F1" s="4860"/>
      <c r="G1" s="4860"/>
      <c r="H1" s="4860"/>
      <c r="I1" s="4860"/>
      <c r="J1" s="4860"/>
      <c r="K1" s="4860"/>
      <c r="L1" s="4860"/>
      <c r="M1" s="4860"/>
      <c r="N1" s="4860"/>
      <c r="O1" s="4860"/>
      <c r="P1" s="4860"/>
      <c r="Q1" s="4860"/>
      <c r="R1" s="1906"/>
    </row>
    <row r="2" spans="1:22" s="1907" customFormat="1" ht="20.100000000000001" customHeight="1">
      <c r="A2" s="4861" t="s">
        <v>1448</v>
      </c>
      <c r="B2" s="4861"/>
      <c r="C2" s="4861"/>
      <c r="D2" s="4861"/>
      <c r="E2" s="4861"/>
      <c r="F2" s="4861"/>
      <c r="G2" s="4861"/>
      <c r="H2" s="4861"/>
      <c r="I2" s="4861"/>
      <c r="J2" s="4861"/>
      <c r="K2" s="4861"/>
      <c r="L2" s="4861"/>
      <c r="M2" s="4861"/>
      <c r="N2" s="4861"/>
      <c r="O2" s="4861"/>
      <c r="P2" s="4861"/>
      <c r="Q2" s="4861"/>
      <c r="R2" s="1908"/>
    </row>
    <row r="3" spans="1:22" s="1909" customFormat="1" ht="9.75" customHeight="1">
      <c r="A3" s="4862" t="s">
        <v>1449</v>
      </c>
      <c r="B3" s="4862"/>
      <c r="E3" s="1910"/>
      <c r="F3" s="1911"/>
      <c r="G3" s="1911"/>
      <c r="H3" s="1911"/>
      <c r="P3" s="4863" t="s">
        <v>1450</v>
      </c>
      <c r="Q3" s="4863"/>
    </row>
    <row r="4" spans="1:22" ht="19.5" customHeight="1">
      <c r="A4" s="4864" t="s">
        <v>1451</v>
      </c>
      <c r="B4" s="4865"/>
      <c r="C4" s="4868">
        <v>1431</v>
      </c>
      <c r="D4" s="4869"/>
      <c r="E4" s="4870"/>
      <c r="F4" s="4868">
        <v>1432</v>
      </c>
      <c r="G4" s="4869"/>
      <c r="H4" s="4870"/>
      <c r="I4" s="4868">
        <v>1433</v>
      </c>
      <c r="J4" s="4869"/>
      <c r="K4" s="4870"/>
      <c r="L4" s="4868">
        <v>1434</v>
      </c>
      <c r="M4" s="4869"/>
      <c r="N4" s="4870"/>
      <c r="O4" s="4868">
        <v>1435</v>
      </c>
      <c r="P4" s="4869"/>
      <c r="Q4" s="4870"/>
    </row>
    <row r="5" spans="1:22" ht="106.5" customHeight="1">
      <c r="A5" s="4866"/>
      <c r="B5" s="4867"/>
      <c r="C5" s="4854" t="s">
        <v>1452</v>
      </c>
      <c r="D5" s="4856" t="s">
        <v>1453</v>
      </c>
      <c r="E5" s="4856" t="s">
        <v>1454</v>
      </c>
      <c r="F5" s="4854" t="s">
        <v>1452</v>
      </c>
      <c r="G5" s="4856" t="s">
        <v>1453</v>
      </c>
      <c r="H5" s="4856" t="s">
        <v>1454</v>
      </c>
      <c r="I5" s="4854" t="s">
        <v>1452</v>
      </c>
      <c r="J5" s="4856" t="s">
        <v>1453</v>
      </c>
      <c r="K5" s="4856" t="s">
        <v>1454</v>
      </c>
      <c r="L5" s="4854" t="s">
        <v>1452</v>
      </c>
      <c r="M5" s="4856" t="s">
        <v>1453</v>
      </c>
      <c r="N5" s="4856" t="s">
        <v>1454</v>
      </c>
      <c r="O5" s="4854" t="s">
        <v>1452</v>
      </c>
      <c r="P5" s="4856" t="s">
        <v>1453</v>
      </c>
      <c r="Q5" s="4856" t="s">
        <v>1454</v>
      </c>
    </row>
    <row r="6" spans="1:22" s="1912" customFormat="1" ht="26.25" customHeight="1">
      <c r="A6" s="4858"/>
      <c r="B6" s="4859"/>
      <c r="C6" s="4855"/>
      <c r="D6" s="4857"/>
      <c r="E6" s="4857"/>
      <c r="F6" s="4855"/>
      <c r="G6" s="4857"/>
      <c r="H6" s="4857"/>
      <c r="I6" s="4855"/>
      <c r="J6" s="4857"/>
      <c r="K6" s="4857"/>
      <c r="L6" s="4855"/>
      <c r="M6" s="4857"/>
      <c r="N6" s="4857"/>
      <c r="O6" s="4855"/>
      <c r="P6" s="4857"/>
      <c r="Q6" s="4857"/>
      <c r="R6" s="987"/>
    </row>
    <row r="7" spans="1:22" ht="21.95" customHeight="1">
      <c r="A7" s="1913" t="s">
        <v>55</v>
      </c>
      <c r="B7" s="1914" t="s">
        <v>1455</v>
      </c>
      <c r="C7" s="1915">
        <v>30</v>
      </c>
      <c r="D7" s="1915">
        <v>3645</v>
      </c>
      <c r="E7" s="1916">
        <v>758</v>
      </c>
      <c r="F7" s="1915">
        <v>31</v>
      </c>
      <c r="G7" s="1915">
        <v>3852</v>
      </c>
      <c r="H7" s="1916">
        <v>686</v>
      </c>
      <c r="I7" s="1915">
        <v>32</v>
      </c>
      <c r="J7" s="1915">
        <v>4109</v>
      </c>
      <c r="K7" s="1916">
        <v>749</v>
      </c>
      <c r="L7" s="1915">
        <v>32</v>
      </c>
      <c r="M7" s="1915">
        <v>4369</v>
      </c>
      <c r="N7" s="1916">
        <v>775</v>
      </c>
      <c r="O7" s="1915">
        <v>34</v>
      </c>
      <c r="P7" s="1915">
        <v>4554</v>
      </c>
      <c r="Q7" s="1916">
        <v>844</v>
      </c>
      <c r="R7" s="1917"/>
    </row>
    <row r="8" spans="1:22" ht="21.95" customHeight="1">
      <c r="A8" s="1918" t="s">
        <v>158</v>
      </c>
      <c r="B8" s="1919" t="s">
        <v>1456</v>
      </c>
      <c r="C8" s="1920">
        <v>8</v>
      </c>
      <c r="D8" s="1920">
        <v>486</v>
      </c>
      <c r="E8" s="1920">
        <v>101</v>
      </c>
      <c r="F8" s="1920">
        <v>8</v>
      </c>
      <c r="G8" s="1920">
        <v>503</v>
      </c>
      <c r="H8" s="1920">
        <v>100</v>
      </c>
      <c r="I8" s="1920">
        <v>7</v>
      </c>
      <c r="J8" s="1920">
        <v>473</v>
      </c>
      <c r="K8" s="1920">
        <v>103</v>
      </c>
      <c r="L8" s="1920">
        <v>7</v>
      </c>
      <c r="M8" s="1920">
        <v>473</v>
      </c>
      <c r="N8" s="1920">
        <v>117</v>
      </c>
      <c r="O8" s="1920">
        <v>7</v>
      </c>
      <c r="P8" s="1920">
        <v>473</v>
      </c>
      <c r="Q8" s="1920">
        <v>122</v>
      </c>
      <c r="R8" s="1917"/>
    </row>
    <row r="9" spans="1:22" ht="21.95" customHeight="1">
      <c r="A9" s="1918" t="s">
        <v>59</v>
      </c>
      <c r="B9" s="1919" t="s">
        <v>1457</v>
      </c>
      <c r="C9" s="1920">
        <v>26</v>
      </c>
      <c r="D9" s="1920">
        <v>2540</v>
      </c>
      <c r="E9" s="1920">
        <v>343</v>
      </c>
      <c r="F9" s="1920">
        <v>29</v>
      </c>
      <c r="G9" s="1920">
        <v>2933</v>
      </c>
      <c r="H9" s="1920">
        <v>361</v>
      </c>
      <c r="I9" s="1920">
        <v>33</v>
      </c>
      <c r="J9" s="1920">
        <v>3114</v>
      </c>
      <c r="K9" s="1920">
        <v>378</v>
      </c>
      <c r="L9" s="1920">
        <v>33</v>
      </c>
      <c r="M9" s="1920">
        <v>3039</v>
      </c>
      <c r="N9" s="1920">
        <v>381</v>
      </c>
      <c r="O9" s="1920">
        <v>33</v>
      </c>
      <c r="P9" s="1920">
        <v>3109</v>
      </c>
      <c r="Q9" s="1920">
        <v>384</v>
      </c>
      <c r="R9" s="1917"/>
    </row>
    <row r="10" spans="1:22" ht="21.95" customHeight="1">
      <c r="A10" s="1918" t="s">
        <v>61</v>
      </c>
      <c r="B10" s="1919" t="s">
        <v>1458</v>
      </c>
      <c r="C10" s="1920">
        <v>4</v>
      </c>
      <c r="D10" s="1920">
        <v>292</v>
      </c>
      <c r="E10" s="1920">
        <v>69</v>
      </c>
      <c r="F10" s="1920">
        <v>3</v>
      </c>
      <c r="G10" s="1920">
        <v>251</v>
      </c>
      <c r="H10" s="1920">
        <v>70</v>
      </c>
      <c r="I10" s="1920">
        <v>3</v>
      </c>
      <c r="J10" s="1920">
        <v>280</v>
      </c>
      <c r="K10" s="1920">
        <v>74</v>
      </c>
      <c r="L10" s="1920">
        <v>3</v>
      </c>
      <c r="M10" s="1920">
        <v>280</v>
      </c>
      <c r="N10" s="1920">
        <v>77</v>
      </c>
      <c r="O10" s="1920">
        <v>3</v>
      </c>
      <c r="P10" s="1920">
        <v>412</v>
      </c>
      <c r="Q10" s="1920">
        <v>81</v>
      </c>
      <c r="R10" s="1917"/>
    </row>
    <row r="11" spans="1:22" ht="21.95" customHeight="1">
      <c r="A11" s="1918" t="s">
        <v>160</v>
      </c>
      <c r="B11" s="1919" t="s">
        <v>64</v>
      </c>
      <c r="C11" s="1920">
        <v>12</v>
      </c>
      <c r="D11" s="1920">
        <v>728</v>
      </c>
      <c r="E11" s="1920">
        <v>80</v>
      </c>
      <c r="F11" s="1920">
        <v>12</v>
      </c>
      <c r="G11" s="1920">
        <v>799</v>
      </c>
      <c r="H11" s="1920">
        <v>74</v>
      </c>
      <c r="I11" s="1920">
        <v>12</v>
      </c>
      <c r="J11" s="1920">
        <v>1035</v>
      </c>
      <c r="K11" s="1920">
        <v>100</v>
      </c>
      <c r="L11" s="1920">
        <v>12</v>
      </c>
      <c r="M11" s="1920">
        <v>1035</v>
      </c>
      <c r="N11" s="1920">
        <v>104</v>
      </c>
      <c r="O11" s="1920">
        <v>12</v>
      </c>
      <c r="P11" s="1920">
        <v>1035</v>
      </c>
      <c r="Q11" s="1920">
        <v>117</v>
      </c>
      <c r="R11" s="1917"/>
    </row>
    <row r="12" spans="1:22" ht="21.95" customHeight="1">
      <c r="A12" s="1918" t="s">
        <v>65</v>
      </c>
      <c r="B12" s="1919" t="s">
        <v>1438</v>
      </c>
      <c r="C12" s="1920">
        <v>5</v>
      </c>
      <c r="D12" s="1920">
        <v>363</v>
      </c>
      <c r="E12" s="1920">
        <v>72</v>
      </c>
      <c r="F12" s="1920">
        <v>5</v>
      </c>
      <c r="G12" s="1920">
        <v>340</v>
      </c>
      <c r="H12" s="1920">
        <v>77</v>
      </c>
      <c r="I12" s="1920">
        <v>5</v>
      </c>
      <c r="J12" s="1920">
        <v>393</v>
      </c>
      <c r="K12" s="1920">
        <v>83</v>
      </c>
      <c r="L12" s="1920">
        <v>5</v>
      </c>
      <c r="M12" s="1920">
        <v>393</v>
      </c>
      <c r="N12" s="1920">
        <v>90</v>
      </c>
      <c r="O12" s="1920">
        <v>5</v>
      </c>
      <c r="P12" s="1920">
        <v>393</v>
      </c>
      <c r="Q12" s="1920">
        <v>90</v>
      </c>
      <c r="R12" s="1917"/>
      <c r="S12" s="1917"/>
      <c r="T12" s="1917"/>
      <c r="U12" s="1917"/>
      <c r="V12" s="1917"/>
    </row>
    <row r="13" spans="1:22" ht="21.95" customHeight="1">
      <c r="A13" s="1918" t="s">
        <v>161</v>
      </c>
      <c r="B13" s="1919" t="s">
        <v>68</v>
      </c>
      <c r="C13" s="1920">
        <v>21</v>
      </c>
      <c r="D13" s="1920">
        <v>2979</v>
      </c>
      <c r="E13" s="1920">
        <v>167</v>
      </c>
      <c r="F13" s="1920">
        <v>21</v>
      </c>
      <c r="G13" s="1920">
        <v>2837</v>
      </c>
      <c r="H13" s="1920">
        <v>172</v>
      </c>
      <c r="I13" s="1920">
        <v>21</v>
      </c>
      <c r="J13" s="1920">
        <v>2887</v>
      </c>
      <c r="K13" s="1920">
        <v>190</v>
      </c>
      <c r="L13" s="1920">
        <v>20</v>
      </c>
      <c r="M13" s="1920">
        <v>2847</v>
      </c>
      <c r="N13" s="1920">
        <v>197</v>
      </c>
      <c r="O13" s="1920">
        <v>20</v>
      </c>
      <c r="P13" s="1920">
        <v>3547</v>
      </c>
      <c r="Q13" s="1920">
        <v>204</v>
      </c>
      <c r="R13" s="1917"/>
      <c r="S13" s="1917"/>
      <c r="T13" s="1917"/>
      <c r="U13" s="1917"/>
      <c r="V13" s="1917"/>
    </row>
    <row r="14" spans="1:22" ht="21.95" customHeight="1">
      <c r="A14" s="1918" t="s">
        <v>69</v>
      </c>
      <c r="B14" s="1919" t="s">
        <v>1439</v>
      </c>
      <c r="C14" s="1920">
        <v>4</v>
      </c>
      <c r="D14" s="1920">
        <v>458</v>
      </c>
      <c r="E14" s="1920">
        <v>46</v>
      </c>
      <c r="F14" s="1920">
        <v>5</v>
      </c>
      <c r="G14" s="1920">
        <v>508</v>
      </c>
      <c r="H14" s="1920">
        <v>55</v>
      </c>
      <c r="I14" s="1920">
        <v>6</v>
      </c>
      <c r="J14" s="1920">
        <v>618</v>
      </c>
      <c r="K14" s="1920">
        <v>55</v>
      </c>
      <c r="L14" s="1920">
        <v>6</v>
      </c>
      <c r="M14" s="1920">
        <v>618</v>
      </c>
      <c r="N14" s="1920">
        <v>59</v>
      </c>
      <c r="O14" s="1920">
        <v>5</v>
      </c>
      <c r="P14" s="1920">
        <v>558</v>
      </c>
      <c r="Q14" s="1920">
        <v>89</v>
      </c>
      <c r="R14" s="1917"/>
      <c r="S14" s="1917"/>
      <c r="T14" s="1917"/>
      <c r="U14" s="1917"/>
      <c r="V14" s="1917"/>
    </row>
    <row r="15" spans="1:22" ht="21.95" customHeight="1">
      <c r="A15" s="1918" t="s">
        <v>71</v>
      </c>
      <c r="B15" s="1921" t="s">
        <v>1440</v>
      </c>
      <c r="C15" s="1920">
        <v>1</v>
      </c>
      <c r="D15" s="1920">
        <v>50</v>
      </c>
      <c r="E15" s="1920">
        <v>24</v>
      </c>
      <c r="F15" s="1920">
        <v>1</v>
      </c>
      <c r="G15" s="1920">
        <v>50</v>
      </c>
      <c r="H15" s="1920">
        <v>25</v>
      </c>
      <c r="I15" s="1920">
        <v>1</v>
      </c>
      <c r="J15" s="1920">
        <v>50</v>
      </c>
      <c r="K15" s="1920">
        <v>27</v>
      </c>
      <c r="L15" s="1920">
        <v>1</v>
      </c>
      <c r="M15" s="1920">
        <v>50</v>
      </c>
      <c r="N15" s="1920">
        <v>28</v>
      </c>
      <c r="O15" s="1920">
        <v>1</v>
      </c>
      <c r="P15" s="1920">
        <v>50</v>
      </c>
      <c r="Q15" s="1920">
        <v>30</v>
      </c>
      <c r="R15" s="1917"/>
      <c r="S15" s="1917"/>
      <c r="T15" s="1917"/>
      <c r="U15" s="1917"/>
      <c r="V15" s="1917"/>
    </row>
    <row r="16" spans="1:22" ht="21.95" customHeight="1">
      <c r="A16" s="1918" t="s">
        <v>73</v>
      </c>
      <c r="B16" s="1919" t="s">
        <v>74</v>
      </c>
      <c r="C16" s="1920">
        <v>9</v>
      </c>
      <c r="D16" s="1920">
        <v>800</v>
      </c>
      <c r="E16" s="1920">
        <v>124</v>
      </c>
      <c r="F16" s="1920">
        <v>9</v>
      </c>
      <c r="G16" s="1920">
        <v>800</v>
      </c>
      <c r="H16" s="1920">
        <v>94</v>
      </c>
      <c r="I16" s="1920">
        <v>11</v>
      </c>
      <c r="J16" s="1920">
        <v>780</v>
      </c>
      <c r="K16" s="1920">
        <v>138</v>
      </c>
      <c r="L16" s="1920">
        <v>11</v>
      </c>
      <c r="M16" s="1920">
        <v>780</v>
      </c>
      <c r="N16" s="1920">
        <v>143</v>
      </c>
      <c r="O16" s="1920">
        <v>12</v>
      </c>
      <c r="P16" s="1920">
        <v>837</v>
      </c>
      <c r="Q16" s="1920">
        <v>134</v>
      </c>
      <c r="R16" s="1917"/>
      <c r="S16" s="1917"/>
      <c r="T16" s="1917"/>
      <c r="U16" s="1917"/>
      <c r="V16" s="1917"/>
    </row>
    <row r="17" spans="1:22" ht="21.95" customHeight="1">
      <c r="A17" s="1918" t="s">
        <v>75</v>
      </c>
      <c r="B17" s="1919" t="s">
        <v>1459</v>
      </c>
      <c r="C17" s="1920">
        <v>0</v>
      </c>
      <c r="D17" s="1920">
        <v>0</v>
      </c>
      <c r="E17" s="1920">
        <v>19</v>
      </c>
      <c r="F17" s="1920">
        <v>0</v>
      </c>
      <c r="G17" s="1920">
        <v>0</v>
      </c>
      <c r="H17" s="1920">
        <v>21</v>
      </c>
      <c r="I17" s="1920">
        <v>0</v>
      </c>
      <c r="J17" s="1920">
        <v>0</v>
      </c>
      <c r="K17" s="1920">
        <v>20</v>
      </c>
      <c r="L17" s="1920">
        <v>0</v>
      </c>
      <c r="M17" s="1920">
        <v>0</v>
      </c>
      <c r="N17" s="1920">
        <v>21</v>
      </c>
      <c r="O17" s="1920">
        <v>0</v>
      </c>
      <c r="P17" s="1920">
        <v>0</v>
      </c>
      <c r="Q17" s="1920">
        <v>22</v>
      </c>
      <c r="R17" s="1917"/>
      <c r="S17" s="1917"/>
      <c r="T17" s="1917"/>
      <c r="U17" s="1917"/>
      <c r="V17" s="1917"/>
    </row>
    <row r="18" spans="1:22" ht="21.95" customHeight="1">
      <c r="A18" s="1918" t="s">
        <v>77</v>
      </c>
      <c r="B18" s="1919" t="s">
        <v>1460</v>
      </c>
      <c r="C18" s="1920">
        <v>1</v>
      </c>
      <c r="D18" s="1920">
        <v>86</v>
      </c>
      <c r="E18" s="1920">
        <v>40</v>
      </c>
      <c r="F18" s="1920">
        <v>1</v>
      </c>
      <c r="G18" s="1920">
        <v>86</v>
      </c>
      <c r="H18" s="1920">
        <v>40</v>
      </c>
      <c r="I18" s="1920">
        <v>1</v>
      </c>
      <c r="J18" s="1920">
        <v>86</v>
      </c>
      <c r="K18" s="1920">
        <v>45</v>
      </c>
      <c r="L18" s="1920">
        <v>1</v>
      </c>
      <c r="M18" s="1920">
        <v>86</v>
      </c>
      <c r="N18" s="1920">
        <v>45</v>
      </c>
      <c r="O18" s="1920">
        <v>1</v>
      </c>
      <c r="P18" s="1920">
        <v>86</v>
      </c>
      <c r="Q18" s="1920">
        <v>45</v>
      </c>
      <c r="R18" s="1917"/>
      <c r="S18" s="1917"/>
      <c r="T18" s="1917"/>
      <c r="U18" s="1917"/>
      <c r="V18" s="1917"/>
    </row>
    <row r="19" spans="1:22" ht="21.95" customHeight="1">
      <c r="A19" s="1918" t="s">
        <v>79</v>
      </c>
      <c r="B19" s="1919" t="s">
        <v>1461</v>
      </c>
      <c r="C19" s="1920">
        <v>1</v>
      </c>
      <c r="D19" s="1920">
        <v>60</v>
      </c>
      <c r="E19" s="1920">
        <v>21</v>
      </c>
      <c r="F19" s="1920">
        <v>1</v>
      </c>
      <c r="G19" s="1920">
        <v>60</v>
      </c>
      <c r="H19" s="1920">
        <v>31</v>
      </c>
      <c r="I19" s="1920">
        <v>1</v>
      </c>
      <c r="J19" s="1920">
        <v>60</v>
      </c>
      <c r="K19" s="1920">
        <v>33</v>
      </c>
      <c r="L19" s="1920">
        <v>1</v>
      </c>
      <c r="M19" s="1920">
        <v>60</v>
      </c>
      <c r="N19" s="1920">
        <v>34</v>
      </c>
      <c r="O19" s="1920">
        <v>2</v>
      </c>
      <c r="P19" s="1920">
        <v>110</v>
      </c>
      <c r="Q19" s="1920">
        <v>33</v>
      </c>
      <c r="R19" s="1917"/>
      <c r="S19" s="1917"/>
      <c r="T19" s="1917"/>
      <c r="U19" s="1917"/>
      <c r="V19" s="1917"/>
    </row>
    <row r="20" spans="1:22" ht="21.95" customHeight="1">
      <c r="A20" s="1918" t="s">
        <v>164</v>
      </c>
      <c r="B20" s="1919" t="s">
        <v>82</v>
      </c>
      <c r="C20" s="1920">
        <v>0</v>
      </c>
      <c r="D20" s="1920">
        <v>0</v>
      </c>
      <c r="E20" s="1920">
        <v>23</v>
      </c>
      <c r="F20" s="1920">
        <v>0</v>
      </c>
      <c r="G20" s="1920">
        <v>0</v>
      </c>
      <c r="H20" s="1920">
        <v>24</v>
      </c>
      <c r="I20" s="1920">
        <v>0</v>
      </c>
      <c r="J20" s="1920">
        <v>0</v>
      </c>
      <c r="K20" s="1920">
        <v>17</v>
      </c>
      <c r="L20" s="1920">
        <v>0</v>
      </c>
      <c r="M20" s="1920">
        <v>0</v>
      </c>
      <c r="N20" s="1920">
        <v>16</v>
      </c>
      <c r="O20" s="1920">
        <v>0</v>
      </c>
      <c r="P20" s="1920">
        <v>0</v>
      </c>
      <c r="Q20" s="1920">
        <v>25</v>
      </c>
      <c r="R20" s="1917"/>
      <c r="S20" s="1917"/>
      <c r="T20" s="1917"/>
      <c r="U20" s="1917"/>
      <c r="V20" s="1917"/>
    </row>
    <row r="21" spans="1:22" ht="21.95" customHeight="1">
      <c r="A21" s="1918" t="s">
        <v>83</v>
      </c>
      <c r="B21" s="1919" t="s">
        <v>1441</v>
      </c>
      <c r="C21" s="1920">
        <v>2</v>
      </c>
      <c r="D21" s="1920">
        <v>80</v>
      </c>
      <c r="E21" s="1920">
        <v>40</v>
      </c>
      <c r="F21" s="1920">
        <v>1</v>
      </c>
      <c r="G21" s="1920">
        <v>29</v>
      </c>
      <c r="H21" s="1920">
        <v>42</v>
      </c>
      <c r="I21" s="1920">
        <v>1</v>
      </c>
      <c r="J21" s="1920">
        <v>30</v>
      </c>
      <c r="K21" s="1920">
        <v>44</v>
      </c>
      <c r="L21" s="1920">
        <v>1</v>
      </c>
      <c r="M21" s="1920">
        <v>30</v>
      </c>
      <c r="N21" s="1920">
        <v>47</v>
      </c>
      <c r="O21" s="1920">
        <v>3</v>
      </c>
      <c r="P21" s="1920">
        <v>250</v>
      </c>
      <c r="Q21" s="1920">
        <v>51</v>
      </c>
      <c r="R21" s="1917"/>
      <c r="S21" s="1917"/>
      <c r="T21" s="1917"/>
      <c r="U21" s="1917"/>
      <c r="V21" s="1917"/>
    </row>
    <row r="22" spans="1:22" ht="21.95" customHeight="1">
      <c r="A22" s="1918" t="s">
        <v>85</v>
      </c>
      <c r="B22" s="1919" t="s">
        <v>1442</v>
      </c>
      <c r="C22" s="1920">
        <v>1</v>
      </c>
      <c r="D22" s="1920">
        <v>100</v>
      </c>
      <c r="E22" s="1920">
        <v>28</v>
      </c>
      <c r="F22" s="1920">
        <v>1</v>
      </c>
      <c r="G22" s="1920">
        <v>100</v>
      </c>
      <c r="H22" s="1920">
        <v>40</v>
      </c>
      <c r="I22" s="1920">
        <v>1</v>
      </c>
      <c r="J22" s="1920">
        <v>100</v>
      </c>
      <c r="K22" s="1920">
        <v>37</v>
      </c>
      <c r="L22" s="1920">
        <v>1</v>
      </c>
      <c r="M22" s="1920">
        <v>100</v>
      </c>
      <c r="N22" s="1920">
        <v>38</v>
      </c>
      <c r="O22" s="1920">
        <v>1</v>
      </c>
      <c r="P22" s="1920">
        <v>100</v>
      </c>
      <c r="Q22" s="1920">
        <v>47</v>
      </c>
      <c r="R22" s="1917"/>
      <c r="S22" s="1917"/>
      <c r="T22" s="1917"/>
      <c r="U22" s="1917"/>
      <c r="V22" s="1917"/>
    </row>
    <row r="23" spans="1:22" ht="21.95" customHeight="1">
      <c r="A23" s="1918" t="s">
        <v>165</v>
      </c>
      <c r="B23" s="1919" t="s">
        <v>1462</v>
      </c>
      <c r="C23" s="1920">
        <v>1</v>
      </c>
      <c r="D23" s="1920">
        <v>100</v>
      </c>
      <c r="E23" s="1920">
        <v>26</v>
      </c>
      <c r="F23" s="1920">
        <v>1</v>
      </c>
      <c r="G23" s="1920">
        <v>100</v>
      </c>
      <c r="H23" s="1920">
        <v>29</v>
      </c>
      <c r="I23" s="1920">
        <v>1</v>
      </c>
      <c r="J23" s="1920">
        <v>100</v>
      </c>
      <c r="K23" s="1920">
        <v>27</v>
      </c>
      <c r="L23" s="1920">
        <v>1</v>
      </c>
      <c r="M23" s="1920">
        <v>100</v>
      </c>
      <c r="N23" s="1920">
        <v>27</v>
      </c>
      <c r="O23" s="1920">
        <v>1</v>
      </c>
      <c r="P23" s="1920">
        <v>100</v>
      </c>
      <c r="Q23" s="1920">
        <v>37</v>
      </c>
      <c r="R23" s="1917"/>
      <c r="S23" s="1917"/>
      <c r="T23" s="1917"/>
      <c r="U23" s="1917"/>
      <c r="V23" s="1917"/>
    </row>
    <row r="24" spans="1:22" ht="21.95" customHeight="1">
      <c r="A24" s="1918" t="s">
        <v>89</v>
      </c>
      <c r="B24" s="1919" t="s">
        <v>1444</v>
      </c>
      <c r="C24" s="1920">
        <v>0</v>
      </c>
      <c r="D24" s="1920">
        <v>0</v>
      </c>
      <c r="E24" s="1920">
        <v>20</v>
      </c>
      <c r="F24" s="1920">
        <v>0</v>
      </c>
      <c r="G24" s="1920">
        <v>0</v>
      </c>
      <c r="H24" s="1920">
        <v>20</v>
      </c>
      <c r="I24" s="1920">
        <v>0</v>
      </c>
      <c r="J24" s="1920">
        <v>0</v>
      </c>
      <c r="K24" s="1920">
        <v>21</v>
      </c>
      <c r="L24" s="1920">
        <v>0</v>
      </c>
      <c r="M24" s="1920">
        <v>0</v>
      </c>
      <c r="N24" s="1920">
        <v>22</v>
      </c>
      <c r="O24" s="1920">
        <v>0</v>
      </c>
      <c r="P24" s="1920">
        <v>0</v>
      </c>
      <c r="Q24" s="1920">
        <v>24</v>
      </c>
      <c r="R24" s="1917"/>
      <c r="S24" s="1917"/>
      <c r="T24" s="1917"/>
      <c r="U24" s="1917"/>
      <c r="V24" s="1917"/>
    </row>
    <row r="25" spans="1:22" ht="21.95" customHeight="1">
      <c r="A25" s="1918" t="s">
        <v>91</v>
      </c>
      <c r="B25" s="1919" t="s">
        <v>1445</v>
      </c>
      <c r="C25" s="1920">
        <v>0</v>
      </c>
      <c r="D25" s="1920">
        <v>0</v>
      </c>
      <c r="E25" s="1920">
        <v>7</v>
      </c>
      <c r="F25" s="1920">
        <v>0</v>
      </c>
      <c r="G25" s="1920">
        <v>0</v>
      </c>
      <c r="H25" s="1920">
        <v>11</v>
      </c>
      <c r="I25" s="1920">
        <v>0</v>
      </c>
      <c r="J25" s="1920">
        <v>0</v>
      </c>
      <c r="K25" s="1920">
        <v>9</v>
      </c>
      <c r="L25" s="1920">
        <v>0</v>
      </c>
      <c r="M25" s="1920">
        <v>0</v>
      </c>
      <c r="N25" s="1920">
        <v>10</v>
      </c>
      <c r="O25" s="1920">
        <v>0</v>
      </c>
      <c r="P25" s="1920">
        <v>0</v>
      </c>
      <c r="Q25" s="1920">
        <v>11</v>
      </c>
      <c r="R25" s="1917"/>
      <c r="S25" s="1917"/>
      <c r="T25" s="1917"/>
      <c r="U25" s="1917"/>
      <c r="V25" s="1917"/>
    </row>
    <row r="26" spans="1:22" ht="21.95" customHeight="1">
      <c r="A26" s="1922" t="s">
        <v>93</v>
      </c>
      <c r="B26" s="1923" t="s">
        <v>1463</v>
      </c>
      <c r="C26" s="1924">
        <v>1</v>
      </c>
      <c r="D26" s="1924">
        <v>50</v>
      </c>
      <c r="E26" s="1924">
        <v>13</v>
      </c>
      <c r="F26" s="1924">
        <v>1</v>
      </c>
      <c r="G26" s="1924">
        <v>50</v>
      </c>
      <c r="H26" s="1924">
        <v>15</v>
      </c>
      <c r="I26" s="1924">
        <v>1</v>
      </c>
      <c r="J26" s="1924">
        <v>50</v>
      </c>
      <c r="K26" s="1924">
        <v>18</v>
      </c>
      <c r="L26" s="1924">
        <v>1</v>
      </c>
      <c r="M26" s="1924">
        <v>50</v>
      </c>
      <c r="N26" s="1924">
        <v>18</v>
      </c>
      <c r="O26" s="1924">
        <v>1</v>
      </c>
      <c r="P26" s="1924">
        <v>50</v>
      </c>
      <c r="Q26" s="1924">
        <v>18</v>
      </c>
      <c r="R26" s="1917"/>
      <c r="S26" s="1917"/>
      <c r="T26" s="1917"/>
      <c r="U26" s="1917"/>
      <c r="V26" s="1917"/>
    </row>
    <row r="27" spans="1:22" ht="30" customHeight="1">
      <c r="A27" s="1925" t="s">
        <v>1244</v>
      </c>
      <c r="B27" s="1926" t="s">
        <v>1464</v>
      </c>
      <c r="C27" s="1927">
        <f t="shared" ref="C27:N27" si="0">SUM(C7:C26)</f>
        <v>127</v>
      </c>
      <c r="D27" s="1927">
        <f t="shared" si="0"/>
        <v>12817</v>
      </c>
      <c r="E27" s="1927">
        <f t="shared" si="0"/>
        <v>2021</v>
      </c>
      <c r="F27" s="1927">
        <f t="shared" si="0"/>
        <v>130</v>
      </c>
      <c r="G27" s="1927">
        <f t="shared" si="0"/>
        <v>13298</v>
      </c>
      <c r="H27" s="1927">
        <f t="shared" si="0"/>
        <v>1987</v>
      </c>
      <c r="I27" s="1927">
        <f t="shared" si="0"/>
        <v>137</v>
      </c>
      <c r="J27" s="1927">
        <f t="shared" si="0"/>
        <v>14165</v>
      </c>
      <c r="K27" s="1927">
        <f t="shared" si="0"/>
        <v>2168</v>
      </c>
      <c r="L27" s="1927">
        <f t="shared" si="0"/>
        <v>136</v>
      </c>
      <c r="M27" s="1927">
        <f t="shared" si="0"/>
        <v>14310</v>
      </c>
      <c r="N27" s="1927">
        <f t="shared" si="0"/>
        <v>2249</v>
      </c>
      <c r="O27" s="1927">
        <f>SUM(O7:O26)</f>
        <v>141</v>
      </c>
      <c r="P27" s="1927">
        <f>SUM(P7:P26)</f>
        <v>15664</v>
      </c>
      <c r="Q27" s="1927">
        <f>SUM(Q7:Q26)</f>
        <v>2408</v>
      </c>
      <c r="R27" s="1917"/>
      <c r="S27" s="1917"/>
      <c r="T27" s="1917"/>
      <c r="U27" s="1917"/>
      <c r="V27" s="1917"/>
    </row>
    <row r="28" spans="1:22">
      <c r="A28" s="1928"/>
    </row>
    <row r="29" spans="1:22">
      <c r="A29" s="1929"/>
    </row>
  </sheetData>
  <mergeCells count="26">
    <mergeCell ref="A1:Q1"/>
    <mergeCell ref="A2:Q2"/>
    <mergeCell ref="A3:B3"/>
    <mergeCell ref="P3:Q3"/>
    <mergeCell ref="A4:B5"/>
    <mergeCell ref="C4:E4"/>
    <mergeCell ref="F4:H4"/>
    <mergeCell ref="I4:K4"/>
    <mergeCell ref="L4:N4"/>
    <mergeCell ref="O4:Q4"/>
    <mergeCell ref="O5:O6"/>
    <mergeCell ref="P5:P6"/>
    <mergeCell ref="Q5:Q6"/>
    <mergeCell ref="A6:B6"/>
    <mergeCell ref="I5:I6"/>
    <mergeCell ref="J5:J6"/>
    <mergeCell ref="K5:K6"/>
    <mergeCell ref="L5:L6"/>
    <mergeCell ref="M5:M6"/>
    <mergeCell ref="N5:N6"/>
    <mergeCell ref="C5:C6"/>
    <mergeCell ref="D5:D6"/>
    <mergeCell ref="E5:E6"/>
    <mergeCell ref="F5:F6"/>
    <mergeCell ref="G5:G6"/>
    <mergeCell ref="H5:H6"/>
  </mergeCells>
  <printOptions horizontalCentered="1"/>
  <pageMargins left="0.59055118110236227" right="0.59055118110236227" top="1.1811023622047245" bottom="0.78740157480314965" header="0" footer="0.59055118110236227"/>
  <pageSetup paperSize="9" scale="89"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5DAE6-CE0F-435F-ADDF-DC8A6FA1CA5A}">
  <dimension ref="A1:AL26"/>
  <sheetViews>
    <sheetView showGridLines="0" zoomScale="80" zoomScaleNormal="80" zoomScaleSheetLayoutView="75" workbookViewId="0">
      <selection activeCell="AC19" sqref="AC19"/>
    </sheetView>
  </sheetViews>
  <sheetFormatPr defaultColWidth="8.85546875" defaultRowHeight="24.75"/>
  <cols>
    <col min="1" max="1" width="13.85546875" style="1930" customWidth="1"/>
    <col min="2" max="2" width="12.7109375" style="1930" customWidth="1"/>
    <col min="3" max="3" width="6.140625" style="1930" customWidth="1"/>
    <col min="4" max="4" width="2.7109375" style="1930" customWidth="1"/>
    <col min="5" max="5" width="5.85546875" style="1930" customWidth="1"/>
    <col min="6" max="6" width="3.5703125" style="1930" customWidth="1"/>
    <col min="7" max="7" width="5.85546875" style="1930" customWidth="1"/>
    <col min="8" max="8" width="3.7109375" style="1930" customWidth="1"/>
    <col min="9" max="9" width="4.7109375" style="1930" customWidth="1"/>
    <col min="10" max="10" width="3.7109375" style="1930" customWidth="1"/>
    <col min="11" max="11" width="5.85546875" style="1930" customWidth="1"/>
    <col min="12" max="12" width="3.7109375" style="1930" customWidth="1"/>
    <col min="13" max="13" width="4.85546875" style="1930" customWidth="1"/>
    <col min="14" max="14" width="3.7109375" style="1930" customWidth="1"/>
    <col min="15" max="15" width="6.28515625" style="1930" customWidth="1"/>
    <col min="16" max="16" width="3.7109375" style="1930" customWidth="1"/>
    <col min="17" max="17" width="4.7109375" style="1930" customWidth="1"/>
    <col min="18" max="18" width="3.7109375" style="1930" customWidth="1"/>
    <col min="19" max="19" width="6.85546875" style="1930" customWidth="1"/>
    <col min="20" max="20" width="1.42578125" style="1930" customWidth="1"/>
    <col min="21" max="21" width="4.28515625" style="1930" customWidth="1"/>
    <col min="22" max="28" width="3.7109375" style="1930" customWidth="1"/>
    <col min="29" max="29" width="4.85546875" style="1930" customWidth="1"/>
    <col min="30" max="30" width="3" style="1930" customWidth="1"/>
    <col min="31" max="31" width="4.85546875" style="1930" customWidth="1"/>
    <col min="32" max="32" width="3.140625" style="1930" customWidth="1"/>
    <col min="33" max="33" width="4.42578125" style="1930" customWidth="1"/>
    <col min="34" max="34" width="3.7109375" style="1930" customWidth="1"/>
    <col min="35" max="35" width="5.42578125" style="1930" customWidth="1"/>
    <col min="36" max="36" width="4.140625" style="1930" customWidth="1"/>
    <col min="37" max="37" width="2.7109375" style="1930" customWidth="1"/>
    <col min="38" max="38" width="7.28515625" style="1930" customWidth="1"/>
    <col min="39" max="256" width="8.85546875" style="1930"/>
    <col min="257" max="257" width="13.85546875" style="1930" customWidth="1"/>
    <col min="258" max="258" width="12.7109375" style="1930" customWidth="1"/>
    <col min="259" max="259" width="6.140625" style="1930" customWidth="1"/>
    <col min="260" max="260" width="2.7109375" style="1930" customWidth="1"/>
    <col min="261" max="261" width="5.85546875" style="1930" customWidth="1"/>
    <col min="262" max="262" width="3.5703125" style="1930" customWidth="1"/>
    <col min="263" max="263" width="5.85546875" style="1930" customWidth="1"/>
    <col min="264" max="264" width="3.7109375" style="1930" customWidth="1"/>
    <col min="265" max="265" width="4.7109375" style="1930" customWidth="1"/>
    <col min="266" max="266" width="3.7109375" style="1930" customWidth="1"/>
    <col min="267" max="267" width="5.85546875" style="1930" customWidth="1"/>
    <col min="268" max="268" width="3.7109375" style="1930" customWidth="1"/>
    <col min="269" max="269" width="4.85546875" style="1930" customWidth="1"/>
    <col min="270" max="270" width="3.7109375" style="1930" customWidth="1"/>
    <col min="271" max="271" width="6.28515625" style="1930" customWidth="1"/>
    <col min="272" max="272" width="3.7109375" style="1930" customWidth="1"/>
    <col min="273" max="273" width="4.7109375" style="1930" customWidth="1"/>
    <col min="274" max="274" width="3.7109375" style="1930" customWidth="1"/>
    <col min="275" max="275" width="6.85546875" style="1930" customWidth="1"/>
    <col min="276" max="276" width="1.42578125" style="1930" customWidth="1"/>
    <col min="277" max="277" width="4.28515625" style="1930" customWidth="1"/>
    <col min="278" max="284" width="3.7109375" style="1930" customWidth="1"/>
    <col min="285" max="285" width="4.85546875" style="1930" customWidth="1"/>
    <col min="286" max="286" width="3" style="1930" customWidth="1"/>
    <col min="287" max="287" width="4.85546875" style="1930" customWidth="1"/>
    <col min="288" max="288" width="3.140625" style="1930" customWidth="1"/>
    <col min="289" max="289" width="4.42578125" style="1930" customWidth="1"/>
    <col min="290" max="290" width="3.7109375" style="1930" customWidth="1"/>
    <col min="291" max="291" width="5.42578125" style="1930" customWidth="1"/>
    <col min="292" max="292" width="4.140625" style="1930" customWidth="1"/>
    <col min="293" max="293" width="2.7109375" style="1930" customWidth="1"/>
    <col min="294" max="294" width="7.28515625" style="1930" customWidth="1"/>
    <col min="295" max="512" width="8.85546875" style="1930"/>
    <col min="513" max="513" width="13.85546875" style="1930" customWidth="1"/>
    <col min="514" max="514" width="12.7109375" style="1930" customWidth="1"/>
    <col min="515" max="515" width="6.140625" style="1930" customWidth="1"/>
    <col min="516" max="516" width="2.7109375" style="1930" customWidth="1"/>
    <col min="517" max="517" width="5.85546875" style="1930" customWidth="1"/>
    <col min="518" max="518" width="3.5703125" style="1930" customWidth="1"/>
    <col min="519" max="519" width="5.85546875" style="1930" customWidth="1"/>
    <col min="520" max="520" width="3.7109375" style="1930" customWidth="1"/>
    <col min="521" max="521" width="4.7109375" style="1930" customWidth="1"/>
    <col min="522" max="522" width="3.7109375" style="1930" customWidth="1"/>
    <col min="523" max="523" width="5.85546875" style="1930" customWidth="1"/>
    <col min="524" max="524" width="3.7109375" style="1930" customWidth="1"/>
    <col min="525" max="525" width="4.85546875" style="1930" customWidth="1"/>
    <col min="526" max="526" width="3.7109375" style="1930" customWidth="1"/>
    <col min="527" max="527" width="6.28515625" style="1930" customWidth="1"/>
    <col min="528" max="528" width="3.7109375" style="1930" customWidth="1"/>
    <col min="529" max="529" width="4.7109375" style="1930" customWidth="1"/>
    <col min="530" max="530" width="3.7109375" style="1930" customWidth="1"/>
    <col min="531" max="531" width="6.85546875" style="1930" customWidth="1"/>
    <col min="532" max="532" width="1.42578125" style="1930" customWidth="1"/>
    <col min="533" max="533" width="4.28515625" style="1930" customWidth="1"/>
    <col min="534" max="540" width="3.7109375" style="1930" customWidth="1"/>
    <col min="541" max="541" width="4.85546875" style="1930" customWidth="1"/>
    <col min="542" max="542" width="3" style="1930" customWidth="1"/>
    <col min="543" max="543" width="4.85546875" style="1930" customWidth="1"/>
    <col min="544" max="544" width="3.140625" style="1930" customWidth="1"/>
    <col min="545" max="545" width="4.42578125" style="1930" customWidth="1"/>
    <col min="546" max="546" width="3.7109375" style="1930" customWidth="1"/>
    <col min="547" max="547" width="5.42578125" style="1930" customWidth="1"/>
    <col min="548" max="548" width="4.140625" style="1930" customWidth="1"/>
    <col min="549" max="549" width="2.7109375" style="1930" customWidth="1"/>
    <col min="550" max="550" width="7.28515625" style="1930" customWidth="1"/>
    <col min="551" max="768" width="8.85546875" style="1930"/>
    <col min="769" max="769" width="13.85546875" style="1930" customWidth="1"/>
    <col min="770" max="770" width="12.7109375" style="1930" customWidth="1"/>
    <col min="771" max="771" width="6.140625" style="1930" customWidth="1"/>
    <col min="772" max="772" width="2.7109375" style="1930" customWidth="1"/>
    <col min="773" max="773" width="5.85546875" style="1930" customWidth="1"/>
    <col min="774" max="774" width="3.5703125" style="1930" customWidth="1"/>
    <col min="775" max="775" width="5.85546875" style="1930" customWidth="1"/>
    <col min="776" max="776" width="3.7109375" style="1930" customWidth="1"/>
    <col min="777" max="777" width="4.7109375" style="1930" customWidth="1"/>
    <col min="778" max="778" width="3.7109375" style="1930" customWidth="1"/>
    <col min="779" max="779" width="5.85546875" style="1930" customWidth="1"/>
    <col min="780" max="780" width="3.7109375" style="1930" customWidth="1"/>
    <col min="781" max="781" width="4.85546875" style="1930" customWidth="1"/>
    <col min="782" max="782" width="3.7109375" style="1930" customWidth="1"/>
    <col min="783" max="783" width="6.28515625" style="1930" customWidth="1"/>
    <col min="784" max="784" width="3.7109375" style="1930" customWidth="1"/>
    <col min="785" max="785" width="4.7109375" style="1930" customWidth="1"/>
    <col min="786" max="786" width="3.7109375" style="1930" customWidth="1"/>
    <col min="787" max="787" width="6.85546875" style="1930" customWidth="1"/>
    <col min="788" max="788" width="1.42578125" style="1930" customWidth="1"/>
    <col min="789" max="789" width="4.28515625" style="1930" customWidth="1"/>
    <col min="790" max="796" width="3.7109375" style="1930" customWidth="1"/>
    <col min="797" max="797" width="4.85546875" style="1930" customWidth="1"/>
    <col min="798" max="798" width="3" style="1930" customWidth="1"/>
    <col min="799" max="799" width="4.85546875" style="1930" customWidth="1"/>
    <col min="800" max="800" width="3.140625" style="1930" customWidth="1"/>
    <col min="801" max="801" width="4.42578125" style="1930" customWidth="1"/>
    <col min="802" max="802" width="3.7109375" style="1930" customWidth="1"/>
    <col min="803" max="803" width="5.42578125" style="1930" customWidth="1"/>
    <col min="804" max="804" width="4.140625" style="1930" customWidth="1"/>
    <col min="805" max="805" width="2.7109375" style="1930" customWidth="1"/>
    <col min="806" max="806" width="7.28515625" style="1930" customWidth="1"/>
    <col min="807" max="1024" width="8.85546875" style="1930"/>
    <col min="1025" max="1025" width="13.85546875" style="1930" customWidth="1"/>
    <col min="1026" max="1026" width="12.7109375" style="1930" customWidth="1"/>
    <col min="1027" max="1027" width="6.140625" style="1930" customWidth="1"/>
    <col min="1028" max="1028" width="2.7109375" style="1930" customWidth="1"/>
    <col min="1029" max="1029" width="5.85546875" style="1930" customWidth="1"/>
    <col min="1030" max="1030" width="3.5703125" style="1930" customWidth="1"/>
    <col min="1031" max="1031" width="5.85546875" style="1930" customWidth="1"/>
    <col min="1032" max="1032" width="3.7109375" style="1930" customWidth="1"/>
    <col min="1033" max="1033" width="4.7109375" style="1930" customWidth="1"/>
    <col min="1034" max="1034" width="3.7109375" style="1930" customWidth="1"/>
    <col min="1035" max="1035" width="5.85546875" style="1930" customWidth="1"/>
    <col min="1036" max="1036" width="3.7109375" style="1930" customWidth="1"/>
    <col min="1037" max="1037" width="4.85546875" style="1930" customWidth="1"/>
    <col min="1038" max="1038" width="3.7109375" style="1930" customWidth="1"/>
    <col min="1039" max="1039" width="6.28515625" style="1930" customWidth="1"/>
    <col min="1040" max="1040" width="3.7109375" style="1930" customWidth="1"/>
    <col min="1041" max="1041" width="4.7109375" style="1930" customWidth="1"/>
    <col min="1042" max="1042" width="3.7109375" style="1930" customWidth="1"/>
    <col min="1043" max="1043" width="6.85546875" style="1930" customWidth="1"/>
    <col min="1044" max="1044" width="1.42578125" style="1930" customWidth="1"/>
    <col min="1045" max="1045" width="4.28515625" style="1930" customWidth="1"/>
    <col min="1046" max="1052" width="3.7109375" style="1930" customWidth="1"/>
    <col min="1053" max="1053" width="4.85546875" style="1930" customWidth="1"/>
    <col min="1054" max="1054" width="3" style="1930" customWidth="1"/>
    <col min="1055" max="1055" width="4.85546875" style="1930" customWidth="1"/>
    <col min="1056" max="1056" width="3.140625" style="1930" customWidth="1"/>
    <col min="1057" max="1057" width="4.42578125" style="1930" customWidth="1"/>
    <col min="1058" max="1058" width="3.7109375" style="1930" customWidth="1"/>
    <col min="1059" max="1059" width="5.42578125" style="1930" customWidth="1"/>
    <col min="1060" max="1060" width="4.140625" style="1930" customWidth="1"/>
    <col min="1061" max="1061" width="2.7109375" style="1930" customWidth="1"/>
    <col min="1062" max="1062" width="7.28515625" style="1930" customWidth="1"/>
    <col min="1063" max="1280" width="8.85546875" style="1930"/>
    <col min="1281" max="1281" width="13.85546875" style="1930" customWidth="1"/>
    <col min="1282" max="1282" width="12.7109375" style="1930" customWidth="1"/>
    <col min="1283" max="1283" width="6.140625" style="1930" customWidth="1"/>
    <col min="1284" max="1284" width="2.7109375" style="1930" customWidth="1"/>
    <col min="1285" max="1285" width="5.85546875" style="1930" customWidth="1"/>
    <col min="1286" max="1286" width="3.5703125" style="1930" customWidth="1"/>
    <col min="1287" max="1287" width="5.85546875" style="1930" customWidth="1"/>
    <col min="1288" max="1288" width="3.7109375" style="1930" customWidth="1"/>
    <col min="1289" max="1289" width="4.7109375" style="1930" customWidth="1"/>
    <col min="1290" max="1290" width="3.7109375" style="1930" customWidth="1"/>
    <col min="1291" max="1291" width="5.85546875" style="1930" customWidth="1"/>
    <col min="1292" max="1292" width="3.7109375" style="1930" customWidth="1"/>
    <col min="1293" max="1293" width="4.85546875" style="1930" customWidth="1"/>
    <col min="1294" max="1294" width="3.7109375" style="1930" customWidth="1"/>
    <col min="1295" max="1295" width="6.28515625" style="1930" customWidth="1"/>
    <col min="1296" max="1296" width="3.7109375" style="1930" customWidth="1"/>
    <col min="1297" max="1297" width="4.7109375" style="1930" customWidth="1"/>
    <col min="1298" max="1298" width="3.7109375" style="1930" customWidth="1"/>
    <col min="1299" max="1299" width="6.85546875" style="1930" customWidth="1"/>
    <col min="1300" max="1300" width="1.42578125" style="1930" customWidth="1"/>
    <col min="1301" max="1301" width="4.28515625" style="1930" customWidth="1"/>
    <col min="1302" max="1308" width="3.7109375" style="1930" customWidth="1"/>
    <col min="1309" max="1309" width="4.85546875" style="1930" customWidth="1"/>
    <col min="1310" max="1310" width="3" style="1930" customWidth="1"/>
    <col min="1311" max="1311" width="4.85546875" style="1930" customWidth="1"/>
    <col min="1312" max="1312" width="3.140625" style="1930" customWidth="1"/>
    <col min="1313" max="1313" width="4.42578125" style="1930" customWidth="1"/>
    <col min="1314" max="1314" width="3.7109375" style="1930" customWidth="1"/>
    <col min="1315" max="1315" width="5.42578125" style="1930" customWidth="1"/>
    <col min="1316" max="1316" width="4.140625" style="1930" customWidth="1"/>
    <col min="1317" max="1317" width="2.7109375" style="1930" customWidth="1"/>
    <col min="1318" max="1318" width="7.28515625" style="1930" customWidth="1"/>
    <col min="1319" max="1536" width="8.85546875" style="1930"/>
    <col min="1537" max="1537" width="13.85546875" style="1930" customWidth="1"/>
    <col min="1538" max="1538" width="12.7109375" style="1930" customWidth="1"/>
    <col min="1539" max="1539" width="6.140625" style="1930" customWidth="1"/>
    <col min="1540" max="1540" width="2.7109375" style="1930" customWidth="1"/>
    <col min="1541" max="1541" width="5.85546875" style="1930" customWidth="1"/>
    <col min="1542" max="1542" width="3.5703125" style="1930" customWidth="1"/>
    <col min="1543" max="1543" width="5.85546875" style="1930" customWidth="1"/>
    <col min="1544" max="1544" width="3.7109375" style="1930" customWidth="1"/>
    <col min="1545" max="1545" width="4.7109375" style="1930" customWidth="1"/>
    <col min="1546" max="1546" width="3.7109375" style="1930" customWidth="1"/>
    <col min="1547" max="1547" width="5.85546875" style="1930" customWidth="1"/>
    <col min="1548" max="1548" width="3.7109375" style="1930" customWidth="1"/>
    <col min="1549" max="1549" width="4.85546875" style="1930" customWidth="1"/>
    <col min="1550" max="1550" width="3.7109375" style="1930" customWidth="1"/>
    <col min="1551" max="1551" width="6.28515625" style="1930" customWidth="1"/>
    <col min="1552" max="1552" width="3.7109375" style="1930" customWidth="1"/>
    <col min="1553" max="1553" width="4.7109375" style="1930" customWidth="1"/>
    <col min="1554" max="1554" width="3.7109375" style="1930" customWidth="1"/>
    <col min="1555" max="1555" width="6.85546875" style="1930" customWidth="1"/>
    <col min="1556" max="1556" width="1.42578125" style="1930" customWidth="1"/>
    <col min="1557" max="1557" width="4.28515625" style="1930" customWidth="1"/>
    <col min="1558" max="1564" width="3.7109375" style="1930" customWidth="1"/>
    <col min="1565" max="1565" width="4.85546875" style="1930" customWidth="1"/>
    <col min="1566" max="1566" width="3" style="1930" customWidth="1"/>
    <col min="1567" max="1567" width="4.85546875" style="1930" customWidth="1"/>
    <col min="1568" max="1568" width="3.140625" style="1930" customWidth="1"/>
    <col min="1569" max="1569" width="4.42578125" style="1930" customWidth="1"/>
    <col min="1570" max="1570" width="3.7109375" style="1930" customWidth="1"/>
    <col min="1571" max="1571" width="5.42578125" style="1930" customWidth="1"/>
    <col min="1572" max="1572" width="4.140625" style="1930" customWidth="1"/>
    <col min="1573" max="1573" width="2.7109375" style="1930" customWidth="1"/>
    <col min="1574" max="1574" width="7.28515625" style="1930" customWidth="1"/>
    <col min="1575" max="1792" width="8.85546875" style="1930"/>
    <col min="1793" max="1793" width="13.85546875" style="1930" customWidth="1"/>
    <col min="1794" max="1794" width="12.7109375" style="1930" customWidth="1"/>
    <col min="1795" max="1795" width="6.140625" style="1930" customWidth="1"/>
    <col min="1796" max="1796" width="2.7109375" style="1930" customWidth="1"/>
    <col min="1797" max="1797" width="5.85546875" style="1930" customWidth="1"/>
    <col min="1798" max="1798" width="3.5703125" style="1930" customWidth="1"/>
    <col min="1799" max="1799" width="5.85546875" style="1930" customWidth="1"/>
    <col min="1800" max="1800" width="3.7109375" style="1930" customWidth="1"/>
    <col min="1801" max="1801" width="4.7109375" style="1930" customWidth="1"/>
    <col min="1802" max="1802" width="3.7109375" style="1930" customWidth="1"/>
    <col min="1803" max="1803" width="5.85546875" style="1930" customWidth="1"/>
    <col min="1804" max="1804" width="3.7109375" style="1930" customWidth="1"/>
    <col min="1805" max="1805" width="4.85546875" style="1930" customWidth="1"/>
    <col min="1806" max="1806" width="3.7109375" style="1930" customWidth="1"/>
    <col min="1807" max="1807" width="6.28515625" style="1930" customWidth="1"/>
    <col min="1808" max="1808" width="3.7109375" style="1930" customWidth="1"/>
    <col min="1809" max="1809" width="4.7109375" style="1930" customWidth="1"/>
    <col min="1810" max="1810" width="3.7109375" style="1930" customWidth="1"/>
    <col min="1811" max="1811" width="6.85546875" style="1930" customWidth="1"/>
    <col min="1812" max="1812" width="1.42578125" style="1930" customWidth="1"/>
    <col min="1813" max="1813" width="4.28515625" style="1930" customWidth="1"/>
    <col min="1814" max="1820" width="3.7109375" style="1930" customWidth="1"/>
    <col min="1821" max="1821" width="4.85546875" style="1930" customWidth="1"/>
    <col min="1822" max="1822" width="3" style="1930" customWidth="1"/>
    <col min="1823" max="1823" width="4.85546875" style="1930" customWidth="1"/>
    <col min="1824" max="1824" width="3.140625" style="1930" customWidth="1"/>
    <col min="1825" max="1825" width="4.42578125" style="1930" customWidth="1"/>
    <col min="1826" max="1826" width="3.7109375" style="1930" customWidth="1"/>
    <col min="1827" max="1827" width="5.42578125" style="1930" customWidth="1"/>
    <col min="1828" max="1828" width="4.140625" style="1930" customWidth="1"/>
    <col min="1829" max="1829" width="2.7109375" style="1930" customWidth="1"/>
    <col min="1830" max="1830" width="7.28515625" style="1930" customWidth="1"/>
    <col min="1831" max="2048" width="8.85546875" style="1930"/>
    <col min="2049" max="2049" width="13.85546875" style="1930" customWidth="1"/>
    <col min="2050" max="2050" width="12.7109375" style="1930" customWidth="1"/>
    <col min="2051" max="2051" width="6.140625" style="1930" customWidth="1"/>
    <col min="2052" max="2052" width="2.7109375" style="1930" customWidth="1"/>
    <col min="2053" max="2053" width="5.85546875" style="1930" customWidth="1"/>
    <col min="2054" max="2054" width="3.5703125" style="1930" customWidth="1"/>
    <col min="2055" max="2055" width="5.85546875" style="1930" customWidth="1"/>
    <col min="2056" max="2056" width="3.7109375" style="1930" customWidth="1"/>
    <col min="2057" max="2057" width="4.7109375" style="1930" customWidth="1"/>
    <col min="2058" max="2058" width="3.7109375" style="1930" customWidth="1"/>
    <col min="2059" max="2059" width="5.85546875" style="1930" customWidth="1"/>
    <col min="2060" max="2060" width="3.7109375" style="1930" customWidth="1"/>
    <col min="2061" max="2061" width="4.85546875" style="1930" customWidth="1"/>
    <col min="2062" max="2062" width="3.7109375" style="1930" customWidth="1"/>
    <col min="2063" max="2063" width="6.28515625" style="1930" customWidth="1"/>
    <col min="2064" max="2064" width="3.7109375" style="1930" customWidth="1"/>
    <col min="2065" max="2065" width="4.7109375" style="1930" customWidth="1"/>
    <col min="2066" max="2066" width="3.7109375" style="1930" customWidth="1"/>
    <col min="2067" max="2067" width="6.85546875" style="1930" customWidth="1"/>
    <col min="2068" max="2068" width="1.42578125" style="1930" customWidth="1"/>
    <col min="2069" max="2069" width="4.28515625" style="1930" customWidth="1"/>
    <col min="2070" max="2076" width="3.7109375" style="1930" customWidth="1"/>
    <col min="2077" max="2077" width="4.85546875" style="1930" customWidth="1"/>
    <col min="2078" max="2078" width="3" style="1930" customWidth="1"/>
    <col min="2079" max="2079" width="4.85546875" style="1930" customWidth="1"/>
    <col min="2080" max="2080" width="3.140625" style="1930" customWidth="1"/>
    <col min="2081" max="2081" width="4.42578125" style="1930" customWidth="1"/>
    <col min="2082" max="2082" width="3.7109375" style="1930" customWidth="1"/>
    <col min="2083" max="2083" width="5.42578125" style="1930" customWidth="1"/>
    <col min="2084" max="2084" width="4.140625" style="1930" customWidth="1"/>
    <col min="2085" max="2085" width="2.7109375" style="1930" customWidth="1"/>
    <col min="2086" max="2086" width="7.28515625" style="1930" customWidth="1"/>
    <col min="2087" max="2304" width="8.85546875" style="1930"/>
    <col min="2305" max="2305" width="13.85546875" style="1930" customWidth="1"/>
    <col min="2306" max="2306" width="12.7109375" style="1930" customWidth="1"/>
    <col min="2307" max="2307" width="6.140625" style="1930" customWidth="1"/>
    <col min="2308" max="2308" width="2.7109375" style="1930" customWidth="1"/>
    <col min="2309" max="2309" width="5.85546875" style="1930" customWidth="1"/>
    <col min="2310" max="2310" width="3.5703125" style="1930" customWidth="1"/>
    <col min="2311" max="2311" width="5.85546875" style="1930" customWidth="1"/>
    <col min="2312" max="2312" width="3.7109375" style="1930" customWidth="1"/>
    <col min="2313" max="2313" width="4.7109375" style="1930" customWidth="1"/>
    <col min="2314" max="2314" width="3.7109375" style="1930" customWidth="1"/>
    <col min="2315" max="2315" width="5.85546875" style="1930" customWidth="1"/>
    <col min="2316" max="2316" width="3.7109375" style="1930" customWidth="1"/>
    <col min="2317" max="2317" width="4.85546875" style="1930" customWidth="1"/>
    <col min="2318" max="2318" width="3.7109375" style="1930" customWidth="1"/>
    <col min="2319" max="2319" width="6.28515625" style="1930" customWidth="1"/>
    <col min="2320" max="2320" width="3.7109375" style="1930" customWidth="1"/>
    <col min="2321" max="2321" width="4.7109375" style="1930" customWidth="1"/>
    <col min="2322" max="2322" width="3.7109375" style="1930" customWidth="1"/>
    <col min="2323" max="2323" width="6.85546875" style="1930" customWidth="1"/>
    <col min="2324" max="2324" width="1.42578125" style="1930" customWidth="1"/>
    <col min="2325" max="2325" width="4.28515625" style="1930" customWidth="1"/>
    <col min="2326" max="2332" width="3.7109375" style="1930" customWidth="1"/>
    <col min="2333" max="2333" width="4.85546875" style="1930" customWidth="1"/>
    <col min="2334" max="2334" width="3" style="1930" customWidth="1"/>
    <col min="2335" max="2335" width="4.85546875" style="1930" customWidth="1"/>
    <col min="2336" max="2336" width="3.140625" style="1930" customWidth="1"/>
    <col min="2337" max="2337" width="4.42578125" style="1930" customWidth="1"/>
    <col min="2338" max="2338" width="3.7109375" style="1930" customWidth="1"/>
    <col min="2339" max="2339" width="5.42578125" style="1930" customWidth="1"/>
    <col min="2340" max="2340" width="4.140625" style="1930" customWidth="1"/>
    <col min="2341" max="2341" width="2.7109375" style="1930" customWidth="1"/>
    <col min="2342" max="2342" width="7.28515625" style="1930" customWidth="1"/>
    <col min="2343" max="2560" width="8.85546875" style="1930"/>
    <col min="2561" max="2561" width="13.85546875" style="1930" customWidth="1"/>
    <col min="2562" max="2562" width="12.7109375" style="1930" customWidth="1"/>
    <col min="2563" max="2563" width="6.140625" style="1930" customWidth="1"/>
    <col min="2564" max="2564" width="2.7109375" style="1930" customWidth="1"/>
    <col min="2565" max="2565" width="5.85546875" style="1930" customWidth="1"/>
    <col min="2566" max="2566" width="3.5703125" style="1930" customWidth="1"/>
    <col min="2567" max="2567" width="5.85546875" style="1930" customWidth="1"/>
    <col min="2568" max="2568" width="3.7109375" style="1930" customWidth="1"/>
    <col min="2569" max="2569" width="4.7109375" style="1930" customWidth="1"/>
    <col min="2570" max="2570" width="3.7109375" style="1930" customWidth="1"/>
    <col min="2571" max="2571" width="5.85546875" style="1930" customWidth="1"/>
    <col min="2572" max="2572" width="3.7109375" style="1930" customWidth="1"/>
    <col min="2573" max="2573" width="4.85546875" style="1930" customWidth="1"/>
    <col min="2574" max="2574" width="3.7109375" style="1930" customWidth="1"/>
    <col min="2575" max="2575" width="6.28515625" style="1930" customWidth="1"/>
    <col min="2576" max="2576" width="3.7109375" style="1930" customWidth="1"/>
    <col min="2577" max="2577" width="4.7109375" style="1930" customWidth="1"/>
    <col min="2578" max="2578" width="3.7109375" style="1930" customWidth="1"/>
    <col min="2579" max="2579" width="6.85546875" style="1930" customWidth="1"/>
    <col min="2580" max="2580" width="1.42578125" style="1930" customWidth="1"/>
    <col min="2581" max="2581" width="4.28515625" style="1930" customWidth="1"/>
    <col min="2582" max="2588" width="3.7109375" style="1930" customWidth="1"/>
    <col min="2589" max="2589" width="4.85546875" style="1930" customWidth="1"/>
    <col min="2590" max="2590" width="3" style="1930" customWidth="1"/>
    <col min="2591" max="2591" width="4.85546875" style="1930" customWidth="1"/>
    <col min="2592" max="2592" width="3.140625" style="1930" customWidth="1"/>
    <col min="2593" max="2593" width="4.42578125" style="1930" customWidth="1"/>
    <col min="2594" max="2594" width="3.7109375" style="1930" customWidth="1"/>
    <col min="2595" max="2595" width="5.42578125" style="1930" customWidth="1"/>
    <col min="2596" max="2596" width="4.140625" style="1930" customWidth="1"/>
    <col min="2597" max="2597" width="2.7109375" style="1930" customWidth="1"/>
    <col min="2598" max="2598" width="7.28515625" style="1930" customWidth="1"/>
    <col min="2599" max="2816" width="8.85546875" style="1930"/>
    <col min="2817" max="2817" width="13.85546875" style="1930" customWidth="1"/>
    <col min="2818" max="2818" width="12.7109375" style="1930" customWidth="1"/>
    <col min="2819" max="2819" width="6.140625" style="1930" customWidth="1"/>
    <col min="2820" max="2820" width="2.7109375" style="1930" customWidth="1"/>
    <col min="2821" max="2821" width="5.85546875" style="1930" customWidth="1"/>
    <col min="2822" max="2822" width="3.5703125" style="1930" customWidth="1"/>
    <col min="2823" max="2823" width="5.85546875" style="1930" customWidth="1"/>
    <col min="2824" max="2824" width="3.7109375" style="1930" customWidth="1"/>
    <col min="2825" max="2825" width="4.7109375" style="1930" customWidth="1"/>
    <col min="2826" max="2826" width="3.7109375" style="1930" customWidth="1"/>
    <col min="2827" max="2827" width="5.85546875" style="1930" customWidth="1"/>
    <col min="2828" max="2828" width="3.7109375" style="1930" customWidth="1"/>
    <col min="2829" max="2829" width="4.85546875" style="1930" customWidth="1"/>
    <col min="2830" max="2830" width="3.7109375" style="1930" customWidth="1"/>
    <col min="2831" max="2831" width="6.28515625" style="1930" customWidth="1"/>
    <col min="2832" max="2832" width="3.7109375" style="1930" customWidth="1"/>
    <col min="2833" max="2833" width="4.7109375" style="1930" customWidth="1"/>
    <col min="2834" max="2834" width="3.7109375" style="1930" customWidth="1"/>
    <col min="2835" max="2835" width="6.85546875" style="1930" customWidth="1"/>
    <col min="2836" max="2836" width="1.42578125" style="1930" customWidth="1"/>
    <col min="2837" max="2837" width="4.28515625" style="1930" customWidth="1"/>
    <col min="2838" max="2844" width="3.7109375" style="1930" customWidth="1"/>
    <col min="2845" max="2845" width="4.85546875" style="1930" customWidth="1"/>
    <col min="2846" max="2846" width="3" style="1930" customWidth="1"/>
    <col min="2847" max="2847" width="4.85546875" style="1930" customWidth="1"/>
    <col min="2848" max="2848" width="3.140625" style="1930" customWidth="1"/>
    <col min="2849" max="2849" width="4.42578125" style="1930" customWidth="1"/>
    <col min="2850" max="2850" width="3.7109375" style="1930" customWidth="1"/>
    <col min="2851" max="2851" width="5.42578125" style="1930" customWidth="1"/>
    <col min="2852" max="2852" width="4.140625" style="1930" customWidth="1"/>
    <col min="2853" max="2853" width="2.7109375" style="1930" customWidth="1"/>
    <col min="2854" max="2854" width="7.28515625" style="1930" customWidth="1"/>
    <col min="2855" max="3072" width="8.85546875" style="1930"/>
    <col min="3073" max="3073" width="13.85546875" style="1930" customWidth="1"/>
    <col min="3074" max="3074" width="12.7109375" style="1930" customWidth="1"/>
    <col min="3075" max="3075" width="6.140625" style="1930" customWidth="1"/>
    <col min="3076" max="3076" width="2.7109375" style="1930" customWidth="1"/>
    <col min="3077" max="3077" width="5.85546875" style="1930" customWidth="1"/>
    <col min="3078" max="3078" width="3.5703125" style="1930" customWidth="1"/>
    <col min="3079" max="3079" width="5.85546875" style="1930" customWidth="1"/>
    <col min="3080" max="3080" width="3.7109375" style="1930" customWidth="1"/>
    <col min="3081" max="3081" width="4.7109375" style="1930" customWidth="1"/>
    <col min="3082" max="3082" width="3.7109375" style="1930" customWidth="1"/>
    <col min="3083" max="3083" width="5.85546875" style="1930" customWidth="1"/>
    <col min="3084" max="3084" width="3.7109375" style="1930" customWidth="1"/>
    <col min="3085" max="3085" width="4.85546875" style="1930" customWidth="1"/>
    <col min="3086" max="3086" width="3.7109375" style="1930" customWidth="1"/>
    <col min="3087" max="3087" width="6.28515625" style="1930" customWidth="1"/>
    <col min="3088" max="3088" width="3.7109375" style="1930" customWidth="1"/>
    <col min="3089" max="3089" width="4.7109375" style="1930" customWidth="1"/>
    <col min="3090" max="3090" width="3.7109375" style="1930" customWidth="1"/>
    <col min="3091" max="3091" width="6.85546875" style="1930" customWidth="1"/>
    <col min="3092" max="3092" width="1.42578125" style="1930" customWidth="1"/>
    <col min="3093" max="3093" width="4.28515625" style="1930" customWidth="1"/>
    <col min="3094" max="3100" width="3.7109375" style="1930" customWidth="1"/>
    <col min="3101" max="3101" width="4.85546875" style="1930" customWidth="1"/>
    <col min="3102" max="3102" width="3" style="1930" customWidth="1"/>
    <col min="3103" max="3103" width="4.85546875" style="1930" customWidth="1"/>
    <col min="3104" max="3104" width="3.140625" style="1930" customWidth="1"/>
    <col min="3105" max="3105" width="4.42578125" style="1930" customWidth="1"/>
    <col min="3106" max="3106" width="3.7109375" style="1930" customWidth="1"/>
    <col min="3107" max="3107" width="5.42578125" style="1930" customWidth="1"/>
    <col min="3108" max="3108" width="4.140625" style="1930" customWidth="1"/>
    <col min="3109" max="3109" width="2.7109375" style="1930" customWidth="1"/>
    <col min="3110" max="3110" width="7.28515625" style="1930" customWidth="1"/>
    <col min="3111" max="3328" width="8.85546875" style="1930"/>
    <col min="3329" max="3329" width="13.85546875" style="1930" customWidth="1"/>
    <col min="3330" max="3330" width="12.7109375" style="1930" customWidth="1"/>
    <col min="3331" max="3331" width="6.140625" style="1930" customWidth="1"/>
    <col min="3332" max="3332" width="2.7109375" style="1930" customWidth="1"/>
    <col min="3333" max="3333" width="5.85546875" style="1930" customWidth="1"/>
    <col min="3334" max="3334" width="3.5703125" style="1930" customWidth="1"/>
    <col min="3335" max="3335" width="5.85546875" style="1930" customWidth="1"/>
    <col min="3336" max="3336" width="3.7109375" style="1930" customWidth="1"/>
    <col min="3337" max="3337" width="4.7109375" style="1930" customWidth="1"/>
    <col min="3338" max="3338" width="3.7109375" style="1930" customWidth="1"/>
    <col min="3339" max="3339" width="5.85546875" style="1930" customWidth="1"/>
    <col min="3340" max="3340" width="3.7109375" style="1930" customWidth="1"/>
    <col min="3341" max="3341" width="4.85546875" style="1930" customWidth="1"/>
    <col min="3342" max="3342" width="3.7109375" style="1930" customWidth="1"/>
    <col min="3343" max="3343" width="6.28515625" style="1930" customWidth="1"/>
    <col min="3344" max="3344" width="3.7109375" style="1930" customWidth="1"/>
    <col min="3345" max="3345" width="4.7109375" style="1930" customWidth="1"/>
    <col min="3346" max="3346" width="3.7109375" style="1930" customWidth="1"/>
    <col min="3347" max="3347" width="6.85546875" style="1930" customWidth="1"/>
    <col min="3348" max="3348" width="1.42578125" style="1930" customWidth="1"/>
    <col min="3349" max="3349" width="4.28515625" style="1930" customWidth="1"/>
    <col min="3350" max="3356" width="3.7109375" style="1930" customWidth="1"/>
    <col min="3357" max="3357" width="4.85546875" style="1930" customWidth="1"/>
    <col min="3358" max="3358" width="3" style="1930" customWidth="1"/>
    <col min="3359" max="3359" width="4.85546875" style="1930" customWidth="1"/>
    <col min="3360" max="3360" width="3.140625" style="1930" customWidth="1"/>
    <col min="3361" max="3361" width="4.42578125" style="1930" customWidth="1"/>
    <col min="3362" max="3362" width="3.7109375" style="1930" customWidth="1"/>
    <col min="3363" max="3363" width="5.42578125" style="1930" customWidth="1"/>
    <col min="3364" max="3364" width="4.140625" style="1930" customWidth="1"/>
    <col min="3365" max="3365" width="2.7109375" style="1930" customWidth="1"/>
    <col min="3366" max="3366" width="7.28515625" style="1930" customWidth="1"/>
    <col min="3367" max="3584" width="8.85546875" style="1930"/>
    <col min="3585" max="3585" width="13.85546875" style="1930" customWidth="1"/>
    <col min="3586" max="3586" width="12.7109375" style="1930" customWidth="1"/>
    <col min="3587" max="3587" width="6.140625" style="1930" customWidth="1"/>
    <col min="3588" max="3588" width="2.7109375" style="1930" customWidth="1"/>
    <col min="3589" max="3589" width="5.85546875" style="1930" customWidth="1"/>
    <col min="3590" max="3590" width="3.5703125" style="1930" customWidth="1"/>
    <col min="3591" max="3591" width="5.85546875" style="1930" customWidth="1"/>
    <col min="3592" max="3592" width="3.7109375" style="1930" customWidth="1"/>
    <col min="3593" max="3593" width="4.7109375" style="1930" customWidth="1"/>
    <col min="3594" max="3594" width="3.7109375" style="1930" customWidth="1"/>
    <col min="3595" max="3595" width="5.85546875" style="1930" customWidth="1"/>
    <col min="3596" max="3596" width="3.7109375" style="1930" customWidth="1"/>
    <col min="3597" max="3597" width="4.85546875" style="1930" customWidth="1"/>
    <col min="3598" max="3598" width="3.7109375" style="1930" customWidth="1"/>
    <col min="3599" max="3599" width="6.28515625" style="1930" customWidth="1"/>
    <col min="3600" max="3600" width="3.7109375" style="1930" customWidth="1"/>
    <col min="3601" max="3601" width="4.7109375" style="1930" customWidth="1"/>
    <col min="3602" max="3602" width="3.7109375" style="1930" customWidth="1"/>
    <col min="3603" max="3603" width="6.85546875" style="1930" customWidth="1"/>
    <col min="3604" max="3604" width="1.42578125" style="1930" customWidth="1"/>
    <col min="3605" max="3605" width="4.28515625" style="1930" customWidth="1"/>
    <col min="3606" max="3612" width="3.7109375" style="1930" customWidth="1"/>
    <col min="3613" max="3613" width="4.85546875" style="1930" customWidth="1"/>
    <col min="3614" max="3614" width="3" style="1930" customWidth="1"/>
    <col min="3615" max="3615" width="4.85546875" style="1930" customWidth="1"/>
    <col min="3616" max="3616" width="3.140625" style="1930" customWidth="1"/>
    <col min="3617" max="3617" width="4.42578125" style="1930" customWidth="1"/>
    <col min="3618" max="3618" width="3.7109375" style="1930" customWidth="1"/>
    <col min="3619" max="3619" width="5.42578125" style="1930" customWidth="1"/>
    <col min="3620" max="3620" width="4.140625" style="1930" customWidth="1"/>
    <col min="3621" max="3621" width="2.7109375" style="1930" customWidth="1"/>
    <col min="3622" max="3622" width="7.28515625" style="1930" customWidth="1"/>
    <col min="3623" max="3840" width="8.85546875" style="1930"/>
    <col min="3841" max="3841" width="13.85546875" style="1930" customWidth="1"/>
    <col min="3842" max="3842" width="12.7109375" style="1930" customWidth="1"/>
    <col min="3843" max="3843" width="6.140625" style="1930" customWidth="1"/>
    <col min="3844" max="3844" width="2.7109375" style="1930" customWidth="1"/>
    <col min="3845" max="3845" width="5.85546875" style="1930" customWidth="1"/>
    <col min="3846" max="3846" width="3.5703125" style="1930" customWidth="1"/>
    <col min="3847" max="3847" width="5.85546875" style="1930" customWidth="1"/>
    <col min="3848" max="3848" width="3.7109375" style="1930" customWidth="1"/>
    <col min="3849" max="3849" width="4.7109375" style="1930" customWidth="1"/>
    <col min="3850" max="3850" width="3.7109375" style="1930" customWidth="1"/>
    <col min="3851" max="3851" width="5.85546875" style="1930" customWidth="1"/>
    <col min="3852" max="3852" width="3.7109375" style="1930" customWidth="1"/>
    <col min="3853" max="3853" width="4.85546875" style="1930" customWidth="1"/>
    <col min="3854" max="3854" width="3.7109375" style="1930" customWidth="1"/>
    <col min="3855" max="3855" width="6.28515625" style="1930" customWidth="1"/>
    <col min="3856" max="3856" width="3.7109375" style="1930" customWidth="1"/>
    <col min="3857" max="3857" width="4.7109375" style="1930" customWidth="1"/>
    <col min="3858" max="3858" width="3.7109375" style="1930" customWidth="1"/>
    <col min="3859" max="3859" width="6.85546875" style="1930" customWidth="1"/>
    <col min="3860" max="3860" width="1.42578125" style="1930" customWidth="1"/>
    <col min="3861" max="3861" width="4.28515625" style="1930" customWidth="1"/>
    <col min="3862" max="3868" width="3.7109375" style="1930" customWidth="1"/>
    <col min="3869" max="3869" width="4.85546875" style="1930" customWidth="1"/>
    <col min="3870" max="3870" width="3" style="1930" customWidth="1"/>
    <col min="3871" max="3871" width="4.85546875" style="1930" customWidth="1"/>
    <col min="3872" max="3872" width="3.140625" style="1930" customWidth="1"/>
    <col min="3873" max="3873" width="4.42578125" style="1930" customWidth="1"/>
    <col min="3874" max="3874" width="3.7109375" style="1930" customWidth="1"/>
    <col min="3875" max="3875" width="5.42578125" style="1930" customWidth="1"/>
    <col min="3876" max="3876" width="4.140625" style="1930" customWidth="1"/>
    <col min="3877" max="3877" width="2.7109375" style="1930" customWidth="1"/>
    <col min="3878" max="3878" width="7.28515625" style="1930" customWidth="1"/>
    <col min="3879" max="4096" width="8.85546875" style="1930"/>
    <col min="4097" max="4097" width="13.85546875" style="1930" customWidth="1"/>
    <col min="4098" max="4098" width="12.7109375" style="1930" customWidth="1"/>
    <col min="4099" max="4099" width="6.140625" style="1930" customWidth="1"/>
    <col min="4100" max="4100" width="2.7109375" style="1930" customWidth="1"/>
    <col min="4101" max="4101" width="5.85546875" style="1930" customWidth="1"/>
    <col min="4102" max="4102" width="3.5703125" style="1930" customWidth="1"/>
    <col min="4103" max="4103" width="5.85546875" style="1930" customWidth="1"/>
    <col min="4104" max="4104" width="3.7109375" style="1930" customWidth="1"/>
    <col min="4105" max="4105" width="4.7109375" style="1930" customWidth="1"/>
    <col min="4106" max="4106" width="3.7109375" style="1930" customWidth="1"/>
    <col min="4107" max="4107" width="5.85546875" style="1930" customWidth="1"/>
    <col min="4108" max="4108" width="3.7109375" style="1930" customWidth="1"/>
    <col min="4109" max="4109" width="4.85546875" style="1930" customWidth="1"/>
    <col min="4110" max="4110" width="3.7109375" style="1930" customWidth="1"/>
    <col min="4111" max="4111" width="6.28515625" style="1930" customWidth="1"/>
    <col min="4112" max="4112" width="3.7109375" style="1930" customWidth="1"/>
    <col min="4113" max="4113" width="4.7109375" style="1930" customWidth="1"/>
    <col min="4114" max="4114" width="3.7109375" style="1930" customWidth="1"/>
    <col min="4115" max="4115" width="6.85546875" style="1930" customWidth="1"/>
    <col min="4116" max="4116" width="1.42578125" style="1930" customWidth="1"/>
    <col min="4117" max="4117" width="4.28515625" style="1930" customWidth="1"/>
    <col min="4118" max="4124" width="3.7109375" style="1930" customWidth="1"/>
    <col min="4125" max="4125" width="4.85546875" style="1930" customWidth="1"/>
    <col min="4126" max="4126" width="3" style="1930" customWidth="1"/>
    <col min="4127" max="4127" width="4.85546875" style="1930" customWidth="1"/>
    <col min="4128" max="4128" width="3.140625" style="1930" customWidth="1"/>
    <col min="4129" max="4129" width="4.42578125" style="1930" customWidth="1"/>
    <col min="4130" max="4130" width="3.7109375" style="1930" customWidth="1"/>
    <col min="4131" max="4131" width="5.42578125" style="1930" customWidth="1"/>
    <col min="4132" max="4132" width="4.140625" style="1930" customWidth="1"/>
    <col min="4133" max="4133" width="2.7109375" style="1930" customWidth="1"/>
    <col min="4134" max="4134" width="7.28515625" style="1930" customWidth="1"/>
    <col min="4135" max="4352" width="8.85546875" style="1930"/>
    <col min="4353" max="4353" width="13.85546875" style="1930" customWidth="1"/>
    <col min="4354" max="4354" width="12.7109375" style="1930" customWidth="1"/>
    <col min="4355" max="4355" width="6.140625" style="1930" customWidth="1"/>
    <col min="4356" max="4356" width="2.7109375" style="1930" customWidth="1"/>
    <col min="4357" max="4357" width="5.85546875" style="1930" customWidth="1"/>
    <col min="4358" max="4358" width="3.5703125" style="1930" customWidth="1"/>
    <col min="4359" max="4359" width="5.85546875" style="1930" customWidth="1"/>
    <col min="4360" max="4360" width="3.7109375" style="1930" customWidth="1"/>
    <col min="4361" max="4361" width="4.7109375" style="1930" customWidth="1"/>
    <col min="4362" max="4362" width="3.7109375" style="1930" customWidth="1"/>
    <col min="4363" max="4363" width="5.85546875" style="1930" customWidth="1"/>
    <col min="4364" max="4364" width="3.7109375" style="1930" customWidth="1"/>
    <col min="4365" max="4365" width="4.85546875" style="1930" customWidth="1"/>
    <col min="4366" max="4366" width="3.7109375" style="1930" customWidth="1"/>
    <col min="4367" max="4367" width="6.28515625" style="1930" customWidth="1"/>
    <col min="4368" max="4368" width="3.7109375" style="1930" customWidth="1"/>
    <col min="4369" max="4369" width="4.7109375" style="1930" customWidth="1"/>
    <col min="4370" max="4370" width="3.7109375" style="1930" customWidth="1"/>
    <col min="4371" max="4371" width="6.85546875" style="1930" customWidth="1"/>
    <col min="4372" max="4372" width="1.42578125" style="1930" customWidth="1"/>
    <col min="4373" max="4373" width="4.28515625" style="1930" customWidth="1"/>
    <col min="4374" max="4380" width="3.7109375" style="1930" customWidth="1"/>
    <col min="4381" max="4381" width="4.85546875" style="1930" customWidth="1"/>
    <col min="4382" max="4382" width="3" style="1930" customWidth="1"/>
    <col min="4383" max="4383" width="4.85546875" style="1930" customWidth="1"/>
    <col min="4384" max="4384" width="3.140625" style="1930" customWidth="1"/>
    <col min="4385" max="4385" width="4.42578125" style="1930" customWidth="1"/>
    <col min="4386" max="4386" width="3.7109375" style="1930" customWidth="1"/>
    <col min="4387" max="4387" width="5.42578125" style="1930" customWidth="1"/>
    <col min="4388" max="4388" width="4.140625" style="1930" customWidth="1"/>
    <col min="4389" max="4389" width="2.7109375" style="1930" customWidth="1"/>
    <col min="4390" max="4390" width="7.28515625" style="1930" customWidth="1"/>
    <col min="4391" max="4608" width="8.85546875" style="1930"/>
    <col min="4609" max="4609" width="13.85546875" style="1930" customWidth="1"/>
    <col min="4610" max="4610" width="12.7109375" style="1930" customWidth="1"/>
    <col min="4611" max="4611" width="6.140625" style="1930" customWidth="1"/>
    <col min="4612" max="4612" width="2.7109375" style="1930" customWidth="1"/>
    <col min="4613" max="4613" width="5.85546875" style="1930" customWidth="1"/>
    <col min="4614" max="4614" width="3.5703125" style="1930" customWidth="1"/>
    <col min="4615" max="4615" width="5.85546875" style="1930" customWidth="1"/>
    <col min="4616" max="4616" width="3.7109375" style="1930" customWidth="1"/>
    <col min="4617" max="4617" width="4.7109375" style="1930" customWidth="1"/>
    <col min="4618" max="4618" width="3.7109375" style="1930" customWidth="1"/>
    <col min="4619" max="4619" width="5.85546875" style="1930" customWidth="1"/>
    <col min="4620" max="4620" width="3.7109375" style="1930" customWidth="1"/>
    <col min="4621" max="4621" width="4.85546875" style="1930" customWidth="1"/>
    <col min="4622" max="4622" width="3.7109375" style="1930" customWidth="1"/>
    <col min="4623" max="4623" width="6.28515625" style="1930" customWidth="1"/>
    <col min="4624" max="4624" width="3.7109375" style="1930" customWidth="1"/>
    <col min="4625" max="4625" width="4.7109375" style="1930" customWidth="1"/>
    <col min="4626" max="4626" width="3.7109375" style="1930" customWidth="1"/>
    <col min="4627" max="4627" width="6.85546875" style="1930" customWidth="1"/>
    <col min="4628" max="4628" width="1.42578125" style="1930" customWidth="1"/>
    <col min="4629" max="4629" width="4.28515625" style="1930" customWidth="1"/>
    <col min="4630" max="4636" width="3.7109375" style="1930" customWidth="1"/>
    <col min="4637" max="4637" width="4.85546875" style="1930" customWidth="1"/>
    <col min="4638" max="4638" width="3" style="1930" customWidth="1"/>
    <col min="4639" max="4639" width="4.85546875" style="1930" customWidth="1"/>
    <col min="4640" max="4640" width="3.140625" style="1930" customWidth="1"/>
    <col min="4641" max="4641" width="4.42578125" style="1930" customWidth="1"/>
    <col min="4642" max="4642" width="3.7109375" style="1930" customWidth="1"/>
    <col min="4643" max="4643" width="5.42578125" style="1930" customWidth="1"/>
    <col min="4644" max="4644" width="4.140625" style="1930" customWidth="1"/>
    <col min="4645" max="4645" width="2.7109375" style="1930" customWidth="1"/>
    <col min="4646" max="4646" width="7.28515625" style="1930" customWidth="1"/>
    <col min="4647" max="4864" width="8.85546875" style="1930"/>
    <col min="4865" max="4865" width="13.85546875" style="1930" customWidth="1"/>
    <col min="4866" max="4866" width="12.7109375" style="1930" customWidth="1"/>
    <col min="4867" max="4867" width="6.140625" style="1930" customWidth="1"/>
    <col min="4868" max="4868" width="2.7109375" style="1930" customWidth="1"/>
    <col min="4869" max="4869" width="5.85546875" style="1930" customWidth="1"/>
    <col min="4870" max="4870" width="3.5703125" style="1930" customWidth="1"/>
    <col min="4871" max="4871" width="5.85546875" style="1930" customWidth="1"/>
    <col min="4872" max="4872" width="3.7109375" style="1930" customWidth="1"/>
    <col min="4873" max="4873" width="4.7109375" style="1930" customWidth="1"/>
    <col min="4874" max="4874" width="3.7109375" style="1930" customWidth="1"/>
    <col min="4875" max="4875" width="5.85546875" style="1930" customWidth="1"/>
    <col min="4876" max="4876" width="3.7109375" style="1930" customWidth="1"/>
    <col min="4877" max="4877" width="4.85546875" style="1930" customWidth="1"/>
    <col min="4878" max="4878" width="3.7109375" style="1930" customWidth="1"/>
    <col min="4879" max="4879" width="6.28515625" style="1930" customWidth="1"/>
    <col min="4880" max="4880" width="3.7109375" style="1930" customWidth="1"/>
    <col min="4881" max="4881" width="4.7109375" style="1930" customWidth="1"/>
    <col min="4882" max="4882" width="3.7109375" style="1930" customWidth="1"/>
    <col min="4883" max="4883" width="6.85546875" style="1930" customWidth="1"/>
    <col min="4884" max="4884" width="1.42578125" style="1930" customWidth="1"/>
    <col min="4885" max="4885" width="4.28515625" style="1930" customWidth="1"/>
    <col min="4886" max="4892" width="3.7109375" style="1930" customWidth="1"/>
    <col min="4893" max="4893" width="4.85546875" style="1930" customWidth="1"/>
    <col min="4894" max="4894" width="3" style="1930" customWidth="1"/>
    <col min="4895" max="4895" width="4.85546875" style="1930" customWidth="1"/>
    <col min="4896" max="4896" width="3.140625" style="1930" customWidth="1"/>
    <col min="4897" max="4897" width="4.42578125" style="1930" customWidth="1"/>
    <col min="4898" max="4898" width="3.7109375" style="1930" customWidth="1"/>
    <col min="4899" max="4899" width="5.42578125" style="1930" customWidth="1"/>
    <col min="4900" max="4900" width="4.140625" style="1930" customWidth="1"/>
    <col min="4901" max="4901" width="2.7109375" style="1930" customWidth="1"/>
    <col min="4902" max="4902" width="7.28515625" style="1930" customWidth="1"/>
    <col min="4903" max="5120" width="8.85546875" style="1930"/>
    <col min="5121" max="5121" width="13.85546875" style="1930" customWidth="1"/>
    <col min="5122" max="5122" width="12.7109375" style="1930" customWidth="1"/>
    <col min="5123" max="5123" width="6.140625" style="1930" customWidth="1"/>
    <col min="5124" max="5124" width="2.7109375" style="1930" customWidth="1"/>
    <col min="5125" max="5125" width="5.85546875" style="1930" customWidth="1"/>
    <col min="5126" max="5126" width="3.5703125" style="1930" customWidth="1"/>
    <col min="5127" max="5127" width="5.85546875" style="1930" customWidth="1"/>
    <col min="5128" max="5128" width="3.7109375" style="1930" customWidth="1"/>
    <col min="5129" max="5129" width="4.7109375" style="1930" customWidth="1"/>
    <col min="5130" max="5130" width="3.7109375" style="1930" customWidth="1"/>
    <col min="5131" max="5131" width="5.85546875" style="1930" customWidth="1"/>
    <col min="5132" max="5132" width="3.7109375" style="1930" customWidth="1"/>
    <col min="5133" max="5133" width="4.85546875" style="1930" customWidth="1"/>
    <col min="5134" max="5134" width="3.7109375" style="1930" customWidth="1"/>
    <col min="5135" max="5135" width="6.28515625" style="1930" customWidth="1"/>
    <col min="5136" max="5136" width="3.7109375" style="1930" customWidth="1"/>
    <col min="5137" max="5137" width="4.7109375" style="1930" customWidth="1"/>
    <col min="5138" max="5138" width="3.7109375" style="1930" customWidth="1"/>
    <col min="5139" max="5139" width="6.85546875" style="1930" customWidth="1"/>
    <col min="5140" max="5140" width="1.42578125" style="1930" customWidth="1"/>
    <col min="5141" max="5141" width="4.28515625" style="1930" customWidth="1"/>
    <col min="5142" max="5148" width="3.7109375" style="1930" customWidth="1"/>
    <col min="5149" max="5149" width="4.85546875" style="1930" customWidth="1"/>
    <col min="5150" max="5150" width="3" style="1930" customWidth="1"/>
    <col min="5151" max="5151" width="4.85546875" style="1930" customWidth="1"/>
    <col min="5152" max="5152" width="3.140625" style="1930" customWidth="1"/>
    <col min="5153" max="5153" width="4.42578125" style="1930" customWidth="1"/>
    <col min="5154" max="5154" width="3.7109375" style="1930" customWidth="1"/>
    <col min="5155" max="5155" width="5.42578125" style="1930" customWidth="1"/>
    <col min="5156" max="5156" width="4.140625" style="1930" customWidth="1"/>
    <col min="5157" max="5157" width="2.7109375" style="1930" customWidth="1"/>
    <col min="5158" max="5158" width="7.28515625" style="1930" customWidth="1"/>
    <col min="5159" max="5376" width="8.85546875" style="1930"/>
    <col min="5377" max="5377" width="13.85546875" style="1930" customWidth="1"/>
    <col min="5378" max="5378" width="12.7109375" style="1930" customWidth="1"/>
    <col min="5379" max="5379" width="6.140625" style="1930" customWidth="1"/>
    <col min="5380" max="5380" width="2.7109375" style="1930" customWidth="1"/>
    <col min="5381" max="5381" width="5.85546875" style="1930" customWidth="1"/>
    <col min="5382" max="5382" width="3.5703125" style="1930" customWidth="1"/>
    <col min="5383" max="5383" width="5.85546875" style="1930" customWidth="1"/>
    <col min="5384" max="5384" width="3.7109375" style="1930" customWidth="1"/>
    <col min="5385" max="5385" width="4.7109375" style="1930" customWidth="1"/>
    <col min="5386" max="5386" width="3.7109375" style="1930" customWidth="1"/>
    <col min="5387" max="5387" width="5.85546875" style="1930" customWidth="1"/>
    <col min="5388" max="5388" width="3.7109375" style="1930" customWidth="1"/>
    <col min="5389" max="5389" width="4.85546875" style="1930" customWidth="1"/>
    <col min="5390" max="5390" width="3.7109375" style="1930" customWidth="1"/>
    <col min="5391" max="5391" width="6.28515625" style="1930" customWidth="1"/>
    <col min="5392" max="5392" width="3.7109375" style="1930" customWidth="1"/>
    <col min="5393" max="5393" width="4.7109375" style="1930" customWidth="1"/>
    <col min="5394" max="5394" width="3.7109375" style="1930" customWidth="1"/>
    <col min="5395" max="5395" width="6.85546875" style="1930" customWidth="1"/>
    <col min="5396" max="5396" width="1.42578125" style="1930" customWidth="1"/>
    <col min="5397" max="5397" width="4.28515625" style="1930" customWidth="1"/>
    <col min="5398" max="5404" width="3.7109375" style="1930" customWidth="1"/>
    <col min="5405" max="5405" width="4.85546875" style="1930" customWidth="1"/>
    <col min="5406" max="5406" width="3" style="1930" customWidth="1"/>
    <col min="5407" max="5407" width="4.85546875" style="1930" customWidth="1"/>
    <col min="5408" max="5408" width="3.140625" style="1930" customWidth="1"/>
    <col min="5409" max="5409" width="4.42578125" style="1930" customWidth="1"/>
    <col min="5410" max="5410" width="3.7109375" style="1930" customWidth="1"/>
    <col min="5411" max="5411" width="5.42578125" style="1930" customWidth="1"/>
    <col min="5412" max="5412" width="4.140625" style="1930" customWidth="1"/>
    <col min="5413" max="5413" width="2.7109375" style="1930" customWidth="1"/>
    <col min="5414" max="5414" width="7.28515625" style="1930" customWidth="1"/>
    <col min="5415" max="5632" width="8.85546875" style="1930"/>
    <col min="5633" max="5633" width="13.85546875" style="1930" customWidth="1"/>
    <col min="5634" max="5634" width="12.7109375" style="1930" customWidth="1"/>
    <col min="5635" max="5635" width="6.140625" style="1930" customWidth="1"/>
    <col min="5636" max="5636" width="2.7109375" style="1930" customWidth="1"/>
    <col min="5637" max="5637" width="5.85546875" style="1930" customWidth="1"/>
    <col min="5638" max="5638" width="3.5703125" style="1930" customWidth="1"/>
    <col min="5639" max="5639" width="5.85546875" style="1930" customWidth="1"/>
    <col min="5640" max="5640" width="3.7109375" style="1930" customWidth="1"/>
    <col min="5641" max="5641" width="4.7109375" style="1930" customWidth="1"/>
    <col min="5642" max="5642" width="3.7109375" style="1930" customWidth="1"/>
    <col min="5643" max="5643" width="5.85546875" style="1930" customWidth="1"/>
    <col min="5644" max="5644" width="3.7109375" style="1930" customWidth="1"/>
    <col min="5645" max="5645" width="4.85546875" style="1930" customWidth="1"/>
    <col min="5646" max="5646" width="3.7109375" style="1930" customWidth="1"/>
    <col min="5647" max="5647" width="6.28515625" style="1930" customWidth="1"/>
    <col min="5648" max="5648" width="3.7109375" style="1930" customWidth="1"/>
    <col min="5649" max="5649" width="4.7109375" style="1930" customWidth="1"/>
    <col min="5650" max="5650" width="3.7109375" style="1930" customWidth="1"/>
    <col min="5651" max="5651" width="6.85546875" style="1930" customWidth="1"/>
    <col min="5652" max="5652" width="1.42578125" style="1930" customWidth="1"/>
    <col min="5653" max="5653" width="4.28515625" style="1930" customWidth="1"/>
    <col min="5654" max="5660" width="3.7109375" style="1930" customWidth="1"/>
    <col min="5661" max="5661" width="4.85546875" style="1930" customWidth="1"/>
    <col min="5662" max="5662" width="3" style="1930" customWidth="1"/>
    <col min="5663" max="5663" width="4.85546875" style="1930" customWidth="1"/>
    <col min="5664" max="5664" width="3.140625" style="1930" customWidth="1"/>
    <col min="5665" max="5665" width="4.42578125" style="1930" customWidth="1"/>
    <col min="5666" max="5666" width="3.7109375" style="1930" customWidth="1"/>
    <col min="5667" max="5667" width="5.42578125" style="1930" customWidth="1"/>
    <col min="5668" max="5668" width="4.140625" style="1930" customWidth="1"/>
    <col min="5669" max="5669" width="2.7109375" style="1930" customWidth="1"/>
    <col min="5670" max="5670" width="7.28515625" style="1930" customWidth="1"/>
    <col min="5671" max="5888" width="8.85546875" style="1930"/>
    <col min="5889" max="5889" width="13.85546875" style="1930" customWidth="1"/>
    <col min="5890" max="5890" width="12.7109375" style="1930" customWidth="1"/>
    <col min="5891" max="5891" width="6.140625" style="1930" customWidth="1"/>
    <col min="5892" max="5892" width="2.7109375" style="1930" customWidth="1"/>
    <col min="5893" max="5893" width="5.85546875" style="1930" customWidth="1"/>
    <col min="5894" max="5894" width="3.5703125" style="1930" customWidth="1"/>
    <col min="5895" max="5895" width="5.85546875" style="1930" customWidth="1"/>
    <col min="5896" max="5896" width="3.7109375" style="1930" customWidth="1"/>
    <col min="5897" max="5897" width="4.7109375" style="1930" customWidth="1"/>
    <col min="5898" max="5898" width="3.7109375" style="1930" customWidth="1"/>
    <col min="5899" max="5899" width="5.85546875" style="1930" customWidth="1"/>
    <col min="5900" max="5900" width="3.7109375" style="1930" customWidth="1"/>
    <col min="5901" max="5901" width="4.85546875" style="1930" customWidth="1"/>
    <col min="5902" max="5902" width="3.7109375" style="1930" customWidth="1"/>
    <col min="5903" max="5903" width="6.28515625" style="1930" customWidth="1"/>
    <col min="5904" max="5904" width="3.7109375" style="1930" customWidth="1"/>
    <col min="5905" max="5905" width="4.7109375" style="1930" customWidth="1"/>
    <col min="5906" max="5906" width="3.7109375" style="1930" customWidth="1"/>
    <col min="5907" max="5907" width="6.85546875" style="1930" customWidth="1"/>
    <col min="5908" max="5908" width="1.42578125" style="1930" customWidth="1"/>
    <col min="5909" max="5909" width="4.28515625" style="1930" customWidth="1"/>
    <col min="5910" max="5916" width="3.7109375" style="1930" customWidth="1"/>
    <col min="5917" max="5917" width="4.85546875" style="1930" customWidth="1"/>
    <col min="5918" max="5918" width="3" style="1930" customWidth="1"/>
    <col min="5919" max="5919" width="4.85546875" style="1930" customWidth="1"/>
    <col min="5920" max="5920" width="3.140625" style="1930" customWidth="1"/>
    <col min="5921" max="5921" width="4.42578125" style="1930" customWidth="1"/>
    <col min="5922" max="5922" width="3.7109375" style="1930" customWidth="1"/>
    <col min="5923" max="5923" width="5.42578125" style="1930" customWidth="1"/>
    <col min="5924" max="5924" width="4.140625" style="1930" customWidth="1"/>
    <col min="5925" max="5925" width="2.7109375" style="1930" customWidth="1"/>
    <col min="5926" max="5926" width="7.28515625" style="1930" customWidth="1"/>
    <col min="5927" max="6144" width="8.85546875" style="1930"/>
    <col min="6145" max="6145" width="13.85546875" style="1930" customWidth="1"/>
    <col min="6146" max="6146" width="12.7109375" style="1930" customWidth="1"/>
    <col min="6147" max="6147" width="6.140625" style="1930" customWidth="1"/>
    <col min="6148" max="6148" width="2.7109375" style="1930" customWidth="1"/>
    <col min="6149" max="6149" width="5.85546875" style="1930" customWidth="1"/>
    <col min="6150" max="6150" width="3.5703125" style="1930" customWidth="1"/>
    <col min="6151" max="6151" width="5.85546875" style="1930" customWidth="1"/>
    <col min="6152" max="6152" width="3.7109375" style="1930" customWidth="1"/>
    <col min="6153" max="6153" width="4.7109375" style="1930" customWidth="1"/>
    <col min="6154" max="6154" width="3.7109375" style="1930" customWidth="1"/>
    <col min="6155" max="6155" width="5.85546875" style="1930" customWidth="1"/>
    <col min="6156" max="6156" width="3.7109375" style="1930" customWidth="1"/>
    <col min="6157" max="6157" width="4.85546875" style="1930" customWidth="1"/>
    <col min="6158" max="6158" width="3.7109375" style="1930" customWidth="1"/>
    <col min="6159" max="6159" width="6.28515625" style="1930" customWidth="1"/>
    <col min="6160" max="6160" width="3.7109375" style="1930" customWidth="1"/>
    <col min="6161" max="6161" width="4.7109375" style="1930" customWidth="1"/>
    <col min="6162" max="6162" width="3.7109375" style="1930" customWidth="1"/>
    <col min="6163" max="6163" width="6.85546875" style="1930" customWidth="1"/>
    <col min="6164" max="6164" width="1.42578125" style="1930" customWidth="1"/>
    <col min="6165" max="6165" width="4.28515625" style="1930" customWidth="1"/>
    <col min="6166" max="6172" width="3.7109375" style="1930" customWidth="1"/>
    <col min="6173" max="6173" width="4.85546875" style="1930" customWidth="1"/>
    <col min="6174" max="6174" width="3" style="1930" customWidth="1"/>
    <col min="6175" max="6175" width="4.85546875" style="1930" customWidth="1"/>
    <col min="6176" max="6176" width="3.140625" style="1930" customWidth="1"/>
    <col min="6177" max="6177" width="4.42578125" style="1930" customWidth="1"/>
    <col min="6178" max="6178" width="3.7109375" style="1930" customWidth="1"/>
    <col min="6179" max="6179" width="5.42578125" style="1930" customWidth="1"/>
    <col min="6180" max="6180" width="4.140625" style="1930" customWidth="1"/>
    <col min="6181" max="6181" width="2.7109375" style="1930" customWidth="1"/>
    <col min="6182" max="6182" width="7.28515625" style="1930" customWidth="1"/>
    <col min="6183" max="6400" width="8.85546875" style="1930"/>
    <col min="6401" max="6401" width="13.85546875" style="1930" customWidth="1"/>
    <col min="6402" max="6402" width="12.7109375" style="1930" customWidth="1"/>
    <col min="6403" max="6403" width="6.140625" style="1930" customWidth="1"/>
    <col min="6404" max="6404" width="2.7109375" style="1930" customWidth="1"/>
    <col min="6405" max="6405" width="5.85546875" style="1930" customWidth="1"/>
    <col min="6406" max="6406" width="3.5703125" style="1930" customWidth="1"/>
    <col min="6407" max="6407" width="5.85546875" style="1930" customWidth="1"/>
    <col min="6408" max="6408" width="3.7109375" style="1930" customWidth="1"/>
    <col min="6409" max="6409" width="4.7109375" style="1930" customWidth="1"/>
    <col min="6410" max="6410" width="3.7109375" style="1930" customWidth="1"/>
    <col min="6411" max="6411" width="5.85546875" style="1930" customWidth="1"/>
    <col min="6412" max="6412" width="3.7109375" style="1930" customWidth="1"/>
    <col min="6413" max="6413" width="4.85546875" style="1930" customWidth="1"/>
    <col min="6414" max="6414" width="3.7109375" style="1930" customWidth="1"/>
    <col min="6415" max="6415" width="6.28515625" style="1930" customWidth="1"/>
    <col min="6416" max="6416" width="3.7109375" style="1930" customWidth="1"/>
    <col min="6417" max="6417" width="4.7109375" style="1930" customWidth="1"/>
    <col min="6418" max="6418" width="3.7109375" style="1930" customWidth="1"/>
    <col min="6419" max="6419" width="6.85546875" style="1930" customWidth="1"/>
    <col min="6420" max="6420" width="1.42578125" style="1930" customWidth="1"/>
    <col min="6421" max="6421" width="4.28515625" style="1930" customWidth="1"/>
    <col min="6422" max="6428" width="3.7109375" style="1930" customWidth="1"/>
    <col min="6429" max="6429" width="4.85546875" style="1930" customWidth="1"/>
    <col min="6430" max="6430" width="3" style="1930" customWidth="1"/>
    <col min="6431" max="6431" width="4.85546875" style="1930" customWidth="1"/>
    <col min="6432" max="6432" width="3.140625" style="1930" customWidth="1"/>
    <col min="6433" max="6433" width="4.42578125" style="1930" customWidth="1"/>
    <col min="6434" max="6434" width="3.7109375" style="1930" customWidth="1"/>
    <col min="6435" max="6435" width="5.42578125" style="1930" customWidth="1"/>
    <col min="6436" max="6436" width="4.140625" style="1930" customWidth="1"/>
    <col min="6437" max="6437" width="2.7109375" style="1930" customWidth="1"/>
    <col min="6438" max="6438" width="7.28515625" style="1930" customWidth="1"/>
    <col min="6439" max="6656" width="8.85546875" style="1930"/>
    <col min="6657" max="6657" width="13.85546875" style="1930" customWidth="1"/>
    <col min="6658" max="6658" width="12.7109375" style="1930" customWidth="1"/>
    <col min="6659" max="6659" width="6.140625" style="1930" customWidth="1"/>
    <col min="6660" max="6660" width="2.7109375" style="1930" customWidth="1"/>
    <col min="6661" max="6661" width="5.85546875" style="1930" customWidth="1"/>
    <col min="6662" max="6662" width="3.5703125" style="1930" customWidth="1"/>
    <col min="6663" max="6663" width="5.85546875" style="1930" customWidth="1"/>
    <col min="6664" max="6664" width="3.7109375" style="1930" customWidth="1"/>
    <col min="6665" max="6665" width="4.7109375" style="1930" customWidth="1"/>
    <col min="6666" max="6666" width="3.7109375" style="1930" customWidth="1"/>
    <col min="6667" max="6667" width="5.85546875" style="1930" customWidth="1"/>
    <col min="6668" max="6668" width="3.7109375" style="1930" customWidth="1"/>
    <col min="6669" max="6669" width="4.85546875" style="1930" customWidth="1"/>
    <col min="6670" max="6670" width="3.7109375" style="1930" customWidth="1"/>
    <col min="6671" max="6671" width="6.28515625" style="1930" customWidth="1"/>
    <col min="6672" max="6672" width="3.7109375" style="1930" customWidth="1"/>
    <col min="6673" max="6673" width="4.7109375" style="1930" customWidth="1"/>
    <col min="6674" max="6674" width="3.7109375" style="1930" customWidth="1"/>
    <col min="6675" max="6675" width="6.85546875" style="1930" customWidth="1"/>
    <col min="6676" max="6676" width="1.42578125" style="1930" customWidth="1"/>
    <col min="6677" max="6677" width="4.28515625" style="1930" customWidth="1"/>
    <col min="6678" max="6684" width="3.7109375" style="1930" customWidth="1"/>
    <col min="6685" max="6685" width="4.85546875" style="1930" customWidth="1"/>
    <col min="6686" max="6686" width="3" style="1930" customWidth="1"/>
    <col min="6687" max="6687" width="4.85546875" style="1930" customWidth="1"/>
    <col min="6688" max="6688" width="3.140625" style="1930" customWidth="1"/>
    <col min="6689" max="6689" width="4.42578125" style="1930" customWidth="1"/>
    <col min="6690" max="6690" width="3.7109375" style="1930" customWidth="1"/>
    <col min="6691" max="6691" width="5.42578125" style="1930" customWidth="1"/>
    <col min="6692" max="6692" width="4.140625" style="1930" customWidth="1"/>
    <col min="6693" max="6693" width="2.7109375" style="1930" customWidth="1"/>
    <col min="6694" max="6694" width="7.28515625" style="1930" customWidth="1"/>
    <col min="6695" max="6912" width="8.85546875" style="1930"/>
    <col min="6913" max="6913" width="13.85546875" style="1930" customWidth="1"/>
    <col min="6914" max="6914" width="12.7109375" style="1930" customWidth="1"/>
    <col min="6915" max="6915" width="6.140625" style="1930" customWidth="1"/>
    <col min="6916" max="6916" width="2.7109375" style="1930" customWidth="1"/>
    <col min="6917" max="6917" width="5.85546875" style="1930" customWidth="1"/>
    <col min="6918" max="6918" width="3.5703125" style="1930" customWidth="1"/>
    <col min="6919" max="6919" width="5.85546875" style="1930" customWidth="1"/>
    <col min="6920" max="6920" width="3.7109375" style="1930" customWidth="1"/>
    <col min="6921" max="6921" width="4.7109375" style="1930" customWidth="1"/>
    <col min="6922" max="6922" width="3.7109375" style="1930" customWidth="1"/>
    <col min="6923" max="6923" width="5.85546875" style="1930" customWidth="1"/>
    <col min="6924" max="6924" width="3.7109375" style="1930" customWidth="1"/>
    <col min="6925" max="6925" width="4.85546875" style="1930" customWidth="1"/>
    <col min="6926" max="6926" width="3.7109375" style="1930" customWidth="1"/>
    <col min="6927" max="6927" width="6.28515625" style="1930" customWidth="1"/>
    <col min="6928" max="6928" width="3.7109375" style="1930" customWidth="1"/>
    <col min="6929" max="6929" width="4.7109375" style="1930" customWidth="1"/>
    <col min="6930" max="6930" width="3.7109375" style="1930" customWidth="1"/>
    <col min="6931" max="6931" width="6.85546875" style="1930" customWidth="1"/>
    <col min="6932" max="6932" width="1.42578125" style="1930" customWidth="1"/>
    <col min="6933" max="6933" width="4.28515625" style="1930" customWidth="1"/>
    <col min="6934" max="6940" width="3.7109375" style="1930" customWidth="1"/>
    <col min="6941" max="6941" width="4.85546875" style="1930" customWidth="1"/>
    <col min="6942" max="6942" width="3" style="1930" customWidth="1"/>
    <col min="6943" max="6943" width="4.85546875" style="1930" customWidth="1"/>
    <col min="6944" max="6944" width="3.140625" style="1930" customWidth="1"/>
    <col min="6945" max="6945" width="4.42578125" style="1930" customWidth="1"/>
    <col min="6946" max="6946" width="3.7109375" style="1930" customWidth="1"/>
    <col min="6947" max="6947" width="5.42578125" style="1930" customWidth="1"/>
    <col min="6948" max="6948" width="4.140625" style="1930" customWidth="1"/>
    <col min="6949" max="6949" width="2.7109375" style="1930" customWidth="1"/>
    <col min="6950" max="6950" width="7.28515625" style="1930" customWidth="1"/>
    <col min="6951" max="7168" width="8.85546875" style="1930"/>
    <col min="7169" max="7169" width="13.85546875" style="1930" customWidth="1"/>
    <col min="7170" max="7170" width="12.7109375" style="1930" customWidth="1"/>
    <col min="7171" max="7171" width="6.140625" style="1930" customWidth="1"/>
    <col min="7172" max="7172" width="2.7109375" style="1930" customWidth="1"/>
    <col min="7173" max="7173" width="5.85546875" style="1930" customWidth="1"/>
    <col min="7174" max="7174" width="3.5703125" style="1930" customWidth="1"/>
    <col min="7175" max="7175" width="5.85546875" style="1930" customWidth="1"/>
    <col min="7176" max="7176" width="3.7109375" style="1930" customWidth="1"/>
    <col min="7177" max="7177" width="4.7109375" style="1930" customWidth="1"/>
    <col min="7178" max="7178" width="3.7109375" style="1930" customWidth="1"/>
    <col min="7179" max="7179" width="5.85546875" style="1930" customWidth="1"/>
    <col min="7180" max="7180" width="3.7109375" style="1930" customWidth="1"/>
    <col min="7181" max="7181" width="4.85546875" style="1930" customWidth="1"/>
    <col min="7182" max="7182" width="3.7109375" style="1930" customWidth="1"/>
    <col min="7183" max="7183" width="6.28515625" style="1930" customWidth="1"/>
    <col min="7184" max="7184" width="3.7109375" style="1930" customWidth="1"/>
    <col min="7185" max="7185" width="4.7109375" style="1930" customWidth="1"/>
    <col min="7186" max="7186" width="3.7109375" style="1930" customWidth="1"/>
    <col min="7187" max="7187" width="6.85546875" style="1930" customWidth="1"/>
    <col min="7188" max="7188" width="1.42578125" style="1930" customWidth="1"/>
    <col min="7189" max="7189" width="4.28515625" style="1930" customWidth="1"/>
    <col min="7190" max="7196" width="3.7109375" style="1930" customWidth="1"/>
    <col min="7197" max="7197" width="4.85546875" style="1930" customWidth="1"/>
    <col min="7198" max="7198" width="3" style="1930" customWidth="1"/>
    <col min="7199" max="7199" width="4.85546875" style="1930" customWidth="1"/>
    <col min="7200" max="7200" width="3.140625" style="1930" customWidth="1"/>
    <col min="7201" max="7201" width="4.42578125" style="1930" customWidth="1"/>
    <col min="7202" max="7202" width="3.7109375" style="1930" customWidth="1"/>
    <col min="7203" max="7203" width="5.42578125" style="1930" customWidth="1"/>
    <col min="7204" max="7204" width="4.140625" style="1930" customWidth="1"/>
    <col min="7205" max="7205" width="2.7109375" style="1930" customWidth="1"/>
    <col min="7206" max="7206" width="7.28515625" style="1930" customWidth="1"/>
    <col min="7207" max="7424" width="8.85546875" style="1930"/>
    <col min="7425" max="7425" width="13.85546875" style="1930" customWidth="1"/>
    <col min="7426" max="7426" width="12.7109375" style="1930" customWidth="1"/>
    <col min="7427" max="7427" width="6.140625" style="1930" customWidth="1"/>
    <col min="7428" max="7428" width="2.7109375" style="1930" customWidth="1"/>
    <col min="7429" max="7429" width="5.85546875" style="1930" customWidth="1"/>
    <col min="7430" max="7430" width="3.5703125" style="1930" customWidth="1"/>
    <col min="7431" max="7431" width="5.85546875" style="1930" customWidth="1"/>
    <col min="7432" max="7432" width="3.7109375" style="1930" customWidth="1"/>
    <col min="7433" max="7433" width="4.7109375" style="1930" customWidth="1"/>
    <col min="7434" max="7434" width="3.7109375" style="1930" customWidth="1"/>
    <col min="7435" max="7435" width="5.85546875" style="1930" customWidth="1"/>
    <col min="7436" max="7436" width="3.7109375" style="1930" customWidth="1"/>
    <col min="7437" max="7437" width="4.85546875" style="1930" customWidth="1"/>
    <col min="7438" max="7438" width="3.7109375" style="1930" customWidth="1"/>
    <col min="7439" max="7439" width="6.28515625" style="1930" customWidth="1"/>
    <col min="7440" max="7440" width="3.7109375" style="1930" customWidth="1"/>
    <col min="7441" max="7441" width="4.7109375" style="1930" customWidth="1"/>
    <col min="7442" max="7442" width="3.7109375" style="1930" customWidth="1"/>
    <col min="7443" max="7443" width="6.85546875" style="1930" customWidth="1"/>
    <col min="7444" max="7444" width="1.42578125" style="1930" customWidth="1"/>
    <col min="7445" max="7445" width="4.28515625" style="1930" customWidth="1"/>
    <col min="7446" max="7452" width="3.7109375" style="1930" customWidth="1"/>
    <col min="7453" max="7453" width="4.85546875" style="1930" customWidth="1"/>
    <col min="7454" max="7454" width="3" style="1930" customWidth="1"/>
    <col min="7455" max="7455" width="4.85546875" style="1930" customWidth="1"/>
    <col min="7456" max="7456" width="3.140625" style="1930" customWidth="1"/>
    <col min="7457" max="7457" width="4.42578125" style="1930" customWidth="1"/>
    <col min="7458" max="7458" width="3.7109375" style="1930" customWidth="1"/>
    <col min="7459" max="7459" width="5.42578125" style="1930" customWidth="1"/>
    <col min="7460" max="7460" width="4.140625" style="1930" customWidth="1"/>
    <col min="7461" max="7461" width="2.7109375" style="1930" customWidth="1"/>
    <col min="7462" max="7462" width="7.28515625" style="1930" customWidth="1"/>
    <col min="7463" max="7680" width="8.85546875" style="1930"/>
    <col min="7681" max="7681" width="13.85546875" style="1930" customWidth="1"/>
    <col min="7682" max="7682" width="12.7109375" style="1930" customWidth="1"/>
    <col min="7683" max="7683" width="6.140625" style="1930" customWidth="1"/>
    <col min="7684" max="7684" width="2.7109375" style="1930" customWidth="1"/>
    <col min="7685" max="7685" width="5.85546875" style="1930" customWidth="1"/>
    <col min="7686" max="7686" width="3.5703125" style="1930" customWidth="1"/>
    <col min="7687" max="7687" width="5.85546875" style="1930" customWidth="1"/>
    <col min="7688" max="7688" width="3.7109375" style="1930" customWidth="1"/>
    <col min="7689" max="7689" width="4.7109375" style="1930" customWidth="1"/>
    <col min="7690" max="7690" width="3.7109375" style="1930" customWidth="1"/>
    <col min="7691" max="7691" width="5.85546875" style="1930" customWidth="1"/>
    <col min="7692" max="7692" width="3.7109375" style="1930" customWidth="1"/>
    <col min="7693" max="7693" width="4.85546875" style="1930" customWidth="1"/>
    <col min="7694" max="7694" width="3.7109375" style="1930" customWidth="1"/>
    <col min="7695" max="7695" width="6.28515625" style="1930" customWidth="1"/>
    <col min="7696" max="7696" width="3.7109375" style="1930" customWidth="1"/>
    <col min="7697" max="7697" width="4.7109375" style="1930" customWidth="1"/>
    <col min="7698" max="7698" width="3.7109375" style="1930" customWidth="1"/>
    <col min="7699" max="7699" width="6.85546875" style="1930" customWidth="1"/>
    <col min="7700" max="7700" width="1.42578125" style="1930" customWidth="1"/>
    <col min="7701" max="7701" width="4.28515625" style="1930" customWidth="1"/>
    <col min="7702" max="7708" width="3.7109375" style="1930" customWidth="1"/>
    <col min="7709" max="7709" width="4.85546875" style="1930" customWidth="1"/>
    <col min="7710" max="7710" width="3" style="1930" customWidth="1"/>
    <col min="7711" max="7711" width="4.85546875" style="1930" customWidth="1"/>
    <col min="7712" max="7712" width="3.140625" style="1930" customWidth="1"/>
    <col min="7713" max="7713" width="4.42578125" style="1930" customWidth="1"/>
    <col min="7714" max="7714" width="3.7109375" style="1930" customWidth="1"/>
    <col min="7715" max="7715" width="5.42578125" style="1930" customWidth="1"/>
    <col min="7716" max="7716" width="4.140625" style="1930" customWidth="1"/>
    <col min="7717" max="7717" width="2.7109375" style="1930" customWidth="1"/>
    <col min="7718" max="7718" width="7.28515625" style="1930" customWidth="1"/>
    <col min="7719" max="7936" width="8.85546875" style="1930"/>
    <col min="7937" max="7937" width="13.85546875" style="1930" customWidth="1"/>
    <col min="7938" max="7938" width="12.7109375" style="1930" customWidth="1"/>
    <col min="7939" max="7939" width="6.140625" style="1930" customWidth="1"/>
    <col min="7940" max="7940" width="2.7109375" style="1930" customWidth="1"/>
    <col min="7941" max="7941" width="5.85546875" style="1930" customWidth="1"/>
    <col min="7942" max="7942" width="3.5703125" style="1930" customWidth="1"/>
    <col min="7943" max="7943" width="5.85546875" style="1930" customWidth="1"/>
    <col min="7944" max="7944" width="3.7109375" style="1930" customWidth="1"/>
    <col min="7945" max="7945" width="4.7109375" style="1930" customWidth="1"/>
    <col min="7946" max="7946" width="3.7109375" style="1930" customWidth="1"/>
    <col min="7947" max="7947" width="5.85546875" style="1930" customWidth="1"/>
    <col min="7948" max="7948" width="3.7109375" style="1930" customWidth="1"/>
    <col min="7949" max="7949" width="4.85546875" style="1930" customWidth="1"/>
    <col min="7950" max="7950" width="3.7109375" style="1930" customWidth="1"/>
    <col min="7951" max="7951" width="6.28515625" style="1930" customWidth="1"/>
    <col min="7952" max="7952" width="3.7109375" style="1930" customWidth="1"/>
    <col min="7953" max="7953" width="4.7109375" style="1930" customWidth="1"/>
    <col min="7954" max="7954" width="3.7109375" style="1930" customWidth="1"/>
    <col min="7955" max="7955" width="6.85546875" style="1930" customWidth="1"/>
    <col min="7956" max="7956" width="1.42578125" style="1930" customWidth="1"/>
    <col min="7957" max="7957" width="4.28515625" style="1930" customWidth="1"/>
    <col min="7958" max="7964" width="3.7109375" style="1930" customWidth="1"/>
    <col min="7965" max="7965" width="4.85546875" style="1930" customWidth="1"/>
    <col min="7966" max="7966" width="3" style="1930" customWidth="1"/>
    <col min="7967" max="7967" width="4.85546875" style="1930" customWidth="1"/>
    <col min="7968" max="7968" width="3.140625" style="1930" customWidth="1"/>
    <col min="7969" max="7969" width="4.42578125" style="1930" customWidth="1"/>
    <col min="7970" max="7970" width="3.7109375" style="1930" customWidth="1"/>
    <col min="7971" max="7971" width="5.42578125" style="1930" customWidth="1"/>
    <col min="7972" max="7972" width="4.140625" style="1930" customWidth="1"/>
    <col min="7973" max="7973" width="2.7109375" style="1930" customWidth="1"/>
    <col min="7974" max="7974" width="7.28515625" style="1930" customWidth="1"/>
    <col min="7975" max="8192" width="8.85546875" style="1930"/>
    <col min="8193" max="8193" width="13.85546875" style="1930" customWidth="1"/>
    <col min="8194" max="8194" width="12.7109375" style="1930" customWidth="1"/>
    <col min="8195" max="8195" width="6.140625" style="1930" customWidth="1"/>
    <col min="8196" max="8196" width="2.7109375" style="1930" customWidth="1"/>
    <col min="8197" max="8197" width="5.85546875" style="1930" customWidth="1"/>
    <col min="8198" max="8198" width="3.5703125" style="1930" customWidth="1"/>
    <col min="8199" max="8199" width="5.85546875" style="1930" customWidth="1"/>
    <col min="8200" max="8200" width="3.7109375" style="1930" customWidth="1"/>
    <col min="8201" max="8201" width="4.7109375" style="1930" customWidth="1"/>
    <col min="8202" max="8202" width="3.7109375" style="1930" customWidth="1"/>
    <col min="8203" max="8203" width="5.85546875" style="1930" customWidth="1"/>
    <col min="8204" max="8204" width="3.7109375" style="1930" customWidth="1"/>
    <col min="8205" max="8205" width="4.85546875" style="1930" customWidth="1"/>
    <col min="8206" max="8206" width="3.7109375" style="1930" customWidth="1"/>
    <col min="8207" max="8207" width="6.28515625" style="1930" customWidth="1"/>
    <col min="8208" max="8208" width="3.7109375" style="1930" customWidth="1"/>
    <col min="8209" max="8209" width="4.7109375" style="1930" customWidth="1"/>
    <col min="8210" max="8210" width="3.7109375" style="1930" customWidth="1"/>
    <col min="8211" max="8211" width="6.85546875" style="1930" customWidth="1"/>
    <col min="8212" max="8212" width="1.42578125" style="1930" customWidth="1"/>
    <col min="8213" max="8213" width="4.28515625" style="1930" customWidth="1"/>
    <col min="8214" max="8220" width="3.7109375" style="1930" customWidth="1"/>
    <col min="8221" max="8221" width="4.85546875" style="1930" customWidth="1"/>
    <col min="8222" max="8222" width="3" style="1930" customWidth="1"/>
    <col min="8223" max="8223" width="4.85546875" style="1930" customWidth="1"/>
    <col min="8224" max="8224" width="3.140625" style="1930" customWidth="1"/>
    <col min="8225" max="8225" width="4.42578125" style="1930" customWidth="1"/>
    <col min="8226" max="8226" width="3.7109375" style="1930" customWidth="1"/>
    <col min="8227" max="8227" width="5.42578125" style="1930" customWidth="1"/>
    <col min="8228" max="8228" width="4.140625" style="1930" customWidth="1"/>
    <col min="8229" max="8229" width="2.7109375" style="1930" customWidth="1"/>
    <col min="8230" max="8230" width="7.28515625" style="1930" customWidth="1"/>
    <col min="8231" max="8448" width="8.85546875" style="1930"/>
    <col min="8449" max="8449" width="13.85546875" style="1930" customWidth="1"/>
    <col min="8450" max="8450" width="12.7109375" style="1930" customWidth="1"/>
    <col min="8451" max="8451" width="6.140625" style="1930" customWidth="1"/>
    <col min="8452" max="8452" width="2.7109375" style="1930" customWidth="1"/>
    <col min="8453" max="8453" width="5.85546875" style="1930" customWidth="1"/>
    <col min="8454" max="8454" width="3.5703125" style="1930" customWidth="1"/>
    <col min="8455" max="8455" width="5.85546875" style="1930" customWidth="1"/>
    <col min="8456" max="8456" width="3.7109375" style="1930" customWidth="1"/>
    <col min="8457" max="8457" width="4.7109375" style="1930" customWidth="1"/>
    <col min="8458" max="8458" width="3.7109375" style="1930" customWidth="1"/>
    <col min="8459" max="8459" width="5.85546875" style="1930" customWidth="1"/>
    <col min="8460" max="8460" width="3.7109375" style="1930" customWidth="1"/>
    <col min="8461" max="8461" width="4.85546875" style="1930" customWidth="1"/>
    <col min="8462" max="8462" width="3.7109375" style="1930" customWidth="1"/>
    <col min="8463" max="8463" width="6.28515625" style="1930" customWidth="1"/>
    <col min="8464" max="8464" width="3.7109375" style="1930" customWidth="1"/>
    <col min="8465" max="8465" width="4.7109375" style="1930" customWidth="1"/>
    <col min="8466" max="8466" width="3.7109375" style="1930" customWidth="1"/>
    <col min="8467" max="8467" width="6.85546875" style="1930" customWidth="1"/>
    <col min="8468" max="8468" width="1.42578125" style="1930" customWidth="1"/>
    <col min="8469" max="8469" width="4.28515625" style="1930" customWidth="1"/>
    <col min="8470" max="8476" width="3.7109375" style="1930" customWidth="1"/>
    <col min="8477" max="8477" width="4.85546875" style="1930" customWidth="1"/>
    <col min="8478" max="8478" width="3" style="1930" customWidth="1"/>
    <col min="8479" max="8479" width="4.85546875" style="1930" customWidth="1"/>
    <col min="8480" max="8480" width="3.140625" style="1930" customWidth="1"/>
    <col min="8481" max="8481" width="4.42578125" style="1930" customWidth="1"/>
    <col min="8482" max="8482" width="3.7109375" style="1930" customWidth="1"/>
    <col min="8483" max="8483" width="5.42578125" style="1930" customWidth="1"/>
    <col min="8484" max="8484" width="4.140625" style="1930" customWidth="1"/>
    <col min="8485" max="8485" width="2.7109375" style="1930" customWidth="1"/>
    <col min="8486" max="8486" width="7.28515625" style="1930" customWidth="1"/>
    <col min="8487" max="8704" width="8.85546875" style="1930"/>
    <col min="8705" max="8705" width="13.85546875" style="1930" customWidth="1"/>
    <col min="8706" max="8706" width="12.7109375" style="1930" customWidth="1"/>
    <col min="8707" max="8707" width="6.140625" style="1930" customWidth="1"/>
    <col min="8708" max="8708" width="2.7109375" style="1930" customWidth="1"/>
    <col min="8709" max="8709" width="5.85546875" style="1930" customWidth="1"/>
    <col min="8710" max="8710" width="3.5703125" style="1930" customWidth="1"/>
    <col min="8711" max="8711" width="5.85546875" style="1930" customWidth="1"/>
    <col min="8712" max="8712" width="3.7109375" style="1930" customWidth="1"/>
    <col min="8713" max="8713" width="4.7109375" style="1930" customWidth="1"/>
    <col min="8714" max="8714" width="3.7109375" style="1930" customWidth="1"/>
    <col min="8715" max="8715" width="5.85546875" style="1930" customWidth="1"/>
    <col min="8716" max="8716" width="3.7109375" style="1930" customWidth="1"/>
    <col min="8717" max="8717" width="4.85546875" style="1930" customWidth="1"/>
    <col min="8718" max="8718" width="3.7109375" style="1930" customWidth="1"/>
    <col min="8719" max="8719" width="6.28515625" style="1930" customWidth="1"/>
    <col min="8720" max="8720" width="3.7109375" style="1930" customWidth="1"/>
    <col min="8721" max="8721" width="4.7109375" style="1930" customWidth="1"/>
    <col min="8722" max="8722" width="3.7109375" style="1930" customWidth="1"/>
    <col min="8723" max="8723" width="6.85546875" style="1930" customWidth="1"/>
    <col min="8724" max="8724" width="1.42578125" style="1930" customWidth="1"/>
    <col min="8725" max="8725" width="4.28515625" style="1930" customWidth="1"/>
    <col min="8726" max="8732" width="3.7109375" style="1930" customWidth="1"/>
    <col min="8733" max="8733" width="4.85546875" style="1930" customWidth="1"/>
    <col min="8734" max="8734" width="3" style="1930" customWidth="1"/>
    <col min="8735" max="8735" width="4.85546875" style="1930" customWidth="1"/>
    <col min="8736" max="8736" width="3.140625" style="1930" customWidth="1"/>
    <col min="8737" max="8737" width="4.42578125" style="1930" customWidth="1"/>
    <col min="8738" max="8738" width="3.7109375" style="1930" customWidth="1"/>
    <col min="8739" max="8739" width="5.42578125" style="1930" customWidth="1"/>
    <col min="8740" max="8740" width="4.140625" style="1930" customWidth="1"/>
    <col min="8741" max="8741" width="2.7109375" style="1930" customWidth="1"/>
    <col min="8742" max="8742" width="7.28515625" style="1930" customWidth="1"/>
    <col min="8743" max="8960" width="8.85546875" style="1930"/>
    <col min="8961" max="8961" width="13.85546875" style="1930" customWidth="1"/>
    <col min="8962" max="8962" width="12.7109375" style="1930" customWidth="1"/>
    <col min="8963" max="8963" width="6.140625" style="1930" customWidth="1"/>
    <col min="8964" max="8964" width="2.7109375" style="1930" customWidth="1"/>
    <col min="8965" max="8965" width="5.85546875" style="1930" customWidth="1"/>
    <col min="8966" max="8966" width="3.5703125" style="1930" customWidth="1"/>
    <col min="8967" max="8967" width="5.85546875" style="1930" customWidth="1"/>
    <col min="8968" max="8968" width="3.7109375" style="1930" customWidth="1"/>
    <col min="8969" max="8969" width="4.7109375" style="1930" customWidth="1"/>
    <col min="8970" max="8970" width="3.7109375" style="1930" customWidth="1"/>
    <col min="8971" max="8971" width="5.85546875" style="1930" customWidth="1"/>
    <col min="8972" max="8972" width="3.7109375" style="1930" customWidth="1"/>
    <col min="8973" max="8973" width="4.85546875" style="1930" customWidth="1"/>
    <col min="8974" max="8974" width="3.7109375" style="1930" customWidth="1"/>
    <col min="8975" max="8975" width="6.28515625" style="1930" customWidth="1"/>
    <col min="8976" max="8976" width="3.7109375" style="1930" customWidth="1"/>
    <col min="8977" max="8977" width="4.7109375" style="1930" customWidth="1"/>
    <col min="8978" max="8978" width="3.7109375" style="1930" customWidth="1"/>
    <col min="8979" max="8979" width="6.85546875" style="1930" customWidth="1"/>
    <col min="8980" max="8980" width="1.42578125" style="1930" customWidth="1"/>
    <col min="8981" max="8981" width="4.28515625" style="1930" customWidth="1"/>
    <col min="8982" max="8988" width="3.7109375" style="1930" customWidth="1"/>
    <col min="8989" max="8989" width="4.85546875" style="1930" customWidth="1"/>
    <col min="8990" max="8990" width="3" style="1930" customWidth="1"/>
    <col min="8991" max="8991" width="4.85546875" style="1930" customWidth="1"/>
    <col min="8992" max="8992" width="3.140625" style="1930" customWidth="1"/>
    <col min="8993" max="8993" width="4.42578125" style="1930" customWidth="1"/>
    <col min="8994" max="8994" width="3.7109375" style="1930" customWidth="1"/>
    <col min="8995" max="8995" width="5.42578125" style="1930" customWidth="1"/>
    <col min="8996" max="8996" width="4.140625" style="1930" customWidth="1"/>
    <col min="8997" max="8997" width="2.7109375" style="1930" customWidth="1"/>
    <col min="8998" max="8998" width="7.28515625" style="1930" customWidth="1"/>
    <col min="8999" max="9216" width="8.85546875" style="1930"/>
    <col min="9217" max="9217" width="13.85546875" style="1930" customWidth="1"/>
    <col min="9218" max="9218" width="12.7109375" style="1930" customWidth="1"/>
    <col min="9219" max="9219" width="6.140625" style="1930" customWidth="1"/>
    <col min="9220" max="9220" width="2.7109375" style="1930" customWidth="1"/>
    <col min="9221" max="9221" width="5.85546875" style="1930" customWidth="1"/>
    <col min="9222" max="9222" width="3.5703125" style="1930" customWidth="1"/>
    <col min="9223" max="9223" width="5.85546875" style="1930" customWidth="1"/>
    <col min="9224" max="9224" width="3.7109375" style="1930" customWidth="1"/>
    <col min="9225" max="9225" width="4.7109375" style="1930" customWidth="1"/>
    <col min="9226" max="9226" width="3.7109375" style="1930" customWidth="1"/>
    <col min="9227" max="9227" width="5.85546875" style="1930" customWidth="1"/>
    <col min="9228" max="9228" width="3.7109375" style="1930" customWidth="1"/>
    <col min="9229" max="9229" width="4.85546875" style="1930" customWidth="1"/>
    <col min="9230" max="9230" width="3.7109375" style="1930" customWidth="1"/>
    <col min="9231" max="9231" width="6.28515625" style="1930" customWidth="1"/>
    <col min="9232" max="9232" width="3.7109375" style="1930" customWidth="1"/>
    <col min="9233" max="9233" width="4.7109375" style="1930" customWidth="1"/>
    <col min="9234" max="9234" width="3.7109375" style="1930" customWidth="1"/>
    <col min="9235" max="9235" width="6.85546875" style="1930" customWidth="1"/>
    <col min="9236" max="9236" width="1.42578125" style="1930" customWidth="1"/>
    <col min="9237" max="9237" width="4.28515625" style="1930" customWidth="1"/>
    <col min="9238" max="9244" width="3.7109375" style="1930" customWidth="1"/>
    <col min="9245" max="9245" width="4.85546875" style="1930" customWidth="1"/>
    <col min="9246" max="9246" width="3" style="1930" customWidth="1"/>
    <col min="9247" max="9247" width="4.85546875" style="1930" customWidth="1"/>
    <col min="9248" max="9248" width="3.140625" style="1930" customWidth="1"/>
    <col min="9249" max="9249" width="4.42578125" style="1930" customWidth="1"/>
    <col min="9250" max="9250" width="3.7109375" style="1930" customWidth="1"/>
    <col min="9251" max="9251" width="5.42578125" style="1930" customWidth="1"/>
    <col min="9252" max="9252" width="4.140625" style="1930" customWidth="1"/>
    <col min="9253" max="9253" width="2.7109375" style="1930" customWidth="1"/>
    <col min="9254" max="9254" width="7.28515625" style="1930" customWidth="1"/>
    <col min="9255" max="9472" width="8.85546875" style="1930"/>
    <col min="9473" max="9473" width="13.85546875" style="1930" customWidth="1"/>
    <col min="9474" max="9474" width="12.7109375" style="1930" customWidth="1"/>
    <col min="9475" max="9475" width="6.140625" style="1930" customWidth="1"/>
    <col min="9476" max="9476" width="2.7109375" style="1930" customWidth="1"/>
    <col min="9477" max="9477" width="5.85546875" style="1930" customWidth="1"/>
    <col min="9478" max="9478" width="3.5703125" style="1930" customWidth="1"/>
    <col min="9479" max="9479" width="5.85546875" style="1930" customWidth="1"/>
    <col min="9480" max="9480" width="3.7109375" style="1930" customWidth="1"/>
    <col min="9481" max="9481" width="4.7109375" style="1930" customWidth="1"/>
    <col min="9482" max="9482" width="3.7109375" style="1930" customWidth="1"/>
    <col min="9483" max="9483" width="5.85546875" style="1930" customWidth="1"/>
    <col min="9484" max="9484" width="3.7109375" style="1930" customWidth="1"/>
    <col min="9485" max="9485" width="4.85546875" style="1930" customWidth="1"/>
    <col min="9486" max="9486" width="3.7109375" style="1930" customWidth="1"/>
    <col min="9487" max="9487" width="6.28515625" style="1930" customWidth="1"/>
    <col min="9488" max="9488" width="3.7109375" style="1930" customWidth="1"/>
    <col min="9489" max="9489" width="4.7109375" style="1930" customWidth="1"/>
    <col min="9490" max="9490" width="3.7109375" style="1930" customWidth="1"/>
    <col min="9491" max="9491" width="6.85546875" style="1930" customWidth="1"/>
    <col min="9492" max="9492" width="1.42578125" style="1930" customWidth="1"/>
    <col min="9493" max="9493" width="4.28515625" style="1930" customWidth="1"/>
    <col min="9494" max="9500" width="3.7109375" style="1930" customWidth="1"/>
    <col min="9501" max="9501" width="4.85546875" style="1930" customWidth="1"/>
    <col min="9502" max="9502" width="3" style="1930" customWidth="1"/>
    <col min="9503" max="9503" width="4.85546875" style="1930" customWidth="1"/>
    <col min="9504" max="9504" width="3.140625" style="1930" customWidth="1"/>
    <col min="9505" max="9505" width="4.42578125" style="1930" customWidth="1"/>
    <col min="9506" max="9506" width="3.7109375" style="1930" customWidth="1"/>
    <col min="9507" max="9507" width="5.42578125" style="1930" customWidth="1"/>
    <col min="9508" max="9508" width="4.140625" style="1930" customWidth="1"/>
    <col min="9509" max="9509" width="2.7109375" style="1930" customWidth="1"/>
    <col min="9510" max="9510" width="7.28515625" style="1930" customWidth="1"/>
    <col min="9511" max="9728" width="8.85546875" style="1930"/>
    <col min="9729" max="9729" width="13.85546875" style="1930" customWidth="1"/>
    <col min="9730" max="9730" width="12.7109375" style="1930" customWidth="1"/>
    <col min="9731" max="9731" width="6.140625" style="1930" customWidth="1"/>
    <col min="9732" max="9732" width="2.7109375" style="1930" customWidth="1"/>
    <col min="9733" max="9733" width="5.85546875" style="1930" customWidth="1"/>
    <col min="9734" max="9734" width="3.5703125" style="1930" customWidth="1"/>
    <col min="9735" max="9735" width="5.85546875" style="1930" customWidth="1"/>
    <col min="9736" max="9736" width="3.7109375" style="1930" customWidth="1"/>
    <col min="9737" max="9737" width="4.7109375" style="1930" customWidth="1"/>
    <col min="9738" max="9738" width="3.7109375" style="1930" customWidth="1"/>
    <col min="9739" max="9739" width="5.85546875" style="1930" customWidth="1"/>
    <col min="9740" max="9740" width="3.7109375" style="1930" customWidth="1"/>
    <col min="9741" max="9741" width="4.85546875" style="1930" customWidth="1"/>
    <col min="9742" max="9742" width="3.7109375" style="1930" customWidth="1"/>
    <col min="9743" max="9743" width="6.28515625" style="1930" customWidth="1"/>
    <col min="9744" max="9744" width="3.7109375" style="1930" customWidth="1"/>
    <col min="9745" max="9745" width="4.7109375" style="1930" customWidth="1"/>
    <col min="9746" max="9746" width="3.7109375" style="1930" customWidth="1"/>
    <col min="9747" max="9747" width="6.85546875" style="1930" customWidth="1"/>
    <col min="9748" max="9748" width="1.42578125" style="1930" customWidth="1"/>
    <col min="9749" max="9749" width="4.28515625" style="1930" customWidth="1"/>
    <col min="9750" max="9756" width="3.7109375" style="1930" customWidth="1"/>
    <col min="9757" max="9757" width="4.85546875" style="1930" customWidth="1"/>
    <col min="9758" max="9758" width="3" style="1930" customWidth="1"/>
    <col min="9759" max="9759" width="4.85546875" style="1930" customWidth="1"/>
    <col min="9760" max="9760" width="3.140625" style="1930" customWidth="1"/>
    <col min="9761" max="9761" width="4.42578125" style="1930" customWidth="1"/>
    <col min="9762" max="9762" width="3.7109375" style="1930" customWidth="1"/>
    <col min="9763" max="9763" width="5.42578125" style="1930" customWidth="1"/>
    <col min="9764" max="9764" width="4.140625" style="1930" customWidth="1"/>
    <col min="9765" max="9765" width="2.7109375" style="1930" customWidth="1"/>
    <col min="9766" max="9766" width="7.28515625" style="1930" customWidth="1"/>
    <col min="9767" max="9984" width="8.85546875" style="1930"/>
    <col min="9985" max="9985" width="13.85546875" style="1930" customWidth="1"/>
    <col min="9986" max="9986" width="12.7109375" style="1930" customWidth="1"/>
    <col min="9987" max="9987" width="6.140625" style="1930" customWidth="1"/>
    <col min="9988" max="9988" width="2.7109375" style="1930" customWidth="1"/>
    <col min="9989" max="9989" width="5.85546875" style="1930" customWidth="1"/>
    <col min="9990" max="9990" width="3.5703125" style="1930" customWidth="1"/>
    <col min="9991" max="9991" width="5.85546875" style="1930" customWidth="1"/>
    <col min="9992" max="9992" width="3.7109375" style="1930" customWidth="1"/>
    <col min="9993" max="9993" width="4.7109375" style="1930" customWidth="1"/>
    <col min="9994" max="9994" width="3.7109375" style="1930" customWidth="1"/>
    <col min="9995" max="9995" width="5.85546875" style="1930" customWidth="1"/>
    <col min="9996" max="9996" width="3.7109375" style="1930" customWidth="1"/>
    <col min="9997" max="9997" width="4.85546875" style="1930" customWidth="1"/>
    <col min="9998" max="9998" width="3.7109375" style="1930" customWidth="1"/>
    <col min="9999" max="9999" width="6.28515625" style="1930" customWidth="1"/>
    <col min="10000" max="10000" width="3.7109375" style="1930" customWidth="1"/>
    <col min="10001" max="10001" width="4.7109375" style="1930" customWidth="1"/>
    <col min="10002" max="10002" width="3.7109375" style="1930" customWidth="1"/>
    <col min="10003" max="10003" width="6.85546875" style="1930" customWidth="1"/>
    <col min="10004" max="10004" width="1.42578125" style="1930" customWidth="1"/>
    <col min="10005" max="10005" width="4.28515625" style="1930" customWidth="1"/>
    <col min="10006" max="10012" width="3.7109375" style="1930" customWidth="1"/>
    <col min="10013" max="10013" width="4.85546875" style="1930" customWidth="1"/>
    <col min="10014" max="10014" width="3" style="1930" customWidth="1"/>
    <col min="10015" max="10015" width="4.85546875" style="1930" customWidth="1"/>
    <col min="10016" max="10016" width="3.140625" style="1930" customWidth="1"/>
    <col min="10017" max="10017" width="4.42578125" style="1930" customWidth="1"/>
    <col min="10018" max="10018" width="3.7109375" style="1930" customWidth="1"/>
    <col min="10019" max="10019" width="5.42578125" style="1930" customWidth="1"/>
    <col min="10020" max="10020" width="4.140625" style="1930" customWidth="1"/>
    <col min="10021" max="10021" width="2.7109375" style="1930" customWidth="1"/>
    <col min="10022" max="10022" width="7.28515625" style="1930" customWidth="1"/>
    <col min="10023" max="10240" width="8.85546875" style="1930"/>
    <col min="10241" max="10241" width="13.85546875" style="1930" customWidth="1"/>
    <col min="10242" max="10242" width="12.7109375" style="1930" customWidth="1"/>
    <col min="10243" max="10243" width="6.140625" style="1930" customWidth="1"/>
    <col min="10244" max="10244" width="2.7109375" style="1930" customWidth="1"/>
    <col min="10245" max="10245" width="5.85546875" style="1930" customWidth="1"/>
    <col min="10246" max="10246" width="3.5703125" style="1930" customWidth="1"/>
    <col min="10247" max="10247" width="5.85546875" style="1930" customWidth="1"/>
    <col min="10248" max="10248" width="3.7109375" style="1930" customWidth="1"/>
    <col min="10249" max="10249" width="4.7109375" style="1930" customWidth="1"/>
    <col min="10250" max="10250" width="3.7109375" style="1930" customWidth="1"/>
    <col min="10251" max="10251" width="5.85546875" style="1930" customWidth="1"/>
    <col min="10252" max="10252" width="3.7109375" style="1930" customWidth="1"/>
    <col min="10253" max="10253" width="4.85546875" style="1930" customWidth="1"/>
    <col min="10254" max="10254" width="3.7109375" style="1930" customWidth="1"/>
    <col min="10255" max="10255" width="6.28515625" style="1930" customWidth="1"/>
    <col min="10256" max="10256" width="3.7109375" style="1930" customWidth="1"/>
    <col min="10257" max="10257" width="4.7109375" style="1930" customWidth="1"/>
    <col min="10258" max="10258" width="3.7109375" style="1930" customWidth="1"/>
    <col min="10259" max="10259" width="6.85546875" style="1930" customWidth="1"/>
    <col min="10260" max="10260" width="1.42578125" style="1930" customWidth="1"/>
    <col min="10261" max="10261" width="4.28515625" style="1930" customWidth="1"/>
    <col min="10262" max="10268" width="3.7109375" style="1930" customWidth="1"/>
    <col min="10269" max="10269" width="4.85546875" style="1930" customWidth="1"/>
    <col min="10270" max="10270" width="3" style="1930" customWidth="1"/>
    <col min="10271" max="10271" width="4.85546875" style="1930" customWidth="1"/>
    <col min="10272" max="10272" width="3.140625" style="1930" customWidth="1"/>
    <col min="10273" max="10273" width="4.42578125" style="1930" customWidth="1"/>
    <col min="10274" max="10274" width="3.7109375" style="1930" customWidth="1"/>
    <col min="10275" max="10275" width="5.42578125" style="1930" customWidth="1"/>
    <col min="10276" max="10276" width="4.140625" style="1930" customWidth="1"/>
    <col min="10277" max="10277" width="2.7109375" style="1930" customWidth="1"/>
    <col min="10278" max="10278" width="7.28515625" style="1930" customWidth="1"/>
    <col min="10279" max="10496" width="8.85546875" style="1930"/>
    <col min="10497" max="10497" width="13.85546875" style="1930" customWidth="1"/>
    <col min="10498" max="10498" width="12.7109375" style="1930" customWidth="1"/>
    <col min="10499" max="10499" width="6.140625" style="1930" customWidth="1"/>
    <col min="10500" max="10500" width="2.7109375" style="1930" customWidth="1"/>
    <col min="10501" max="10501" width="5.85546875" style="1930" customWidth="1"/>
    <col min="10502" max="10502" width="3.5703125" style="1930" customWidth="1"/>
    <col min="10503" max="10503" width="5.85546875" style="1930" customWidth="1"/>
    <col min="10504" max="10504" width="3.7109375" style="1930" customWidth="1"/>
    <col min="10505" max="10505" width="4.7109375" style="1930" customWidth="1"/>
    <col min="10506" max="10506" width="3.7109375" style="1930" customWidth="1"/>
    <col min="10507" max="10507" width="5.85546875" style="1930" customWidth="1"/>
    <col min="10508" max="10508" width="3.7109375" style="1930" customWidth="1"/>
    <col min="10509" max="10509" width="4.85546875" style="1930" customWidth="1"/>
    <col min="10510" max="10510" width="3.7109375" style="1930" customWidth="1"/>
    <col min="10511" max="10511" width="6.28515625" style="1930" customWidth="1"/>
    <col min="10512" max="10512" width="3.7109375" style="1930" customWidth="1"/>
    <col min="10513" max="10513" width="4.7109375" style="1930" customWidth="1"/>
    <col min="10514" max="10514" width="3.7109375" style="1930" customWidth="1"/>
    <col min="10515" max="10515" width="6.85546875" style="1930" customWidth="1"/>
    <col min="10516" max="10516" width="1.42578125" style="1930" customWidth="1"/>
    <col min="10517" max="10517" width="4.28515625" style="1930" customWidth="1"/>
    <col min="10518" max="10524" width="3.7109375" style="1930" customWidth="1"/>
    <col min="10525" max="10525" width="4.85546875" style="1930" customWidth="1"/>
    <col min="10526" max="10526" width="3" style="1930" customWidth="1"/>
    <col min="10527" max="10527" width="4.85546875" style="1930" customWidth="1"/>
    <col min="10528" max="10528" width="3.140625" style="1930" customWidth="1"/>
    <col min="10529" max="10529" width="4.42578125" style="1930" customWidth="1"/>
    <col min="10530" max="10530" width="3.7109375" style="1930" customWidth="1"/>
    <col min="10531" max="10531" width="5.42578125" style="1930" customWidth="1"/>
    <col min="10532" max="10532" width="4.140625" style="1930" customWidth="1"/>
    <col min="10533" max="10533" width="2.7109375" style="1930" customWidth="1"/>
    <col min="10534" max="10534" width="7.28515625" style="1930" customWidth="1"/>
    <col min="10535" max="10752" width="8.85546875" style="1930"/>
    <col min="10753" max="10753" width="13.85546875" style="1930" customWidth="1"/>
    <col min="10754" max="10754" width="12.7109375" style="1930" customWidth="1"/>
    <col min="10755" max="10755" width="6.140625" style="1930" customWidth="1"/>
    <col min="10756" max="10756" width="2.7109375" style="1930" customWidth="1"/>
    <col min="10757" max="10757" width="5.85546875" style="1930" customWidth="1"/>
    <col min="10758" max="10758" width="3.5703125" style="1930" customWidth="1"/>
    <col min="10759" max="10759" width="5.85546875" style="1930" customWidth="1"/>
    <col min="10760" max="10760" width="3.7109375" style="1930" customWidth="1"/>
    <col min="10761" max="10761" width="4.7109375" style="1930" customWidth="1"/>
    <col min="10762" max="10762" width="3.7109375" style="1930" customWidth="1"/>
    <col min="10763" max="10763" width="5.85546875" style="1930" customWidth="1"/>
    <col min="10764" max="10764" width="3.7109375" style="1930" customWidth="1"/>
    <col min="10765" max="10765" width="4.85546875" style="1930" customWidth="1"/>
    <col min="10766" max="10766" width="3.7109375" style="1930" customWidth="1"/>
    <col min="10767" max="10767" width="6.28515625" style="1930" customWidth="1"/>
    <col min="10768" max="10768" width="3.7109375" style="1930" customWidth="1"/>
    <col min="10769" max="10769" width="4.7109375" style="1930" customWidth="1"/>
    <col min="10770" max="10770" width="3.7109375" style="1930" customWidth="1"/>
    <col min="10771" max="10771" width="6.85546875" style="1930" customWidth="1"/>
    <col min="10772" max="10772" width="1.42578125" style="1930" customWidth="1"/>
    <col min="10773" max="10773" width="4.28515625" style="1930" customWidth="1"/>
    <col min="10774" max="10780" width="3.7109375" style="1930" customWidth="1"/>
    <col min="10781" max="10781" width="4.85546875" style="1930" customWidth="1"/>
    <col min="10782" max="10782" width="3" style="1930" customWidth="1"/>
    <col min="10783" max="10783" width="4.85546875" style="1930" customWidth="1"/>
    <col min="10784" max="10784" width="3.140625" style="1930" customWidth="1"/>
    <col min="10785" max="10785" width="4.42578125" style="1930" customWidth="1"/>
    <col min="10786" max="10786" width="3.7109375" style="1930" customWidth="1"/>
    <col min="10787" max="10787" width="5.42578125" style="1930" customWidth="1"/>
    <col min="10788" max="10788" width="4.140625" style="1930" customWidth="1"/>
    <col min="10789" max="10789" width="2.7109375" style="1930" customWidth="1"/>
    <col min="10790" max="10790" width="7.28515625" style="1930" customWidth="1"/>
    <col min="10791" max="11008" width="8.85546875" style="1930"/>
    <col min="11009" max="11009" width="13.85546875" style="1930" customWidth="1"/>
    <col min="11010" max="11010" width="12.7109375" style="1930" customWidth="1"/>
    <col min="11011" max="11011" width="6.140625" style="1930" customWidth="1"/>
    <col min="11012" max="11012" width="2.7109375" style="1930" customWidth="1"/>
    <col min="11013" max="11013" width="5.85546875" style="1930" customWidth="1"/>
    <col min="11014" max="11014" width="3.5703125" style="1930" customWidth="1"/>
    <col min="11015" max="11015" width="5.85546875" style="1930" customWidth="1"/>
    <col min="11016" max="11016" width="3.7109375" style="1930" customWidth="1"/>
    <col min="11017" max="11017" width="4.7109375" style="1930" customWidth="1"/>
    <col min="11018" max="11018" width="3.7109375" style="1930" customWidth="1"/>
    <col min="11019" max="11019" width="5.85546875" style="1930" customWidth="1"/>
    <col min="11020" max="11020" width="3.7109375" style="1930" customWidth="1"/>
    <col min="11021" max="11021" width="4.85546875" style="1930" customWidth="1"/>
    <col min="11022" max="11022" width="3.7109375" style="1930" customWidth="1"/>
    <col min="11023" max="11023" width="6.28515625" style="1930" customWidth="1"/>
    <col min="11024" max="11024" width="3.7109375" style="1930" customWidth="1"/>
    <col min="11025" max="11025" width="4.7109375" style="1930" customWidth="1"/>
    <col min="11026" max="11026" width="3.7109375" style="1930" customWidth="1"/>
    <col min="11027" max="11027" width="6.85546875" style="1930" customWidth="1"/>
    <col min="11028" max="11028" width="1.42578125" style="1930" customWidth="1"/>
    <col min="11029" max="11029" width="4.28515625" style="1930" customWidth="1"/>
    <col min="11030" max="11036" width="3.7109375" style="1930" customWidth="1"/>
    <col min="11037" max="11037" width="4.85546875" style="1930" customWidth="1"/>
    <col min="11038" max="11038" width="3" style="1930" customWidth="1"/>
    <col min="11039" max="11039" width="4.85546875" style="1930" customWidth="1"/>
    <col min="11040" max="11040" width="3.140625" style="1930" customWidth="1"/>
    <col min="11041" max="11041" width="4.42578125" style="1930" customWidth="1"/>
    <col min="11042" max="11042" width="3.7109375" style="1930" customWidth="1"/>
    <col min="11043" max="11043" width="5.42578125" style="1930" customWidth="1"/>
    <col min="11044" max="11044" width="4.140625" style="1930" customWidth="1"/>
    <col min="11045" max="11045" width="2.7109375" style="1930" customWidth="1"/>
    <col min="11046" max="11046" width="7.28515625" style="1930" customWidth="1"/>
    <col min="11047" max="11264" width="8.85546875" style="1930"/>
    <col min="11265" max="11265" width="13.85546875" style="1930" customWidth="1"/>
    <col min="11266" max="11266" width="12.7109375" style="1930" customWidth="1"/>
    <col min="11267" max="11267" width="6.140625" style="1930" customWidth="1"/>
    <col min="11268" max="11268" width="2.7109375" style="1930" customWidth="1"/>
    <col min="11269" max="11269" width="5.85546875" style="1930" customWidth="1"/>
    <col min="11270" max="11270" width="3.5703125" style="1930" customWidth="1"/>
    <col min="11271" max="11271" width="5.85546875" style="1930" customWidth="1"/>
    <col min="11272" max="11272" width="3.7109375" style="1930" customWidth="1"/>
    <col min="11273" max="11273" width="4.7109375" style="1930" customWidth="1"/>
    <col min="11274" max="11274" width="3.7109375" style="1930" customWidth="1"/>
    <col min="11275" max="11275" width="5.85546875" style="1930" customWidth="1"/>
    <col min="11276" max="11276" width="3.7109375" style="1930" customWidth="1"/>
    <col min="11277" max="11277" width="4.85546875" style="1930" customWidth="1"/>
    <col min="11278" max="11278" width="3.7109375" style="1930" customWidth="1"/>
    <col min="11279" max="11279" width="6.28515625" style="1930" customWidth="1"/>
    <col min="11280" max="11280" width="3.7109375" style="1930" customWidth="1"/>
    <col min="11281" max="11281" width="4.7109375" style="1930" customWidth="1"/>
    <col min="11282" max="11282" width="3.7109375" style="1930" customWidth="1"/>
    <col min="11283" max="11283" width="6.85546875" style="1930" customWidth="1"/>
    <col min="11284" max="11284" width="1.42578125" style="1930" customWidth="1"/>
    <col min="11285" max="11285" width="4.28515625" style="1930" customWidth="1"/>
    <col min="11286" max="11292" width="3.7109375" style="1930" customWidth="1"/>
    <col min="11293" max="11293" width="4.85546875" style="1930" customWidth="1"/>
    <col min="11294" max="11294" width="3" style="1930" customWidth="1"/>
    <col min="11295" max="11295" width="4.85546875" style="1930" customWidth="1"/>
    <col min="11296" max="11296" width="3.140625" style="1930" customWidth="1"/>
    <col min="11297" max="11297" width="4.42578125" style="1930" customWidth="1"/>
    <col min="11298" max="11298" width="3.7109375" style="1930" customWidth="1"/>
    <col min="11299" max="11299" width="5.42578125" style="1930" customWidth="1"/>
    <col min="11300" max="11300" width="4.140625" style="1930" customWidth="1"/>
    <col min="11301" max="11301" width="2.7109375" style="1930" customWidth="1"/>
    <col min="11302" max="11302" width="7.28515625" style="1930" customWidth="1"/>
    <col min="11303" max="11520" width="8.85546875" style="1930"/>
    <col min="11521" max="11521" width="13.85546875" style="1930" customWidth="1"/>
    <col min="11522" max="11522" width="12.7109375" style="1930" customWidth="1"/>
    <col min="11523" max="11523" width="6.140625" style="1930" customWidth="1"/>
    <col min="11524" max="11524" width="2.7109375" style="1930" customWidth="1"/>
    <col min="11525" max="11525" width="5.85546875" style="1930" customWidth="1"/>
    <col min="11526" max="11526" width="3.5703125" style="1930" customWidth="1"/>
    <col min="11527" max="11527" width="5.85546875" style="1930" customWidth="1"/>
    <col min="11528" max="11528" width="3.7109375" style="1930" customWidth="1"/>
    <col min="11529" max="11529" width="4.7109375" style="1930" customWidth="1"/>
    <col min="11530" max="11530" width="3.7109375" style="1930" customWidth="1"/>
    <col min="11531" max="11531" width="5.85546875" style="1930" customWidth="1"/>
    <col min="11532" max="11532" width="3.7109375" style="1930" customWidth="1"/>
    <col min="11533" max="11533" width="4.85546875" style="1930" customWidth="1"/>
    <col min="11534" max="11534" width="3.7109375" style="1930" customWidth="1"/>
    <col min="11535" max="11535" width="6.28515625" style="1930" customWidth="1"/>
    <col min="11536" max="11536" width="3.7109375" style="1930" customWidth="1"/>
    <col min="11537" max="11537" width="4.7109375" style="1930" customWidth="1"/>
    <col min="11538" max="11538" width="3.7109375" style="1930" customWidth="1"/>
    <col min="11539" max="11539" width="6.85546875" style="1930" customWidth="1"/>
    <col min="11540" max="11540" width="1.42578125" style="1930" customWidth="1"/>
    <col min="11541" max="11541" width="4.28515625" style="1930" customWidth="1"/>
    <col min="11542" max="11548" width="3.7109375" style="1930" customWidth="1"/>
    <col min="11549" max="11549" width="4.85546875" style="1930" customWidth="1"/>
    <col min="11550" max="11550" width="3" style="1930" customWidth="1"/>
    <col min="11551" max="11551" width="4.85546875" style="1930" customWidth="1"/>
    <col min="11552" max="11552" width="3.140625" style="1930" customWidth="1"/>
    <col min="11553" max="11553" width="4.42578125" style="1930" customWidth="1"/>
    <col min="11554" max="11554" width="3.7109375" style="1930" customWidth="1"/>
    <col min="11555" max="11555" width="5.42578125" style="1930" customWidth="1"/>
    <col min="11556" max="11556" width="4.140625" style="1930" customWidth="1"/>
    <col min="11557" max="11557" width="2.7109375" style="1930" customWidth="1"/>
    <col min="11558" max="11558" width="7.28515625" style="1930" customWidth="1"/>
    <col min="11559" max="11776" width="8.85546875" style="1930"/>
    <col min="11777" max="11777" width="13.85546875" style="1930" customWidth="1"/>
    <col min="11778" max="11778" width="12.7109375" style="1930" customWidth="1"/>
    <col min="11779" max="11779" width="6.140625" style="1930" customWidth="1"/>
    <col min="11780" max="11780" width="2.7109375" style="1930" customWidth="1"/>
    <col min="11781" max="11781" width="5.85546875" style="1930" customWidth="1"/>
    <col min="11782" max="11782" width="3.5703125" style="1930" customWidth="1"/>
    <col min="11783" max="11783" width="5.85546875" style="1930" customWidth="1"/>
    <col min="11784" max="11784" width="3.7109375" style="1930" customWidth="1"/>
    <col min="11785" max="11785" width="4.7109375" style="1930" customWidth="1"/>
    <col min="11786" max="11786" width="3.7109375" style="1930" customWidth="1"/>
    <col min="11787" max="11787" width="5.85546875" style="1930" customWidth="1"/>
    <col min="11788" max="11788" width="3.7109375" style="1930" customWidth="1"/>
    <col min="11789" max="11789" width="4.85546875" style="1930" customWidth="1"/>
    <col min="11790" max="11790" width="3.7109375" style="1930" customWidth="1"/>
    <col min="11791" max="11791" width="6.28515625" style="1930" customWidth="1"/>
    <col min="11792" max="11792" width="3.7109375" style="1930" customWidth="1"/>
    <col min="11793" max="11793" width="4.7109375" style="1930" customWidth="1"/>
    <col min="11794" max="11794" width="3.7109375" style="1930" customWidth="1"/>
    <col min="11795" max="11795" width="6.85546875" style="1930" customWidth="1"/>
    <col min="11796" max="11796" width="1.42578125" style="1930" customWidth="1"/>
    <col min="11797" max="11797" width="4.28515625" style="1930" customWidth="1"/>
    <col min="11798" max="11804" width="3.7109375" style="1930" customWidth="1"/>
    <col min="11805" max="11805" width="4.85546875" style="1930" customWidth="1"/>
    <col min="11806" max="11806" width="3" style="1930" customWidth="1"/>
    <col min="11807" max="11807" width="4.85546875" style="1930" customWidth="1"/>
    <col min="11808" max="11808" width="3.140625" style="1930" customWidth="1"/>
    <col min="11809" max="11809" width="4.42578125" style="1930" customWidth="1"/>
    <col min="11810" max="11810" width="3.7109375" style="1930" customWidth="1"/>
    <col min="11811" max="11811" width="5.42578125" style="1930" customWidth="1"/>
    <col min="11812" max="11812" width="4.140625" style="1930" customWidth="1"/>
    <col min="11813" max="11813" width="2.7109375" style="1930" customWidth="1"/>
    <col min="11814" max="11814" width="7.28515625" style="1930" customWidth="1"/>
    <col min="11815" max="12032" width="8.85546875" style="1930"/>
    <col min="12033" max="12033" width="13.85546875" style="1930" customWidth="1"/>
    <col min="12034" max="12034" width="12.7109375" style="1930" customWidth="1"/>
    <col min="12035" max="12035" width="6.140625" style="1930" customWidth="1"/>
    <col min="12036" max="12036" width="2.7109375" style="1930" customWidth="1"/>
    <col min="12037" max="12037" width="5.85546875" style="1930" customWidth="1"/>
    <col min="12038" max="12038" width="3.5703125" style="1930" customWidth="1"/>
    <col min="12039" max="12039" width="5.85546875" style="1930" customWidth="1"/>
    <col min="12040" max="12040" width="3.7109375" style="1930" customWidth="1"/>
    <col min="12041" max="12041" width="4.7109375" style="1930" customWidth="1"/>
    <col min="12042" max="12042" width="3.7109375" style="1930" customWidth="1"/>
    <col min="12043" max="12043" width="5.85546875" style="1930" customWidth="1"/>
    <col min="12044" max="12044" width="3.7109375" style="1930" customWidth="1"/>
    <col min="12045" max="12045" width="4.85546875" style="1930" customWidth="1"/>
    <col min="12046" max="12046" width="3.7109375" style="1930" customWidth="1"/>
    <col min="12047" max="12047" width="6.28515625" style="1930" customWidth="1"/>
    <col min="12048" max="12048" width="3.7109375" style="1930" customWidth="1"/>
    <col min="12049" max="12049" width="4.7109375" style="1930" customWidth="1"/>
    <col min="12050" max="12050" width="3.7109375" style="1930" customWidth="1"/>
    <col min="12051" max="12051" width="6.85546875" style="1930" customWidth="1"/>
    <col min="12052" max="12052" width="1.42578125" style="1930" customWidth="1"/>
    <col min="12053" max="12053" width="4.28515625" style="1930" customWidth="1"/>
    <col min="12054" max="12060" width="3.7109375" style="1930" customWidth="1"/>
    <col min="12061" max="12061" width="4.85546875" style="1930" customWidth="1"/>
    <col min="12062" max="12062" width="3" style="1930" customWidth="1"/>
    <col min="12063" max="12063" width="4.85546875" style="1930" customWidth="1"/>
    <col min="12064" max="12064" width="3.140625" style="1930" customWidth="1"/>
    <col min="12065" max="12065" width="4.42578125" style="1930" customWidth="1"/>
    <col min="12066" max="12066" width="3.7109375" style="1930" customWidth="1"/>
    <col min="12067" max="12067" width="5.42578125" style="1930" customWidth="1"/>
    <col min="12068" max="12068" width="4.140625" style="1930" customWidth="1"/>
    <col min="12069" max="12069" width="2.7109375" style="1930" customWidth="1"/>
    <col min="12070" max="12070" width="7.28515625" style="1930" customWidth="1"/>
    <col min="12071" max="12288" width="8.85546875" style="1930"/>
    <col min="12289" max="12289" width="13.85546875" style="1930" customWidth="1"/>
    <col min="12290" max="12290" width="12.7109375" style="1930" customWidth="1"/>
    <col min="12291" max="12291" width="6.140625" style="1930" customWidth="1"/>
    <col min="12292" max="12292" width="2.7109375" style="1930" customWidth="1"/>
    <col min="12293" max="12293" width="5.85546875" style="1930" customWidth="1"/>
    <col min="12294" max="12294" width="3.5703125" style="1930" customWidth="1"/>
    <col min="12295" max="12295" width="5.85546875" style="1930" customWidth="1"/>
    <col min="12296" max="12296" width="3.7109375" style="1930" customWidth="1"/>
    <col min="12297" max="12297" width="4.7109375" style="1930" customWidth="1"/>
    <col min="12298" max="12298" width="3.7109375" style="1930" customWidth="1"/>
    <col min="12299" max="12299" width="5.85546875" style="1930" customWidth="1"/>
    <col min="12300" max="12300" width="3.7109375" style="1930" customWidth="1"/>
    <col min="12301" max="12301" width="4.85546875" style="1930" customWidth="1"/>
    <col min="12302" max="12302" width="3.7109375" style="1930" customWidth="1"/>
    <col min="12303" max="12303" width="6.28515625" style="1930" customWidth="1"/>
    <col min="12304" max="12304" width="3.7109375" style="1930" customWidth="1"/>
    <col min="12305" max="12305" width="4.7109375" style="1930" customWidth="1"/>
    <col min="12306" max="12306" width="3.7109375" style="1930" customWidth="1"/>
    <col min="12307" max="12307" width="6.85546875" style="1930" customWidth="1"/>
    <col min="12308" max="12308" width="1.42578125" style="1930" customWidth="1"/>
    <col min="12309" max="12309" width="4.28515625" style="1930" customWidth="1"/>
    <col min="12310" max="12316" width="3.7109375" style="1930" customWidth="1"/>
    <col min="12317" max="12317" width="4.85546875" style="1930" customWidth="1"/>
    <col min="12318" max="12318" width="3" style="1930" customWidth="1"/>
    <col min="12319" max="12319" width="4.85546875" style="1930" customWidth="1"/>
    <col min="12320" max="12320" width="3.140625" style="1930" customWidth="1"/>
    <col min="12321" max="12321" width="4.42578125" style="1930" customWidth="1"/>
    <col min="12322" max="12322" width="3.7109375" style="1930" customWidth="1"/>
    <col min="12323" max="12323" width="5.42578125" style="1930" customWidth="1"/>
    <col min="12324" max="12324" width="4.140625" style="1930" customWidth="1"/>
    <col min="12325" max="12325" width="2.7109375" style="1930" customWidth="1"/>
    <col min="12326" max="12326" width="7.28515625" style="1930" customWidth="1"/>
    <col min="12327" max="12544" width="8.85546875" style="1930"/>
    <col min="12545" max="12545" width="13.85546875" style="1930" customWidth="1"/>
    <col min="12546" max="12546" width="12.7109375" style="1930" customWidth="1"/>
    <col min="12547" max="12547" width="6.140625" style="1930" customWidth="1"/>
    <col min="12548" max="12548" width="2.7109375" style="1930" customWidth="1"/>
    <col min="12549" max="12549" width="5.85546875" style="1930" customWidth="1"/>
    <col min="12550" max="12550" width="3.5703125" style="1930" customWidth="1"/>
    <col min="12551" max="12551" width="5.85546875" style="1930" customWidth="1"/>
    <col min="12552" max="12552" width="3.7109375" style="1930" customWidth="1"/>
    <col min="12553" max="12553" width="4.7109375" style="1930" customWidth="1"/>
    <col min="12554" max="12554" width="3.7109375" style="1930" customWidth="1"/>
    <col min="12555" max="12555" width="5.85546875" style="1930" customWidth="1"/>
    <col min="12556" max="12556" width="3.7109375" style="1930" customWidth="1"/>
    <col min="12557" max="12557" width="4.85546875" style="1930" customWidth="1"/>
    <col min="12558" max="12558" width="3.7109375" style="1930" customWidth="1"/>
    <col min="12559" max="12559" width="6.28515625" style="1930" customWidth="1"/>
    <col min="12560" max="12560" width="3.7109375" style="1930" customWidth="1"/>
    <col min="12561" max="12561" width="4.7109375" style="1930" customWidth="1"/>
    <col min="12562" max="12562" width="3.7109375" style="1930" customWidth="1"/>
    <col min="12563" max="12563" width="6.85546875" style="1930" customWidth="1"/>
    <col min="12564" max="12564" width="1.42578125" style="1930" customWidth="1"/>
    <col min="12565" max="12565" width="4.28515625" style="1930" customWidth="1"/>
    <col min="12566" max="12572" width="3.7109375" style="1930" customWidth="1"/>
    <col min="12573" max="12573" width="4.85546875" style="1930" customWidth="1"/>
    <col min="12574" max="12574" width="3" style="1930" customWidth="1"/>
    <col min="12575" max="12575" width="4.85546875" style="1930" customWidth="1"/>
    <col min="12576" max="12576" width="3.140625" style="1930" customWidth="1"/>
    <col min="12577" max="12577" width="4.42578125" style="1930" customWidth="1"/>
    <col min="12578" max="12578" width="3.7109375" style="1930" customWidth="1"/>
    <col min="12579" max="12579" width="5.42578125" style="1930" customWidth="1"/>
    <col min="12580" max="12580" width="4.140625" style="1930" customWidth="1"/>
    <col min="12581" max="12581" width="2.7109375" style="1930" customWidth="1"/>
    <col min="12582" max="12582" width="7.28515625" style="1930" customWidth="1"/>
    <col min="12583" max="12800" width="8.85546875" style="1930"/>
    <col min="12801" max="12801" width="13.85546875" style="1930" customWidth="1"/>
    <col min="12802" max="12802" width="12.7109375" style="1930" customWidth="1"/>
    <col min="12803" max="12803" width="6.140625" style="1930" customWidth="1"/>
    <col min="12804" max="12804" width="2.7109375" style="1930" customWidth="1"/>
    <col min="12805" max="12805" width="5.85546875" style="1930" customWidth="1"/>
    <col min="12806" max="12806" width="3.5703125" style="1930" customWidth="1"/>
    <col min="12807" max="12807" width="5.85546875" style="1930" customWidth="1"/>
    <col min="12808" max="12808" width="3.7109375" style="1930" customWidth="1"/>
    <col min="12809" max="12809" width="4.7109375" style="1930" customWidth="1"/>
    <col min="12810" max="12810" width="3.7109375" style="1930" customWidth="1"/>
    <col min="12811" max="12811" width="5.85546875" style="1930" customWidth="1"/>
    <col min="12812" max="12812" width="3.7109375" style="1930" customWidth="1"/>
    <col min="12813" max="12813" width="4.85546875" style="1930" customWidth="1"/>
    <col min="12814" max="12814" width="3.7109375" style="1930" customWidth="1"/>
    <col min="12815" max="12815" width="6.28515625" style="1930" customWidth="1"/>
    <col min="12816" max="12816" width="3.7109375" style="1930" customWidth="1"/>
    <col min="12817" max="12817" width="4.7109375" style="1930" customWidth="1"/>
    <col min="12818" max="12818" width="3.7109375" style="1930" customWidth="1"/>
    <col min="12819" max="12819" width="6.85546875" style="1930" customWidth="1"/>
    <col min="12820" max="12820" width="1.42578125" style="1930" customWidth="1"/>
    <col min="12821" max="12821" width="4.28515625" style="1930" customWidth="1"/>
    <col min="12822" max="12828" width="3.7109375" style="1930" customWidth="1"/>
    <col min="12829" max="12829" width="4.85546875" style="1930" customWidth="1"/>
    <col min="12830" max="12830" width="3" style="1930" customWidth="1"/>
    <col min="12831" max="12831" width="4.85546875" style="1930" customWidth="1"/>
    <col min="12832" max="12832" width="3.140625" style="1930" customWidth="1"/>
    <col min="12833" max="12833" width="4.42578125" style="1930" customWidth="1"/>
    <col min="12834" max="12834" width="3.7109375" style="1930" customWidth="1"/>
    <col min="12835" max="12835" width="5.42578125" style="1930" customWidth="1"/>
    <col min="12836" max="12836" width="4.140625" style="1930" customWidth="1"/>
    <col min="12837" max="12837" width="2.7109375" style="1930" customWidth="1"/>
    <col min="12838" max="12838" width="7.28515625" style="1930" customWidth="1"/>
    <col min="12839" max="13056" width="8.85546875" style="1930"/>
    <col min="13057" max="13057" width="13.85546875" style="1930" customWidth="1"/>
    <col min="13058" max="13058" width="12.7109375" style="1930" customWidth="1"/>
    <col min="13059" max="13059" width="6.140625" style="1930" customWidth="1"/>
    <col min="13060" max="13060" width="2.7109375" style="1930" customWidth="1"/>
    <col min="13061" max="13061" width="5.85546875" style="1930" customWidth="1"/>
    <col min="13062" max="13062" width="3.5703125" style="1930" customWidth="1"/>
    <col min="13063" max="13063" width="5.85546875" style="1930" customWidth="1"/>
    <col min="13064" max="13064" width="3.7109375" style="1930" customWidth="1"/>
    <col min="13065" max="13065" width="4.7109375" style="1930" customWidth="1"/>
    <col min="13066" max="13066" width="3.7109375" style="1930" customWidth="1"/>
    <col min="13067" max="13067" width="5.85546875" style="1930" customWidth="1"/>
    <col min="13068" max="13068" width="3.7109375" style="1930" customWidth="1"/>
    <col min="13069" max="13069" width="4.85546875" style="1930" customWidth="1"/>
    <col min="13070" max="13070" width="3.7109375" style="1930" customWidth="1"/>
    <col min="13071" max="13071" width="6.28515625" style="1930" customWidth="1"/>
    <col min="13072" max="13072" width="3.7109375" style="1930" customWidth="1"/>
    <col min="13073" max="13073" width="4.7109375" style="1930" customWidth="1"/>
    <col min="13074" max="13074" width="3.7109375" style="1930" customWidth="1"/>
    <col min="13075" max="13075" width="6.85546875" style="1930" customWidth="1"/>
    <col min="13076" max="13076" width="1.42578125" style="1930" customWidth="1"/>
    <col min="13077" max="13077" width="4.28515625" style="1930" customWidth="1"/>
    <col min="13078" max="13084" width="3.7109375" style="1930" customWidth="1"/>
    <col min="13085" max="13085" width="4.85546875" style="1930" customWidth="1"/>
    <col min="13086" max="13086" width="3" style="1930" customWidth="1"/>
    <col min="13087" max="13087" width="4.85546875" style="1930" customWidth="1"/>
    <col min="13088" max="13088" width="3.140625" style="1930" customWidth="1"/>
    <col min="13089" max="13089" width="4.42578125" style="1930" customWidth="1"/>
    <col min="13090" max="13090" width="3.7109375" style="1930" customWidth="1"/>
    <col min="13091" max="13091" width="5.42578125" style="1930" customWidth="1"/>
    <col min="13092" max="13092" width="4.140625" style="1930" customWidth="1"/>
    <col min="13093" max="13093" width="2.7109375" style="1930" customWidth="1"/>
    <col min="13094" max="13094" width="7.28515625" style="1930" customWidth="1"/>
    <col min="13095" max="13312" width="8.85546875" style="1930"/>
    <col min="13313" max="13313" width="13.85546875" style="1930" customWidth="1"/>
    <col min="13314" max="13314" width="12.7109375" style="1930" customWidth="1"/>
    <col min="13315" max="13315" width="6.140625" style="1930" customWidth="1"/>
    <col min="13316" max="13316" width="2.7109375" style="1930" customWidth="1"/>
    <col min="13317" max="13317" width="5.85546875" style="1930" customWidth="1"/>
    <col min="13318" max="13318" width="3.5703125" style="1930" customWidth="1"/>
    <col min="13319" max="13319" width="5.85546875" style="1930" customWidth="1"/>
    <col min="13320" max="13320" width="3.7109375" style="1930" customWidth="1"/>
    <col min="13321" max="13321" width="4.7109375" style="1930" customWidth="1"/>
    <col min="13322" max="13322" width="3.7109375" style="1930" customWidth="1"/>
    <col min="13323" max="13323" width="5.85546875" style="1930" customWidth="1"/>
    <col min="13324" max="13324" width="3.7109375" style="1930" customWidth="1"/>
    <col min="13325" max="13325" width="4.85546875" style="1930" customWidth="1"/>
    <col min="13326" max="13326" width="3.7109375" style="1930" customWidth="1"/>
    <col min="13327" max="13327" width="6.28515625" style="1930" customWidth="1"/>
    <col min="13328" max="13328" width="3.7109375" style="1930" customWidth="1"/>
    <col min="13329" max="13329" width="4.7109375" style="1930" customWidth="1"/>
    <col min="13330" max="13330" width="3.7109375" style="1930" customWidth="1"/>
    <col min="13331" max="13331" width="6.85546875" style="1930" customWidth="1"/>
    <col min="13332" max="13332" width="1.42578125" style="1930" customWidth="1"/>
    <col min="13333" max="13333" width="4.28515625" style="1930" customWidth="1"/>
    <col min="13334" max="13340" width="3.7109375" style="1930" customWidth="1"/>
    <col min="13341" max="13341" width="4.85546875" style="1930" customWidth="1"/>
    <col min="13342" max="13342" width="3" style="1930" customWidth="1"/>
    <col min="13343" max="13343" width="4.85546875" style="1930" customWidth="1"/>
    <col min="13344" max="13344" width="3.140625" style="1930" customWidth="1"/>
    <col min="13345" max="13345" width="4.42578125" style="1930" customWidth="1"/>
    <col min="13346" max="13346" width="3.7109375" style="1930" customWidth="1"/>
    <col min="13347" max="13347" width="5.42578125" style="1930" customWidth="1"/>
    <col min="13348" max="13348" width="4.140625" style="1930" customWidth="1"/>
    <col min="13349" max="13349" width="2.7109375" style="1930" customWidth="1"/>
    <col min="13350" max="13350" width="7.28515625" style="1930" customWidth="1"/>
    <col min="13351" max="13568" width="8.85546875" style="1930"/>
    <col min="13569" max="13569" width="13.85546875" style="1930" customWidth="1"/>
    <col min="13570" max="13570" width="12.7109375" style="1930" customWidth="1"/>
    <col min="13571" max="13571" width="6.140625" style="1930" customWidth="1"/>
    <col min="13572" max="13572" width="2.7109375" style="1930" customWidth="1"/>
    <col min="13573" max="13573" width="5.85546875" style="1930" customWidth="1"/>
    <col min="13574" max="13574" width="3.5703125" style="1930" customWidth="1"/>
    <col min="13575" max="13575" width="5.85546875" style="1930" customWidth="1"/>
    <col min="13576" max="13576" width="3.7109375" style="1930" customWidth="1"/>
    <col min="13577" max="13577" width="4.7109375" style="1930" customWidth="1"/>
    <col min="13578" max="13578" width="3.7109375" style="1930" customWidth="1"/>
    <col min="13579" max="13579" width="5.85546875" style="1930" customWidth="1"/>
    <col min="13580" max="13580" width="3.7109375" style="1930" customWidth="1"/>
    <col min="13581" max="13581" width="4.85546875" style="1930" customWidth="1"/>
    <col min="13582" max="13582" width="3.7109375" style="1930" customWidth="1"/>
    <col min="13583" max="13583" width="6.28515625" style="1930" customWidth="1"/>
    <col min="13584" max="13584" width="3.7109375" style="1930" customWidth="1"/>
    <col min="13585" max="13585" width="4.7109375" style="1930" customWidth="1"/>
    <col min="13586" max="13586" width="3.7109375" style="1930" customWidth="1"/>
    <col min="13587" max="13587" width="6.85546875" style="1930" customWidth="1"/>
    <col min="13588" max="13588" width="1.42578125" style="1930" customWidth="1"/>
    <col min="13589" max="13589" width="4.28515625" style="1930" customWidth="1"/>
    <col min="13590" max="13596" width="3.7109375" style="1930" customWidth="1"/>
    <col min="13597" max="13597" width="4.85546875" style="1930" customWidth="1"/>
    <col min="13598" max="13598" width="3" style="1930" customWidth="1"/>
    <col min="13599" max="13599" width="4.85546875" style="1930" customWidth="1"/>
    <col min="13600" max="13600" width="3.140625" style="1930" customWidth="1"/>
    <col min="13601" max="13601" width="4.42578125" style="1930" customWidth="1"/>
    <col min="13602" max="13602" width="3.7109375" style="1930" customWidth="1"/>
    <col min="13603" max="13603" width="5.42578125" style="1930" customWidth="1"/>
    <col min="13604" max="13604" width="4.140625" style="1930" customWidth="1"/>
    <col min="13605" max="13605" width="2.7109375" style="1930" customWidth="1"/>
    <col min="13606" max="13606" width="7.28515625" style="1930" customWidth="1"/>
    <col min="13607" max="13824" width="8.85546875" style="1930"/>
    <col min="13825" max="13825" width="13.85546875" style="1930" customWidth="1"/>
    <col min="13826" max="13826" width="12.7109375" style="1930" customWidth="1"/>
    <col min="13827" max="13827" width="6.140625" style="1930" customWidth="1"/>
    <col min="13828" max="13828" width="2.7109375" style="1930" customWidth="1"/>
    <col min="13829" max="13829" width="5.85546875" style="1930" customWidth="1"/>
    <col min="13830" max="13830" width="3.5703125" style="1930" customWidth="1"/>
    <col min="13831" max="13831" width="5.85546875" style="1930" customWidth="1"/>
    <col min="13832" max="13832" width="3.7109375" style="1930" customWidth="1"/>
    <col min="13833" max="13833" width="4.7109375" style="1930" customWidth="1"/>
    <col min="13834" max="13834" width="3.7109375" style="1930" customWidth="1"/>
    <col min="13835" max="13835" width="5.85546875" style="1930" customWidth="1"/>
    <col min="13836" max="13836" width="3.7109375" style="1930" customWidth="1"/>
    <col min="13837" max="13837" width="4.85546875" style="1930" customWidth="1"/>
    <col min="13838" max="13838" width="3.7109375" style="1930" customWidth="1"/>
    <col min="13839" max="13839" width="6.28515625" style="1930" customWidth="1"/>
    <col min="13840" max="13840" width="3.7109375" style="1930" customWidth="1"/>
    <col min="13841" max="13841" width="4.7109375" style="1930" customWidth="1"/>
    <col min="13842" max="13842" width="3.7109375" style="1930" customWidth="1"/>
    <col min="13843" max="13843" width="6.85546875" style="1930" customWidth="1"/>
    <col min="13844" max="13844" width="1.42578125" style="1930" customWidth="1"/>
    <col min="13845" max="13845" width="4.28515625" style="1930" customWidth="1"/>
    <col min="13846" max="13852" width="3.7109375" style="1930" customWidth="1"/>
    <col min="13853" max="13853" width="4.85546875" style="1930" customWidth="1"/>
    <col min="13854" max="13854" width="3" style="1930" customWidth="1"/>
    <col min="13855" max="13855" width="4.85546875" style="1930" customWidth="1"/>
    <col min="13856" max="13856" width="3.140625" style="1930" customWidth="1"/>
    <col min="13857" max="13857" width="4.42578125" style="1930" customWidth="1"/>
    <col min="13858" max="13858" width="3.7109375" style="1930" customWidth="1"/>
    <col min="13859" max="13859" width="5.42578125" style="1930" customWidth="1"/>
    <col min="13860" max="13860" width="4.140625" style="1930" customWidth="1"/>
    <col min="13861" max="13861" width="2.7109375" style="1930" customWidth="1"/>
    <col min="13862" max="13862" width="7.28515625" style="1930" customWidth="1"/>
    <col min="13863" max="14080" width="8.85546875" style="1930"/>
    <col min="14081" max="14081" width="13.85546875" style="1930" customWidth="1"/>
    <col min="14082" max="14082" width="12.7109375" style="1930" customWidth="1"/>
    <col min="14083" max="14083" width="6.140625" style="1930" customWidth="1"/>
    <col min="14084" max="14084" width="2.7109375" style="1930" customWidth="1"/>
    <col min="14085" max="14085" width="5.85546875" style="1930" customWidth="1"/>
    <col min="14086" max="14086" width="3.5703125" style="1930" customWidth="1"/>
    <col min="14087" max="14087" width="5.85546875" style="1930" customWidth="1"/>
    <col min="14088" max="14088" width="3.7109375" style="1930" customWidth="1"/>
    <col min="14089" max="14089" width="4.7109375" style="1930" customWidth="1"/>
    <col min="14090" max="14090" width="3.7109375" style="1930" customWidth="1"/>
    <col min="14091" max="14091" width="5.85546875" style="1930" customWidth="1"/>
    <col min="14092" max="14092" width="3.7109375" style="1930" customWidth="1"/>
    <col min="14093" max="14093" width="4.85546875" style="1930" customWidth="1"/>
    <col min="14094" max="14094" width="3.7109375" style="1930" customWidth="1"/>
    <col min="14095" max="14095" width="6.28515625" style="1930" customWidth="1"/>
    <col min="14096" max="14096" width="3.7109375" style="1930" customWidth="1"/>
    <col min="14097" max="14097" width="4.7109375" style="1930" customWidth="1"/>
    <col min="14098" max="14098" width="3.7109375" style="1930" customWidth="1"/>
    <col min="14099" max="14099" width="6.85546875" style="1930" customWidth="1"/>
    <col min="14100" max="14100" width="1.42578125" style="1930" customWidth="1"/>
    <col min="14101" max="14101" width="4.28515625" style="1930" customWidth="1"/>
    <col min="14102" max="14108" width="3.7109375" style="1930" customWidth="1"/>
    <col min="14109" max="14109" width="4.85546875" style="1930" customWidth="1"/>
    <col min="14110" max="14110" width="3" style="1930" customWidth="1"/>
    <col min="14111" max="14111" width="4.85546875" style="1930" customWidth="1"/>
    <col min="14112" max="14112" width="3.140625" style="1930" customWidth="1"/>
    <col min="14113" max="14113" width="4.42578125" style="1930" customWidth="1"/>
    <col min="14114" max="14114" width="3.7109375" style="1930" customWidth="1"/>
    <col min="14115" max="14115" width="5.42578125" style="1930" customWidth="1"/>
    <col min="14116" max="14116" width="4.140625" style="1930" customWidth="1"/>
    <col min="14117" max="14117" width="2.7109375" style="1930" customWidth="1"/>
    <col min="14118" max="14118" width="7.28515625" style="1930" customWidth="1"/>
    <col min="14119" max="14336" width="8.85546875" style="1930"/>
    <col min="14337" max="14337" width="13.85546875" style="1930" customWidth="1"/>
    <col min="14338" max="14338" width="12.7109375" style="1930" customWidth="1"/>
    <col min="14339" max="14339" width="6.140625" style="1930" customWidth="1"/>
    <col min="14340" max="14340" width="2.7109375" style="1930" customWidth="1"/>
    <col min="14341" max="14341" width="5.85546875" style="1930" customWidth="1"/>
    <col min="14342" max="14342" width="3.5703125" style="1930" customWidth="1"/>
    <col min="14343" max="14343" width="5.85546875" style="1930" customWidth="1"/>
    <col min="14344" max="14344" width="3.7109375" style="1930" customWidth="1"/>
    <col min="14345" max="14345" width="4.7109375" style="1930" customWidth="1"/>
    <col min="14346" max="14346" width="3.7109375" style="1930" customWidth="1"/>
    <col min="14347" max="14347" width="5.85546875" style="1930" customWidth="1"/>
    <col min="14348" max="14348" width="3.7109375" style="1930" customWidth="1"/>
    <col min="14349" max="14349" width="4.85546875" style="1930" customWidth="1"/>
    <col min="14350" max="14350" width="3.7109375" style="1930" customWidth="1"/>
    <col min="14351" max="14351" width="6.28515625" style="1930" customWidth="1"/>
    <col min="14352" max="14352" width="3.7109375" style="1930" customWidth="1"/>
    <col min="14353" max="14353" width="4.7109375" style="1930" customWidth="1"/>
    <col min="14354" max="14354" width="3.7109375" style="1930" customWidth="1"/>
    <col min="14355" max="14355" width="6.85546875" style="1930" customWidth="1"/>
    <col min="14356" max="14356" width="1.42578125" style="1930" customWidth="1"/>
    <col min="14357" max="14357" width="4.28515625" style="1930" customWidth="1"/>
    <col min="14358" max="14364" width="3.7109375" style="1930" customWidth="1"/>
    <col min="14365" max="14365" width="4.85546875" style="1930" customWidth="1"/>
    <col min="14366" max="14366" width="3" style="1930" customWidth="1"/>
    <col min="14367" max="14367" width="4.85546875" style="1930" customWidth="1"/>
    <col min="14368" max="14368" width="3.140625" style="1930" customWidth="1"/>
    <col min="14369" max="14369" width="4.42578125" style="1930" customWidth="1"/>
    <col min="14370" max="14370" width="3.7109375" style="1930" customWidth="1"/>
    <col min="14371" max="14371" width="5.42578125" style="1930" customWidth="1"/>
    <col min="14372" max="14372" width="4.140625" style="1930" customWidth="1"/>
    <col min="14373" max="14373" width="2.7109375" style="1930" customWidth="1"/>
    <col min="14374" max="14374" width="7.28515625" style="1930" customWidth="1"/>
    <col min="14375" max="14592" width="8.85546875" style="1930"/>
    <col min="14593" max="14593" width="13.85546875" style="1930" customWidth="1"/>
    <col min="14594" max="14594" width="12.7109375" style="1930" customWidth="1"/>
    <col min="14595" max="14595" width="6.140625" style="1930" customWidth="1"/>
    <col min="14596" max="14596" width="2.7109375" style="1930" customWidth="1"/>
    <col min="14597" max="14597" width="5.85546875" style="1930" customWidth="1"/>
    <col min="14598" max="14598" width="3.5703125" style="1930" customWidth="1"/>
    <col min="14599" max="14599" width="5.85546875" style="1930" customWidth="1"/>
    <col min="14600" max="14600" width="3.7109375" style="1930" customWidth="1"/>
    <col min="14601" max="14601" width="4.7109375" style="1930" customWidth="1"/>
    <col min="14602" max="14602" width="3.7109375" style="1930" customWidth="1"/>
    <col min="14603" max="14603" width="5.85546875" style="1930" customWidth="1"/>
    <col min="14604" max="14604" width="3.7109375" style="1930" customWidth="1"/>
    <col min="14605" max="14605" width="4.85546875" style="1930" customWidth="1"/>
    <col min="14606" max="14606" width="3.7109375" style="1930" customWidth="1"/>
    <col min="14607" max="14607" width="6.28515625" style="1930" customWidth="1"/>
    <col min="14608" max="14608" width="3.7109375" style="1930" customWidth="1"/>
    <col min="14609" max="14609" width="4.7109375" style="1930" customWidth="1"/>
    <col min="14610" max="14610" width="3.7109375" style="1930" customWidth="1"/>
    <col min="14611" max="14611" width="6.85546875" style="1930" customWidth="1"/>
    <col min="14612" max="14612" width="1.42578125" style="1930" customWidth="1"/>
    <col min="14613" max="14613" width="4.28515625" style="1930" customWidth="1"/>
    <col min="14614" max="14620" width="3.7109375" style="1930" customWidth="1"/>
    <col min="14621" max="14621" width="4.85546875" style="1930" customWidth="1"/>
    <col min="14622" max="14622" width="3" style="1930" customWidth="1"/>
    <col min="14623" max="14623" width="4.85546875" style="1930" customWidth="1"/>
    <col min="14624" max="14624" width="3.140625" style="1930" customWidth="1"/>
    <col min="14625" max="14625" width="4.42578125" style="1930" customWidth="1"/>
    <col min="14626" max="14626" width="3.7109375" style="1930" customWidth="1"/>
    <col min="14627" max="14627" width="5.42578125" style="1930" customWidth="1"/>
    <col min="14628" max="14628" width="4.140625" style="1930" customWidth="1"/>
    <col min="14629" max="14629" width="2.7109375" style="1930" customWidth="1"/>
    <col min="14630" max="14630" width="7.28515625" style="1930" customWidth="1"/>
    <col min="14631" max="14848" width="8.85546875" style="1930"/>
    <col min="14849" max="14849" width="13.85546875" style="1930" customWidth="1"/>
    <col min="14850" max="14850" width="12.7109375" style="1930" customWidth="1"/>
    <col min="14851" max="14851" width="6.140625" style="1930" customWidth="1"/>
    <col min="14852" max="14852" width="2.7109375" style="1930" customWidth="1"/>
    <col min="14853" max="14853" width="5.85546875" style="1930" customWidth="1"/>
    <col min="14854" max="14854" width="3.5703125" style="1930" customWidth="1"/>
    <col min="14855" max="14855" width="5.85546875" style="1930" customWidth="1"/>
    <col min="14856" max="14856" width="3.7109375" style="1930" customWidth="1"/>
    <col min="14857" max="14857" width="4.7109375" style="1930" customWidth="1"/>
    <col min="14858" max="14858" width="3.7109375" style="1930" customWidth="1"/>
    <col min="14859" max="14859" width="5.85546875" style="1930" customWidth="1"/>
    <col min="14860" max="14860" width="3.7109375" style="1930" customWidth="1"/>
    <col min="14861" max="14861" width="4.85546875" style="1930" customWidth="1"/>
    <col min="14862" max="14862" width="3.7109375" style="1930" customWidth="1"/>
    <col min="14863" max="14863" width="6.28515625" style="1930" customWidth="1"/>
    <col min="14864" max="14864" width="3.7109375" style="1930" customWidth="1"/>
    <col min="14865" max="14865" width="4.7109375" style="1930" customWidth="1"/>
    <col min="14866" max="14866" width="3.7109375" style="1930" customWidth="1"/>
    <col min="14867" max="14867" width="6.85546875" style="1930" customWidth="1"/>
    <col min="14868" max="14868" width="1.42578125" style="1930" customWidth="1"/>
    <col min="14869" max="14869" width="4.28515625" style="1930" customWidth="1"/>
    <col min="14870" max="14876" width="3.7109375" style="1930" customWidth="1"/>
    <col min="14877" max="14877" width="4.85546875" style="1930" customWidth="1"/>
    <col min="14878" max="14878" width="3" style="1930" customWidth="1"/>
    <col min="14879" max="14879" width="4.85546875" style="1930" customWidth="1"/>
    <col min="14880" max="14880" width="3.140625" style="1930" customWidth="1"/>
    <col min="14881" max="14881" width="4.42578125" style="1930" customWidth="1"/>
    <col min="14882" max="14882" width="3.7109375" style="1930" customWidth="1"/>
    <col min="14883" max="14883" width="5.42578125" style="1930" customWidth="1"/>
    <col min="14884" max="14884" width="4.140625" style="1930" customWidth="1"/>
    <col min="14885" max="14885" width="2.7109375" style="1930" customWidth="1"/>
    <col min="14886" max="14886" width="7.28515625" style="1930" customWidth="1"/>
    <col min="14887" max="15104" width="8.85546875" style="1930"/>
    <col min="15105" max="15105" width="13.85546875" style="1930" customWidth="1"/>
    <col min="15106" max="15106" width="12.7109375" style="1930" customWidth="1"/>
    <col min="15107" max="15107" width="6.140625" style="1930" customWidth="1"/>
    <col min="15108" max="15108" width="2.7109375" style="1930" customWidth="1"/>
    <col min="15109" max="15109" width="5.85546875" style="1930" customWidth="1"/>
    <col min="15110" max="15110" width="3.5703125" style="1930" customWidth="1"/>
    <col min="15111" max="15111" width="5.85546875" style="1930" customWidth="1"/>
    <col min="15112" max="15112" width="3.7109375" style="1930" customWidth="1"/>
    <col min="15113" max="15113" width="4.7109375" style="1930" customWidth="1"/>
    <col min="15114" max="15114" width="3.7109375" style="1930" customWidth="1"/>
    <col min="15115" max="15115" width="5.85546875" style="1930" customWidth="1"/>
    <col min="15116" max="15116" width="3.7109375" style="1930" customWidth="1"/>
    <col min="15117" max="15117" width="4.85546875" style="1930" customWidth="1"/>
    <col min="15118" max="15118" width="3.7109375" style="1930" customWidth="1"/>
    <col min="15119" max="15119" width="6.28515625" style="1930" customWidth="1"/>
    <col min="15120" max="15120" width="3.7109375" style="1930" customWidth="1"/>
    <col min="15121" max="15121" width="4.7109375" style="1930" customWidth="1"/>
    <col min="15122" max="15122" width="3.7109375" style="1930" customWidth="1"/>
    <col min="15123" max="15123" width="6.85546875" style="1930" customWidth="1"/>
    <col min="15124" max="15124" width="1.42578125" style="1930" customWidth="1"/>
    <col min="15125" max="15125" width="4.28515625" style="1930" customWidth="1"/>
    <col min="15126" max="15132" width="3.7109375" style="1930" customWidth="1"/>
    <col min="15133" max="15133" width="4.85546875" style="1930" customWidth="1"/>
    <col min="15134" max="15134" width="3" style="1930" customWidth="1"/>
    <col min="15135" max="15135" width="4.85546875" style="1930" customWidth="1"/>
    <col min="15136" max="15136" width="3.140625" style="1930" customWidth="1"/>
    <col min="15137" max="15137" width="4.42578125" style="1930" customWidth="1"/>
    <col min="15138" max="15138" width="3.7109375" style="1930" customWidth="1"/>
    <col min="15139" max="15139" width="5.42578125" style="1930" customWidth="1"/>
    <col min="15140" max="15140" width="4.140625" style="1930" customWidth="1"/>
    <col min="15141" max="15141" width="2.7109375" style="1930" customWidth="1"/>
    <col min="15142" max="15142" width="7.28515625" style="1930" customWidth="1"/>
    <col min="15143" max="15360" width="8.85546875" style="1930"/>
    <col min="15361" max="15361" width="13.85546875" style="1930" customWidth="1"/>
    <col min="15362" max="15362" width="12.7109375" style="1930" customWidth="1"/>
    <col min="15363" max="15363" width="6.140625" style="1930" customWidth="1"/>
    <col min="15364" max="15364" width="2.7109375" style="1930" customWidth="1"/>
    <col min="15365" max="15365" width="5.85546875" style="1930" customWidth="1"/>
    <col min="15366" max="15366" width="3.5703125" style="1930" customWidth="1"/>
    <col min="15367" max="15367" width="5.85546875" style="1930" customWidth="1"/>
    <col min="15368" max="15368" width="3.7109375" style="1930" customWidth="1"/>
    <col min="15369" max="15369" width="4.7109375" style="1930" customWidth="1"/>
    <col min="15370" max="15370" width="3.7109375" style="1930" customWidth="1"/>
    <col min="15371" max="15371" width="5.85546875" style="1930" customWidth="1"/>
    <col min="15372" max="15372" width="3.7109375" style="1930" customWidth="1"/>
    <col min="15373" max="15373" width="4.85546875" style="1930" customWidth="1"/>
    <col min="15374" max="15374" width="3.7109375" style="1930" customWidth="1"/>
    <col min="15375" max="15375" width="6.28515625" style="1930" customWidth="1"/>
    <col min="15376" max="15376" width="3.7109375" style="1930" customWidth="1"/>
    <col min="15377" max="15377" width="4.7109375" style="1930" customWidth="1"/>
    <col min="15378" max="15378" width="3.7109375" style="1930" customWidth="1"/>
    <col min="15379" max="15379" width="6.85546875" style="1930" customWidth="1"/>
    <col min="15380" max="15380" width="1.42578125" style="1930" customWidth="1"/>
    <col min="15381" max="15381" width="4.28515625" style="1930" customWidth="1"/>
    <col min="15382" max="15388" width="3.7109375" style="1930" customWidth="1"/>
    <col min="15389" max="15389" width="4.85546875" style="1930" customWidth="1"/>
    <col min="15390" max="15390" width="3" style="1930" customWidth="1"/>
    <col min="15391" max="15391" width="4.85546875" style="1930" customWidth="1"/>
    <col min="15392" max="15392" width="3.140625" style="1930" customWidth="1"/>
    <col min="15393" max="15393" width="4.42578125" style="1930" customWidth="1"/>
    <col min="15394" max="15394" width="3.7109375" style="1930" customWidth="1"/>
    <col min="15395" max="15395" width="5.42578125" style="1930" customWidth="1"/>
    <col min="15396" max="15396" width="4.140625" style="1930" customWidth="1"/>
    <col min="15397" max="15397" width="2.7109375" style="1930" customWidth="1"/>
    <col min="15398" max="15398" width="7.28515625" style="1930" customWidth="1"/>
    <col min="15399" max="15616" width="8.85546875" style="1930"/>
    <col min="15617" max="15617" width="13.85546875" style="1930" customWidth="1"/>
    <col min="15618" max="15618" width="12.7109375" style="1930" customWidth="1"/>
    <col min="15619" max="15619" width="6.140625" style="1930" customWidth="1"/>
    <col min="15620" max="15620" width="2.7109375" style="1930" customWidth="1"/>
    <col min="15621" max="15621" width="5.85546875" style="1930" customWidth="1"/>
    <col min="15622" max="15622" width="3.5703125" style="1930" customWidth="1"/>
    <col min="15623" max="15623" width="5.85546875" style="1930" customWidth="1"/>
    <col min="15624" max="15624" width="3.7109375" style="1930" customWidth="1"/>
    <col min="15625" max="15625" width="4.7109375" style="1930" customWidth="1"/>
    <col min="15626" max="15626" width="3.7109375" style="1930" customWidth="1"/>
    <col min="15627" max="15627" width="5.85546875" style="1930" customWidth="1"/>
    <col min="15628" max="15628" width="3.7109375" style="1930" customWidth="1"/>
    <col min="15629" max="15629" width="4.85546875" style="1930" customWidth="1"/>
    <col min="15630" max="15630" width="3.7109375" style="1930" customWidth="1"/>
    <col min="15631" max="15631" width="6.28515625" style="1930" customWidth="1"/>
    <col min="15632" max="15632" width="3.7109375" style="1930" customWidth="1"/>
    <col min="15633" max="15633" width="4.7109375" style="1930" customWidth="1"/>
    <col min="15634" max="15634" width="3.7109375" style="1930" customWidth="1"/>
    <col min="15635" max="15635" width="6.85546875" style="1930" customWidth="1"/>
    <col min="15636" max="15636" width="1.42578125" style="1930" customWidth="1"/>
    <col min="15637" max="15637" width="4.28515625" style="1930" customWidth="1"/>
    <col min="15638" max="15644" width="3.7109375" style="1930" customWidth="1"/>
    <col min="15645" max="15645" width="4.85546875" style="1930" customWidth="1"/>
    <col min="15646" max="15646" width="3" style="1930" customWidth="1"/>
    <col min="15647" max="15647" width="4.85546875" style="1930" customWidth="1"/>
    <col min="15648" max="15648" width="3.140625" style="1930" customWidth="1"/>
    <col min="15649" max="15649" width="4.42578125" style="1930" customWidth="1"/>
    <col min="15650" max="15650" width="3.7109375" style="1930" customWidth="1"/>
    <col min="15651" max="15651" width="5.42578125" style="1930" customWidth="1"/>
    <col min="15652" max="15652" width="4.140625" style="1930" customWidth="1"/>
    <col min="15653" max="15653" width="2.7109375" style="1930" customWidth="1"/>
    <col min="15654" max="15654" width="7.28515625" style="1930" customWidth="1"/>
    <col min="15655" max="15872" width="8.85546875" style="1930"/>
    <col min="15873" max="15873" width="13.85546875" style="1930" customWidth="1"/>
    <col min="15874" max="15874" width="12.7109375" style="1930" customWidth="1"/>
    <col min="15875" max="15875" width="6.140625" style="1930" customWidth="1"/>
    <col min="15876" max="15876" width="2.7109375" style="1930" customWidth="1"/>
    <col min="15877" max="15877" width="5.85546875" style="1930" customWidth="1"/>
    <col min="15878" max="15878" width="3.5703125" style="1930" customWidth="1"/>
    <col min="15879" max="15879" width="5.85546875" style="1930" customWidth="1"/>
    <col min="15880" max="15880" width="3.7109375" style="1930" customWidth="1"/>
    <col min="15881" max="15881" width="4.7109375" style="1930" customWidth="1"/>
    <col min="15882" max="15882" width="3.7109375" style="1930" customWidth="1"/>
    <col min="15883" max="15883" width="5.85546875" style="1930" customWidth="1"/>
    <col min="15884" max="15884" width="3.7109375" style="1930" customWidth="1"/>
    <col min="15885" max="15885" width="4.85546875" style="1930" customWidth="1"/>
    <col min="15886" max="15886" width="3.7109375" style="1930" customWidth="1"/>
    <col min="15887" max="15887" width="6.28515625" style="1930" customWidth="1"/>
    <col min="15888" max="15888" width="3.7109375" style="1930" customWidth="1"/>
    <col min="15889" max="15889" width="4.7109375" style="1930" customWidth="1"/>
    <col min="15890" max="15890" width="3.7109375" style="1930" customWidth="1"/>
    <col min="15891" max="15891" width="6.85546875" style="1930" customWidth="1"/>
    <col min="15892" max="15892" width="1.42578125" style="1930" customWidth="1"/>
    <col min="15893" max="15893" width="4.28515625" style="1930" customWidth="1"/>
    <col min="15894" max="15900" width="3.7109375" style="1930" customWidth="1"/>
    <col min="15901" max="15901" width="4.85546875" style="1930" customWidth="1"/>
    <col min="15902" max="15902" width="3" style="1930" customWidth="1"/>
    <col min="15903" max="15903" width="4.85546875" style="1930" customWidth="1"/>
    <col min="15904" max="15904" width="3.140625" style="1930" customWidth="1"/>
    <col min="15905" max="15905" width="4.42578125" style="1930" customWidth="1"/>
    <col min="15906" max="15906" width="3.7109375" style="1930" customWidth="1"/>
    <col min="15907" max="15907" width="5.42578125" style="1930" customWidth="1"/>
    <col min="15908" max="15908" width="4.140625" style="1930" customWidth="1"/>
    <col min="15909" max="15909" width="2.7109375" style="1930" customWidth="1"/>
    <col min="15910" max="15910" width="7.28515625" style="1930" customWidth="1"/>
    <col min="15911" max="16128" width="8.85546875" style="1930"/>
    <col min="16129" max="16129" width="13.85546875" style="1930" customWidth="1"/>
    <col min="16130" max="16130" width="12.7109375" style="1930" customWidth="1"/>
    <col min="16131" max="16131" width="6.140625" style="1930" customWidth="1"/>
    <col min="16132" max="16132" width="2.7109375" style="1930" customWidth="1"/>
    <col min="16133" max="16133" width="5.85546875" style="1930" customWidth="1"/>
    <col min="16134" max="16134" width="3.5703125" style="1930" customWidth="1"/>
    <col min="16135" max="16135" width="5.85546875" style="1930" customWidth="1"/>
    <col min="16136" max="16136" width="3.7109375" style="1930" customWidth="1"/>
    <col min="16137" max="16137" width="4.7109375" style="1930" customWidth="1"/>
    <col min="16138" max="16138" width="3.7109375" style="1930" customWidth="1"/>
    <col min="16139" max="16139" width="5.85546875" style="1930" customWidth="1"/>
    <col min="16140" max="16140" width="3.7109375" style="1930" customWidth="1"/>
    <col min="16141" max="16141" width="4.85546875" style="1930" customWidth="1"/>
    <col min="16142" max="16142" width="3.7109375" style="1930" customWidth="1"/>
    <col min="16143" max="16143" width="6.28515625" style="1930" customWidth="1"/>
    <col min="16144" max="16144" width="3.7109375" style="1930" customWidth="1"/>
    <col min="16145" max="16145" width="4.7109375" style="1930" customWidth="1"/>
    <col min="16146" max="16146" width="3.7109375" style="1930" customWidth="1"/>
    <col min="16147" max="16147" width="6.85546875" style="1930" customWidth="1"/>
    <col min="16148" max="16148" width="1.42578125" style="1930" customWidth="1"/>
    <col min="16149" max="16149" width="4.28515625" style="1930" customWidth="1"/>
    <col min="16150" max="16156" width="3.7109375" style="1930" customWidth="1"/>
    <col min="16157" max="16157" width="4.85546875" style="1930" customWidth="1"/>
    <col min="16158" max="16158" width="3" style="1930" customWidth="1"/>
    <col min="16159" max="16159" width="4.85546875" style="1930" customWidth="1"/>
    <col min="16160" max="16160" width="3.140625" style="1930" customWidth="1"/>
    <col min="16161" max="16161" width="4.42578125" style="1930" customWidth="1"/>
    <col min="16162" max="16162" width="3.7109375" style="1930" customWidth="1"/>
    <col min="16163" max="16163" width="5.42578125" style="1930" customWidth="1"/>
    <col min="16164" max="16164" width="4.140625" style="1930" customWidth="1"/>
    <col min="16165" max="16165" width="2.7109375" style="1930" customWidth="1"/>
    <col min="16166" max="16166" width="7.28515625" style="1930" customWidth="1"/>
    <col min="16167" max="16384" width="8.85546875" style="1930"/>
  </cols>
  <sheetData>
    <row r="1" spans="1:38" ht="23.25" customHeight="1">
      <c r="A1" s="4871" t="s">
        <v>1465</v>
      </c>
      <c r="B1" s="4871"/>
      <c r="C1" s="4871"/>
      <c r="D1" s="4871"/>
      <c r="E1" s="4871"/>
      <c r="F1" s="4871"/>
      <c r="G1" s="4871"/>
      <c r="H1" s="4871"/>
      <c r="I1" s="4871"/>
      <c r="J1" s="4871"/>
      <c r="K1" s="4871"/>
      <c r="L1" s="4871"/>
      <c r="M1" s="4871"/>
      <c r="N1" s="4871"/>
      <c r="O1" s="4871"/>
      <c r="P1" s="4871"/>
      <c r="Q1" s="4871"/>
      <c r="R1" s="4871"/>
      <c r="S1" s="4871"/>
      <c r="T1" s="4871"/>
      <c r="U1" s="4871"/>
      <c r="V1" s="4871"/>
      <c r="W1" s="4871"/>
      <c r="X1" s="4871"/>
      <c r="Y1" s="4871"/>
      <c r="Z1" s="4871"/>
      <c r="AA1" s="4871"/>
      <c r="AB1" s="4871"/>
      <c r="AC1" s="4871"/>
      <c r="AD1" s="4871"/>
      <c r="AE1" s="4871"/>
      <c r="AF1" s="4871"/>
      <c r="AG1" s="4871"/>
      <c r="AH1" s="4871"/>
      <c r="AI1" s="4871"/>
      <c r="AJ1" s="4871"/>
      <c r="AK1" s="4871"/>
      <c r="AL1" s="4871"/>
    </row>
    <row r="2" spans="1:38" ht="24" customHeight="1">
      <c r="A2" s="4872" t="s">
        <v>1466</v>
      </c>
      <c r="B2" s="4872"/>
      <c r="C2" s="4872"/>
      <c r="D2" s="4872"/>
      <c r="E2" s="4872"/>
      <c r="F2" s="4872"/>
      <c r="G2" s="4872"/>
      <c r="H2" s="4872"/>
      <c r="I2" s="4872"/>
      <c r="J2" s="4872"/>
      <c r="K2" s="4872"/>
      <c r="L2" s="4872"/>
      <c r="M2" s="4872"/>
      <c r="N2" s="4872"/>
      <c r="O2" s="4872"/>
      <c r="P2" s="4872"/>
      <c r="Q2" s="4872"/>
      <c r="R2" s="4872"/>
      <c r="S2" s="4872"/>
      <c r="T2" s="4872"/>
      <c r="U2" s="4872"/>
      <c r="V2" s="4872"/>
      <c r="W2" s="4872"/>
      <c r="X2" s="4872"/>
      <c r="Y2" s="4872"/>
      <c r="Z2" s="4872"/>
      <c r="AA2" s="4872"/>
      <c r="AB2" s="4872"/>
      <c r="AC2" s="4872"/>
      <c r="AD2" s="4872"/>
      <c r="AE2" s="4872"/>
      <c r="AF2" s="4872"/>
      <c r="AG2" s="4872"/>
      <c r="AH2" s="4872"/>
      <c r="AI2" s="4872"/>
      <c r="AJ2" s="4872"/>
      <c r="AK2" s="4872"/>
      <c r="AL2" s="4872"/>
    </row>
    <row r="3" spans="1:38">
      <c r="A3" s="1930" t="s">
        <v>1467</v>
      </c>
      <c r="AJ3" s="4873" t="s">
        <v>1468</v>
      </c>
      <c r="AK3" s="4873"/>
      <c r="AL3" s="4873"/>
    </row>
    <row r="4" spans="1:38">
      <c r="A4" s="1931"/>
      <c r="B4" s="1932"/>
      <c r="C4" s="1931"/>
      <c r="D4" s="1932"/>
      <c r="E4" s="1931"/>
      <c r="F4" s="1932"/>
      <c r="G4" s="1931"/>
      <c r="H4" s="1932"/>
      <c r="I4" s="1931"/>
      <c r="J4" s="1932"/>
      <c r="K4" s="1931"/>
      <c r="L4" s="1932"/>
      <c r="M4" s="1931"/>
      <c r="N4" s="1932"/>
      <c r="O4" s="1931"/>
      <c r="P4" s="1932"/>
      <c r="Q4" s="1931"/>
      <c r="R4" s="1932"/>
      <c r="S4" s="1931"/>
      <c r="T4" s="1932"/>
      <c r="U4" s="1931"/>
      <c r="V4" s="1932"/>
      <c r="W4" s="1931"/>
      <c r="X4" s="1932"/>
      <c r="Y4" s="1931"/>
      <c r="Z4" s="1932"/>
      <c r="AA4" s="1931"/>
      <c r="AB4" s="1932"/>
      <c r="AC4" s="1931"/>
      <c r="AD4" s="1932"/>
      <c r="AE4" s="1931"/>
      <c r="AF4" s="1932"/>
      <c r="AG4" s="1931"/>
      <c r="AH4" s="1932"/>
      <c r="AI4" s="1931"/>
      <c r="AJ4" s="1932"/>
      <c r="AK4" s="1931"/>
      <c r="AL4" s="1932"/>
    </row>
    <row r="5" spans="1:38" s="1938" customFormat="1" ht="112.5" customHeight="1">
      <c r="A5" s="1933" t="s">
        <v>147</v>
      </c>
      <c r="B5" s="1934" t="s">
        <v>148</v>
      </c>
      <c r="C5" s="1935" t="s">
        <v>1185</v>
      </c>
      <c r="D5" s="1936" t="s">
        <v>1188</v>
      </c>
      <c r="E5" s="1935" t="s">
        <v>1469</v>
      </c>
      <c r="F5" s="1936" t="s">
        <v>1197</v>
      </c>
      <c r="G5" s="1935" t="s">
        <v>933</v>
      </c>
      <c r="H5" s="1936" t="s">
        <v>1198</v>
      </c>
      <c r="I5" s="1935" t="s">
        <v>935</v>
      </c>
      <c r="J5" s="1936" t="s">
        <v>934</v>
      </c>
      <c r="K5" s="1935" t="s">
        <v>937</v>
      </c>
      <c r="L5" s="1936" t="s">
        <v>936</v>
      </c>
      <c r="M5" s="1935" t="s">
        <v>1199</v>
      </c>
      <c r="N5" s="1936" t="s">
        <v>1200</v>
      </c>
      <c r="O5" s="1935" t="s">
        <v>949</v>
      </c>
      <c r="P5" s="1936" t="s">
        <v>948</v>
      </c>
      <c r="Q5" s="1935" t="s">
        <v>970</v>
      </c>
      <c r="R5" s="1936" t="s">
        <v>969</v>
      </c>
      <c r="S5" s="1935" t="s">
        <v>980</v>
      </c>
      <c r="T5" s="1936" t="s">
        <v>1310</v>
      </c>
      <c r="U5" s="1935" t="s">
        <v>1202</v>
      </c>
      <c r="V5" s="1936" t="s">
        <v>944</v>
      </c>
      <c r="W5" s="1935" t="s">
        <v>947</v>
      </c>
      <c r="X5" s="1936" t="s">
        <v>946</v>
      </c>
      <c r="Y5" s="1935" t="s">
        <v>1203</v>
      </c>
      <c r="Z5" s="1936" t="s">
        <v>1204</v>
      </c>
      <c r="AA5" s="1935" t="s">
        <v>1205</v>
      </c>
      <c r="AB5" s="1936" t="s">
        <v>954</v>
      </c>
      <c r="AC5" s="1935" t="s">
        <v>1206</v>
      </c>
      <c r="AD5" s="1936" t="s">
        <v>1207</v>
      </c>
      <c r="AE5" s="1937" t="s">
        <v>1208</v>
      </c>
      <c r="AF5" s="1936" t="s">
        <v>1209</v>
      </c>
      <c r="AG5" s="1935" t="s">
        <v>1210</v>
      </c>
      <c r="AH5" s="1936" t="s">
        <v>1211</v>
      </c>
      <c r="AI5" s="1935" t="s">
        <v>489</v>
      </c>
      <c r="AJ5" s="1936" t="s">
        <v>476</v>
      </c>
      <c r="AK5" s="1935" t="s">
        <v>96</v>
      </c>
      <c r="AL5" s="1936" t="s">
        <v>95</v>
      </c>
    </row>
    <row r="6" spans="1:38" s="1938" customFormat="1" ht="15" customHeight="1">
      <c r="A6" s="4874"/>
      <c r="B6" s="4875"/>
      <c r="C6" s="1939"/>
      <c r="D6" s="1940"/>
      <c r="E6" s="1941"/>
      <c r="F6" s="1942"/>
      <c r="G6" s="1941"/>
      <c r="H6" s="1942"/>
      <c r="I6" s="1941"/>
      <c r="J6" s="1942"/>
      <c r="K6" s="1941"/>
      <c r="L6" s="1942"/>
      <c r="M6" s="1941"/>
      <c r="N6" s="1942"/>
      <c r="O6" s="1941"/>
      <c r="P6" s="1942"/>
      <c r="Q6" s="1941"/>
      <c r="R6" s="1942"/>
      <c r="S6" s="1941"/>
      <c r="T6" s="1942"/>
      <c r="U6" s="1941"/>
      <c r="V6" s="1942"/>
      <c r="W6" s="1941"/>
      <c r="X6" s="1942"/>
      <c r="Y6" s="1941"/>
      <c r="Z6" s="1942"/>
      <c r="AA6" s="1941"/>
      <c r="AB6" s="1942"/>
      <c r="AC6" s="1941"/>
      <c r="AD6" s="1942"/>
      <c r="AE6" s="1941"/>
      <c r="AF6" s="1942"/>
      <c r="AG6" s="1941"/>
      <c r="AH6" s="1942"/>
      <c r="AI6" s="1941"/>
      <c r="AJ6" s="1942"/>
      <c r="AK6" s="1941"/>
      <c r="AL6" s="1942"/>
    </row>
    <row r="7" spans="1:38" ht="21.95" customHeight="1">
      <c r="A7" s="1943" t="s">
        <v>1213</v>
      </c>
      <c r="B7" s="1944" t="s">
        <v>56</v>
      </c>
      <c r="C7" s="1945">
        <v>870</v>
      </c>
      <c r="D7" s="1946"/>
      <c r="E7" s="1945">
        <v>707</v>
      </c>
      <c r="F7" s="1946"/>
      <c r="G7" s="1945">
        <v>724</v>
      </c>
      <c r="H7" s="1946"/>
      <c r="I7" s="1945">
        <v>54</v>
      </c>
      <c r="J7" s="1946"/>
      <c r="K7" s="1945">
        <v>23</v>
      </c>
      <c r="L7" s="1946"/>
      <c r="M7" s="1945">
        <v>32</v>
      </c>
      <c r="N7" s="1946"/>
      <c r="O7" s="1945">
        <v>838</v>
      </c>
      <c r="P7" s="1946"/>
      <c r="Q7" s="1945">
        <v>610</v>
      </c>
      <c r="R7" s="1946"/>
      <c r="S7" s="1945">
        <v>260</v>
      </c>
      <c r="T7" s="1946"/>
      <c r="U7" s="1945">
        <v>77</v>
      </c>
      <c r="V7" s="1946"/>
      <c r="W7" s="1945">
        <v>84</v>
      </c>
      <c r="X7" s="1946"/>
      <c r="Y7" s="1945">
        <v>2</v>
      </c>
      <c r="Z7" s="1946"/>
      <c r="AA7" s="1945">
        <v>18</v>
      </c>
      <c r="AB7" s="1946"/>
      <c r="AC7" s="1945">
        <v>26</v>
      </c>
      <c r="AD7" s="1946"/>
      <c r="AE7" s="1945">
        <v>18</v>
      </c>
      <c r="AF7" s="1946"/>
      <c r="AG7" s="1945">
        <v>10</v>
      </c>
      <c r="AH7" s="1946"/>
      <c r="AI7" s="1945">
        <v>201</v>
      </c>
      <c r="AJ7" s="1946"/>
      <c r="AK7" s="1945"/>
      <c r="AL7" s="1946">
        <f t="shared" ref="AL7:AL23" si="0">SUM(C7:AK7)</f>
        <v>4554</v>
      </c>
    </row>
    <row r="8" spans="1:38" ht="21.95" customHeight="1">
      <c r="A8" s="1943" t="s">
        <v>158</v>
      </c>
      <c r="B8" s="1944" t="s">
        <v>58</v>
      </c>
      <c r="C8" s="1945">
        <v>473</v>
      </c>
      <c r="D8" s="1946"/>
      <c r="E8" s="1945">
        <v>0</v>
      </c>
      <c r="F8" s="1946"/>
      <c r="G8" s="1945">
        <v>0</v>
      </c>
      <c r="H8" s="1946"/>
      <c r="I8" s="1945">
        <v>0</v>
      </c>
      <c r="J8" s="1946"/>
      <c r="K8" s="1945">
        <v>0</v>
      </c>
      <c r="L8" s="1946"/>
      <c r="M8" s="1945">
        <v>0</v>
      </c>
      <c r="N8" s="1946"/>
      <c r="O8" s="1945">
        <v>0</v>
      </c>
      <c r="P8" s="1946"/>
      <c r="Q8" s="1945">
        <v>0</v>
      </c>
      <c r="R8" s="1946"/>
      <c r="S8" s="1945">
        <v>0</v>
      </c>
      <c r="T8" s="1946"/>
      <c r="U8" s="1945">
        <v>0</v>
      </c>
      <c r="V8" s="1946"/>
      <c r="W8" s="1945">
        <v>0</v>
      </c>
      <c r="X8" s="1946"/>
      <c r="Y8" s="1945">
        <v>0</v>
      </c>
      <c r="Z8" s="1946"/>
      <c r="AA8" s="1945">
        <v>0</v>
      </c>
      <c r="AB8" s="1946"/>
      <c r="AC8" s="1945">
        <v>0</v>
      </c>
      <c r="AD8" s="1946"/>
      <c r="AE8" s="1945">
        <v>0</v>
      </c>
      <c r="AF8" s="1946"/>
      <c r="AG8" s="1945">
        <v>0</v>
      </c>
      <c r="AH8" s="1946"/>
      <c r="AI8" s="1945">
        <v>0</v>
      </c>
      <c r="AJ8" s="1946"/>
      <c r="AK8" s="1945"/>
      <c r="AL8" s="1946">
        <f t="shared" si="0"/>
        <v>473</v>
      </c>
    </row>
    <row r="9" spans="1:38" ht="21.95" customHeight="1">
      <c r="A9" s="1943" t="s">
        <v>1470</v>
      </c>
      <c r="B9" s="1944" t="s">
        <v>60</v>
      </c>
      <c r="C9" s="1945">
        <v>2</v>
      </c>
      <c r="D9" s="1946"/>
      <c r="E9" s="1945">
        <v>681</v>
      </c>
      <c r="F9" s="1946"/>
      <c r="G9" s="1945">
        <v>567</v>
      </c>
      <c r="H9" s="1946"/>
      <c r="I9" s="1945">
        <v>36</v>
      </c>
      <c r="J9" s="1946"/>
      <c r="K9" s="1945">
        <v>94</v>
      </c>
      <c r="L9" s="1946"/>
      <c r="M9" s="1945">
        <v>8</v>
      </c>
      <c r="N9" s="1946"/>
      <c r="O9" s="1945">
        <v>371</v>
      </c>
      <c r="P9" s="1946"/>
      <c r="Q9" s="1945">
        <v>385</v>
      </c>
      <c r="R9" s="1946"/>
      <c r="S9" s="1945">
        <v>462</v>
      </c>
      <c r="T9" s="1946"/>
      <c r="U9" s="1945">
        <v>39</v>
      </c>
      <c r="V9" s="1946"/>
      <c r="W9" s="1945">
        <v>35</v>
      </c>
      <c r="X9" s="1946"/>
      <c r="Y9" s="1945">
        <v>2</v>
      </c>
      <c r="Z9" s="1946"/>
      <c r="AA9" s="1945">
        <v>7</v>
      </c>
      <c r="AB9" s="1946"/>
      <c r="AC9" s="1945">
        <v>8</v>
      </c>
      <c r="AD9" s="1946"/>
      <c r="AE9" s="1945">
        <v>122</v>
      </c>
      <c r="AF9" s="1946"/>
      <c r="AG9" s="1945">
        <v>54</v>
      </c>
      <c r="AH9" s="1946"/>
      <c r="AI9" s="1945">
        <v>236</v>
      </c>
      <c r="AJ9" s="1946"/>
      <c r="AK9" s="1945"/>
      <c r="AL9" s="1946">
        <f t="shared" si="0"/>
        <v>3109</v>
      </c>
    </row>
    <row r="10" spans="1:38" ht="21.95" customHeight="1">
      <c r="A10" s="1943" t="s">
        <v>61</v>
      </c>
      <c r="B10" s="1944" t="s">
        <v>62</v>
      </c>
      <c r="C10" s="1945">
        <v>412</v>
      </c>
      <c r="D10" s="1946"/>
      <c r="E10" s="1945">
        <v>0</v>
      </c>
      <c r="F10" s="1946"/>
      <c r="G10" s="1945">
        <v>0</v>
      </c>
      <c r="H10" s="1946"/>
      <c r="I10" s="1945">
        <v>0</v>
      </c>
      <c r="J10" s="1946"/>
      <c r="K10" s="1945">
        <v>0</v>
      </c>
      <c r="L10" s="1946"/>
      <c r="M10" s="1945">
        <v>0</v>
      </c>
      <c r="N10" s="1946"/>
      <c r="O10" s="1945">
        <v>0</v>
      </c>
      <c r="P10" s="1946"/>
      <c r="Q10" s="1945">
        <v>0</v>
      </c>
      <c r="R10" s="1946"/>
      <c r="S10" s="1945">
        <v>0</v>
      </c>
      <c r="T10" s="1946"/>
      <c r="U10" s="1945">
        <v>0</v>
      </c>
      <c r="V10" s="1946"/>
      <c r="W10" s="1945">
        <v>0</v>
      </c>
      <c r="X10" s="1946"/>
      <c r="Y10" s="1945">
        <v>0</v>
      </c>
      <c r="Z10" s="1946"/>
      <c r="AA10" s="1945">
        <v>0</v>
      </c>
      <c r="AB10" s="1946"/>
      <c r="AC10" s="1945">
        <v>0</v>
      </c>
      <c r="AD10" s="1946"/>
      <c r="AE10" s="1945">
        <v>0</v>
      </c>
      <c r="AF10" s="1946"/>
      <c r="AG10" s="1945">
        <v>0</v>
      </c>
      <c r="AH10" s="1946"/>
      <c r="AI10" s="1945">
        <v>0</v>
      </c>
      <c r="AJ10" s="1946"/>
      <c r="AK10" s="1945"/>
      <c r="AL10" s="1946">
        <f t="shared" si="0"/>
        <v>412</v>
      </c>
    </row>
    <row r="11" spans="1:38" ht="21.95" customHeight="1">
      <c r="A11" s="1943" t="s">
        <v>160</v>
      </c>
      <c r="B11" s="1944" t="s">
        <v>64</v>
      </c>
      <c r="C11" s="1945">
        <v>338</v>
      </c>
      <c r="D11" s="1946"/>
      <c r="E11" s="1945">
        <v>97</v>
      </c>
      <c r="F11" s="1946"/>
      <c r="G11" s="1945">
        <v>133</v>
      </c>
      <c r="H11" s="1946"/>
      <c r="I11" s="1945">
        <v>8</v>
      </c>
      <c r="J11" s="1946"/>
      <c r="K11" s="1945">
        <v>3</v>
      </c>
      <c r="L11" s="1946"/>
      <c r="M11" s="1945">
        <v>1</v>
      </c>
      <c r="N11" s="1946"/>
      <c r="O11" s="1945">
        <v>115</v>
      </c>
      <c r="P11" s="1946"/>
      <c r="Q11" s="1945">
        <v>137</v>
      </c>
      <c r="R11" s="1946"/>
      <c r="S11" s="1945">
        <v>87</v>
      </c>
      <c r="T11" s="1946"/>
      <c r="U11" s="1945">
        <v>6</v>
      </c>
      <c r="V11" s="1946"/>
      <c r="W11" s="1945">
        <v>13</v>
      </c>
      <c r="X11" s="1946"/>
      <c r="Y11" s="1945">
        <v>2</v>
      </c>
      <c r="Z11" s="1946"/>
      <c r="AA11" s="1945">
        <v>0</v>
      </c>
      <c r="AB11" s="1946"/>
      <c r="AC11" s="1945">
        <v>0</v>
      </c>
      <c r="AD11" s="1946"/>
      <c r="AE11" s="1945">
        <v>7</v>
      </c>
      <c r="AF11" s="1946"/>
      <c r="AG11" s="1945">
        <v>10</v>
      </c>
      <c r="AH11" s="1946"/>
      <c r="AI11" s="1945">
        <v>78</v>
      </c>
      <c r="AJ11" s="1946"/>
      <c r="AK11" s="1945"/>
      <c r="AL11" s="1946">
        <f t="shared" si="0"/>
        <v>1035</v>
      </c>
    </row>
    <row r="12" spans="1:38" ht="21.95" customHeight="1">
      <c r="A12" s="1943" t="s">
        <v>65</v>
      </c>
      <c r="B12" s="1944" t="s">
        <v>66</v>
      </c>
      <c r="C12" s="1945">
        <v>24</v>
      </c>
      <c r="D12" s="1946"/>
      <c r="E12" s="1945">
        <v>56</v>
      </c>
      <c r="F12" s="1946"/>
      <c r="G12" s="1945">
        <v>71</v>
      </c>
      <c r="H12" s="1946"/>
      <c r="I12" s="1945">
        <v>10</v>
      </c>
      <c r="J12" s="1946"/>
      <c r="K12" s="1945">
        <v>0</v>
      </c>
      <c r="L12" s="1946"/>
      <c r="M12" s="1945">
        <v>0</v>
      </c>
      <c r="N12" s="1946"/>
      <c r="O12" s="1945">
        <v>112</v>
      </c>
      <c r="P12" s="1946"/>
      <c r="Q12" s="1945">
        <v>60</v>
      </c>
      <c r="R12" s="1946"/>
      <c r="S12" s="1945">
        <v>34</v>
      </c>
      <c r="T12" s="1946"/>
      <c r="U12" s="1945">
        <v>14</v>
      </c>
      <c r="V12" s="1946"/>
      <c r="W12" s="1945">
        <v>2</v>
      </c>
      <c r="X12" s="1946"/>
      <c r="Y12" s="1945">
        <v>2</v>
      </c>
      <c r="Z12" s="1946"/>
      <c r="AA12" s="1945">
        <v>2</v>
      </c>
      <c r="AB12" s="1946"/>
      <c r="AC12" s="1945">
        <v>0</v>
      </c>
      <c r="AD12" s="1946"/>
      <c r="AE12" s="1945">
        <v>0</v>
      </c>
      <c r="AF12" s="1946"/>
      <c r="AG12" s="1945">
        <v>0</v>
      </c>
      <c r="AH12" s="1946"/>
      <c r="AI12" s="1945">
        <v>6</v>
      </c>
      <c r="AJ12" s="1946"/>
      <c r="AK12" s="1945"/>
      <c r="AL12" s="1946">
        <f t="shared" si="0"/>
        <v>393</v>
      </c>
    </row>
    <row r="13" spans="1:38" ht="21.95" customHeight="1">
      <c r="A13" s="1943" t="s">
        <v>161</v>
      </c>
      <c r="B13" s="1944" t="s">
        <v>68</v>
      </c>
      <c r="C13" s="1945">
        <v>137</v>
      </c>
      <c r="D13" s="1946"/>
      <c r="E13" s="1945">
        <v>1158</v>
      </c>
      <c r="F13" s="1946"/>
      <c r="G13" s="1945">
        <v>814</v>
      </c>
      <c r="H13" s="1946"/>
      <c r="I13" s="1945">
        <v>22</v>
      </c>
      <c r="J13" s="1946"/>
      <c r="K13" s="1945">
        <v>0</v>
      </c>
      <c r="L13" s="1946"/>
      <c r="M13" s="1945">
        <v>16</v>
      </c>
      <c r="N13" s="1946"/>
      <c r="O13" s="1945">
        <v>461</v>
      </c>
      <c r="P13" s="1946"/>
      <c r="Q13" s="1945">
        <v>529</v>
      </c>
      <c r="R13" s="1946"/>
      <c r="S13" s="1945">
        <v>266</v>
      </c>
      <c r="T13" s="1946"/>
      <c r="U13" s="1945">
        <v>25</v>
      </c>
      <c r="V13" s="1946"/>
      <c r="W13" s="1945">
        <v>21</v>
      </c>
      <c r="X13" s="1946"/>
      <c r="Y13" s="1945">
        <v>0</v>
      </c>
      <c r="Z13" s="1946"/>
      <c r="AA13" s="1945">
        <v>0</v>
      </c>
      <c r="AB13" s="1946"/>
      <c r="AC13" s="1945">
        <v>0</v>
      </c>
      <c r="AD13" s="1946"/>
      <c r="AE13" s="1945">
        <v>23</v>
      </c>
      <c r="AF13" s="1946"/>
      <c r="AG13" s="1945">
        <v>6</v>
      </c>
      <c r="AH13" s="1946"/>
      <c r="AI13" s="1945">
        <v>69</v>
      </c>
      <c r="AJ13" s="1946"/>
      <c r="AK13" s="1945"/>
      <c r="AL13" s="1946">
        <f t="shared" si="0"/>
        <v>3547</v>
      </c>
    </row>
    <row r="14" spans="1:38" ht="21.95" customHeight="1">
      <c r="A14" s="1943" t="s">
        <v>69</v>
      </c>
      <c r="B14" s="1944" t="s">
        <v>70</v>
      </c>
      <c r="C14" s="1945">
        <v>21</v>
      </c>
      <c r="D14" s="1946"/>
      <c r="E14" s="1945">
        <v>139</v>
      </c>
      <c r="F14" s="1946"/>
      <c r="G14" s="1945">
        <v>75</v>
      </c>
      <c r="H14" s="1946"/>
      <c r="I14" s="1945">
        <v>32</v>
      </c>
      <c r="J14" s="1946"/>
      <c r="K14" s="1945">
        <v>11</v>
      </c>
      <c r="L14" s="1946"/>
      <c r="M14" s="1945">
        <v>9</v>
      </c>
      <c r="N14" s="1946"/>
      <c r="O14" s="1945">
        <v>77</v>
      </c>
      <c r="P14" s="1946"/>
      <c r="Q14" s="1945">
        <v>110</v>
      </c>
      <c r="R14" s="1946"/>
      <c r="S14" s="1945">
        <v>35</v>
      </c>
      <c r="T14" s="1946"/>
      <c r="U14" s="1945">
        <v>11</v>
      </c>
      <c r="V14" s="1946"/>
      <c r="W14" s="1945">
        <v>10</v>
      </c>
      <c r="X14" s="1946"/>
      <c r="Y14" s="1945">
        <v>7</v>
      </c>
      <c r="Z14" s="1946"/>
      <c r="AA14" s="1945">
        <v>2</v>
      </c>
      <c r="AB14" s="1946"/>
      <c r="AC14" s="1945">
        <v>4</v>
      </c>
      <c r="AD14" s="1946"/>
      <c r="AE14" s="1945">
        <v>0</v>
      </c>
      <c r="AF14" s="1946"/>
      <c r="AG14" s="1945">
        <v>4</v>
      </c>
      <c r="AH14" s="1946"/>
      <c r="AI14" s="1945">
        <v>11</v>
      </c>
      <c r="AJ14" s="1946"/>
      <c r="AK14" s="1945"/>
      <c r="AL14" s="1946">
        <f t="shared" si="0"/>
        <v>558</v>
      </c>
    </row>
    <row r="15" spans="1:38" ht="21.95" customHeight="1">
      <c r="A15" s="1943" t="s">
        <v>71</v>
      </c>
      <c r="B15" s="1947" t="s">
        <v>1471</v>
      </c>
      <c r="C15" s="1945">
        <v>0</v>
      </c>
      <c r="D15" s="1946"/>
      <c r="E15" s="1945">
        <v>10</v>
      </c>
      <c r="F15" s="1946"/>
      <c r="G15" s="1945">
        <v>10</v>
      </c>
      <c r="H15" s="1946"/>
      <c r="I15" s="1945">
        <v>0</v>
      </c>
      <c r="J15" s="1946"/>
      <c r="K15" s="1945">
        <v>0</v>
      </c>
      <c r="L15" s="1946"/>
      <c r="M15" s="1945">
        <v>0</v>
      </c>
      <c r="N15" s="1946"/>
      <c r="O15" s="1945">
        <v>20</v>
      </c>
      <c r="P15" s="1946"/>
      <c r="Q15" s="1945">
        <v>10</v>
      </c>
      <c r="R15" s="1946"/>
      <c r="S15" s="1945">
        <v>0</v>
      </c>
      <c r="T15" s="1946"/>
      <c r="U15" s="1945">
        <v>0</v>
      </c>
      <c r="V15" s="1946"/>
      <c r="W15" s="1945">
        <v>0</v>
      </c>
      <c r="X15" s="1946"/>
      <c r="Y15" s="1945">
        <v>0</v>
      </c>
      <c r="Z15" s="1946"/>
      <c r="AA15" s="1945">
        <v>0</v>
      </c>
      <c r="AB15" s="1946"/>
      <c r="AC15" s="1945">
        <v>0</v>
      </c>
      <c r="AD15" s="1946"/>
      <c r="AE15" s="1945">
        <v>0</v>
      </c>
      <c r="AF15" s="1946"/>
      <c r="AG15" s="1945">
        <v>0</v>
      </c>
      <c r="AH15" s="1946"/>
      <c r="AI15" s="1945">
        <v>0</v>
      </c>
      <c r="AJ15" s="1946"/>
      <c r="AK15" s="1945"/>
      <c r="AL15" s="1946">
        <f t="shared" si="0"/>
        <v>50</v>
      </c>
    </row>
    <row r="16" spans="1:38" ht="21.95" customHeight="1">
      <c r="A16" s="1943" t="s">
        <v>73</v>
      </c>
      <c r="B16" s="1944" t="s">
        <v>74</v>
      </c>
      <c r="C16" s="1945">
        <v>66</v>
      </c>
      <c r="D16" s="1946"/>
      <c r="E16" s="1945">
        <v>119</v>
      </c>
      <c r="F16" s="1946"/>
      <c r="G16" s="1945">
        <v>107</v>
      </c>
      <c r="H16" s="1946"/>
      <c r="I16" s="1945">
        <v>50</v>
      </c>
      <c r="J16" s="1946"/>
      <c r="K16" s="1945">
        <v>36</v>
      </c>
      <c r="L16" s="1946"/>
      <c r="M16" s="1945">
        <v>28</v>
      </c>
      <c r="N16" s="1946"/>
      <c r="O16" s="1945">
        <v>131</v>
      </c>
      <c r="P16" s="1946"/>
      <c r="Q16" s="1945">
        <v>93</v>
      </c>
      <c r="R16" s="1946"/>
      <c r="S16" s="1945">
        <v>15</v>
      </c>
      <c r="T16" s="1946"/>
      <c r="U16" s="1945">
        <v>41</v>
      </c>
      <c r="V16" s="1946"/>
      <c r="W16" s="1945">
        <v>54</v>
      </c>
      <c r="X16" s="1946"/>
      <c r="Y16" s="1945">
        <v>19</v>
      </c>
      <c r="Z16" s="1946"/>
      <c r="AA16" s="1945">
        <v>3</v>
      </c>
      <c r="AB16" s="1946"/>
      <c r="AC16" s="1945">
        <v>0</v>
      </c>
      <c r="AD16" s="1946"/>
      <c r="AE16" s="1945">
        <v>24</v>
      </c>
      <c r="AF16" s="1946"/>
      <c r="AG16" s="1945">
        <v>0</v>
      </c>
      <c r="AH16" s="1946"/>
      <c r="AI16" s="1945">
        <v>51</v>
      </c>
      <c r="AJ16" s="1946"/>
      <c r="AK16" s="1945"/>
      <c r="AL16" s="1946">
        <f t="shared" si="0"/>
        <v>837</v>
      </c>
    </row>
    <row r="17" spans="1:38" ht="21.95" customHeight="1">
      <c r="A17" s="1943" t="s">
        <v>77</v>
      </c>
      <c r="B17" s="1944" t="s">
        <v>78</v>
      </c>
      <c r="C17" s="1945">
        <v>86</v>
      </c>
      <c r="D17" s="1946"/>
      <c r="E17" s="1945">
        <v>0</v>
      </c>
      <c r="F17" s="1946"/>
      <c r="G17" s="1945">
        <v>0</v>
      </c>
      <c r="H17" s="1946"/>
      <c r="I17" s="1945">
        <v>0</v>
      </c>
      <c r="J17" s="1946"/>
      <c r="K17" s="1945">
        <v>0</v>
      </c>
      <c r="L17" s="1946"/>
      <c r="M17" s="1945">
        <v>0</v>
      </c>
      <c r="N17" s="1946"/>
      <c r="O17" s="1945">
        <v>0</v>
      </c>
      <c r="P17" s="1946"/>
      <c r="Q17" s="1945">
        <v>0</v>
      </c>
      <c r="R17" s="1946"/>
      <c r="S17" s="1945">
        <v>0</v>
      </c>
      <c r="T17" s="1946"/>
      <c r="U17" s="1945">
        <v>0</v>
      </c>
      <c r="V17" s="1946"/>
      <c r="W17" s="1945">
        <v>0</v>
      </c>
      <c r="X17" s="1946"/>
      <c r="Y17" s="1945">
        <v>0</v>
      </c>
      <c r="Z17" s="1946"/>
      <c r="AA17" s="1945">
        <v>0</v>
      </c>
      <c r="AB17" s="1946"/>
      <c r="AC17" s="1945">
        <v>0</v>
      </c>
      <c r="AD17" s="1946"/>
      <c r="AE17" s="1945">
        <v>0</v>
      </c>
      <c r="AF17" s="1946"/>
      <c r="AG17" s="1945">
        <v>0</v>
      </c>
      <c r="AH17" s="1946"/>
      <c r="AI17" s="1945">
        <v>0</v>
      </c>
      <c r="AJ17" s="1946"/>
      <c r="AK17" s="1945"/>
      <c r="AL17" s="1946">
        <f t="shared" si="0"/>
        <v>86</v>
      </c>
    </row>
    <row r="18" spans="1:38" ht="21.95" customHeight="1">
      <c r="A18" s="1943" t="s">
        <v>79</v>
      </c>
      <c r="B18" s="1944" t="s">
        <v>80</v>
      </c>
      <c r="C18" s="1945">
        <v>110</v>
      </c>
      <c r="D18" s="1946"/>
      <c r="E18" s="1945">
        <v>0</v>
      </c>
      <c r="F18" s="1946"/>
      <c r="G18" s="1945">
        <v>0</v>
      </c>
      <c r="H18" s="1946"/>
      <c r="I18" s="1945">
        <v>0</v>
      </c>
      <c r="J18" s="1946"/>
      <c r="K18" s="1945">
        <v>0</v>
      </c>
      <c r="L18" s="1946"/>
      <c r="M18" s="1945">
        <v>0</v>
      </c>
      <c r="N18" s="1946"/>
      <c r="O18" s="1945">
        <v>0</v>
      </c>
      <c r="P18" s="1946"/>
      <c r="Q18" s="1945">
        <v>0</v>
      </c>
      <c r="R18" s="1946"/>
      <c r="S18" s="1945">
        <v>0</v>
      </c>
      <c r="T18" s="1946"/>
      <c r="U18" s="1945">
        <v>0</v>
      </c>
      <c r="V18" s="1946"/>
      <c r="W18" s="1945">
        <v>0</v>
      </c>
      <c r="X18" s="1946"/>
      <c r="Y18" s="1945">
        <v>0</v>
      </c>
      <c r="Z18" s="1946"/>
      <c r="AA18" s="1945">
        <v>0</v>
      </c>
      <c r="AB18" s="1946"/>
      <c r="AC18" s="1945">
        <v>0</v>
      </c>
      <c r="AD18" s="1946"/>
      <c r="AE18" s="1945">
        <v>0</v>
      </c>
      <c r="AF18" s="1946"/>
      <c r="AG18" s="1945">
        <v>0</v>
      </c>
      <c r="AH18" s="1946"/>
      <c r="AI18" s="1945">
        <v>0</v>
      </c>
      <c r="AJ18" s="1946"/>
      <c r="AK18" s="1945"/>
      <c r="AL18" s="1946">
        <f t="shared" si="0"/>
        <v>110</v>
      </c>
    </row>
    <row r="19" spans="1:38" ht="21.95" customHeight="1">
      <c r="A19" s="1943" t="s">
        <v>83</v>
      </c>
      <c r="B19" s="1944" t="s">
        <v>84</v>
      </c>
      <c r="C19" s="1945">
        <v>30</v>
      </c>
      <c r="D19" s="1946"/>
      <c r="E19" s="1945">
        <v>30</v>
      </c>
      <c r="F19" s="1946"/>
      <c r="G19" s="1945">
        <v>15</v>
      </c>
      <c r="H19" s="1946"/>
      <c r="I19" s="1945">
        <v>10</v>
      </c>
      <c r="J19" s="1946"/>
      <c r="K19" s="1945">
        <v>10</v>
      </c>
      <c r="L19" s="1946"/>
      <c r="M19" s="1945">
        <v>0</v>
      </c>
      <c r="N19" s="1946"/>
      <c r="O19" s="1945">
        <v>31</v>
      </c>
      <c r="P19" s="1946"/>
      <c r="Q19" s="1945">
        <v>41</v>
      </c>
      <c r="R19" s="1946"/>
      <c r="S19" s="1945">
        <v>36</v>
      </c>
      <c r="T19" s="1946"/>
      <c r="U19" s="1945">
        <v>10</v>
      </c>
      <c r="V19" s="1946"/>
      <c r="W19" s="1945">
        <v>9</v>
      </c>
      <c r="X19" s="1946"/>
      <c r="Y19" s="1945">
        <v>0</v>
      </c>
      <c r="Z19" s="1946"/>
      <c r="AA19" s="1945">
        <v>5</v>
      </c>
      <c r="AB19" s="1946"/>
      <c r="AC19" s="1945">
        <v>0</v>
      </c>
      <c r="AD19" s="1946"/>
      <c r="AE19" s="1945">
        <v>0</v>
      </c>
      <c r="AF19" s="1946"/>
      <c r="AG19" s="1945">
        <v>0</v>
      </c>
      <c r="AH19" s="1946"/>
      <c r="AI19" s="1945">
        <v>23</v>
      </c>
      <c r="AJ19" s="1946"/>
      <c r="AK19" s="1945"/>
      <c r="AL19" s="1946">
        <f t="shared" si="0"/>
        <v>250</v>
      </c>
    </row>
    <row r="20" spans="1:38" ht="21.95" customHeight="1">
      <c r="A20" s="1943" t="s">
        <v>85</v>
      </c>
      <c r="B20" s="1944" t="s">
        <v>86</v>
      </c>
      <c r="C20" s="1945">
        <v>5</v>
      </c>
      <c r="D20" s="1946"/>
      <c r="E20" s="1945">
        <v>15</v>
      </c>
      <c r="F20" s="1946"/>
      <c r="G20" s="1945">
        <v>8</v>
      </c>
      <c r="H20" s="1946"/>
      <c r="I20" s="1945">
        <v>8</v>
      </c>
      <c r="J20" s="1946"/>
      <c r="K20" s="1945">
        <v>8</v>
      </c>
      <c r="L20" s="1946"/>
      <c r="M20" s="1945">
        <v>0</v>
      </c>
      <c r="N20" s="1946"/>
      <c r="O20" s="1945">
        <v>20</v>
      </c>
      <c r="P20" s="1946"/>
      <c r="Q20" s="1945">
        <v>10</v>
      </c>
      <c r="R20" s="1946"/>
      <c r="S20" s="1945">
        <v>4</v>
      </c>
      <c r="T20" s="1946"/>
      <c r="U20" s="1945">
        <v>8</v>
      </c>
      <c r="V20" s="1946"/>
      <c r="W20" s="1945">
        <v>5</v>
      </c>
      <c r="X20" s="1946"/>
      <c r="Y20" s="1945">
        <v>0</v>
      </c>
      <c r="Z20" s="1946"/>
      <c r="AA20" s="1945">
        <v>2</v>
      </c>
      <c r="AB20" s="1946"/>
      <c r="AC20" s="1945">
        <v>0</v>
      </c>
      <c r="AD20" s="1946"/>
      <c r="AE20" s="1945">
        <v>2</v>
      </c>
      <c r="AF20" s="1946"/>
      <c r="AG20" s="1945">
        <v>0</v>
      </c>
      <c r="AH20" s="1946"/>
      <c r="AI20" s="1945">
        <v>5</v>
      </c>
      <c r="AJ20" s="1946"/>
      <c r="AK20" s="1945"/>
      <c r="AL20" s="1946">
        <f t="shared" si="0"/>
        <v>100</v>
      </c>
    </row>
    <row r="21" spans="1:38" ht="21.95" customHeight="1">
      <c r="A21" s="1943" t="s">
        <v>165</v>
      </c>
      <c r="B21" s="1944" t="s">
        <v>88</v>
      </c>
      <c r="C21" s="1945">
        <v>100</v>
      </c>
      <c r="D21" s="1946"/>
      <c r="E21" s="1945">
        <v>0</v>
      </c>
      <c r="F21" s="1946"/>
      <c r="G21" s="1945">
        <v>0</v>
      </c>
      <c r="H21" s="1946"/>
      <c r="I21" s="1945">
        <v>0</v>
      </c>
      <c r="J21" s="1946"/>
      <c r="K21" s="1945">
        <v>0</v>
      </c>
      <c r="L21" s="1946"/>
      <c r="M21" s="1945">
        <v>0</v>
      </c>
      <c r="N21" s="1946"/>
      <c r="O21" s="1945">
        <v>0</v>
      </c>
      <c r="P21" s="1946"/>
      <c r="Q21" s="1945">
        <v>0</v>
      </c>
      <c r="R21" s="1946"/>
      <c r="S21" s="1945">
        <v>0</v>
      </c>
      <c r="T21" s="1946"/>
      <c r="U21" s="1945">
        <v>0</v>
      </c>
      <c r="V21" s="1946"/>
      <c r="W21" s="1945">
        <v>0</v>
      </c>
      <c r="X21" s="1946"/>
      <c r="Y21" s="1945">
        <v>0</v>
      </c>
      <c r="Z21" s="1946"/>
      <c r="AA21" s="1945">
        <v>0</v>
      </c>
      <c r="AB21" s="1946"/>
      <c r="AC21" s="1945">
        <v>0</v>
      </c>
      <c r="AD21" s="1946"/>
      <c r="AE21" s="1945">
        <v>0</v>
      </c>
      <c r="AF21" s="1946"/>
      <c r="AG21" s="1945">
        <v>0</v>
      </c>
      <c r="AH21" s="1946"/>
      <c r="AI21" s="1945">
        <v>0</v>
      </c>
      <c r="AJ21" s="1946"/>
      <c r="AK21" s="1945"/>
      <c r="AL21" s="1946">
        <f t="shared" si="0"/>
        <v>100</v>
      </c>
    </row>
    <row r="22" spans="1:38" ht="21.95" customHeight="1" thickBot="1">
      <c r="A22" s="1943" t="s">
        <v>93</v>
      </c>
      <c r="B22" s="1944" t="s">
        <v>94</v>
      </c>
      <c r="C22" s="1945">
        <v>0</v>
      </c>
      <c r="D22" s="1946"/>
      <c r="E22" s="1945">
        <v>15</v>
      </c>
      <c r="F22" s="1946"/>
      <c r="G22" s="1945">
        <v>12</v>
      </c>
      <c r="H22" s="1946"/>
      <c r="I22" s="1945">
        <v>0</v>
      </c>
      <c r="J22" s="1946"/>
      <c r="K22" s="1945">
        <v>0</v>
      </c>
      <c r="L22" s="1946"/>
      <c r="M22" s="1945">
        <v>0</v>
      </c>
      <c r="N22" s="1946"/>
      <c r="O22" s="1945">
        <v>5</v>
      </c>
      <c r="P22" s="1946"/>
      <c r="Q22" s="1945">
        <v>5</v>
      </c>
      <c r="R22" s="1946"/>
      <c r="S22" s="1945">
        <v>5</v>
      </c>
      <c r="T22" s="1946"/>
      <c r="U22" s="1945">
        <v>0</v>
      </c>
      <c r="V22" s="1946"/>
      <c r="W22" s="1945">
        <v>0</v>
      </c>
      <c r="X22" s="1946"/>
      <c r="Y22" s="1945">
        <v>0</v>
      </c>
      <c r="Z22" s="1946"/>
      <c r="AA22" s="1945">
        <v>0</v>
      </c>
      <c r="AB22" s="1946"/>
      <c r="AC22" s="1945">
        <v>0</v>
      </c>
      <c r="AD22" s="1946"/>
      <c r="AE22" s="1945">
        <v>0</v>
      </c>
      <c r="AF22" s="1946"/>
      <c r="AG22" s="1945">
        <v>0</v>
      </c>
      <c r="AH22" s="1946"/>
      <c r="AI22" s="1945">
        <v>8</v>
      </c>
      <c r="AJ22" s="1946"/>
      <c r="AK22" s="1945"/>
      <c r="AL22" s="1946">
        <f t="shared" si="0"/>
        <v>50</v>
      </c>
    </row>
    <row r="23" spans="1:38" ht="24.75" customHeight="1">
      <c r="A23" s="1948" t="s">
        <v>95</v>
      </c>
      <c r="B23" s="1949" t="s">
        <v>96</v>
      </c>
      <c r="C23" s="1950">
        <f>SUM(C7:C22)</f>
        <v>2674</v>
      </c>
      <c r="D23" s="1951"/>
      <c r="E23" s="1952">
        <f>SUM(E7:E22)</f>
        <v>3027</v>
      </c>
      <c r="F23" s="1953"/>
      <c r="G23" s="1952">
        <f>SUM(G7:G22)</f>
        <v>2536</v>
      </c>
      <c r="H23" s="1953"/>
      <c r="I23" s="1954">
        <f>SUM(I7:I22)</f>
        <v>230</v>
      </c>
      <c r="J23" s="1953"/>
      <c r="K23" s="1954">
        <f>SUM(K7:K22)</f>
        <v>185</v>
      </c>
      <c r="L23" s="1953"/>
      <c r="M23" s="1948">
        <f>SUM(M7:M22)</f>
        <v>94</v>
      </c>
      <c r="N23" s="1953"/>
      <c r="O23" s="1950">
        <f>SUM(O7:O22)</f>
        <v>2181</v>
      </c>
      <c r="P23" s="1953"/>
      <c r="Q23" s="1954">
        <f>SUM(Q7:Q22)</f>
        <v>1990</v>
      </c>
      <c r="R23" s="1953"/>
      <c r="S23" s="1950">
        <f>SUM(S7:S22)</f>
        <v>1204</v>
      </c>
      <c r="T23" s="1953"/>
      <c r="U23" s="1954">
        <f>SUM(U7:U22)</f>
        <v>231</v>
      </c>
      <c r="V23" s="1953"/>
      <c r="W23" s="1954">
        <f>SUM(W7:W22)</f>
        <v>233</v>
      </c>
      <c r="X23" s="1953"/>
      <c r="Y23" s="1954">
        <f>SUM(Y7:Y22)</f>
        <v>34</v>
      </c>
      <c r="Z23" s="1953"/>
      <c r="AA23" s="1954">
        <f>SUM(AA7:AA22)</f>
        <v>39</v>
      </c>
      <c r="AB23" s="1953"/>
      <c r="AC23" s="1952">
        <f>SUM(AC7:AC22)</f>
        <v>38</v>
      </c>
      <c r="AD23" s="1953"/>
      <c r="AE23" s="1950">
        <f>SUM(AE7:AE22)</f>
        <v>196</v>
      </c>
      <c r="AF23" s="1953"/>
      <c r="AG23" s="1950">
        <f>SUM(AG7:AG22)</f>
        <v>84</v>
      </c>
      <c r="AH23" s="1953"/>
      <c r="AI23" s="1950">
        <f>SUM(AI7:AI22)</f>
        <v>688</v>
      </c>
      <c r="AJ23" s="1953"/>
      <c r="AK23" s="1950"/>
      <c r="AL23" s="1955">
        <f t="shared" si="0"/>
        <v>15664</v>
      </c>
    </row>
    <row r="24" spans="1:38" s="1956" customFormat="1"/>
    <row r="25" spans="1:38" s="1956" customFormat="1"/>
    <row r="26" spans="1:38" s="1956" customFormat="1"/>
  </sheetData>
  <mergeCells count="4">
    <mergeCell ref="A1:AL1"/>
    <mergeCell ref="A2:AL2"/>
    <mergeCell ref="AJ3:AL3"/>
    <mergeCell ref="A6:B6"/>
  </mergeCells>
  <printOptions horizontalCentered="1" verticalCentered="1"/>
  <pageMargins left="0.39370078740157483" right="0.39370078740157483" top="0.98425196850393704" bottom="0.98425196850393704" header="0.51181102362204722" footer="0.51181102362204722"/>
  <pageSetup paperSize="9" scale="70" orientation="landscape" horizontalDpi="4294967292" verticalDpi="429496729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0AA10-E089-4812-BA4B-C096EA9440A1}">
  <dimension ref="A1:J33"/>
  <sheetViews>
    <sheetView showGridLines="0" tabSelected="1" zoomScaleNormal="100" workbookViewId="0">
      <selection activeCell="D14" sqref="D14"/>
    </sheetView>
  </sheetViews>
  <sheetFormatPr defaultRowHeight="12.75"/>
  <cols>
    <col min="1" max="1" width="14.7109375" style="64" customWidth="1"/>
    <col min="2" max="2" width="15" style="64" customWidth="1"/>
    <col min="3" max="5" width="14.140625" style="64" customWidth="1"/>
    <col min="6" max="6" width="18" style="64" customWidth="1"/>
    <col min="7" max="7" width="15.5703125" style="64" customWidth="1"/>
    <col min="8" max="9" width="8.28515625" style="64" bestFit="1" customWidth="1"/>
    <col min="10" max="10" width="14.28515625" style="64" customWidth="1"/>
    <col min="11" max="256" width="9.140625" style="64"/>
    <col min="257" max="257" width="14.7109375" style="64" customWidth="1"/>
    <col min="258" max="258" width="15" style="64" customWidth="1"/>
    <col min="259" max="261" width="14.140625" style="64" customWidth="1"/>
    <col min="262" max="262" width="18" style="64" customWidth="1"/>
    <col min="263" max="263" width="15.5703125" style="64" customWidth="1"/>
    <col min="264" max="265" width="8.28515625" style="64" bestFit="1" customWidth="1"/>
    <col min="266" max="266" width="14.28515625" style="64" customWidth="1"/>
    <col min="267" max="512" width="9.140625" style="64"/>
    <col min="513" max="513" width="14.7109375" style="64" customWidth="1"/>
    <col min="514" max="514" width="15" style="64" customWidth="1"/>
    <col min="515" max="517" width="14.140625" style="64" customWidth="1"/>
    <col min="518" max="518" width="18" style="64" customWidth="1"/>
    <col min="519" max="519" width="15.5703125" style="64" customWidth="1"/>
    <col min="520" max="521" width="8.28515625" style="64" bestFit="1" customWidth="1"/>
    <col min="522" max="522" width="14.28515625" style="64" customWidth="1"/>
    <col min="523" max="768" width="9.140625" style="64"/>
    <col min="769" max="769" width="14.7109375" style="64" customWidth="1"/>
    <col min="770" max="770" width="15" style="64" customWidth="1"/>
    <col min="771" max="773" width="14.140625" style="64" customWidth="1"/>
    <col min="774" max="774" width="18" style="64" customWidth="1"/>
    <col min="775" max="775" width="15.5703125" style="64" customWidth="1"/>
    <col min="776" max="777" width="8.28515625" style="64" bestFit="1" customWidth="1"/>
    <col min="778" max="778" width="14.28515625" style="64" customWidth="1"/>
    <col min="779" max="1024" width="9.140625" style="64"/>
    <col min="1025" max="1025" width="14.7109375" style="64" customWidth="1"/>
    <col min="1026" max="1026" width="15" style="64" customWidth="1"/>
    <col min="1027" max="1029" width="14.140625" style="64" customWidth="1"/>
    <col min="1030" max="1030" width="18" style="64" customWidth="1"/>
    <col min="1031" max="1031" width="15.5703125" style="64" customWidth="1"/>
    <col min="1032" max="1033" width="8.28515625" style="64" bestFit="1" customWidth="1"/>
    <col min="1034" max="1034" width="14.28515625" style="64" customWidth="1"/>
    <col min="1035" max="1280" width="9.140625" style="64"/>
    <col min="1281" max="1281" width="14.7109375" style="64" customWidth="1"/>
    <col min="1282" max="1282" width="15" style="64" customWidth="1"/>
    <col min="1283" max="1285" width="14.140625" style="64" customWidth="1"/>
    <col min="1286" max="1286" width="18" style="64" customWidth="1"/>
    <col min="1287" max="1287" width="15.5703125" style="64" customWidth="1"/>
    <col min="1288" max="1289" width="8.28515625" style="64" bestFit="1" customWidth="1"/>
    <col min="1290" max="1290" width="14.28515625" style="64" customWidth="1"/>
    <col min="1291" max="1536" width="9.140625" style="64"/>
    <col min="1537" max="1537" width="14.7109375" style="64" customWidth="1"/>
    <col min="1538" max="1538" width="15" style="64" customWidth="1"/>
    <col min="1539" max="1541" width="14.140625" style="64" customWidth="1"/>
    <col min="1542" max="1542" width="18" style="64" customWidth="1"/>
    <col min="1543" max="1543" width="15.5703125" style="64" customWidth="1"/>
    <col min="1544" max="1545" width="8.28515625" style="64" bestFit="1" customWidth="1"/>
    <col min="1546" max="1546" width="14.28515625" style="64" customWidth="1"/>
    <col min="1547" max="1792" width="9.140625" style="64"/>
    <col min="1793" max="1793" width="14.7109375" style="64" customWidth="1"/>
    <col min="1794" max="1794" width="15" style="64" customWidth="1"/>
    <col min="1795" max="1797" width="14.140625" style="64" customWidth="1"/>
    <col min="1798" max="1798" width="18" style="64" customWidth="1"/>
    <col min="1799" max="1799" width="15.5703125" style="64" customWidth="1"/>
    <col min="1800" max="1801" width="8.28515625" style="64" bestFit="1" customWidth="1"/>
    <col min="1802" max="1802" width="14.28515625" style="64" customWidth="1"/>
    <col min="1803" max="2048" width="9.140625" style="64"/>
    <col min="2049" max="2049" width="14.7109375" style="64" customWidth="1"/>
    <col min="2050" max="2050" width="15" style="64" customWidth="1"/>
    <col min="2051" max="2053" width="14.140625" style="64" customWidth="1"/>
    <col min="2054" max="2054" width="18" style="64" customWidth="1"/>
    <col min="2055" max="2055" width="15.5703125" style="64" customWidth="1"/>
    <col min="2056" max="2057" width="8.28515625" style="64" bestFit="1" customWidth="1"/>
    <col min="2058" max="2058" width="14.28515625" style="64" customWidth="1"/>
    <col min="2059" max="2304" width="9.140625" style="64"/>
    <col min="2305" max="2305" width="14.7109375" style="64" customWidth="1"/>
    <col min="2306" max="2306" width="15" style="64" customWidth="1"/>
    <col min="2307" max="2309" width="14.140625" style="64" customWidth="1"/>
    <col min="2310" max="2310" width="18" style="64" customWidth="1"/>
    <col min="2311" max="2311" width="15.5703125" style="64" customWidth="1"/>
    <col min="2312" max="2313" width="8.28515625" style="64" bestFit="1" customWidth="1"/>
    <col min="2314" max="2314" width="14.28515625" style="64" customWidth="1"/>
    <col min="2315" max="2560" width="9.140625" style="64"/>
    <col min="2561" max="2561" width="14.7109375" style="64" customWidth="1"/>
    <col min="2562" max="2562" width="15" style="64" customWidth="1"/>
    <col min="2563" max="2565" width="14.140625" style="64" customWidth="1"/>
    <col min="2566" max="2566" width="18" style="64" customWidth="1"/>
    <col min="2567" max="2567" width="15.5703125" style="64" customWidth="1"/>
    <col min="2568" max="2569" width="8.28515625" style="64" bestFit="1" customWidth="1"/>
    <col min="2570" max="2570" width="14.28515625" style="64" customWidth="1"/>
    <col min="2571" max="2816" width="9.140625" style="64"/>
    <col min="2817" max="2817" width="14.7109375" style="64" customWidth="1"/>
    <col min="2818" max="2818" width="15" style="64" customWidth="1"/>
    <col min="2819" max="2821" width="14.140625" style="64" customWidth="1"/>
    <col min="2822" max="2822" width="18" style="64" customWidth="1"/>
    <col min="2823" max="2823" width="15.5703125" style="64" customWidth="1"/>
    <col min="2824" max="2825" width="8.28515625" style="64" bestFit="1" customWidth="1"/>
    <col min="2826" max="2826" width="14.28515625" style="64" customWidth="1"/>
    <col min="2827" max="3072" width="9.140625" style="64"/>
    <col min="3073" max="3073" width="14.7109375" style="64" customWidth="1"/>
    <col min="3074" max="3074" width="15" style="64" customWidth="1"/>
    <col min="3075" max="3077" width="14.140625" style="64" customWidth="1"/>
    <col min="3078" max="3078" width="18" style="64" customWidth="1"/>
    <col min="3079" max="3079" width="15.5703125" style="64" customWidth="1"/>
    <col min="3080" max="3081" width="8.28515625" style="64" bestFit="1" customWidth="1"/>
    <col min="3082" max="3082" width="14.28515625" style="64" customWidth="1"/>
    <col min="3083" max="3328" width="9.140625" style="64"/>
    <col min="3329" max="3329" width="14.7109375" style="64" customWidth="1"/>
    <col min="3330" max="3330" width="15" style="64" customWidth="1"/>
    <col min="3331" max="3333" width="14.140625" style="64" customWidth="1"/>
    <col min="3334" max="3334" width="18" style="64" customWidth="1"/>
    <col min="3335" max="3335" width="15.5703125" style="64" customWidth="1"/>
    <col min="3336" max="3337" width="8.28515625" style="64" bestFit="1" customWidth="1"/>
    <col min="3338" max="3338" width="14.28515625" style="64" customWidth="1"/>
    <col min="3339" max="3584" width="9.140625" style="64"/>
    <col min="3585" max="3585" width="14.7109375" style="64" customWidth="1"/>
    <col min="3586" max="3586" width="15" style="64" customWidth="1"/>
    <col min="3587" max="3589" width="14.140625" style="64" customWidth="1"/>
    <col min="3590" max="3590" width="18" style="64" customWidth="1"/>
    <col min="3591" max="3591" width="15.5703125" style="64" customWidth="1"/>
    <col min="3592" max="3593" width="8.28515625" style="64" bestFit="1" customWidth="1"/>
    <col min="3594" max="3594" width="14.28515625" style="64" customWidth="1"/>
    <col min="3595" max="3840" width="9.140625" style="64"/>
    <col min="3841" max="3841" width="14.7109375" style="64" customWidth="1"/>
    <col min="3842" max="3842" width="15" style="64" customWidth="1"/>
    <col min="3843" max="3845" width="14.140625" style="64" customWidth="1"/>
    <col min="3846" max="3846" width="18" style="64" customWidth="1"/>
    <col min="3847" max="3847" width="15.5703125" style="64" customWidth="1"/>
    <col min="3848" max="3849" width="8.28515625" style="64" bestFit="1" customWidth="1"/>
    <col min="3850" max="3850" width="14.28515625" style="64" customWidth="1"/>
    <col min="3851" max="4096" width="9.140625" style="64"/>
    <col min="4097" max="4097" width="14.7109375" style="64" customWidth="1"/>
    <col min="4098" max="4098" width="15" style="64" customWidth="1"/>
    <col min="4099" max="4101" width="14.140625" style="64" customWidth="1"/>
    <col min="4102" max="4102" width="18" style="64" customWidth="1"/>
    <col min="4103" max="4103" width="15.5703125" style="64" customWidth="1"/>
    <col min="4104" max="4105" width="8.28515625" style="64" bestFit="1" customWidth="1"/>
    <col min="4106" max="4106" width="14.28515625" style="64" customWidth="1"/>
    <col min="4107" max="4352" width="9.140625" style="64"/>
    <col min="4353" max="4353" width="14.7109375" style="64" customWidth="1"/>
    <col min="4354" max="4354" width="15" style="64" customWidth="1"/>
    <col min="4355" max="4357" width="14.140625" style="64" customWidth="1"/>
    <col min="4358" max="4358" width="18" style="64" customWidth="1"/>
    <col min="4359" max="4359" width="15.5703125" style="64" customWidth="1"/>
    <col min="4360" max="4361" width="8.28515625" style="64" bestFit="1" customWidth="1"/>
    <col min="4362" max="4362" width="14.28515625" style="64" customWidth="1"/>
    <col min="4363" max="4608" width="9.140625" style="64"/>
    <col min="4609" max="4609" width="14.7109375" style="64" customWidth="1"/>
    <col min="4610" max="4610" width="15" style="64" customWidth="1"/>
    <col min="4611" max="4613" width="14.140625" style="64" customWidth="1"/>
    <col min="4614" max="4614" width="18" style="64" customWidth="1"/>
    <col min="4615" max="4615" width="15.5703125" style="64" customWidth="1"/>
    <col min="4616" max="4617" width="8.28515625" style="64" bestFit="1" customWidth="1"/>
    <col min="4618" max="4618" width="14.28515625" style="64" customWidth="1"/>
    <col min="4619" max="4864" width="9.140625" style="64"/>
    <col min="4865" max="4865" width="14.7109375" style="64" customWidth="1"/>
    <col min="4866" max="4866" width="15" style="64" customWidth="1"/>
    <col min="4867" max="4869" width="14.140625" style="64" customWidth="1"/>
    <col min="4870" max="4870" width="18" style="64" customWidth="1"/>
    <col min="4871" max="4871" width="15.5703125" style="64" customWidth="1"/>
    <col min="4872" max="4873" width="8.28515625" style="64" bestFit="1" customWidth="1"/>
    <col min="4874" max="4874" width="14.28515625" style="64" customWidth="1"/>
    <col min="4875" max="5120" width="9.140625" style="64"/>
    <col min="5121" max="5121" width="14.7109375" style="64" customWidth="1"/>
    <col min="5122" max="5122" width="15" style="64" customWidth="1"/>
    <col min="5123" max="5125" width="14.140625" style="64" customWidth="1"/>
    <col min="5126" max="5126" width="18" style="64" customWidth="1"/>
    <col min="5127" max="5127" width="15.5703125" style="64" customWidth="1"/>
    <col min="5128" max="5129" width="8.28515625" style="64" bestFit="1" customWidth="1"/>
    <col min="5130" max="5130" width="14.28515625" style="64" customWidth="1"/>
    <col min="5131" max="5376" width="9.140625" style="64"/>
    <col min="5377" max="5377" width="14.7109375" style="64" customWidth="1"/>
    <col min="5378" max="5378" width="15" style="64" customWidth="1"/>
    <col min="5379" max="5381" width="14.140625" style="64" customWidth="1"/>
    <col min="5382" max="5382" width="18" style="64" customWidth="1"/>
    <col min="5383" max="5383" width="15.5703125" style="64" customWidth="1"/>
    <col min="5384" max="5385" width="8.28515625" style="64" bestFit="1" customWidth="1"/>
    <col min="5386" max="5386" width="14.28515625" style="64" customWidth="1"/>
    <col min="5387" max="5632" width="9.140625" style="64"/>
    <col min="5633" max="5633" width="14.7109375" style="64" customWidth="1"/>
    <col min="5634" max="5634" width="15" style="64" customWidth="1"/>
    <col min="5635" max="5637" width="14.140625" style="64" customWidth="1"/>
    <col min="5638" max="5638" width="18" style="64" customWidth="1"/>
    <col min="5639" max="5639" width="15.5703125" style="64" customWidth="1"/>
    <col min="5640" max="5641" width="8.28515625" style="64" bestFit="1" customWidth="1"/>
    <col min="5642" max="5642" width="14.28515625" style="64" customWidth="1"/>
    <col min="5643" max="5888" width="9.140625" style="64"/>
    <col min="5889" max="5889" width="14.7109375" style="64" customWidth="1"/>
    <col min="5890" max="5890" width="15" style="64" customWidth="1"/>
    <col min="5891" max="5893" width="14.140625" style="64" customWidth="1"/>
    <col min="5894" max="5894" width="18" style="64" customWidth="1"/>
    <col min="5895" max="5895" width="15.5703125" style="64" customWidth="1"/>
    <col min="5896" max="5897" width="8.28515625" style="64" bestFit="1" customWidth="1"/>
    <col min="5898" max="5898" width="14.28515625" style="64" customWidth="1"/>
    <col min="5899" max="6144" width="9.140625" style="64"/>
    <col min="6145" max="6145" width="14.7109375" style="64" customWidth="1"/>
    <col min="6146" max="6146" width="15" style="64" customWidth="1"/>
    <col min="6147" max="6149" width="14.140625" style="64" customWidth="1"/>
    <col min="6150" max="6150" width="18" style="64" customWidth="1"/>
    <col min="6151" max="6151" width="15.5703125" style="64" customWidth="1"/>
    <col min="6152" max="6153" width="8.28515625" style="64" bestFit="1" customWidth="1"/>
    <col min="6154" max="6154" width="14.28515625" style="64" customWidth="1"/>
    <col min="6155" max="6400" width="9.140625" style="64"/>
    <col min="6401" max="6401" width="14.7109375" style="64" customWidth="1"/>
    <col min="6402" max="6402" width="15" style="64" customWidth="1"/>
    <col min="6403" max="6405" width="14.140625" style="64" customWidth="1"/>
    <col min="6406" max="6406" width="18" style="64" customWidth="1"/>
    <col min="6407" max="6407" width="15.5703125" style="64" customWidth="1"/>
    <col min="6408" max="6409" width="8.28515625" style="64" bestFit="1" customWidth="1"/>
    <col min="6410" max="6410" width="14.28515625" style="64" customWidth="1"/>
    <col min="6411" max="6656" width="9.140625" style="64"/>
    <col min="6657" max="6657" width="14.7109375" style="64" customWidth="1"/>
    <col min="6658" max="6658" width="15" style="64" customWidth="1"/>
    <col min="6659" max="6661" width="14.140625" style="64" customWidth="1"/>
    <col min="6662" max="6662" width="18" style="64" customWidth="1"/>
    <col min="6663" max="6663" width="15.5703125" style="64" customWidth="1"/>
    <col min="6664" max="6665" width="8.28515625" style="64" bestFit="1" customWidth="1"/>
    <col min="6666" max="6666" width="14.28515625" style="64" customWidth="1"/>
    <col min="6667" max="6912" width="9.140625" style="64"/>
    <col min="6913" max="6913" width="14.7109375" style="64" customWidth="1"/>
    <col min="6914" max="6914" width="15" style="64" customWidth="1"/>
    <col min="6915" max="6917" width="14.140625" style="64" customWidth="1"/>
    <col min="6918" max="6918" width="18" style="64" customWidth="1"/>
    <col min="6919" max="6919" width="15.5703125" style="64" customWidth="1"/>
    <col min="6920" max="6921" width="8.28515625" style="64" bestFit="1" customWidth="1"/>
    <col min="6922" max="6922" width="14.28515625" style="64" customWidth="1"/>
    <col min="6923" max="7168" width="9.140625" style="64"/>
    <col min="7169" max="7169" width="14.7109375" style="64" customWidth="1"/>
    <col min="7170" max="7170" width="15" style="64" customWidth="1"/>
    <col min="7171" max="7173" width="14.140625" style="64" customWidth="1"/>
    <col min="7174" max="7174" width="18" style="64" customWidth="1"/>
    <col min="7175" max="7175" width="15.5703125" style="64" customWidth="1"/>
    <col min="7176" max="7177" width="8.28515625" style="64" bestFit="1" customWidth="1"/>
    <col min="7178" max="7178" width="14.28515625" style="64" customWidth="1"/>
    <col min="7179" max="7424" width="9.140625" style="64"/>
    <col min="7425" max="7425" width="14.7109375" style="64" customWidth="1"/>
    <col min="7426" max="7426" width="15" style="64" customWidth="1"/>
    <col min="7427" max="7429" width="14.140625" style="64" customWidth="1"/>
    <col min="7430" max="7430" width="18" style="64" customWidth="1"/>
    <col min="7431" max="7431" width="15.5703125" style="64" customWidth="1"/>
    <col min="7432" max="7433" width="8.28515625" style="64" bestFit="1" customWidth="1"/>
    <col min="7434" max="7434" width="14.28515625" style="64" customWidth="1"/>
    <col min="7435" max="7680" width="9.140625" style="64"/>
    <col min="7681" max="7681" width="14.7109375" style="64" customWidth="1"/>
    <col min="7682" max="7682" width="15" style="64" customWidth="1"/>
    <col min="7683" max="7685" width="14.140625" style="64" customWidth="1"/>
    <col min="7686" max="7686" width="18" style="64" customWidth="1"/>
    <col min="7687" max="7687" width="15.5703125" style="64" customWidth="1"/>
    <col min="7688" max="7689" width="8.28515625" style="64" bestFit="1" customWidth="1"/>
    <col min="7690" max="7690" width="14.28515625" style="64" customWidth="1"/>
    <col min="7691" max="7936" width="9.140625" style="64"/>
    <col min="7937" max="7937" width="14.7109375" style="64" customWidth="1"/>
    <col min="7938" max="7938" width="15" style="64" customWidth="1"/>
    <col min="7939" max="7941" width="14.140625" style="64" customWidth="1"/>
    <col min="7942" max="7942" width="18" style="64" customWidth="1"/>
    <col min="7943" max="7943" width="15.5703125" style="64" customWidth="1"/>
    <col min="7944" max="7945" width="8.28515625" style="64" bestFit="1" customWidth="1"/>
    <col min="7946" max="7946" width="14.28515625" style="64" customWidth="1"/>
    <col min="7947" max="8192" width="9.140625" style="64"/>
    <col min="8193" max="8193" width="14.7109375" style="64" customWidth="1"/>
    <col min="8194" max="8194" width="15" style="64" customWidth="1"/>
    <col min="8195" max="8197" width="14.140625" style="64" customWidth="1"/>
    <col min="8198" max="8198" width="18" style="64" customWidth="1"/>
    <col min="8199" max="8199" width="15.5703125" style="64" customWidth="1"/>
    <col min="8200" max="8201" width="8.28515625" style="64" bestFit="1" customWidth="1"/>
    <col min="8202" max="8202" width="14.28515625" style="64" customWidth="1"/>
    <col min="8203" max="8448" width="9.140625" style="64"/>
    <col min="8449" max="8449" width="14.7109375" style="64" customWidth="1"/>
    <col min="8450" max="8450" width="15" style="64" customWidth="1"/>
    <col min="8451" max="8453" width="14.140625" style="64" customWidth="1"/>
    <col min="8454" max="8454" width="18" style="64" customWidth="1"/>
    <col min="8455" max="8455" width="15.5703125" style="64" customWidth="1"/>
    <col min="8456" max="8457" width="8.28515625" style="64" bestFit="1" customWidth="1"/>
    <col min="8458" max="8458" width="14.28515625" style="64" customWidth="1"/>
    <col min="8459" max="8704" width="9.140625" style="64"/>
    <col min="8705" max="8705" width="14.7109375" style="64" customWidth="1"/>
    <col min="8706" max="8706" width="15" style="64" customWidth="1"/>
    <col min="8707" max="8709" width="14.140625" style="64" customWidth="1"/>
    <col min="8710" max="8710" width="18" style="64" customWidth="1"/>
    <col min="8711" max="8711" width="15.5703125" style="64" customWidth="1"/>
    <col min="8712" max="8713" width="8.28515625" style="64" bestFit="1" customWidth="1"/>
    <col min="8714" max="8714" width="14.28515625" style="64" customWidth="1"/>
    <col min="8715" max="8960" width="9.140625" style="64"/>
    <col min="8961" max="8961" width="14.7109375" style="64" customWidth="1"/>
    <col min="8962" max="8962" width="15" style="64" customWidth="1"/>
    <col min="8963" max="8965" width="14.140625" style="64" customWidth="1"/>
    <col min="8966" max="8966" width="18" style="64" customWidth="1"/>
    <col min="8967" max="8967" width="15.5703125" style="64" customWidth="1"/>
    <col min="8968" max="8969" width="8.28515625" style="64" bestFit="1" customWidth="1"/>
    <col min="8970" max="8970" width="14.28515625" style="64" customWidth="1"/>
    <col min="8971" max="9216" width="9.140625" style="64"/>
    <col min="9217" max="9217" width="14.7109375" style="64" customWidth="1"/>
    <col min="9218" max="9218" width="15" style="64" customWidth="1"/>
    <col min="9219" max="9221" width="14.140625" style="64" customWidth="1"/>
    <col min="9222" max="9222" width="18" style="64" customWidth="1"/>
    <col min="9223" max="9223" width="15.5703125" style="64" customWidth="1"/>
    <col min="9224" max="9225" width="8.28515625" style="64" bestFit="1" customWidth="1"/>
    <col min="9226" max="9226" width="14.28515625" style="64" customWidth="1"/>
    <col min="9227" max="9472" width="9.140625" style="64"/>
    <col min="9473" max="9473" width="14.7109375" style="64" customWidth="1"/>
    <col min="9474" max="9474" width="15" style="64" customWidth="1"/>
    <col min="9475" max="9477" width="14.140625" style="64" customWidth="1"/>
    <col min="9478" max="9478" width="18" style="64" customWidth="1"/>
    <col min="9479" max="9479" width="15.5703125" style="64" customWidth="1"/>
    <col min="9480" max="9481" width="8.28515625" style="64" bestFit="1" customWidth="1"/>
    <col min="9482" max="9482" width="14.28515625" style="64" customWidth="1"/>
    <col min="9483" max="9728" width="9.140625" style="64"/>
    <col min="9729" max="9729" width="14.7109375" style="64" customWidth="1"/>
    <col min="9730" max="9730" width="15" style="64" customWidth="1"/>
    <col min="9731" max="9733" width="14.140625" style="64" customWidth="1"/>
    <col min="9734" max="9734" width="18" style="64" customWidth="1"/>
    <col min="9735" max="9735" width="15.5703125" style="64" customWidth="1"/>
    <col min="9736" max="9737" width="8.28515625" style="64" bestFit="1" customWidth="1"/>
    <col min="9738" max="9738" width="14.28515625" style="64" customWidth="1"/>
    <col min="9739" max="9984" width="9.140625" style="64"/>
    <col min="9985" max="9985" width="14.7109375" style="64" customWidth="1"/>
    <col min="9986" max="9986" width="15" style="64" customWidth="1"/>
    <col min="9987" max="9989" width="14.140625" style="64" customWidth="1"/>
    <col min="9990" max="9990" width="18" style="64" customWidth="1"/>
    <col min="9991" max="9991" width="15.5703125" style="64" customWidth="1"/>
    <col min="9992" max="9993" width="8.28515625" style="64" bestFit="1" customWidth="1"/>
    <col min="9994" max="9994" width="14.28515625" style="64" customWidth="1"/>
    <col min="9995" max="10240" width="9.140625" style="64"/>
    <col min="10241" max="10241" width="14.7109375" style="64" customWidth="1"/>
    <col min="10242" max="10242" width="15" style="64" customWidth="1"/>
    <col min="10243" max="10245" width="14.140625" style="64" customWidth="1"/>
    <col min="10246" max="10246" width="18" style="64" customWidth="1"/>
    <col min="10247" max="10247" width="15.5703125" style="64" customWidth="1"/>
    <col min="10248" max="10249" width="8.28515625" style="64" bestFit="1" customWidth="1"/>
    <col min="10250" max="10250" width="14.28515625" style="64" customWidth="1"/>
    <col min="10251" max="10496" width="9.140625" style="64"/>
    <col min="10497" max="10497" width="14.7109375" style="64" customWidth="1"/>
    <col min="10498" max="10498" width="15" style="64" customWidth="1"/>
    <col min="10499" max="10501" width="14.140625" style="64" customWidth="1"/>
    <col min="10502" max="10502" width="18" style="64" customWidth="1"/>
    <col min="10503" max="10503" width="15.5703125" style="64" customWidth="1"/>
    <col min="10504" max="10505" width="8.28515625" style="64" bestFit="1" customWidth="1"/>
    <col min="10506" max="10506" width="14.28515625" style="64" customWidth="1"/>
    <col min="10507" max="10752" width="9.140625" style="64"/>
    <col min="10753" max="10753" width="14.7109375" style="64" customWidth="1"/>
    <col min="10754" max="10754" width="15" style="64" customWidth="1"/>
    <col min="10755" max="10757" width="14.140625" style="64" customWidth="1"/>
    <col min="10758" max="10758" width="18" style="64" customWidth="1"/>
    <col min="10759" max="10759" width="15.5703125" style="64" customWidth="1"/>
    <col min="10760" max="10761" width="8.28515625" style="64" bestFit="1" customWidth="1"/>
    <col min="10762" max="10762" width="14.28515625" style="64" customWidth="1"/>
    <col min="10763" max="11008" width="9.140625" style="64"/>
    <col min="11009" max="11009" width="14.7109375" style="64" customWidth="1"/>
    <col min="11010" max="11010" width="15" style="64" customWidth="1"/>
    <col min="11011" max="11013" width="14.140625" style="64" customWidth="1"/>
    <col min="11014" max="11014" width="18" style="64" customWidth="1"/>
    <col min="11015" max="11015" width="15.5703125" style="64" customWidth="1"/>
    <col min="11016" max="11017" width="8.28515625" style="64" bestFit="1" customWidth="1"/>
    <col min="11018" max="11018" width="14.28515625" style="64" customWidth="1"/>
    <col min="11019" max="11264" width="9.140625" style="64"/>
    <col min="11265" max="11265" width="14.7109375" style="64" customWidth="1"/>
    <col min="11266" max="11266" width="15" style="64" customWidth="1"/>
    <col min="11267" max="11269" width="14.140625" style="64" customWidth="1"/>
    <col min="11270" max="11270" width="18" style="64" customWidth="1"/>
    <col min="11271" max="11271" width="15.5703125" style="64" customWidth="1"/>
    <col min="11272" max="11273" width="8.28515625" style="64" bestFit="1" customWidth="1"/>
    <col min="11274" max="11274" width="14.28515625" style="64" customWidth="1"/>
    <col min="11275" max="11520" width="9.140625" style="64"/>
    <col min="11521" max="11521" width="14.7109375" style="64" customWidth="1"/>
    <col min="11522" max="11522" width="15" style="64" customWidth="1"/>
    <col min="11523" max="11525" width="14.140625" style="64" customWidth="1"/>
    <col min="11526" max="11526" width="18" style="64" customWidth="1"/>
    <col min="11527" max="11527" width="15.5703125" style="64" customWidth="1"/>
    <col min="11528" max="11529" width="8.28515625" style="64" bestFit="1" customWidth="1"/>
    <col min="11530" max="11530" width="14.28515625" style="64" customWidth="1"/>
    <col min="11531" max="11776" width="9.140625" style="64"/>
    <col min="11777" max="11777" width="14.7109375" style="64" customWidth="1"/>
    <col min="11778" max="11778" width="15" style="64" customWidth="1"/>
    <col min="11779" max="11781" width="14.140625" style="64" customWidth="1"/>
    <col min="11782" max="11782" width="18" style="64" customWidth="1"/>
    <col min="11783" max="11783" width="15.5703125" style="64" customWidth="1"/>
    <col min="11784" max="11785" width="8.28515625" style="64" bestFit="1" customWidth="1"/>
    <col min="11786" max="11786" width="14.28515625" style="64" customWidth="1"/>
    <col min="11787" max="12032" width="9.140625" style="64"/>
    <col min="12033" max="12033" width="14.7109375" style="64" customWidth="1"/>
    <col min="12034" max="12034" width="15" style="64" customWidth="1"/>
    <col min="12035" max="12037" width="14.140625" style="64" customWidth="1"/>
    <col min="12038" max="12038" width="18" style="64" customWidth="1"/>
    <col min="12039" max="12039" width="15.5703125" style="64" customWidth="1"/>
    <col min="12040" max="12041" width="8.28515625" style="64" bestFit="1" customWidth="1"/>
    <col min="12042" max="12042" width="14.28515625" style="64" customWidth="1"/>
    <col min="12043" max="12288" width="9.140625" style="64"/>
    <col min="12289" max="12289" width="14.7109375" style="64" customWidth="1"/>
    <col min="12290" max="12290" width="15" style="64" customWidth="1"/>
    <col min="12291" max="12293" width="14.140625" style="64" customWidth="1"/>
    <col min="12294" max="12294" width="18" style="64" customWidth="1"/>
    <col min="12295" max="12295" width="15.5703125" style="64" customWidth="1"/>
    <col min="12296" max="12297" width="8.28515625" style="64" bestFit="1" customWidth="1"/>
    <col min="12298" max="12298" width="14.28515625" style="64" customWidth="1"/>
    <col min="12299" max="12544" width="9.140625" style="64"/>
    <col min="12545" max="12545" width="14.7109375" style="64" customWidth="1"/>
    <col min="12546" max="12546" width="15" style="64" customWidth="1"/>
    <col min="12547" max="12549" width="14.140625" style="64" customWidth="1"/>
    <col min="12550" max="12550" width="18" style="64" customWidth="1"/>
    <col min="12551" max="12551" width="15.5703125" style="64" customWidth="1"/>
    <col min="12552" max="12553" width="8.28515625" style="64" bestFit="1" customWidth="1"/>
    <col min="12554" max="12554" width="14.28515625" style="64" customWidth="1"/>
    <col min="12555" max="12800" width="9.140625" style="64"/>
    <col min="12801" max="12801" width="14.7109375" style="64" customWidth="1"/>
    <col min="12802" max="12802" width="15" style="64" customWidth="1"/>
    <col min="12803" max="12805" width="14.140625" style="64" customWidth="1"/>
    <col min="12806" max="12806" width="18" style="64" customWidth="1"/>
    <col min="12807" max="12807" width="15.5703125" style="64" customWidth="1"/>
    <col min="12808" max="12809" width="8.28515625" style="64" bestFit="1" customWidth="1"/>
    <col min="12810" max="12810" width="14.28515625" style="64" customWidth="1"/>
    <col min="12811" max="13056" width="9.140625" style="64"/>
    <col min="13057" max="13057" width="14.7109375" style="64" customWidth="1"/>
    <col min="13058" max="13058" width="15" style="64" customWidth="1"/>
    <col min="13059" max="13061" width="14.140625" style="64" customWidth="1"/>
    <col min="13062" max="13062" width="18" style="64" customWidth="1"/>
    <col min="13063" max="13063" width="15.5703125" style="64" customWidth="1"/>
    <col min="13064" max="13065" width="8.28515625" style="64" bestFit="1" customWidth="1"/>
    <col min="13066" max="13066" width="14.28515625" style="64" customWidth="1"/>
    <col min="13067" max="13312" width="9.140625" style="64"/>
    <col min="13313" max="13313" width="14.7109375" style="64" customWidth="1"/>
    <col min="13314" max="13314" width="15" style="64" customWidth="1"/>
    <col min="13315" max="13317" width="14.140625" style="64" customWidth="1"/>
    <col min="13318" max="13318" width="18" style="64" customWidth="1"/>
    <col min="13319" max="13319" width="15.5703125" style="64" customWidth="1"/>
    <col min="13320" max="13321" width="8.28515625" style="64" bestFit="1" customWidth="1"/>
    <col min="13322" max="13322" width="14.28515625" style="64" customWidth="1"/>
    <col min="13323" max="13568" width="9.140625" style="64"/>
    <col min="13569" max="13569" width="14.7109375" style="64" customWidth="1"/>
    <col min="13570" max="13570" width="15" style="64" customWidth="1"/>
    <col min="13571" max="13573" width="14.140625" style="64" customWidth="1"/>
    <col min="13574" max="13574" width="18" style="64" customWidth="1"/>
    <col min="13575" max="13575" width="15.5703125" style="64" customWidth="1"/>
    <col min="13576" max="13577" width="8.28515625" style="64" bestFit="1" customWidth="1"/>
    <col min="13578" max="13578" width="14.28515625" style="64" customWidth="1"/>
    <col min="13579" max="13824" width="9.140625" style="64"/>
    <col min="13825" max="13825" width="14.7109375" style="64" customWidth="1"/>
    <col min="13826" max="13826" width="15" style="64" customWidth="1"/>
    <col min="13827" max="13829" width="14.140625" style="64" customWidth="1"/>
    <col min="13830" max="13830" width="18" style="64" customWidth="1"/>
    <col min="13831" max="13831" width="15.5703125" style="64" customWidth="1"/>
    <col min="13832" max="13833" width="8.28515625" style="64" bestFit="1" customWidth="1"/>
    <col min="13834" max="13834" width="14.28515625" style="64" customWidth="1"/>
    <col min="13835" max="14080" width="9.140625" style="64"/>
    <col min="14081" max="14081" width="14.7109375" style="64" customWidth="1"/>
    <col min="14082" max="14082" width="15" style="64" customWidth="1"/>
    <col min="14083" max="14085" width="14.140625" style="64" customWidth="1"/>
    <col min="14086" max="14086" width="18" style="64" customWidth="1"/>
    <col min="14087" max="14087" width="15.5703125" style="64" customWidth="1"/>
    <col min="14088" max="14089" width="8.28515625" style="64" bestFit="1" customWidth="1"/>
    <col min="14090" max="14090" width="14.28515625" style="64" customWidth="1"/>
    <col min="14091" max="14336" width="9.140625" style="64"/>
    <col min="14337" max="14337" width="14.7109375" style="64" customWidth="1"/>
    <col min="14338" max="14338" width="15" style="64" customWidth="1"/>
    <col min="14339" max="14341" width="14.140625" style="64" customWidth="1"/>
    <col min="14342" max="14342" width="18" style="64" customWidth="1"/>
    <col min="14343" max="14343" width="15.5703125" style="64" customWidth="1"/>
    <col min="14344" max="14345" width="8.28515625" style="64" bestFit="1" customWidth="1"/>
    <col min="14346" max="14346" width="14.28515625" style="64" customWidth="1"/>
    <col min="14347" max="14592" width="9.140625" style="64"/>
    <col min="14593" max="14593" width="14.7109375" style="64" customWidth="1"/>
    <col min="14594" max="14594" width="15" style="64" customWidth="1"/>
    <col min="14595" max="14597" width="14.140625" style="64" customWidth="1"/>
    <col min="14598" max="14598" width="18" style="64" customWidth="1"/>
    <col min="14599" max="14599" width="15.5703125" style="64" customWidth="1"/>
    <col min="14600" max="14601" width="8.28515625" style="64" bestFit="1" customWidth="1"/>
    <col min="14602" max="14602" width="14.28515625" style="64" customWidth="1"/>
    <col min="14603" max="14848" width="9.140625" style="64"/>
    <col min="14849" max="14849" width="14.7109375" style="64" customWidth="1"/>
    <col min="14850" max="14850" width="15" style="64" customWidth="1"/>
    <col min="14851" max="14853" width="14.140625" style="64" customWidth="1"/>
    <col min="14854" max="14854" width="18" style="64" customWidth="1"/>
    <col min="14855" max="14855" width="15.5703125" style="64" customWidth="1"/>
    <col min="14856" max="14857" width="8.28515625" style="64" bestFit="1" customWidth="1"/>
    <col min="14858" max="14858" width="14.28515625" style="64" customWidth="1"/>
    <col min="14859" max="15104" width="9.140625" style="64"/>
    <col min="15105" max="15105" width="14.7109375" style="64" customWidth="1"/>
    <col min="15106" max="15106" width="15" style="64" customWidth="1"/>
    <col min="15107" max="15109" width="14.140625" style="64" customWidth="1"/>
    <col min="15110" max="15110" width="18" style="64" customWidth="1"/>
    <col min="15111" max="15111" width="15.5703125" style="64" customWidth="1"/>
    <col min="15112" max="15113" width="8.28515625" style="64" bestFit="1" customWidth="1"/>
    <col min="15114" max="15114" width="14.28515625" style="64" customWidth="1"/>
    <col min="15115" max="15360" width="9.140625" style="64"/>
    <col min="15361" max="15361" width="14.7109375" style="64" customWidth="1"/>
    <col min="15362" max="15362" width="15" style="64" customWidth="1"/>
    <col min="15363" max="15365" width="14.140625" style="64" customWidth="1"/>
    <col min="15366" max="15366" width="18" style="64" customWidth="1"/>
    <col min="15367" max="15367" width="15.5703125" style="64" customWidth="1"/>
    <col min="15368" max="15369" width="8.28515625" style="64" bestFit="1" customWidth="1"/>
    <col min="15370" max="15370" width="14.28515625" style="64" customWidth="1"/>
    <col min="15371" max="15616" width="9.140625" style="64"/>
    <col min="15617" max="15617" width="14.7109375" style="64" customWidth="1"/>
    <col min="15618" max="15618" width="15" style="64" customWidth="1"/>
    <col min="15619" max="15621" width="14.140625" style="64" customWidth="1"/>
    <col min="15622" max="15622" width="18" style="64" customWidth="1"/>
    <col min="15623" max="15623" width="15.5703125" style="64" customWidth="1"/>
    <col min="15624" max="15625" width="8.28515625" style="64" bestFit="1" customWidth="1"/>
    <col min="15626" max="15626" width="14.28515625" style="64" customWidth="1"/>
    <col min="15627" max="15872" width="9.140625" style="64"/>
    <col min="15873" max="15873" width="14.7109375" style="64" customWidth="1"/>
    <col min="15874" max="15874" width="15" style="64" customWidth="1"/>
    <col min="15875" max="15877" width="14.140625" style="64" customWidth="1"/>
    <col min="15878" max="15878" width="18" style="64" customWidth="1"/>
    <col min="15879" max="15879" width="15.5703125" style="64" customWidth="1"/>
    <col min="15880" max="15881" width="8.28515625" style="64" bestFit="1" customWidth="1"/>
    <col min="15882" max="15882" width="14.28515625" style="64" customWidth="1"/>
    <col min="15883" max="16128" width="9.140625" style="64"/>
    <col min="16129" max="16129" width="14.7109375" style="64" customWidth="1"/>
    <col min="16130" max="16130" width="15" style="64" customWidth="1"/>
    <col min="16131" max="16133" width="14.140625" style="64" customWidth="1"/>
    <col min="16134" max="16134" width="18" style="64" customWidth="1"/>
    <col min="16135" max="16135" width="15.5703125" style="64" customWidth="1"/>
    <col min="16136" max="16137" width="8.28515625" style="64" bestFit="1" customWidth="1"/>
    <col min="16138" max="16138" width="14.28515625" style="64" customWidth="1"/>
    <col min="16139" max="16384" width="9.140625" style="64"/>
  </cols>
  <sheetData>
    <row r="1" spans="1:6" s="46" customFormat="1" ht="27" customHeight="1">
      <c r="A1" s="4474" t="s">
        <v>46</v>
      </c>
      <c r="B1" s="4474"/>
      <c r="C1" s="4474"/>
      <c r="D1" s="4474"/>
      <c r="E1" s="4474"/>
    </row>
    <row r="2" spans="1:6" s="46" customFormat="1" ht="27" customHeight="1">
      <c r="A2" s="4475" t="s">
        <v>47</v>
      </c>
      <c r="B2" s="4475"/>
      <c r="C2" s="4475"/>
      <c r="D2" s="4475"/>
      <c r="E2" s="4475"/>
    </row>
    <row r="3" spans="1:6" s="46" customFormat="1" ht="27" customHeight="1" thickBot="1">
      <c r="A3" s="47" t="s">
        <v>48</v>
      </c>
      <c r="B3" s="48"/>
      <c r="C3" s="48"/>
      <c r="D3" s="48"/>
      <c r="E3" s="49" t="s">
        <v>49</v>
      </c>
    </row>
    <row r="4" spans="1:6" s="46" customFormat="1" ht="27" customHeight="1">
      <c r="A4" s="4476" t="s">
        <v>50</v>
      </c>
      <c r="B4" s="4478" t="s">
        <v>51</v>
      </c>
      <c r="C4" s="4480" t="s">
        <v>52</v>
      </c>
      <c r="D4" s="4480" t="s">
        <v>53</v>
      </c>
      <c r="E4" s="4482" t="s">
        <v>54</v>
      </c>
    </row>
    <row r="5" spans="1:6" s="46" customFormat="1" ht="35.1" customHeight="1">
      <c r="A5" s="4477"/>
      <c r="B5" s="4479"/>
      <c r="C5" s="4481"/>
      <c r="D5" s="4481"/>
      <c r="E5" s="4483"/>
    </row>
    <row r="6" spans="1:6" s="46" customFormat="1" ht="20.100000000000001" customHeight="1">
      <c r="A6" s="50" t="s">
        <v>55</v>
      </c>
      <c r="B6" s="51" t="s">
        <v>56</v>
      </c>
      <c r="C6" s="52">
        <v>4754947</v>
      </c>
      <c r="D6" s="52">
        <v>2962520</v>
      </c>
      <c r="E6" s="53">
        <f t="shared" ref="E6:E25" si="0">C6+D6</f>
        <v>7717467</v>
      </c>
    </row>
    <row r="7" spans="1:6" s="46" customFormat="1" ht="20.100000000000001" customHeight="1">
      <c r="A7" s="50" t="s">
        <v>57</v>
      </c>
      <c r="B7" s="51" t="s">
        <v>58</v>
      </c>
      <c r="C7" s="52">
        <v>1177102</v>
      </c>
      <c r="D7" s="52">
        <v>934025</v>
      </c>
      <c r="E7" s="53">
        <f t="shared" si="0"/>
        <v>2111127</v>
      </c>
    </row>
    <row r="8" spans="1:6" s="46" customFormat="1" ht="20.100000000000001" customHeight="1">
      <c r="A8" s="50" t="s">
        <v>59</v>
      </c>
      <c r="B8" s="51" t="s">
        <v>60</v>
      </c>
      <c r="C8" s="52">
        <v>2106133</v>
      </c>
      <c r="D8" s="52">
        <v>2118435</v>
      </c>
      <c r="E8" s="53">
        <f t="shared" si="0"/>
        <v>4224568</v>
      </c>
    </row>
    <row r="9" spans="1:6" s="46" customFormat="1" ht="20.100000000000001" customHeight="1">
      <c r="A9" s="50" t="s">
        <v>61</v>
      </c>
      <c r="B9" s="51" t="s">
        <v>62</v>
      </c>
      <c r="C9" s="52">
        <v>1007079</v>
      </c>
      <c r="D9" s="52">
        <v>250809</v>
      </c>
      <c r="E9" s="53">
        <f t="shared" si="0"/>
        <v>1257888</v>
      </c>
    </row>
    <row r="10" spans="1:6" s="46" customFormat="1" ht="20.100000000000001" customHeight="1">
      <c r="A10" s="50" t="s">
        <v>63</v>
      </c>
      <c r="B10" s="51" t="s">
        <v>64</v>
      </c>
      <c r="C10" s="52">
        <v>1397145</v>
      </c>
      <c r="D10" s="52">
        <v>615604</v>
      </c>
      <c r="E10" s="53">
        <f t="shared" si="0"/>
        <v>2012749</v>
      </c>
    </row>
    <row r="11" spans="1:6" s="46" customFormat="1" ht="20.100000000000001" customHeight="1">
      <c r="A11" s="50" t="s">
        <v>65</v>
      </c>
      <c r="B11" s="51" t="s">
        <v>66</v>
      </c>
      <c r="C11" s="52">
        <v>1027504</v>
      </c>
      <c r="D11" s="52">
        <v>343223</v>
      </c>
      <c r="E11" s="53">
        <f t="shared" si="0"/>
        <v>1370727</v>
      </c>
      <c r="F11" s="54"/>
    </row>
    <row r="12" spans="1:6" s="46" customFormat="1" ht="20.100000000000001" customHeight="1">
      <c r="A12" s="50" t="s">
        <v>67</v>
      </c>
      <c r="B12" s="51" t="s">
        <v>68</v>
      </c>
      <c r="C12" s="52">
        <v>1877183</v>
      </c>
      <c r="D12" s="52">
        <v>1142278</v>
      </c>
      <c r="E12" s="53">
        <f t="shared" si="0"/>
        <v>3019461</v>
      </c>
      <c r="F12" s="55"/>
    </row>
    <row r="13" spans="1:6" s="46" customFormat="1" ht="20.100000000000001" customHeight="1">
      <c r="A13" s="50" t="s">
        <v>69</v>
      </c>
      <c r="B13" s="51" t="s">
        <v>70</v>
      </c>
      <c r="C13" s="52">
        <v>963415</v>
      </c>
      <c r="D13" s="52">
        <v>229958</v>
      </c>
      <c r="E13" s="53">
        <f t="shared" si="0"/>
        <v>1193373</v>
      </c>
      <c r="F13" s="55"/>
    </row>
    <row r="14" spans="1:6" s="46" customFormat="1" ht="20.100000000000001" customHeight="1">
      <c r="A14" s="50" t="s">
        <v>71</v>
      </c>
      <c r="B14" s="51" t="s">
        <v>72</v>
      </c>
      <c r="C14" s="52">
        <v>358823</v>
      </c>
      <c r="D14" s="52">
        <v>78526</v>
      </c>
      <c r="E14" s="53">
        <f t="shared" si="0"/>
        <v>437349</v>
      </c>
    </row>
    <row r="15" spans="1:6" s="46" customFormat="1" ht="20.100000000000001" customHeight="1">
      <c r="A15" s="50" t="s">
        <v>73</v>
      </c>
      <c r="B15" s="51" t="s">
        <v>74</v>
      </c>
      <c r="C15" s="52">
        <v>1441600</v>
      </c>
      <c r="D15" s="52">
        <v>324612</v>
      </c>
      <c r="E15" s="53">
        <f t="shared" si="0"/>
        <v>1766212</v>
      </c>
      <c r="F15" s="54"/>
    </row>
    <row r="16" spans="1:6" s="46" customFormat="1" ht="20.100000000000001" customHeight="1">
      <c r="A16" s="50" t="s">
        <v>75</v>
      </c>
      <c r="B16" s="51" t="s">
        <v>76</v>
      </c>
      <c r="C16" s="52">
        <v>318894</v>
      </c>
      <c r="D16" s="52">
        <v>60627</v>
      </c>
      <c r="E16" s="53">
        <f t="shared" si="0"/>
        <v>379521</v>
      </c>
      <c r="F16" s="54"/>
    </row>
    <row r="17" spans="1:10" s="46" customFormat="1" ht="20.100000000000001" customHeight="1">
      <c r="A17" s="50" t="s">
        <v>77</v>
      </c>
      <c r="B17" s="51" t="s">
        <v>78</v>
      </c>
      <c r="C17" s="52">
        <v>731658</v>
      </c>
      <c r="D17" s="52">
        <v>155725</v>
      </c>
      <c r="E17" s="53">
        <f t="shared" si="0"/>
        <v>887383</v>
      </c>
      <c r="F17" s="54"/>
    </row>
    <row r="18" spans="1:10" s="46" customFormat="1" ht="20.100000000000001" customHeight="1">
      <c r="A18" s="50" t="s">
        <v>79</v>
      </c>
      <c r="B18" s="51" t="s">
        <v>80</v>
      </c>
      <c r="C18" s="52">
        <v>539159</v>
      </c>
      <c r="D18" s="52">
        <v>131309</v>
      </c>
      <c r="E18" s="53">
        <f t="shared" si="0"/>
        <v>670468</v>
      </c>
    </row>
    <row r="19" spans="1:10" s="46" customFormat="1" ht="20.100000000000001" customHeight="1">
      <c r="A19" s="50" t="s">
        <v>81</v>
      </c>
      <c r="B19" s="51" t="s">
        <v>82</v>
      </c>
      <c r="C19" s="52">
        <v>296775</v>
      </c>
      <c r="D19" s="52">
        <v>62522</v>
      </c>
      <c r="E19" s="53">
        <f t="shared" si="0"/>
        <v>359297</v>
      </c>
    </row>
    <row r="20" spans="1:10" s="46" customFormat="1" ht="20.100000000000001" customHeight="1">
      <c r="A20" s="50" t="s">
        <v>83</v>
      </c>
      <c r="B20" s="51" t="s">
        <v>84</v>
      </c>
      <c r="C20" s="52">
        <v>1222941</v>
      </c>
      <c r="D20" s="52">
        <v>310555</v>
      </c>
      <c r="E20" s="53">
        <f t="shared" si="0"/>
        <v>1533496</v>
      </c>
    </row>
    <row r="21" spans="1:10" s="46" customFormat="1" ht="20.100000000000001" customHeight="1">
      <c r="A21" s="50" t="s">
        <v>85</v>
      </c>
      <c r="B21" s="51" t="s">
        <v>86</v>
      </c>
      <c r="C21" s="52">
        <v>445338</v>
      </c>
      <c r="D21" s="52">
        <v>123293</v>
      </c>
      <c r="E21" s="53">
        <f t="shared" si="0"/>
        <v>568631</v>
      </c>
    </row>
    <row r="22" spans="1:10" s="46" customFormat="1" ht="20.100000000000001" customHeight="1">
      <c r="A22" s="50" t="s">
        <v>87</v>
      </c>
      <c r="B22" s="51" t="s">
        <v>88</v>
      </c>
      <c r="C22" s="52">
        <v>385814</v>
      </c>
      <c r="D22" s="52">
        <v>75546</v>
      </c>
      <c r="E22" s="53">
        <f t="shared" si="0"/>
        <v>461360</v>
      </c>
    </row>
    <row r="23" spans="1:10" s="46" customFormat="1" ht="20.100000000000001" customHeight="1">
      <c r="A23" s="50" t="s">
        <v>89</v>
      </c>
      <c r="B23" s="51" t="s">
        <v>90</v>
      </c>
      <c r="C23" s="52">
        <v>252629</v>
      </c>
      <c r="D23" s="52">
        <v>76648</v>
      </c>
      <c r="E23" s="53">
        <f t="shared" si="0"/>
        <v>329277</v>
      </c>
    </row>
    <row r="24" spans="1:10" s="46" customFormat="1" ht="20.100000000000001" customHeight="1">
      <c r="A24" s="50" t="s">
        <v>91</v>
      </c>
      <c r="B24" s="51" t="s">
        <v>92</v>
      </c>
      <c r="C24" s="52">
        <v>133712</v>
      </c>
      <c r="D24" s="52">
        <v>31917</v>
      </c>
      <c r="E24" s="53">
        <f t="shared" si="0"/>
        <v>165629</v>
      </c>
    </row>
    <row r="25" spans="1:10" s="46" customFormat="1" ht="20.100000000000001" customHeight="1">
      <c r="A25" s="50" t="s">
        <v>93</v>
      </c>
      <c r="B25" s="51" t="s">
        <v>94</v>
      </c>
      <c r="C25" s="52">
        <v>264685</v>
      </c>
      <c r="D25" s="52">
        <v>39707</v>
      </c>
      <c r="E25" s="53">
        <f t="shared" si="0"/>
        <v>304392</v>
      </c>
      <c r="G25" s="56"/>
      <c r="H25" s="57"/>
    </row>
    <row r="26" spans="1:10" s="46" customFormat="1" ht="30" customHeight="1" thickBot="1">
      <c r="A26" s="58" t="s">
        <v>95</v>
      </c>
      <c r="B26" s="59" t="s">
        <v>96</v>
      </c>
      <c r="C26" s="60">
        <f>SUM(C6:C25)</f>
        <v>20702536</v>
      </c>
      <c r="D26" s="60">
        <f>SUM(D6:D25)</f>
        <v>10067839</v>
      </c>
      <c r="E26" s="61">
        <f>SUM(E6:E25)</f>
        <v>30770375</v>
      </c>
      <c r="G26" s="54"/>
      <c r="H26" s="54"/>
    </row>
    <row r="27" spans="1:10" s="62" customFormat="1" ht="15">
      <c r="A27" s="27" t="s">
        <v>97</v>
      </c>
      <c r="B27" s="28"/>
      <c r="C27" s="29"/>
      <c r="E27" s="29" t="s">
        <v>32</v>
      </c>
    </row>
    <row r="28" spans="1:10">
      <c r="A28" s="63"/>
    </row>
    <row r="29" spans="1:10" ht="15">
      <c r="A29" s="65"/>
      <c r="B29" s="65"/>
      <c r="H29" s="66"/>
    </row>
    <row r="30" spans="1:10" ht="15">
      <c r="A30" s="67"/>
      <c r="B30" s="67"/>
    </row>
    <row r="31" spans="1:10" ht="15">
      <c r="A31" s="67"/>
      <c r="B31" s="67"/>
      <c r="E31" s="66"/>
    </row>
    <row r="32" spans="1:10" ht="16.5" customHeight="1">
      <c r="A32" s="68"/>
      <c r="B32" s="68"/>
      <c r="C32" s="66"/>
      <c r="D32" s="69"/>
      <c r="F32" s="66"/>
      <c r="G32" s="66"/>
      <c r="I32" s="66"/>
      <c r="J32" s="66"/>
    </row>
    <row r="33" spans="3:5">
      <c r="C33" s="66"/>
      <c r="D33" s="66"/>
      <c r="E33" s="64">
        <f>C26/E26</f>
        <v>0.67280739997481342</v>
      </c>
    </row>
  </sheetData>
  <mergeCells count="7">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C07EC-E3C9-4F2E-9BBC-7ADE803A83AF}">
  <dimension ref="A1:AF26"/>
  <sheetViews>
    <sheetView showGridLines="0" zoomScale="75" zoomScaleNormal="75" workbookViewId="0">
      <selection activeCell="V20" sqref="V20"/>
    </sheetView>
  </sheetViews>
  <sheetFormatPr defaultColWidth="8.85546875" defaultRowHeight="15.75"/>
  <cols>
    <col min="1" max="1" width="15.140625" style="868" customWidth="1"/>
    <col min="2" max="2" width="15.28515625" style="1979" customWidth="1"/>
    <col min="3" max="3" width="5.140625" style="1369" customWidth="1"/>
    <col min="4" max="4" width="3.7109375" style="1369" customWidth="1"/>
    <col min="5" max="5" width="5" style="1369" customWidth="1"/>
    <col min="6" max="6" width="3.7109375" style="1958" customWidth="1"/>
    <col min="7" max="7" width="4.28515625" style="1958" customWidth="1"/>
    <col min="8" max="8" width="3.7109375" style="1958" customWidth="1"/>
    <col min="9" max="9" width="4.28515625" style="1958" customWidth="1"/>
    <col min="10" max="10" width="3.7109375" style="1958" customWidth="1"/>
    <col min="11" max="11" width="4.28515625" style="1958" customWidth="1"/>
    <col min="12" max="12" width="3.7109375" style="1958" customWidth="1"/>
    <col min="13" max="13" width="4.28515625" style="1958" customWidth="1"/>
    <col min="14" max="14" width="3.7109375" style="1958" customWidth="1"/>
    <col min="15" max="15" width="4.28515625" style="1958" customWidth="1"/>
    <col min="16" max="16" width="3.7109375" style="1958" customWidth="1"/>
    <col min="17" max="17" width="4.28515625" style="1958" customWidth="1"/>
    <col min="18" max="18" width="3.7109375" style="1958" customWidth="1"/>
    <col min="19" max="19" width="4.28515625" style="1958" customWidth="1"/>
    <col min="20" max="20" width="3.7109375" style="1958" customWidth="1"/>
    <col min="21" max="21" width="4.28515625" style="1958" customWidth="1"/>
    <col min="22" max="22" width="3.7109375" style="1958" customWidth="1"/>
    <col min="23" max="23" width="4.28515625" style="1958" customWidth="1"/>
    <col min="24" max="24" width="3.7109375" style="1958" customWidth="1"/>
    <col min="25" max="25" width="4.28515625" style="1958" customWidth="1"/>
    <col min="26" max="26" width="3.7109375" style="1958" customWidth="1"/>
    <col min="27" max="27" width="4.28515625" style="1958" customWidth="1"/>
    <col min="28" max="28" width="3.7109375" style="1958" customWidth="1"/>
    <col min="29" max="29" width="4.28515625" style="1958" customWidth="1"/>
    <col min="30" max="30" width="3.7109375" style="1958" customWidth="1"/>
    <col min="31" max="31" width="7.140625" style="1958" customWidth="1"/>
    <col min="32" max="32" width="3.7109375" style="1958" customWidth="1"/>
    <col min="33" max="256" width="8.85546875" style="868"/>
    <col min="257" max="257" width="15.140625" style="868" customWidth="1"/>
    <col min="258" max="258" width="15.28515625" style="868" customWidth="1"/>
    <col min="259" max="259" width="5.140625" style="868" customWidth="1"/>
    <col min="260" max="260" width="3.7109375" style="868" customWidth="1"/>
    <col min="261" max="261" width="5" style="868" customWidth="1"/>
    <col min="262" max="262" width="3.7109375" style="868" customWidth="1"/>
    <col min="263" max="263" width="4.28515625" style="868" customWidth="1"/>
    <col min="264" max="264" width="3.7109375" style="868" customWidth="1"/>
    <col min="265" max="265" width="4.28515625" style="868" customWidth="1"/>
    <col min="266" max="266" width="3.7109375" style="868" customWidth="1"/>
    <col min="267" max="267" width="4.28515625" style="868" customWidth="1"/>
    <col min="268" max="268" width="3.7109375" style="868" customWidth="1"/>
    <col min="269" max="269" width="4.28515625" style="868" customWidth="1"/>
    <col min="270" max="270" width="3.7109375" style="868" customWidth="1"/>
    <col min="271" max="271" width="4.28515625" style="868" customWidth="1"/>
    <col min="272" max="272" width="3.7109375" style="868" customWidth="1"/>
    <col min="273" max="273" width="4.28515625" style="868" customWidth="1"/>
    <col min="274" max="274" width="3.7109375" style="868" customWidth="1"/>
    <col min="275" max="275" width="4.28515625" style="868" customWidth="1"/>
    <col min="276" max="276" width="3.7109375" style="868" customWidth="1"/>
    <col min="277" max="277" width="4.28515625" style="868" customWidth="1"/>
    <col min="278" max="278" width="3.7109375" style="868" customWidth="1"/>
    <col min="279" max="279" width="4.28515625" style="868" customWidth="1"/>
    <col min="280" max="280" width="3.7109375" style="868" customWidth="1"/>
    <col min="281" max="281" width="4.28515625" style="868" customWidth="1"/>
    <col min="282" max="282" width="3.7109375" style="868" customWidth="1"/>
    <col min="283" max="283" width="4.28515625" style="868" customWidth="1"/>
    <col min="284" max="284" width="3.7109375" style="868" customWidth="1"/>
    <col min="285" max="285" width="4.28515625" style="868" customWidth="1"/>
    <col min="286" max="286" width="3.7109375" style="868" customWidth="1"/>
    <col min="287" max="287" width="7.140625" style="868" customWidth="1"/>
    <col min="288" max="288" width="3.7109375" style="868" customWidth="1"/>
    <col min="289" max="512" width="8.85546875" style="868"/>
    <col min="513" max="513" width="15.140625" style="868" customWidth="1"/>
    <col min="514" max="514" width="15.28515625" style="868" customWidth="1"/>
    <col min="515" max="515" width="5.140625" style="868" customWidth="1"/>
    <col min="516" max="516" width="3.7109375" style="868" customWidth="1"/>
    <col min="517" max="517" width="5" style="868" customWidth="1"/>
    <col min="518" max="518" width="3.7109375" style="868" customWidth="1"/>
    <col min="519" max="519" width="4.28515625" style="868" customWidth="1"/>
    <col min="520" max="520" width="3.7109375" style="868" customWidth="1"/>
    <col min="521" max="521" width="4.28515625" style="868" customWidth="1"/>
    <col min="522" max="522" width="3.7109375" style="868" customWidth="1"/>
    <col min="523" max="523" width="4.28515625" style="868" customWidth="1"/>
    <col min="524" max="524" width="3.7109375" style="868" customWidth="1"/>
    <col min="525" max="525" width="4.28515625" style="868" customWidth="1"/>
    <col min="526" max="526" width="3.7109375" style="868" customWidth="1"/>
    <col min="527" max="527" width="4.28515625" style="868" customWidth="1"/>
    <col min="528" max="528" width="3.7109375" style="868" customWidth="1"/>
    <col min="529" max="529" width="4.28515625" style="868" customWidth="1"/>
    <col min="530" max="530" width="3.7109375" style="868" customWidth="1"/>
    <col min="531" max="531" width="4.28515625" style="868" customWidth="1"/>
    <col min="532" max="532" width="3.7109375" style="868" customWidth="1"/>
    <col min="533" max="533" width="4.28515625" style="868" customWidth="1"/>
    <col min="534" max="534" width="3.7109375" style="868" customWidth="1"/>
    <col min="535" max="535" width="4.28515625" style="868" customWidth="1"/>
    <col min="536" max="536" width="3.7109375" style="868" customWidth="1"/>
    <col min="537" max="537" width="4.28515625" style="868" customWidth="1"/>
    <col min="538" max="538" width="3.7109375" style="868" customWidth="1"/>
    <col min="539" max="539" width="4.28515625" style="868" customWidth="1"/>
    <col min="540" max="540" width="3.7109375" style="868" customWidth="1"/>
    <col min="541" max="541" width="4.28515625" style="868" customWidth="1"/>
    <col min="542" max="542" width="3.7109375" style="868" customWidth="1"/>
    <col min="543" max="543" width="7.140625" style="868" customWidth="1"/>
    <col min="544" max="544" width="3.7109375" style="868" customWidth="1"/>
    <col min="545" max="768" width="8.85546875" style="868"/>
    <col min="769" max="769" width="15.140625" style="868" customWidth="1"/>
    <col min="770" max="770" width="15.28515625" style="868" customWidth="1"/>
    <col min="771" max="771" width="5.140625" style="868" customWidth="1"/>
    <col min="772" max="772" width="3.7109375" style="868" customWidth="1"/>
    <col min="773" max="773" width="5" style="868" customWidth="1"/>
    <col min="774" max="774" width="3.7109375" style="868" customWidth="1"/>
    <col min="775" max="775" width="4.28515625" style="868" customWidth="1"/>
    <col min="776" max="776" width="3.7109375" style="868" customWidth="1"/>
    <col min="777" max="777" width="4.28515625" style="868" customWidth="1"/>
    <col min="778" max="778" width="3.7109375" style="868" customWidth="1"/>
    <col min="779" max="779" width="4.28515625" style="868" customWidth="1"/>
    <col min="780" max="780" width="3.7109375" style="868" customWidth="1"/>
    <col min="781" max="781" width="4.28515625" style="868" customWidth="1"/>
    <col min="782" max="782" width="3.7109375" style="868" customWidth="1"/>
    <col min="783" max="783" width="4.28515625" style="868" customWidth="1"/>
    <col min="784" max="784" width="3.7109375" style="868" customWidth="1"/>
    <col min="785" max="785" width="4.28515625" style="868" customWidth="1"/>
    <col min="786" max="786" width="3.7109375" style="868" customWidth="1"/>
    <col min="787" max="787" width="4.28515625" style="868" customWidth="1"/>
    <col min="788" max="788" width="3.7109375" style="868" customWidth="1"/>
    <col min="789" max="789" width="4.28515625" style="868" customWidth="1"/>
    <col min="790" max="790" width="3.7109375" style="868" customWidth="1"/>
    <col min="791" max="791" width="4.28515625" style="868" customWidth="1"/>
    <col min="792" max="792" width="3.7109375" style="868" customWidth="1"/>
    <col min="793" max="793" width="4.28515625" style="868" customWidth="1"/>
    <col min="794" max="794" width="3.7109375" style="868" customWidth="1"/>
    <col min="795" max="795" width="4.28515625" style="868" customWidth="1"/>
    <col min="796" max="796" width="3.7109375" style="868" customWidth="1"/>
    <col min="797" max="797" width="4.28515625" style="868" customWidth="1"/>
    <col min="798" max="798" width="3.7109375" style="868" customWidth="1"/>
    <col min="799" max="799" width="7.140625" style="868" customWidth="1"/>
    <col min="800" max="800" width="3.7109375" style="868" customWidth="1"/>
    <col min="801" max="1024" width="8.85546875" style="868"/>
    <col min="1025" max="1025" width="15.140625" style="868" customWidth="1"/>
    <col min="1026" max="1026" width="15.28515625" style="868" customWidth="1"/>
    <col min="1027" max="1027" width="5.140625" style="868" customWidth="1"/>
    <col min="1028" max="1028" width="3.7109375" style="868" customWidth="1"/>
    <col min="1029" max="1029" width="5" style="868" customWidth="1"/>
    <col min="1030" max="1030" width="3.7109375" style="868" customWidth="1"/>
    <col min="1031" max="1031" width="4.28515625" style="868" customWidth="1"/>
    <col min="1032" max="1032" width="3.7109375" style="868" customWidth="1"/>
    <col min="1033" max="1033" width="4.28515625" style="868" customWidth="1"/>
    <col min="1034" max="1034" width="3.7109375" style="868" customWidth="1"/>
    <col min="1035" max="1035" width="4.28515625" style="868" customWidth="1"/>
    <col min="1036" max="1036" width="3.7109375" style="868" customWidth="1"/>
    <col min="1037" max="1037" width="4.28515625" style="868" customWidth="1"/>
    <col min="1038" max="1038" width="3.7109375" style="868" customWidth="1"/>
    <col min="1039" max="1039" width="4.28515625" style="868" customWidth="1"/>
    <col min="1040" max="1040" width="3.7109375" style="868" customWidth="1"/>
    <col min="1041" max="1041" width="4.28515625" style="868" customWidth="1"/>
    <col min="1042" max="1042" width="3.7109375" style="868" customWidth="1"/>
    <col min="1043" max="1043" width="4.28515625" style="868" customWidth="1"/>
    <col min="1044" max="1044" width="3.7109375" style="868" customWidth="1"/>
    <col min="1045" max="1045" width="4.28515625" style="868" customWidth="1"/>
    <col min="1046" max="1046" width="3.7109375" style="868" customWidth="1"/>
    <col min="1047" max="1047" width="4.28515625" style="868" customWidth="1"/>
    <col min="1048" max="1048" width="3.7109375" style="868" customWidth="1"/>
    <col min="1049" max="1049" width="4.28515625" style="868" customWidth="1"/>
    <col min="1050" max="1050" width="3.7109375" style="868" customWidth="1"/>
    <col min="1051" max="1051" width="4.28515625" style="868" customWidth="1"/>
    <col min="1052" max="1052" width="3.7109375" style="868" customWidth="1"/>
    <col min="1053" max="1053" width="4.28515625" style="868" customWidth="1"/>
    <col min="1054" max="1054" width="3.7109375" style="868" customWidth="1"/>
    <col min="1055" max="1055" width="7.140625" style="868" customWidth="1"/>
    <col min="1056" max="1056" width="3.7109375" style="868" customWidth="1"/>
    <col min="1057" max="1280" width="8.85546875" style="868"/>
    <col min="1281" max="1281" width="15.140625" style="868" customWidth="1"/>
    <col min="1282" max="1282" width="15.28515625" style="868" customWidth="1"/>
    <col min="1283" max="1283" width="5.140625" style="868" customWidth="1"/>
    <col min="1284" max="1284" width="3.7109375" style="868" customWidth="1"/>
    <col min="1285" max="1285" width="5" style="868" customWidth="1"/>
    <col min="1286" max="1286" width="3.7109375" style="868" customWidth="1"/>
    <col min="1287" max="1287" width="4.28515625" style="868" customWidth="1"/>
    <col min="1288" max="1288" width="3.7109375" style="868" customWidth="1"/>
    <col min="1289" max="1289" width="4.28515625" style="868" customWidth="1"/>
    <col min="1290" max="1290" width="3.7109375" style="868" customWidth="1"/>
    <col min="1291" max="1291" width="4.28515625" style="868" customWidth="1"/>
    <col min="1292" max="1292" width="3.7109375" style="868" customWidth="1"/>
    <col min="1293" max="1293" width="4.28515625" style="868" customWidth="1"/>
    <col min="1294" max="1294" width="3.7109375" style="868" customWidth="1"/>
    <col min="1295" max="1295" width="4.28515625" style="868" customWidth="1"/>
    <col min="1296" max="1296" width="3.7109375" style="868" customWidth="1"/>
    <col min="1297" max="1297" width="4.28515625" style="868" customWidth="1"/>
    <col min="1298" max="1298" width="3.7109375" style="868" customWidth="1"/>
    <col min="1299" max="1299" width="4.28515625" style="868" customWidth="1"/>
    <col min="1300" max="1300" width="3.7109375" style="868" customWidth="1"/>
    <col min="1301" max="1301" width="4.28515625" style="868" customWidth="1"/>
    <col min="1302" max="1302" width="3.7109375" style="868" customWidth="1"/>
    <col min="1303" max="1303" width="4.28515625" style="868" customWidth="1"/>
    <col min="1304" max="1304" width="3.7109375" style="868" customWidth="1"/>
    <col min="1305" max="1305" width="4.28515625" style="868" customWidth="1"/>
    <col min="1306" max="1306" width="3.7109375" style="868" customWidth="1"/>
    <col min="1307" max="1307" width="4.28515625" style="868" customWidth="1"/>
    <col min="1308" max="1308" width="3.7109375" style="868" customWidth="1"/>
    <col min="1309" max="1309" width="4.28515625" style="868" customWidth="1"/>
    <col min="1310" max="1310" width="3.7109375" style="868" customWidth="1"/>
    <col min="1311" max="1311" width="7.140625" style="868" customWidth="1"/>
    <col min="1312" max="1312" width="3.7109375" style="868" customWidth="1"/>
    <col min="1313" max="1536" width="8.85546875" style="868"/>
    <col min="1537" max="1537" width="15.140625" style="868" customWidth="1"/>
    <col min="1538" max="1538" width="15.28515625" style="868" customWidth="1"/>
    <col min="1539" max="1539" width="5.140625" style="868" customWidth="1"/>
    <col min="1540" max="1540" width="3.7109375" style="868" customWidth="1"/>
    <col min="1541" max="1541" width="5" style="868" customWidth="1"/>
    <col min="1542" max="1542" width="3.7109375" style="868" customWidth="1"/>
    <col min="1543" max="1543" width="4.28515625" style="868" customWidth="1"/>
    <col min="1544" max="1544" width="3.7109375" style="868" customWidth="1"/>
    <col min="1545" max="1545" width="4.28515625" style="868" customWidth="1"/>
    <col min="1546" max="1546" width="3.7109375" style="868" customWidth="1"/>
    <col min="1547" max="1547" width="4.28515625" style="868" customWidth="1"/>
    <col min="1548" max="1548" width="3.7109375" style="868" customWidth="1"/>
    <col min="1549" max="1549" width="4.28515625" style="868" customWidth="1"/>
    <col min="1550" max="1550" width="3.7109375" style="868" customWidth="1"/>
    <col min="1551" max="1551" width="4.28515625" style="868" customWidth="1"/>
    <col min="1552" max="1552" width="3.7109375" style="868" customWidth="1"/>
    <col min="1553" max="1553" width="4.28515625" style="868" customWidth="1"/>
    <col min="1554" max="1554" width="3.7109375" style="868" customWidth="1"/>
    <col min="1555" max="1555" width="4.28515625" style="868" customWidth="1"/>
    <col min="1556" max="1556" width="3.7109375" style="868" customWidth="1"/>
    <col min="1557" max="1557" width="4.28515625" style="868" customWidth="1"/>
    <col min="1558" max="1558" width="3.7109375" style="868" customWidth="1"/>
    <col min="1559" max="1559" width="4.28515625" style="868" customWidth="1"/>
    <col min="1560" max="1560" width="3.7109375" style="868" customWidth="1"/>
    <col min="1561" max="1561" width="4.28515625" style="868" customWidth="1"/>
    <col min="1562" max="1562" width="3.7109375" style="868" customWidth="1"/>
    <col min="1563" max="1563" width="4.28515625" style="868" customWidth="1"/>
    <col min="1564" max="1564" width="3.7109375" style="868" customWidth="1"/>
    <col min="1565" max="1565" width="4.28515625" style="868" customWidth="1"/>
    <col min="1566" max="1566" width="3.7109375" style="868" customWidth="1"/>
    <col min="1567" max="1567" width="7.140625" style="868" customWidth="1"/>
    <col min="1568" max="1568" width="3.7109375" style="868" customWidth="1"/>
    <col min="1569" max="1792" width="8.85546875" style="868"/>
    <col min="1793" max="1793" width="15.140625" style="868" customWidth="1"/>
    <col min="1794" max="1794" width="15.28515625" style="868" customWidth="1"/>
    <col min="1795" max="1795" width="5.140625" style="868" customWidth="1"/>
    <col min="1796" max="1796" width="3.7109375" style="868" customWidth="1"/>
    <col min="1797" max="1797" width="5" style="868" customWidth="1"/>
    <col min="1798" max="1798" width="3.7109375" style="868" customWidth="1"/>
    <col min="1799" max="1799" width="4.28515625" style="868" customWidth="1"/>
    <col min="1800" max="1800" width="3.7109375" style="868" customWidth="1"/>
    <col min="1801" max="1801" width="4.28515625" style="868" customWidth="1"/>
    <col min="1802" max="1802" width="3.7109375" style="868" customWidth="1"/>
    <col min="1803" max="1803" width="4.28515625" style="868" customWidth="1"/>
    <col min="1804" max="1804" width="3.7109375" style="868" customWidth="1"/>
    <col min="1805" max="1805" width="4.28515625" style="868" customWidth="1"/>
    <col min="1806" max="1806" width="3.7109375" style="868" customWidth="1"/>
    <col min="1807" max="1807" width="4.28515625" style="868" customWidth="1"/>
    <col min="1808" max="1808" width="3.7109375" style="868" customWidth="1"/>
    <col min="1809" max="1809" width="4.28515625" style="868" customWidth="1"/>
    <col min="1810" max="1810" width="3.7109375" style="868" customWidth="1"/>
    <col min="1811" max="1811" width="4.28515625" style="868" customWidth="1"/>
    <col min="1812" max="1812" width="3.7109375" style="868" customWidth="1"/>
    <col min="1813" max="1813" width="4.28515625" style="868" customWidth="1"/>
    <col min="1814" max="1814" width="3.7109375" style="868" customWidth="1"/>
    <col min="1815" max="1815" width="4.28515625" style="868" customWidth="1"/>
    <col min="1816" max="1816" width="3.7109375" style="868" customWidth="1"/>
    <col min="1817" max="1817" width="4.28515625" style="868" customWidth="1"/>
    <col min="1818" max="1818" width="3.7109375" style="868" customWidth="1"/>
    <col min="1819" max="1819" width="4.28515625" style="868" customWidth="1"/>
    <col min="1820" max="1820" width="3.7109375" style="868" customWidth="1"/>
    <col min="1821" max="1821" width="4.28515625" style="868" customWidth="1"/>
    <col min="1822" max="1822" width="3.7109375" style="868" customWidth="1"/>
    <col min="1823" max="1823" width="7.140625" style="868" customWidth="1"/>
    <col min="1824" max="1824" width="3.7109375" style="868" customWidth="1"/>
    <col min="1825" max="2048" width="8.85546875" style="868"/>
    <col min="2049" max="2049" width="15.140625" style="868" customWidth="1"/>
    <col min="2050" max="2050" width="15.28515625" style="868" customWidth="1"/>
    <col min="2051" max="2051" width="5.140625" style="868" customWidth="1"/>
    <col min="2052" max="2052" width="3.7109375" style="868" customWidth="1"/>
    <col min="2053" max="2053" width="5" style="868" customWidth="1"/>
    <col min="2054" max="2054" width="3.7109375" style="868" customWidth="1"/>
    <col min="2055" max="2055" width="4.28515625" style="868" customWidth="1"/>
    <col min="2056" max="2056" width="3.7109375" style="868" customWidth="1"/>
    <col min="2057" max="2057" width="4.28515625" style="868" customWidth="1"/>
    <col min="2058" max="2058" width="3.7109375" style="868" customWidth="1"/>
    <col min="2059" max="2059" width="4.28515625" style="868" customWidth="1"/>
    <col min="2060" max="2060" width="3.7109375" style="868" customWidth="1"/>
    <col min="2061" max="2061" width="4.28515625" style="868" customWidth="1"/>
    <col min="2062" max="2062" width="3.7109375" style="868" customWidth="1"/>
    <col min="2063" max="2063" width="4.28515625" style="868" customWidth="1"/>
    <col min="2064" max="2064" width="3.7109375" style="868" customWidth="1"/>
    <col min="2065" max="2065" width="4.28515625" style="868" customWidth="1"/>
    <col min="2066" max="2066" width="3.7109375" style="868" customWidth="1"/>
    <col min="2067" max="2067" width="4.28515625" style="868" customWidth="1"/>
    <col min="2068" max="2068" width="3.7109375" style="868" customWidth="1"/>
    <col min="2069" max="2069" width="4.28515625" style="868" customWidth="1"/>
    <col min="2070" max="2070" width="3.7109375" style="868" customWidth="1"/>
    <col min="2071" max="2071" width="4.28515625" style="868" customWidth="1"/>
    <col min="2072" max="2072" width="3.7109375" style="868" customWidth="1"/>
    <col min="2073" max="2073" width="4.28515625" style="868" customWidth="1"/>
    <col min="2074" max="2074" width="3.7109375" style="868" customWidth="1"/>
    <col min="2075" max="2075" width="4.28515625" style="868" customWidth="1"/>
    <col min="2076" max="2076" width="3.7109375" style="868" customWidth="1"/>
    <col min="2077" max="2077" width="4.28515625" style="868" customWidth="1"/>
    <col min="2078" max="2078" width="3.7109375" style="868" customWidth="1"/>
    <col min="2079" max="2079" width="7.140625" style="868" customWidth="1"/>
    <col min="2080" max="2080" width="3.7109375" style="868" customWidth="1"/>
    <col min="2081" max="2304" width="8.85546875" style="868"/>
    <col min="2305" max="2305" width="15.140625" style="868" customWidth="1"/>
    <col min="2306" max="2306" width="15.28515625" style="868" customWidth="1"/>
    <col min="2307" max="2307" width="5.140625" style="868" customWidth="1"/>
    <col min="2308" max="2308" width="3.7109375" style="868" customWidth="1"/>
    <col min="2309" max="2309" width="5" style="868" customWidth="1"/>
    <col min="2310" max="2310" width="3.7109375" style="868" customWidth="1"/>
    <col min="2311" max="2311" width="4.28515625" style="868" customWidth="1"/>
    <col min="2312" max="2312" width="3.7109375" style="868" customWidth="1"/>
    <col min="2313" max="2313" width="4.28515625" style="868" customWidth="1"/>
    <col min="2314" max="2314" width="3.7109375" style="868" customWidth="1"/>
    <col min="2315" max="2315" width="4.28515625" style="868" customWidth="1"/>
    <col min="2316" max="2316" width="3.7109375" style="868" customWidth="1"/>
    <col min="2317" max="2317" width="4.28515625" style="868" customWidth="1"/>
    <col min="2318" max="2318" width="3.7109375" style="868" customWidth="1"/>
    <col min="2319" max="2319" width="4.28515625" style="868" customWidth="1"/>
    <col min="2320" max="2320" width="3.7109375" style="868" customWidth="1"/>
    <col min="2321" max="2321" width="4.28515625" style="868" customWidth="1"/>
    <col min="2322" max="2322" width="3.7109375" style="868" customWidth="1"/>
    <col min="2323" max="2323" width="4.28515625" style="868" customWidth="1"/>
    <col min="2324" max="2324" width="3.7109375" style="868" customWidth="1"/>
    <col min="2325" max="2325" width="4.28515625" style="868" customWidth="1"/>
    <col min="2326" max="2326" width="3.7109375" style="868" customWidth="1"/>
    <col min="2327" max="2327" width="4.28515625" style="868" customWidth="1"/>
    <col min="2328" max="2328" width="3.7109375" style="868" customWidth="1"/>
    <col min="2329" max="2329" width="4.28515625" style="868" customWidth="1"/>
    <col min="2330" max="2330" width="3.7109375" style="868" customWidth="1"/>
    <col min="2331" max="2331" width="4.28515625" style="868" customWidth="1"/>
    <col min="2332" max="2332" width="3.7109375" style="868" customWidth="1"/>
    <col min="2333" max="2333" width="4.28515625" style="868" customWidth="1"/>
    <col min="2334" max="2334" width="3.7109375" style="868" customWidth="1"/>
    <col min="2335" max="2335" width="7.140625" style="868" customWidth="1"/>
    <col min="2336" max="2336" width="3.7109375" style="868" customWidth="1"/>
    <col min="2337" max="2560" width="8.85546875" style="868"/>
    <col min="2561" max="2561" width="15.140625" style="868" customWidth="1"/>
    <col min="2562" max="2562" width="15.28515625" style="868" customWidth="1"/>
    <col min="2563" max="2563" width="5.140625" style="868" customWidth="1"/>
    <col min="2564" max="2564" width="3.7109375" style="868" customWidth="1"/>
    <col min="2565" max="2565" width="5" style="868" customWidth="1"/>
    <col min="2566" max="2566" width="3.7109375" style="868" customWidth="1"/>
    <col min="2567" max="2567" width="4.28515625" style="868" customWidth="1"/>
    <col min="2568" max="2568" width="3.7109375" style="868" customWidth="1"/>
    <col min="2569" max="2569" width="4.28515625" style="868" customWidth="1"/>
    <col min="2570" max="2570" width="3.7109375" style="868" customWidth="1"/>
    <col min="2571" max="2571" width="4.28515625" style="868" customWidth="1"/>
    <col min="2572" max="2572" width="3.7109375" style="868" customWidth="1"/>
    <col min="2573" max="2573" width="4.28515625" style="868" customWidth="1"/>
    <col min="2574" max="2574" width="3.7109375" style="868" customWidth="1"/>
    <col min="2575" max="2575" width="4.28515625" style="868" customWidth="1"/>
    <col min="2576" max="2576" width="3.7109375" style="868" customWidth="1"/>
    <col min="2577" max="2577" width="4.28515625" style="868" customWidth="1"/>
    <col min="2578" max="2578" width="3.7109375" style="868" customWidth="1"/>
    <col min="2579" max="2579" width="4.28515625" style="868" customWidth="1"/>
    <col min="2580" max="2580" width="3.7109375" style="868" customWidth="1"/>
    <col min="2581" max="2581" width="4.28515625" style="868" customWidth="1"/>
    <col min="2582" max="2582" width="3.7109375" style="868" customWidth="1"/>
    <col min="2583" max="2583" width="4.28515625" style="868" customWidth="1"/>
    <col min="2584" max="2584" width="3.7109375" style="868" customWidth="1"/>
    <col min="2585" max="2585" width="4.28515625" style="868" customWidth="1"/>
    <col min="2586" max="2586" width="3.7109375" style="868" customWidth="1"/>
    <col min="2587" max="2587" width="4.28515625" style="868" customWidth="1"/>
    <col min="2588" max="2588" width="3.7109375" style="868" customWidth="1"/>
    <col min="2589" max="2589" width="4.28515625" style="868" customWidth="1"/>
    <col min="2590" max="2590" width="3.7109375" style="868" customWidth="1"/>
    <col min="2591" max="2591" width="7.140625" style="868" customWidth="1"/>
    <col min="2592" max="2592" width="3.7109375" style="868" customWidth="1"/>
    <col min="2593" max="2816" width="8.85546875" style="868"/>
    <col min="2817" max="2817" width="15.140625" style="868" customWidth="1"/>
    <col min="2818" max="2818" width="15.28515625" style="868" customWidth="1"/>
    <col min="2819" max="2819" width="5.140625" style="868" customWidth="1"/>
    <col min="2820" max="2820" width="3.7109375" style="868" customWidth="1"/>
    <col min="2821" max="2821" width="5" style="868" customWidth="1"/>
    <col min="2822" max="2822" width="3.7109375" style="868" customWidth="1"/>
    <col min="2823" max="2823" width="4.28515625" style="868" customWidth="1"/>
    <col min="2824" max="2824" width="3.7109375" style="868" customWidth="1"/>
    <col min="2825" max="2825" width="4.28515625" style="868" customWidth="1"/>
    <col min="2826" max="2826" width="3.7109375" style="868" customWidth="1"/>
    <col min="2827" max="2827" width="4.28515625" style="868" customWidth="1"/>
    <col min="2828" max="2828" width="3.7109375" style="868" customWidth="1"/>
    <col min="2829" max="2829" width="4.28515625" style="868" customWidth="1"/>
    <col min="2830" max="2830" width="3.7109375" style="868" customWidth="1"/>
    <col min="2831" max="2831" width="4.28515625" style="868" customWidth="1"/>
    <col min="2832" max="2832" width="3.7109375" style="868" customWidth="1"/>
    <col min="2833" max="2833" width="4.28515625" style="868" customWidth="1"/>
    <col min="2834" max="2834" width="3.7109375" style="868" customWidth="1"/>
    <col min="2835" max="2835" width="4.28515625" style="868" customWidth="1"/>
    <col min="2836" max="2836" width="3.7109375" style="868" customWidth="1"/>
    <col min="2837" max="2837" width="4.28515625" style="868" customWidth="1"/>
    <col min="2838" max="2838" width="3.7109375" style="868" customWidth="1"/>
    <col min="2839" max="2839" width="4.28515625" style="868" customWidth="1"/>
    <col min="2840" max="2840" width="3.7109375" style="868" customWidth="1"/>
    <col min="2841" max="2841" width="4.28515625" style="868" customWidth="1"/>
    <col min="2842" max="2842" width="3.7109375" style="868" customWidth="1"/>
    <col min="2843" max="2843" width="4.28515625" style="868" customWidth="1"/>
    <col min="2844" max="2844" width="3.7109375" style="868" customWidth="1"/>
    <col min="2845" max="2845" width="4.28515625" style="868" customWidth="1"/>
    <col min="2846" max="2846" width="3.7109375" style="868" customWidth="1"/>
    <col min="2847" max="2847" width="7.140625" style="868" customWidth="1"/>
    <col min="2848" max="2848" width="3.7109375" style="868" customWidth="1"/>
    <col min="2849" max="3072" width="8.85546875" style="868"/>
    <col min="3073" max="3073" width="15.140625" style="868" customWidth="1"/>
    <col min="3074" max="3074" width="15.28515625" style="868" customWidth="1"/>
    <col min="3075" max="3075" width="5.140625" style="868" customWidth="1"/>
    <col min="3076" max="3076" width="3.7109375" style="868" customWidth="1"/>
    <col min="3077" max="3077" width="5" style="868" customWidth="1"/>
    <col min="3078" max="3078" width="3.7109375" style="868" customWidth="1"/>
    <col min="3079" max="3079" width="4.28515625" style="868" customWidth="1"/>
    <col min="3080" max="3080" width="3.7109375" style="868" customWidth="1"/>
    <col min="3081" max="3081" width="4.28515625" style="868" customWidth="1"/>
    <col min="3082" max="3082" width="3.7109375" style="868" customWidth="1"/>
    <col min="3083" max="3083" width="4.28515625" style="868" customWidth="1"/>
    <col min="3084" max="3084" width="3.7109375" style="868" customWidth="1"/>
    <col min="3085" max="3085" width="4.28515625" style="868" customWidth="1"/>
    <col min="3086" max="3086" width="3.7109375" style="868" customWidth="1"/>
    <col min="3087" max="3087" width="4.28515625" style="868" customWidth="1"/>
    <col min="3088" max="3088" width="3.7109375" style="868" customWidth="1"/>
    <col min="3089" max="3089" width="4.28515625" style="868" customWidth="1"/>
    <col min="3090" max="3090" width="3.7109375" style="868" customWidth="1"/>
    <col min="3091" max="3091" width="4.28515625" style="868" customWidth="1"/>
    <col min="3092" max="3092" width="3.7109375" style="868" customWidth="1"/>
    <col min="3093" max="3093" width="4.28515625" style="868" customWidth="1"/>
    <col min="3094" max="3094" width="3.7109375" style="868" customWidth="1"/>
    <col min="3095" max="3095" width="4.28515625" style="868" customWidth="1"/>
    <col min="3096" max="3096" width="3.7109375" style="868" customWidth="1"/>
    <col min="3097" max="3097" width="4.28515625" style="868" customWidth="1"/>
    <col min="3098" max="3098" width="3.7109375" style="868" customWidth="1"/>
    <col min="3099" max="3099" width="4.28515625" style="868" customWidth="1"/>
    <col min="3100" max="3100" width="3.7109375" style="868" customWidth="1"/>
    <col min="3101" max="3101" width="4.28515625" style="868" customWidth="1"/>
    <col min="3102" max="3102" width="3.7109375" style="868" customWidth="1"/>
    <col min="3103" max="3103" width="7.140625" style="868" customWidth="1"/>
    <col min="3104" max="3104" width="3.7109375" style="868" customWidth="1"/>
    <col min="3105" max="3328" width="8.85546875" style="868"/>
    <col min="3329" max="3329" width="15.140625" style="868" customWidth="1"/>
    <col min="3330" max="3330" width="15.28515625" style="868" customWidth="1"/>
    <col min="3331" max="3331" width="5.140625" style="868" customWidth="1"/>
    <col min="3332" max="3332" width="3.7109375" style="868" customWidth="1"/>
    <col min="3333" max="3333" width="5" style="868" customWidth="1"/>
    <col min="3334" max="3334" width="3.7109375" style="868" customWidth="1"/>
    <col min="3335" max="3335" width="4.28515625" style="868" customWidth="1"/>
    <col min="3336" max="3336" width="3.7109375" style="868" customWidth="1"/>
    <col min="3337" max="3337" width="4.28515625" style="868" customWidth="1"/>
    <col min="3338" max="3338" width="3.7109375" style="868" customWidth="1"/>
    <col min="3339" max="3339" width="4.28515625" style="868" customWidth="1"/>
    <col min="3340" max="3340" width="3.7109375" style="868" customWidth="1"/>
    <col min="3341" max="3341" width="4.28515625" style="868" customWidth="1"/>
    <col min="3342" max="3342" width="3.7109375" style="868" customWidth="1"/>
    <col min="3343" max="3343" width="4.28515625" style="868" customWidth="1"/>
    <col min="3344" max="3344" width="3.7109375" style="868" customWidth="1"/>
    <col min="3345" max="3345" width="4.28515625" style="868" customWidth="1"/>
    <col min="3346" max="3346" width="3.7109375" style="868" customWidth="1"/>
    <col min="3347" max="3347" width="4.28515625" style="868" customWidth="1"/>
    <col min="3348" max="3348" width="3.7109375" style="868" customWidth="1"/>
    <col min="3349" max="3349" width="4.28515625" style="868" customWidth="1"/>
    <col min="3350" max="3350" width="3.7109375" style="868" customWidth="1"/>
    <col min="3351" max="3351" width="4.28515625" style="868" customWidth="1"/>
    <col min="3352" max="3352" width="3.7109375" style="868" customWidth="1"/>
    <col min="3353" max="3353" width="4.28515625" style="868" customWidth="1"/>
    <col min="3354" max="3354" width="3.7109375" style="868" customWidth="1"/>
    <col min="3355" max="3355" width="4.28515625" style="868" customWidth="1"/>
    <col min="3356" max="3356" width="3.7109375" style="868" customWidth="1"/>
    <col min="3357" max="3357" width="4.28515625" style="868" customWidth="1"/>
    <col min="3358" max="3358" width="3.7109375" style="868" customWidth="1"/>
    <col min="3359" max="3359" width="7.140625" style="868" customWidth="1"/>
    <col min="3360" max="3360" width="3.7109375" style="868" customWidth="1"/>
    <col min="3361" max="3584" width="8.85546875" style="868"/>
    <col min="3585" max="3585" width="15.140625" style="868" customWidth="1"/>
    <col min="3586" max="3586" width="15.28515625" style="868" customWidth="1"/>
    <col min="3587" max="3587" width="5.140625" style="868" customWidth="1"/>
    <col min="3588" max="3588" width="3.7109375" style="868" customWidth="1"/>
    <col min="3589" max="3589" width="5" style="868" customWidth="1"/>
    <col min="3590" max="3590" width="3.7109375" style="868" customWidth="1"/>
    <col min="3591" max="3591" width="4.28515625" style="868" customWidth="1"/>
    <col min="3592" max="3592" width="3.7109375" style="868" customWidth="1"/>
    <col min="3593" max="3593" width="4.28515625" style="868" customWidth="1"/>
    <col min="3594" max="3594" width="3.7109375" style="868" customWidth="1"/>
    <col min="3595" max="3595" width="4.28515625" style="868" customWidth="1"/>
    <col min="3596" max="3596" width="3.7109375" style="868" customWidth="1"/>
    <col min="3597" max="3597" width="4.28515625" style="868" customWidth="1"/>
    <col min="3598" max="3598" width="3.7109375" style="868" customWidth="1"/>
    <col min="3599" max="3599" width="4.28515625" style="868" customWidth="1"/>
    <col min="3600" max="3600" width="3.7109375" style="868" customWidth="1"/>
    <col min="3601" max="3601" width="4.28515625" style="868" customWidth="1"/>
    <col min="3602" max="3602" width="3.7109375" style="868" customWidth="1"/>
    <col min="3603" max="3603" width="4.28515625" style="868" customWidth="1"/>
    <col min="3604" max="3604" width="3.7109375" style="868" customWidth="1"/>
    <col min="3605" max="3605" width="4.28515625" style="868" customWidth="1"/>
    <col min="3606" max="3606" width="3.7109375" style="868" customWidth="1"/>
    <col min="3607" max="3607" width="4.28515625" style="868" customWidth="1"/>
    <col min="3608" max="3608" width="3.7109375" style="868" customWidth="1"/>
    <col min="3609" max="3609" width="4.28515625" style="868" customWidth="1"/>
    <col min="3610" max="3610" width="3.7109375" style="868" customWidth="1"/>
    <col min="3611" max="3611" width="4.28515625" style="868" customWidth="1"/>
    <col min="3612" max="3612" width="3.7109375" style="868" customWidth="1"/>
    <col min="3613" max="3613" width="4.28515625" style="868" customWidth="1"/>
    <col min="3614" max="3614" width="3.7109375" style="868" customWidth="1"/>
    <col min="3615" max="3615" width="7.140625" style="868" customWidth="1"/>
    <col min="3616" max="3616" width="3.7109375" style="868" customWidth="1"/>
    <col min="3617" max="3840" width="8.85546875" style="868"/>
    <col min="3841" max="3841" width="15.140625" style="868" customWidth="1"/>
    <col min="3842" max="3842" width="15.28515625" style="868" customWidth="1"/>
    <col min="3843" max="3843" width="5.140625" style="868" customWidth="1"/>
    <col min="3844" max="3844" width="3.7109375" style="868" customWidth="1"/>
    <col min="3845" max="3845" width="5" style="868" customWidth="1"/>
    <col min="3846" max="3846" width="3.7109375" style="868" customWidth="1"/>
    <col min="3847" max="3847" width="4.28515625" style="868" customWidth="1"/>
    <col min="3848" max="3848" width="3.7109375" style="868" customWidth="1"/>
    <col min="3849" max="3849" width="4.28515625" style="868" customWidth="1"/>
    <col min="3850" max="3850" width="3.7109375" style="868" customWidth="1"/>
    <col min="3851" max="3851" width="4.28515625" style="868" customWidth="1"/>
    <col min="3852" max="3852" width="3.7109375" style="868" customWidth="1"/>
    <col min="3853" max="3853" width="4.28515625" style="868" customWidth="1"/>
    <col min="3854" max="3854" width="3.7109375" style="868" customWidth="1"/>
    <col min="3855" max="3855" width="4.28515625" style="868" customWidth="1"/>
    <col min="3856" max="3856" width="3.7109375" style="868" customWidth="1"/>
    <col min="3857" max="3857" width="4.28515625" style="868" customWidth="1"/>
    <col min="3858" max="3858" width="3.7109375" style="868" customWidth="1"/>
    <col min="3859" max="3859" width="4.28515625" style="868" customWidth="1"/>
    <col min="3860" max="3860" width="3.7109375" style="868" customWidth="1"/>
    <col min="3861" max="3861" width="4.28515625" style="868" customWidth="1"/>
    <col min="3862" max="3862" width="3.7109375" style="868" customWidth="1"/>
    <col min="3863" max="3863" width="4.28515625" style="868" customWidth="1"/>
    <col min="3864" max="3864" width="3.7109375" style="868" customWidth="1"/>
    <col min="3865" max="3865" width="4.28515625" style="868" customWidth="1"/>
    <col min="3866" max="3866" width="3.7109375" style="868" customWidth="1"/>
    <col min="3867" max="3867" width="4.28515625" style="868" customWidth="1"/>
    <col min="3868" max="3868" width="3.7109375" style="868" customWidth="1"/>
    <col min="3869" max="3869" width="4.28515625" style="868" customWidth="1"/>
    <col min="3870" max="3870" width="3.7109375" style="868" customWidth="1"/>
    <col min="3871" max="3871" width="7.140625" style="868" customWidth="1"/>
    <col min="3872" max="3872" width="3.7109375" style="868" customWidth="1"/>
    <col min="3873" max="4096" width="8.85546875" style="868"/>
    <col min="4097" max="4097" width="15.140625" style="868" customWidth="1"/>
    <col min="4098" max="4098" width="15.28515625" style="868" customWidth="1"/>
    <col min="4099" max="4099" width="5.140625" style="868" customWidth="1"/>
    <col min="4100" max="4100" width="3.7109375" style="868" customWidth="1"/>
    <col min="4101" max="4101" width="5" style="868" customWidth="1"/>
    <col min="4102" max="4102" width="3.7109375" style="868" customWidth="1"/>
    <col min="4103" max="4103" width="4.28515625" style="868" customWidth="1"/>
    <col min="4104" max="4104" width="3.7109375" style="868" customWidth="1"/>
    <col min="4105" max="4105" width="4.28515625" style="868" customWidth="1"/>
    <col min="4106" max="4106" width="3.7109375" style="868" customWidth="1"/>
    <col min="4107" max="4107" width="4.28515625" style="868" customWidth="1"/>
    <col min="4108" max="4108" width="3.7109375" style="868" customWidth="1"/>
    <col min="4109" max="4109" width="4.28515625" style="868" customWidth="1"/>
    <col min="4110" max="4110" width="3.7109375" style="868" customWidth="1"/>
    <col min="4111" max="4111" width="4.28515625" style="868" customWidth="1"/>
    <col min="4112" max="4112" width="3.7109375" style="868" customWidth="1"/>
    <col min="4113" max="4113" width="4.28515625" style="868" customWidth="1"/>
    <col min="4114" max="4114" width="3.7109375" style="868" customWidth="1"/>
    <col min="4115" max="4115" width="4.28515625" style="868" customWidth="1"/>
    <col min="4116" max="4116" width="3.7109375" style="868" customWidth="1"/>
    <col min="4117" max="4117" width="4.28515625" style="868" customWidth="1"/>
    <col min="4118" max="4118" width="3.7109375" style="868" customWidth="1"/>
    <col min="4119" max="4119" width="4.28515625" style="868" customWidth="1"/>
    <col min="4120" max="4120" width="3.7109375" style="868" customWidth="1"/>
    <col min="4121" max="4121" width="4.28515625" style="868" customWidth="1"/>
    <col min="4122" max="4122" width="3.7109375" style="868" customWidth="1"/>
    <col min="4123" max="4123" width="4.28515625" style="868" customWidth="1"/>
    <col min="4124" max="4124" width="3.7109375" style="868" customWidth="1"/>
    <col min="4125" max="4125" width="4.28515625" style="868" customWidth="1"/>
    <col min="4126" max="4126" width="3.7109375" style="868" customWidth="1"/>
    <col min="4127" max="4127" width="7.140625" style="868" customWidth="1"/>
    <col min="4128" max="4128" width="3.7109375" style="868" customWidth="1"/>
    <col min="4129" max="4352" width="8.85546875" style="868"/>
    <col min="4353" max="4353" width="15.140625" style="868" customWidth="1"/>
    <col min="4354" max="4354" width="15.28515625" style="868" customWidth="1"/>
    <col min="4355" max="4355" width="5.140625" style="868" customWidth="1"/>
    <col min="4356" max="4356" width="3.7109375" style="868" customWidth="1"/>
    <col min="4357" max="4357" width="5" style="868" customWidth="1"/>
    <col min="4358" max="4358" width="3.7109375" style="868" customWidth="1"/>
    <col min="4359" max="4359" width="4.28515625" style="868" customWidth="1"/>
    <col min="4360" max="4360" width="3.7109375" style="868" customWidth="1"/>
    <col min="4361" max="4361" width="4.28515625" style="868" customWidth="1"/>
    <col min="4362" max="4362" width="3.7109375" style="868" customWidth="1"/>
    <col min="4363" max="4363" width="4.28515625" style="868" customWidth="1"/>
    <col min="4364" max="4364" width="3.7109375" style="868" customWidth="1"/>
    <col min="4365" max="4365" width="4.28515625" style="868" customWidth="1"/>
    <col min="4366" max="4366" width="3.7109375" style="868" customWidth="1"/>
    <col min="4367" max="4367" width="4.28515625" style="868" customWidth="1"/>
    <col min="4368" max="4368" width="3.7109375" style="868" customWidth="1"/>
    <col min="4369" max="4369" width="4.28515625" style="868" customWidth="1"/>
    <col min="4370" max="4370" width="3.7109375" style="868" customWidth="1"/>
    <col min="4371" max="4371" width="4.28515625" style="868" customWidth="1"/>
    <col min="4372" max="4372" width="3.7109375" style="868" customWidth="1"/>
    <col min="4373" max="4373" width="4.28515625" style="868" customWidth="1"/>
    <col min="4374" max="4374" width="3.7109375" style="868" customWidth="1"/>
    <col min="4375" max="4375" width="4.28515625" style="868" customWidth="1"/>
    <col min="4376" max="4376" width="3.7109375" style="868" customWidth="1"/>
    <col min="4377" max="4377" width="4.28515625" style="868" customWidth="1"/>
    <col min="4378" max="4378" width="3.7109375" style="868" customWidth="1"/>
    <col min="4379" max="4379" width="4.28515625" style="868" customWidth="1"/>
    <col min="4380" max="4380" width="3.7109375" style="868" customWidth="1"/>
    <col min="4381" max="4381" width="4.28515625" style="868" customWidth="1"/>
    <col min="4382" max="4382" width="3.7109375" style="868" customWidth="1"/>
    <col min="4383" max="4383" width="7.140625" style="868" customWidth="1"/>
    <col min="4384" max="4384" width="3.7109375" style="868" customWidth="1"/>
    <col min="4385" max="4608" width="8.85546875" style="868"/>
    <col min="4609" max="4609" width="15.140625" style="868" customWidth="1"/>
    <col min="4610" max="4610" width="15.28515625" style="868" customWidth="1"/>
    <col min="4611" max="4611" width="5.140625" style="868" customWidth="1"/>
    <col min="4612" max="4612" width="3.7109375" style="868" customWidth="1"/>
    <col min="4613" max="4613" width="5" style="868" customWidth="1"/>
    <col min="4614" max="4614" width="3.7109375" style="868" customWidth="1"/>
    <col min="4615" max="4615" width="4.28515625" style="868" customWidth="1"/>
    <col min="4616" max="4616" width="3.7109375" style="868" customWidth="1"/>
    <col min="4617" max="4617" width="4.28515625" style="868" customWidth="1"/>
    <col min="4618" max="4618" width="3.7109375" style="868" customWidth="1"/>
    <col min="4619" max="4619" width="4.28515625" style="868" customWidth="1"/>
    <col min="4620" max="4620" width="3.7109375" style="868" customWidth="1"/>
    <col min="4621" max="4621" width="4.28515625" style="868" customWidth="1"/>
    <col min="4622" max="4622" width="3.7109375" style="868" customWidth="1"/>
    <col min="4623" max="4623" width="4.28515625" style="868" customWidth="1"/>
    <col min="4624" max="4624" width="3.7109375" style="868" customWidth="1"/>
    <col min="4625" max="4625" width="4.28515625" style="868" customWidth="1"/>
    <col min="4626" max="4626" width="3.7109375" style="868" customWidth="1"/>
    <col min="4627" max="4627" width="4.28515625" style="868" customWidth="1"/>
    <col min="4628" max="4628" width="3.7109375" style="868" customWidth="1"/>
    <col min="4629" max="4629" width="4.28515625" style="868" customWidth="1"/>
    <col min="4630" max="4630" width="3.7109375" style="868" customWidth="1"/>
    <col min="4631" max="4631" width="4.28515625" style="868" customWidth="1"/>
    <col min="4632" max="4632" width="3.7109375" style="868" customWidth="1"/>
    <col min="4633" max="4633" width="4.28515625" style="868" customWidth="1"/>
    <col min="4634" max="4634" width="3.7109375" style="868" customWidth="1"/>
    <col min="4635" max="4635" width="4.28515625" style="868" customWidth="1"/>
    <col min="4636" max="4636" width="3.7109375" style="868" customWidth="1"/>
    <col min="4637" max="4637" width="4.28515625" style="868" customWidth="1"/>
    <col min="4638" max="4638" width="3.7109375" style="868" customWidth="1"/>
    <col min="4639" max="4639" width="7.140625" style="868" customWidth="1"/>
    <col min="4640" max="4640" width="3.7109375" style="868" customWidth="1"/>
    <col min="4641" max="4864" width="8.85546875" style="868"/>
    <col min="4865" max="4865" width="15.140625" style="868" customWidth="1"/>
    <col min="4866" max="4866" width="15.28515625" style="868" customWidth="1"/>
    <col min="4867" max="4867" width="5.140625" style="868" customWidth="1"/>
    <col min="4868" max="4868" width="3.7109375" style="868" customWidth="1"/>
    <col min="4869" max="4869" width="5" style="868" customWidth="1"/>
    <col min="4870" max="4870" width="3.7109375" style="868" customWidth="1"/>
    <col min="4871" max="4871" width="4.28515625" style="868" customWidth="1"/>
    <col min="4872" max="4872" width="3.7109375" style="868" customWidth="1"/>
    <col min="4873" max="4873" width="4.28515625" style="868" customWidth="1"/>
    <col min="4874" max="4874" width="3.7109375" style="868" customWidth="1"/>
    <col min="4875" max="4875" width="4.28515625" style="868" customWidth="1"/>
    <col min="4876" max="4876" width="3.7109375" style="868" customWidth="1"/>
    <col min="4877" max="4877" width="4.28515625" style="868" customWidth="1"/>
    <col min="4878" max="4878" width="3.7109375" style="868" customWidth="1"/>
    <col min="4879" max="4879" width="4.28515625" style="868" customWidth="1"/>
    <col min="4880" max="4880" width="3.7109375" style="868" customWidth="1"/>
    <col min="4881" max="4881" width="4.28515625" style="868" customWidth="1"/>
    <col min="4882" max="4882" width="3.7109375" style="868" customWidth="1"/>
    <col min="4883" max="4883" width="4.28515625" style="868" customWidth="1"/>
    <col min="4884" max="4884" width="3.7109375" style="868" customWidth="1"/>
    <col min="4885" max="4885" width="4.28515625" style="868" customWidth="1"/>
    <col min="4886" max="4886" width="3.7109375" style="868" customWidth="1"/>
    <col min="4887" max="4887" width="4.28515625" style="868" customWidth="1"/>
    <col min="4888" max="4888" width="3.7109375" style="868" customWidth="1"/>
    <col min="4889" max="4889" width="4.28515625" style="868" customWidth="1"/>
    <col min="4890" max="4890" width="3.7109375" style="868" customWidth="1"/>
    <col min="4891" max="4891" width="4.28515625" style="868" customWidth="1"/>
    <col min="4892" max="4892" width="3.7109375" style="868" customWidth="1"/>
    <col min="4893" max="4893" width="4.28515625" style="868" customWidth="1"/>
    <col min="4894" max="4894" width="3.7109375" style="868" customWidth="1"/>
    <col min="4895" max="4895" width="7.140625" style="868" customWidth="1"/>
    <col min="4896" max="4896" width="3.7109375" style="868" customWidth="1"/>
    <col min="4897" max="5120" width="8.85546875" style="868"/>
    <col min="5121" max="5121" width="15.140625" style="868" customWidth="1"/>
    <col min="5122" max="5122" width="15.28515625" style="868" customWidth="1"/>
    <col min="5123" max="5123" width="5.140625" style="868" customWidth="1"/>
    <col min="5124" max="5124" width="3.7109375" style="868" customWidth="1"/>
    <col min="5125" max="5125" width="5" style="868" customWidth="1"/>
    <col min="5126" max="5126" width="3.7109375" style="868" customWidth="1"/>
    <col min="5127" max="5127" width="4.28515625" style="868" customWidth="1"/>
    <col min="5128" max="5128" width="3.7109375" style="868" customWidth="1"/>
    <col min="5129" max="5129" width="4.28515625" style="868" customWidth="1"/>
    <col min="5130" max="5130" width="3.7109375" style="868" customWidth="1"/>
    <col min="5131" max="5131" width="4.28515625" style="868" customWidth="1"/>
    <col min="5132" max="5132" width="3.7109375" style="868" customWidth="1"/>
    <col min="5133" max="5133" width="4.28515625" style="868" customWidth="1"/>
    <col min="5134" max="5134" width="3.7109375" style="868" customWidth="1"/>
    <col min="5135" max="5135" width="4.28515625" style="868" customWidth="1"/>
    <col min="5136" max="5136" width="3.7109375" style="868" customWidth="1"/>
    <col min="5137" max="5137" width="4.28515625" style="868" customWidth="1"/>
    <col min="5138" max="5138" width="3.7109375" style="868" customWidth="1"/>
    <col min="5139" max="5139" width="4.28515625" style="868" customWidth="1"/>
    <col min="5140" max="5140" width="3.7109375" style="868" customWidth="1"/>
    <col min="5141" max="5141" width="4.28515625" style="868" customWidth="1"/>
    <col min="5142" max="5142" width="3.7109375" style="868" customWidth="1"/>
    <col min="5143" max="5143" width="4.28515625" style="868" customWidth="1"/>
    <col min="5144" max="5144" width="3.7109375" style="868" customWidth="1"/>
    <col min="5145" max="5145" width="4.28515625" style="868" customWidth="1"/>
    <col min="5146" max="5146" width="3.7109375" style="868" customWidth="1"/>
    <col min="5147" max="5147" width="4.28515625" style="868" customWidth="1"/>
    <col min="5148" max="5148" width="3.7109375" style="868" customWidth="1"/>
    <col min="5149" max="5149" width="4.28515625" style="868" customWidth="1"/>
    <col min="5150" max="5150" width="3.7109375" style="868" customWidth="1"/>
    <col min="5151" max="5151" width="7.140625" style="868" customWidth="1"/>
    <col min="5152" max="5152" width="3.7109375" style="868" customWidth="1"/>
    <col min="5153" max="5376" width="8.85546875" style="868"/>
    <col min="5377" max="5377" width="15.140625" style="868" customWidth="1"/>
    <col min="5378" max="5378" width="15.28515625" style="868" customWidth="1"/>
    <col min="5379" max="5379" width="5.140625" style="868" customWidth="1"/>
    <col min="5380" max="5380" width="3.7109375" style="868" customWidth="1"/>
    <col min="5381" max="5381" width="5" style="868" customWidth="1"/>
    <col min="5382" max="5382" width="3.7109375" style="868" customWidth="1"/>
    <col min="5383" max="5383" width="4.28515625" style="868" customWidth="1"/>
    <col min="5384" max="5384" width="3.7109375" style="868" customWidth="1"/>
    <col min="5385" max="5385" width="4.28515625" style="868" customWidth="1"/>
    <col min="5386" max="5386" width="3.7109375" style="868" customWidth="1"/>
    <col min="5387" max="5387" width="4.28515625" style="868" customWidth="1"/>
    <col min="5388" max="5388" width="3.7109375" style="868" customWidth="1"/>
    <col min="5389" max="5389" width="4.28515625" style="868" customWidth="1"/>
    <col min="5390" max="5390" width="3.7109375" style="868" customWidth="1"/>
    <col min="5391" max="5391" width="4.28515625" style="868" customWidth="1"/>
    <col min="5392" max="5392" width="3.7109375" style="868" customWidth="1"/>
    <col min="5393" max="5393" width="4.28515625" style="868" customWidth="1"/>
    <col min="5394" max="5394" width="3.7109375" style="868" customWidth="1"/>
    <col min="5395" max="5395" width="4.28515625" style="868" customWidth="1"/>
    <col min="5396" max="5396" width="3.7109375" style="868" customWidth="1"/>
    <col min="5397" max="5397" width="4.28515625" style="868" customWidth="1"/>
    <col min="5398" max="5398" width="3.7109375" style="868" customWidth="1"/>
    <col min="5399" max="5399" width="4.28515625" style="868" customWidth="1"/>
    <col min="5400" max="5400" width="3.7109375" style="868" customWidth="1"/>
    <col min="5401" max="5401" width="4.28515625" style="868" customWidth="1"/>
    <col min="5402" max="5402" width="3.7109375" style="868" customWidth="1"/>
    <col min="5403" max="5403" width="4.28515625" style="868" customWidth="1"/>
    <col min="5404" max="5404" width="3.7109375" style="868" customWidth="1"/>
    <col min="5405" max="5405" width="4.28515625" style="868" customWidth="1"/>
    <col min="5406" max="5406" width="3.7109375" style="868" customWidth="1"/>
    <col min="5407" max="5407" width="7.140625" style="868" customWidth="1"/>
    <col min="5408" max="5408" width="3.7109375" style="868" customWidth="1"/>
    <col min="5409" max="5632" width="8.85546875" style="868"/>
    <col min="5633" max="5633" width="15.140625" style="868" customWidth="1"/>
    <col min="5634" max="5634" width="15.28515625" style="868" customWidth="1"/>
    <col min="5635" max="5635" width="5.140625" style="868" customWidth="1"/>
    <col min="5636" max="5636" width="3.7109375" style="868" customWidth="1"/>
    <col min="5637" max="5637" width="5" style="868" customWidth="1"/>
    <col min="5638" max="5638" width="3.7109375" style="868" customWidth="1"/>
    <col min="5639" max="5639" width="4.28515625" style="868" customWidth="1"/>
    <col min="5640" max="5640" width="3.7109375" style="868" customWidth="1"/>
    <col min="5641" max="5641" width="4.28515625" style="868" customWidth="1"/>
    <col min="5642" max="5642" width="3.7109375" style="868" customWidth="1"/>
    <col min="5643" max="5643" width="4.28515625" style="868" customWidth="1"/>
    <col min="5644" max="5644" width="3.7109375" style="868" customWidth="1"/>
    <col min="5645" max="5645" width="4.28515625" style="868" customWidth="1"/>
    <col min="5646" max="5646" width="3.7109375" style="868" customWidth="1"/>
    <col min="5647" max="5647" width="4.28515625" style="868" customWidth="1"/>
    <col min="5648" max="5648" width="3.7109375" style="868" customWidth="1"/>
    <col min="5649" max="5649" width="4.28515625" style="868" customWidth="1"/>
    <col min="5650" max="5650" width="3.7109375" style="868" customWidth="1"/>
    <col min="5651" max="5651" width="4.28515625" style="868" customWidth="1"/>
    <col min="5652" max="5652" width="3.7109375" style="868" customWidth="1"/>
    <col min="5653" max="5653" width="4.28515625" style="868" customWidth="1"/>
    <col min="5654" max="5654" width="3.7109375" style="868" customWidth="1"/>
    <col min="5655" max="5655" width="4.28515625" style="868" customWidth="1"/>
    <col min="5656" max="5656" width="3.7109375" style="868" customWidth="1"/>
    <col min="5657" max="5657" width="4.28515625" style="868" customWidth="1"/>
    <col min="5658" max="5658" width="3.7109375" style="868" customWidth="1"/>
    <col min="5659" max="5659" width="4.28515625" style="868" customWidth="1"/>
    <col min="5660" max="5660" width="3.7109375" style="868" customWidth="1"/>
    <col min="5661" max="5661" width="4.28515625" style="868" customWidth="1"/>
    <col min="5662" max="5662" width="3.7109375" style="868" customWidth="1"/>
    <col min="5663" max="5663" width="7.140625" style="868" customWidth="1"/>
    <col min="5664" max="5664" width="3.7109375" style="868" customWidth="1"/>
    <col min="5665" max="5888" width="8.85546875" style="868"/>
    <col min="5889" max="5889" width="15.140625" style="868" customWidth="1"/>
    <col min="5890" max="5890" width="15.28515625" style="868" customWidth="1"/>
    <col min="5891" max="5891" width="5.140625" style="868" customWidth="1"/>
    <col min="5892" max="5892" width="3.7109375" style="868" customWidth="1"/>
    <col min="5893" max="5893" width="5" style="868" customWidth="1"/>
    <col min="5894" max="5894" width="3.7109375" style="868" customWidth="1"/>
    <col min="5895" max="5895" width="4.28515625" style="868" customWidth="1"/>
    <col min="5896" max="5896" width="3.7109375" style="868" customWidth="1"/>
    <col min="5897" max="5897" width="4.28515625" style="868" customWidth="1"/>
    <col min="5898" max="5898" width="3.7109375" style="868" customWidth="1"/>
    <col min="5899" max="5899" width="4.28515625" style="868" customWidth="1"/>
    <col min="5900" max="5900" width="3.7109375" style="868" customWidth="1"/>
    <col min="5901" max="5901" width="4.28515625" style="868" customWidth="1"/>
    <col min="5902" max="5902" width="3.7109375" style="868" customWidth="1"/>
    <col min="5903" max="5903" width="4.28515625" style="868" customWidth="1"/>
    <col min="5904" max="5904" width="3.7109375" style="868" customWidth="1"/>
    <col min="5905" max="5905" width="4.28515625" style="868" customWidth="1"/>
    <col min="5906" max="5906" width="3.7109375" style="868" customWidth="1"/>
    <col min="5907" max="5907" width="4.28515625" style="868" customWidth="1"/>
    <col min="5908" max="5908" width="3.7109375" style="868" customWidth="1"/>
    <col min="5909" max="5909" width="4.28515625" style="868" customWidth="1"/>
    <col min="5910" max="5910" width="3.7109375" style="868" customWidth="1"/>
    <col min="5911" max="5911" width="4.28515625" style="868" customWidth="1"/>
    <col min="5912" max="5912" width="3.7109375" style="868" customWidth="1"/>
    <col min="5913" max="5913" width="4.28515625" style="868" customWidth="1"/>
    <col min="5914" max="5914" width="3.7109375" style="868" customWidth="1"/>
    <col min="5915" max="5915" width="4.28515625" style="868" customWidth="1"/>
    <col min="5916" max="5916" width="3.7109375" style="868" customWidth="1"/>
    <col min="5917" max="5917" width="4.28515625" style="868" customWidth="1"/>
    <col min="5918" max="5918" width="3.7109375" style="868" customWidth="1"/>
    <col min="5919" max="5919" width="7.140625" style="868" customWidth="1"/>
    <col min="5920" max="5920" width="3.7109375" style="868" customWidth="1"/>
    <col min="5921" max="6144" width="8.85546875" style="868"/>
    <col min="6145" max="6145" width="15.140625" style="868" customWidth="1"/>
    <col min="6146" max="6146" width="15.28515625" style="868" customWidth="1"/>
    <col min="6147" max="6147" width="5.140625" style="868" customWidth="1"/>
    <col min="6148" max="6148" width="3.7109375" style="868" customWidth="1"/>
    <col min="6149" max="6149" width="5" style="868" customWidth="1"/>
    <col min="6150" max="6150" width="3.7109375" style="868" customWidth="1"/>
    <col min="6151" max="6151" width="4.28515625" style="868" customWidth="1"/>
    <col min="6152" max="6152" width="3.7109375" style="868" customWidth="1"/>
    <col min="6153" max="6153" width="4.28515625" style="868" customWidth="1"/>
    <col min="6154" max="6154" width="3.7109375" style="868" customWidth="1"/>
    <col min="6155" max="6155" width="4.28515625" style="868" customWidth="1"/>
    <col min="6156" max="6156" width="3.7109375" style="868" customWidth="1"/>
    <col min="6157" max="6157" width="4.28515625" style="868" customWidth="1"/>
    <col min="6158" max="6158" width="3.7109375" style="868" customWidth="1"/>
    <col min="6159" max="6159" width="4.28515625" style="868" customWidth="1"/>
    <col min="6160" max="6160" width="3.7109375" style="868" customWidth="1"/>
    <col min="6161" max="6161" width="4.28515625" style="868" customWidth="1"/>
    <col min="6162" max="6162" width="3.7109375" style="868" customWidth="1"/>
    <col min="6163" max="6163" width="4.28515625" style="868" customWidth="1"/>
    <col min="6164" max="6164" width="3.7109375" style="868" customWidth="1"/>
    <col min="6165" max="6165" width="4.28515625" style="868" customWidth="1"/>
    <col min="6166" max="6166" width="3.7109375" style="868" customWidth="1"/>
    <col min="6167" max="6167" width="4.28515625" style="868" customWidth="1"/>
    <col min="6168" max="6168" width="3.7109375" style="868" customWidth="1"/>
    <col min="6169" max="6169" width="4.28515625" style="868" customWidth="1"/>
    <col min="6170" max="6170" width="3.7109375" style="868" customWidth="1"/>
    <col min="6171" max="6171" width="4.28515625" style="868" customWidth="1"/>
    <col min="6172" max="6172" width="3.7109375" style="868" customWidth="1"/>
    <col min="6173" max="6173" width="4.28515625" style="868" customWidth="1"/>
    <col min="6174" max="6174" width="3.7109375" style="868" customWidth="1"/>
    <col min="6175" max="6175" width="7.140625" style="868" customWidth="1"/>
    <col min="6176" max="6176" width="3.7109375" style="868" customWidth="1"/>
    <col min="6177" max="6400" width="8.85546875" style="868"/>
    <col min="6401" max="6401" width="15.140625" style="868" customWidth="1"/>
    <col min="6402" max="6402" width="15.28515625" style="868" customWidth="1"/>
    <col min="6403" max="6403" width="5.140625" style="868" customWidth="1"/>
    <col min="6404" max="6404" width="3.7109375" style="868" customWidth="1"/>
    <col min="6405" max="6405" width="5" style="868" customWidth="1"/>
    <col min="6406" max="6406" width="3.7109375" style="868" customWidth="1"/>
    <col min="6407" max="6407" width="4.28515625" style="868" customWidth="1"/>
    <col min="6408" max="6408" width="3.7109375" style="868" customWidth="1"/>
    <col min="6409" max="6409" width="4.28515625" style="868" customWidth="1"/>
    <col min="6410" max="6410" width="3.7109375" style="868" customWidth="1"/>
    <col min="6411" max="6411" width="4.28515625" style="868" customWidth="1"/>
    <col min="6412" max="6412" width="3.7109375" style="868" customWidth="1"/>
    <col min="6413" max="6413" width="4.28515625" style="868" customWidth="1"/>
    <col min="6414" max="6414" width="3.7109375" style="868" customWidth="1"/>
    <col min="6415" max="6415" width="4.28515625" style="868" customWidth="1"/>
    <col min="6416" max="6416" width="3.7109375" style="868" customWidth="1"/>
    <col min="6417" max="6417" width="4.28515625" style="868" customWidth="1"/>
    <col min="6418" max="6418" width="3.7109375" style="868" customWidth="1"/>
    <col min="6419" max="6419" width="4.28515625" style="868" customWidth="1"/>
    <col min="6420" max="6420" width="3.7109375" style="868" customWidth="1"/>
    <col min="6421" max="6421" width="4.28515625" style="868" customWidth="1"/>
    <col min="6422" max="6422" width="3.7109375" style="868" customWidth="1"/>
    <col min="6423" max="6423" width="4.28515625" style="868" customWidth="1"/>
    <col min="6424" max="6424" width="3.7109375" style="868" customWidth="1"/>
    <col min="6425" max="6425" width="4.28515625" style="868" customWidth="1"/>
    <col min="6426" max="6426" width="3.7109375" style="868" customWidth="1"/>
    <col min="6427" max="6427" width="4.28515625" style="868" customWidth="1"/>
    <col min="6428" max="6428" width="3.7109375" style="868" customWidth="1"/>
    <col min="6429" max="6429" width="4.28515625" style="868" customWidth="1"/>
    <col min="6430" max="6430" width="3.7109375" style="868" customWidth="1"/>
    <col min="6431" max="6431" width="7.140625" style="868" customWidth="1"/>
    <col min="6432" max="6432" width="3.7109375" style="868" customWidth="1"/>
    <col min="6433" max="6656" width="8.85546875" style="868"/>
    <col min="6657" max="6657" width="15.140625" style="868" customWidth="1"/>
    <col min="6658" max="6658" width="15.28515625" style="868" customWidth="1"/>
    <col min="6659" max="6659" width="5.140625" style="868" customWidth="1"/>
    <col min="6660" max="6660" width="3.7109375" style="868" customWidth="1"/>
    <col min="6661" max="6661" width="5" style="868" customWidth="1"/>
    <col min="6662" max="6662" width="3.7109375" style="868" customWidth="1"/>
    <col min="6663" max="6663" width="4.28515625" style="868" customWidth="1"/>
    <col min="6664" max="6664" width="3.7109375" style="868" customWidth="1"/>
    <col min="6665" max="6665" width="4.28515625" style="868" customWidth="1"/>
    <col min="6666" max="6666" width="3.7109375" style="868" customWidth="1"/>
    <col min="6667" max="6667" width="4.28515625" style="868" customWidth="1"/>
    <col min="6668" max="6668" width="3.7109375" style="868" customWidth="1"/>
    <col min="6669" max="6669" width="4.28515625" style="868" customWidth="1"/>
    <col min="6670" max="6670" width="3.7109375" style="868" customWidth="1"/>
    <col min="6671" max="6671" width="4.28515625" style="868" customWidth="1"/>
    <col min="6672" max="6672" width="3.7109375" style="868" customWidth="1"/>
    <col min="6673" max="6673" width="4.28515625" style="868" customWidth="1"/>
    <col min="6674" max="6674" width="3.7109375" style="868" customWidth="1"/>
    <col min="6675" max="6675" width="4.28515625" style="868" customWidth="1"/>
    <col min="6676" max="6676" width="3.7109375" style="868" customWidth="1"/>
    <col min="6677" max="6677" width="4.28515625" style="868" customWidth="1"/>
    <col min="6678" max="6678" width="3.7109375" style="868" customWidth="1"/>
    <col min="6679" max="6679" width="4.28515625" style="868" customWidth="1"/>
    <col min="6680" max="6680" width="3.7109375" style="868" customWidth="1"/>
    <col min="6681" max="6681" width="4.28515625" style="868" customWidth="1"/>
    <col min="6682" max="6682" width="3.7109375" style="868" customWidth="1"/>
    <col min="6683" max="6683" width="4.28515625" style="868" customWidth="1"/>
    <col min="6684" max="6684" width="3.7109375" style="868" customWidth="1"/>
    <col min="6685" max="6685" width="4.28515625" style="868" customWidth="1"/>
    <col min="6686" max="6686" width="3.7109375" style="868" customWidth="1"/>
    <col min="6687" max="6687" width="7.140625" style="868" customWidth="1"/>
    <col min="6688" max="6688" width="3.7109375" style="868" customWidth="1"/>
    <col min="6689" max="6912" width="8.85546875" style="868"/>
    <col min="6913" max="6913" width="15.140625" style="868" customWidth="1"/>
    <col min="6914" max="6914" width="15.28515625" style="868" customWidth="1"/>
    <col min="6915" max="6915" width="5.140625" style="868" customWidth="1"/>
    <col min="6916" max="6916" width="3.7109375" style="868" customWidth="1"/>
    <col min="6917" max="6917" width="5" style="868" customWidth="1"/>
    <col min="6918" max="6918" width="3.7109375" style="868" customWidth="1"/>
    <col min="6919" max="6919" width="4.28515625" style="868" customWidth="1"/>
    <col min="6920" max="6920" width="3.7109375" style="868" customWidth="1"/>
    <col min="6921" max="6921" width="4.28515625" style="868" customWidth="1"/>
    <col min="6922" max="6922" width="3.7109375" style="868" customWidth="1"/>
    <col min="6923" max="6923" width="4.28515625" style="868" customWidth="1"/>
    <col min="6924" max="6924" width="3.7109375" style="868" customWidth="1"/>
    <col min="6925" max="6925" width="4.28515625" style="868" customWidth="1"/>
    <col min="6926" max="6926" width="3.7109375" style="868" customWidth="1"/>
    <col min="6927" max="6927" width="4.28515625" style="868" customWidth="1"/>
    <col min="6928" max="6928" width="3.7109375" style="868" customWidth="1"/>
    <col min="6929" max="6929" width="4.28515625" style="868" customWidth="1"/>
    <col min="6930" max="6930" width="3.7109375" style="868" customWidth="1"/>
    <col min="6931" max="6931" width="4.28515625" style="868" customWidth="1"/>
    <col min="6932" max="6932" width="3.7109375" style="868" customWidth="1"/>
    <col min="6933" max="6933" width="4.28515625" style="868" customWidth="1"/>
    <col min="6934" max="6934" width="3.7109375" style="868" customWidth="1"/>
    <col min="6935" max="6935" width="4.28515625" style="868" customWidth="1"/>
    <col min="6936" max="6936" width="3.7109375" style="868" customWidth="1"/>
    <col min="6937" max="6937" width="4.28515625" style="868" customWidth="1"/>
    <col min="6938" max="6938" width="3.7109375" style="868" customWidth="1"/>
    <col min="6939" max="6939" width="4.28515625" style="868" customWidth="1"/>
    <col min="6940" max="6940" width="3.7109375" style="868" customWidth="1"/>
    <col min="6941" max="6941" width="4.28515625" style="868" customWidth="1"/>
    <col min="6942" max="6942" width="3.7109375" style="868" customWidth="1"/>
    <col min="6943" max="6943" width="7.140625" style="868" customWidth="1"/>
    <col min="6944" max="6944" width="3.7109375" style="868" customWidth="1"/>
    <col min="6945" max="7168" width="8.85546875" style="868"/>
    <col min="7169" max="7169" width="15.140625" style="868" customWidth="1"/>
    <col min="7170" max="7170" width="15.28515625" style="868" customWidth="1"/>
    <col min="7171" max="7171" width="5.140625" style="868" customWidth="1"/>
    <col min="7172" max="7172" width="3.7109375" style="868" customWidth="1"/>
    <col min="7173" max="7173" width="5" style="868" customWidth="1"/>
    <col min="7174" max="7174" width="3.7109375" style="868" customWidth="1"/>
    <col min="7175" max="7175" width="4.28515625" style="868" customWidth="1"/>
    <col min="7176" max="7176" width="3.7109375" style="868" customWidth="1"/>
    <col min="7177" max="7177" width="4.28515625" style="868" customWidth="1"/>
    <col min="7178" max="7178" width="3.7109375" style="868" customWidth="1"/>
    <col min="7179" max="7179" width="4.28515625" style="868" customWidth="1"/>
    <col min="7180" max="7180" width="3.7109375" style="868" customWidth="1"/>
    <col min="7181" max="7181" width="4.28515625" style="868" customWidth="1"/>
    <col min="7182" max="7182" width="3.7109375" style="868" customWidth="1"/>
    <col min="7183" max="7183" width="4.28515625" style="868" customWidth="1"/>
    <col min="7184" max="7184" width="3.7109375" style="868" customWidth="1"/>
    <col min="7185" max="7185" width="4.28515625" style="868" customWidth="1"/>
    <col min="7186" max="7186" width="3.7109375" style="868" customWidth="1"/>
    <col min="7187" max="7187" width="4.28515625" style="868" customWidth="1"/>
    <col min="7188" max="7188" width="3.7109375" style="868" customWidth="1"/>
    <col min="7189" max="7189" width="4.28515625" style="868" customWidth="1"/>
    <col min="7190" max="7190" width="3.7109375" style="868" customWidth="1"/>
    <col min="7191" max="7191" width="4.28515625" style="868" customWidth="1"/>
    <col min="7192" max="7192" width="3.7109375" style="868" customWidth="1"/>
    <col min="7193" max="7193" width="4.28515625" style="868" customWidth="1"/>
    <col min="7194" max="7194" width="3.7109375" style="868" customWidth="1"/>
    <col min="7195" max="7195" width="4.28515625" style="868" customWidth="1"/>
    <col min="7196" max="7196" width="3.7109375" style="868" customWidth="1"/>
    <col min="7197" max="7197" width="4.28515625" style="868" customWidth="1"/>
    <col min="7198" max="7198" width="3.7109375" style="868" customWidth="1"/>
    <col min="7199" max="7199" width="7.140625" style="868" customWidth="1"/>
    <col min="7200" max="7200" width="3.7109375" style="868" customWidth="1"/>
    <col min="7201" max="7424" width="8.85546875" style="868"/>
    <col min="7425" max="7425" width="15.140625" style="868" customWidth="1"/>
    <col min="7426" max="7426" width="15.28515625" style="868" customWidth="1"/>
    <col min="7427" max="7427" width="5.140625" style="868" customWidth="1"/>
    <col min="7428" max="7428" width="3.7109375" style="868" customWidth="1"/>
    <col min="7429" max="7429" width="5" style="868" customWidth="1"/>
    <col min="7430" max="7430" width="3.7109375" style="868" customWidth="1"/>
    <col min="7431" max="7431" width="4.28515625" style="868" customWidth="1"/>
    <col min="7432" max="7432" width="3.7109375" style="868" customWidth="1"/>
    <col min="7433" max="7433" width="4.28515625" style="868" customWidth="1"/>
    <col min="7434" max="7434" width="3.7109375" style="868" customWidth="1"/>
    <col min="7435" max="7435" width="4.28515625" style="868" customWidth="1"/>
    <col min="7436" max="7436" width="3.7109375" style="868" customWidth="1"/>
    <col min="7437" max="7437" width="4.28515625" style="868" customWidth="1"/>
    <col min="7438" max="7438" width="3.7109375" style="868" customWidth="1"/>
    <col min="7439" max="7439" width="4.28515625" style="868" customWidth="1"/>
    <col min="7440" max="7440" width="3.7109375" style="868" customWidth="1"/>
    <col min="7441" max="7441" width="4.28515625" style="868" customWidth="1"/>
    <col min="7442" max="7442" width="3.7109375" style="868" customWidth="1"/>
    <col min="7443" max="7443" width="4.28515625" style="868" customWidth="1"/>
    <col min="7444" max="7444" width="3.7109375" style="868" customWidth="1"/>
    <col min="7445" max="7445" width="4.28515625" style="868" customWidth="1"/>
    <col min="7446" max="7446" width="3.7109375" style="868" customWidth="1"/>
    <col min="7447" max="7447" width="4.28515625" style="868" customWidth="1"/>
    <col min="7448" max="7448" width="3.7109375" style="868" customWidth="1"/>
    <col min="7449" max="7449" width="4.28515625" style="868" customWidth="1"/>
    <col min="7450" max="7450" width="3.7109375" style="868" customWidth="1"/>
    <col min="7451" max="7451" width="4.28515625" style="868" customWidth="1"/>
    <col min="7452" max="7452" width="3.7109375" style="868" customWidth="1"/>
    <col min="7453" max="7453" width="4.28515625" style="868" customWidth="1"/>
    <col min="7454" max="7454" width="3.7109375" style="868" customWidth="1"/>
    <col min="7455" max="7455" width="7.140625" style="868" customWidth="1"/>
    <col min="7456" max="7456" width="3.7109375" style="868" customWidth="1"/>
    <col min="7457" max="7680" width="8.85546875" style="868"/>
    <col min="7681" max="7681" width="15.140625" style="868" customWidth="1"/>
    <col min="7682" max="7682" width="15.28515625" style="868" customWidth="1"/>
    <col min="7683" max="7683" width="5.140625" style="868" customWidth="1"/>
    <col min="7684" max="7684" width="3.7109375" style="868" customWidth="1"/>
    <col min="7685" max="7685" width="5" style="868" customWidth="1"/>
    <col min="7686" max="7686" width="3.7109375" style="868" customWidth="1"/>
    <col min="7687" max="7687" width="4.28515625" style="868" customWidth="1"/>
    <col min="7688" max="7688" width="3.7109375" style="868" customWidth="1"/>
    <col min="7689" max="7689" width="4.28515625" style="868" customWidth="1"/>
    <col min="7690" max="7690" width="3.7109375" style="868" customWidth="1"/>
    <col min="7691" max="7691" width="4.28515625" style="868" customWidth="1"/>
    <col min="7692" max="7692" width="3.7109375" style="868" customWidth="1"/>
    <col min="7693" max="7693" width="4.28515625" style="868" customWidth="1"/>
    <col min="7694" max="7694" width="3.7109375" style="868" customWidth="1"/>
    <col min="7695" max="7695" width="4.28515625" style="868" customWidth="1"/>
    <col min="7696" max="7696" width="3.7109375" style="868" customWidth="1"/>
    <col min="7697" max="7697" width="4.28515625" style="868" customWidth="1"/>
    <col min="7698" max="7698" width="3.7109375" style="868" customWidth="1"/>
    <col min="7699" max="7699" width="4.28515625" style="868" customWidth="1"/>
    <col min="7700" max="7700" width="3.7109375" style="868" customWidth="1"/>
    <col min="7701" max="7701" width="4.28515625" style="868" customWidth="1"/>
    <col min="7702" max="7702" width="3.7109375" style="868" customWidth="1"/>
    <col min="7703" max="7703" width="4.28515625" style="868" customWidth="1"/>
    <col min="7704" max="7704" width="3.7109375" style="868" customWidth="1"/>
    <col min="7705" max="7705" width="4.28515625" style="868" customWidth="1"/>
    <col min="7706" max="7706" width="3.7109375" style="868" customWidth="1"/>
    <col min="7707" max="7707" width="4.28515625" style="868" customWidth="1"/>
    <col min="7708" max="7708" width="3.7109375" style="868" customWidth="1"/>
    <col min="7709" max="7709" width="4.28515625" style="868" customWidth="1"/>
    <col min="7710" max="7710" width="3.7109375" style="868" customWidth="1"/>
    <col min="7711" max="7711" width="7.140625" style="868" customWidth="1"/>
    <col min="7712" max="7712" width="3.7109375" style="868" customWidth="1"/>
    <col min="7713" max="7936" width="8.85546875" style="868"/>
    <col min="7937" max="7937" width="15.140625" style="868" customWidth="1"/>
    <col min="7938" max="7938" width="15.28515625" style="868" customWidth="1"/>
    <col min="7939" max="7939" width="5.140625" style="868" customWidth="1"/>
    <col min="7940" max="7940" width="3.7109375" style="868" customWidth="1"/>
    <col min="7941" max="7941" width="5" style="868" customWidth="1"/>
    <col min="7942" max="7942" width="3.7109375" style="868" customWidth="1"/>
    <col min="7943" max="7943" width="4.28515625" style="868" customWidth="1"/>
    <col min="7944" max="7944" width="3.7109375" style="868" customWidth="1"/>
    <col min="7945" max="7945" width="4.28515625" style="868" customWidth="1"/>
    <col min="7946" max="7946" width="3.7109375" style="868" customWidth="1"/>
    <col min="7947" max="7947" width="4.28515625" style="868" customWidth="1"/>
    <col min="7948" max="7948" width="3.7109375" style="868" customWidth="1"/>
    <col min="7949" max="7949" width="4.28515625" style="868" customWidth="1"/>
    <col min="7950" max="7950" width="3.7109375" style="868" customWidth="1"/>
    <col min="7951" max="7951" width="4.28515625" style="868" customWidth="1"/>
    <col min="7952" max="7952" width="3.7109375" style="868" customWidth="1"/>
    <col min="7953" max="7953" width="4.28515625" style="868" customWidth="1"/>
    <col min="7954" max="7954" width="3.7109375" style="868" customWidth="1"/>
    <col min="7955" max="7955" width="4.28515625" style="868" customWidth="1"/>
    <col min="7956" max="7956" width="3.7109375" style="868" customWidth="1"/>
    <col min="7957" max="7957" width="4.28515625" style="868" customWidth="1"/>
    <col min="7958" max="7958" width="3.7109375" style="868" customWidth="1"/>
    <col min="7959" max="7959" width="4.28515625" style="868" customWidth="1"/>
    <col min="7960" max="7960" width="3.7109375" style="868" customWidth="1"/>
    <col min="7961" max="7961" width="4.28515625" style="868" customWidth="1"/>
    <col min="7962" max="7962" width="3.7109375" style="868" customWidth="1"/>
    <col min="7963" max="7963" width="4.28515625" style="868" customWidth="1"/>
    <col min="7964" max="7964" width="3.7109375" style="868" customWidth="1"/>
    <col min="7965" max="7965" width="4.28515625" style="868" customWidth="1"/>
    <col min="7966" max="7966" width="3.7109375" style="868" customWidth="1"/>
    <col min="7967" max="7967" width="7.140625" style="868" customWidth="1"/>
    <col min="7968" max="7968" width="3.7109375" style="868" customWidth="1"/>
    <col min="7969" max="8192" width="8.85546875" style="868"/>
    <col min="8193" max="8193" width="15.140625" style="868" customWidth="1"/>
    <col min="8194" max="8194" width="15.28515625" style="868" customWidth="1"/>
    <col min="8195" max="8195" width="5.140625" style="868" customWidth="1"/>
    <col min="8196" max="8196" width="3.7109375" style="868" customWidth="1"/>
    <col min="8197" max="8197" width="5" style="868" customWidth="1"/>
    <col min="8198" max="8198" width="3.7109375" style="868" customWidth="1"/>
    <col min="8199" max="8199" width="4.28515625" style="868" customWidth="1"/>
    <col min="8200" max="8200" width="3.7109375" style="868" customWidth="1"/>
    <col min="8201" max="8201" width="4.28515625" style="868" customWidth="1"/>
    <col min="8202" max="8202" width="3.7109375" style="868" customWidth="1"/>
    <col min="8203" max="8203" width="4.28515625" style="868" customWidth="1"/>
    <col min="8204" max="8204" width="3.7109375" style="868" customWidth="1"/>
    <col min="8205" max="8205" width="4.28515625" style="868" customWidth="1"/>
    <col min="8206" max="8206" width="3.7109375" style="868" customWidth="1"/>
    <col min="8207" max="8207" width="4.28515625" style="868" customWidth="1"/>
    <col min="8208" max="8208" width="3.7109375" style="868" customWidth="1"/>
    <col min="8209" max="8209" width="4.28515625" style="868" customWidth="1"/>
    <col min="8210" max="8210" width="3.7109375" style="868" customWidth="1"/>
    <col min="8211" max="8211" width="4.28515625" style="868" customWidth="1"/>
    <col min="8212" max="8212" width="3.7109375" style="868" customWidth="1"/>
    <col min="8213" max="8213" width="4.28515625" style="868" customWidth="1"/>
    <col min="8214" max="8214" width="3.7109375" style="868" customWidth="1"/>
    <col min="8215" max="8215" width="4.28515625" style="868" customWidth="1"/>
    <col min="8216" max="8216" width="3.7109375" style="868" customWidth="1"/>
    <col min="8217" max="8217" width="4.28515625" style="868" customWidth="1"/>
    <col min="8218" max="8218" width="3.7109375" style="868" customWidth="1"/>
    <col min="8219" max="8219" width="4.28515625" style="868" customWidth="1"/>
    <col min="8220" max="8220" width="3.7109375" style="868" customWidth="1"/>
    <col min="8221" max="8221" width="4.28515625" style="868" customWidth="1"/>
    <col min="8222" max="8222" width="3.7109375" style="868" customWidth="1"/>
    <col min="8223" max="8223" width="7.140625" style="868" customWidth="1"/>
    <col min="8224" max="8224" width="3.7109375" style="868" customWidth="1"/>
    <col min="8225" max="8448" width="8.85546875" style="868"/>
    <col min="8449" max="8449" width="15.140625" style="868" customWidth="1"/>
    <col min="8450" max="8450" width="15.28515625" style="868" customWidth="1"/>
    <col min="8451" max="8451" width="5.140625" style="868" customWidth="1"/>
    <col min="8452" max="8452" width="3.7109375" style="868" customWidth="1"/>
    <col min="8453" max="8453" width="5" style="868" customWidth="1"/>
    <col min="8454" max="8454" width="3.7109375" style="868" customWidth="1"/>
    <col min="8455" max="8455" width="4.28515625" style="868" customWidth="1"/>
    <col min="8456" max="8456" width="3.7109375" style="868" customWidth="1"/>
    <col min="8457" max="8457" width="4.28515625" style="868" customWidth="1"/>
    <col min="8458" max="8458" width="3.7109375" style="868" customWidth="1"/>
    <col min="8459" max="8459" width="4.28515625" style="868" customWidth="1"/>
    <col min="8460" max="8460" width="3.7109375" style="868" customWidth="1"/>
    <col min="8461" max="8461" width="4.28515625" style="868" customWidth="1"/>
    <col min="8462" max="8462" width="3.7109375" style="868" customWidth="1"/>
    <col min="8463" max="8463" width="4.28515625" style="868" customWidth="1"/>
    <col min="8464" max="8464" width="3.7109375" style="868" customWidth="1"/>
    <col min="8465" max="8465" width="4.28515625" style="868" customWidth="1"/>
    <col min="8466" max="8466" width="3.7109375" style="868" customWidth="1"/>
    <col min="8467" max="8467" width="4.28515625" style="868" customWidth="1"/>
    <col min="8468" max="8468" width="3.7109375" style="868" customWidth="1"/>
    <col min="8469" max="8469" width="4.28515625" style="868" customWidth="1"/>
    <col min="8470" max="8470" width="3.7109375" style="868" customWidth="1"/>
    <col min="8471" max="8471" width="4.28515625" style="868" customWidth="1"/>
    <col min="8472" max="8472" width="3.7109375" style="868" customWidth="1"/>
    <col min="8473" max="8473" width="4.28515625" style="868" customWidth="1"/>
    <col min="8474" max="8474" width="3.7109375" style="868" customWidth="1"/>
    <col min="8475" max="8475" width="4.28515625" style="868" customWidth="1"/>
    <col min="8476" max="8476" width="3.7109375" style="868" customWidth="1"/>
    <col min="8477" max="8477" width="4.28515625" style="868" customWidth="1"/>
    <col min="8478" max="8478" width="3.7109375" style="868" customWidth="1"/>
    <col min="8479" max="8479" width="7.140625" style="868" customWidth="1"/>
    <col min="8480" max="8480" width="3.7109375" style="868" customWidth="1"/>
    <col min="8481" max="8704" width="8.85546875" style="868"/>
    <col min="8705" max="8705" width="15.140625" style="868" customWidth="1"/>
    <col min="8706" max="8706" width="15.28515625" style="868" customWidth="1"/>
    <col min="8707" max="8707" width="5.140625" style="868" customWidth="1"/>
    <col min="8708" max="8708" width="3.7109375" style="868" customWidth="1"/>
    <col min="8709" max="8709" width="5" style="868" customWidth="1"/>
    <col min="8710" max="8710" width="3.7109375" style="868" customWidth="1"/>
    <col min="8711" max="8711" width="4.28515625" style="868" customWidth="1"/>
    <col min="8712" max="8712" width="3.7109375" style="868" customWidth="1"/>
    <col min="8713" max="8713" width="4.28515625" style="868" customWidth="1"/>
    <col min="8714" max="8714" width="3.7109375" style="868" customWidth="1"/>
    <col min="8715" max="8715" width="4.28515625" style="868" customWidth="1"/>
    <col min="8716" max="8716" width="3.7109375" style="868" customWidth="1"/>
    <col min="8717" max="8717" width="4.28515625" style="868" customWidth="1"/>
    <col min="8718" max="8718" width="3.7109375" style="868" customWidth="1"/>
    <col min="8719" max="8719" width="4.28515625" style="868" customWidth="1"/>
    <col min="8720" max="8720" width="3.7109375" style="868" customWidth="1"/>
    <col min="8721" max="8721" width="4.28515625" style="868" customWidth="1"/>
    <col min="8722" max="8722" width="3.7109375" style="868" customWidth="1"/>
    <col min="8723" max="8723" width="4.28515625" style="868" customWidth="1"/>
    <col min="8724" max="8724" width="3.7109375" style="868" customWidth="1"/>
    <col min="8725" max="8725" width="4.28515625" style="868" customWidth="1"/>
    <col min="8726" max="8726" width="3.7109375" style="868" customWidth="1"/>
    <col min="8727" max="8727" width="4.28515625" style="868" customWidth="1"/>
    <col min="8728" max="8728" width="3.7109375" style="868" customWidth="1"/>
    <col min="8729" max="8729" width="4.28515625" style="868" customWidth="1"/>
    <col min="8730" max="8730" width="3.7109375" style="868" customWidth="1"/>
    <col min="8731" max="8731" width="4.28515625" style="868" customWidth="1"/>
    <col min="8732" max="8732" width="3.7109375" style="868" customWidth="1"/>
    <col min="8733" max="8733" width="4.28515625" style="868" customWidth="1"/>
    <col min="8734" max="8734" width="3.7109375" style="868" customWidth="1"/>
    <col min="8735" max="8735" width="7.140625" style="868" customWidth="1"/>
    <col min="8736" max="8736" width="3.7109375" style="868" customWidth="1"/>
    <col min="8737" max="8960" width="8.85546875" style="868"/>
    <col min="8961" max="8961" width="15.140625" style="868" customWidth="1"/>
    <col min="8962" max="8962" width="15.28515625" style="868" customWidth="1"/>
    <col min="8963" max="8963" width="5.140625" style="868" customWidth="1"/>
    <col min="8964" max="8964" width="3.7109375" style="868" customWidth="1"/>
    <col min="8965" max="8965" width="5" style="868" customWidth="1"/>
    <col min="8966" max="8966" width="3.7109375" style="868" customWidth="1"/>
    <col min="8967" max="8967" width="4.28515625" style="868" customWidth="1"/>
    <col min="8968" max="8968" width="3.7109375" style="868" customWidth="1"/>
    <col min="8969" max="8969" width="4.28515625" style="868" customWidth="1"/>
    <col min="8970" max="8970" width="3.7109375" style="868" customWidth="1"/>
    <col min="8971" max="8971" width="4.28515625" style="868" customWidth="1"/>
    <col min="8972" max="8972" width="3.7109375" style="868" customWidth="1"/>
    <col min="8973" max="8973" width="4.28515625" style="868" customWidth="1"/>
    <col min="8974" max="8974" width="3.7109375" style="868" customWidth="1"/>
    <col min="8975" max="8975" width="4.28515625" style="868" customWidth="1"/>
    <col min="8976" max="8976" width="3.7109375" style="868" customWidth="1"/>
    <col min="8977" max="8977" width="4.28515625" style="868" customWidth="1"/>
    <col min="8978" max="8978" width="3.7109375" style="868" customWidth="1"/>
    <col min="8979" max="8979" width="4.28515625" style="868" customWidth="1"/>
    <col min="8980" max="8980" width="3.7109375" style="868" customWidth="1"/>
    <col min="8981" max="8981" width="4.28515625" style="868" customWidth="1"/>
    <col min="8982" max="8982" width="3.7109375" style="868" customWidth="1"/>
    <col min="8983" max="8983" width="4.28515625" style="868" customWidth="1"/>
    <col min="8984" max="8984" width="3.7109375" style="868" customWidth="1"/>
    <col min="8985" max="8985" width="4.28515625" style="868" customWidth="1"/>
    <col min="8986" max="8986" width="3.7109375" style="868" customWidth="1"/>
    <col min="8987" max="8987" width="4.28515625" style="868" customWidth="1"/>
    <col min="8988" max="8988" width="3.7109375" style="868" customWidth="1"/>
    <col min="8989" max="8989" width="4.28515625" style="868" customWidth="1"/>
    <col min="8990" max="8990" width="3.7109375" style="868" customWidth="1"/>
    <col min="8991" max="8991" width="7.140625" style="868" customWidth="1"/>
    <col min="8992" max="8992" width="3.7109375" style="868" customWidth="1"/>
    <col min="8993" max="9216" width="8.85546875" style="868"/>
    <col min="9217" max="9217" width="15.140625" style="868" customWidth="1"/>
    <col min="9218" max="9218" width="15.28515625" style="868" customWidth="1"/>
    <col min="9219" max="9219" width="5.140625" style="868" customWidth="1"/>
    <col min="9220" max="9220" width="3.7109375" style="868" customWidth="1"/>
    <col min="9221" max="9221" width="5" style="868" customWidth="1"/>
    <col min="9222" max="9222" width="3.7109375" style="868" customWidth="1"/>
    <col min="9223" max="9223" width="4.28515625" style="868" customWidth="1"/>
    <col min="9224" max="9224" width="3.7109375" style="868" customWidth="1"/>
    <col min="9225" max="9225" width="4.28515625" style="868" customWidth="1"/>
    <col min="9226" max="9226" width="3.7109375" style="868" customWidth="1"/>
    <col min="9227" max="9227" width="4.28515625" style="868" customWidth="1"/>
    <col min="9228" max="9228" width="3.7109375" style="868" customWidth="1"/>
    <col min="9229" max="9229" width="4.28515625" style="868" customWidth="1"/>
    <col min="9230" max="9230" width="3.7109375" style="868" customWidth="1"/>
    <col min="9231" max="9231" width="4.28515625" style="868" customWidth="1"/>
    <col min="9232" max="9232" width="3.7109375" style="868" customWidth="1"/>
    <col min="9233" max="9233" width="4.28515625" style="868" customWidth="1"/>
    <col min="9234" max="9234" width="3.7109375" style="868" customWidth="1"/>
    <col min="9235" max="9235" width="4.28515625" style="868" customWidth="1"/>
    <col min="9236" max="9236" width="3.7109375" style="868" customWidth="1"/>
    <col min="9237" max="9237" width="4.28515625" style="868" customWidth="1"/>
    <col min="9238" max="9238" width="3.7109375" style="868" customWidth="1"/>
    <col min="9239" max="9239" width="4.28515625" style="868" customWidth="1"/>
    <col min="9240" max="9240" width="3.7109375" style="868" customWidth="1"/>
    <col min="9241" max="9241" width="4.28515625" style="868" customWidth="1"/>
    <col min="9242" max="9242" width="3.7109375" style="868" customWidth="1"/>
    <col min="9243" max="9243" width="4.28515625" style="868" customWidth="1"/>
    <col min="9244" max="9244" width="3.7109375" style="868" customWidth="1"/>
    <col min="9245" max="9245" width="4.28515625" style="868" customWidth="1"/>
    <col min="9246" max="9246" width="3.7109375" style="868" customWidth="1"/>
    <col min="9247" max="9247" width="7.140625" style="868" customWidth="1"/>
    <col min="9248" max="9248" width="3.7109375" style="868" customWidth="1"/>
    <col min="9249" max="9472" width="8.85546875" style="868"/>
    <col min="9473" max="9473" width="15.140625" style="868" customWidth="1"/>
    <col min="9474" max="9474" width="15.28515625" style="868" customWidth="1"/>
    <col min="9475" max="9475" width="5.140625" style="868" customWidth="1"/>
    <col min="9476" max="9476" width="3.7109375" style="868" customWidth="1"/>
    <col min="9477" max="9477" width="5" style="868" customWidth="1"/>
    <col min="9478" max="9478" width="3.7109375" style="868" customWidth="1"/>
    <col min="9479" max="9479" width="4.28515625" style="868" customWidth="1"/>
    <col min="9480" max="9480" width="3.7109375" style="868" customWidth="1"/>
    <col min="9481" max="9481" width="4.28515625" style="868" customWidth="1"/>
    <col min="9482" max="9482" width="3.7109375" style="868" customWidth="1"/>
    <col min="9483" max="9483" width="4.28515625" style="868" customWidth="1"/>
    <col min="9484" max="9484" width="3.7109375" style="868" customWidth="1"/>
    <col min="9485" max="9485" width="4.28515625" style="868" customWidth="1"/>
    <col min="9486" max="9486" width="3.7109375" style="868" customWidth="1"/>
    <col min="9487" max="9487" width="4.28515625" style="868" customWidth="1"/>
    <col min="9488" max="9488" width="3.7109375" style="868" customWidth="1"/>
    <col min="9489" max="9489" width="4.28515625" style="868" customWidth="1"/>
    <col min="9490" max="9490" width="3.7109375" style="868" customWidth="1"/>
    <col min="9491" max="9491" width="4.28515625" style="868" customWidth="1"/>
    <col min="9492" max="9492" width="3.7109375" style="868" customWidth="1"/>
    <col min="9493" max="9493" width="4.28515625" style="868" customWidth="1"/>
    <col min="9494" max="9494" width="3.7109375" style="868" customWidth="1"/>
    <col min="9495" max="9495" width="4.28515625" style="868" customWidth="1"/>
    <col min="9496" max="9496" width="3.7109375" style="868" customWidth="1"/>
    <col min="9497" max="9497" width="4.28515625" style="868" customWidth="1"/>
    <col min="9498" max="9498" width="3.7109375" style="868" customWidth="1"/>
    <col min="9499" max="9499" width="4.28515625" style="868" customWidth="1"/>
    <col min="9500" max="9500" width="3.7109375" style="868" customWidth="1"/>
    <col min="9501" max="9501" width="4.28515625" style="868" customWidth="1"/>
    <col min="9502" max="9502" width="3.7109375" style="868" customWidth="1"/>
    <col min="9503" max="9503" width="7.140625" style="868" customWidth="1"/>
    <col min="9504" max="9504" width="3.7109375" style="868" customWidth="1"/>
    <col min="9505" max="9728" width="8.85546875" style="868"/>
    <col min="9729" max="9729" width="15.140625" style="868" customWidth="1"/>
    <col min="9730" max="9730" width="15.28515625" style="868" customWidth="1"/>
    <col min="9731" max="9731" width="5.140625" style="868" customWidth="1"/>
    <col min="9732" max="9732" width="3.7109375" style="868" customWidth="1"/>
    <col min="9733" max="9733" width="5" style="868" customWidth="1"/>
    <col min="9734" max="9734" width="3.7109375" style="868" customWidth="1"/>
    <col min="9735" max="9735" width="4.28515625" style="868" customWidth="1"/>
    <col min="9736" max="9736" width="3.7109375" style="868" customWidth="1"/>
    <col min="9737" max="9737" width="4.28515625" style="868" customWidth="1"/>
    <col min="9738" max="9738" width="3.7109375" style="868" customWidth="1"/>
    <col min="9739" max="9739" width="4.28515625" style="868" customWidth="1"/>
    <col min="9740" max="9740" width="3.7109375" style="868" customWidth="1"/>
    <col min="9741" max="9741" width="4.28515625" style="868" customWidth="1"/>
    <col min="9742" max="9742" width="3.7109375" style="868" customWidth="1"/>
    <col min="9743" max="9743" width="4.28515625" style="868" customWidth="1"/>
    <col min="9744" max="9744" width="3.7109375" style="868" customWidth="1"/>
    <col min="9745" max="9745" width="4.28515625" style="868" customWidth="1"/>
    <col min="9746" max="9746" width="3.7109375" style="868" customWidth="1"/>
    <col min="9747" max="9747" width="4.28515625" style="868" customWidth="1"/>
    <col min="9748" max="9748" width="3.7109375" style="868" customWidth="1"/>
    <col min="9749" max="9749" width="4.28515625" style="868" customWidth="1"/>
    <col min="9750" max="9750" width="3.7109375" style="868" customWidth="1"/>
    <col min="9751" max="9751" width="4.28515625" style="868" customWidth="1"/>
    <col min="9752" max="9752" width="3.7109375" style="868" customWidth="1"/>
    <col min="9753" max="9753" width="4.28515625" style="868" customWidth="1"/>
    <col min="9754" max="9754" width="3.7109375" style="868" customWidth="1"/>
    <col min="9755" max="9755" width="4.28515625" style="868" customWidth="1"/>
    <col min="9756" max="9756" width="3.7109375" style="868" customWidth="1"/>
    <col min="9757" max="9757" width="4.28515625" style="868" customWidth="1"/>
    <col min="9758" max="9758" width="3.7109375" style="868" customWidth="1"/>
    <col min="9759" max="9759" width="7.140625" style="868" customWidth="1"/>
    <col min="9760" max="9760" width="3.7109375" style="868" customWidth="1"/>
    <col min="9761" max="9984" width="8.85546875" style="868"/>
    <col min="9985" max="9985" width="15.140625" style="868" customWidth="1"/>
    <col min="9986" max="9986" width="15.28515625" style="868" customWidth="1"/>
    <col min="9987" max="9987" width="5.140625" style="868" customWidth="1"/>
    <col min="9988" max="9988" width="3.7109375" style="868" customWidth="1"/>
    <col min="9989" max="9989" width="5" style="868" customWidth="1"/>
    <col min="9990" max="9990" width="3.7109375" style="868" customWidth="1"/>
    <col min="9991" max="9991" width="4.28515625" style="868" customWidth="1"/>
    <col min="9992" max="9992" width="3.7109375" style="868" customWidth="1"/>
    <col min="9993" max="9993" width="4.28515625" style="868" customWidth="1"/>
    <col min="9994" max="9994" width="3.7109375" style="868" customWidth="1"/>
    <col min="9995" max="9995" width="4.28515625" style="868" customWidth="1"/>
    <col min="9996" max="9996" width="3.7109375" style="868" customWidth="1"/>
    <col min="9997" max="9997" width="4.28515625" style="868" customWidth="1"/>
    <col min="9998" max="9998" width="3.7109375" style="868" customWidth="1"/>
    <col min="9999" max="9999" width="4.28515625" style="868" customWidth="1"/>
    <col min="10000" max="10000" width="3.7109375" style="868" customWidth="1"/>
    <col min="10001" max="10001" width="4.28515625" style="868" customWidth="1"/>
    <col min="10002" max="10002" width="3.7109375" style="868" customWidth="1"/>
    <col min="10003" max="10003" width="4.28515625" style="868" customWidth="1"/>
    <col min="10004" max="10004" width="3.7109375" style="868" customWidth="1"/>
    <col min="10005" max="10005" width="4.28515625" style="868" customWidth="1"/>
    <col min="10006" max="10006" width="3.7109375" style="868" customWidth="1"/>
    <col min="10007" max="10007" width="4.28515625" style="868" customWidth="1"/>
    <col min="10008" max="10008" width="3.7109375" style="868" customWidth="1"/>
    <col min="10009" max="10009" width="4.28515625" style="868" customWidth="1"/>
    <col min="10010" max="10010" width="3.7109375" style="868" customWidth="1"/>
    <col min="10011" max="10011" width="4.28515625" style="868" customWidth="1"/>
    <col min="10012" max="10012" width="3.7109375" style="868" customWidth="1"/>
    <col min="10013" max="10013" width="4.28515625" style="868" customWidth="1"/>
    <col min="10014" max="10014" width="3.7109375" style="868" customWidth="1"/>
    <col min="10015" max="10015" width="7.140625" style="868" customWidth="1"/>
    <col min="10016" max="10016" width="3.7109375" style="868" customWidth="1"/>
    <col min="10017" max="10240" width="8.85546875" style="868"/>
    <col min="10241" max="10241" width="15.140625" style="868" customWidth="1"/>
    <col min="10242" max="10242" width="15.28515625" style="868" customWidth="1"/>
    <col min="10243" max="10243" width="5.140625" style="868" customWidth="1"/>
    <col min="10244" max="10244" width="3.7109375" style="868" customWidth="1"/>
    <col min="10245" max="10245" width="5" style="868" customWidth="1"/>
    <col min="10246" max="10246" width="3.7109375" style="868" customWidth="1"/>
    <col min="10247" max="10247" width="4.28515625" style="868" customWidth="1"/>
    <col min="10248" max="10248" width="3.7109375" style="868" customWidth="1"/>
    <col min="10249" max="10249" width="4.28515625" style="868" customWidth="1"/>
    <col min="10250" max="10250" width="3.7109375" style="868" customWidth="1"/>
    <col min="10251" max="10251" width="4.28515625" style="868" customWidth="1"/>
    <col min="10252" max="10252" width="3.7109375" style="868" customWidth="1"/>
    <col min="10253" max="10253" width="4.28515625" style="868" customWidth="1"/>
    <col min="10254" max="10254" width="3.7109375" style="868" customWidth="1"/>
    <col min="10255" max="10255" width="4.28515625" style="868" customWidth="1"/>
    <col min="10256" max="10256" width="3.7109375" style="868" customWidth="1"/>
    <col min="10257" max="10257" width="4.28515625" style="868" customWidth="1"/>
    <col min="10258" max="10258" width="3.7109375" style="868" customWidth="1"/>
    <col min="10259" max="10259" width="4.28515625" style="868" customWidth="1"/>
    <col min="10260" max="10260" width="3.7109375" style="868" customWidth="1"/>
    <col min="10261" max="10261" width="4.28515625" style="868" customWidth="1"/>
    <col min="10262" max="10262" width="3.7109375" style="868" customWidth="1"/>
    <col min="10263" max="10263" width="4.28515625" style="868" customWidth="1"/>
    <col min="10264" max="10264" width="3.7109375" style="868" customWidth="1"/>
    <col min="10265" max="10265" width="4.28515625" style="868" customWidth="1"/>
    <col min="10266" max="10266" width="3.7109375" style="868" customWidth="1"/>
    <col min="10267" max="10267" width="4.28515625" style="868" customWidth="1"/>
    <col min="10268" max="10268" width="3.7109375" style="868" customWidth="1"/>
    <col min="10269" max="10269" width="4.28515625" style="868" customWidth="1"/>
    <col min="10270" max="10270" width="3.7109375" style="868" customWidth="1"/>
    <col min="10271" max="10271" width="7.140625" style="868" customWidth="1"/>
    <col min="10272" max="10272" width="3.7109375" style="868" customWidth="1"/>
    <col min="10273" max="10496" width="8.85546875" style="868"/>
    <col min="10497" max="10497" width="15.140625" style="868" customWidth="1"/>
    <col min="10498" max="10498" width="15.28515625" style="868" customWidth="1"/>
    <col min="10499" max="10499" width="5.140625" style="868" customWidth="1"/>
    <col min="10500" max="10500" width="3.7109375" style="868" customWidth="1"/>
    <col min="10501" max="10501" width="5" style="868" customWidth="1"/>
    <col min="10502" max="10502" width="3.7109375" style="868" customWidth="1"/>
    <col min="10503" max="10503" width="4.28515625" style="868" customWidth="1"/>
    <col min="10504" max="10504" width="3.7109375" style="868" customWidth="1"/>
    <col min="10505" max="10505" width="4.28515625" style="868" customWidth="1"/>
    <col min="10506" max="10506" width="3.7109375" style="868" customWidth="1"/>
    <col min="10507" max="10507" width="4.28515625" style="868" customWidth="1"/>
    <col min="10508" max="10508" width="3.7109375" style="868" customWidth="1"/>
    <col min="10509" max="10509" width="4.28515625" style="868" customWidth="1"/>
    <col min="10510" max="10510" width="3.7109375" style="868" customWidth="1"/>
    <col min="10511" max="10511" width="4.28515625" style="868" customWidth="1"/>
    <col min="10512" max="10512" width="3.7109375" style="868" customWidth="1"/>
    <col min="10513" max="10513" width="4.28515625" style="868" customWidth="1"/>
    <col min="10514" max="10514" width="3.7109375" style="868" customWidth="1"/>
    <col min="10515" max="10515" width="4.28515625" style="868" customWidth="1"/>
    <col min="10516" max="10516" width="3.7109375" style="868" customWidth="1"/>
    <col min="10517" max="10517" width="4.28515625" style="868" customWidth="1"/>
    <col min="10518" max="10518" width="3.7109375" style="868" customWidth="1"/>
    <col min="10519" max="10519" width="4.28515625" style="868" customWidth="1"/>
    <col min="10520" max="10520" width="3.7109375" style="868" customWidth="1"/>
    <col min="10521" max="10521" width="4.28515625" style="868" customWidth="1"/>
    <col min="10522" max="10522" width="3.7109375" style="868" customWidth="1"/>
    <col min="10523" max="10523" width="4.28515625" style="868" customWidth="1"/>
    <col min="10524" max="10524" width="3.7109375" style="868" customWidth="1"/>
    <col min="10525" max="10525" width="4.28515625" style="868" customWidth="1"/>
    <col min="10526" max="10526" width="3.7109375" style="868" customWidth="1"/>
    <col min="10527" max="10527" width="7.140625" style="868" customWidth="1"/>
    <col min="10528" max="10528" width="3.7109375" style="868" customWidth="1"/>
    <col min="10529" max="10752" width="8.85546875" style="868"/>
    <col min="10753" max="10753" width="15.140625" style="868" customWidth="1"/>
    <col min="10754" max="10754" width="15.28515625" style="868" customWidth="1"/>
    <col min="10755" max="10755" width="5.140625" style="868" customWidth="1"/>
    <col min="10756" max="10756" width="3.7109375" style="868" customWidth="1"/>
    <col min="10757" max="10757" width="5" style="868" customWidth="1"/>
    <col min="10758" max="10758" width="3.7109375" style="868" customWidth="1"/>
    <col min="10759" max="10759" width="4.28515625" style="868" customWidth="1"/>
    <col min="10760" max="10760" width="3.7109375" style="868" customWidth="1"/>
    <col min="10761" max="10761" width="4.28515625" style="868" customWidth="1"/>
    <col min="10762" max="10762" width="3.7109375" style="868" customWidth="1"/>
    <col min="10763" max="10763" width="4.28515625" style="868" customWidth="1"/>
    <col min="10764" max="10764" width="3.7109375" style="868" customWidth="1"/>
    <col min="10765" max="10765" width="4.28515625" style="868" customWidth="1"/>
    <col min="10766" max="10766" width="3.7109375" style="868" customWidth="1"/>
    <col min="10767" max="10767" width="4.28515625" style="868" customWidth="1"/>
    <col min="10768" max="10768" width="3.7109375" style="868" customWidth="1"/>
    <col min="10769" max="10769" width="4.28515625" style="868" customWidth="1"/>
    <col min="10770" max="10770" width="3.7109375" style="868" customWidth="1"/>
    <col min="10771" max="10771" width="4.28515625" style="868" customWidth="1"/>
    <col min="10772" max="10772" width="3.7109375" style="868" customWidth="1"/>
    <col min="10773" max="10773" width="4.28515625" style="868" customWidth="1"/>
    <col min="10774" max="10774" width="3.7109375" style="868" customWidth="1"/>
    <col min="10775" max="10775" width="4.28515625" style="868" customWidth="1"/>
    <col min="10776" max="10776" width="3.7109375" style="868" customWidth="1"/>
    <col min="10777" max="10777" width="4.28515625" style="868" customWidth="1"/>
    <col min="10778" max="10778" width="3.7109375" style="868" customWidth="1"/>
    <col min="10779" max="10779" width="4.28515625" style="868" customWidth="1"/>
    <col min="10780" max="10780" width="3.7109375" style="868" customWidth="1"/>
    <col min="10781" max="10781" width="4.28515625" style="868" customWidth="1"/>
    <col min="10782" max="10782" width="3.7109375" style="868" customWidth="1"/>
    <col min="10783" max="10783" width="7.140625" style="868" customWidth="1"/>
    <col min="10784" max="10784" width="3.7109375" style="868" customWidth="1"/>
    <col min="10785" max="11008" width="8.85546875" style="868"/>
    <col min="11009" max="11009" width="15.140625" style="868" customWidth="1"/>
    <col min="11010" max="11010" width="15.28515625" style="868" customWidth="1"/>
    <col min="11011" max="11011" width="5.140625" style="868" customWidth="1"/>
    <col min="11012" max="11012" width="3.7109375" style="868" customWidth="1"/>
    <col min="11013" max="11013" width="5" style="868" customWidth="1"/>
    <col min="11014" max="11014" width="3.7109375" style="868" customWidth="1"/>
    <col min="11015" max="11015" width="4.28515625" style="868" customWidth="1"/>
    <col min="11016" max="11016" width="3.7109375" style="868" customWidth="1"/>
    <col min="11017" max="11017" width="4.28515625" style="868" customWidth="1"/>
    <col min="11018" max="11018" width="3.7109375" style="868" customWidth="1"/>
    <col min="11019" max="11019" width="4.28515625" style="868" customWidth="1"/>
    <col min="11020" max="11020" width="3.7109375" style="868" customWidth="1"/>
    <col min="11021" max="11021" width="4.28515625" style="868" customWidth="1"/>
    <col min="11022" max="11022" width="3.7109375" style="868" customWidth="1"/>
    <col min="11023" max="11023" width="4.28515625" style="868" customWidth="1"/>
    <col min="11024" max="11024" width="3.7109375" style="868" customWidth="1"/>
    <col min="11025" max="11025" width="4.28515625" style="868" customWidth="1"/>
    <col min="11026" max="11026" width="3.7109375" style="868" customWidth="1"/>
    <col min="11027" max="11027" width="4.28515625" style="868" customWidth="1"/>
    <col min="11028" max="11028" width="3.7109375" style="868" customWidth="1"/>
    <col min="11029" max="11029" width="4.28515625" style="868" customWidth="1"/>
    <col min="11030" max="11030" width="3.7109375" style="868" customWidth="1"/>
    <col min="11031" max="11031" width="4.28515625" style="868" customWidth="1"/>
    <col min="11032" max="11032" width="3.7109375" style="868" customWidth="1"/>
    <col min="11033" max="11033" width="4.28515625" style="868" customWidth="1"/>
    <col min="11034" max="11034" width="3.7109375" style="868" customWidth="1"/>
    <col min="11035" max="11035" width="4.28515625" style="868" customWidth="1"/>
    <col min="11036" max="11036" width="3.7109375" style="868" customWidth="1"/>
    <col min="11037" max="11037" width="4.28515625" style="868" customWidth="1"/>
    <col min="11038" max="11038" width="3.7109375" style="868" customWidth="1"/>
    <col min="11039" max="11039" width="7.140625" style="868" customWidth="1"/>
    <col min="11040" max="11040" width="3.7109375" style="868" customWidth="1"/>
    <col min="11041" max="11264" width="8.85546875" style="868"/>
    <col min="11265" max="11265" width="15.140625" style="868" customWidth="1"/>
    <col min="11266" max="11266" width="15.28515625" style="868" customWidth="1"/>
    <col min="11267" max="11267" width="5.140625" style="868" customWidth="1"/>
    <col min="11268" max="11268" width="3.7109375" style="868" customWidth="1"/>
    <col min="11269" max="11269" width="5" style="868" customWidth="1"/>
    <col min="11270" max="11270" width="3.7109375" style="868" customWidth="1"/>
    <col min="11271" max="11271" width="4.28515625" style="868" customWidth="1"/>
    <col min="11272" max="11272" width="3.7109375" style="868" customWidth="1"/>
    <col min="11273" max="11273" width="4.28515625" style="868" customWidth="1"/>
    <col min="11274" max="11274" width="3.7109375" style="868" customWidth="1"/>
    <col min="11275" max="11275" width="4.28515625" style="868" customWidth="1"/>
    <col min="11276" max="11276" width="3.7109375" style="868" customWidth="1"/>
    <col min="11277" max="11277" width="4.28515625" style="868" customWidth="1"/>
    <col min="11278" max="11278" width="3.7109375" style="868" customWidth="1"/>
    <col min="11279" max="11279" width="4.28515625" style="868" customWidth="1"/>
    <col min="11280" max="11280" width="3.7109375" style="868" customWidth="1"/>
    <col min="11281" max="11281" width="4.28515625" style="868" customWidth="1"/>
    <col min="11282" max="11282" width="3.7109375" style="868" customWidth="1"/>
    <col min="11283" max="11283" width="4.28515625" style="868" customWidth="1"/>
    <col min="11284" max="11284" width="3.7109375" style="868" customWidth="1"/>
    <col min="11285" max="11285" width="4.28515625" style="868" customWidth="1"/>
    <col min="11286" max="11286" width="3.7109375" style="868" customWidth="1"/>
    <col min="11287" max="11287" width="4.28515625" style="868" customWidth="1"/>
    <col min="11288" max="11288" width="3.7109375" style="868" customWidth="1"/>
    <col min="11289" max="11289" width="4.28515625" style="868" customWidth="1"/>
    <col min="11290" max="11290" width="3.7109375" style="868" customWidth="1"/>
    <col min="11291" max="11291" width="4.28515625" style="868" customWidth="1"/>
    <col min="11292" max="11292" width="3.7109375" style="868" customWidth="1"/>
    <col min="11293" max="11293" width="4.28515625" style="868" customWidth="1"/>
    <col min="11294" max="11294" width="3.7109375" style="868" customWidth="1"/>
    <col min="11295" max="11295" width="7.140625" style="868" customWidth="1"/>
    <col min="11296" max="11296" width="3.7109375" style="868" customWidth="1"/>
    <col min="11297" max="11520" width="8.85546875" style="868"/>
    <col min="11521" max="11521" width="15.140625" style="868" customWidth="1"/>
    <col min="11522" max="11522" width="15.28515625" style="868" customWidth="1"/>
    <col min="11523" max="11523" width="5.140625" style="868" customWidth="1"/>
    <col min="11524" max="11524" width="3.7109375" style="868" customWidth="1"/>
    <col min="11525" max="11525" width="5" style="868" customWidth="1"/>
    <col min="11526" max="11526" width="3.7109375" style="868" customWidth="1"/>
    <col min="11527" max="11527" width="4.28515625" style="868" customWidth="1"/>
    <col min="11528" max="11528" width="3.7109375" style="868" customWidth="1"/>
    <col min="11529" max="11529" width="4.28515625" style="868" customWidth="1"/>
    <col min="11530" max="11530" width="3.7109375" style="868" customWidth="1"/>
    <col min="11531" max="11531" width="4.28515625" style="868" customWidth="1"/>
    <col min="11532" max="11532" width="3.7109375" style="868" customWidth="1"/>
    <col min="11533" max="11533" width="4.28515625" style="868" customWidth="1"/>
    <col min="11534" max="11534" width="3.7109375" style="868" customWidth="1"/>
    <col min="11535" max="11535" width="4.28515625" style="868" customWidth="1"/>
    <col min="11536" max="11536" width="3.7109375" style="868" customWidth="1"/>
    <col min="11537" max="11537" width="4.28515625" style="868" customWidth="1"/>
    <col min="11538" max="11538" width="3.7109375" style="868" customWidth="1"/>
    <col min="11539" max="11539" width="4.28515625" style="868" customWidth="1"/>
    <col min="11540" max="11540" width="3.7109375" style="868" customWidth="1"/>
    <col min="11541" max="11541" width="4.28515625" style="868" customWidth="1"/>
    <col min="11542" max="11542" width="3.7109375" style="868" customWidth="1"/>
    <col min="11543" max="11543" width="4.28515625" style="868" customWidth="1"/>
    <col min="11544" max="11544" width="3.7109375" style="868" customWidth="1"/>
    <col min="11545" max="11545" width="4.28515625" style="868" customWidth="1"/>
    <col min="11546" max="11546" width="3.7109375" style="868" customWidth="1"/>
    <col min="11547" max="11547" width="4.28515625" style="868" customWidth="1"/>
    <col min="11548" max="11548" width="3.7109375" style="868" customWidth="1"/>
    <col min="11549" max="11549" width="4.28515625" style="868" customWidth="1"/>
    <col min="11550" max="11550" width="3.7109375" style="868" customWidth="1"/>
    <col min="11551" max="11551" width="7.140625" style="868" customWidth="1"/>
    <col min="11552" max="11552" width="3.7109375" style="868" customWidth="1"/>
    <col min="11553" max="11776" width="8.85546875" style="868"/>
    <col min="11777" max="11777" width="15.140625" style="868" customWidth="1"/>
    <col min="11778" max="11778" width="15.28515625" style="868" customWidth="1"/>
    <col min="11779" max="11779" width="5.140625" style="868" customWidth="1"/>
    <col min="11780" max="11780" width="3.7109375" style="868" customWidth="1"/>
    <col min="11781" max="11781" width="5" style="868" customWidth="1"/>
    <col min="11782" max="11782" width="3.7109375" style="868" customWidth="1"/>
    <col min="11783" max="11783" width="4.28515625" style="868" customWidth="1"/>
    <col min="11784" max="11784" width="3.7109375" style="868" customWidth="1"/>
    <col min="11785" max="11785" width="4.28515625" style="868" customWidth="1"/>
    <col min="11786" max="11786" width="3.7109375" style="868" customWidth="1"/>
    <col min="11787" max="11787" width="4.28515625" style="868" customWidth="1"/>
    <col min="11788" max="11788" width="3.7109375" style="868" customWidth="1"/>
    <col min="11789" max="11789" width="4.28515625" style="868" customWidth="1"/>
    <col min="11790" max="11790" width="3.7109375" style="868" customWidth="1"/>
    <col min="11791" max="11791" width="4.28515625" style="868" customWidth="1"/>
    <col min="11792" max="11792" width="3.7109375" style="868" customWidth="1"/>
    <col min="11793" max="11793" width="4.28515625" style="868" customWidth="1"/>
    <col min="11794" max="11794" width="3.7109375" style="868" customWidth="1"/>
    <col min="11795" max="11795" width="4.28515625" style="868" customWidth="1"/>
    <col min="11796" max="11796" width="3.7109375" style="868" customWidth="1"/>
    <col min="11797" max="11797" width="4.28515625" style="868" customWidth="1"/>
    <col min="11798" max="11798" width="3.7109375" style="868" customWidth="1"/>
    <col min="11799" max="11799" width="4.28515625" style="868" customWidth="1"/>
    <col min="11800" max="11800" width="3.7109375" style="868" customWidth="1"/>
    <col min="11801" max="11801" width="4.28515625" style="868" customWidth="1"/>
    <col min="11802" max="11802" width="3.7109375" style="868" customWidth="1"/>
    <col min="11803" max="11803" width="4.28515625" style="868" customWidth="1"/>
    <col min="11804" max="11804" width="3.7109375" style="868" customWidth="1"/>
    <col min="11805" max="11805" width="4.28515625" style="868" customWidth="1"/>
    <col min="11806" max="11806" width="3.7109375" style="868" customWidth="1"/>
    <col min="11807" max="11807" width="7.140625" style="868" customWidth="1"/>
    <col min="11808" max="11808" width="3.7109375" style="868" customWidth="1"/>
    <col min="11809" max="12032" width="8.85546875" style="868"/>
    <col min="12033" max="12033" width="15.140625" style="868" customWidth="1"/>
    <col min="12034" max="12034" width="15.28515625" style="868" customWidth="1"/>
    <col min="12035" max="12035" width="5.140625" style="868" customWidth="1"/>
    <col min="12036" max="12036" width="3.7109375" style="868" customWidth="1"/>
    <col min="12037" max="12037" width="5" style="868" customWidth="1"/>
    <col min="12038" max="12038" width="3.7109375" style="868" customWidth="1"/>
    <col min="12039" max="12039" width="4.28515625" style="868" customWidth="1"/>
    <col min="12040" max="12040" width="3.7109375" style="868" customWidth="1"/>
    <col min="12041" max="12041" width="4.28515625" style="868" customWidth="1"/>
    <col min="12042" max="12042" width="3.7109375" style="868" customWidth="1"/>
    <col min="12043" max="12043" width="4.28515625" style="868" customWidth="1"/>
    <col min="12044" max="12044" width="3.7109375" style="868" customWidth="1"/>
    <col min="12045" max="12045" width="4.28515625" style="868" customWidth="1"/>
    <col min="12046" max="12046" width="3.7109375" style="868" customWidth="1"/>
    <col min="12047" max="12047" width="4.28515625" style="868" customWidth="1"/>
    <col min="12048" max="12048" width="3.7109375" style="868" customWidth="1"/>
    <col min="12049" max="12049" width="4.28515625" style="868" customWidth="1"/>
    <col min="12050" max="12050" width="3.7109375" style="868" customWidth="1"/>
    <col min="12051" max="12051" width="4.28515625" style="868" customWidth="1"/>
    <col min="12052" max="12052" width="3.7109375" style="868" customWidth="1"/>
    <col min="12053" max="12053" width="4.28515625" style="868" customWidth="1"/>
    <col min="12054" max="12054" width="3.7109375" style="868" customWidth="1"/>
    <col min="12055" max="12055" width="4.28515625" style="868" customWidth="1"/>
    <col min="12056" max="12056" width="3.7109375" style="868" customWidth="1"/>
    <col min="12057" max="12057" width="4.28515625" style="868" customWidth="1"/>
    <col min="12058" max="12058" width="3.7109375" style="868" customWidth="1"/>
    <col min="12059" max="12059" width="4.28515625" style="868" customWidth="1"/>
    <col min="12060" max="12060" width="3.7109375" style="868" customWidth="1"/>
    <col min="12061" max="12061" width="4.28515625" style="868" customWidth="1"/>
    <col min="12062" max="12062" width="3.7109375" style="868" customWidth="1"/>
    <col min="12063" max="12063" width="7.140625" style="868" customWidth="1"/>
    <col min="12064" max="12064" width="3.7109375" style="868" customWidth="1"/>
    <col min="12065" max="12288" width="8.85546875" style="868"/>
    <col min="12289" max="12289" width="15.140625" style="868" customWidth="1"/>
    <col min="12290" max="12290" width="15.28515625" style="868" customWidth="1"/>
    <col min="12291" max="12291" width="5.140625" style="868" customWidth="1"/>
    <col min="12292" max="12292" width="3.7109375" style="868" customWidth="1"/>
    <col min="12293" max="12293" width="5" style="868" customWidth="1"/>
    <col min="12294" max="12294" width="3.7109375" style="868" customWidth="1"/>
    <col min="12295" max="12295" width="4.28515625" style="868" customWidth="1"/>
    <col min="12296" max="12296" width="3.7109375" style="868" customWidth="1"/>
    <col min="12297" max="12297" width="4.28515625" style="868" customWidth="1"/>
    <col min="12298" max="12298" width="3.7109375" style="868" customWidth="1"/>
    <col min="12299" max="12299" width="4.28515625" style="868" customWidth="1"/>
    <col min="12300" max="12300" width="3.7109375" style="868" customWidth="1"/>
    <col min="12301" max="12301" width="4.28515625" style="868" customWidth="1"/>
    <col min="12302" max="12302" width="3.7109375" style="868" customWidth="1"/>
    <col min="12303" max="12303" width="4.28515625" style="868" customWidth="1"/>
    <col min="12304" max="12304" width="3.7109375" style="868" customWidth="1"/>
    <col min="12305" max="12305" width="4.28515625" style="868" customWidth="1"/>
    <col min="12306" max="12306" width="3.7109375" style="868" customWidth="1"/>
    <col min="12307" max="12307" width="4.28515625" style="868" customWidth="1"/>
    <col min="12308" max="12308" width="3.7109375" style="868" customWidth="1"/>
    <col min="12309" max="12309" width="4.28515625" style="868" customWidth="1"/>
    <col min="12310" max="12310" width="3.7109375" style="868" customWidth="1"/>
    <col min="12311" max="12311" width="4.28515625" style="868" customWidth="1"/>
    <col min="12312" max="12312" width="3.7109375" style="868" customWidth="1"/>
    <col min="12313" max="12313" width="4.28515625" style="868" customWidth="1"/>
    <col min="12314" max="12314" width="3.7109375" style="868" customWidth="1"/>
    <col min="12315" max="12315" width="4.28515625" style="868" customWidth="1"/>
    <col min="12316" max="12316" width="3.7109375" style="868" customWidth="1"/>
    <col min="12317" max="12317" width="4.28515625" style="868" customWidth="1"/>
    <col min="12318" max="12318" width="3.7109375" style="868" customWidth="1"/>
    <col min="12319" max="12319" width="7.140625" style="868" customWidth="1"/>
    <col min="12320" max="12320" width="3.7109375" style="868" customWidth="1"/>
    <col min="12321" max="12544" width="8.85546875" style="868"/>
    <col min="12545" max="12545" width="15.140625" style="868" customWidth="1"/>
    <col min="12546" max="12546" width="15.28515625" style="868" customWidth="1"/>
    <col min="12547" max="12547" width="5.140625" style="868" customWidth="1"/>
    <col min="12548" max="12548" width="3.7109375" style="868" customWidth="1"/>
    <col min="12549" max="12549" width="5" style="868" customWidth="1"/>
    <col min="12550" max="12550" width="3.7109375" style="868" customWidth="1"/>
    <col min="12551" max="12551" width="4.28515625" style="868" customWidth="1"/>
    <col min="12552" max="12552" width="3.7109375" style="868" customWidth="1"/>
    <col min="12553" max="12553" width="4.28515625" style="868" customWidth="1"/>
    <col min="12554" max="12554" width="3.7109375" style="868" customWidth="1"/>
    <col min="12555" max="12555" width="4.28515625" style="868" customWidth="1"/>
    <col min="12556" max="12556" width="3.7109375" style="868" customWidth="1"/>
    <col min="12557" max="12557" width="4.28515625" style="868" customWidth="1"/>
    <col min="12558" max="12558" width="3.7109375" style="868" customWidth="1"/>
    <col min="12559" max="12559" width="4.28515625" style="868" customWidth="1"/>
    <col min="12560" max="12560" width="3.7109375" style="868" customWidth="1"/>
    <col min="12561" max="12561" width="4.28515625" style="868" customWidth="1"/>
    <col min="12562" max="12562" width="3.7109375" style="868" customWidth="1"/>
    <col min="12563" max="12563" width="4.28515625" style="868" customWidth="1"/>
    <col min="12564" max="12564" width="3.7109375" style="868" customWidth="1"/>
    <col min="12565" max="12565" width="4.28515625" style="868" customWidth="1"/>
    <col min="12566" max="12566" width="3.7109375" style="868" customWidth="1"/>
    <col min="12567" max="12567" width="4.28515625" style="868" customWidth="1"/>
    <col min="12568" max="12568" width="3.7109375" style="868" customWidth="1"/>
    <col min="12569" max="12569" width="4.28515625" style="868" customWidth="1"/>
    <col min="12570" max="12570" width="3.7109375" style="868" customWidth="1"/>
    <col min="12571" max="12571" width="4.28515625" style="868" customWidth="1"/>
    <col min="12572" max="12572" width="3.7109375" style="868" customWidth="1"/>
    <col min="12573" max="12573" width="4.28515625" style="868" customWidth="1"/>
    <col min="12574" max="12574" width="3.7109375" style="868" customWidth="1"/>
    <col min="12575" max="12575" width="7.140625" style="868" customWidth="1"/>
    <col min="12576" max="12576" width="3.7109375" style="868" customWidth="1"/>
    <col min="12577" max="12800" width="8.85546875" style="868"/>
    <col min="12801" max="12801" width="15.140625" style="868" customWidth="1"/>
    <col min="12802" max="12802" width="15.28515625" style="868" customWidth="1"/>
    <col min="12803" max="12803" width="5.140625" style="868" customWidth="1"/>
    <col min="12804" max="12804" width="3.7109375" style="868" customWidth="1"/>
    <col min="12805" max="12805" width="5" style="868" customWidth="1"/>
    <col min="12806" max="12806" width="3.7109375" style="868" customWidth="1"/>
    <col min="12807" max="12807" width="4.28515625" style="868" customWidth="1"/>
    <col min="12808" max="12808" width="3.7109375" style="868" customWidth="1"/>
    <col min="12809" max="12809" width="4.28515625" style="868" customWidth="1"/>
    <col min="12810" max="12810" width="3.7109375" style="868" customWidth="1"/>
    <col min="12811" max="12811" width="4.28515625" style="868" customWidth="1"/>
    <col min="12812" max="12812" width="3.7109375" style="868" customWidth="1"/>
    <col min="12813" max="12813" width="4.28515625" style="868" customWidth="1"/>
    <col min="12814" max="12814" width="3.7109375" style="868" customWidth="1"/>
    <col min="12815" max="12815" width="4.28515625" style="868" customWidth="1"/>
    <col min="12816" max="12816" width="3.7109375" style="868" customWidth="1"/>
    <col min="12817" max="12817" width="4.28515625" style="868" customWidth="1"/>
    <col min="12818" max="12818" width="3.7109375" style="868" customWidth="1"/>
    <col min="12819" max="12819" width="4.28515625" style="868" customWidth="1"/>
    <col min="12820" max="12820" width="3.7109375" style="868" customWidth="1"/>
    <col min="12821" max="12821" width="4.28515625" style="868" customWidth="1"/>
    <col min="12822" max="12822" width="3.7109375" style="868" customWidth="1"/>
    <col min="12823" max="12823" width="4.28515625" style="868" customWidth="1"/>
    <col min="12824" max="12824" width="3.7109375" style="868" customWidth="1"/>
    <col min="12825" max="12825" width="4.28515625" style="868" customWidth="1"/>
    <col min="12826" max="12826" width="3.7109375" style="868" customWidth="1"/>
    <col min="12827" max="12827" width="4.28515625" style="868" customWidth="1"/>
    <col min="12828" max="12828" width="3.7109375" style="868" customWidth="1"/>
    <col min="12829" max="12829" width="4.28515625" style="868" customWidth="1"/>
    <col min="12830" max="12830" width="3.7109375" style="868" customWidth="1"/>
    <col min="12831" max="12831" width="7.140625" style="868" customWidth="1"/>
    <col min="12832" max="12832" width="3.7109375" style="868" customWidth="1"/>
    <col min="12833" max="13056" width="8.85546875" style="868"/>
    <col min="13057" max="13057" width="15.140625" style="868" customWidth="1"/>
    <col min="13058" max="13058" width="15.28515625" style="868" customWidth="1"/>
    <col min="13059" max="13059" width="5.140625" style="868" customWidth="1"/>
    <col min="13060" max="13060" width="3.7109375" style="868" customWidth="1"/>
    <col min="13061" max="13061" width="5" style="868" customWidth="1"/>
    <col min="13062" max="13062" width="3.7109375" style="868" customWidth="1"/>
    <col min="13063" max="13063" width="4.28515625" style="868" customWidth="1"/>
    <col min="13064" max="13064" width="3.7109375" style="868" customWidth="1"/>
    <col min="13065" max="13065" width="4.28515625" style="868" customWidth="1"/>
    <col min="13066" max="13066" width="3.7109375" style="868" customWidth="1"/>
    <col min="13067" max="13067" width="4.28515625" style="868" customWidth="1"/>
    <col min="13068" max="13068" width="3.7109375" style="868" customWidth="1"/>
    <col min="13069" max="13069" width="4.28515625" style="868" customWidth="1"/>
    <col min="13070" max="13070" width="3.7109375" style="868" customWidth="1"/>
    <col min="13071" max="13071" width="4.28515625" style="868" customWidth="1"/>
    <col min="13072" max="13072" width="3.7109375" style="868" customWidth="1"/>
    <col min="13073" max="13073" width="4.28515625" style="868" customWidth="1"/>
    <col min="13074" max="13074" width="3.7109375" style="868" customWidth="1"/>
    <col min="13075" max="13075" width="4.28515625" style="868" customWidth="1"/>
    <col min="13076" max="13076" width="3.7109375" style="868" customWidth="1"/>
    <col min="13077" max="13077" width="4.28515625" style="868" customWidth="1"/>
    <col min="13078" max="13078" width="3.7109375" style="868" customWidth="1"/>
    <col min="13079" max="13079" width="4.28515625" style="868" customWidth="1"/>
    <col min="13080" max="13080" width="3.7109375" style="868" customWidth="1"/>
    <col min="13081" max="13081" width="4.28515625" style="868" customWidth="1"/>
    <col min="13082" max="13082" width="3.7109375" style="868" customWidth="1"/>
    <col min="13083" max="13083" width="4.28515625" style="868" customWidth="1"/>
    <col min="13084" max="13084" width="3.7109375" style="868" customWidth="1"/>
    <col min="13085" max="13085" width="4.28515625" style="868" customWidth="1"/>
    <col min="13086" max="13086" width="3.7109375" style="868" customWidth="1"/>
    <col min="13087" max="13087" width="7.140625" style="868" customWidth="1"/>
    <col min="13088" max="13088" width="3.7109375" style="868" customWidth="1"/>
    <col min="13089" max="13312" width="8.85546875" style="868"/>
    <col min="13313" max="13313" width="15.140625" style="868" customWidth="1"/>
    <col min="13314" max="13314" width="15.28515625" style="868" customWidth="1"/>
    <col min="13315" max="13315" width="5.140625" style="868" customWidth="1"/>
    <col min="13316" max="13316" width="3.7109375" style="868" customWidth="1"/>
    <col min="13317" max="13317" width="5" style="868" customWidth="1"/>
    <col min="13318" max="13318" width="3.7109375" style="868" customWidth="1"/>
    <col min="13319" max="13319" width="4.28515625" style="868" customWidth="1"/>
    <col min="13320" max="13320" width="3.7109375" style="868" customWidth="1"/>
    <col min="13321" max="13321" width="4.28515625" style="868" customWidth="1"/>
    <col min="13322" max="13322" width="3.7109375" style="868" customWidth="1"/>
    <col min="13323" max="13323" width="4.28515625" style="868" customWidth="1"/>
    <col min="13324" max="13324" width="3.7109375" style="868" customWidth="1"/>
    <col min="13325" max="13325" width="4.28515625" style="868" customWidth="1"/>
    <col min="13326" max="13326" width="3.7109375" style="868" customWidth="1"/>
    <col min="13327" max="13327" width="4.28515625" style="868" customWidth="1"/>
    <col min="13328" max="13328" width="3.7109375" style="868" customWidth="1"/>
    <col min="13329" max="13329" width="4.28515625" style="868" customWidth="1"/>
    <col min="13330" max="13330" width="3.7109375" style="868" customWidth="1"/>
    <col min="13331" max="13331" width="4.28515625" style="868" customWidth="1"/>
    <col min="13332" max="13332" width="3.7109375" style="868" customWidth="1"/>
    <col min="13333" max="13333" width="4.28515625" style="868" customWidth="1"/>
    <col min="13334" max="13334" width="3.7109375" style="868" customWidth="1"/>
    <col min="13335" max="13335" width="4.28515625" style="868" customWidth="1"/>
    <col min="13336" max="13336" width="3.7109375" style="868" customWidth="1"/>
    <col min="13337" max="13337" width="4.28515625" style="868" customWidth="1"/>
    <col min="13338" max="13338" width="3.7109375" style="868" customWidth="1"/>
    <col min="13339" max="13339" width="4.28515625" style="868" customWidth="1"/>
    <col min="13340" max="13340" width="3.7109375" style="868" customWidth="1"/>
    <col min="13341" max="13341" width="4.28515625" style="868" customWidth="1"/>
    <col min="13342" max="13342" width="3.7109375" style="868" customWidth="1"/>
    <col min="13343" max="13343" width="7.140625" style="868" customWidth="1"/>
    <col min="13344" max="13344" width="3.7109375" style="868" customWidth="1"/>
    <col min="13345" max="13568" width="8.85546875" style="868"/>
    <col min="13569" max="13569" width="15.140625" style="868" customWidth="1"/>
    <col min="13570" max="13570" width="15.28515625" style="868" customWidth="1"/>
    <col min="13571" max="13571" width="5.140625" style="868" customWidth="1"/>
    <col min="13572" max="13572" width="3.7109375" style="868" customWidth="1"/>
    <col min="13573" max="13573" width="5" style="868" customWidth="1"/>
    <col min="13574" max="13574" width="3.7109375" style="868" customWidth="1"/>
    <col min="13575" max="13575" width="4.28515625" style="868" customWidth="1"/>
    <col min="13576" max="13576" width="3.7109375" style="868" customWidth="1"/>
    <col min="13577" max="13577" width="4.28515625" style="868" customWidth="1"/>
    <col min="13578" max="13578" width="3.7109375" style="868" customWidth="1"/>
    <col min="13579" max="13579" width="4.28515625" style="868" customWidth="1"/>
    <col min="13580" max="13580" width="3.7109375" style="868" customWidth="1"/>
    <col min="13581" max="13581" width="4.28515625" style="868" customWidth="1"/>
    <col min="13582" max="13582" width="3.7109375" style="868" customWidth="1"/>
    <col min="13583" max="13583" width="4.28515625" style="868" customWidth="1"/>
    <col min="13584" max="13584" width="3.7109375" style="868" customWidth="1"/>
    <col min="13585" max="13585" width="4.28515625" style="868" customWidth="1"/>
    <col min="13586" max="13586" width="3.7109375" style="868" customWidth="1"/>
    <col min="13587" max="13587" width="4.28515625" style="868" customWidth="1"/>
    <col min="13588" max="13588" width="3.7109375" style="868" customWidth="1"/>
    <col min="13589" max="13589" width="4.28515625" style="868" customWidth="1"/>
    <col min="13590" max="13590" width="3.7109375" style="868" customWidth="1"/>
    <col min="13591" max="13591" width="4.28515625" style="868" customWidth="1"/>
    <col min="13592" max="13592" width="3.7109375" style="868" customWidth="1"/>
    <col min="13593" max="13593" width="4.28515625" style="868" customWidth="1"/>
    <col min="13594" max="13594" width="3.7109375" style="868" customWidth="1"/>
    <col min="13595" max="13595" width="4.28515625" style="868" customWidth="1"/>
    <col min="13596" max="13596" width="3.7109375" style="868" customWidth="1"/>
    <col min="13597" max="13597" width="4.28515625" style="868" customWidth="1"/>
    <col min="13598" max="13598" width="3.7109375" style="868" customWidth="1"/>
    <col min="13599" max="13599" width="7.140625" style="868" customWidth="1"/>
    <col min="13600" max="13600" width="3.7109375" style="868" customWidth="1"/>
    <col min="13601" max="13824" width="8.85546875" style="868"/>
    <col min="13825" max="13825" width="15.140625" style="868" customWidth="1"/>
    <col min="13826" max="13826" width="15.28515625" style="868" customWidth="1"/>
    <col min="13827" max="13827" width="5.140625" style="868" customWidth="1"/>
    <col min="13828" max="13828" width="3.7109375" style="868" customWidth="1"/>
    <col min="13829" max="13829" width="5" style="868" customWidth="1"/>
    <col min="13830" max="13830" width="3.7109375" style="868" customWidth="1"/>
    <col min="13831" max="13831" width="4.28515625" style="868" customWidth="1"/>
    <col min="13832" max="13832" width="3.7109375" style="868" customWidth="1"/>
    <col min="13833" max="13833" width="4.28515625" style="868" customWidth="1"/>
    <col min="13834" max="13834" width="3.7109375" style="868" customWidth="1"/>
    <col min="13835" max="13835" width="4.28515625" style="868" customWidth="1"/>
    <col min="13836" max="13836" width="3.7109375" style="868" customWidth="1"/>
    <col min="13837" max="13837" width="4.28515625" style="868" customWidth="1"/>
    <col min="13838" max="13838" width="3.7109375" style="868" customWidth="1"/>
    <col min="13839" max="13839" width="4.28515625" style="868" customWidth="1"/>
    <col min="13840" max="13840" width="3.7109375" style="868" customWidth="1"/>
    <col min="13841" max="13841" width="4.28515625" style="868" customWidth="1"/>
    <col min="13842" max="13842" width="3.7109375" style="868" customWidth="1"/>
    <col min="13843" max="13843" width="4.28515625" style="868" customWidth="1"/>
    <col min="13844" max="13844" width="3.7109375" style="868" customWidth="1"/>
    <col min="13845" max="13845" width="4.28515625" style="868" customWidth="1"/>
    <col min="13846" max="13846" width="3.7109375" style="868" customWidth="1"/>
    <col min="13847" max="13847" width="4.28515625" style="868" customWidth="1"/>
    <col min="13848" max="13848" width="3.7109375" style="868" customWidth="1"/>
    <col min="13849" max="13849" width="4.28515625" style="868" customWidth="1"/>
    <col min="13850" max="13850" width="3.7109375" style="868" customWidth="1"/>
    <col min="13851" max="13851" width="4.28515625" style="868" customWidth="1"/>
    <col min="13852" max="13852" width="3.7109375" style="868" customWidth="1"/>
    <col min="13853" max="13853" width="4.28515625" style="868" customWidth="1"/>
    <col min="13854" max="13854" width="3.7109375" style="868" customWidth="1"/>
    <col min="13855" max="13855" width="7.140625" style="868" customWidth="1"/>
    <col min="13856" max="13856" width="3.7109375" style="868" customWidth="1"/>
    <col min="13857" max="14080" width="8.85546875" style="868"/>
    <col min="14081" max="14081" width="15.140625" style="868" customWidth="1"/>
    <col min="14082" max="14082" width="15.28515625" style="868" customWidth="1"/>
    <col min="14083" max="14083" width="5.140625" style="868" customWidth="1"/>
    <col min="14084" max="14084" width="3.7109375" style="868" customWidth="1"/>
    <col min="14085" max="14085" width="5" style="868" customWidth="1"/>
    <col min="14086" max="14086" width="3.7109375" style="868" customWidth="1"/>
    <col min="14087" max="14087" width="4.28515625" style="868" customWidth="1"/>
    <col min="14088" max="14088" width="3.7109375" style="868" customWidth="1"/>
    <col min="14089" max="14089" width="4.28515625" style="868" customWidth="1"/>
    <col min="14090" max="14090" width="3.7109375" style="868" customWidth="1"/>
    <col min="14091" max="14091" width="4.28515625" style="868" customWidth="1"/>
    <col min="14092" max="14092" width="3.7109375" style="868" customWidth="1"/>
    <col min="14093" max="14093" width="4.28515625" style="868" customWidth="1"/>
    <col min="14094" max="14094" width="3.7109375" style="868" customWidth="1"/>
    <col min="14095" max="14095" width="4.28515625" style="868" customWidth="1"/>
    <col min="14096" max="14096" width="3.7109375" style="868" customWidth="1"/>
    <col min="14097" max="14097" width="4.28515625" style="868" customWidth="1"/>
    <col min="14098" max="14098" width="3.7109375" style="868" customWidth="1"/>
    <col min="14099" max="14099" width="4.28515625" style="868" customWidth="1"/>
    <col min="14100" max="14100" width="3.7109375" style="868" customWidth="1"/>
    <col min="14101" max="14101" width="4.28515625" style="868" customWidth="1"/>
    <col min="14102" max="14102" width="3.7109375" style="868" customWidth="1"/>
    <col min="14103" max="14103" width="4.28515625" style="868" customWidth="1"/>
    <col min="14104" max="14104" width="3.7109375" style="868" customWidth="1"/>
    <col min="14105" max="14105" width="4.28515625" style="868" customWidth="1"/>
    <col min="14106" max="14106" width="3.7109375" style="868" customWidth="1"/>
    <col min="14107" max="14107" width="4.28515625" style="868" customWidth="1"/>
    <col min="14108" max="14108" width="3.7109375" style="868" customWidth="1"/>
    <col min="14109" max="14109" width="4.28515625" style="868" customWidth="1"/>
    <col min="14110" max="14110" width="3.7109375" style="868" customWidth="1"/>
    <col min="14111" max="14111" width="7.140625" style="868" customWidth="1"/>
    <col min="14112" max="14112" width="3.7109375" style="868" customWidth="1"/>
    <col min="14113" max="14336" width="8.85546875" style="868"/>
    <col min="14337" max="14337" width="15.140625" style="868" customWidth="1"/>
    <col min="14338" max="14338" width="15.28515625" style="868" customWidth="1"/>
    <col min="14339" max="14339" width="5.140625" style="868" customWidth="1"/>
    <col min="14340" max="14340" width="3.7109375" style="868" customWidth="1"/>
    <col min="14341" max="14341" width="5" style="868" customWidth="1"/>
    <col min="14342" max="14342" width="3.7109375" style="868" customWidth="1"/>
    <col min="14343" max="14343" width="4.28515625" style="868" customWidth="1"/>
    <col min="14344" max="14344" width="3.7109375" style="868" customWidth="1"/>
    <col min="14345" max="14345" width="4.28515625" style="868" customWidth="1"/>
    <col min="14346" max="14346" width="3.7109375" style="868" customWidth="1"/>
    <col min="14347" max="14347" width="4.28515625" style="868" customWidth="1"/>
    <col min="14348" max="14348" width="3.7109375" style="868" customWidth="1"/>
    <col min="14349" max="14349" width="4.28515625" style="868" customWidth="1"/>
    <col min="14350" max="14350" width="3.7109375" style="868" customWidth="1"/>
    <col min="14351" max="14351" width="4.28515625" style="868" customWidth="1"/>
    <col min="14352" max="14352" width="3.7109375" style="868" customWidth="1"/>
    <col min="14353" max="14353" width="4.28515625" style="868" customWidth="1"/>
    <col min="14354" max="14354" width="3.7109375" style="868" customWidth="1"/>
    <col min="14355" max="14355" width="4.28515625" style="868" customWidth="1"/>
    <col min="14356" max="14356" width="3.7109375" style="868" customWidth="1"/>
    <col min="14357" max="14357" width="4.28515625" style="868" customWidth="1"/>
    <col min="14358" max="14358" width="3.7109375" style="868" customWidth="1"/>
    <col min="14359" max="14359" width="4.28515625" style="868" customWidth="1"/>
    <col min="14360" max="14360" width="3.7109375" style="868" customWidth="1"/>
    <col min="14361" max="14361" width="4.28515625" style="868" customWidth="1"/>
    <col min="14362" max="14362" width="3.7109375" style="868" customWidth="1"/>
    <col min="14363" max="14363" width="4.28515625" style="868" customWidth="1"/>
    <col min="14364" max="14364" width="3.7109375" style="868" customWidth="1"/>
    <col min="14365" max="14365" width="4.28515625" style="868" customWidth="1"/>
    <col min="14366" max="14366" width="3.7109375" style="868" customWidth="1"/>
    <col min="14367" max="14367" width="7.140625" style="868" customWidth="1"/>
    <col min="14368" max="14368" width="3.7109375" style="868" customWidth="1"/>
    <col min="14369" max="14592" width="8.85546875" style="868"/>
    <col min="14593" max="14593" width="15.140625" style="868" customWidth="1"/>
    <col min="14594" max="14594" width="15.28515625" style="868" customWidth="1"/>
    <col min="14595" max="14595" width="5.140625" style="868" customWidth="1"/>
    <col min="14596" max="14596" width="3.7109375" style="868" customWidth="1"/>
    <col min="14597" max="14597" width="5" style="868" customWidth="1"/>
    <col min="14598" max="14598" width="3.7109375" style="868" customWidth="1"/>
    <col min="14599" max="14599" width="4.28515625" style="868" customWidth="1"/>
    <col min="14600" max="14600" width="3.7109375" style="868" customWidth="1"/>
    <col min="14601" max="14601" width="4.28515625" style="868" customWidth="1"/>
    <col min="14602" max="14602" width="3.7109375" style="868" customWidth="1"/>
    <col min="14603" max="14603" width="4.28515625" style="868" customWidth="1"/>
    <col min="14604" max="14604" width="3.7109375" style="868" customWidth="1"/>
    <col min="14605" max="14605" width="4.28515625" style="868" customWidth="1"/>
    <col min="14606" max="14606" width="3.7109375" style="868" customWidth="1"/>
    <col min="14607" max="14607" width="4.28515625" style="868" customWidth="1"/>
    <col min="14608" max="14608" width="3.7109375" style="868" customWidth="1"/>
    <col min="14609" max="14609" width="4.28515625" style="868" customWidth="1"/>
    <col min="14610" max="14610" width="3.7109375" style="868" customWidth="1"/>
    <col min="14611" max="14611" width="4.28515625" style="868" customWidth="1"/>
    <col min="14612" max="14612" width="3.7109375" style="868" customWidth="1"/>
    <col min="14613" max="14613" width="4.28515625" style="868" customWidth="1"/>
    <col min="14614" max="14614" width="3.7109375" style="868" customWidth="1"/>
    <col min="14615" max="14615" width="4.28515625" style="868" customWidth="1"/>
    <col min="14616" max="14616" width="3.7109375" style="868" customWidth="1"/>
    <col min="14617" max="14617" width="4.28515625" style="868" customWidth="1"/>
    <col min="14618" max="14618" width="3.7109375" style="868" customWidth="1"/>
    <col min="14619" max="14619" width="4.28515625" style="868" customWidth="1"/>
    <col min="14620" max="14620" width="3.7109375" style="868" customWidth="1"/>
    <col min="14621" max="14621" width="4.28515625" style="868" customWidth="1"/>
    <col min="14622" max="14622" width="3.7109375" style="868" customWidth="1"/>
    <col min="14623" max="14623" width="7.140625" style="868" customWidth="1"/>
    <col min="14624" max="14624" width="3.7109375" style="868" customWidth="1"/>
    <col min="14625" max="14848" width="8.85546875" style="868"/>
    <col min="14849" max="14849" width="15.140625" style="868" customWidth="1"/>
    <col min="14850" max="14850" width="15.28515625" style="868" customWidth="1"/>
    <col min="14851" max="14851" width="5.140625" style="868" customWidth="1"/>
    <col min="14852" max="14852" width="3.7109375" style="868" customWidth="1"/>
    <col min="14853" max="14853" width="5" style="868" customWidth="1"/>
    <col min="14854" max="14854" width="3.7109375" style="868" customWidth="1"/>
    <col min="14855" max="14855" width="4.28515625" style="868" customWidth="1"/>
    <col min="14856" max="14856" width="3.7109375" style="868" customWidth="1"/>
    <col min="14857" max="14857" width="4.28515625" style="868" customWidth="1"/>
    <col min="14858" max="14858" width="3.7109375" style="868" customWidth="1"/>
    <col min="14859" max="14859" width="4.28515625" style="868" customWidth="1"/>
    <col min="14860" max="14860" width="3.7109375" style="868" customWidth="1"/>
    <col min="14861" max="14861" width="4.28515625" style="868" customWidth="1"/>
    <col min="14862" max="14862" width="3.7109375" style="868" customWidth="1"/>
    <col min="14863" max="14863" width="4.28515625" style="868" customWidth="1"/>
    <col min="14864" max="14864" width="3.7109375" style="868" customWidth="1"/>
    <col min="14865" max="14865" width="4.28515625" style="868" customWidth="1"/>
    <col min="14866" max="14866" width="3.7109375" style="868" customWidth="1"/>
    <col min="14867" max="14867" width="4.28515625" style="868" customWidth="1"/>
    <col min="14868" max="14868" width="3.7109375" style="868" customWidth="1"/>
    <col min="14869" max="14869" width="4.28515625" style="868" customWidth="1"/>
    <col min="14870" max="14870" width="3.7109375" style="868" customWidth="1"/>
    <col min="14871" max="14871" width="4.28515625" style="868" customWidth="1"/>
    <col min="14872" max="14872" width="3.7109375" style="868" customWidth="1"/>
    <col min="14873" max="14873" width="4.28515625" style="868" customWidth="1"/>
    <col min="14874" max="14874" width="3.7109375" style="868" customWidth="1"/>
    <col min="14875" max="14875" width="4.28515625" style="868" customWidth="1"/>
    <col min="14876" max="14876" width="3.7109375" style="868" customWidth="1"/>
    <col min="14877" max="14877" width="4.28515625" style="868" customWidth="1"/>
    <col min="14878" max="14878" width="3.7109375" style="868" customWidth="1"/>
    <col min="14879" max="14879" width="7.140625" style="868" customWidth="1"/>
    <col min="14880" max="14880" width="3.7109375" style="868" customWidth="1"/>
    <col min="14881" max="15104" width="8.85546875" style="868"/>
    <col min="15105" max="15105" width="15.140625" style="868" customWidth="1"/>
    <col min="15106" max="15106" width="15.28515625" style="868" customWidth="1"/>
    <col min="15107" max="15107" width="5.140625" style="868" customWidth="1"/>
    <col min="15108" max="15108" width="3.7109375" style="868" customWidth="1"/>
    <col min="15109" max="15109" width="5" style="868" customWidth="1"/>
    <col min="15110" max="15110" width="3.7109375" style="868" customWidth="1"/>
    <col min="15111" max="15111" width="4.28515625" style="868" customWidth="1"/>
    <col min="15112" max="15112" width="3.7109375" style="868" customWidth="1"/>
    <col min="15113" max="15113" width="4.28515625" style="868" customWidth="1"/>
    <col min="15114" max="15114" width="3.7109375" style="868" customWidth="1"/>
    <col min="15115" max="15115" width="4.28515625" style="868" customWidth="1"/>
    <col min="15116" max="15116" width="3.7109375" style="868" customWidth="1"/>
    <col min="15117" max="15117" width="4.28515625" style="868" customWidth="1"/>
    <col min="15118" max="15118" width="3.7109375" style="868" customWidth="1"/>
    <col min="15119" max="15119" width="4.28515625" style="868" customWidth="1"/>
    <col min="15120" max="15120" width="3.7109375" style="868" customWidth="1"/>
    <col min="15121" max="15121" width="4.28515625" style="868" customWidth="1"/>
    <col min="15122" max="15122" width="3.7109375" style="868" customWidth="1"/>
    <col min="15123" max="15123" width="4.28515625" style="868" customWidth="1"/>
    <col min="15124" max="15124" width="3.7109375" style="868" customWidth="1"/>
    <col min="15125" max="15125" width="4.28515625" style="868" customWidth="1"/>
    <col min="15126" max="15126" width="3.7109375" style="868" customWidth="1"/>
    <col min="15127" max="15127" width="4.28515625" style="868" customWidth="1"/>
    <col min="15128" max="15128" width="3.7109375" style="868" customWidth="1"/>
    <col min="15129" max="15129" width="4.28515625" style="868" customWidth="1"/>
    <col min="15130" max="15130" width="3.7109375" style="868" customWidth="1"/>
    <col min="15131" max="15131" width="4.28515625" style="868" customWidth="1"/>
    <col min="15132" max="15132" width="3.7109375" style="868" customWidth="1"/>
    <col min="15133" max="15133" width="4.28515625" style="868" customWidth="1"/>
    <col min="15134" max="15134" width="3.7109375" style="868" customWidth="1"/>
    <col min="15135" max="15135" width="7.140625" style="868" customWidth="1"/>
    <col min="15136" max="15136" width="3.7109375" style="868" customWidth="1"/>
    <col min="15137" max="15360" width="8.85546875" style="868"/>
    <col min="15361" max="15361" width="15.140625" style="868" customWidth="1"/>
    <col min="15362" max="15362" width="15.28515625" style="868" customWidth="1"/>
    <col min="15363" max="15363" width="5.140625" style="868" customWidth="1"/>
    <col min="15364" max="15364" width="3.7109375" style="868" customWidth="1"/>
    <col min="15365" max="15365" width="5" style="868" customWidth="1"/>
    <col min="15366" max="15366" width="3.7109375" style="868" customWidth="1"/>
    <col min="15367" max="15367" width="4.28515625" style="868" customWidth="1"/>
    <col min="15368" max="15368" width="3.7109375" style="868" customWidth="1"/>
    <col min="15369" max="15369" width="4.28515625" style="868" customWidth="1"/>
    <col min="15370" max="15370" width="3.7109375" style="868" customWidth="1"/>
    <col min="15371" max="15371" width="4.28515625" style="868" customWidth="1"/>
    <col min="15372" max="15372" width="3.7109375" style="868" customWidth="1"/>
    <col min="15373" max="15373" width="4.28515625" style="868" customWidth="1"/>
    <col min="15374" max="15374" width="3.7109375" style="868" customWidth="1"/>
    <col min="15375" max="15375" width="4.28515625" style="868" customWidth="1"/>
    <col min="15376" max="15376" width="3.7109375" style="868" customWidth="1"/>
    <col min="15377" max="15377" width="4.28515625" style="868" customWidth="1"/>
    <col min="15378" max="15378" width="3.7109375" style="868" customWidth="1"/>
    <col min="15379" max="15379" width="4.28515625" style="868" customWidth="1"/>
    <col min="15380" max="15380" width="3.7109375" style="868" customWidth="1"/>
    <col min="15381" max="15381" width="4.28515625" style="868" customWidth="1"/>
    <col min="15382" max="15382" width="3.7109375" style="868" customWidth="1"/>
    <col min="15383" max="15383" width="4.28515625" style="868" customWidth="1"/>
    <col min="15384" max="15384" width="3.7109375" style="868" customWidth="1"/>
    <col min="15385" max="15385" width="4.28515625" style="868" customWidth="1"/>
    <col min="15386" max="15386" width="3.7109375" style="868" customWidth="1"/>
    <col min="15387" max="15387" width="4.28515625" style="868" customWidth="1"/>
    <col min="15388" max="15388" width="3.7109375" style="868" customWidth="1"/>
    <col min="15389" max="15389" width="4.28515625" style="868" customWidth="1"/>
    <col min="15390" max="15390" width="3.7109375" style="868" customWidth="1"/>
    <col min="15391" max="15391" width="7.140625" style="868" customWidth="1"/>
    <col min="15392" max="15392" width="3.7109375" style="868" customWidth="1"/>
    <col min="15393" max="15616" width="8.85546875" style="868"/>
    <col min="15617" max="15617" width="15.140625" style="868" customWidth="1"/>
    <col min="15618" max="15618" width="15.28515625" style="868" customWidth="1"/>
    <col min="15619" max="15619" width="5.140625" style="868" customWidth="1"/>
    <col min="15620" max="15620" width="3.7109375" style="868" customWidth="1"/>
    <col min="15621" max="15621" width="5" style="868" customWidth="1"/>
    <col min="15622" max="15622" width="3.7109375" style="868" customWidth="1"/>
    <col min="15623" max="15623" width="4.28515625" style="868" customWidth="1"/>
    <col min="15624" max="15624" width="3.7109375" style="868" customWidth="1"/>
    <col min="15625" max="15625" width="4.28515625" style="868" customWidth="1"/>
    <col min="15626" max="15626" width="3.7109375" style="868" customWidth="1"/>
    <col min="15627" max="15627" width="4.28515625" style="868" customWidth="1"/>
    <col min="15628" max="15628" width="3.7109375" style="868" customWidth="1"/>
    <col min="15629" max="15629" width="4.28515625" style="868" customWidth="1"/>
    <col min="15630" max="15630" width="3.7109375" style="868" customWidth="1"/>
    <col min="15631" max="15631" width="4.28515625" style="868" customWidth="1"/>
    <col min="15632" max="15632" width="3.7109375" style="868" customWidth="1"/>
    <col min="15633" max="15633" width="4.28515625" style="868" customWidth="1"/>
    <col min="15634" max="15634" width="3.7109375" style="868" customWidth="1"/>
    <col min="15635" max="15635" width="4.28515625" style="868" customWidth="1"/>
    <col min="15636" max="15636" width="3.7109375" style="868" customWidth="1"/>
    <col min="15637" max="15637" width="4.28515625" style="868" customWidth="1"/>
    <col min="15638" max="15638" width="3.7109375" style="868" customWidth="1"/>
    <col min="15639" max="15639" width="4.28515625" style="868" customWidth="1"/>
    <col min="15640" max="15640" width="3.7109375" style="868" customWidth="1"/>
    <col min="15641" max="15641" width="4.28515625" style="868" customWidth="1"/>
    <col min="15642" max="15642" width="3.7109375" style="868" customWidth="1"/>
    <col min="15643" max="15643" width="4.28515625" style="868" customWidth="1"/>
    <col min="15644" max="15644" width="3.7109375" style="868" customWidth="1"/>
    <col min="15645" max="15645" width="4.28515625" style="868" customWidth="1"/>
    <col min="15646" max="15646" width="3.7109375" style="868" customWidth="1"/>
    <col min="15647" max="15647" width="7.140625" style="868" customWidth="1"/>
    <col min="15648" max="15648" width="3.7109375" style="868" customWidth="1"/>
    <col min="15649" max="15872" width="8.85546875" style="868"/>
    <col min="15873" max="15873" width="15.140625" style="868" customWidth="1"/>
    <col min="15874" max="15874" width="15.28515625" style="868" customWidth="1"/>
    <col min="15875" max="15875" width="5.140625" style="868" customWidth="1"/>
    <col min="15876" max="15876" width="3.7109375" style="868" customWidth="1"/>
    <col min="15877" max="15877" width="5" style="868" customWidth="1"/>
    <col min="15878" max="15878" width="3.7109375" style="868" customWidth="1"/>
    <col min="15879" max="15879" width="4.28515625" style="868" customWidth="1"/>
    <col min="15880" max="15880" width="3.7109375" style="868" customWidth="1"/>
    <col min="15881" max="15881" width="4.28515625" style="868" customWidth="1"/>
    <col min="15882" max="15882" width="3.7109375" style="868" customWidth="1"/>
    <col min="15883" max="15883" width="4.28515625" style="868" customWidth="1"/>
    <col min="15884" max="15884" width="3.7109375" style="868" customWidth="1"/>
    <col min="15885" max="15885" width="4.28515625" style="868" customWidth="1"/>
    <col min="15886" max="15886" width="3.7109375" style="868" customWidth="1"/>
    <col min="15887" max="15887" width="4.28515625" style="868" customWidth="1"/>
    <col min="15888" max="15888" width="3.7109375" style="868" customWidth="1"/>
    <col min="15889" max="15889" width="4.28515625" style="868" customWidth="1"/>
    <col min="15890" max="15890" width="3.7109375" style="868" customWidth="1"/>
    <col min="15891" max="15891" width="4.28515625" style="868" customWidth="1"/>
    <col min="15892" max="15892" width="3.7109375" style="868" customWidth="1"/>
    <col min="15893" max="15893" width="4.28515625" style="868" customWidth="1"/>
    <col min="15894" max="15894" width="3.7109375" style="868" customWidth="1"/>
    <col min="15895" max="15895" width="4.28515625" style="868" customWidth="1"/>
    <col min="15896" max="15896" width="3.7109375" style="868" customWidth="1"/>
    <col min="15897" max="15897" width="4.28515625" style="868" customWidth="1"/>
    <col min="15898" max="15898" width="3.7109375" style="868" customWidth="1"/>
    <col min="15899" max="15899" width="4.28515625" style="868" customWidth="1"/>
    <col min="15900" max="15900" width="3.7109375" style="868" customWidth="1"/>
    <col min="15901" max="15901" width="4.28515625" style="868" customWidth="1"/>
    <col min="15902" max="15902" width="3.7109375" style="868" customWidth="1"/>
    <col min="15903" max="15903" width="7.140625" style="868" customWidth="1"/>
    <col min="15904" max="15904" width="3.7109375" style="868" customWidth="1"/>
    <col min="15905" max="16128" width="8.85546875" style="868"/>
    <col min="16129" max="16129" width="15.140625" style="868" customWidth="1"/>
    <col min="16130" max="16130" width="15.28515625" style="868" customWidth="1"/>
    <col min="16131" max="16131" width="5.140625" style="868" customWidth="1"/>
    <col min="16132" max="16132" width="3.7109375" style="868" customWidth="1"/>
    <col min="16133" max="16133" width="5" style="868" customWidth="1"/>
    <col min="16134" max="16134" width="3.7109375" style="868" customWidth="1"/>
    <col min="16135" max="16135" width="4.28515625" style="868" customWidth="1"/>
    <col min="16136" max="16136" width="3.7109375" style="868" customWidth="1"/>
    <col min="16137" max="16137" width="4.28515625" style="868" customWidth="1"/>
    <col min="16138" max="16138" width="3.7109375" style="868" customWidth="1"/>
    <col min="16139" max="16139" width="4.28515625" style="868" customWidth="1"/>
    <col min="16140" max="16140" width="3.7109375" style="868" customWidth="1"/>
    <col min="16141" max="16141" width="4.28515625" style="868" customWidth="1"/>
    <col min="16142" max="16142" width="3.7109375" style="868" customWidth="1"/>
    <col min="16143" max="16143" width="4.28515625" style="868" customWidth="1"/>
    <col min="16144" max="16144" width="3.7109375" style="868" customWidth="1"/>
    <col min="16145" max="16145" width="4.28515625" style="868" customWidth="1"/>
    <col min="16146" max="16146" width="3.7109375" style="868" customWidth="1"/>
    <col min="16147" max="16147" width="4.28515625" style="868" customWidth="1"/>
    <col min="16148" max="16148" width="3.7109375" style="868" customWidth="1"/>
    <col min="16149" max="16149" width="4.28515625" style="868" customWidth="1"/>
    <col min="16150" max="16150" width="3.7109375" style="868" customWidth="1"/>
    <col min="16151" max="16151" width="4.28515625" style="868" customWidth="1"/>
    <col min="16152" max="16152" width="3.7109375" style="868" customWidth="1"/>
    <col min="16153" max="16153" width="4.28515625" style="868" customWidth="1"/>
    <col min="16154" max="16154" width="3.7109375" style="868" customWidth="1"/>
    <col min="16155" max="16155" width="4.28515625" style="868" customWidth="1"/>
    <col min="16156" max="16156" width="3.7109375" style="868" customWidth="1"/>
    <col min="16157" max="16157" width="4.28515625" style="868" customWidth="1"/>
    <col min="16158" max="16158" width="3.7109375" style="868" customWidth="1"/>
    <col min="16159" max="16159" width="7.140625" style="868" customWidth="1"/>
    <col min="16160" max="16160" width="3.7109375" style="868" customWidth="1"/>
    <col min="16161" max="16384" width="8.85546875" style="868"/>
  </cols>
  <sheetData>
    <row r="1" spans="1:32" s="1958" customFormat="1" ht="34.5">
      <c r="A1" s="1957" t="s">
        <v>1472</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c r="Y1" s="1957"/>
      <c r="Z1" s="1957"/>
      <c r="AA1" s="1957"/>
      <c r="AB1" s="1957"/>
      <c r="AC1" s="1957"/>
      <c r="AD1" s="1957"/>
      <c r="AE1" s="1957"/>
      <c r="AF1" s="1957"/>
    </row>
    <row r="2" spans="1:32" s="1958" customFormat="1" ht="23.25">
      <c r="A2" s="1959" t="s">
        <v>1473</v>
      </c>
      <c r="B2" s="1960"/>
      <c r="C2" s="1960"/>
      <c r="D2" s="1960"/>
      <c r="E2" s="1960"/>
      <c r="F2" s="1960"/>
      <c r="G2" s="1960"/>
      <c r="H2" s="1960"/>
      <c r="I2" s="1960"/>
      <c r="J2" s="1960"/>
      <c r="K2" s="1960"/>
      <c r="L2" s="1960"/>
      <c r="M2" s="1960"/>
      <c r="N2" s="1960"/>
      <c r="O2" s="1960"/>
      <c r="P2" s="1960"/>
      <c r="Q2" s="1960"/>
      <c r="R2" s="1960"/>
      <c r="S2" s="1960"/>
      <c r="T2" s="1960"/>
      <c r="U2" s="1960"/>
      <c r="V2" s="1960"/>
      <c r="W2" s="1960"/>
      <c r="X2" s="1960"/>
      <c r="Y2" s="1960"/>
      <c r="Z2" s="1960"/>
      <c r="AA2" s="1960"/>
      <c r="AB2" s="1960"/>
      <c r="AC2" s="1960"/>
      <c r="AD2" s="1960"/>
      <c r="AE2" s="1960"/>
      <c r="AF2" s="1960"/>
    </row>
    <row r="3" spans="1:32" s="1958" customFormat="1" ht="25.5">
      <c r="A3" s="1961" t="s">
        <v>1474</v>
      </c>
      <c r="B3" s="1962"/>
      <c r="AD3" s="934"/>
      <c r="AE3" s="934"/>
      <c r="AF3" s="1963" t="s">
        <v>1475</v>
      </c>
    </row>
    <row r="4" spans="1:32" s="1958" customFormat="1" ht="129.75" customHeight="1">
      <c r="A4" s="1964" t="s">
        <v>147</v>
      </c>
      <c r="B4" s="1965" t="s">
        <v>148</v>
      </c>
      <c r="C4" s="1966" t="s">
        <v>1476</v>
      </c>
      <c r="D4" s="1967" t="s">
        <v>1281</v>
      </c>
      <c r="E4" s="1966" t="s">
        <v>929</v>
      </c>
      <c r="F4" s="1967" t="s">
        <v>1283</v>
      </c>
      <c r="G4" s="1966" t="s">
        <v>931</v>
      </c>
      <c r="H4" s="1967" t="s">
        <v>1197</v>
      </c>
      <c r="I4" s="1966" t="s">
        <v>1477</v>
      </c>
      <c r="J4" s="1967" t="s">
        <v>932</v>
      </c>
      <c r="K4" s="1966" t="s">
        <v>949</v>
      </c>
      <c r="L4" s="1967" t="s">
        <v>948</v>
      </c>
      <c r="M4" s="1966" t="s">
        <v>970</v>
      </c>
      <c r="N4" s="1967" t="s">
        <v>969</v>
      </c>
      <c r="O4" s="1966" t="s">
        <v>947</v>
      </c>
      <c r="P4" s="1967" t="s">
        <v>946</v>
      </c>
      <c r="Q4" s="1966" t="s">
        <v>935</v>
      </c>
      <c r="R4" s="1967" t="s">
        <v>934</v>
      </c>
      <c r="S4" s="1966" t="s">
        <v>1208</v>
      </c>
      <c r="T4" s="1967" t="s">
        <v>1209</v>
      </c>
      <c r="U4" s="1966" t="s">
        <v>1478</v>
      </c>
      <c r="V4" s="1967" t="s">
        <v>1479</v>
      </c>
      <c r="W4" s="1966" t="s">
        <v>1480</v>
      </c>
      <c r="X4" s="1967" t="s">
        <v>944</v>
      </c>
      <c r="Y4" s="1966" t="s">
        <v>1205</v>
      </c>
      <c r="Z4" s="1967" t="s">
        <v>954</v>
      </c>
      <c r="AA4" s="1966" t="s">
        <v>937</v>
      </c>
      <c r="AB4" s="1967" t="s">
        <v>936</v>
      </c>
      <c r="AC4" s="1966" t="s">
        <v>489</v>
      </c>
      <c r="AD4" s="1967" t="s">
        <v>476</v>
      </c>
      <c r="AE4" s="1966" t="s">
        <v>96</v>
      </c>
      <c r="AF4" s="1967" t="s">
        <v>95</v>
      </c>
    </row>
    <row r="5" spans="1:32" s="1958" customFormat="1" ht="20.100000000000001" customHeight="1">
      <c r="A5" s="1968" t="s">
        <v>275</v>
      </c>
      <c r="B5" s="1969" t="s">
        <v>56</v>
      </c>
      <c r="C5" s="1970">
        <v>9</v>
      </c>
      <c r="D5" s="1971"/>
      <c r="E5" s="1972">
        <v>11</v>
      </c>
      <c r="F5" s="1973"/>
      <c r="G5" s="1972">
        <v>5</v>
      </c>
      <c r="H5" s="1973"/>
      <c r="I5" s="1972">
        <v>0</v>
      </c>
      <c r="J5" s="1973"/>
      <c r="K5" s="1972">
        <v>5</v>
      </c>
      <c r="L5" s="1973"/>
      <c r="M5" s="1972">
        <v>4</v>
      </c>
      <c r="N5" s="1973"/>
      <c r="O5" s="1972">
        <v>2</v>
      </c>
      <c r="P5" s="1973"/>
      <c r="Q5" s="1972">
        <v>0</v>
      </c>
      <c r="R5" s="1973"/>
      <c r="S5" s="1972">
        <v>1</v>
      </c>
      <c r="T5" s="1973"/>
      <c r="U5" s="1972">
        <v>2</v>
      </c>
      <c r="V5" s="1973"/>
      <c r="W5" s="1972">
        <v>6</v>
      </c>
      <c r="X5" s="1973"/>
      <c r="Y5" s="1972">
        <v>2</v>
      </c>
      <c r="Z5" s="1973"/>
      <c r="AA5" s="1972">
        <v>1</v>
      </c>
      <c r="AB5" s="1973"/>
      <c r="AC5" s="1972">
        <v>1</v>
      </c>
      <c r="AD5" s="1973"/>
      <c r="AE5" s="1972">
        <f t="shared" ref="AE5:AE25" si="0">SUM(C5:AD5)</f>
        <v>49</v>
      </c>
      <c r="AF5" s="1973"/>
    </row>
    <row r="6" spans="1:32" s="1958" customFormat="1" ht="20.100000000000001" customHeight="1">
      <c r="A6" s="1968" t="s">
        <v>642</v>
      </c>
      <c r="B6" s="1969" t="s">
        <v>58</v>
      </c>
      <c r="C6" s="1972">
        <v>2</v>
      </c>
      <c r="D6" s="1973"/>
      <c r="E6" s="1972">
        <v>0</v>
      </c>
      <c r="F6" s="1973"/>
      <c r="G6" s="1972">
        <v>0</v>
      </c>
      <c r="H6" s="1973"/>
      <c r="I6" s="1972">
        <v>0</v>
      </c>
      <c r="J6" s="1973"/>
      <c r="K6" s="1972">
        <v>1</v>
      </c>
      <c r="L6" s="1973"/>
      <c r="M6" s="1972">
        <v>0</v>
      </c>
      <c r="N6" s="1973"/>
      <c r="O6" s="1972">
        <v>0</v>
      </c>
      <c r="P6" s="1973"/>
      <c r="Q6" s="1972">
        <v>0</v>
      </c>
      <c r="R6" s="1973"/>
      <c r="S6" s="1972">
        <v>0</v>
      </c>
      <c r="T6" s="1973"/>
      <c r="U6" s="1972">
        <v>1</v>
      </c>
      <c r="V6" s="1973"/>
      <c r="W6" s="1972">
        <v>0</v>
      </c>
      <c r="X6" s="1973"/>
      <c r="Y6" s="1972">
        <v>1</v>
      </c>
      <c r="Z6" s="1973"/>
      <c r="AA6" s="1972">
        <v>0</v>
      </c>
      <c r="AB6" s="1973"/>
      <c r="AC6" s="1972">
        <v>0</v>
      </c>
      <c r="AD6" s="1973"/>
      <c r="AE6" s="1972">
        <f t="shared" si="0"/>
        <v>5</v>
      </c>
      <c r="AF6" s="1973"/>
    </row>
    <row r="7" spans="1:32" s="1958" customFormat="1" ht="20.100000000000001" customHeight="1">
      <c r="A7" s="1968" t="s">
        <v>276</v>
      </c>
      <c r="B7" s="1969" t="s">
        <v>60</v>
      </c>
      <c r="C7" s="1972">
        <v>7</v>
      </c>
      <c r="D7" s="1973"/>
      <c r="E7" s="1972">
        <v>3</v>
      </c>
      <c r="F7" s="1973"/>
      <c r="G7" s="1972">
        <v>4</v>
      </c>
      <c r="H7" s="1973"/>
      <c r="I7" s="1972">
        <v>5</v>
      </c>
      <c r="J7" s="1973"/>
      <c r="K7" s="1972">
        <v>6</v>
      </c>
      <c r="L7" s="1973"/>
      <c r="M7" s="1972">
        <v>9</v>
      </c>
      <c r="N7" s="1973"/>
      <c r="O7" s="1972">
        <v>7</v>
      </c>
      <c r="P7" s="1973"/>
      <c r="Q7" s="1972">
        <v>1</v>
      </c>
      <c r="R7" s="1973"/>
      <c r="S7" s="1972">
        <v>3</v>
      </c>
      <c r="T7" s="1973"/>
      <c r="U7" s="1972">
        <v>2</v>
      </c>
      <c r="V7" s="1973"/>
      <c r="W7" s="1972">
        <v>5</v>
      </c>
      <c r="X7" s="1973"/>
      <c r="Y7" s="1972">
        <v>3</v>
      </c>
      <c r="Z7" s="1973"/>
      <c r="AA7" s="1972">
        <v>1</v>
      </c>
      <c r="AB7" s="1973"/>
      <c r="AC7" s="1972">
        <v>2</v>
      </c>
      <c r="AD7" s="1973"/>
      <c r="AE7" s="1972">
        <f t="shared" si="0"/>
        <v>58</v>
      </c>
      <c r="AF7" s="1973"/>
    </row>
    <row r="8" spans="1:32" s="1958" customFormat="1" ht="20.100000000000001" customHeight="1">
      <c r="A8" s="1968" t="s">
        <v>277</v>
      </c>
      <c r="B8" s="1969" t="s">
        <v>62</v>
      </c>
      <c r="C8" s="1972">
        <v>0</v>
      </c>
      <c r="D8" s="1973"/>
      <c r="E8" s="1972">
        <v>0</v>
      </c>
      <c r="F8" s="1973"/>
      <c r="G8" s="1972">
        <v>0</v>
      </c>
      <c r="H8" s="1973"/>
      <c r="I8" s="1972">
        <v>0</v>
      </c>
      <c r="J8" s="1973"/>
      <c r="K8" s="1972">
        <v>0</v>
      </c>
      <c r="L8" s="1973"/>
      <c r="M8" s="1972">
        <v>0</v>
      </c>
      <c r="N8" s="1973"/>
      <c r="O8" s="1972">
        <v>0</v>
      </c>
      <c r="P8" s="1973"/>
      <c r="Q8" s="1972">
        <v>0</v>
      </c>
      <c r="R8" s="1973"/>
      <c r="S8" s="1972">
        <v>0</v>
      </c>
      <c r="T8" s="1973"/>
      <c r="U8" s="1972">
        <v>0</v>
      </c>
      <c r="V8" s="1973"/>
      <c r="W8" s="1972">
        <v>0</v>
      </c>
      <c r="X8" s="1973"/>
      <c r="Y8" s="1972">
        <v>0</v>
      </c>
      <c r="Z8" s="1973"/>
      <c r="AA8" s="1972">
        <v>0</v>
      </c>
      <c r="AB8" s="1973"/>
      <c r="AC8" s="1972">
        <v>0</v>
      </c>
      <c r="AD8" s="1973"/>
      <c r="AE8" s="1972">
        <f t="shared" si="0"/>
        <v>0</v>
      </c>
      <c r="AF8" s="1973"/>
    </row>
    <row r="9" spans="1:32" s="1958" customFormat="1" ht="20.100000000000001" customHeight="1">
      <c r="A9" s="1968" t="s">
        <v>278</v>
      </c>
      <c r="B9" s="1969" t="s">
        <v>64</v>
      </c>
      <c r="C9" s="1972">
        <v>1</v>
      </c>
      <c r="D9" s="1973"/>
      <c r="E9" s="1972">
        <v>1</v>
      </c>
      <c r="F9" s="1973"/>
      <c r="G9" s="1972">
        <v>0</v>
      </c>
      <c r="H9" s="1973"/>
      <c r="I9" s="1972">
        <v>0</v>
      </c>
      <c r="J9" s="1973"/>
      <c r="K9" s="1972">
        <v>1</v>
      </c>
      <c r="L9" s="1973"/>
      <c r="M9" s="1972">
        <v>0</v>
      </c>
      <c r="N9" s="1973"/>
      <c r="O9" s="1972">
        <v>0</v>
      </c>
      <c r="P9" s="1973"/>
      <c r="Q9" s="1972">
        <v>0</v>
      </c>
      <c r="R9" s="1973"/>
      <c r="S9" s="1972">
        <v>0</v>
      </c>
      <c r="T9" s="1973"/>
      <c r="U9" s="1972">
        <v>0</v>
      </c>
      <c r="V9" s="1973"/>
      <c r="W9" s="1972">
        <v>0</v>
      </c>
      <c r="X9" s="1973"/>
      <c r="Y9" s="1972">
        <v>0</v>
      </c>
      <c r="Z9" s="1973"/>
      <c r="AA9" s="1972">
        <v>0</v>
      </c>
      <c r="AB9" s="1973"/>
      <c r="AC9" s="1972">
        <v>0</v>
      </c>
      <c r="AD9" s="1973"/>
      <c r="AE9" s="1972">
        <f t="shared" si="0"/>
        <v>3</v>
      </c>
      <c r="AF9" s="1973"/>
    </row>
    <row r="10" spans="1:32" s="1958" customFormat="1" ht="20.100000000000001" customHeight="1">
      <c r="A10" s="1968" t="s">
        <v>279</v>
      </c>
      <c r="B10" s="1969" t="s">
        <v>328</v>
      </c>
      <c r="C10" s="1972">
        <v>0</v>
      </c>
      <c r="D10" s="1973"/>
      <c r="E10" s="1972">
        <v>2</v>
      </c>
      <c r="F10" s="1973"/>
      <c r="G10" s="1972">
        <v>0</v>
      </c>
      <c r="H10" s="1973"/>
      <c r="I10" s="1972">
        <v>0</v>
      </c>
      <c r="J10" s="1973"/>
      <c r="K10" s="1972">
        <v>0</v>
      </c>
      <c r="L10" s="1973"/>
      <c r="M10" s="1972">
        <v>0</v>
      </c>
      <c r="N10" s="1973"/>
      <c r="O10" s="1972">
        <v>1</v>
      </c>
      <c r="P10" s="1973"/>
      <c r="Q10" s="1972">
        <v>0</v>
      </c>
      <c r="R10" s="1973"/>
      <c r="S10" s="1972">
        <v>0</v>
      </c>
      <c r="T10" s="1973"/>
      <c r="U10" s="1972">
        <v>0</v>
      </c>
      <c r="V10" s="1973"/>
      <c r="W10" s="1972">
        <v>0</v>
      </c>
      <c r="X10" s="1973"/>
      <c r="Y10" s="1972">
        <v>0</v>
      </c>
      <c r="Z10" s="1973"/>
      <c r="AA10" s="1972">
        <v>0</v>
      </c>
      <c r="AB10" s="1973"/>
      <c r="AC10" s="1972">
        <v>0</v>
      </c>
      <c r="AD10" s="1973"/>
      <c r="AE10" s="1972">
        <f t="shared" si="0"/>
        <v>3</v>
      </c>
      <c r="AF10" s="1973"/>
    </row>
    <row r="11" spans="1:32" s="1958" customFormat="1" ht="20.100000000000001" customHeight="1">
      <c r="A11" s="1968" t="s">
        <v>280</v>
      </c>
      <c r="B11" s="1969" t="s">
        <v>68</v>
      </c>
      <c r="C11" s="1972">
        <v>0</v>
      </c>
      <c r="D11" s="1973"/>
      <c r="E11" s="1972">
        <v>0</v>
      </c>
      <c r="F11" s="1973"/>
      <c r="G11" s="1972">
        <v>0</v>
      </c>
      <c r="H11" s="1973"/>
      <c r="I11" s="1972">
        <v>0</v>
      </c>
      <c r="J11" s="1973"/>
      <c r="K11" s="1972">
        <v>1</v>
      </c>
      <c r="L11" s="1973"/>
      <c r="M11" s="1972">
        <v>1</v>
      </c>
      <c r="N11" s="1973"/>
      <c r="O11" s="1972">
        <v>0</v>
      </c>
      <c r="P11" s="1973"/>
      <c r="Q11" s="1972">
        <v>0</v>
      </c>
      <c r="R11" s="1973"/>
      <c r="S11" s="1972">
        <v>0</v>
      </c>
      <c r="T11" s="1973"/>
      <c r="U11" s="1972">
        <v>0</v>
      </c>
      <c r="V11" s="1973"/>
      <c r="W11" s="1972">
        <v>1</v>
      </c>
      <c r="X11" s="1973"/>
      <c r="Y11" s="1972">
        <v>0</v>
      </c>
      <c r="Z11" s="1973"/>
      <c r="AA11" s="1972">
        <v>0</v>
      </c>
      <c r="AB11" s="1973"/>
      <c r="AC11" s="1972">
        <v>0</v>
      </c>
      <c r="AD11" s="1973"/>
      <c r="AE11" s="1972">
        <f t="shared" si="0"/>
        <v>3</v>
      </c>
      <c r="AF11" s="1973"/>
    </row>
    <row r="12" spans="1:32" s="1958" customFormat="1" ht="20.100000000000001" customHeight="1">
      <c r="A12" s="1968" t="s">
        <v>281</v>
      </c>
      <c r="B12" s="1969" t="s">
        <v>70</v>
      </c>
      <c r="C12" s="1972">
        <v>1</v>
      </c>
      <c r="D12" s="1973"/>
      <c r="E12" s="1972">
        <v>0</v>
      </c>
      <c r="F12" s="1973"/>
      <c r="G12" s="1972">
        <v>0</v>
      </c>
      <c r="H12" s="1973"/>
      <c r="I12" s="1972">
        <v>0</v>
      </c>
      <c r="J12" s="1973"/>
      <c r="K12" s="1972">
        <v>0</v>
      </c>
      <c r="L12" s="1973"/>
      <c r="M12" s="1972">
        <v>0</v>
      </c>
      <c r="N12" s="1973"/>
      <c r="O12" s="1972">
        <v>0</v>
      </c>
      <c r="P12" s="1973"/>
      <c r="Q12" s="1972">
        <v>0</v>
      </c>
      <c r="R12" s="1973"/>
      <c r="S12" s="1972">
        <v>0</v>
      </c>
      <c r="T12" s="1973"/>
      <c r="U12" s="1972">
        <v>0</v>
      </c>
      <c r="V12" s="1973"/>
      <c r="W12" s="1972">
        <v>0</v>
      </c>
      <c r="X12" s="1973"/>
      <c r="Y12" s="1972">
        <v>0</v>
      </c>
      <c r="Z12" s="1973"/>
      <c r="AA12" s="1972">
        <v>0</v>
      </c>
      <c r="AB12" s="1973"/>
      <c r="AC12" s="1972">
        <v>0</v>
      </c>
      <c r="AD12" s="1973"/>
      <c r="AE12" s="1972">
        <f t="shared" si="0"/>
        <v>1</v>
      </c>
      <c r="AF12" s="1973"/>
    </row>
    <row r="13" spans="1:32" s="1958" customFormat="1" ht="20.100000000000001" customHeight="1">
      <c r="A13" s="1968" t="s">
        <v>71</v>
      </c>
      <c r="B13" s="1969" t="s">
        <v>72</v>
      </c>
      <c r="C13" s="1972">
        <v>0</v>
      </c>
      <c r="D13" s="1973"/>
      <c r="E13" s="1972">
        <v>0</v>
      </c>
      <c r="F13" s="1973"/>
      <c r="G13" s="1972">
        <v>0</v>
      </c>
      <c r="H13" s="1973"/>
      <c r="I13" s="1972">
        <v>0</v>
      </c>
      <c r="J13" s="1973"/>
      <c r="K13" s="1972">
        <v>0</v>
      </c>
      <c r="L13" s="1973"/>
      <c r="M13" s="1972">
        <v>0</v>
      </c>
      <c r="N13" s="1973"/>
      <c r="O13" s="1972">
        <v>0</v>
      </c>
      <c r="P13" s="1973"/>
      <c r="Q13" s="1972">
        <v>0</v>
      </c>
      <c r="R13" s="1973"/>
      <c r="S13" s="1972">
        <v>0</v>
      </c>
      <c r="T13" s="1973"/>
      <c r="U13" s="1972">
        <v>0</v>
      </c>
      <c r="V13" s="1973"/>
      <c r="W13" s="1972">
        <v>0</v>
      </c>
      <c r="X13" s="1973"/>
      <c r="Y13" s="1972">
        <v>0</v>
      </c>
      <c r="Z13" s="1973"/>
      <c r="AA13" s="1972">
        <v>0</v>
      </c>
      <c r="AB13" s="1973"/>
      <c r="AC13" s="1972">
        <v>0</v>
      </c>
      <c r="AD13" s="1973"/>
      <c r="AE13" s="1972">
        <f t="shared" si="0"/>
        <v>0</v>
      </c>
      <c r="AF13" s="1973"/>
    </row>
    <row r="14" spans="1:32" s="1958" customFormat="1" ht="20.100000000000001" customHeight="1">
      <c r="A14" s="1968" t="s">
        <v>283</v>
      </c>
      <c r="B14" s="1969" t="s">
        <v>74</v>
      </c>
      <c r="C14" s="1972">
        <v>0</v>
      </c>
      <c r="D14" s="1973"/>
      <c r="E14" s="1972">
        <v>0</v>
      </c>
      <c r="F14" s="1973"/>
      <c r="G14" s="1972">
        <v>0</v>
      </c>
      <c r="H14" s="1973"/>
      <c r="I14" s="1972">
        <v>0</v>
      </c>
      <c r="J14" s="1973"/>
      <c r="K14" s="1972">
        <v>0</v>
      </c>
      <c r="L14" s="1973"/>
      <c r="M14" s="1972">
        <v>0</v>
      </c>
      <c r="N14" s="1973"/>
      <c r="O14" s="1972">
        <v>0</v>
      </c>
      <c r="P14" s="1973"/>
      <c r="Q14" s="1972">
        <v>0</v>
      </c>
      <c r="R14" s="1973"/>
      <c r="S14" s="1972">
        <v>0</v>
      </c>
      <c r="T14" s="1973"/>
      <c r="U14" s="1972">
        <v>0</v>
      </c>
      <c r="V14" s="1973"/>
      <c r="W14" s="1972">
        <v>0</v>
      </c>
      <c r="X14" s="1973"/>
      <c r="Y14" s="1972">
        <v>0</v>
      </c>
      <c r="Z14" s="1973"/>
      <c r="AA14" s="1972">
        <v>0</v>
      </c>
      <c r="AB14" s="1973"/>
      <c r="AC14" s="1972">
        <v>0</v>
      </c>
      <c r="AD14" s="1973"/>
      <c r="AE14" s="1972">
        <f>SUM(C14:AD14)</f>
        <v>0</v>
      </c>
      <c r="AF14" s="1973"/>
    </row>
    <row r="15" spans="1:32" s="1958" customFormat="1" ht="20.100000000000001" customHeight="1">
      <c r="A15" s="1968" t="s">
        <v>162</v>
      </c>
      <c r="B15" s="1969" t="s">
        <v>76</v>
      </c>
      <c r="C15" s="1972">
        <v>0</v>
      </c>
      <c r="D15" s="1973"/>
      <c r="E15" s="1972">
        <v>0</v>
      </c>
      <c r="F15" s="1973"/>
      <c r="G15" s="1972">
        <v>0</v>
      </c>
      <c r="H15" s="1973"/>
      <c r="I15" s="1972">
        <v>0</v>
      </c>
      <c r="J15" s="1973"/>
      <c r="K15" s="1972">
        <v>0</v>
      </c>
      <c r="L15" s="1973"/>
      <c r="M15" s="1972">
        <v>0</v>
      </c>
      <c r="N15" s="1973"/>
      <c r="O15" s="1972">
        <v>0</v>
      </c>
      <c r="P15" s="1973"/>
      <c r="Q15" s="1972">
        <v>0</v>
      </c>
      <c r="R15" s="1973"/>
      <c r="S15" s="1972">
        <v>0</v>
      </c>
      <c r="T15" s="1973"/>
      <c r="U15" s="1972">
        <v>0</v>
      </c>
      <c r="V15" s="1973"/>
      <c r="W15" s="1972">
        <v>0</v>
      </c>
      <c r="X15" s="1973"/>
      <c r="Y15" s="1972">
        <v>0</v>
      </c>
      <c r="Z15" s="1973"/>
      <c r="AA15" s="1972">
        <v>0</v>
      </c>
      <c r="AB15" s="1973"/>
      <c r="AC15" s="1972">
        <v>0</v>
      </c>
      <c r="AD15" s="1973"/>
      <c r="AE15" s="1972">
        <f t="shared" si="0"/>
        <v>0</v>
      </c>
      <c r="AF15" s="1973"/>
    </row>
    <row r="16" spans="1:32" s="1958" customFormat="1" ht="20.100000000000001" customHeight="1">
      <c r="A16" s="1968" t="s">
        <v>284</v>
      </c>
      <c r="B16" s="1969" t="s">
        <v>78</v>
      </c>
      <c r="C16" s="1972">
        <v>1</v>
      </c>
      <c r="D16" s="1973"/>
      <c r="E16" s="1972">
        <v>0</v>
      </c>
      <c r="F16" s="1973"/>
      <c r="G16" s="1972">
        <v>0</v>
      </c>
      <c r="H16" s="1973"/>
      <c r="I16" s="1972">
        <v>0</v>
      </c>
      <c r="J16" s="1973"/>
      <c r="K16" s="1972">
        <v>0</v>
      </c>
      <c r="L16" s="1973"/>
      <c r="M16" s="1972">
        <v>0</v>
      </c>
      <c r="N16" s="1973"/>
      <c r="O16" s="1972">
        <v>0</v>
      </c>
      <c r="P16" s="1973"/>
      <c r="Q16" s="1972">
        <v>0</v>
      </c>
      <c r="R16" s="1973"/>
      <c r="S16" s="1972">
        <v>0</v>
      </c>
      <c r="T16" s="1973"/>
      <c r="U16" s="1972">
        <v>0</v>
      </c>
      <c r="V16" s="1973"/>
      <c r="W16" s="1972">
        <v>0</v>
      </c>
      <c r="X16" s="1973"/>
      <c r="Y16" s="1972">
        <v>0</v>
      </c>
      <c r="Z16" s="1973"/>
      <c r="AA16" s="1972">
        <v>0</v>
      </c>
      <c r="AB16" s="1973"/>
      <c r="AC16" s="1972">
        <v>0</v>
      </c>
      <c r="AD16" s="1973"/>
      <c r="AE16" s="1972">
        <f t="shared" si="0"/>
        <v>1</v>
      </c>
      <c r="AF16" s="1973"/>
    </row>
    <row r="17" spans="1:32" s="1958" customFormat="1" ht="20.100000000000001" customHeight="1">
      <c r="A17" s="1968" t="s">
        <v>79</v>
      </c>
      <c r="B17" s="1969" t="s">
        <v>329</v>
      </c>
      <c r="C17" s="1972">
        <v>0</v>
      </c>
      <c r="D17" s="1973"/>
      <c r="E17" s="1972">
        <v>1</v>
      </c>
      <c r="F17" s="1973"/>
      <c r="G17" s="1972">
        <v>0</v>
      </c>
      <c r="H17" s="1973"/>
      <c r="I17" s="1972">
        <v>0</v>
      </c>
      <c r="J17" s="1973"/>
      <c r="K17" s="1972">
        <v>0</v>
      </c>
      <c r="L17" s="1973"/>
      <c r="M17" s="1972">
        <v>0</v>
      </c>
      <c r="N17" s="1973"/>
      <c r="O17" s="1972">
        <v>0</v>
      </c>
      <c r="P17" s="1973"/>
      <c r="Q17" s="1972">
        <v>0</v>
      </c>
      <c r="R17" s="1973"/>
      <c r="S17" s="1972">
        <v>0</v>
      </c>
      <c r="T17" s="1973"/>
      <c r="U17" s="1972">
        <v>0</v>
      </c>
      <c r="V17" s="1973"/>
      <c r="W17" s="1972">
        <v>0</v>
      </c>
      <c r="X17" s="1973"/>
      <c r="Y17" s="1972">
        <v>0</v>
      </c>
      <c r="Z17" s="1973"/>
      <c r="AA17" s="1972">
        <v>0</v>
      </c>
      <c r="AB17" s="1973"/>
      <c r="AC17" s="1972">
        <v>0</v>
      </c>
      <c r="AD17" s="1973"/>
      <c r="AE17" s="1972">
        <f t="shared" si="0"/>
        <v>1</v>
      </c>
      <c r="AF17" s="1973"/>
    </row>
    <row r="18" spans="1:32" s="1958" customFormat="1" ht="20.100000000000001" customHeight="1">
      <c r="A18" s="1968" t="s">
        <v>285</v>
      </c>
      <c r="B18" s="1969" t="s">
        <v>82</v>
      </c>
      <c r="C18" s="1972">
        <v>0</v>
      </c>
      <c r="D18" s="1973"/>
      <c r="E18" s="1972">
        <v>0</v>
      </c>
      <c r="F18" s="1973"/>
      <c r="G18" s="1972">
        <v>0</v>
      </c>
      <c r="H18" s="1973"/>
      <c r="I18" s="1972">
        <v>0</v>
      </c>
      <c r="J18" s="1973"/>
      <c r="K18" s="1972">
        <v>0</v>
      </c>
      <c r="L18" s="1973"/>
      <c r="M18" s="1972">
        <v>0</v>
      </c>
      <c r="N18" s="1973"/>
      <c r="O18" s="1972">
        <v>0</v>
      </c>
      <c r="P18" s="1973"/>
      <c r="Q18" s="1972">
        <v>0</v>
      </c>
      <c r="R18" s="1973"/>
      <c r="S18" s="1972">
        <v>0</v>
      </c>
      <c r="T18" s="1973"/>
      <c r="U18" s="1972">
        <v>0</v>
      </c>
      <c r="V18" s="1973"/>
      <c r="W18" s="1972">
        <v>0</v>
      </c>
      <c r="X18" s="1973"/>
      <c r="Y18" s="1972">
        <v>0</v>
      </c>
      <c r="Z18" s="1973"/>
      <c r="AA18" s="1972">
        <v>0</v>
      </c>
      <c r="AB18" s="1973"/>
      <c r="AC18" s="1972">
        <v>0</v>
      </c>
      <c r="AD18" s="1973"/>
      <c r="AE18" s="1972">
        <f t="shared" si="0"/>
        <v>0</v>
      </c>
      <c r="AF18" s="1973"/>
    </row>
    <row r="19" spans="1:32" s="1958" customFormat="1" ht="20.100000000000001" customHeight="1">
      <c r="A19" s="1968" t="s">
        <v>83</v>
      </c>
      <c r="B19" s="1969" t="s">
        <v>84</v>
      </c>
      <c r="C19" s="1972">
        <v>0</v>
      </c>
      <c r="D19" s="1973"/>
      <c r="E19" s="1972">
        <v>0</v>
      </c>
      <c r="F19" s="1973"/>
      <c r="G19" s="1972">
        <v>0</v>
      </c>
      <c r="H19" s="1973"/>
      <c r="I19" s="1972">
        <v>0</v>
      </c>
      <c r="J19" s="1973"/>
      <c r="K19" s="1972">
        <v>0</v>
      </c>
      <c r="L19" s="1973"/>
      <c r="M19" s="1972">
        <v>0</v>
      </c>
      <c r="N19" s="1973"/>
      <c r="O19" s="1972">
        <v>0</v>
      </c>
      <c r="P19" s="1973"/>
      <c r="Q19" s="1972">
        <v>0</v>
      </c>
      <c r="R19" s="1973"/>
      <c r="S19" s="1972">
        <v>0</v>
      </c>
      <c r="T19" s="1973"/>
      <c r="U19" s="1972">
        <v>0</v>
      </c>
      <c r="V19" s="1973"/>
      <c r="W19" s="1972">
        <v>0</v>
      </c>
      <c r="X19" s="1973"/>
      <c r="Y19" s="1972">
        <v>1</v>
      </c>
      <c r="Z19" s="1973"/>
      <c r="AA19" s="1972">
        <v>0</v>
      </c>
      <c r="AB19" s="1973"/>
      <c r="AC19" s="1972">
        <v>0</v>
      </c>
      <c r="AD19" s="1973"/>
      <c r="AE19" s="1972">
        <f t="shared" si="0"/>
        <v>1</v>
      </c>
      <c r="AF19" s="1973"/>
    </row>
    <row r="20" spans="1:32" s="1958" customFormat="1" ht="20.100000000000001" customHeight="1">
      <c r="A20" s="1968" t="s">
        <v>287</v>
      </c>
      <c r="B20" s="1969" t="s">
        <v>330</v>
      </c>
      <c r="C20" s="1972">
        <v>0</v>
      </c>
      <c r="D20" s="1973"/>
      <c r="E20" s="1972">
        <v>0</v>
      </c>
      <c r="F20" s="1973"/>
      <c r="G20" s="1972">
        <v>0</v>
      </c>
      <c r="H20" s="1973"/>
      <c r="I20" s="1972">
        <v>0</v>
      </c>
      <c r="J20" s="1973"/>
      <c r="K20" s="1972">
        <v>0</v>
      </c>
      <c r="L20" s="1973"/>
      <c r="M20" s="1972">
        <v>0</v>
      </c>
      <c r="N20" s="1973"/>
      <c r="O20" s="1972">
        <v>0</v>
      </c>
      <c r="P20" s="1973"/>
      <c r="Q20" s="1972">
        <v>0</v>
      </c>
      <c r="R20" s="1973"/>
      <c r="S20" s="1972">
        <v>0</v>
      </c>
      <c r="T20" s="1973"/>
      <c r="U20" s="1972">
        <v>0</v>
      </c>
      <c r="V20" s="1973"/>
      <c r="W20" s="1972">
        <v>0</v>
      </c>
      <c r="X20" s="1973"/>
      <c r="Y20" s="1972">
        <v>0</v>
      </c>
      <c r="Z20" s="1973"/>
      <c r="AA20" s="1972">
        <v>0</v>
      </c>
      <c r="AB20" s="1973"/>
      <c r="AC20" s="1972">
        <v>0</v>
      </c>
      <c r="AD20" s="1973"/>
      <c r="AE20" s="1972">
        <f t="shared" si="0"/>
        <v>0</v>
      </c>
      <c r="AF20" s="1973"/>
    </row>
    <row r="21" spans="1:32" s="1958" customFormat="1" ht="20.100000000000001" customHeight="1">
      <c r="A21" s="1968" t="s">
        <v>288</v>
      </c>
      <c r="B21" s="1969" t="s">
        <v>88</v>
      </c>
      <c r="C21" s="1972">
        <v>0</v>
      </c>
      <c r="D21" s="1973"/>
      <c r="E21" s="1972">
        <v>0</v>
      </c>
      <c r="F21" s="1973"/>
      <c r="G21" s="1972">
        <v>0</v>
      </c>
      <c r="H21" s="1973"/>
      <c r="I21" s="1972">
        <v>0</v>
      </c>
      <c r="J21" s="1973"/>
      <c r="K21" s="1972">
        <v>0</v>
      </c>
      <c r="L21" s="1973"/>
      <c r="M21" s="1972">
        <v>0</v>
      </c>
      <c r="N21" s="1973"/>
      <c r="O21" s="1972">
        <v>0</v>
      </c>
      <c r="P21" s="1973"/>
      <c r="Q21" s="1972">
        <v>0</v>
      </c>
      <c r="R21" s="1973"/>
      <c r="S21" s="1972">
        <v>0</v>
      </c>
      <c r="T21" s="1973"/>
      <c r="U21" s="1972">
        <v>0</v>
      </c>
      <c r="V21" s="1973"/>
      <c r="W21" s="1972">
        <v>0</v>
      </c>
      <c r="X21" s="1973"/>
      <c r="Y21" s="1972">
        <v>0</v>
      </c>
      <c r="Z21" s="1973"/>
      <c r="AA21" s="1972">
        <v>0</v>
      </c>
      <c r="AB21" s="1973"/>
      <c r="AC21" s="1972">
        <v>0</v>
      </c>
      <c r="AD21" s="1973"/>
      <c r="AE21" s="1972">
        <f t="shared" si="0"/>
        <v>0</v>
      </c>
      <c r="AF21" s="1973"/>
    </row>
    <row r="22" spans="1:32" s="1958" customFormat="1" ht="20.100000000000001" customHeight="1">
      <c r="A22" s="1968" t="s">
        <v>89</v>
      </c>
      <c r="B22" s="1969" t="s">
        <v>167</v>
      </c>
      <c r="C22" s="1972">
        <v>0</v>
      </c>
      <c r="D22" s="1973"/>
      <c r="E22" s="1972">
        <v>0</v>
      </c>
      <c r="F22" s="1973"/>
      <c r="G22" s="1972">
        <v>0</v>
      </c>
      <c r="H22" s="1973"/>
      <c r="I22" s="1972">
        <v>0</v>
      </c>
      <c r="J22" s="1973"/>
      <c r="K22" s="1972">
        <v>0</v>
      </c>
      <c r="L22" s="1973"/>
      <c r="M22" s="1972">
        <v>0</v>
      </c>
      <c r="N22" s="1973"/>
      <c r="O22" s="1972">
        <v>0</v>
      </c>
      <c r="P22" s="1973"/>
      <c r="Q22" s="1972">
        <v>0</v>
      </c>
      <c r="R22" s="1973"/>
      <c r="S22" s="1972">
        <v>0</v>
      </c>
      <c r="T22" s="1973"/>
      <c r="U22" s="1972">
        <v>0</v>
      </c>
      <c r="V22" s="1973"/>
      <c r="W22" s="1972">
        <v>0</v>
      </c>
      <c r="X22" s="1973"/>
      <c r="Y22" s="1972">
        <v>0</v>
      </c>
      <c r="Z22" s="1973"/>
      <c r="AA22" s="1972">
        <v>0</v>
      </c>
      <c r="AB22" s="1973"/>
      <c r="AC22" s="1972">
        <v>0</v>
      </c>
      <c r="AD22" s="1973"/>
      <c r="AE22" s="1972">
        <f t="shared" si="0"/>
        <v>0</v>
      </c>
      <c r="AF22" s="1973"/>
    </row>
    <row r="23" spans="1:32" s="1958" customFormat="1" ht="20.100000000000001" customHeight="1">
      <c r="A23" s="1968" t="s">
        <v>290</v>
      </c>
      <c r="B23" s="1969" t="s">
        <v>92</v>
      </c>
      <c r="C23" s="1972">
        <v>0</v>
      </c>
      <c r="D23" s="1973"/>
      <c r="E23" s="1972">
        <v>0</v>
      </c>
      <c r="F23" s="1973"/>
      <c r="G23" s="1972">
        <v>0</v>
      </c>
      <c r="H23" s="1973"/>
      <c r="I23" s="1972">
        <v>0</v>
      </c>
      <c r="J23" s="1973"/>
      <c r="K23" s="1972">
        <v>0</v>
      </c>
      <c r="L23" s="1973"/>
      <c r="M23" s="1972">
        <v>0</v>
      </c>
      <c r="N23" s="1973"/>
      <c r="O23" s="1972">
        <v>0</v>
      </c>
      <c r="P23" s="1973"/>
      <c r="Q23" s="1972">
        <v>0</v>
      </c>
      <c r="R23" s="1973"/>
      <c r="S23" s="1972">
        <v>0</v>
      </c>
      <c r="T23" s="1973"/>
      <c r="U23" s="1972">
        <v>0</v>
      </c>
      <c r="V23" s="1973"/>
      <c r="W23" s="1972">
        <v>0</v>
      </c>
      <c r="X23" s="1973"/>
      <c r="Y23" s="1972">
        <v>0</v>
      </c>
      <c r="Z23" s="1973"/>
      <c r="AA23" s="1972">
        <v>0</v>
      </c>
      <c r="AB23" s="1973"/>
      <c r="AC23" s="1972">
        <v>0</v>
      </c>
      <c r="AD23" s="1973"/>
      <c r="AE23" s="1972">
        <f t="shared" si="0"/>
        <v>0</v>
      </c>
      <c r="AF23" s="1973"/>
    </row>
    <row r="24" spans="1:32" s="1958" customFormat="1" ht="20.100000000000001" customHeight="1" thickBot="1">
      <c r="A24" s="1968" t="s">
        <v>93</v>
      </c>
      <c r="B24" s="1969" t="s">
        <v>94</v>
      </c>
      <c r="C24" s="1972">
        <v>0</v>
      </c>
      <c r="D24" s="1973"/>
      <c r="E24" s="1972">
        <v>0</v>
      </c>
      <c r="F24" s="1973"/>
      <c r="G24" s="1972">
        <v>0</v>
      </c>
      <c r="H24" s="1973"/>
      <c r="I24" s="1972">
        <v>0</v>
      </c>
      <c r="J24" s="1973"/>
      <c r="K24" s="1972">
        <v>0</v>
      </c>
      <c r="L24" s="1973"/>
      <c r="M24" s="1972">
        <v>0</v>
      </c>
      <c r="N24" s="1973"/>
      <c r="O24" s="1972">
        <v>0</v>
      </c>
      <c r="P24" s="1973"/>
      <c r="Q24" s="1972">
        <v>0</v>
      </c>
      <c r="R24" s="1973"/>
      <c r="S24" s="1972">
        <v>0</v>
      </c>
      <c r="T24" s="1973"/>
      <c r="U24" s="1972">
        <v>0</v>
      </c>
      <c r="V24" s="1973"/>
      <c r="W24" s="1972">
        <v>0</v>
      </c>
      <c r="X24" s="1973"/>
      <c r="Y24" s="1972">
        <v>0</v>
      </c>
      <c r="Z24" s="1973"/>
      <c r="AA24" s="1972">
        <v>0</v>
      </c>
      <c r="AB24" s="1973"/>
      <c r="AC24" s="1972">
        <v>0</v>
      </c>
      <c r="AD24" s="1973"/>
      <c r="AE24" s="1972">
        <f>SUM(C24:AD24)</f>
        <v>0</v>
      </c>
      <c r="AF24" s="1973"/>
    </row>
    <row r="25" spans="1:32" s="1958" customFormat="1" ht="23.25" customHeight="1">
      <c r="A25" s="1948" t="s">
        <v>291</v>
      </c>
      <c r="B25" s="1974" t="s">
        <v>96</v>
      </c>
      <c r="C25" s="4876">
        <f>SUM(C5:C24)</f>
        <v>21</v>
      </c>
      <c r="D25" s="4877"/>
      <c r="E25" s="1975">
        <f>SUM(E5:E24)</f>
        <v>18</v>
      </c>
      <c r="F25" s="1976"/>
      <c r="G25" s="1975">
        <f>SUM(G5:G24)</f>
        <v>9</v>
      </c>
      <c r="H25" s="1976"/>
      <c r="I25" s="1975">
        <f>SUM(I5:I24)</f>
        <v>5</v>
      </c>
      <c r="J25" s="1976"/>
      <c r="K25" s="1975">
        <f>SUM(K5:K24)</f>
        <v>14</v>
      </c>
      <c r="L25" s="1976"/>
      <c r="M25" s="1975">
        <f>SUM(M5:M24)</f>
        <v>14</v>
      </c>
      <c r="N25" s="1976"/>
      <c r="O25" s="1975">
        <f>SUM(O5:O24)</f>
        <v>10</v>
      </c>
      <c r="P25" s="1976"/>
      <c r="Q25" s="1975">
        <f>SUM(Q5:Q24)</f>
        <v>1</v>
      </c>
      <c r="R25" s="1976"/>
      <c r="S25" s="1975">
        <f>SUM(S5:S24)</f>
        <v>4</v>
      </c>
      <c r="T25" s="1976"/>
      <c r="U25" s="1975">
        <f>SUM(U5:U24)</f>
        <v>5</v>
      </c>
      <c r="V25" s="1976"/>
      <c r="W25" s="1975">
        <f>SUM(W5:W24)</f>
        <v>12</v>
      </c>
      <c r="X25" s="1976"/>
      <c r="Y25" s="1975">
        <f>SUM(Y5:Y24)</f>
        <v>7</v>
      </c>
      <c r="Z25" s="1976"/>
      <c r="AA25" s="1975">
        <f>SUM(AA5:AA24)</f>
        <v>2</v>
      </c>
      <c r="AB25" s="1976"/>
      <c r="AC25" s="1975">
        <f>SUM(AC5:AC24)</f>
        <v>3</v>
      </c>
      <c r="AD25" s="1977"/>
      <c r="AE25" s="1975">
        <f t="shared" si="0"/>
        <v>125</v>
      </c>
      <c r="AF25" s="1977"/>
    </row>
    <row r="26" spans="1:32">
      <c r="A26" s="1978"/>
      <c r="C26" s="1980"/>
      <c r="D26" s="1980"/>
      <c r="E26" s="1980"/>
      <c r="F26" s="1980"/>
      <c r="G26" s="1980"/>
      <c r="H26" s="1980"/>
      <c r="I26" s="1980"/>
      <c r="J26" s="1980"/>
      <c r="K26" s="1980"/>
      <c r="L26" s="1980"/>
      <c r="M26" s="1980"/>
      <c r="N26" s="1980"/>
      <c r="O26" s="1980"/>
      <c r="P26" s="1980"/>
      <c r="Q26" s="1980"/>
      <c r="R26" s="1980"/>
      <c r="S26" s="1980"/>
      <c r="T26" s="1980"/>
      <c r="U26" s="1980"/>
      <c r="V26" s="1980"/>
      <c r="W26" s="1980"/>
      <c r="X26" s="1980"/>
      <c r="Y26" s="1980"/>
      <c r="Z26" s="1980"/>
      <c r="AA26" s="1980"/>
      <c r="AB26" s="1980"/>
      <c r="AC26" s="1980"/>
      <c r="AD26" s="1980"/>
      <c r="AE26" s="1980"/>
      <c r="AF26" s="1980"/>
    </row>
  </sheetData>
  <mergeCells count="1">
    <mergeCell ref="C25:D25"/>
  </mergeCells>
  <printOptions horizontalCentered="1" verticalCentered="1"/>
  <pageMargins left="0.6" right="0.6" top="1" bottom="1" header="0.5" footer="0.5"/>
  <pageSetup paperSize="9" scale="71" orientation="landscape" horizontalDpi="4294967292" vertic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F9DCC-7C3A-4F17-873D-07FCE75F6390}">
  <dimension ref="A1:H29"/>
  <sheetViews>
    <sheetView showGridLines="0" showZeros="0" zoomScale="120" zoomScaleNormal="120" workbookViewId="0">
      <selection activeCell="E12" sqref="E12"/>
    </sheetView>
  </sheetViews>
  <sheetFormatPr defaultRowHeight="12.75"/>
  <cols>
    <col min="1" max="1" width="19.7109375" style="2006" customWidth="1"/>
    <col min="2" max="2" width="12.85546875" style="2006" customWidth="1"/>
    <col min="3" max="6" width="8.7109375" style="2006" customWidth="1"/>
    <col min="7" max="7" width="11.28515625" style="2006" customWidth="1"/>
    <col min="8" max="256" width="9.140625" style="1118"/>
    <col min="257" max="257" width="19.7109375" style="1118" customWidth="1"/>
    <col min="258" max="258" width="12.85546875" style="1118" customWidth="1"/>
    <col min="259" max="263" width="8.7109375" style="1118" customWidth="1"/>
    <col min="264" max="512" width="9.140625" style="1118"/>
    <col min="513" max="513" width="19.7109375" style="1118" customWidth="1"/>
    <col min="514" max="514" width="12.85546875" style="1118" customWidth="1"/>
    <col min="515" max="519" width="8.7109375" style="1118" customWidth="1"/>
    <col min="520" max="768" width="9.140625" style="1118"/>
    <col min="769" max="769" width="19.7109375" style="1118" customWidth="1"/>
    <col min="770" max="770" width="12.85546875" style="1118" customWidth="1"/>
    <col min="771" max="775" width="8.7109375" style="1118" customWidth="1"/>
    <col min="776" max="1024" width="9.140625" style="1118"/>
    <col min="1025" max="1025" width="19.7109375" style="1118" customWidth="1"/>
    <col min="1026" max="1026" width="12.85546875" style="1118" customWidth="1"/>
    <col min="1027" max="1031" width="8.7109375" style="1118" customWidth="1"/>
    <col min="1032" max="1280" width="9.140625" style="1118"/>
    <col min="1281" max="1281" width="19.7109375" style="1118" customWidth="1"/>
    <col min="1282" max="1282" width="12.85546875" style="1118" customWidth="1"/>
    <col min="1283" max="1287" width="8.7109375" style="1118" customWidth="1"/>
    <col min="1288" max="1536" width="9.140625" style="1118"/>
    <col min="1537" max="1537" width="19.7109375" style="1118" customWidth="1"/>
    <col min="1538" max="1538" width="12.85546875" style="1118" customWidth="1"/>
    <col min="1539" max="1543" width="8.7109375" style="1118" customWidth="1"/>
    <col min="1544" max="1792" width="9.140625" style="1118"/>
    <col min="1793" max="1793" width="19.7109375" style="1118" customWidth="1"/>
    <col min="1794" max="1794" width="12.85546875" style="1118" customWidth="1"/>
    <col min="1795" max="1799" width="8.7109375" style="1118" customWidth="1"/>
    <col min="1800" max="2048" width="9.140625" style="1118"/>
    <col min="2049" max="2049" width="19.7109375" style="1118" customWidth="1"/>
    <col min="2050" max="2050" width="12.85546875" style="1118" customWidth="1"/>
    <col min="2051" max="2055" width="8.7109375" style="1118" customWidth="1"/>
    <col min="2056" max="2304" width="9.140625" style="1118"/>
    <col min="2305" max="2305" width="19.7109375" style="1118" customWidth="1"/>
    <col min="2306" max="2306" width="12.85546875" style="1118" customWidth="1"/>
    <col min="2307" max="2311" width="8.7109375" style="1118" customWidth="1"/>
    <col min="2312" max="2560" width="9.140625" style="1118"/>
    <col min="2561" max="2561" width="19.7109375" style="1118" customWidth="1"/>
    <col min="2562" max="2562" width="12.85546875" style="1118" customWidth="1"/>
    <col min="2563" max="2567" width="8.7109375" style="1118" customWidth="1"/>
    <col min="2568" max="2816" width="9.140625" style="1118"/>
    <col min="2817" max="2817" width="19.7109375" style="1118" customWidth="1"/>
    <col min="2818" max="2818" width="12.85546875" style="1118" customWidth="1"/>
    <col min="2819" max="2823" width="8.7109375" style="1118" customWidth="1"/>
    <col min="2824" max="3072" width="9.140625" style="1118"/>
    <col min="3073" max="3073" width="19.7109375" style="1118" customWidth="1"/>
    <col min="3074" max="3074" width="12.85546875" style="1118" customWidth="1"/>
    <col min="3075" max="3079" width="8.7109375" style="1118" customWidth="1"/>
    <col min="3080" max="3328" width="9.140625" style="1118"/>
    <col min="3329" max="3329" width="19.7109375" style="1118" customWidth="1"/>
    <col min="3330" max="3330" width="12.85546875" style="1118" customWidth="1"/>
    <col min="3331" max="3335" width="8.7109375" style="1118" customWidth="1"/>
    <col min="3336" max="3584" width="9.140625" style="1118"/>
    <col min="3585" max="3585" width="19.7109375" style="1118" customWidth="1"/>
    <col min="3586" max="3586" width="12.85546875" style="1118" customWidth="1"/>
    <col min="3587" max="3591" width="8.7109375" style="1118" customWidth="1"/>
    <col min="3592" max="3840" width="9.140625" style="1118"/>
    <col min="3841" max="3841" width="19.7109375" style="1118" customWidth="1"/>
    <col min="3842" max="3842" width="12.85546875" style="1118" customWidth="1"/>
    <col min="3843" max="3847" width="8.7109375" style="1118" customWidth="1"/>
    <col min="3848" max="4096" width="9.140625" style="1118"/>
    <col min="4097" max="4097" width="19.7109375" style="1118" customWidth="1"/>
    <col min="4098" max="4098" width="12.85546875" style="1118" customWidth="1"/>
    <col min="4099" max="4103" width="8.7109375" style="1118" customWidth="1"/>
    <col min="4104" max="4352" width="9.140625" style="1118"/>
    <col min="4353" max="4353" width="19.7109375" style="1118" customWidth="1"/>
    <col min="4354" max="4354" width="12.85546875" style="1118" customWidth="1"/>
    <col min="4355" max="4359" width="8.7109375" style="1118" customWidth="1"/>
    <col min="4360" max="4608" width="9.140625" style="1118"/>
    <col min="4609" max="4609" width="19.7109375" style="1118" customWidth="1"/>
    <col min="4610" max="4610" width="12.85546875" style="1118" customWidth="1"/>
    <col min="4611" max="4615" width="8.7109375" style="1118" customWidth="1"/>
    <col min="4616" max="4864" width="9.140625" style="1118"/>
    <col min="4865" max="4865" width="19.7109375" style="1118" customWidth="1"/>
    <col min="4866" max="4866" width="12.85546875" style="1118" customWidth="1"/>
    <col min="4867" max="4871" width="8.7109375" style="1118" customWidth="1"/>
    <col min="4872" max="5120" width="9.140625" style="1118"/>
    <col min="5121" max="5121" width="19.7109375" style="1118" customWidth="1"/>
    <col min="5122" max="5122" width="12.85546875" style="1118" customWidth="1"/>
    <col min="5123" max="5127" width="8.7109375" style="1118" customWidth="1"/>
    <col min="5128" max="5376" width="9.140625" style="1118"/>
    <col min="5377" max="5377" width="19.7109375" style="1118" customWidth="1"/>
    <col min="5378" max="5378" width="12.85546875" style="1118" customWidth="1"/>
    <col min="5379" max="5383" width="8.7109375" style="1118" customWidth="1"/>
    <col min="5384" max="5632" width="9.140625" style="1118"/>
    <col min="5633" max="5633" width="19.7109375" style="1118" customWidth="1"/>
    <col min="5634" max="5634" width="12.85546875" style="1118" customWidth="1"/>
    <col min="5635" max="5639" width="8.7109375" style="1118" customWidth="1"/>
    <col min="5640" max="5888" width="9.140625" style="1118"/>
    <col min="5889" max="5889" width="19.7109375" style="1118" customWidth="1"/>
    <col min="5890" max="5890" width="12.85546875" style="1118" customWidth="1"/>
    <col min="5891" max="5895" width="8.7109375" style="1118" customWidth="1"/>
    <col min="5896" max="6144" width="9.140625" style="1118"/>
    <col min="6145" max="6145" width="19.7109375" style="1118" customWidth="1"/>
    <col min="6146" max="6146" width="12.85546875" style="1118" customWidth="1"/>
    <col min="6147" max="6151" width="8.7109375" style="1118" customWidth="1"/>
    <col min="6152" max="6400" width="9.140625" style="1118"/>
    <col min="6401" max="6401" width="19.7109375" style="1118" customWidth="1"/>
    <col min="6402" max="6402" width="12.85546875" style="1118" customWidth="1"/>
    <col min="6403" max="6407" width="8.7109375" style="1118" customWidth="1"/>
    <col min="6408" max="6656" width="9.140625" style="1118"/>
    <col min="6657" max="6657" width="19.7109375" style="1118" customWidth="1"/>
    <col min="6658" max="6658" width="12.85546875" style="1118" customWidth="1"/>
    <col min="6659" max="6663" width="8.7109375" style="1118" customWidth="1"/>
    <col min="6664" max="6912" width="9.140625" style="1118"/>
    <col min="6913" max="6913" width="19.7109375" style="1118" customWidth="1"/>
    <col min="6914" max="6914" width="12.85546875" style="1118" customWidth="1"/>
    <col min="6915" max="6919" width="8.7109375" style="1118" customWidth="1"/>
    <col min="6920" max="7168" width="9.140625" style="1118"/>
    <col min="7169" max="7169" width="19.7109375" style="1118" customWidth="1"/>
    <col min="7170" max="7170" width="12.85546875" style="1118" customWidth="1"/>
    <col min="7171" max="7175" width="8.7109375" style="1118" customWidth="1"/>
    <col min="7176" max="7424" width="9.140625" style="1118"/>
    <col min="7425" max="7425" width="19.7109375" style="1118" customWidth="1"/>
    <col min="7426" max="7426" width="12.85546875" style="1118" customWidth="1"/>
    <col min="7427" max="7431" width="8.7109375" style="1118" customWidth="1"/>
    <col min="7432" max="7680" width="9.140625" style="1118"/>
    <col min="7681" max="7681" width="19.7109375" style="1118" customWidth="1"/>
    <col min="7682" max="7682" width="12.85546875" style="1118" customWidth="1"/>
    <col min="7683" max="7687" width="8.7109375" style="1118" customWidth="1"/>
    <col min="7688" max="7936" width="9.140625" style="1118"/>
    <col min="7937" max="7937" width="19.7109375" style="1118" customWidth="1"/>
    <col min="7938" max="7938" width="12.85546875" style="1118" customWidth="1"/>
    <col min="7939" max="7943" width="8.7109375" style="1118" customWidth="1"/>
    <col min="7944" max="8192" width="9.140625" style="1118"/>
    <col min="8193" max="8193" width="19.7109375" style="1118" customWidth="1"/>
    <col min="8194" max="8194" width="12.85546875" style="1118" customWidth="1"/>
    <col min="8195" max="8199" width="8.7109375" style="1118" customWidth="1"/>
    <col min="8200" max="8448" width="9.140625" style="1118"/>
    <col min="8449" max="8449" width="19.7109375" style="1118" customWidth="1"/>
    <col min="8450" max="8450" width="12.85546875" style="1118" customWidth="1"/>
    <col min="8451" max="8455" width="8.7109375" style="1118" customWidth="1"/>
    <col min="8456" max="8704" width="9.140625" style="1118"/>
    <col min="8705" max="8705" width="19.7109375" style="1118" customWidth="1"/>
    <col min="8706" max="8706" width="12.85546875" style="1118" customWidth="1"/>
    <col min="8707" max="8711" width="8.7109375" style="1118" customWidth="1"/>
    <col min="8712" max="8960" width="9.140625" style="1118"/>
    <col min="8961" max="8961" width="19.7109375" style="1118" customWidth="1"/>
    <col min="8962" max="8962" width="12.85546875" style="1118" customWidth="1"/>
    <col min="8963" max="8967" width="8.7109375" style="1118" customWidth="1"/>
    <col min="8968" max="9216" width="9.140625" style="1118"/>
    <col min="9217" max="9217" width="19.7109375" style="1118" customWidth="1"/>
    <col min="9218" max="9218" width="12.85546875" style="1118" customWidth="1"/>
    <col min="9219" max="9223" width="8.7109375" style="1118" customWidth="1"/>
    <col min="9224" max="9472" width="9.140625" style="1118"/>
    <col min="9473" max="9473" width="19.7109375" style="1118" customWidth="1"/>
    <col min="9474" max="9474" width="12.85546875" style="1118" customWidth="1"/>
    <col min="9475" max="9479" width="8.7109375" style="1118" customWidth="1"/>
    <col min="9480" max="9728" width="9.140625" style="1118"/>
    <col min="9729" max="9729" width="19.7109375" style="1118" customWidth="1"/>
    <col min="9730" max="9730" width="12.85546875" style="1118" customWidth="1"/>
    <col min="9731" max="9735" width="8.7109375" style="1118" customWidth="1"/>
    <col min="9736" max="9984" width="9.140625" style="1118"/>
    <col min="9985" max="9985" width="19.7109375" style="1118" customWidth="1"/>
    <col min="9986" max="9986" width="12.85546875" style="1118" customWidth="1"/>
    <col min="9987" max="9991" width="8.7109375" style="1118" customWidth="1"/>
    <col min="9992" max="10240" width="9.140625" style="1118"/>
    <col min="10241" max="10241" width="19.7109375" style="1118" customWidth="1"/>
    <col min="10242" max="10242" width="12.85546875" style="1118" customWidth="1"/>
    <col min="10243" max="10247" width="8.7109375" style="1118" customWidth="1"/>
    <col min="10248" max="10496" width="9.140625" style="1118"/>
    <col min="10497" max="10497" width="19.7109375" style="1118" customWidth="1"/>
    <col min="10498" max="10498" width="12.85546875" style="1118" customWidth="1"/>
    <col min="10499" max="10503" width="8.7109375" style="1118" customWidth="1"/>
    <col min="10504" max="10752" width="9.140625" style="1118"/>
    <col min="10753" max="10753" width="19.7109375" style="1118" customWidth="1"/>
    <col min="10754" max="10754" width="12.85546875" style="1118" customWidth="1"/>
    <col min="10755" max="10759" width="8.7109375" style="1118" customWidth="1"/>
    <col min="10760" max="11008" width="9.140625" style="1118"/>
    <col min="11009" max="11009" width="19.7109375" style="1118" customWidth="1"/>
    <col min="11010" max="11010" width="12.85546875" style="1118" customWidth="1"/>
    <col min="11011" max="11015" width="8.7109375" style="1118" customWidth="1"/>
    <col min="11016" max="11264" width="9.140625" style="1118"/>
    <col min="11265" max="11265" width="19.7109375" style="1118" customWidth="1"/>
    <col min="11266" max="11266" width="12.85546875" style="1118" customWidth="1"/>
    <col min="11267" max="11271" width="8.7109375" style="1118" customWidth="1"/>
    <col min="11272" max="11520" width="9.140625" style="1118"/>
    <col min="11521" max="11521" width="19.7109375" style="1118" customWidth="1"/>
    <col min="11522" max="11522" width="12.85546875" style="1118" customWidth="1"/>
    <col min="11523" max="11527" width="8.7109375" style="1118" customWidth="1"/>
    <col min="11528" max="11776" width="9.140625" style="1118"/>
    <col min="11777" max="11777" width="19.7109375" style="1118" customWidth="1"/>
    <col min="11778" max="11778" width="12.85546875" style="1118" customWidth="1"/>
    <col min="11779" max="11783" width="8.7109375" style="1118" customWidth="1"/>
    <col min="11784" max="12032" width="9.140625" style="1118"/>
    <col min="12033" max="12033" width="19.7109375" style="1118" customWidth="1"/>
    <col min="12034" max="12034" width="12.85546875" style="1118" customWidth="1"/>
    <col min="12035" max="12039" width="8.7109375" style="1118" customWidth="1"/>
    <col min="12040" max="12288" width="9.140625" style="1118"/>
    <col min="12289" max="12289" width="19.7109375" style="1118" customWidth="1"/>
    <col min="12290" max="12290" width="12.85546875" style="1118" customWidth="1"/>
    <col min="12291" max="12295" width="8.7109375" style="1118" customWidth="1"/>
    <col min="12296" max="12544" width="9.140625" style="1118"/>
    <col min="12545" max="12545" width="19.7109375" style="1118" customWidth="1"/>
    <col min="12546" max="12546" width="12.85546875" style="1118" customWidth="1"/>
    <col min="12547" max="12551" width="8.7109375" style="1118" customWidth="1"/>
    <col min="12552" max="12800" width="9.140625" style="1118"/>
    <col min="12801" max="12801" width="19.7109375" style="1118" customWidth="1"/>
    <col min="12802" max="12802" width="12.85546875" style="1118" customWidth="1"/>
    <col min="12803" max="12807" width="8.7109375" style="1118" customWidth="1"/>
    <col min="12808" max="13056" width="9.140625" style="1118"/>
    <col min="13057" max="13057" width="19.7109375" style="1118" customWidth="1"/>
    <col min="13058" max="13058" width="12.85546875" style="1118" customWidth="1"/>
    <col min="13059" max="13063" width="8.7109375" style="1118" customWidth="1"/>
    <col min="13064" max="13312" width="9.140625" style="1118"/>
    <col min="13313" max="13313" width="19.7109375" style="1118" customWidth="1"/>
    <col min="13314" max="13314" width="12.85546875" style="1118" customWidth="1"/>
    <col min="13315" max="13319" width="8.7109375" style="1118" customWidth="1"/>
    <col min="13320" max="13568" width="9.140625" style="1118"/>
    <col min="13569" max="13569" width="19.7109375" style="1118" customWidth="1"/>
    <col min="13570" max="13570" width="12.85546875" style="1118" customWidth="1"/>
    <col min="13571" max="13575" width="8.7109375" style="1118" customWidth="1"/>
    <col min="13576" max="13824" width="9.140625" style="1118"/>
    <col min="13825" max="13825" width="19.7109375" style="1118" customWidth="1"/>
    <col min="13826" max="13826" width="12.85546875" style="1118" customWidth="1"/>
    <col min="13827" max="13831" width="8.7109375" style="1118" customWidth="1"/>
    <col min="13832" max="14080" width="9.140625" style="1118"/>
    <col min="14081" max="14081" width="19.7109375" style="1118" customWidth="1"/>
    <col min="14082" max="14082" width="12.85546875" style="1118" customWidth="1"/>
    <col min="14083" max="14087" width="8.7109375" style="1118" customWidth="1"/>
    <col min="14088" max="14336" width="9.140625" style="1118"/>
    <col min="14337" max="14337" width="19.7109375" style="1118" customWidth="1"/>
    <col min="14338" max="14338" width="12.85546875" style="1118" customWidth="1"/>
    <col min="14339" max="14343" width="8.7109375" style="1118" customWidth="1"/>
    <col min="14344" max="14592" width="9.140625" style="1118"/>
    <col min="14593" max="14593" width="19.7109375" style="1118" customWidth="1"/>
    <col min="14594" max="14594" width="12.85546875" style="1118" customWidth="1"/>
    <col min="14595" max="14599" width="8.7109375" style="1118" customWidth="1"/>
    <col min="14600" max="14848" width="9.140625" style="1118"/>
    <col min="14849" max="14849" width="19.7109375" style="1118" customWidth="1"/>
    <col min="14850" max="14850" width="12.85546875" style="1118" customWidth="1"/>
    <col min="14851" max="14855" width="8.7109375" style="1118" customWidth="1"/>
    <col min="14856" max="15104" width="9.140625" style="1118"/>
    <col min="15105" max="15105" width="19.7109375" style="1118" customWidth="1"/>
    <col min="15106" max="15106" width="12.85546875" style="1118" customWidth="1"/>
    <col min="15107" max="15111" width="8.7109375" style="1118" customWidth="1"/>
    <col min="15112" max="15360" width="9.140625" style="1118"/>
    <col min="15361" max="15361" width="19.7109375" style="1118" customWidth="1"/>
    <col min="15362" max="15362" width="12.85546875" style="1118" customWidth="1"/>
    <col min="15363" max="15367" width="8.7109375" style="1118" customWidth="1"/>
    <col min="15368" max="15616" width="9.140625" style="1118"/>
    <col min="15617" max="15617" width="19.7109375" style="1118" customWidth="1"/>
    <col min="15618" max="15618" width="12.85546875" style="1118" customWidth="1"/>
    <col min="15619" max="15623" width="8.7109375" style="1118" customWidth="1"/>
    <col min="15624" max="15872" width="9.140625" style="1118"/>
    <col min="15873" max="15873" width="19.7109375" style="1118" customWidth="1"/>
    <col min="15874" max="15874" width="12.85546875" style="1118" customWidth="1"/>
    <col min="15875" max="15879" width="8.7109375" style="1118" customWidth="1"/>
    <col min="15880" max="16128" width="9.140625" style="1118"/>
    <col min="16129" max="16129" width="19.7109375" style="1118" customWidth="1"/>
    <col min="16130" max="16130" width="12.85546875" style="1118" customWidth="1"/>
    <col min="16131" max="16135" width="8.7109375" style="1118" customWidth="1"/>
    <col min="16136" max="16384" width="9.140625" style="1118"/>
  </cols>
  <sheetData>
    <row r="1" spans="1:8" ht="18">
      <c r="A1" s="4878" t="s">
        <v>1481</v>
      </c>
      <c r="B1" s="4878"/>
      <c r="C1" s="4878"/>
      <c r="D1" s="4878"/>
      <c r="E1" s="4878"/>
      <c r="F1" s="4878"/>
      <c r="G1" s="4878"/>
      <c r="H1" s="795"/>
    </row>
    <row r="2" spans="1:8" ht="18">
      <c r="A2" s="4878" t="s">
        <v>1482</v>
      </c>
      <c r="B2" s="4878"/>
      <c r="C2" s="4878"/>
      <c r="D2" s="4878"/>
      <c r="E2" s="4878"/>
      <c r="F2" s="4878"/>
      <c r="G2" s="4878"/>
      <c r="H2" s="795"/>
    </row>
    <row r="3" spans="1:8" ht="18" customHeight="1">
      <c r="A3" s="4879" t="s">
        <v>1483</v>
      </c>
      <c r="B3" s="4879"/>
      <c r="C3" s="4879"/>
      <c r="D3" s="4879"/>
      <c r="E3" s="4879"/>
      <c r="F3" s="4879"/>
      <c r="G3" s="4879"/>
      <c r="H3" s="795"/>
    </row>
    <row r="4" spans="1:8" ht="18" customHeight="1">
      <c r="A4" s="4879" t="s">
        <v>1484</v>
      </c>
      <c r="B4" s="4879"/>
      <c r="C4" s="4879"/>
      <c r="D4" s="4879"/>
      <c r="E4" s="4879"/>
      <c r="F4" s="4879"/>
      <c r="G4" s="4879"/>
      <c r="H4" s="795"/>
    </row>
    <row r="5" spans="1:8" ht="31.5" customHeight="1">
      <c r="A5" s="1981" t="s">
        <v>1485</v>
      </c>
      <c r="B5" s="1982"/>
      <c r="C5" s="1982"/>
      <c r="D5" s="1982"/>
      <c r="E5" s="1982"/>
      <c r="F5" s="1982"/>
      <c r="G5" s="1983" t="s">
        <v>1486</v>
      </c>
      <c r="H5" s="795"/>
    </row>
    <row r="6" spans="1:8" ht="21.95" customHeight="1">
      <c r="A6" s="4880" t="s">
        <v>1036</v>
      </c>
      <c r="B6" s="4881"/>
      <c r="C6" s="1984" t="s">
        <v>542</v>
      </c>
      <c r="D6" s="1985"/>
      <c r="E6" s="1985"/>
      <c r="F6" s="1985"/>
      <c r="G6" s="1986" t="s">
        <v>543</v>
      </c>
      <c r="H6" s="795"/>
    </row>
    <row r="7" spans="1:8" ht="21.95" customHeight="1">
      <c r="A7" s="4882" t="s">
        <v>1038</v>
      </c>
      <c r="B7" s="4883"/>
      <c r="C7" s="1987">
        <v>1431</v>
      </c>
      <c r="D7" s="1987">
        <v>1432</v>
      </c>
      <c r="E7" s="1987">
        <v>1433</v>
      </c>
      <c r="F7" s="1987">
        <v>1434</v>
      </c>
      <c r="G7" s="1987">
        <v>1435</v>
      </c>
      <c r="H7" s="795"/>
    </row>
    <row r="8" spans="1:8" ht="35.1" customHeight="1">
      <c r="A8" s="1988" t="s">
        <v>1487</v>
      </c>
      <c r="B8" s="1989" t="s">
        <v>1488</v>
      </c>
      <c r="C8" s="1990">
        <v>951</v>
      </c>
      <c r="D8" s="1990">
        <v>1236</v>
      </c>
      <c r="E8" s="1990" t="s">
        <v>641</v>
      </c>
      <c r="F8" s="1990">
        <v>625</v>
      </c>
      <c r="G8" s="1990">
        <v>716</v>
      </c>
      <c r="H8" s="795"/>
    </row>
    <row r="9" spans="1:8" ht="35.1" customHeight="1">
      <c r="A9" s="1991" t="s">
        <v>1246</v>
      </c>
      <c r="B9" s="1992" t="s">
        <v>53</v>
      </c>
      <c r="C9" s="1993">
        <v>20578</v>
      </c>
      <c r="D9" s="1993">
        <v>21243</v>
      </c>
      <c r="E9" s="1993" t="s">
        <v>641</v>
      </c>
      <c r="F9" s="1993">
        <v>28378</v>
      </c>
      <c r="G9" s="1993">
        <v>28030</v>
      </c>
      <c r="H9" s="795"/>
    </row>
    <row r="10" spans="1:8" ht="35.1" customHeight="1">
      <c r="A10" s="1994" t="s">
        <v>1489</v>
      </c>
      <c r="B10" s="1987" t="s">
        <v>54</v>
      </c>
      <c r="C10" s="1987">
        <f>SUM(C8:C9)</f>
        <v>21529</v>
      </c>
      <c r="D10" s="1987">
        <f>SUM(D8:D9)</f>
        <v>22479</v>
      </c>
      <c r="E10" s="1987" t="s">
        <v>641</v>
      </c>
      <c r="F10" s="1987">
        <f>SUM(F8:F9)</f>
        <v>29003</v>
      </c>
      <c r="G10" s="1987">
        <f>SUM(G8:G9)</f>
        <v>28746</v>
      </c>
      <c r="H10" s="795"/>
    </row>
    <row r="11" spans="1:8" s="844" customFormat="1" ht="30" customHeight="1">
      <c r="A11" s="4691" t="s">
        <v>1236</v>
      </c>
      <c r="B11" s="4692"/>
      <c r="C11" s="1384">
        <f>C10/27136977*10000</f>
        <v>7.9334555208562838</v>
      </c>
      <c r="D11" s="1384">
        <f>D10/28376355*10000</f>
        <v>7.9217362483659368</v>
      </c>
      <c r="E11" s="1384" t="s">
        <v>641</v>
      </c>
      <c r="F11" s="1384">
        <f>F10/29994272*10000</f>
        <v>9.6695128989961816</v>
      </c>
      <c r="G11" s="1384">
        <f>G10/30770375*10000</f>
        <v>9.3421025905599144</v>
      </c>
    </row>
    <row r="12" spans="1:8" ht="35.1" customHeight="1">
      <c r="A12" s="1995" t="s">
        <v>1071</v>
      </c>
      <c r="B12" s="1989" t="s">
        <v>1488</v>
      </c>
      <c r="C12" s="1996">
        <v>1624</v>
      </c>
      <c r="D12" s="1996">
        <v>859</v>
      </c>
      <c r="E12" s="1996" t="s">
        <v>641</v>
      </c>
      <c r="F12" s="1996">
        <v>1571</v>
      </c>
      <c r="G12" s="1996">
        <v>2170</v>
      </c>
      <c r="H12" s="795"/>
    </row>
    <row r="13" spans="1:8" ht="31.5" customHeight="1">
      <c r="A13" s="1991"/>
      <c r="B13" s="1992" t="s">
        <v>53</v>
      </c>
      <c r="C13" s="1993">
        <v>26310</v>
      </c>
      <c r="D13" s="1993">
        <v>27514</v>
      </c>
      <c r="E13" s="1993" t="s">
        <v>641</v>
      </c>
      <c r="F13" s="1993">
        <v>39166</v>
      </c>
      <c r="G13" s="1993">
        <v>39598</v>
      </c>
      <c r="H13" s="795"/>
    </row>
    <row r="14" spans="1:8" ht="35.1" customHeight="1">
      <c r="A14" s="1994" t="s">
        <v>121</v>
      </c>
      <c r="B14" s="1987" t="s">
        <v>54</v>
      </c>
      <c r="C14" s="1987">
        <f>SUM(C12,C13)</f>
        <v>27934</v>
      </c>
      <c r="D14" s="1987">
        <f>SUM(D12,D13)</f>
        <v>28373</v>
      </c>
      <c r="E14" s="1987" t="s">
        <v>641</v>
      </c>
      <c r="F14" s="1987">
        <f>SUM(F12,F13)</f>
        <v>40737</v>
      </c>
      <c r="G14" s="1987">
        <f>SUM(G12,G13)</f>
        <v>41768</v>
      </c>
      <c r="H14" s="795"/>
    </row>
    <row r="15" spans="1:8" s="844" customFormat="1" ht="30" customHeight="1">
      <c r="A15" s="4691" t="s">
        <v>1236</v>
      </c>
      <c r="B15" s="4692"/>
      <c r="C15" s="1384">
        <f>C14/27136977*10000</f>
        <v>10.293703679669257</v>
      </c>
      <c r="D15" s="1384">
        <f>D14/28376355*10000</f>
        <v>9.9988176776051745</v>
      </c>
      <c r="E15" s="1384" t="s">
        <v>641</v>
      </c>
      <c r="F15" s="1384">
        <f>F14/29994272*10000</f>
        <v>13.581593178857617</v>
      </c>
      <c r="G15" s="1384">
        <f>G14/30770375*10000</f>
        <v>13.574095213334253</v>
      </c>
    </row>
    <row r="16" spans="1:8" s="844" customFormat="1" ht="30" customHeight="1">
      <c r="A16" s="1997" t="s">
        <v>1268</v>
      </c>
      <c r="B16" s="1989" t="s">
        <v>1488</v>
      </c>
      <c r="C16" s="1989">
        <v>343</v>
      </c>
      <c r="D16" s="1989">
        <v>480</v>
      </c>
      <c r="E16" s="1989" t="s">
        <v>641</v>
      </c>
      <c r="F16" s="1989">
        <v>568</v>
      </c>
      <c r="G16" s="1989">
        <v>578</v>
      </c>
    </row>
    <row r="17" spans="1:8" ht="35.1" customHeight="1">
      <c r="A17" s="1995"/>
      <c r="B17" s="1992" t="s">
        <v>53</v>
      </c>
      <c r="C17" s="1993">
        <v>11048</v>
      </c>
      <c r="D17" s="1993">
        <v>11103</v>
      </c>
      <c r="E17" s="1993" t="s">
        <v>641</v>
      </c>
      <c r="F17" s="1993">
        <v>16957</v>
      </c>
      <c r="G17" s="1993">
        <v>16688</v>
      </c>
      <c r="H17" s="795"/>
    </row>
    <row r="18" spans="1:8" ht="35.1" customHeight="1">
      <c r="A18" s="1994" t="s">
        <v>119</v>
      </c>
      <c r="B18" s="1987" t="s">
        <v>54</v>
      </c>
      <c r="C18" s="1998">
        <f>SUM(C16:C17)</f>
        <v>11391</v>
      </c>
      <c r="D18" s="1998">
        <f>SUM(D16:D17)</f>
        <v>11583</v>
      </c>
      <c r="E18" s="1998" t="s">
        <v>641</v>
      </c>
      <c r="F18" s="1998">
        <f>SUM(F16:F17)</f>
        <v>17525</v>
      </c>
      <c r="G18" s="1998">
        <f>SUM(G16:G17)</f>
        <v>17266</v>
      </c>
      <c r="H18" s="795"/>
    </row>
    <row r="19" spans="1:8" s="844" customFormat="1" ht="30" customHeight="1">
      <c r="A19" s="4691" t="s">
        <v>1236</v>
      </c>
      <c r="B19" s="4692"/>
      <c r="C19" s="1384">
        <f>C18/27136977*10000</f>
        <v>4.1975935639404494</v>
      </c>
      <c r="D19" s="1384">
        <f>D18/28376355*10000</f>
        <v>4.0819196122969279</v>
      </c>
      <c r="E19" s="1384" t="s">
        <v>641</v>
      </c>
      <c r="F19" s="1384">
        <f>F18/29994272*10000</f>
        <v>5.8427822485573246</v>
      </c>
      <c r="G19" s="1384">
        <f>G18/30770375*10000</f>
        <v>5.611241331962967</v>
      </c>
    </row>
    <row r="20" spans="1:8" s="844" customFormat="1" ht="30" customHeight="1">
      <c r="A20" s="1997" t="s">
        <v>1490</v>
      </c>
      <c r="B20" s="1989" t="s">
        <v>1488</v>
      </c>
      <c r="C20" s="1999">
        <v>1248</v>
      </c>
      <c r="D20" s="1999">
        <v>1667</v>
      </c>
      <c r="E20" s="1999" t="s">
        <v>641</v>
      </c>
      <c r="F20" s="1999">
        <v>4096</v>
      </c>
      <c r="G20" s="1999">
        <v>4742</v>
      </c>
    </row>
    <row r="21" spans="1:8" ht="35.1" customHeight="1">
      <c r="A21" s="1995" t="s">
        <v>1270</v>
      </c>
      <c r="B21" s="1992" t="s">
        <v>53</v>
      </c>
      <c r="C21" s="1993">
        <v>8586</v>
      </c>
      <c r="D21" s="1993">
        <v>8507</v>
      </c>
      <c r="E21" s="1993" t="s">
        <v>641</v>
      </c>
      <c r="F21" s="1993">
        <v>14301</v>
      </c>
      <c r="G21" s="1993">
        <v>13734</v>
      </c>
      <c r="H21" s="795"/>
    </row>
    <row r="22" spans="1:8" ht="35.1" customHeight="1">
      <c r="A22" s="1994" t="s">
        <v>1052</v>
      </c>
      <c r="B22" s="1987" t="s">
        <v>54</v>
      </c>
      <c r="C22" s="1987">
        <f>SUM(C20:C21)</f>
        <v>9834</v>
      </c>
      <c r="D22" s="1987">
        <f>SUM(D20:D21)</f>
        <v>10174</v>
      </c>
      <c r="E22" s="1987" t="s">
        <v>641</v>
      </c>
      <c r="F22" s="1987">
        <f>SUM(F20:F21)</f>
        <v>18397</v>
      </c>
      <c r="G22" s="1987">
        <f>SUM(G20:G21)</f>
        <v>18476</v>
      </c>
      <c r="H22" s="795"/>
    </row>
    <row r="23" spans="1:8" s="844" customFormat="1" ht="30" customHeight="1">
      <c r="A23" s="4691" t="s">
        <v>1236</v>
      </c>
      <c r="B23" s="4692"/>
      <c r="C23" s="1384">
        <f>C22/27136977*10000</f>
        <v>3.6238376883320496</v>
      </c>
      <c r="D23" s="1384">
        <f>D22/28376355*10000</f>
        <v>3.5853794470783864</v>
      </c>
      <c r="E23" s="1384" t="s">
        <v>641</v>
      </c>
      <c r="F23" s="1384">
        <f>F22/29994272*10000</f>
        <v>6.1335044237779801</v>
      </c>
      <c r="G23" s="1384">
        <f>G22/30770375*10000</f>
        <v>6.004476708522402</v>
      </c>
    </row>
    <row r="24" spans="1:8" ht="18" customHeight="1">
      <c r="A24" s="2000" t="s">
        <v>1491</v>
      </c>
      <c r="B24" s="2000"/>
      <c r="C24" s="2001"/>
      <c r="D24" s="2001"/>
      <c r="E24" s="2001"/>
      <c r="F24" s="2001"/>
      <c r="G24" s="2001" t="s">
        <v>1074</v>
      </c>
      <c r="H24" s="795"/>
    </row>
    <row r="25" spans="1:8" ht="18" customHeight="1">
      <c r="A25" s="2000"/>
      <c r="B25" s="2000"/>
      <c r="C25" s="2001"/>
      <c r="D25" s="2001"/>
      <c r="E25" s="2001"/>
      <c r="F25" s="2001"/>
      <c r="G25" s="2001"/>
      <c r="H25" s="795"/>
    </row>
    <row r="26" spans="1:8" ht="17.25" customHeight="1">
      <c r="A26" s="2002"/>
      <c r="B26" s="2001"/>
      <c r="C26" s="2001"/>
      <c r="D26" s="2001"/>
      <c r="E26" s="2001"/>
      <c r="F26" s="2001"/>
      <c r="G26" s="2001"/>
      <c r="H26" s="795"/>
    </row>
    <row r="27" spans="1:8" ht="10.5" customHeight="1">
      <c r="A27" s="2003"/>
      <c r="B27" s="2001"/>
      <c r="C27" s="2001"/>
      <c r="D27" s="2001"/>
      <c r="E27" s="2001"/>
      <c r="F27" s="2001"/>
      <c r="G27" s="2004"/>
      <c r="H27" s="795"/>
    </row>
    <row r="28" spans="1:8" ht="14.25" customHeight="1">
      <c r="A28" s="2005"/>
      <c r="B28" s="2005"/>
      <c r="C28" s="2001"/>
      <c r="D28" s="2001"/>
      <c r="E28" s="2001"/>
      <c r="F28" s="2001"/>
      <c r="G28" s="2001"/>
      <c r="H28" s="798"/>
    </row>
    <row r="29" spans="1:8">
      <c r="A29" s="936"/>
      <c r="B29" s="936"/>
      <c r="C29" s="936"/>
      <c r="D29" s="936"/>
      <c r="E29" s="936"/>
      <c r="F29" s="936"/>
      <c r="G29" s="936"/>
      <c r="H29" s="795"/>
    </row>
  </sheetData>
  <mergeCells count="10">
    <mergeCell ref="A11:B11"/>
    <mergeCell ref="A15:B15"/>
    <mergeCell ref="A19:B19"/>
    <mergeCell ref="A23:B23"/>
    <mergeCell ref="A1:G1"/>
    <mergeCell ref="A2:G2"/>
    <mergeCell ref="A3:G3"/>
    <mergeCell ref="A4:G4"/>
    <mergeCell ref="A6:B6"/>
    <mergeCell ref="A7:B7"/>
  </mergeCells>
  <printOptions horizontalCentered="1" verticalCentered="1"/>
  <pageMargins left="0.15748031496062992" right="0.15748031496062992" top="0.59055118110236227" bottom="0.59055118110236227" header="0.51181102362204722" footer="0.51181102362204722"/>
  <pageSetup paperSize="9" orientation="portrait" horizontalDpi="4294967292" verticalDpi="4294967292"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881C6-EB7C-473D-A10A-FD53AEC61E7C}">
  <dimension ref="A1:S92"/>
  <sheetViews>
    <sheetView showGridLines="0" topLeftCell="C1" zoomScaleNormal="100" workbookViewId="0">
      <selection activeCell="G13" sqref="G13"/>
    </sheetView>
  </sheetViews>
  <sheetFormatPr defaultRowHeight="12.75"/>
  <cols>
    <col min="1" max="1" width="11.85546875" style="987" customWidth="1"/>
    <col min="2" max="2" width="8.5703125" style="987" customWidth="1"/>
    <col min="3" max="3" width="5.7109375" style="1069" customWidth="1"/>
    <col min="4" max="4" width="8.7109375" style="1069" customWidth="1"/>
    <col min="5" max="5" width="7.7109375" style="1069" customWidth="1"/>
    <col min="6" max="6" width="5.5703125" style="1069" customWidth="1"/>
    <col min="7" max="7" width="8.7109375" style="1069" customWidth="1"/>
    <col min="8" max="8" width="7.7109375" style="1069" customWidth="1"/>
    <col min="9" max="9" width="6" style="1069" customWidth="1"/>
    <col min="10" max="10" width="8.7109375" style="1069" customWidth="1"/>
    <col min="11" max="11" width="7.7109375" style="1069" customWidth="1"/>
    <col min="12" max="12" width="5.7109375" style="1069" customWidth="1"/>
    <col min="13" max="13" width="8.7109375" style="1069" customWidth="1"/>
    <col min="14" max="14" width="7.7109375" style="1069" customWidth="1"/>
    <col min="15" max="15" width="21" style="987" customWidth="1"/>
    <col min="16" max="16" width="19" style="987" customWidth="1"/>
    <col min="17" max="18" width="15.7109375" style="987" customWidth="1"/>
    <col min="19" max="19" width="13.7109375" style="987" customWidth="1"/>
    <col min="20" max="256" width="9.140625" style="987"/>
    <col min="257" max="257" width="11.85546875" style="987" customWidth="1"/>
    <col min="258" max="258" width="8.5703125" style="987" customWidth="1"/>
    <col min="259" max="259" width="5.7109375" style="987" customWidth="1"/>
    <col min="260" max="260" width="8.7109375" style="987" customWidth="1"/>
    <col min="261" max="261" width="7.7109375" style="987" customWidth="1"/>
    <col min="262" max="262" width="5.5703125" style="987" customWidth="1"/>
    <col min="263" max="263" width="8.7109375" style="987" customWidth="1"/>
    <col min="264" max="264" width="7.7109375" style="987" customWidth="1"/>
    <col min="265" max="265" width="6" style="987" customWidth="1"/>
    <col min="266" max="266" width="8.7109375" style="987" customWidth="1"/>
    <col min="267" max="267" width="7.7109375" style="987" customWidth="1"/>
    <col min="268" max="268" width="5.7109375" style="987" customWidth="1"/>
    <col min="269" max="269" width="8.7109375" style="987" customWidth="1"/>
    <col min="270" max="270" width="7.7109375" style="987" customWidth="1"/>
    <col min="271" max="271" width="21" style="987" customWidth="1"/>
    <col min="272" max="272" width="19" style="987" customWidth="1"/>
    <col min="273" max="274" width="15.7109375" style="987" customWidth="1"/>
    <col min="275" max="275" width="13.7109375" style="987" customWidth="1"/>
    <col min="276" max="512" width="9.140625" style="987"/>
    <col min="513" max="513" width="11.85546875" style="987" customWidth="1"/>
    <col min="514" max="514" width="8.5703125" style="987" customWidth="1"/>
    <col min="515" max="515" width="5.7109375" style="987" customWidth="1"/>
    <col min="516" max="516" width="8.7109375" style="987" customWidth="1"/>
    <col min="517" max="517" width="7.7109375" style="987" customWidth="1"/>
    <col min="518" max="518" width="5.5703125" style="987" customWidth="1"/>
    <col min="519" max="519" width="8.7109375" style="987" customWidth="1"/>
    <col min="520" max="520" width="7.7109375" style="987" customWidth="1"/>
    <col min="521" max="521" width="6" style="987" customWidth="1"/>
    <col min="522" max="522" width="8.7109375" style="987" customWidth="1"/>
    <col min="523" max="523" width="7.7109375" style="987" customWidth="1"/>
    <col min="524" max="524" width="5.7109375" style="987" customWidth="1"/>
    <col min="525" max="525" width="8.7109375" style="987" customWidth="1"/>
    <col min="526" max="526" width="7.7109375" style="987" customWidth="1"/>
    <col min="527" max="527" width="21" style="987" customWidth="1"/>
    <col min="528" max="528" width="19" style="987" customWidth="1"/>
    <col min="529" max="530" width="15.7109375" style="987" customWidth="1"/>
    <col min="531" max="531" width="13.7109375" style="987" customWidth="1"/>
    <col min="532" max="768" width="9.140625" style="987"/>
    <col min="769" max="769" width="11.85546875" style="987" customWidth="1"/>
    <col min="770" max="770" width="8.5703125" style="987" customWidth="1"/>
    <col min="771" max="771" width="5.7109375" style="987" customWidth="1"/>
    <col min="772" max="772" width="8.7109375" style="987" customWidth="1"/>
    <col min="773" max="773" width="7.7109375" style="987" customWidth="1"/>
    <col min="774" max="774" width="5.5703125" style="987" customWidth="1"/>
    <col min="775" max="775" width="8.7109375" style="987" customWidth="1"/>
    <col min="776" max="776" width="7.7109375" style="987" customWidth="1"/>
    <col min="777" max="777" width="6" style="987" customWidth="1"/>
    <col min="778" max="778" width="8.7109375" style="987" customWidth="1"/>
    <col min="779" max="779" width="7.7109375" style="987" customWidth="1"/>
    <col min="780" max="780" width="5.7109375" style="987" customWidth="1"/>
    <col min="781" max="781" width="8.7109375" style="987" customWidth="1"/>
    <col min="782" max="782" width="7.7109375" style="987" customWidth="1"/>
    <col min="783" max="783" width="21" style="987" customWidth="1"/>
    <col min="784" max="784" width="19" style="987" customWidth="1"/>
    <col min="785" max="786" width="15.7109375" style="987" customWidth="1"/>
    <col min="787" max="787" width="13.7109375" style="987" customWidth="1"/>
    <col min="788" max="1024" width="9.140625" style="987"/>
    <col min="1025" max="1025" width="11.85546875" style="987" customWidth="1"/>
    <col min="1026" max="1026" width="8.5703125" style="987" customWidth="1"/>
    <col min="1027" max="1027" width="5.7109375" style="987" customWidth="1"/>
    <col min="1028" max="1028" width="8.7109375" style="987" customWidth="1"/>
    <col min="1029" max="1029" width="7.7109375" style="987" customWidth="1"/>
    <col min="1030" max="1030" width="5.5703125" style="987" customWidth="1"/>
    <col min="1031" max="1031" width="8.7109375" style="987" customWidth="1"/>
    <col min="1032" max="1032" width="7.7109375" style="987" customWidth="1"/>
    <col min="1033" max="1033" width="6" style="987" customWidth="1"/>
    <col min="1034" max="1034" width="8.7109375" style="987" customWidth="1"/>
    <col min="1035" max="1035" width="7.7109375" style="987" customWidth="1"/>
    <col min="1036" max="1036" width="5.7109375" style="987" customWidth="1"/>
    <col min="1037" max="1037" width="8.7109375" style="987" customWidth="1"/>
    <col min="1038" max="1038" width="7.7109375" style="987" customWidth="1"/>
    <col min="1039" max="1039" width="21" style="987" customWidth="1"/>
    <col min="1040" max="1040" width="19" style="987" customWidth="1"/>
    <col min="1041" max="1042" width="15.7109375" style="987" customWidth="1"/>
    <col min="1043" max="1043" width="13.7109375" style="987" customWidth="1"/>
    <col min="1044" max="1280" width="9.140625" style="987"/>
    <col min="1281" max="1281" width="11.85546875" style="987" customWidth="1"/>
    <col min="1282" max="1282" width="8.5703125" style="987" customWidth="1"/>
    <col min="1283" max="1283" width="5.7109375" style="987" customWidth="1"/>
    <col min="1284" max="1284" width="8.7109375" style="987" customWidth="1"/>
    <col min="1285" max="1285" width="7.7109375" style="987" customWidth="1"/>
    <col min="1286" max="1286" width="5.5703125" style="987" customWidth="1"/>
    <col min="1287" max="1287" width="8.7109375" style="987" customWidth="1"/>
    <col min="1288" max="1288" width="7.7109375" style="987" customWidth="1"/>
    <col min="1289" max="1289" width="6" style="987" customWidth="1"/>
    <col min="1290" max="1290" width="8.7109375" style="987" customWidth="1"/>
    <col min="1291" max="1291" width="7.7109375" style="987" customWidth="1"/>
    <col min="1292" max="1292" width="5.7109375" style="987" customWidth="1"/>
    <col min="1293" max="1293" width="8.7109375" style="987" customWidth="1"/>
    <col min="1294" max="1294" width="7.7109375" style="987" customWidth="1"/>
    <col min="1295" max="1295" width="21" style="987" customWidth="1"/>
    <col min="1296" max="1296" width="19" style="987" customWidth="1"/>
    <col min="1297" max="1298" width="15.7109375" style="987" customWidth="1"/>
    <col min="1299" max="1299" width="13.7109375" style="987" customWidth="1"/>
    <col min="1300" max="1536" width="9.140625" style="987"/>
    <col min="1537" max="1537" width="11.85546875" style="987" customWidth="1"/>
    <col min="1538" max="1538" width="8.5703125" style="987" customWidth="1"/>
    <col min="1539" max="1539" width="5.7109375" style="987" customWidth="1"/>
    <col min="1540" max="1540" width="8.7109375" style="987" customWidth="1"/>
    <col min="1541" max="1541" width="7.7109375" style="987" customWidth="1"/>
    <col min="1542" max="1542" width="5.5703125" style="987" customWidth="1"/>
    <col min="1543" max="1543" width="8.7109375" style="987" customWidth="1"/>
    <col min="1544" max="1544" width="7.7109375" style="987" customWidth="1"/>
    <col min="1545" max="1545" width="6" style="987" customWidth="1"/>
    <col min="1546" max="1546" width="8.7109375" style="987" customWidth="1"/>
    <col min="1547" max="1547" width="7.7109375" style="987" customWidth="1"/>
    <col min="1548" max="1548" width="5.7109375" style="987" customWidth="1"/>
    <col min="1549" max="1549" width="8.7109375" style="987" customWidth="1"/>
    <col min="1550" max="1550" width="7.7109375" style="987" customWidth="1"/>
    <col min="1551" max="1551" width="21" style="987" customWidth="1"/>
    <col min="1552" max="1552" width="19" style="987" customWidth="1"/>
    <col min="1553" max="1554" width="15.7109375" style="987" customWidth="1"/>
    <col min="1555" max="1555" width="13.7109375" style="987" customWidth="1"/>
    <col min="1556" max="1792" width="9.140625" style="987"/>
    <col min="1793" max="1793" width="11.85546875" style="987" customWidth="1"/>
    <col min="1794" max="1794" width="8.5703125" style="987" customWidth="1"/>
    <col min="1795" max="1795" width="5.7109375" style="987" customWidth="1"/>
    <col min="1796" max="1796" width="8.7109375" style="987" customWidth="1"/>
    <col min="1797" max="1797" width="7.7109375" style="987" customWidth="1"/>
    <col min="1798" max="1798" width="5.5703125" style="987" customWidth="1"/>
    <col min="1799" max="1799" width="8.7109375" style="987" customWidth="1"/>
    <col min="1800" max="1800" width="7.7109375" style="987" customWidth="1"/>
    <col min="1801" max="1801" width="6" style="987" customWidth="1"/>
    <col min="1802" max="1802" width="8.7109375" style="987" customWidth="1"/>
    <col min="1803" max="1803" width="7.7109375" style="987" customWidth="1"/>
    <col min="1804" max="1804" width="5.7109375" style="987" customWidth="1"/>
    <col min="1805" max="1805" width="8.7109375" style="987" customWidth="1"/>
    <col min="1806" max="1806" width="7.7109375" style="987" customWidth="1"/>
    <col min="1807" max="1807" width="21" style="987" customWidth="1"/>
    <col min="1808" max="1808" width="19" style="987" customWidth="1"/>
    <col min="1809" max="1810" width="15.7109375" style="987" customWidth="1"/>
    <col min="1811" max="1811" width="13.7109375" style="987" customWidth="1"/>
    <col min="1812" max="2048" width="9.140625" style="987"/>
    <col min="2049" max="2049" width="11.85546875" style="987" customWidth="1"/>
    <col min="2050" max="2050" width="8.5703125" style="987" customWidth="1"/>
    <col min="2051" max="2051" width="5.7109375" style="987" customWidth="1"/>
    <col min="2052" max="2052" width="8.7109375" style="987" customWidth="1"/>
    <col min="2053" max="2053" width="7.7109375" style="987" customWidth="1"/>
    <col min="2054" max="2054" width="5.5703125" style="987" customWidth="1"/>
    <col min="2055" max="2055" width="8.7109375" style="987" customWidth="1"/>
    <col min="2056" max="2056" width="7.7109375" style="987" customWidth="1"/>
    <col min="2057" max="2057" width="6" style="987" customWidth="1"/>
    <col min="2058" max="2058" width="8.7109375" style="987" customWidth="1"/>
    <col min="2059" max="2059" width="7.7109375" style="987" customWidth="1"/>
    <col min="2060" max="2060" width="5.7109375" style="987" customWidth="1"/>
    <col min="2061" max="2061" width="8.7109375" style="987" customWidth="1"/>
    <col min="2062" max="2062" width="7.7109375" style="987" customWidth="1"/>
    <col min="2063" max="2063" width="21" style="987" customWidth="1"/>
    <col min="2064" max="2064" width="19" style="987" customWidth="1"/>
    <col min="2065" max="2066" width="15.7109375" style="987" customWidth="1"/>
    <col min="2067" max="2067" width="13.7109375" style="987" customWidth="1"/>
    <col min="2068" max="2304" width="9.140625" style="987"/>
    <col min="2305" max="2305" width="11.85546875" style="987" customWidth="1"/>
    <col min="2306" max="2306" width="8.5703125" style="987" customWidth="1"/>
    <col min="2307" max="2307" width="5.7109375" style="987" customWidth="1"/>
    <col min="2308" max="2308" width="8.7109375" style="987" customWidth="1"/>
    <col min="2309" max="2309" width="7.7109375" style="987" customWidth="1"/>
    <col min="2310" max="2310" width="5.5703125" style="987" customWidth="1"/>
    <col min="2311" max="2311" width="8.7109375" style="987" customWidth="1"/>
    <col min="2312" max="2312" width="7.7109375" style="987" customWidth="1"/>
    <col min="2313" max="2313" width="6" style="987" customWidth="1"/>
    <col min="2314" max="2314" width="8.7109375" style="987" customWidth="1"/>
    <col min="2315" max="2315" width="7.7109375" style="987" customWidth="1"/>
    <col min="2316" max="2316" width="5.7109375" style="987" customWidth="1"/>
    <col min="2317" max="2317" width="8.7109375" style="987" customWidth="1"/>
    <col min="2318" max="2318" width="7.7109375" style="987" customWidth="1"/>
    <col min="2319" max="2319" width="21" style="987" customWidth="1"/>
    <col min="2320" max="2320" width="19" style="987" customWidth="1"/>
    <col min="2321" max="2322" width="15.7109375" style="987" customWidth="1"/>
    <col min="2323" max="2323" width="13.7109375" style="987" customWidth="1"/>
    <col min="2324" max="2560" width="9.140625" style="987"/>
    <col min="2561" max="2561" width="11.85546875" style="987" customWidth="1"/>
    <col min="2562" max="2562" width="8.5703125" style="987" customWidth="1"/>
    <col min="2563" max="2563" width="5.7109375" style="987" customWidth="1"/>
    <col min="2564" max="2564" width="8.7109375" style="987" customWidth="1"/>
    <col min="2565" max="2565" width="7.7109375" style="987" customWidth="1"/>
    <col min="2566" max="2566" width="5.5703125" style="987" customWidth="1"/>
    <col min="2567" max="2567" width="8.7109375" style="987" customWidth="1"/>
    <col min="2568" max="2568" width="7.7109375" style="987" customWidth="1"/>
    <col min="2569" max="2569" width="6" style="987" customWidth="1"/>
    <col min="2570" max="2570" width="8.7109375" style="987" customWidth="1"/>
    <col min="2571" max="2571" width="7.7109375" style="987" customWidth="1"/>
    <col min="2572" max="2572" width="5.7109375" style="987" customWidth="1"/>
    <col min="2573" max="2573" width="8.7109375" style="987" customWidth="1"/>
    <col min="2574" max="2574" width="7.7109375" style="987" customWidth="1"/>
    <col min="2575" max="2575" width="21" style="987" customWidth="1"/>
    <col min="2576" max="2576" width="19" style="987" customWidth="1"/>
    <col min="2577" max="2578" width="15.7109375" style="987" customWidth="1"/>
    <col min="2579" max="2579" width="13.7109375" style="987" customWidth="1"/>
    <col min="2580" max="2816" width="9.140625" style="987"/>
    <col min="2817" max="2817" width="11.85546875" style="987" customWidth="1"/>
    <col min="2818" max="2818" width="8.5703125" style="987" customWidth="1"/>
    <col min="2819" max="2819" width="5.7109375" style="987" customWidth="1"/>
    <col min="2820" max="2820" width="8.7109375" style="987" customWidth="1"/>
    <col min="2821" max="2821" width="7.7109375" style="987" customWidth="1"/>
    <col min="2822" max="2822" width="5.5703125" style="987" customWidth="1"/>
    <col min="2823" max="2823" width="8.7109375" style="987" customWidth="1"/>
    <col min="2824" max="2824" width="7.7109375" style="987" customWidth="1"/>
    <col min="2825" max="2825" width="6" style="987" customWidth="1"/>
    <col min="2826" max="2826" width="8.7109375" style="987" customWidth="1"/>
    <col min="2827" max="2827" width="7.7109375" style="987" customWidth="1"/>
    <col min="2828" max="2828" width="5.7109375" style="987" customWidth="1"/>
    <col min="2829" max="2829" width="8.7109375" style="987" customWidth="1"/>
    <col min="2830" max="2830" width="7.7109375" style="987" customWidth="1"/>
    <col min="2831" max="2831" width="21" style="987" customWidth="1"/>
    <col min="2832" max="2832" width="19" style="987" customWidth="1"/>
    <col min="2833" max="2834" width="15.7109375" style="987" customWidth="1"/>
    <col min="2835" max="2835" width="13.7109375" style="987" customWidth="1"/>
    <col min="2836" max="3072" width="9.140625" style="987"/>
    <col min="3073" max="3073" width="11.85546875" style="987" customWidth="1"/>
    <col min="3074" max="3074" width="8.5703125" style="987" customWidth="1"/>
    <col min="3075" max="3075" width="5.7109375" style="987" customWidth="1"/>
    <col min="3076" max="3076" width="8.7109375" style="987" customWidth="1"/>
    <col min="3077" max="3077" width="7.7109375" style="987" customWidth="1"/>
    <col min="3078" max="3078" width="5.5703125" style="987" customWidth="1"/>
    <col min="3079" max="3079" width="8.7109375" style="987" customWidth="1"/>
    <col min="3080" max="3080" width="7.7109375" style="987" customWidth="1"/>
    <col min="3081" max="3081" width="6" style="987" customWidth="1"/>
    <col min="3082" max="3082" width="8.7109375" style="987" customWidth="1"/>
    <col min="3083" max="3083" width="7.7109375" style="987" customWidth="1"/>
    <col min="3084" max="3084" width="5.7109375" style="987" customWidth="1"/>
    <col min="3085" max="3085" width="8.7109375" style="987" customWidth="1"/>
    <col min="3086" max="3086" width="7.7109375" style="987" customWidth="1"/>
    <col min="3087" max="3087" width="21" style="987" customWidth="1"/>
    <col min="3088" max="3088" width="19" style="987" customWidth="1"/>
    <col min="3089" max="3090" width="15.7109375" style="987" customWidth="1"/>
    <col min="3091" max="3091" width="13.7109375" style="987" customWidth="1"/>
    <col min="3092" max="3328" width="9.140625" style="987"/>
    <col min="3329" max="3329" width="11.85546875" style="987" customWidth="1"/>
    <col min="3330" max="3330" width="8.5703125" style="987" customWidth="1"/>
    <col min="3331" max="3331" width="5.7109375" style="987" customWidth="1"/>
    <col min="3332" max="3332" width="8.7109375" style="987" customWidth="1"/>
    <col min="3333" max="3333" width="7.7109375" style="987" customWidth="1"/>
    <col min="3334" max="3334" width="5.5703125" style="987" customWidth="1"/>
    <col min="3335" max="3335" width="8.7109375" style="987" customWidth="1"/>
    <col min="3336" max="3336" width="7.7109375" style="987" customWidth="1"/>
    <col min="3337" max="3337" width="6" style="987" customWidth="1"/>
    <col min="3338" max="3338" width="8.7109375" style="987" customWidth="1"/>
    <col min="3339" max="3339" width="7.7109375" style="987" customWidth="1"/>
    <col min="3340" max="3340" width="5.7109375" style="987" customWidth="1"/>
    <col min="3341" max="3341" width="8.7109375" style="987" customWidth="1"/>
    <col min="3342" max="3342" width="7.7109375" style="987" customWidth="1"/>
    <col min="3343" max="3343" width="21" style="987" customWidth="1"/>
    <col min="3344" max="3344" width="19" style="987" customWidth="1"/>
    <col min="3345" max="3346" width="15.7109375" style="987" customWidth="1"/>
    <col min="3347" max="3347" width="13.7109375" style="987" customWidth="1"/>
    <col min="3348" max="3584" width="9.140625" style="987"/>
    <col min="3585" max="3585" width="11.85546875" style="987" customWidth="1"/>
    <col min="3586" max="3586" width="8.5703125" style="987" customWidth="1"/>
    <col min="3587" max="3587" width="5.7109375" style="987" customWidth="1"/>
    <col min="3588" max="3588" width="8.7109375" style="987" customWidth="1"/>
    <col min="3589" max="3589" width="7.7109375" style="987" customWidth="1"/>
    <col min="3590" max="3590" width="5.5703125" style="987" customWidth="1"/>
    <col min="3591" max="3591" width="8.7109375" style="987" customWidth="1"/>
    <col min="3592" max="3592" width="7.7109375" style="987" customWidth="1"/>
    <col min="3593" max="3593" width="6" style="987" customWidth="1"/>
    <col min="3594" max="3594" width="8.7109375" style="987" customWidth="1"/>
    <col min="3595" max="3595" width="7.7109375" style="987" customWidth="1"/>
    <col min="3596" max="3596" width="5.7109375" style="987" customWidth="1"/>
    <col min="3597" max="3597" width="8.7109375" style="987" customWidth="1"/>
    <col min="3598" max="3598" width="7.7109375" style="987" customWidth="1"/>
    <col min="3599" max="3599" width="21" style="987" customWidth="1"/>
    <col min="3600" max="3600" width="19" style="987" customWidth="1"/>
    <col min="3601" max="3602" width="15.7109375" style="987" customWidth="1"/>
    <col min="3603" max="3603" width="13.7109375" style="987" customWidth="1"/>
    <col min="3604" max="3840" width="9.140625" style="987"/>
    <col min="3841" max="3841" width="11.85546875" style="987" customWidth="1"/>
    <col min="3842" max="3842" width="8.5703125" style="987" customWidth="1"/>
    <col min="3843" max="3843" width="5.7109375" style="987" customWidth="1"/>
    <col min="3844" max="3844" width="8.7109375" style="987" customWidth="1"/>
    <col min="3845" max="3845" width="7.7109375" style="987" customWidth="1"/>
    <col min="3846" max="3846" width="5.5703125" style="987" customWidth="1"/>
    <col min="3847" max="3847" width="8.7109375" style="987" customWidth="1"/>
    <col min="3848" max="3848" width="7.7109375" style="987" customWidth="1"/>
    <col min="3849" max="3849" width="6" style="987" customWidth="1"/>
    <col min="3850" max="3850" width="8.7109375" style="987" customWidth="1"/>
    <col min="3851" max="3851" width="7.7109375" style="987" customWidth="1"/>
    <col min="3852" max="3852" width="5.7109375" style="987" customWidth="1"/>
    <col min="3853" max="3853" width="8.7109375" style="987" customWidth="1"/>
    <col min="3854" max="3854" width="7.7109375" style="987" customWidth="1"/>
    <col min="3855" max="3855" width="21" style="987" customWidth="1"/>
    <col min="3856" max="3856" width="19" style="987" customWidth="1"/>
    <col min="3857" max="3858" width="15.7109375" style="987" customWidth="1"/>
    <col min="3859" max="3859" width="13.7109375" style="987" customWidth="1"/>
    <col min="3860" max="4096" width="9.140625" style="987"/>
    <col min="4097" max="4097" width="11.85546875" style="987" customWidth="1"/>
    <col min="4098" max="4098" width="8.5703125" style="987" customWidth="1"/>
    <col min="4099" max="4099" width="5.7109375" style="987" customWidth="1"/>
    <col min="4100" max="4100" width="8.7109375" style="987" customWidth="1"/>
    <col min="4101" max="4101" width="7.7109375" style="987" customWidth="1"/>
    <col min="4102" max="4102" width="5.5703125" style="987" customWidth="1"/>
    <col min="4103" max="4103" width="8.7109375" style="987" customWidth="1"/>
    <col min="4104" max="4104" width="7.7109375" style="987" customWidth="1"/>
    <col min="4105" max="4105" width="6" style="987" customWidth="1"/>
    <col min="4106" max="4106" width="8.7109375" style="987" customWidth="1"/>
    <col min="4107" max="4107" width="7.7109375" style="987" customWidth="1"/>
    <col min="4108" max="4108" width="5.7109375" style="987" customWidth="1"/>
    <col min="4109" max="4109" width="8.7109375" style="987" customWidth="1"/>
    <col min="4110" max="4110" width="7.7109375" style="987" customWidth="1"/>
    <col min="4111" max="4111" width="21" style="987" customWidth="1"/>
    <col min="4112" max="4112" width="19" style="987" customWidth="1"/>
    <col min="4113" max="4114" width="15.7109375" style="987" customWidth="1"/>
    <col min="4115" max="4115" width="13.7109375" style="987" customWidth="1"/>
    <col min="4116" max="4352" width="9.140625" style="987"/>
    <col min="4353" max="4353" width="11.85546875" style="987" customWidth="1"/>
    <col min="4354" max="4354" width="8.5703125" style="987" customWidth="1"/>
    <col min="4355" max="4355" width="5.7109375" style="987" customWidth="1"/>
    <col min="4356" max="4356" width="8.7109375" style="987" customWidth="1"/>
    <col min="4357" max="4357" width="7.7109375" style="987" customWidth="1"/>
    <col min="4358" max="4358" width="5.5703125" style="987" customWidth="1"/>
    <col min="4359" max="4359" width="8.7109375" style="987" customWidth="1"/>
    <col min="4360" max="4360" width="7.7109375" style="987" customWidth="1"/>
    <col min="4361" max="4361" width="6" style="987" customWidth="1"/>
    <col min="4362" max="4362" width="8.7109375" style="987" customWidth="1"/>
    <col min="4363" max="4363" width="7.7109375" style="987" customWidth="1"/>
    <col min="4364" max="4364" width="5.7109375" style="987" customWidth="1"/>
    <col min="4365" max="4365" width="8.7109375" style="987" customWidth="1"/>
    <col min="4366" max="4366" width="7.7109375" style="987" customWidth="1"/>
    <col min="4367" max="4367" width="21" style="987" customWidth="1"/>
    <col min="4368" max="4368" width="19" style="987" customWidth="1"/>
    <col min="4369" max="4370" width="15.7109375" style="987" customWidth="1"/>
    <col min="4371" max="4371" width="13.7109375" style="987" customWidth="1"/>
    <col min="4372" max="4608" width="9.140625" style="987"/>
    <col min="4609" max="4609" width="11.85546875" style="987" customWidth="1"/>
    <col min="4610" max="4610" width="8.5703125" style="987" customWidth="1"/>
    <col min="4611" max="4611" width="5.7109375" style="987" customWidth="1"/>
    <col min="4612" max="4612" width="8.7109375" style="987" customWidth="1"/>
    <col min="4613" max="4613" width="7.7109375" style="987" customWidth="1"/>
    <col min="4614" max="4614" width="5.5703125" style="987" customWidth="1"/>
    <col min="4615" max="4615" width="8.7109375" style="987" customWidth="1"/>
    <col min="4616" max="4616" width="7.7109375" style="987" customWidth="1"/>
    <col min="4617" max="4617" width="6" style="987" customWidth="1"/>
    <col min="4618" max="4618" width="8.7109375" style="987" customWidth="1"/>
    <col min="4619" max="4619" width="7.7109375" style="987" customWidth="1"/>
    <col min="4620" max="4620" width="5.7109375" style="987" customWidth="1"/>
    <col min="4621" max="4621" width="8.7109375" style="987" customWidth="1"/>
    <col min="4622" max="4622" width="7.7109375" style="987" customWidth="1"/>
    <col min="4623" max="4623" width="21" style="987" customWidth="1"/>
    <col min="4624" max="4624" width="19" style="987" customWidth="1"/>
    <col min="4625" max="4626" width="15.7109375" style="987" customWidth="1"/>
    <col min="4627" max="4627" width="13.7109375" style="987" customWidth="1"/>
    <col min="4628" max="4864" width="9.140625" style="987"/>
    <col min="4865" max="4865" width="11.85546875" style="987" customWidth="1"/>
    <col min="4866" max="4866" width="8.5703125" style="987" customWidth="1"/>
    <col min="4867" max="4867" width="5.7109375" style="987" customWidth="1"/>
    <col min="4868" max="4868" width="8.7109375" style="987" customWidth="1"/>
    <col min="4869" max="4869" width="7.7109375" style="987" customWidth="1"/>
    <col min="4870" max="4870" width="5.5703125" style="987" customWidth="1"/>
    <col min="4871" max="4871" width="8.7109375" style="987" customWidth="1"/>
    <col min="4872" max="4872" width="7.7109375" style="987" customWidth="1"/>
    <col min="4873" max="4873" width="6" style="987" customWidth="1"/>
    <col min="4874" max="4874" width="8.7109375" style="987" customWidth="1"/>
    <col min="4875" max="4875" width="7.7109375" style="987" customWidth="1"/>
    <col min="4876" max="4876" width="5.7109375" style="987" customWidth="1"/>
    <col min="4877" max="4877" width="8.7109375" style="987" customWidth="1"/>
    <col min="4878" max="4878" width="7.7109375" style="987" customWidth="1"/>
    <col min="4879" max="4879" width="21" style="987" customWidth="1"/>
    <col min="4880" max="4880" width="19" style="987" customWidth="1"/>
    <col min="4881" max="4882" width="15.7109375" style="987" customWidth="1"/>
    <col min="4883" max="4883" width="13.7109375" style="987" customWidth="1"/>
    <col min="4884" max="5120" width="9.140625" style="987"/>
    <col min="5121" max="5121" width="11.85546875" style="987" customWidth="1"/>
    <col min="5122" max="5122" width="8.5703125" style="987" customWidth="1"/>
    <col min="5123" max="5123" width="5.7109375" style="987" customWidth="1"/>
    <col min="5124" max="5124" width="8.7109375" style="987" customWidth="1"/>
    <col min="5125" max="5125" width="7.7109375" style="987" customWidth="1"/>
    <col min="5126" max="5126" width="5.5703125" style="987" customWidth="1"/>
    <col min="5127" max="5127" width="8.7109375" style="987" customWidth="1"/>
    <col min="5128" max="5128" width="7.7109375" style="987" customWidth="1"/>
    <col min="5129" max="5129" width="6" style="987" customWidth="1"/>
    <col min="5130" max="5130" width="8.7109375" style="987" customWidth="1"/>
    <col min="5131" max="5131" width="7.7109375" style="987" customWidth="1"/>
    <col min="5132" max="5132" width="5.7109375" style="987" customWidth="1"/>
    <col min="5133" max="5133" width="8.7109375" style="987" customWidth="1"/>
    <col min="5134" max="5134" width="7.7109375" style="987" customWidth="1"/>
    <col min="5135" max="5135" width="21" style="987" customWidth="1"/>
    <col min="5136" max="5136" width="19" style="987" customWidth="1"/>
    <col min="5137" max="5138" width="15.7109375" style="987" customWidth="1"/>
    <col min="5139" max="5139" width="13.7109375" style="987" customWidth="1"/>
    <col min="5140" max="5376" width="9.140625" style="987"/>
    <col min="5377" max="5377" width="11.85546875" style="987" customWidth="1"/>
    <col min="5378" max="5378" width="8.5703125" style="987" customWidth="1"/>
    <col min="5379" max="5379" width="5.7109375" style="987" customWidth="1"/>
    <col min="5380" max="5380" width="8.7109375" style="987" customWidth="1"/>
    <col min="5381" max="5381" width="7.7109375" style="987" customWidth="1"/>
    <col min="5382" max="5382" width="5.5703125" style="987" customWidth="1"/>
    <col min="5383" max="5383" width="8.7109375" style="987" customWidth="1"/>
    <col min="5384" max="5384" width="7.7109375" style="987" customWidth="1"/>
    <col min="5385" max="5385" width="6" style="987" customWidth="1"/>
    <col min="5386" max="5386" width="8.7109375" style="987" customWidth="1"/>
    <col min="5387" max="5387" width="7.7109375" style="987" customWidth="1"/>
    <col min="5388" max="5388" width="5.7109375" style="987" customWidth="1"/>
    <col min="5389" max="5389" width="8.7109375" style="987" customWidth="1"/>
    <col min="5390" max="5390" width="7.7109375" style="987" customWidth="1"/>
    <col min="5391" max="5391" width="21" style="987" customWidth="1"/>
    <col min="5392" max="5392" width="19" style="987" customWidth="1"/>
    <col min="5393" max="5394" width="15.7109375" style="987" customWidth="1"/>
    <col min="5395" max="5395" width="13.7109375" style="987" customWidth="1"/>
    <col min="5396" max="5632" width="9.140625" style="987"/>
    <col min="5633" max="5633" width="11.85546875" style="987" customWidth="1"/>
    <col min="5634" max="5634" width="8.5703125" style="987" customWidth="1"/>
    <col min="5635" max="5635" width="5.7109375" style="987" customWidth="1"/>
    <col min="5636" max="5636" width="8.7109375" style="987" customWidth="1"/>
    <col min="5637" max="5637" width="7.7109375" style="987" customWidth="1"/>
    <col min="5638" max="5638" width="5.5703125" style="987" customWidth="1"/>
    <col min="5639" max="5639" width="8.7109375" style="987" customWidth="1"/>
    <col min="5640" max="5640" width="7.7109375" style="987" customWidth="1"/>
    <col min="5641" max="5641" width="6" style="987" customWidth="1"/>
    <col min="5642" max="5642" width="8.7109375" style="987" customWidth="1"/>
    <col min="5643" max="5643" width="7.7109375" style="987" customWidth="1"/>
    <col min="5644" max="5644" width="5.7109375" style="987" customWidth="1"/>
    <col min="5645" max="5645" width="8.7109375" style="987" customWidth="1"/>
    <col min="5646" max="5646" width="7.7109375" style="987" customWidth="1"/>
    <col min="5647" max="5647" width="21" style="987" customWidth="1"/>
    <col min="5648" max="5648" width="19" style="987" customWidth="1"/>
    <col min="5649" max="5650" width="15.7109375" style="987" customWidth="1"/>
    <col min="5651" max="5651" width="13.7109375" style="987" customWidth="1"/>
    <col min="5652" max="5888" width="9.140625" style="987"/>
    <col min="5889" max="5889" width="11.85546875" style="987" customWidth="1"/>
    <col min="5890" max="5890" width="8.5703125" style="987" customWidth="1"/>
    <col min="5891" max="5891" width="5.7109375" style="987" customWidth="1"/>
    <col min="5892" max="5892" width="8.7109375" style="987" customWidth="1"/>
    <col min="5893" max="5893" width="7.7109375" style="987" customWidth="1"/>
    <col min="5894" max="5894" width="5.5703125" style="987" customWidth="1"/>
    <col min="5895" max="5895" width="8.7109375" style="987" customWidth="1"/>
    <col min="5896" max="5896" width="7.7109375" style="987" customWidth="1"/>
    <col min="5897" max="5897" width="6" style="987" customWidth="1"/>
    <col min="5898" max="5898" width="8.7109375" style="987" customWidth="1"/>
    <col min="5899" max="5899" width="7.7109375" style="987" customWidth="1"/>
    <col min="5900" max="5900" width="5.7109375" style="987" customWidth="1"/>
    <col min="5901" max="5901" width="8.7109375" style="987" customWidth="1"/>
    <col min="5902" max="5902" width="7.7109375" style="987" customWidth="1"/>
    <col min="5903" max="5903" width="21" style="987" customWidth="1"/>
    <col min="5904" max="5904" width="19" style="987" customWidth="1"/>
    <col min="5905" max="5906" width="15.7109375" style="987" customWidth="1"/>
    <col min="5907" max="5907" width="13.7109375" style="987" customWidth="1"/>
    <col min="5908" max="6144" width="9.140625" style="987"/>
    <col min="6145" max="6145" width="11.85546875" style="987" customWidth="1"/>
    <col min="6146" max="6146" width="8.5703125" style="987" customWidth="1"/>
    <col min="6147" max="6147" width="5.7109375" style="987" customWidth="1"/>
    <col min="6148" max="6148" width="8.7109375" style="987" customWidth="1"/>
    <col min="6149" max="6149" width="7.7109375" style="987" customWidth="1"/>
    <col min="6150" max="6150" width="5.5703125" style="987" customWidth="1"/>
    <col min="6151" max="6151" width="8.7109375" style="987" customWidth="1"/>
    <col min="6152" max="6152" width="7.7109375" style="987" customWidth="1"/>
    <col min="6153" max="6153" width="6" style="987" customWidth="1"/>
    <col min="6154" max="6154" width="8.7109375" style="987" customWidth="1"/>
    <col min="6155" max="6155" width="7.7109375" style="987" customWidth="1"/>
    <col min="6156" max="6156" width="5.7109375" style="987" customWidth="1"/>
    <col min="6157" max="6157" width="8.7109375" style="987" customWidth="1"/>
    <col min="6158" max="6158" width="7.7109375" style="987" customWidth="1"/>
    <col min="6159" max="6159" width="21" style="987" customWidth="1"/>
    <col min="6160" max="6160" width="19" style="987" customWidth="1"/>
    <col min="6161" max="6162" width="15.7109375" style="987" customWidth="1"/>
    <col min="6163" max="6163" width="13.7109375" style="987" customWidth="1"/>
    <col min="6164" max="6400" width="9.140625" style="987"/>
    <col min="6401" max="6401" width="11.85546875" style="987" customWidth="1"/>
    <col min="6402" max="6402" width="8.5703125" style="987" customWidth="1"/>
    <col min="6403" max="6403" width="5.7109375" style="987" customWidth="1"/>
    <col min="6404" max="6404" width="8.7109375" style="987" customWidth="1"/>
    <col min="6405" max="6405" width="7.7109375" style="987" customWidth="1"/>
    <col min="6406" max="6406" width="5.5703125" style="987" customWidth="1"/>
    <col min="6407" max="6407" width="8.7109375" style="987" customWidth="1"/>
    <col min="6408" max="6408" width="7.7109375" style="987" customWidth="1"/>
    <col min="6409" max="6409" width="6" style="987" customWidth="1"/>
    <col min="6410" max="6410" width="8.7109375" style="987" customWidth="1"/>
    <col min="6411" max="6411" width="7.7109375" style="987" customWidth="1"/>
    <col min="6412" max="6412" width="5.7109375" style="987" customWidth="1"/>
    <col min="6413" max="6413" width="8.7109375" style="987" customWidth="1"/>
    <col min="6414" max="6414" width="7.7109375" style="987" customWidth="1"/>
    <col min="6415" max="6415" width="21" style="987" customWidth="1"/>
    <col min="6416" max="6416" width="19" style="987" customWidth="1"/>
    <col min="6417" max="6418" width="15.7109375" style="987" customWidth="1"/>
    <col min="6419" max="6419" width="13.7109375" style="987" customWidth="1"/>
    <col min="6420" max="6656" width="9.140625" style="987"/>
    <col min="6657" max="6657" width="11.85546875" style="987" customWidth="1"/>
    <col min="6658" max="6658" width="8.5703125" style="987" customWidth="1"/>
    <col min="6659" max="6659" width="5.7109375" style="987" customWidth="1"/>
    <col min="6660" max="6660" width="8.7109375" style="987" customWidth="1"/>
    <col min="6661" max="6661" width="7.7109375" style="987" customWidth="1"/>
    <col min="6662" max="6662" width="5.5703125" style="987" customWidth="1"/>
    <col min="6663" max="6663" width="8.7109375" style="987" customWidth="1"/>
    <col min="6664" max="6664" width="7.7109375" style="987" customWidth="1"/>
    <col min="6665" max="6665" width="6" style="987" customWidth="1"/>
    <col min="6666" max="6666" width="8.7109375" style="987" customWidth="1"/>
    <col min="6667" max="6667" width="7.7109375" style="987" customWidth="1"/>
    <col min="6668" max="6668" width="5.7109375" style="987" customWidth="1"/>
    <col min="6669" max="6669" width="8.7109375" style="987" customWidth="1"/>
    <col min="6670" max="6670" width="7.7109375" style="987" customWidth="1"/>
    <col min="6671" max="6671" width="21" style="987" customWidth="1"/>
    <col min="6672" max="6672" width="19" style="987" customWidth="1"/>
    <col min="6673" max="6674" width="15.7109375" style="987" customWidth="1"/>
    <col min="6675" max="6675" width="13.7109375" style="987" customWidth="1"/>
    <col min="6676" max="6912" width="9.140625" style="987"/>
    <col min="6913" max="6913" width="11.85546875" style="987" customWidth="1"/>
    <col min="6914" max="6914" width="8.5703125" style="987" customWidth="1"/>
    <col min="6915" max="6915" width="5.7109375" style="987" customWidth="1"/>
    <col min="6916" max="6916" width="8.7109375" style="987" customWidth="1"/>
    <col min="6917" max="6917" width="7.7109375" style="987" customWidth="1"/>
    <col min="6918" max="6918" width="5.5703125" style="987" customWidth="1"/>
    <col min="6919" max="6919" width="8.7109375" style="987" customWidth="1"/>
    <col min="6920" max="6920" width="7.7109375" style="987" customWidth="1"/>
    <col min="6921" max="6921" width="6" style="987" customWidth="1"/>
    <col min="6922" max="6922" width="8.7109375" style="987" customWidth="1"/>
    <col min="6923" max="6923" width="7.7109375" style="987" customWidth="1"/>
    <col min="6924" max="6924" width="5.7109375" style="987" customWidth="1"/>
    <col min="6925" max="6925" width="8.7109375" style="987" customWidth="1"/>
    <col min="6926" max="6926" width="7.7109375" style="987" customWidth="1"/>
    <col min="6927" max="6927" width="21" style="987" customWidth="1"/>
    <col min="6928" max="6928" width="19" style="987" customWidth="1"/>
    <col min="6929" max="6930" width="15.7109375" style="987" customWidth="1"/>
    <col min="6931" max="6931" width="13.7109375" style="987" customWidth="1"/>
    <col min="6932" max="7168" width="9.140625" style="987"/>
    <col min="7169" max="7169" width="11.85546875" style="987" customWidth="1"/>
    <col min="7170" max="7170" width="8.5703125" style="987" customWidth="1"/>
    <col min="7171" max="7171" width="5.7109375" style="987" customWidth="1"/>
    <col min="7172" max="7172" width="8.7109375" style="987" customWidth="1"/>
    <col min="7173" max="7173" width="7.7109375" style="987" customWidth="1"/>
    <col min="7174" max="7174" width="5.5703125" style="987" customWidth="1"/>
    <col min="7175" max="7175" width="8.7109375" style="987" customWidth="1"/>
    <col min="7176" max="7176" width="7.7109375" style="987" customWidth="1"/>
    <col min="7177" max="7177" width="6" style="987" customWidth="1"/>
    <col min="7178" max="7178" width="8.7109375" style="987" customWidth="1"/>
    <col min="7179" max="7179" width="7.7109375" style="987" customWidth="1"/>
    <col min="7180" max="7180" width="5.7109375" style="987" customWidth="1"/>
    <col min="7181" max="7181" width="8.7109375" style="987" customWidth="1"/>
    <col min="7182" max="7182" width="7.7109375" style="987" customWidth="1"/>
    <col min="7183" max="7183" width="21" style="987" customWidth="1"/>
    <col min="7184" max="7184" width="19" style="987" customWidth="1"/>
    <col min="7185" max="7186" width="15.7109375" style="987" customWidth="1"/>
    <col min="7187" max="7187" width="13.7109375" style="987" customWidth="1"/>
    <col min="7188" max="7424" width="9.140625" style="987"/>
    <col min="7425" max="7425" width="11.85546875" style="987" customWidth="1"/>
    <col min="7426" max="7426" width="8.5703125" style="987" customWidth="1"/>
    <col min="7427" max="7427" width="5.7109375" style="987" customWidth="1"/>
    <col min="7428" max="7428" width="8.7109375" style="987" customWidth="1"/>
    <col min="7429" max="7429" width="7.7109375" style="987" customWidth="1"/>
    <col min="7430" max="7430" width="5.5703125" style="987" customWidth="1"/>
    <col min="7431" max="7431" width="8.7109375" style="987" customWidth="1"/>
    <col min="7432" max="7432" width="7.7109375" style="987" customWidth="1"/>
    <col min="7433" max="7433" width="6" style="987" customWidth="1"/>
    <col min="7434" max="7434" width="8.7109375" style="987" customWidth="1"/>
    <col min="7435" max="7435" width="7.7109375" style="987" customWidth="1"/>
    <col min="7436" max="7436" width="5.7109375" style="987" customWidth="1"/>
    <col min="7437" max="7437" width="8.7109375" style="987" customWidth="1"/>
    <col min="7438" max="7438" width="7.7109375" style="987" customWidth="1"/>
    <col min="7439" max="7439" width="21" style="987" customWidth="1"/>
    <col min="7440" max="7440" width="19" style="987" customWidth="1"/>
    <col min="7441" max="7442" width="15.7109375" style="987" customWidth="1"/>
    <col min="7443" max="7443" width="13.7109375" style="987" customWidth="1"/>
    <col min="7444" max="7680" width="9.140625" style="987"/>
    <col min="7681" max="7681" width="11.85546875" style="987" customWidth="1"/>
    <col min="7682" max="7682" width="8.5703125" style="987" customWidth="1"/>
    <col min="7683" max="7683" width="5.7109375" style="987" customWidth="1"/>
    <col min="7684" max="7684" width="8.7109375" style="987" customWidth="1"/>
    <col min="7685" max="7685" width="7.7109375" style="987" customWidth="1"/>
    <col min="7686" max="7686" width="5.5703125" style="987" customWidth="1"/>
    <col min="7687" max="7687" width="8.7109375" style="987" customWidth="1"/>
    <col min="7688" max="7688" width="7.7109375" style="987" customWidth="1"/>
    <col min="7689" max="7689" width="6" style="987" customWidth="1"/>
    <col min="7690" max="7690" width="8.7109375" style="987" customWidth="1"/>
    <col min="7691" max="7691" width="7.7109375" style="987" customWidth="1"/>
    <col min="7692" max="7692" width="5.7109375" style="987" customWidth="1"/>
    <col min="7693" max="7693" width="8.7109375" style="987" customWidth="1"/>
    <col min="7694" max="7694" width="7.7109375" style="987" customWidth="1"/>
    <col min="7695" max="7695" width="21" style="987" customWidth="1"/>
    <col min="7696" max="7696" width="19" style="987" customWidth="1"/>
    <col min="7697" max="7698" width="15.7109375" style="987" customWidth="1"/>
    <col min="7699" max="7699" width="13.7109375" style="987" customWidth="1"/>
    <col min="7700" max="7936" width="9.140625" style="987"/>
    <col min="7937" max="7937" width="11.85546875" style="987" customWidth="1"/>
    <col min="7938" max="7938" width="8.5703125" style="987" customWidth="1"/>
    <col min="7939" max="7939" width="5.7109375" style="987" customWidth="1"/>
    <col min="7940" max="7940" width="8.7109375" style="987" customWidth="1"/>
    <col min="7941" max="7941" width="7.7109375" style="987" customWidth="1"/>
    <col min="7942" max="7942" width="5.5703125" style="987" customWidth="1"/>
    <col min="7943" max="7943" width="8.7109375" style="987" customWidth="1"/>
    <col min="7944" max="7944" width="7.7109375" style="987" customWidth="1"/>
    <col min="7945" max="7945" width="6" style="987" customWidth="1"/>
    <col min="7946" max="7946" width="8.7109375" style="987" customWidth="1"/>
    <col min="7947" max="7947" width="7.7109375" style="987" customWidth="1"/>
    <col min="7948" max="7948" width="5.7109375" style="987" customWidth="1"/>
    <col min="7949" max="7949" width="8.7109375" style="987" customWidth="1"/>
    <col min="7950" max="7950" width="7.7109375" style="987" customWidth="1"/>
    <col min="7951" max="7951" width="21" style="987" customWidth="1"/>
    <col min="7952" max="7952" width="19" style="987" customWidth="1"/>
    <col min="7953" max="7954" width="15.7109375" style="987" customWidth="1"/>
    <col min="7955" max="7955" width="13.7109375" style="987" customWidth="1"/>
    <col min="7956" max="8192" width="9.140625" style="987"/>
    <col min="8193" max="8193" width="11.85546875" style="987" customWidth="1"/>
    <col min="8194" max="8194" width="8.5703125" style="987" customWidth="1"/>
    <col min="8195" max="8195" width="5.7109375" style="987" customWidth="1"/>
    <col min="8196" max="8196" width="8.7109375" style="987" customWidth="1"/>
    <col min="8197" max="8197" width="7.7109375" style="987" customWidth="1"/>
    <col min="8198" max="8198" width="5.5703125" style="987" customWidth="1"/>
    <col min="8199" max="8199" width="8.7109375" style="987" customWidth="1"/>
    <col min="8200" max="8200" width="7.7109375" style="987" customWidth="1"/>
    <col min="8201" max="8201" width="6" style="987" customWidth="1"/>
    <col min="8202" max="8202" width="8.7109375" style="987" customWidth="1"/>
    <col min="8203" max="8203" width="7.7109375" style="987" customWidth="1"/>
    <col min="8204" max="8204" width="5.7109375" style="987" customWidth="1"/>
    <col min="8205" max="8205" width="8.7109375" style="987" customWidth="1"/>
    <col min="8206" max="8206" width="7.7109375" style="987" customWidth="1"/>
    <col min="8207" max="8207" width="21" style="987" customWidth="1"/>
    <col min="8208" max="8208" width="19" style="987" customWidth="1"/>
    <col min="8209" max="8210" width="15.7109375" style="987" customWidth="1"/>
    <col min="8211" max="8211" width="13.7109375" style="987" customWidth="1"/>
    <col min="8212" max="8448" width="9.140625" style="987"/>
    <col min="8449" max="8449" width="11.85546875" style="987" customWidth="1"/>
    <col min="8450" max="8450" width="8.5703125" style="987" customWidth="1"/>
    <col min="8451" max="8451" width="5.7109375" style="987" customWidth="1"/>
    <col min="8452" max="8452" width="8.7109375" style="987" customWidth="1"/>
    <col min="8453" max="8453" width="7.7109375" style="987" customWidth="1"/>
    <col min="8454" max="8454" width="5.5703125" style="987" customWidth="1"/>
    <col min="8455" max="8455" width="8.7109375" style="987" customWidth="1"/>
    <col min="8456" max="8456" width="7.7109375" style="987" customWidth="1"/>
    <col min="8457" max="8457" width="6" style="987" customWidth="1"/>
    <col min="8458" max="8458" width="8.7109375" style="987" customWidth="1"/>
    <col min="8459" max="8459" width="7.7109375" style="987" customWidth="1"/>
    <col min="8460" max="8460" width="5.7109375" style="987" customWidth="1"/>
    <col min="8461" max="8461" width="8.7109375" style="987" customWidth="1"/>
    <col min="8462" max="8462" width="7.7109375" style="987" customWidth="1"/>
    <col min="8463" max="8463" width="21" style="987" customWidth="1"/>
    <col min="8464" max="8464" width="19" style="987" customWidth="1"/>
    <col min="8465" max="8466" width="15.7109375" style="987" customWidth="1"/>
    <col min="8467" max="8467" width="13.7109375" style="987" customWidth="1"/>
    <col min="8468" max="8704" width="9.140625" style="987"/>
    <col min="8705" max="8705" width="11.85546875" style="987" customWidth="1"/>
    <col min="8706" max="8706" width="8.5703125" style="987" customWidth="1"/>
    <col min="8707" max="8707" width="5.7109375" style="987" customWidth="1"/>
    <col min="8708" max="8708" width="8.7109375" style="987" customWidth="1"/>
    <col min="8709" max="8709" width="7.7109375" style="987" customWidth="1"/>
    <col min="8710" max="8710" width="5.5703125" style="987" customWidth="1"/>
    <col min="8711" max="8711" width="8.7109375" style="987" customWidth="1"/>
    <col min="8712" max="8712" width="7.7109375" style="987" customWidth="1"/>
    <col min="8713" max="8713" width="6" style="987" customWidth="1"/>
    <col min="8714" max="8714" width="8.7109375" style="987" customWidth="1"/>
    <col min="8715" max="8715" width="7.7109375" style="987" customWidth="1"/>
    <col min="8716" max="8716" width="5.7109375" style="987" customWidth="1"/>
    <col min="8717" max="8717" width="8.7109375" style="987" customWidth="1"/>
    <col min="8718" max="8718" width="7.7109375" style="987" customWidth="1"/>
    <col min="8719" max="8719" width="21" style="987" customWidth="1"/>
    <col min="8720" max="8720" width="19" style="987" customWidth="1"/>
    <col min="8721" max="8722" width="15.7109375" style="987" customWidth="1"/>
    <col min="8723" max="8723" width="13.7109375" style="987" customWidth="1"/>
    <col min="8724" max="8960" width="9.140625" style="987"/>
    <col min="8961" max="8961" width="11.85546875" style="987" customWidth="1"/>
    <col min="8962" max="8962" width="8.5703125" style="987" customWidth="1"/>
    <col min="8963" max="8963" width="5.7109375" style="987" customWidth="1"/>
    <col min="8964" max="8964" width="8.7109375" style="987" customWidth="1"/>
    <col min="8965" max="8965" width="7.7109375" style="987" customWidth="1"/>
    <col min="8966" max="8966" width="5.5703125" style="987" customWidth="1"/>
    <col min="8967" max="8967" width="8.7109375" style="987" customWidth="1"/>
    <col min="8968" max="8968" width="7.7109375" style="987" customWidth="1"/>
    <col min="8969" max="8969" width="6" style="987" customWidth="1"/>
    <col min="8970" max="8970" width="8.7109375" style="987" customWidth="1"/>
    <col min="8971" max="8971" width="7.7109375" style="987" customWidth="1"/>
    <col min="8972" max="8972" width="5.7109375" style="987" customWidth="1"/>
    <col min="8973" max="8973" width="8.7109375" style="987" customWidth="1"/>
    <col min="8974" max="8974" width="7.7109375" style="987" customWidth="1"/>
    <col min="8975" max="8975" width="21" style="987" customWidth="1"/>
    <col min="8976" max="8976" width="19" style="987" customWidth="1"/>
    <col min="8977" max="8978" width="15.7109375" style="987" customWidth="1"/>
    <col min="8979" max="8979" width="13.7109375" style="987" customWidth="1"/>
    <col min="8980" max="9216" width="9.140625" style="987"/>
    <col min="9217" max="9217" width="11.85546875" style="987" customWidth="1"/>
    <col min="9218" max="9218" width="8.5703125" style="987" customWidth="1"/>
    <col min="9219" max="9219" width="5.7109375" style="987" customWidth="1"/>
    <col min="9220" max="9220" width="8.7109375" style="987" customWidth="1"/>
    <col min="9221" max="9221" width="7.7109375" style="987" customWidth="1"/>
    <col min="9222" max="9222" width="5.5703125" style="987" customWidth="1"/>
    <col min="9223" max="9223" width="8.7109375" style="987" customWidth="1"/>
    <col min="9224" max="9224" width="7.7109375" style="987" customWidth="1"/>
    <col min="9225" max="9225" width="6" style="987" customWidth="1"/>
    <col min="9226" max="9226" width="8.7109375" style="987" customWidth="1"/>
    <col min="9227" max="9227" width="7.7109375" style="987" customWidth="1"/>
    <col min="9228" max="9228" width="5.7109375" style="987" customWidth="1"/>
    <col min="9229" max="9229" width="8.7109375" style="987" customWidth="1"/>
    <col min="9230" max="9230" width="7.7109375" style="987" customWidth="1"/>
    <col min="9231" max="9231" width="21" style="987" customWidth="1"/>
    <col min="9232" max="9232" width="19" style="987" customWidth="1"/>
    <col min="9233" max="9234" width="15.7109375" style="987" customWidth="1"/>
    <col min="9235" max="9235" width="13.7109375" style="987" customWidth="1"/>
    <col min="9236" max="9472" width="9.140625" style="987"/>
    <col min="9473" max="9473" width="11.85546875" style="987" customWidth="1"/>
    <col min="9474" max="9474" width="8.5703125" style="987" customWidth="1"/>
    <col min="9475" max="9475" width="5.7109375" style="987" customWidth="1"/>
    <col min="9476" max="9476" width="8.7109375" style="987" customWidth="1"/>
    <col min="9477" max="9477" width="7.7109375" style="987" customWidth="1"/>
    <col min="9478" max="9478" width="5.5703125" style="987" customWidth="1"/>
    <col min="9479" max="9479" width="8.7109375" style="987" customWidth="1"/>
    <col min="9480" max="9480" width="7.7109375" style="987" customWidth="1"/>
    <col min="9481" max="9481" width="6" style="987" customWidth="1"/>
    <col min="9482" max="9482" width="8.7109375" style="987" customWidth="1"/>
    <col min="9483" max="9483" width="7.7109375" style="987" customWidth="1"/>
    <col min="9484" max="9484" width="5.7109375" style="987" customWidth="1"/>
    <col min="9485" max="9485" width="8.7109375" style="987" customWidth="1"/>
    <col min="9486" max="9486" width="7.7109375" style="987" customWidth="1"/>
    <col min="9487" max="9487" width="21" style="987" customWidth="1"/>
    <col min="9488" max="9488" width="19" style="987" customWidth="1"/>
    <col min="9489" max="9490" width="15.7109375" style="987" customWidth="1"/>
    <col min="9491" max="9491" width="13.7109375" style="987" customWidth="1"/>
    <col min="9492" max="9728" width="9.140625" style="987"/>
    <col min="9729" max="9729" width="11.85546875" style="987" customWidth="1"/>
    <col min="9730" max="9730" width="8.5703125" style="987" customWidth="1"/>
    <col min="9731" max="9731" width="5.7109375" style="987" customWidth="1"/>
    <col min="9732" max="9732" width="8.7109375" style="987" customWidth="1"/>
    <col min="9733" max="9733" width="7.7109375" style="987" customWidth="1"/>
    <col min="9734" max="9734" width="5.5703125" style="987" customWidth="1"/>
    <col min="9735" max="9735" width="8.7109375" style="987" customWidth="1"/>
    <col min="9736" max="9736" width="7.7109375" style="987" customWidth="1"/>
    <col min="9737" max="9737" width="6" style="987" customWidth="1"/>
    <col min="9738" max="9738" width="8.7109375" style="987" customWidth="1"/>
    <col min="9739" max="9739" width="7.7109375" style="987" customWidth="1"/>
    <col min="9740" max="9740" width="5.7109375" style="987" customWidth="1"/>
    <col min="9741" max="9741" width="8.7109375" style="987" customWidth="1"/>
    <col min="9742" max="9742" width="7.7109375" style="987" customWidth="1"/>
    <col min="9743" max="9743" width="21" style="987" customWidth="1"/>
    <col min="9744" max="9744" width="19" style="987" customWidth="1"/>
    <col min="9745" max="9746" width="15.7109375" style="987" customWidth="1"/>
    <col min="9747" max="9747" width="13.7109375" style="987" customWidth="1"/>
    <col min="9748" max="9984" width="9.140625" style="987"/>
    <col min="9985" max="9985" width="11.85546875" style="987" customWidth="1"/>
    <col min="9986" max="9986" width="8.5703125" style="987" customWidth="1"/>
    <col min="9987" max="9987" width="5.7109375" style="987" customWidth="1"/>
    <col min="9988" max="9988" width="8.7109375" style="987" customWidth="1"/>
    <col min="9989" max="9989" width="7.7109375" style="987" customWidth="1"/>
    <col min="9990" max="9990" width="5.5703125" style="987" customWidth="1"/>
    <col min="9991" max="9991" width="8.7109375" style="987" customWidth="1"/>
    <col min="9992" max="9992" width="7.7109375" style="987" customWidth="1"/>
    <col min="9993" max="9993" width="6" style="987" customWidth="1"/>
    <col min="9994" max="9994" width="8.7109375" style="987" customWidth="1"/>
    <col min="9995" max="9995" width="7.7109375" style="987" customWidth="1"/>
    <col min="9996" max="9996" width="5.7109375" style="987" customWidth="1"/>
    <col min="9997" max="9997" width="8.7109375" style="987" customWidth="1"/>
    <col min="9998" max="9998" width="7.7109375" style="987" customWidth="1"/>
    <col min="9999" max="9999" width="21" style="987" customWidth="1"/>
    <col min="10000" max="10000" width="19" style="987" customWidth="1"/>
    <col min="10001" max="10002" width="15.7109375" style="987" customWidth="1"/>
    <col min="10003" max="10003" width="13.7109375" style="987" customWidth="1"/>
    <col min="10004" max="10240" width="9.140625" style="987"/>
    <col min="10241" max="10241" width="11.85546875" style="987" customWidth="1"/>
    <col min="10242" max="10242" width="8.5703125" style="987" customWidth="1"/>
    <col min="10243" max="10243" width="5.7109375" style="987" customWidth="1"/>
    <col min="10244" max="10244" width="8.7109375" style="987" customWidth="1"/>
    <col min="10245" max="10245" width="7.7109375" style="987" customWidth="1"/>
    <col min="10246" max="10246" width="5.5703125" style="987" customWidth="1"/>
    <col min="10247" max="10247" width="8.7109375" style="987" customWidth="1"/>
    <col min="10248" max="10248" width="7.7109375" style="987" customWidth="1"/>
    <col min="10249" max="10249" width="6" style="987" customWidth="1"/>
    <col min="10250" max="10250" width="8.7109375" style="987" customWidth="1"/>
    <col min="10251" max="10251" width="7.7109375" style="987" customWidth="1"/>
    <col min="10252" max="10252" width="5.7109375" style="987" customWidth="1"/>
    <col min="10253" max="10253" width="8.7109375" style="987" customWidth="1"/>
    <col min="10254" max="10254" width="7.7109375" style="987" customWidth="1"/>
    <col min="10255" max="10255" width="21" style="987" customWidth="1"/>
    <col min="10256" max="10256" width="19" style="987" customWidth="1"/>
    <col min="10257" max="10258" width="15.7109375" style="987" customWidth="1"/>
    <col min="10259" max="10259" width="13.7109375" style="987" customWidth="1"/>
    <col min="10260" max="10496" width="9.140625" style="987"/>
    <col min="10497" max="10497" width="11.85546875" style="987" customWidth="1"/>
    <col min="10498" max="10498" width="8.5703125" style="987" customWidth="1"/>
    <col min="10499" max="10499" width="5.7109375" style="987" customWidth="1"/>
    <col min="10500" max="10500" width="8.7109375" style="987" customWidth="1"/>
    <col min="10501" max="10501" width="7.7109375" style="987" customWidth="1"/>
    <col min="10502" max="10502" width="5.5703125" style="987" customWidth="1"/>
    <col min="10503" max="10503" width="8.7109375" style="987" customWidth="1"/>
    <col min="10504" max="10504" width="7.7109375" style="987" customWidth="1"/>
    <col min="10505" max="10505" width="6" style="987" customWidth="1"/>
    <col min="10506" max="10506" width="8.7109375" style="987" customWidth="1"/>
    <col min="10507" max="10507" width="7.7109375" style="987" customWidth="1"/>
    <col min="10508" max="10508" width="5.7109375" style="987" customWidth="1"/>
    <col min="10509" max="10509" width="8.7109375" style="987" customWidth="1"/>
    <col min="10510" max="10510" width="7.7109375" style="987" customWidth="1"/>
    <col min="10511" max="10511" width="21" style="987" customWidth="1"/>
    <col min="10512" max="10512" width="19" style="987" customWidth="1"/>
    <col min="10513" max="10514" width="15.7109375" style="987" customWidth="1"/>
    <col min="10515" max="10515" width="13.7109375" style="987" customWidth="1"/>
    <col min="10516" max="10752" width="9.140625" style="987"/>
    <col min="10753" max="10753" width="11.85546875" style="987" customWidth="1"/>
    <col min="10754" max="10754" width="8.5703125" style="987" customWidth="1"/>
    <col min="10755" max="10755" width="5.7109375" style="987" customWidth="1"/>
    <col min="10756" max="10756" width="8.7109375" style="987" customWidth="1"/>
    <col min="10757" max="10757" width="7.7109375" style="987" customWidth="1"/>
    <col min="10758" max="10758" width="5.5703125" style="987" customWidth="1"/>
    <col min="10759" max="10759" width="8.7109375" style="987" customWidth="1"/>
    <col min="10760" max="10760" width="7.7109375" style="987" customWidth="1"/>
    <col min="10761" max="10761" width="6" style="987" customWidth="1"/>
    <col min="10762" max="10762" width="8.7109375" style="987" customWidth="1"/>
    <col min="10763" max="10763" width="7.7109375" style="987" customWidth="1"/>
    <col min="10764" max="10764" width="5.7109375" style="987" customWidth="1"/>
    <col min="10765" max="10765" width="8.7109375" style="987" customWidth="1"/>
    <col min="10766" max="10766" width="7.7109375" style="987" customWidth="1"/>
    <col min="10767" max="10767" width="21" style="987" customWidth="1"/>
    <col min="10768" max="10768" width="19" style="987" customWidth="1"/>
    <col min="10769" max="10770" width="15.7109375" style="987" customWidth="1"/>
    <col min="10771" max="10771" width="13.7109375" style="987" customWidth="1"/>
    <col min="10772" max="11008" width="9.140625" style="987"/>
    <col min="11009" max="11009" width="11.85546875" style="987" customWidth="1"/>
    <col min="11010" max="11010" width="8.5703125" style="987" customWidth="1"/>
    <col min="11011" max="11011" width="5.7109375" style="987" customWidth="1"/>
    <col min="11012" max="11012" width="8.7109375" style="987" customWidth="1"/>
    <col min="11013" max="11013" width="7.7109375" style="987" customWidth="1"/>
    <col min="11014" max="11014" width="5.5703125" style="987" customWidth="1"/>
    <col min="11015" max="11015" width="8.7109375" style="987" customWidth="1"/>
    <col min="11016" max="11016" width="7.7109375" style="987" customWidth="1"/>
    <col min="11017" max="11017" width="6" style="987" customWidth="1"/>
    <col min="11018" max="11018" width="8.7109375" style="987" customWidth="1"/>
    <col min="11019" max="11019" width="7.7109375" style="987" customWidth="1"/>
    <col min="11020" max="11020" width="5.7109375" style="987" customWidth="1"/>
    <col min="11021" max="11021" width="8.7109375" style="987" customWidth="1"/>
    <col min="11022" max="11022" width="7.7109375" style="987" customWidth="1"/>
    <col min="11023" max="11023" width="21" style="987" customWidth="1"/>
    <col min="11024" max="11024" width="19" style="987" customWidth="1"/>
    <col min="11025" max="11026" width="15.7109375" style="987" customWidth="1"/>
    <col min="11027" max="11027" width="13.7109375" style="987" customWidth="1"/>
    <col min="11028" max="11264" width="9.140625" style="987"/>
    <col min="11265" max="11265" width="11.85546875" style="987" customWidth="1"/>
    <col min="11266" max="11266" width="8.5703125" style="987" customWidth="1"/>
    <col min="11267" max="11267" width="5.7109375" style="987" customWidth="1"/>
    <col min="11268" max="11268" width="8.7109375" style="987" customWidth="1"/>
    <col min="11269" max="11269" width="7.7109375" style="987" customWidth="1"/>
    <col min="11270" max="11270" width="5.5703125" style="987" customWidth="1"/>
    <col min="11271" max="11271" width="8.7109375" style="987" customWidth="1"/>
    <col min="11272" max="11272" width="7.7109375" style="987" customWidth="1"/>
    <col min="11273" max="11273" width="6" style="987" customWidth="1"/>
    <col min="11274" max="11274" width="8.7109375" style="987" customWidth="1"/>
    <col min="11275" max="11275" width="7.7109375" style="987" customWidth="1"/>
    <col min="11276" max="11276" width="5.7109375" style="987" customWidth="1"/>
    <col min="11277" max="11277" width="8.7109375" style="987" customWidth="1"/>
    <col min="11278" max="11278" width="7.7109375" style="987" customWidth="1"/>
    <col min="11279" max="11279" width="21" style="987" customWidth="1"/>
    <col min="11280" max="11280" width="19" style="987" customWidth="1"/>
    <col min="11281" max="11282" width="15.7109375" style="987" customWidth="1"/>
    <col min="11283" max="11283" width="13.7109375" style="987" customWidth="1"/>
    <col min="11284" max="11520" width="9.140625" style="987"/>
    <col min="11521" max="11521" width="11.85546875" style="987" customWidth="1"/>
    <col min="11522" max="11522" width="8.5703125" style="987" customWidth="1"/>
    <col min="11523" max="11523" width="5.7109375" style="987" customWidth="1"/>
    <col min="11524" max="11524" width="8.7109375" style="987" customWidth="1"/>
    <col min="11525" max="11525" width="7.7109375" style="987" customWidth="1"/>
    <col min="11526" max="11526" width="5.5703125" style="987" customWidth="1"/>
    <col min="11527" max="11527" width="8.7109375" style="987" customWidth="1"/>
    <col min="11528" max="11528" width="7.7109375" style="987" customWidth="1"/>
    <col min="11529" max="11529" width="6" style="987" customWidth="1"/>
    <col min="11530" max="11530" width="8.7109375" style="987" customWidth="1"/>
    <col min="11531" max="11531" width="7.7109375" style="987" customWidth="1"/>
    <col min="11532" max="11532" width="5.7109375" style="987" customWidth="1"/>
    <col min="11533" max="11533" width="8.7109375" style="987" customWidth="1"/>
    <col min="11534" max="11534" width="7.7109375" style="987" customWidth="1"/>
    <col min="11535" max="11535" width="21" style="987" customWidth="1"/>
    <col min="11536" max="11536" width="19" style="987" customWidth="1"/>
    <col min="11537" max="11538" width="15.7109375" style="987" customWidth="1"/>
    <col min="11539" max="11539" width="13.7109375" style="987" customWidth="1"/>
    <col min="11540" max="11776" width="9.140625" style="987"/>
    <col min="11777" max="11777" width="11.85546875" style="987" customWidth="1"/>
    <col min="11778" max="11778" width="8.5703125" style="987" customWidth="1"/>
    <col min="11779" max="11779" width="5.7109375" style="987" customWidth="1"/>
    <col min="11780" max="11780" width="8.7109375" style="987" customWidth="1"/>
    <col min="11781" max="11781" width="7.7109375" style="987" customWidth="1"/>
    <col min="11782" max="11782" width="5.5703125" style="987" customWidth="1"/>
    <col min="11783" max="11783" width="8.7109375" style="987" customWidth="1"/>
    <col min="11784" max="11784" width="7.7109375" style="987" customWidth="1"/>
    <col min="11785" max="11785" width="6" style="987" customWidth="1"/>
    <col min="11786" max="11786" width="8.7109375" style="987" customWidth="1"/>
    <col min="11787" max="11787" width="7.7109375" style="987" customWidth="1"/>
    <col min="11788" max="11788" width="5.7109375" style="987" customWidth="1"/>
    <col min="11789" max="11789" width="8.7109375" style="987" customWidth="1"/>
    <col min="11790" max="11790" width="7.7109375" style="987" customWidth="1"/>
    <col min="11791" max="11791" width="21" style="987" customWidth="1"/>
    <col min="11792" max="11792" width="19" style="987" customWidth="1"/>
    <col min="11793" max="11794" width="15.7109375" style="987" customWidth="1"/>
    <col min="11795" max="11795" width="13.7109375" style="987" customWidth="1"/>
    <col min="11796" max="12032" width="9.140625" style="987"/>
    <col min="12033" max="12033" width="11.85546875" style="987" customWidth="1"/>
    <col min="12034" max="12034" width="8.5703125" style="987" customWidth="1"/>
    <col min="12035" max="12035" width="5.7109375" style="987" customWidth="1"/>
    <col min="12036" max="12036" width="8.7109375" style="987" customWidth="1"/>
    <col min="12037" max="12037" width="7.7109375" style="987" customWidth="1"/>
    <col min="12038" max="12038" width="5.5703125" style="987" customWidth="1"/>
    <col min="12039" max="12039" width="8.7109375" style="987" customWidth="1"/>
    <col min="12040" max="12040" width="7.7109375" style="987" customWidth="1"/>
    <col min="12041" max="12041" width="6" style="987" customWidth="1"/>
    <col min="12042" max="12042" width="8.7109375" style="987" customWidth="1"/>
    <col min="12043" max="12043" width="7.7109375" style="987" customWidth="1"/>
    <col min="12044" max="12044" width="5.7109375" style="987" customWidth="1"/>
    <col min="12045" max="12045" width="8.7109375" style="987" customWidth="1"/>
    <col min="12046" max="12046" width="7.7109375" style="987" customWidth="1"/>
    <col min="12047" max="12047" width="21" style="987" customWidth="1"/>
    <col min="12048" max="12048" width="19" style="987" customWidth="1"/>
    <col min="12049" max="12050" width="15.7109375" style="987" customWidth="1"/>
    <col min="12051" max="12051" width="13.7109375" style="987" customWidth="1"/>
    <col min="12052" max="12288" width="9.140625" style="987"/>
    <col min="12289" max="12289" width="11.85546875" style="987" customWidth="1"/>
    <col min="12290" max="12290" width="8.5703125" style="987" customWidth="1"/>
    <col min="12291" max="12291" width="5.7109375" style="987" customWidth="1"/>
    <col min="12292" max="12292" width="8.7109375" style="987" customWidth="1"/>
    <col min="12293" max="12293" width="7.7109375" style="987" customWidth="1"/>
    <col min="12294" max="12294" width="5.5703125" style="987" customWidth="1"/>
    <col min="12295" max="12295" width="8.7109375" style="987" customWidth="1"/>
    <col min="12296" max="12296" width="7.7109375" style="987" customWidth="1"/>
    <col min="12297" max="12297" width="6" style="987" customWidth="1"/>
    <col min="12298" max="12298" width="8.7109375" style="987" customWidth="1"/>
    <col min="12299" max="12299" width="7.7109375" style="987" customWidth="1"/>
    <col min="12300" max="12300" width="5.7109375" style="987" customWidth="1"/>
    <col min="12301" max="12301" width="8.7109375" style="987" customWidth="1"/>
    <col min="12302" max="12302" width="7.7109375" style="987" customWidth="1"/>
    <col min="12303" max="12303" width="21" style="987" customWidth="1"/>
    <col min="12304" max="12304" width="19" style="987" customWidth="1"/>
    <col min="12305" max="12306" width="15.7109375" style="987" customWidth="1"/>
    <col min="12307" max="12307" width="13.7109375" style="987" customWidth="1"/>
    <col min="12308" max="12544" width="9.140625" style="987"/>
    <col min="12545" max="12545" width="11.85546875" style="987" customWidth="1"/>
    <col min="12546" max="12546" width="8.5703125" style="987" customWidth="1"/>
    <col min="12547" max="12547" width="5.7109375" style="987" customWidth="1"/>
    <col min="12548" max="12548" width="8.7109375" style="987" customWidth="1"/>
    <col min="12549" max="12549" width="7.7109375" style="987" customWidth="1"/>
    <col min="12550" max="12550" width="5.5703125" style="987" customWidth="1"/>
    <col min="12551" max="12551" width="8.7109375" style="987" customWidth="1"/>
    <col min="12552" max="12552" width="7.7109375" style="987" customWidth="1"/>
    <col min="12553" max="12553" width="6" style="987" customWidth="1"/>
    <col min="12554" max="12554" width="8.7109375" style="987" customWidth="1"/>
    <col min="12555" max="12555" width="7.7109375" style="987" customWidth="1"/>
    <col min="12556" max="12556" width="5.7109375" style="987" customWidth="1"/>
    <col min="12557" max="12557" width="8.7109375" style="987" customWidth="1"/>
    <col min="12558" max="12558" width="7.7109375" style="987" customWidth="1"/>
    <col min="12559" max="12559" width="21" style="987" customWidth="1"/>
    <col min="12560" max="12560" width="19" style="987" customWidth="1"/>
    <col min="12561" max="12562" width="15.7109375" style="987" customWidth="1"/>
    <col min="12563" max="12563" width="13.7109375" style="987" customWidth="1"/>
    <col min="12564" max="12800" width="9.140625" style="987"/>
    <col min="12801" max="12801" width="11.85546875" style="987" customWidth="1"/>
    <col min="12802" max="12802" width="8.5703125" style="987" customWidth="1"/>
    <col min="12803" max="12803" width="5.7109375" style="987" customWidth="1"/>
    <col min="12804" max="12804" width="8.7109375" style="987" customWidth="1"/>
    <col min="12805" max="12805" width="7.7109375" style="987" customWidth="1"/>
    <col min="12806" max="12806" width="5.5703125" style="987" customWidth="1"/>
    <col min="12807" max="12807" width="8.7109375" style="987" customWidth="1"/>
    <col min="12808" max="12808" width="7.7109375" style="987" customWidth="1"/>
    <col min="12809" max="12809" width="6" style="987" customWidth="1"/>
    <col min="12810" max="12810" width="8.7109375" style="987" customWidth="1"/>
    <col min="12811" max="12811" width="7.7109375" style="987" customWidth="1"/>
    <col min="12812" max="12812" width="5.7109375" style="987" customWidth="1"/>
    <col min="12813" max="12813" width="8.7109375" style="987" customWidth="1"/>
    <col min="12814" max="12814" width="7.7109375" style="987" customWidth="1"/>
    <col min="12815" max="12815" width="21" style="987" customWidth="1"/>
    <col min="12816" max="12816" width="19" style="987" customWidth="1"/>
    <col min="12817" max="12818" width="15.7109375" style="987" customWidth="1"/>
    <col min="12819" max="12819" width="13.7109375" style="987" customWidth="1"/>
    <col min="12820" max="13056" width="9.140625" style="987"/>
    <col min="13057" max="13057" width="11.85546875" style="987" customWidth="1"/>
    <col min="13058" max="13058" width="8.5703125" style="987" customWidth="1"/>
    <col min="13059" max="13059" width="5.7109375" style="987" customWidth="1"/>
    <col min="13060" max="13060" width="8.7109375" style="987" customWidth="1"/>
    <col min="13061" max="13061" width="7.7109375" style="987" customWidth="1"/>
    <col min="13062" max="13062" width="5.5703125" style="987" customWidth="1"/>
    <col min="13063" max="13063" width="8.7109375" style="987" customWidth="1"/>
    <col min="13064" max="13064" width="7.7109375" style="987" customWidth="1"/>
    <col min="13065" max="13065" width="6" style="987" customWidth="1"/>
    <col min="13066" max="13066" width="8.7109375" style="987" customWidth="1"/>
    <col min="13067" max="13067" width="7.7109375" style="987" customWidth="1"/>
    <col min="13068" max="13068" width="5.7109375" style="987" customWidth="1"/>
    <col min="13069" max="13069" width="8.7109375" style="987" customWidth="1"/>
    <col min="13070" max="13070" width="7.7109375" style="987" customWidth="1"/>
    <col min="13071" max="13071" width="21" style="987" customWidth="1"/>
    <col min="13072" max="13072" width="19" style="987" customWidth="1"/>
    <col min="13073" max="13074" width="15.7109375" style="987" customWidth="1"/>
    <col min="13075" max="13075" width="13.7109375" style="987" customWidth="1"/>
    <col min="13076" max="13312" width="9.140625" style="987"/>
    <col min="13313" max="13313" width="11.85546875" style="987" customWidth="1"/>
    <col min="13314" max="13314" width="8.5703125" style="987" customWidth="1"/>
    <col min="13315" max="13315" width="5.7109375" style="987" customWidth="1"/>
    <col min="13316" max="13316" width="8.7109375" style="987" customWidth="1"/>
    <col min="13317" max="13317" width="7.7109375" style="987" customWidth="1"/>
    <col min="13318" max="13318" width="5.5703125" style="987" customWidth="1"/>
    <col min="13319" max="13319" width="8.7109375" style="987" customWidth="1"/>
    <col min="13320" max="13320" width="7.7109375" style="987" customWidth="1"/>
    <col min="13321" max="13321" width="6" style="987" customWidth="1"/>
    <col min="13322" max="13322" width="8.7109375" style="987" customWidth="1"/>
    <col min="13323" max="13323" width="7.7109375" style="987" customWidth="1"/>
    <col min="13324" max="13324" width="5.7109375" style="987" customWidth="1"/>
    <col min="13325" max="13325" width="8.7109375" style="987" customWidth="1"/>
    <col min="13326" max="13326" width="7.7109375" style="987" customWidth="1"/>
    <col min="13327" max="13327" width="21" style="987" customWidth="1"/>
    <col min="13328" max="13328" width="19" style="987" customWidth="1"/>
    <col min="13329" max="13330" width="15.7109375" style="987" customWidth="1"/>
    <col min="13331" max="13331" width="13.7109375" style="987" customWidth="1"/>
    <col min="13332" max="13568" width="9.140625" style="987"/>
    <col min="13569" max="13569" width="11.85546875" style="987" customWidth="1"/>
    <col min="13570" max="13570" width="8.5703125" style="987" customWidth="1"/>
    <col min="13571" max="13571" width="5.7109375" style="987" customWidth="1"/>
    <col min="13572" max="13572" width="8.7109375" style="987" customWidth="1"/>
    <col min="13573" max="13573" width="7.7109375" style="987" customWidth="1"/>
    <col min="13574" max="13574" width="5.5703125" style="987" customWidth="1"/>
    <col min="13575" max="13575" width="8.7109375" style="987" customWidth="1"/>
    <col min="13576" max="13576" width="7.7109375" style="987" customWidth="1"/>
    <col min="13577" max="13577" width="6" style="987" customWidth="1"/>
    <col min="13578" max="13578" width="8.7109375" style="987" customWidth="1"/>
    <col min="13579" max="13579" width="7.7109375" style="987" customWidth="1"/>
    <col min="13580" max="13580" width="5.7109375" style="987" customWidth="1"/>
    <col min="13581" max="13581" width="8.7109375" style="987" customWidth="1"/>
    <col min="13582" max="13582" width="7.7109375" style="987" customWidth="1"/>
    <col min="13583" max="13583" width="21" style="987" customWidth="1"/>
    <col min="13584" max="13584" width="19" style="987" customWidth="1"/>
    <col min="13585" max="13586" width="15.7109375" style="987" customWidth="1"/>
    <col min="13587" max="13587" width="13.7109375" style="987" customWidth="1"/>
    <col min="13588" max="13824" width="9.140625" style="987"/>
    <col min="13825" max="13825" width="11.85546875" style="987" customWidth="1"/>
    <col min="13826" max="13826" width="8.5703125" style="987" customWidth="1"/>
    <col min="13827" max="13827" width="5.7109375" style="987" customWidth="1"/>
    <col min="13828" max="13828" width="8.7109375" style="987" customWidth="1"/>
    <col min="13829" max="13829" width="7.7109375" style="987" customWidth="1"/>
    <col min="13830" max="13830" width="5.5703125" style="987" customWidth="1"/>
    <col min="13831" max="13831" width="8.7109375" style="987" customWidth="1"/>
    <col min="13832" max="13832" width="7.7109375" style="987" customWidth="1"/>
    <col min="13833" max="13833" width="6" style="987" customWidth="1"/>
    <col min="13834" max="13834" width="8.7109375" style="987" customWidth="1"/>
    <col min="13835" max="13835" width="7.7109375" style="987" customWidth="1"/>
    <col min="13836" max="13836" width="5.7109375" style="987" customWidth="1"/>
    <col min="13837" max="13837" width="8.7109375" style="987" customWidth="1"/>
    <col min="13838" max="13838" width="7.7109375" style="987" customWidth="1"/>
    <col min="13839" max="13839" width="21" style="987" customWidth="1"/>
    <col min="13840" max="13840" width="19" style="987" customWidth="1"/>
    <col min="13841" max="13842" width="15.7109375" style="987" customWidth="1"/>
    <col min="13843" max="13843" width="13.7109375" style="987" customWidth="1"/>
    <col min="13844" max="14080" width="9.140625" style="987"/>
    <col min="14081" max="14081" width="11.85546875" style="987" customWidth="1"/>
    <col min="14082" max="14082" width="8.5703125" style="987" customWidth="1"/>
    <col min="14083" max="14083" width="5.7109375" style="987" customWidth="1"/>
    <col min="14084" max="14084" width="8.7109375" style="987" customWidth="1"/>
    <col min="14085" max="14085" width="7.7109375" style="987" customWidth="1"/>
    <col min="14086" max="14086" width="5.5703125" style="987" customWidth="1"/>
    <col min="14087" max="14087" width="8.7109375" style="987" customWidth="1"/>
    <col min="14088" max="14088" width="7.7109375" style="987" customWidth="1"/>
    <col min="14089" max="14089" width="6" style="987" customWidth="1"/>
    <col min="14090" max="14090" width="8.7109375" style="987" customWidth="1"/>
    <col min="14091" max="14091" width="7.7109375" style="987" customWidth="1"/>
    <col min="14092" max="14092" width="5.7109375" style="987" customWidth="1"/>
    <col min="14093" max="14093" width="8.7109375" style="987" customWidth="1"/>
    <col min="14094" max="14094" width="7.7109375" style="987" customWidth="1"/>
    <col min="14095" max="14095" width="21" style="987" customWidth="1"/>
    <col min="14096" max="14096" width="19" style="987" customWidth="1"/>
    <col min="14097" max="14098" width="15.7109375" style="987" customWidth="1"/>
    <col min="14099" max="14099" width="13.7109375" style="987" customWidth="1"/>
    <col min="14100" max="14336" width="9.140625" style="987"/>
    <col min="14337" max="14337" width="11.85546875" style="987" customWidth="1"/>
    <col min="14338" max="14338" width="8.5703125" style="987" customWidth="1"/>
    <col min="14339" max="14339" width="5.7109375" style="987" customWidth="1"/>
    <col min="14340" max="14340" width="8.7109375" style="987" customWidth="1"/>
    <col min="14341" max="14341" width="7.7109375" style="987" customWidth="1"/>
    <col min="14342" max="14342" width="5.5703125" style="987" customWidth="1"/>
    <col min="14343" max="14343" width="8.7109375" style="987" customWidth="1"/>
    <col min="14344" max="14344" width="7.7109375" style="987" customWidth="1"/>
    <col min="14345" max="14345" width="6" style="987" customWidth="1"/>
    <col min="14346" max="14346" width="8.7109375" style="987" customWidth="1"/>
    <col min="14347" max="14347" width="7.7109375" style="987" customWidth="1"/>
    <col min="14348" max="14348" width="5.7109375" style="987" customWidth="1"/>
    <col min="14349" max="14349" width="8.7109375" style="987" customWidth="1"/>
    <col min="14350" max="14350" width="7.7109375" style="987" customWidth="1"/>
    <col min="14351" max="14351" width="21" style="987" customWidth="1"/>
    <col min="14352" max="14352" width="19" style="987" customWidth="1"/>
    <col min="14353" max="14354" width="15.7109375" style="987" customWidth="1"/>
    <col min="14355" max="14355" width="13.7109375" style="987" customWidth="1"/>
    <col min="14356" max="14592" width="9.140625" style="987"/>
    <col min="14593" max="14593" width="11.85546875" style="987" customWidth="1"/>
    <col min="14594" max="14594" width="8.5703125" style="987" customWidth="1"/>
    <col min="14595" max="14595" width="5.7109375" style="987" customWidth="1"/>
    <col min="14596" max="14596" width="8.7109375" style="987" customWidth="1"/>
    <col min="14597" max="14597" width="7.7109375" style="987" customWidth="1"/>
    <col min="14598" max="14598" width="5.5703125" style="987" customWidth="1"/>
    <col min="14599" max="14599" width="8.7109375" style="987" customWidth="1"/>
    <col min="14600" max="14600" width="7.7109375" style="987" customWidth="1"/>
    <col min="14601" max="14601" width="6" style="987" customWidth="1"/>
    <col min="14602" max="14602" width="8.7109375" style="987" customWidth="1"/>
    <col min="14603" max="14603" width="7.7109375" style="987" customWidth="1"/>
    <col min="14604" max="14604" width="5.7109375" style="987" customWidth="1"/>
    <col min="14605" max="14605" width="8.7109375" style="987" customWidth="1"/>
    <col min="14606" max="14606" width="7.7109375" style="987" customWidth="1"/>
    <col min="14607" max="14607" width="21" style="987" customWidth="1"/>
    <col min="14608" max="14608" width="19" style="987" customWidth="1"/>
    <col min="14609" max="14610" width="15.7109375" style="987" customWidth="1"/>
    <col min="14611" max="14611" width="13.7109375" style="987" customWidth="1"/>
    <col min="14612" max="14848" width="9.140625" style="987"/>
    <col min="14849" max="14849" width="11.85546875" style="987" customWidth="1"/>
    <col min="14850" max="14850" width="8.5703125" style="987" customWidth="1"/>
    <col min="14851" max="14851" width="5.7109375" style="987" customWidth="1"/>
    <col min="14852" max="14852" width="8.7109375" style="987" customWidth="1"/>
    <col min="14853" max="14853" width="7.7109375" style="987" customWidth="1"/>
    <col min="14854" max="14854" width="5.5703125" style="987" customWidth="1"/>
    <col min="14855" max="14855" width="8.7109375" style="987" customWidth="1"/>
    <col min="14856" max="14856" width="7.7109375" style="987" customWidth="1"/>
    <col min="14857" max="14857" width="6" style="987" customWidth="1"/>
    <col min="14858" max="14858" width="8.7109375" style="987" customWidth="1"/>
    <col min="14859" max="14859" width="7.7109375" style="987" customWidth="1"/>
    <col min="14860" max="14860" width="5.7109375" style="987" customWidth="1"/>
    <col min="14861" max="14861" width="8.7109375" style="987" customWidth="1"/>
    <col min="14862" max="14862" width="7.7109375" style="987" customWidth="1"/>
    <col min="14863" max="14863" width="21" style="987" customWidth="1"/>
    <col min="14864" max="14864" width="19" style="987" customWidth="1"/>
    <col min="14865" max="14866" width="15.7109375" style="987" customWidth="1"/>
    <col min="14867" max="14867" width="13.7109375" style="987" customWidth="1"/>
    <col min="14868" max="15104" width="9.140625" style="987"/>
    <col min="15105" max="15105" width="11.85546875" style="987" customWidth="1"/>
    <col min="15106" max="15106" width="8.5703125" style="987" customWidth="1"/>
    <col min="15107" max="15107" width="5.7109375" style="987" customWidth="1"/>
    <col min="15108" max="15108" width="8.7109375" style="987" customWidth="1"/>
    <col min="15109" max="15109" width="7.7109375" style="987" customWidth="1"/>
    <col min="15110" max="15110" width="5.5703125" style="987" customWidth="1"/>
    <col min="15111" max="15111" width="8.7109375" style="987" customWidth="1"/>
    <col min="15112" max="15112" width="7.7109375" style="987" customWidth="1"/>
    <col min="15113" max="15113" width="6" style="987" customWidth="1"/>
    <col min="15114" max="15114" width="8.7109375" style="987" customWidth="1"/>
    <col min="15115" max="15115" width="7.7109375" style="987" customWidth="1"/>
    <col min="15116" max="15116" width="5.7109375" style="987" customWidth="1"/>
    <col min="15117" max="15117" width="8.7109375" style="987" customWidth="1"/>
    <col min="15118" max="15118" width="7.7109375" style="987" customWidth="1"/>
    <col min="15119" max="15119" width="21" style="987" customWidth="1"/>
    <col min="15120" max="15120" width="19" style="987" customWidth="1"/>
    <col min="15121" max="15122" width="15.7109375" style="987" customWidth="1"/>
    <col min="15123" max="15123" width="13.7109375" style="987" customWidth="1"/>
    <col min="15124" max="15360" width="9.140625" style="987"/>
    <col min="15361" max="15361" width="11.85546875" style="987" customWidth="1"/>
    <col min="15362" max="15362" width="8.5703125" style="987" customWidth="1"/>
    <col min="15363" max="15363" width="5.7109375" style="987" customWidth="1"/>
    <col min="15364" max="15364" width="8.7109375" style="987" customWidth="1"/>
    <col min="15365" max="15365" width="7.7109375" style="987" customWidth="1"/>
    <col min="15366" max="15366" width="5.5703125" style="987" customWidth="1"/>
    <col min="15367" max="15367" width="8.7109375" style="987" customWidth="1"/>
    <col min="15368" max="15368" width="7.7109375" style="987" customWidth="1"/>
    <col min="15369" max="15369" width="6" style="987" customWidth="1"/>
    <col min="15370" max="15370" width="8.7109375" style="987" customWidth="1"/>
    <col min="15371" max="15371" width="7.7109375" style="987" customWidth="1"/>
    <col min="15372" max="15372" width="5.7109375" style="987" customWidth="1"/>
    <col min="15373" max="15373" width="8.7109375" style="987" customWidth="1"/>
    <col min="15374" max="15374" width="7.7109375" style="987" customWidth="1"/>
    <col min="15375" max="15375" width="21" style="987" customWidth="1"/>
    <col min="15376" max="15376" width="19" style="987" customWidth="1"/>
    <col min="15377" max="15378" width="15.7109375" style="987" customWidth="1"/>
    <col min="15379" max="15379" width="13.7109375" style="987" customWidth="1"/>
    <col min="15380" max="15616" width="9.140625" style="987"/>
    <col min="15617" max="15617" width="11.85546875" style="987" customWidth="1"/>
    <col min="15618" max="15618" width="8.5703125" style="987" customWidth="1"/>
    <col min="15619" max="15619" width="5.7109375" style="987" customWidth="1"/>
    <col min="15620" max="15620" width="8.7109375" style="987" customWidth="1"/>
    <col min="15621" max="15621" width="7.7109375" style="987" customWidth="1"/>
    <col min="15622" max="15622" width="5.5703125" style="987" customWidth="1"/>
    <col min="15623" max="15623" width="8.7109375" style="987" customWidth="1"/>
    <col min="15624" max="15624" width="7.7109375" style="987" customWidth="1"/>
    <col min="15625" max="15625" width="6" style="987" customWidth="1"/>
    <col min="15626" max="15626" width="8.7109375" style="987" customWidth="1"/>
    <col min="15627" max="15627" width="7.7109375" style="987" customWidth="1"/>
    <col min="15628" max="15628" width="5.7109375" style="987" customWidth="1"/>
    <col min="15629" max="15629" width="8.7109375" style="987" customWidth="1"/>
    <col min="15630" max="15630" width="7.7109375" style="987" customWidth="1"/>
    <col min="15631" max="15631" width="21" style="987" customWidth="1"/>
    <col min="15632" max="15632" width="19" style="987" customWidth="1"/>
    <col min="15633" max="15634" width="15.7109375" style="987" customWidth="1"/>
    <col min="15635" max="15635" width="13.7109375" style="987" customWidth="1"/>
    <col min="15636" max="15872" width="9.140625" style="987"/>
    <col min="15873" max="15873" width="11.85546875" style="987" customWidth="1"/>
    <col min="15874" max="15874" width="8.5703125" style="987" customWidth="1"/>
    <col min="15875" max="15875" width="5.7109375" style="987" customWidth="1"/>
    <col min="15876" max="15876" width="8.7109375" style="987" customWidth="1"/>
    <col min="15877" max="15877" width="7.7109375" style="987" customWidth="1"/>
    <col min="15878" max="15878" width="5.5703125" style="987" customWidth="1"/>
    <col min="15879" max="15879" width="8.7109375" style="987" customWidth="1"/>
    <col min="15880" max="15880" width="7.7109375" style="987" customWidth="1"/>
    <col min="15881" max="15881" width="6" style="987" customWidth="1"/>
    <col min="15882" max="15882" width="8.7109375" style="987" customWidth="1"/>
    <col min="15883" max="15883" width="7.7109375" style="987" customWidth="1"/>
    <col min="15884" max="15884" width="5.7109375" style="987" customWidth="1"/>
    <col min="15885" max="15885" width="8.7109375" style="987" customWidth="1"/>
    <col min="15886" max="15886" width="7.7109375" style="987" customWidth="1"/>
    <col min="15887" max="15887" width="21" style="987" customWidth="1"/>
    <col min="15888" max="15888" width="19" style="987" customWidth="1"/>
    <col min="15889" max="15890" width="15.7109375" style="987" customWidth="1"/>
    <col min="15891" max="15891" width="13.7109375" style="987" customWidth="1"/>
    <col min="15892" max="16128" width="9.140625" style="987"/>
    <col min="16129" max="16129" width="11.85546875" style="987" customWidth="1"/>
    <col min="16130" max="16130" width="8.5703125" style="987" customWidth="1"/>
    <col min="16131" max="16131" width="5.7109375" style="987" customWidth="1"/>
    <col min="16132" max="16132" width="8.7109375" style="987" customWidth="1"/>
    <col min="16133" max="16133" width="7.7109375" style="987" customWidth="1"/>
    <col min="16134" max="16134" width="5.5703125" style="987" customWidth="1"/>
    <col min="16135" max="16135" width="8.7109375" style="987" customWidth="1"/>
    <col min="16136" max="16136" width="7.7109375" style="987" customWidth="1"/>
    <col min="16137" max="16137" width="6" style="987" customWidth="1"/>
    <col min="16138" max="16138" width="8.7109375" style="987" customWidth="1"/>
    <col min="16139" max="16139" width="7.7109375" style="987" customWidth="1"/>
    <col min="16140" max="16140" width="5.7109375" style="987" customWidth="1"/>
    <col min="16141" max="16141" width="8.7109375" style="987" customWidth="1"/>
    <col min="16142" max="16142" width="7.7109375" style="987" customWidth="1"/>
    <col min="16143" max="16143" width="21" style="987" customWidth="1"/>
    <col min="16144" max="16144" width="19" style="987" customWidth="1"/>
    <col min="16145" max="16146" width="15.7109375" style="987" customWidth="1"/>
    <col min="16147" max="16147" width="13.7109375" style="987" customWidth="1"/>
    <col min="16148" max="16384" width="9.140625" style="987"/>
  </cols>
  <sheetData>
    <row r="1" spans="1:19" ht="18.75">
      <c r="A1" s="4888" t="s">
        <v>1492</v>
      </c>
      <c r="B1" s="4888"/>
      <c r="C1" s="4888"/>
      <c r="D1" s="4888"/>
      <c r="E1" s="4888"/>
      <c r="F1" s="4888"/>
      <c r="G1" s="4888"/>
      <c r="H1" s="4888"/>
      <c r="I1" s="4888"/>
      <c r="J1" s="4888"/>
      <c r="K1" s="4888"/>
      <c r="L1" s="4888"/>
      <c r="M1" s="4888"/>
      <c r="N1" s="4888"/>
      <c r="O1" s="2007"/>
      <c r="P1" s="2007"/>
      <c r="Q1" s="2007"/>
      <c r="R1" s="2007"/>
      <c r="S1" s="2007"/>
    </row>
    <row r="2" spans="1:19" ht="18.75">
      <c r="A2" s="4888" t="s">
        <v>1493</v>
      </c>
      <c r="B2" s="4888"/>
      <c r="C2" s="4888"/>
      <c r="D2" s="4888"/>
      <c r="E2" s="4888"/>
      <c r="F2" s="4888"/>
      <c r="G2" s="4888"/>
      <c r="H2" s="4888"/>
      <c r="I2" s="4888"/>
      <c r="J2" s="4888"/>
      <c r="K2" s="4888"/>
      <c r="L2" s="4888"/>
      <c r="M2" s="4888"/>
      <c r="N2" s="4888"/>
      <c r="O2" s="2007"/>
      <c r="P2" s="2007"/>
      <c r="Q2" s="2007"/>
      <c r="R2" s="2007"/>
      <c r="S2" s="2007"/>
    </row>
    <row r="3" spans="1:19" s="994" customFormat="1" ht="23.25">
      <c r="A3" s="2008" t="s">
        <v>1494</v>
      </c>
      <c r="B3" s="2009"/>
      <c r="C3" s="2010"/>
      <c r="D3" s="2010"/>
      <c r="E3" s="2010"/>
      <c r="F3" s="2010"/>
      <c r="G3" s="2010"/>
      <c r="H3" s="2010"/>
      <c r="I3" s="2010"/>
      <c r="J3" s="2010"/>
      <c r="K3" s="2010"/>
      <c r="L3" s="2010"/>
      <c r="M3" s="2010"/>
      <c r="N3" s="2011" t="s">
        <v>1495</v>
      </c>
      <c r="O3" s="2008" t="s">
        <v>1496</v>
      </c>
      <c r="P3" s="2012"/>
      <c r="Q3" s="2012"/>
      <c r="R3" s="4889" t="s">
        <v>1497</v>
      </c>
      <c r="S3" s="4889"/>
    </row>
    <row r="4" spans="1:19" s="1005" customFormat="1" ht="19.5" customHeight="1">
      <c r="A4" s="4884" t="s">
        <v>1036</v>
      </c>
      <c r="B4" s="4885"/>
      <c r="C4" s="1058" t="s">
        <v>55</v>
      </c>
      <c r="D4" s="1059"/>
      <c r="E4" s="1060" t="s">
        <v>56</v>
      </c>
      <c r="F4" s="2013" t="s">
        <v>158</v>
      </c>
      <c r="G4" s="1059"/>
      <c r="H4" s="1060" t="s">
        <v>58</v>
      </c>
      <c r="I4" s="1058" t="s">
        <v>59</v>
      </c>
      <c r="J4" s="1059"/>
      <c r="K4" s="1060" t="s">
        <v>60</v>
      </c>
      <c r="L4" s="1058" t="s">
        <v>61</v>
      </c>
      <c r="M4" s="1059"/>
      <c r="N4" s="1060" t="s">
        <v>159</v>
      </c>
      <c r="O4" s="4884" t="s">
        <v>1036</v>
      </c>
      <c r="P4" s="4885"/>
      <c r="Q4" s="2014" t="s">
        <v>1037</v>
      </c>
      <c r="R4" s="2015"/>
      <c r="S4" s="2016" t="s">
        <v>96</v>
      </c>
    </row>
    <row r="5" spans="1:19" s="1005" customFormat="1" ht="19.5" customHeight="1">
      <c r="A5" s="4886" t="s">
        <v>1038</v>
      </c>
      <c r="B5" s="4887"/>
      <c r="C5" s="2017" t="s">
        <v>572</v>
      </c>
      <c r="D5" s="2017" t="s">
        <v>573</v>
      </c>
      <c r="E5" s="2017" t="s">
        <v>95</v>
      </c>
      <c r="F5" s="2017" t="s">
        <v>572</v>
      </c>
      <c r="G5" s="2017" t="s">
        <v>573</v>
      </c>
      <c r="H5" s="2017" t="s">
        <v>95</v>
      </c>
      <c r="I5" s="2017" t="s">
        <v>572</v>
      </c>
      <c r="J5" s="2017" t="s">
        <v>573</v>
      </c>
      <c r="K5" s="2017" t="s">
        <v>95</v>
      </c>
      <c r="L5" s="2017" t="s">
        <v>572</v>
      </c>
      <c r="M5" s="2017" t="s">
        <v>573</v>
      </c>
      <c r="N5" s="2017" t="s">
        <v>95</v>
      </c>
      <c r="O5" s="4886" t="s">
        <v>1038</v>
      </c>
      <c r="P5" s="4890"/>
      <c r="Q5" s="2018" t="s">
        <v>572</v>
      </c>
      <c r="R5" s="2018" t="s">
        <v>573</v>
      </c>
      <c r="S5" s="2018" t="s">
        <v>95</v>
      </c>
    </row>
    <row r="6" spans="1:19" s="1005" customFormat="1" ht="19.5" customHeight="1">
      <c r="A6" s="1018"/>
      <c r="B6" s="2019"/>
      <c r="C6" s="2020" t="s">
        <v>561</v>
      </c>
      <c r="D6" s="2020" t="s">
        <v>562</v>
      </c>
      <c r="E6" s="2020" t="s">
        <v>96</v>
      </c>
      <c r="F6" s="2020" t="s">
        <v>561</v>
      </c>
      <c r="G6" s="2020" t="s">
        <v>562</v>
      </c>
      <c r="H6" s="2020" t="s">
        <v>96</v>
      </c>
      <c r="I6" s="2020" t="s">
        <v>561</v>
      </c>
      <c r="J6" s="2020" t="s">
        <v>562</v>
      </c>
      <c r="K6" s="2020" t="s">
        <v>96</v>
      </c>
      <c r="L6" s="2020" t="s">
        <v>561</v>
      </c>
      <c r="M6" s="2020" t="s">
        <v>562</v>
      </c>
      <c r="N6" s="2020" t="s">
        <v>96</v>
      </c>
      <c r="O6" s="1018"/>
      <c r="P6" s="2021"/>
      <c r="Q6" s="2022" t="s">
        <v>561</v>
      </c>
      <c r="R6" s="2022" t="s">
        <v>562</v>
      </c>
      <c r="S6" s="2022" t="s">
        <v>96</v>
      </c>
    </row>
    <row r="7" spans="1:19" s="1005" customFormat="1" ht="35.1" customHeight="1">
      <c r="A7" s="2023" t="s">
        <v>1040</v>
      </c>
      <c r="B7" s="1025" t="s">
        <v>1039</v>
      </c>
      <c r="C7" s="1063">
        <v>237</v>
      </c>
      <c r="D7" s="1063">
        <v>6192</v>
      </c>
      <c r="E7" s="1063">
        <f>SUM(C7:D7)</f>
        <v>6429</v>
      </c>
      <c r="F7" s="1063">
        <v>7</v>
      </c>
      <c r="G7" s="1063">
        <v>888</v>
      </c>
      <c r="H7" s="1063">
        <f>SUM(F7:G7)</f>
        <v>895</v>
      </c>
      <c r="I7" s="1063">
        <v>56</v>
      </c>
      <c r="J7" s="1063">
        <v>4253</v>
      </c>
      <c r="K7" s="1063">
        <f>SUM(I7:J7)</f>
        <v>4309</v>
      </c>
      <c r="L7" s="1063">
        <v>5</v>
      </c>
      <c r="M7" s="1063">
        <v>487</v>
      </c>
      <c r="N7" s="1063">
        <f>SUM(L7:M7)</f>
        <v>492</v>
      </c>
      <c r="O7" s="1032" t="s">
        <v>1040</v>
      </c>
      <c r="P7" s="1002" t="s">
        <v>1039</v>
      </c>
      <c r="Q7" s="2024">
        <f>C7+F7+I7+L7+C24+F24+I24+L24+C40+F40+I40+L40+C56+F56+I56+L56+C72+F72+I72+L72</f>
        <v>444</v>
      </c>
      <c r="R7" s="2024">
        <f>D7+G7+J7+M7+D24+G24+J24+M24+D40+G40+J40+M40+D56+G56+J56+M56+D72+G72+J72+M72</f>
        <v>19139</v>
      </c>
      <c r="S7" s="2024">
        <f>E7+H7+K7+N7+E24+H24+K24+N24+E40+H40+K40+N40+E56+H56+K56+N56+E72+H72+K72+N72</f>
        <v>19583</v>
      </c>
    </row>
    <row r="8" spans="1:19" s="1005" customFormat="1" ht="35.1" customHeight="1">
      <c r="A8" s="1032" t="s">
        <v>1246</v>
      </c>
      <c r="B8" s="1031" t="s">
        <v>1042</v>
      </c>
      <c r="C8" s="2025">
        <v>120</v>
      </c>
      <c r="D8" s="2025">
        <v>3131</v>
      </c>
      <c r="E8" s="1063">
        <f t="shared" ref="E8:E17" si="0">SUM(C8:D8)</f>
        <v>3251</v>
      </c>
      <c r="F8" s="2025">
        <v>6</v>
      </c>
      <c r="G8" s="2025">
        <v>355</v>
      </c>
      <c r="H8" s="1063">
        <f t="shared" ref="H8:H18" si="1">SUM(F8:G8)</f>
        <v>361</v>
      </c>
      <c r="I8" s="2025">
        <v>61</v>
      </c>
      <c r="J8" s="2025">
        <v>1615</v>
      </c>
      <c r="K8" s="1063">
        <f t="shared" ref="K8:K18" si="2">SUM(I8:J8)</f>
        <v>1676</v>
      </c>
      <c r="L8" s="2025">
        <v>1</v>
      </c>
      <c r="M8" s="2025">
        <v>266</v>
      </c>
      <c r="N8" s="1063">
        <f t="shared" ref="N8:N18" si="3">SUM(L8:M8)</f>
        <v>267</v>
      </c>
      <c r="O8" s="1032" t="s">
        <v>1246</v>
      </c>
      <c r="P8" s="2026" t="s">
        <v>1042</v>
      </c>
      <c r="Q8" s="2024">
        <f t="shared" ref="Q8:S18" si="4">C8+F8+I8+L8+C25+F25+I25+L25+C41+F41+I41+L41+C57+F57+I57+L57+C73+F73+I73+L73</f>
        <v>272</v>
      </c>
      <c r="R8" s="2024">
        <f t="shared" si="4"/>
        <v>8891</v>
      </c>
      <c r="S8" s="2024">
        <f t="shared" si="4"/>
        <v>9163</v>
      </c>
    </row>
    <row r="9" spans="1:19" s="1005" customFormat="1" ht="35.1" customHeight="1">
      <c r="A9" s="2027" t="s">
        <v>1045</v>
      </c>
      <c r="B9" s="1035" t="s">
        <v>1044</v>
      </c>
      <c r="C9" s="1063">
        <f>SUM(C7:C8)</f>
        <v>357</v>
      </c>
      <c r="D9" s="1063">
        <f t="shared" ref="D9:M9" si="5">SUM(D7:D8)</f>
        <v>9323</v>
      </c>
      <c r="E9" s="1063">
        <f t="shared" si="0"/>
        <v>9680</v>
      </c>
      <c r="F9" s="1063">
        <f t="shared" si="5"/>
        <v>13</v>
      </c>
      <c r="G9" s="1063">
        <f t="shared" si="5"/>
        <v>1243</v>
      </c>
      <c r="H9" s="1063">
        <f t="shared" si="1"/>
        <v>1256</v>
      </c>
      <c r="I9" s="1063">
        <f t="shared" si="5"/>
        <v>117</v>
      </c>
      <c r="J9" s="1063">
        <f t="shared" si="5"/>
        <v>5868</v>
      </c>
      <c r="K9" s="1063">
        <f t="shared" si="2"/>
        <v>5985</v>
      </c>
      <c r="L9" s="1063">
        <f t="shared" si="5"/>
        <v>6</v>
      </c>
      <c r="M9" s="1063">
        <f t="shared" si="5"/>
        <v>753</v>
      </c>
      <c r="N9" s="1063">
        <f t="shared" si="3"/>
        <v>759</v>
      </c>
      <c r="O9" s="2027" t="s">
        <v>1045</v>
      </c>
      <c r="P9" s="2028" t="s">
        <v>1044</v>
      </c>
      <c r="Q9" s="2024">
        <f t="shared" si="4"/>
        <v>716</v>
      </c>
      <c r="R9" s="2024">
        <f t="shared" si="4"/>
        <v>28030</v>
      </c>
      <c r="S9" s="2024">
        <f t="shared" si="4"/>
        <v>28746</v>
      </c>
    </row>
    <row r="10" spans="1:19" s="1005" customFormat="1" ht="35.1" customHeight="1">
      <c r="A10" s="2023" t="s">
        <v>1046</v>
      </c>
      <c r="B10" s="1025" t="s">
        <v>1039</v>
      </c>
      <c r="C10" s="1063">
        <v>110</v>
      </c>
      <c r="D10" s="1063">
        <v>1230</v>
      </c>
      <c r="E10" s="1063">
        <f t="shared" si="0"/>
        <v>1340</v>
      </c>
      <c r="F10" s="1063">
        <v>55</v>
      </c>
      <c r="G10" s="1063">
        <v>117</v>
      </c>
      <c r="H10" s="1063">
        <f t="shared" si="1"/>
        <v>172</v>
      </c>
      <c r="I10" s="1063">
        <v>201</v>
      </c>
      <c r="J10" s="1063">
        <v>678</v>
      </c>
      <c r="K10" s="1063">
        <f t="shared" si="2"/>
        <v>879</v>
      </c>
      <c r="L10" s="1063">
        <v>72</v>
      </c>
      <c r="M10" s="1063">
        <v>47</v>
      </c>
      <c r="N10" s="1063">
        <f t="shared" si="3"/>
        <v>119</v>
      </c>
      <c r="O10" s="2023" t="s">
        <v>1046</v>
      </c>
      <c r="P10" s="1002" t="s">
        <v>1039</v>
      </c>
      <c r="Q10" s="2024">
        <f t="shared" si="4"/>
        <v>1028</v>
      </c>
      <c r="R10" s="2024">
        <f t="shared" si="4"/>
        <v>4709</v>
      </c>
      <c r="S10" s="2024">
        <f t="shared" si="4"/>
        <v>5737</v>
      </c>
    </row>
    <row r="11" spans="1:19" s="1005" customFormat="1" ht="35.1" customHeight="1">
      <c r="A11" s="1032" t="s">
        <v>1047</v>
      </c>
      <c r="B11" s="1031" t="s">
        <v>1042</v>
      </c>
      <c r="C11" s="2025">
        <v>70</v>
      </c>
      <c r="D11" s="2025">
        <v>13236</v>
      </c>
      <c r="E11" s="1063">
        <f t="shared" si="0"/>
        <v>13306</v>
      </c>
      <c r="F11" s="2025">
        <v>30</v>
      </c>
      <c r="G11" s="2025">
        <v>672</v>
      </c>
      <c r="H11" s="1063">
        <f t="shared" si="1"/>
        <v>702</v>
      </c>
      <c r="I11" s="2025">
        <v>147</v>
      </c>
      <c r="J11" s="2025">
        <v>6805</v>
      </c>
      <c r="K11" s="1063">
        <f t="shared" si="2"/>
        <v>6952</v>
      </c>
      <c r="L11" s="2025">
        <v>18</v>
      </c>
      <c r="M11" s="2025">
        <v>791</v>
      </c>
      <c r="N11" s="1063">
        <f t="shared" si="3"/>
        <v>809</v>
      </c>
      <c r="O11" s="1032" t="s">
        <v>1047</v>
      </c>
      <c r="P11" s="2026" t="s">
        <v>1042</v>
      </c>
      <c r="Q11" s="2024">
        <f t="shared" si="4"/>
        <v>1142</v>
      </c>
      <c r="R11" s="2024">
        <f t="shared" si="4"/>
        <v>34889</v>
      </c>
      <c r="S11" s="2024">
        <f t="shared" si="4"/>
        <v>36031</v>
      </c>
    </row>
    <row r="12" spans="1:19" s="1005" customFormat="1" ht="35.1" customHeight="1">
      <c r="A12" s="2027" t="s">
        <v>121</v>
      </c>
      <c r="B12" s="1043" t="s">
        <v>1044</v>
      </c>
      <c r="C12" s="1063">
        <f>SUM(C10:C11)</f>
        <v>180</v>
      </c>
      <c r="D12" s="1063">
        <f t="shared" ref="D12:M12" si="6">SUM(D10:D11)</f>
        <v>14466</v>
      </c>
      <c r="E12" s="1063">
        <f t="shared" si="6"/>
        <v>14646</v>
      </c>
      <c r="F12" s="1063">
        <f t="shared" si="6"/>
        <v>85</v>
      </c>
      <c r="G12" s="1063">
        <f t="shared" si="6"/>
        <v>789</v>
      </c>
      <c r="H12" s="1063">
        <f t="shared" si="1"/>
        <v>874</v>
      </c>
      <c r="I12" s="1063">
        <f t="shared" si="6"/>
        <v>348</v>
      </c>
      <c r="J12" s="1063">
        <f t="shared" si="6"/>
        <v>7483</v>
      </c>
      <c r="K12" s="1063">
        <f t="shared" si="2"/>
        <v>7831</v>
      </c>
      <c r="L12" s="1063">
        <f t="shared" si="6"/>
        <v>90</v>
      </c>
      <c r="M12" s="1063">
        <f t="shared" si="6"/>
        <v>838</v>
      </c>
      <c r="N12" s="1063">
        <f t="shared" si="3"/>
        <v>928</v>
      </c>
      <c r="O12" s="2027" t="s">
        <v>121</v>
      </c>
      <c r="P12" s="2028" t="s">
        <v>1044</v>
      </c>
      <c r="Q12" s="2024">
        <f t="shared" si="4"/>
        <v>2170</v>
      </c>
      <c r="R12" s="2024">
        <f t="shared" si="4"/>
        <v>39598</v>
      </c>
      <c r="S12" s="2024">
        <f t="shared" si="4"/>
        <v>41768</v>
      </c>
    </row>
    <row r="13" spans="1:19" s="1005" customFormat="1" ht="35.1" customHeight="1">
      <c r="A13" s="2023" t="s">
        <v>1048</v>
      </c>
      <c r="B13" s="1025" t="s">
        <v>1039</v>
      </c>
      <c r="C13" s="1063">
        <v>274</v>
      </c>
      <c r="D13" s="1063">
        <v>5196</v>
      </c>
      <c r="E13" s="1063">
        <f t="shared" si="0"/>
        <v>5470</v>
      </c>
      <c r="F13" s="1063">
        <v>4</v>
      </c>
      <c r="G13" s="1063">
        <v>787</v>
      </c>
      <c r="H13" s="1063">
        <f t="shared" si="1"/>
        <v>791</v>
      </c>
      <c r="I13" s="1063">
        <v>112</v>
      </c>
      <c r="J13" s="1063">
        <v>3502</v>
      </c>
      <c r="K13" s="1063">
        <f t="shared" si="2"/>
        <v>3614</v>
      </c>
      <c r="L13" s="1063">
        <v>1</v>
      </c>
      <c r="M13" s="1063">
        <v>468</v>
      </c>
      <c r="N13" s="1063">
        <f t="shared" si="3"/>
        <v>469</v>
      </c>
      <c r="O13" s="2023" t="s">
        <v>1048</v>
      </c>
      <c r="P13" s="1002" t="s">
        <v>1039</v>
      </c>
      <c r="Q13" s="2024">
        <f t="shared" si="4"/>
        <v>483</v>
      </c>
      <c r="R13" s="2024">
        <f t="shared" si="4"/>
        <v>16123</v>
      </c>
      <c r="S13" s="2024">
        <f t="shared" si="4"/>
        <v>16606</v>
      </c>
    </row>
    <row r="14" spans="1:19" s="1005" customFormat="1" ht="35.1" customHeight="1">
      <c r="A14" s="1032"/>
      <c r="B14" s="1031" t="s">
        <v>1042</v>
      </c>
      <c r="C14" s="2025">
        <v>24</v>
      </c>
      <c r="D14" s="2025">
        <v>149</v>
      </c>
      <c r="E14" s="1063">
        <f t="shared" si="0"/>
        <v>173</v>
      </c>
      <c r="F14" s="2025">
        <v>2</v>
      </c>
      <c r="G14" s="2025">
        <v>9</v>
      </c>
      <c r="H14" s="1063">
        <f t="shared" si="1"/>
        <v>11</v>
      </c>
      <c r="I14" s="2025">
        <v>34</v>
      </c>
      <c r="J14" s="2025">
        <v>175</v>
      </c>
      <c r="K14" s="1063">
        <f t="shared" si="2"/>
        <v>209</v>
      </c>
      <c r="L14" s="2025">
        <v>0</v>
      </c>
      <c r="M14" s="2025">
        <v>9</v>
      </c>
      <c r="N14" s="1063">
        <f t="shared" si="3"/>
        <v>9</v>
      </c>
      <c r="O14" s="1032"/>
      <c r="P14" s="2026" t="s">
        <v>1042</v>
      </c>
      <c r="Q14" s="2024">
        <f t="shared" si="4"/>
        <v>95</v>
      </c>
      <c r="R14" s="2024">
        <f t="shared" si="4"/>
        <v>565</v>
      </c>
      <c r="S14" s="2024">
        <f t="shared" si="4"/>
        <v>660</v>
      </c>
    </row>
    <row r="15" spans="1:19" s="1005" customFormat="1" ht="35.1" customHeight="1">
      <c r="A15" s="2027" t="s">
        <v>1049</v>
      </c>
      <c r="B15" s="1035" t="s">
        <v>1044</v>
      </c>
      <c r="C15" s="1063">
        <f>SUM(C13:C14)</f>
        <v>298</v>
      </c>
      <c r="D15" s="1063">
        <f t="shared" ref="D15:M15" si="7">SUM(D13:D14)</f>
        <v>5345</v>
      </c>
      <c r="E15" s="1063">
        <f t="shared" si="7"/>
        <v>5643</v>
      </c>
      <c r="F15" s="1063">
        <f t="shared" si="7"/>
        <v>6</v>
      </c>
      <c r="G15" s="1063">
        <f t="shared" si="7"/>
        <v>796</v>
      </c>
      <c r="H15" s="1063">
        <f t="shared" si="1"/>
        <v>802</v>
      </c>
      <c r="I15" s="1063">
        <f t="shared" si="7"/>
        <v>146</v>
      </c>
      <c r="J15" s="1063">
        <f t="shared" si="7"/>
        <v>3677</v>
      </c>
      <c r="K15" s="1063">
        <f t="shared" si="2"/>
        <v>3823</v>
      </c>
      <c r="L15" s="1063">
        <f t="shared" si="7"/>
        <v>1</v>
      </c>
      <c r="M15" s="1063">
        <f t="shared" si="7"/>
        <v>477</v>
      </c>
      <c r="N15" s="1063">
        <f t="shared" si="3"/>
        <v>478</v>
      </c>
      <c r="O15" s="2027" t="s">
        <v>1049</v>
      </c>
      <c r="P15" s="2028" t="s">
        <v>1044</v>
      </c>
      <c r="Q15" s="2024">
        <f t="shared" si="4"/>
        <v>578</v>
      </c>
      <c r="R15" s="2024">
        <f t="shared" si="4"/>
        <v>16688</v>
      </c>
      <c r="S15" s="2024">
        <f t="shared" si="4"/>
        <v>17266</v>
      </c>
    </row>
    <row r="16" spans="1:19" s="1005" customFormat="1" ht="35.1" customHeight="1">
      <c r="A16" s="2023" t="s">
        <v>1050</v>
      </c>
      <c r="B16" s="1025" t="s">
        <v>1039</v>
      </c>
      <c r="C16" s="1063">
        <v>563</v>
      </c>
      <c r="D16" s="1063">
        <v>2870</v>
      </c>
      <c r="E16" s="1063">
        <f t="shared" si="0"/>
        <v>3433</v>
      </c>
      <c r="F16" s="1063">
        <v>180</v>
      </c>
      <c r="G16" s="1063">
        <v>447</v>
      </c>
      <c r="H16" s="1063">
        <f t="shared" si="1"/>
        <v>627</v>
      </c>
      <c r="I16" s="1063">
        <v>601</v>
      </c>
      <c r="J16" s="1063">
        <v>1138</v>
      </c>
      <c r="K16" s="1063">
        <f t="shared" si="2"/>
        <v>1739</v>
      </c>
      <c r="L16" s="1063">
        <v>64</v>
      </c>
      <c r="M16" s="1063">
        <v>264</v>
      </c>
      <c r="N16" s="1063">
        <f t="shared" si="3"/>
        <v>328</v>
      </c>
      <c r="O16" s="2023" t="s">
        <v>1050</v>
      </c>
      <c r="P16" s="1002" t="s">
        <v>1039</v>
      </c>
      <c r="Q16" s="2024">
        <f t="shared" si="4"/>
        <v>2748</v>
      </c>
      <c r="R16" s="2024">
        <f t="shared" si="4"/>
        <v>8053</v>
      </c>
      <c r="S16" s="2024">
        <f t="shared" si="4"/>
        <v>10801</v>
      </c>
    </row>
    <row r="17" spans="1:19" s="1005" customFormat="1" ht="35.1" customHeight="1">
      <c r="A17" s="1032" t="s">
        <v>1051</v>
      </c>
      <c r="B17" s="1031" t="s">
        <v>1042</v>
      </c>
      <c r="C17" s="2025">
        <v>368</v>
      </c>
      <c r="D17" s="2025">
        <v>2181</v>
      </c>
      <c r="E17" s="1063">
        <f t="shared" si="0"/>
        <v>2549</v>
      </c>
      <c r="F17" s="2025">
        <v>105</v>
      </c>
      <c r="G17" s="2025">
        <v>86</v>
      </c>
      <c r="H17" s="1063">
        <f t="shared" si="1"/>
        <v>191</v>
      </c>
      <c r="I17" s="2025">
        <v>434</v>
      </c>
      <c r="J17" s="2025">
        <v>1073</v>
      </c>
      <c r="K17" s="1063">
        <f t="shared" si="2"/>
        <v>1507</v>
      </c>
      <c r="L17" s="2025">
        <v>43</v>
      </c>
      <c r="M17" s="2025">
        <v>146</v>
      </c>
      <c r="N17" s="1063">
        <f t="shared" si="3"/>
        <v>189</v>
      </c>
      <c r="O17" s="1032" t="s">
        <v>1051</v>
      </c>
      <c r="P17" s="2026" t="s">
        <v>1042</v>
      </c>
      <c r="Q17" s="2024">
        <f t="shared" si="4"/>
        <v>1994</v>
      </c>
      <c r="R17" s="2024">
        <f t="shared" si="4"/>
        <v>5681</v>
      </c>
      <c r="S17" s="2024">
        <f t="shared" si="4"/>
        <v>7675</v>
      </c>
    </row>
    <row r="18" spans="1:19" s="1005" customFormat="1" ht="35.1" customHeight="1">
      <c r="A18" s="2027" t="s">
        <v>1052</v>
      </c>
      <c r="B18" s="1039" t="s">
        <v>1044</v>
      </c>
      <c r="C18" s="2029">
        <f>SUM(C16:C17)</f>
        <v>931</v>
      </c>
      <c r="D18" s="2029">
        <f t="shared" ref="D18:M18" si="8">SUM(D16:D17)</f>
        <v>5051</v>
      </c>
      <c r="E18" s="2029">
        <f t="shared" si="8"/>
        <v>5982</v>
      </c>
      <c r="F18" s="2029">
        <f t="shared" si="8"/>
        <v>285</v>
      </c>
      <c r="G18" s="2029">
        <f t="shared" si="8"/>
        <v>533</v>
      </c>
      <c r="H18" s="1063">
        <f t="shared" si="1"/>
        <v>818</v>
      </c>
      <c r="I18" s="2029">
        <f t="shared" si="8"/>
        <v>1035</v>
      </c>
      <c r="J18" s="2029">
        <f t="shared" si="8"/>
        <v>2211</v>
      </c>
      <c r="K18" s="1063">
        <f t="shared" si="2"/>
        <v>3246</v>
      </c>
      <c r="L18" s="2029">
        <f t="shared" si="8"/>
        <v>107</v>
      </c>
      <c r="M18" s="2029">
        <f t="shared" si="8"/>
        <v>410</v>
      </c>
      <c r="N18" s="1063">
        <f t="shared" si="3"/>
        <v>517</v>
      </c>
      <c r="O18" s="2027" t="s">
        <v>1052</v>
      </c>
      <c r="P18" s="2028" t="s">
        <v>1044</v>
      </c>
      <c r="Q18" s="2024">
        <f t="shared" si="4"/>
        <v>4742</v>
      </c>
      <c r="R18" s="2024">
        <f t="shared" si="4"/>
        <v>13734</v>
      </c>
      <c r="S18" s="2024">
        <f t="shared" si="4"/>
        <v>18476</v>
      </c>
    </row>
    <row r="19" spans="1:19" s="1053" customFormat="1" ht="15" customHeight="1">
      <c r="A19" s="2030" t="s">
        <v>1498</v>
      </c>
      <c r="B19" s="2031"/>
      <c r="C19" s="2031"/>
      <c r="D19" s="2031"/>
      <c r="E19" s="2031"/>
      <c r="F19" s="2031"/>
      <c r="G19" s="2031"/>
      <c r="H19" s="2031"/>
      <c r="I19" s="2031"/>
      <c r="J19" s="2031"/>
      <c r="K19" s="2031"/>
      <c r="L19" s="2031"/>
      <c r="M19" s="2031"/>
      <c r="N19" s="1054" t="s">
        <v>1237</v>
      </c>
      <c r="O19" s="2032"/>
      <c r="P19" s="2032"/>
      <c r="Q19" s="2032"/>
      <c r="R19" s="2032"/>
      <c r="S19" s="2031"/>
    </row>
    <row r="20" spans="1:19" s="994" customFormat="1" ht="23.25">
      <c r="A20" s="2008" t="s">
        <v>1496</v>
      </c>
      <c r="B20" s="2009"/>
      <c r="C20" s="2033"/>
      <c r="D20" s="2033"/>
      <c r="E20" s="2010"/>
      <c r="F20" s="2010"/>
      <c r="G20" s="2010"/>
      <c r="H20" s="2010"/>
      <c r="I20" s="2010" t="s">
        <v>169</v>
      </c>
      <c r="J20" s="2010"/>
      <c r="K20" s="2010"/>
      <c r="L20" s="2010"/>
      <c r="M20" s="2010"/>
      <c r="N20" s="2011" t="s">
        <v>1499</v>
      </c>
      <c r="O20" s="2009"/>
      <c r="P20" s="2009"/>
      <c r="Q20" s="2009"/>
      <c r="R20" s="2009"/>
      <c r="S20" s="2009"/>
    </row>
    <row r="21" spans="1:19" s="1005" customFormat="1" ht="19.5" customHeight="1">
      <c r="A21" s="4884" t="s">
        <v>1036</v>
      </c>
      <c r="B21" s="4885"/>
      <c r="C21" s="2013" t="s">
        <v>160</v>
      </c>
      <c r="D21" s="1059"/>
      <c r="E21" s="1060" t="s">
        <v>64</v>
      </c>
      <c r="F21" s="1058" t="s">
        <v>65</v>
      </c>
      <c r="G21" s="1059"/>
      <c r="H21" s="1060" t="s">
        <v>66</v>
      </c>
      <c r="I21" s="1058" t="s">
        <v>161</v>
      </c>
      <c r="J21" s="1059"/>
      <c r="K21" s="1060" t="s">
        <v>68</v>
      </c>
      <c r="L21" s="1058" t="s">
        <v>69</v>
      </c>
      <c r="M21" s="1059"/>
      <c r="N21" s="1060" t="s">
        <v>70</v>
      </c>
      <c r="O21" s="2034"/>
      <c r="P21" s="2034"/>
      <c r="Q21" s="2034"/>
      <c r="R21" s="2034"/>
      <c r="S21" s="2034"/>
    </row>
    <row r="22" spans="1:19" s="1005" customFormat="1" ht="19.5" customHeight="1">
      <c r="A22" s="4886" t="s">
        <v>1038</v>
      </c>
      <c r="B22" s="4887"/>
      <c r="C22" s="997" t="s">
        <v>572</v>
      </c>
      <c r="D22" s="2017" t="s">
        <v>573</v>
      </c>
      <c r="E22" s="2017" t="s">
        <v>95</v>
      </c>
      <c r="F22" s="2017" t="s">
        <v>572</v>
      </c>
      <c r="G22" s="2017" t="s">
        <v>573</v>
      </c>
      <c r="H22" s="2017" t="s">
        <v>95</v>
      </c>
      <c r="I22" s="2017" t="s">
        <v>572</v>
      </c>
      <c r="J22" s="2017" t="s">
        <v>573</v>
      </c>
      <c r="K22" s="2017" t="s">
        <v>95</v>
      </c>
      <c r="L22" s="2017" t="s">
        <v>572</v>
      </c>
      <c r="M22" s="2017" t="s">
        <v>573</v>
      </c>
      <c r="N22" s="2017" t="s">
        <v>95</v>
      </c>
      <c r="O22" s="2034"/>
      <c r="P22" s="2034"/>
      <c r="Q22" s="2034"/>
      <c r="R22" s="2034"/>
      <c r="S22" s="2034"/>
    </row>
    <row r="23" spans="1:19" s="1005" customFormat="1" ht="19.5" customHeight="1">
      <c r="A23" s="1018"/>
      <c r="B23" s="2019"/>
      <c r="C23" s="2035" t="s">
        <v>561</v>
      </c>
      <c r="D23" s="2020" t="s">
        <v>562</v>
      </c>
      <c r="E23" s="2020" t="s">
        <v>96</v>
      </c>
      <c r="F23" s="2020" t="s">
        <v>561</v>
      </c>
      <c r="G23" s="2020" t="s">
        <v>562</v>
      </c>
      <c r="H23" s="2020" t="s">
        <v>96</v>
      </c>
      <c r="I23" s="2020" t="s">
        <v>561</v>
      </c>
      <c r="J23" s="2020" t="s">
        <v>562</v>
      </c>
      <c r="K23" s="2020" t="s">
        <v>96</v>
      </c>
      <c r="L23" s="2020" t="s">
        <v>561</v>
      </c>
      <c r="M23" s="2020" t="s">
        <v>562</v>
      </c>
      <c r="N23" s="2020" t="s">
        <v>96</v>
      </c>
      <c r="O23" s="2034"/>
      <c r="P23" s="2034"/>
      <c r="Q23" s="2034"/>
      <c r="R23" s="2034"/>
      <c r="S23" s="2034"/>
    </row>
    <row r="24" spans="1:19" s="1005" customFormat="1" ht="34.5" customHeight="1">
      <c r="A24" s="2023" t="s">
        <v>1040</v>
      </c>
      <c r="B24" s="1025" t="s">
        <v>1039</v>
      </c>
      <c r="C24" s="1063">
        <v>16</v>
      </c>
      <c r="D24" s="1063">
        <v>1056</v>
      </c>
      <c r="E24" s="1063">
        <f>SUM(C24:D24)</f>
        <v>1072</v>
      </c>
      <c r="F24" s="1063">
        <v>8</v>
      </c>
      <c r="G24" s="1063">
        <v>541</v>
      </c>
      <c r="H24" s="1063">
        <f>SUM(F24:G24)</f>
        <v>549</v>
      </c>
      <c r="I24" s="1063">
        <v>70</v>
      </c>
      <c r="J24" s="1063">
        <v>2884</v>
      </c>
      <c r="K24" s="1063">
        <f>I24+J24</f>
        <v>2954</v>
      </c>
      <c r="L24" s="1063">
        <v>5</v>
      </c>
      <c r="M24" s="1063">
        <v>593</v>
      </c>
      <c r="N24" s="1063">
        <f>SUM(L24:M24)</f>
        <v>598</v>
      </c>
      <c r="O24" s="2034"/>
      <c r="P24" s="2034"/>
      <c r="Q24" s="2034"/>
      <c r="R24" s="2034"/>
      <c r="S24" s="2034"/>
    </row>
    <row r="25" spans="1:19" s="1005" customFormat="1" ht="34.5" customHeight="1">
      <c r="A25" s="1032" t="s">
        <v>1246</v>
      </c>
      <c r="B25" s="1031" t="s">
        <v>1042</v>
      </c>
      <c r="C25" s="2025">
        <v>6</v>
      </c>
      <c r="D25" s="2025">
        <v>447</v>
      </c>
      <c r="E25" s="1063">
        <f t="shared" ref="E25:E35" si="9">SUM(C25:D25)</f>
        <v>453</v>
      </c>
      <c r="F25" s="2025">
        <v>0</v>
      </c>
      <c r="G25" s="2025">
        <v>340</v>
      </c>
      <c r="H25" s="1063">
        <f t="shared" ref="H25:H35" si="10">SUM(F25:G25)</f>
        <v>340</v>
      </c>
      <c r="I25" s="2025">
        <v>71</v>
      </c>
      <c r="J25" s="2025">
        <v>1252</v>
      </c>
      <c r="K25" s="1063">
        <f t="shared" ref="K25:K35" si="11">I25+J25</f>
        <v>1323</v>
      </c>
      <c r="L25" s="2025">
        <v>5</v>
      </c>
      <c r="M25" s="2025">
        <v>288</v>
      </c>
      <c r="N25" s="1063">
        <f t="shared" ref="N25:N34" si="12">SUM(L25:M25)</f>
        <v>293</v>
      </c>
      <c r="O25" s="2034"/>
      <c r="P25" s="2034"/>
      <c r="Q25" s="2034"/>
      <c r="R25" s="2034"/>
      <c r="S25" s="2034"/>
    </row>
    <row r="26" spans="1:19" s="1005" customFormat="1" ht="34.5" customHeight="1">
      <c r="A26" s="2027" t="s">
        <v>1045</v>
      </c>
      <c r="B26" s="1039" t="s">
        <v>1044</v>
      </c>
      <c r="C26" s="1063">
        <f>SUM(C24:C25)</f>
        <v>22</v>
      </c>
      <c r="D26" s="1063">
        <f t="shared" ref="D26:M26" si="13">SUM(D24:D25)</f>
        <v>1503</v>
      </c>
      <c r="E26" s="1063">
        <f t="shared" si="9"/>
        <v>1525</v>
      </c>
      <c r="F26" s="1063">
        <f t="shared" si="13"/>
        <v>8</v>
      </c>
      <c r="G26" s="1063">
        <f t="shared" si="13"/>
        <v>881</v>
      </c>
      <c r="H26" s="1063">
        <f t="shared" si="10"/>
        <v>889</v>
      </c>
      <c r="I26" s="1063">
        <f t="shared" si="13"/>
        <v>141</v>
      </c>
      <c r="J26" s="1063">
        <f t="shared" si="13"/>
        <v>4136</v>
      </c>
      <c r="K26" s="1063">
        <f t="shared" si="11"/>
        <v>4277</v>
      </c>
      <c r="L26" s="1063">
        <f t="shared" si="13"/>
        <v>10</v>
      </c>
      <c r="M26" s="1063">
        <f t="shared" si="13"/>
        <v>881</v>
      </c>
      <c r="N26" s="1063">
        <f t="shared" si="12"/>
        <v>891</v>
      </c>
      <c r="O26" s="2034"/>
      <c r="P26" s="2034"/>
      <c r="Q26" s="2034"/>
      <c r="R26" s="2034"/>
      <c r="S26" s="2034"/>
    </row>
    <row r="27" spans="1:19" s="1005" customFormat="1" ht="34.5" customHeight="1">
      <c r="A27" s="2023" t="s">
        <v>1046</v>
      </c>
      <c r="B27" s="1025" t="s">
        <v>1039</v>
      </c>
      <c r="C27" s="1063">
        <v>152</v>
      </c>
      <c r="D27" s="1063">
        <v>168</v>
      </c>
      <c r="E27" s="1063">
        <f t="shared" si="9"/>
        <v>320</v>
      </c>
      <c r="F27" s="1063">
        <v>43</v>
      </c>
      <c r="G27" s="1063">
        <v>111</v>
      </c>
      <c r="H27" s="1063">
        <f t="shared" si="10"/>
        <v>154</v>
      </c>
      <c r="I27" s="1063">
        <v>145</v>
      </c>
      <c r="J27" s="1063">
        <v>1875</v>
      </c>
      <c r="K27" s="1063">
        <f t="shared" si="11"/>
        <v>2020</v>
      </c>
      <c r="L27" s="1063">
        <v>85</v>
      </c>
      <c r="M27" s="1063">
        <v>216</v>
      </c>
      <c r="N27" s="1063">
        <f t="shared" si="12"/>
        <v>301</v>
      </c>
      <c r="O27" s="2034"/>
      <c r="P27" s="2034"/>
      <c r="Q27" s="2034"/>
      <c r="R27" s="2034"/>
      <c r="S27" s="2034"/>
    </row>
    <row r="28" spans="1:19" s="1005" customFormat="1" ht="34.5" customHeight="1">
      <c r="A28" s="1032" t="s">
        <v>1047</v>
      </c>
      <c r="B28" s="1031" t="s">
        <v>1042</v>
      </c>
      <c r="C28" s="2025">
        <v>115</v>
      </c>
      <c r="D28" s="2025">
        <v>1458</v>
      </c>
      <c r="E28" s="1063">
        <f t="shared" si="9"/>
        <v>1573</v>
      </c>
      <c r="F28" s="2025">
        <v>8</v>
      </c>
      <c r="G28" s="2025">
        <v>1131</v>
      </c>
      <c r="H28" s="1063">
        <f t="shared" si="10"/>
        <v>1139</v>
      </c>
      <c r="I28" s="2025">
        <v>494</v>
      </c>
      <c r="J28" s="2025">
        <v>6018</v>
      </c>
      <c r="K28" s="1063">
        <f t="shared" si="11"/>
        <v>6512</v>
      </c>
      <c r="L28" s="2025">
        <v>123</v>
      </c>
      <c r="M28" s="2025">
        <v>1207</v>
      </c>
      <c r="N28" s="1063">
        <f t="shared" si="12"/>
        <v>1330</v>
      </c>
      <c r="O28" s="2034"/>
      <c r="P28" s="2034"/>
      <c r="Q28" s="2034"/>
      <c r="R28" s="2034"/>
      <c r="S28" s="2034"/>
    </row>
    <row r="29" spans="1:19" s="1005" customFormat="1" ht="34.5" customHeight="1">
      <c r="A29" s="2027" t="s">
        <v>121</v>
      </c>
      <c r="B29" s="1039" t="s">
        <v>1044</v>
      </c>
      <c r="C29" s="1063">
        <f>SUM(C27:C28)</f>
        <v>267</v>
      </c>
      <c r="D29" s="1063">
        <f t="shared" ref="D29:N29" si="14">SUM(D27:D28)</f>
        <v>1626</v>
      </c>
      <c r="E29" s="1063">
        <f t="shared" si="9"/>
        <v>1893</v>
      </c>
      <c r="F29" s="1063">
        <f t="shared" si="14"/>
        <v>51</v>
      </c>
      <c r="G29" s="1063">
        <f t="shared" si="14"/>
        <v>1242</v>
      </c>
      <c r="H29" s="1063">
        <f t="shared" si="10"/>
        <v>1293</v>
      </c>
      <c r="I29" s="1063">
        <f t="shared" si="14"/>
        <v>639</v>
      </c>
      <c r="J29" s="1063">
        <f t="shared" si="14"/>
        <v>7893</v>
      </c>
      <c r="K29" s="1063">
        <f t="shared" si="11"/>
        <v>8532</v>
      </c>
      <c r="L29" s="1063">
        <f t="shared" si="14"/>
        <v>208</v>
      </c>
      <c r="M29" s="1063">
        <f t="shared" si="14"/>
        <v>1423</v>
      </c>
      <c r="N29" s="1063">
        <f t="shared" si="14"/>
        <v>1631</v>
      </c>
      <c r="O29" s="2034"/>
      <c r="P29" s="2034"/>
      <c r="Q29" s="2034"/>
      <c r="R29" s="2034"/>
      <c r="S29" s="2034"/>
    </row>
    <row r="30" spans="1:19" s="1005" customFormat="1" ht="34.5" customHeight="1">
      <c r="A30" s="2023" t="s">
        <v>1048</v>
      </c>
      <c r="B30" s="1025" t="s">
        <v>1039</v>
      </c>
      <c r="C30" s="1063">
        <v>12</v>
      </c>
      <c r="D30" s="1063">
        <v>842</v>
      </c>
      <c r="E30" s="1063">
        <f t="shared" si="9"/>
        <v>854</v>
      </c>
      <c r="F30" s="1063">
        <v>6</v>
      </c>
      <c r="G30" s="1063">
        <v>534</v>
      </c>
      <c r="H30" s="1063">
        <f t="shared" si="10"/>
        <v>540</v>
      </c>
      <c r="I30" s="1063">
        <v>49</v>
      </c>
      <c r="J30" s="1063">
        <v>1667</v>
      </c>
      <c r="K30" s="1063">
        <f t="shared" si="11"/>
        <v>1716</v>
      </c>
      <c r="L30" s="1063">
        <v>8</v>
      </c>
      <c r="M30" s="1063">
        <v>413</v>
      </c>
      <c r="N30" s="1063">
        <f t="shared" si="12"/>
        <v>421</v>
      </c>
      <c r="O30" s="2034"/>
      <c r="P30" s="2034"/>
      <c r="Q30" s="2034"/>
      <c r="R30" s="2034"/>
      <c r="S30" s="2034"/>
    </row>
    <row r="31" spans="1:19" s="1005" customFormat="1" ht="34.5" customHeight="1">
      <c r="A31" s="1032"/>
      <c r="B31" s="1031" t="s">
        <v>1042</v>
      </c>
      <c r="C31" s="2025">
        <v>1</v>
      </c>
      <c r="D31" s="2025">
        <v>20</v>
      </c>
      <c r="E31" s="1063">
        <f t="shared" si="9"/>
        <v>21</v>
      </c>
      <c r="F31" s="2025">
        <v>0</v>
      </c>
      <c r="G31" s="2025">
        <v>9</v>
      </c>
      <c r="H31" s="1063">
        <f t="shared" si="10"/>
        <v>9</v>
      </c>
      <c r="I31" s="2025">
        <v>30</v>
      </c>
      <c r="J31" s="2025">
        <v>123</v>
      </c>
      <c r="K31" s="1063">
        <f t="shared" si="11"/>
        <v>153</v>
      </c>
      <c r="L31" s="2025">
        <v>2</v>
      </c>
      <c r="M31" s="2025">
        <v>23</v>
      </c>
      <c r="N31" s="1063">
        <f t="shared" si="12"/>
        <v>25</v>
      </c>
      <c r="O31" s="2034"/>
      <c r="P31" s="2034"/>
      <c r="Q31" s="2034"/>
      <c r="R31" s="2034"/>
      <c r="S31" s="2034"/>
    </row>
    <row r="32" spans="1:19" s="1005" customFormat="1" ht="34.5" customHeight="1">
      <c r="A32" s="2027" t="s">
        <v>1049</v>
      </c>
      <c r="B32" s="1039" t="s">
        <v>1044</v>
      </c>
      <c r="C32" s="1063">
        <f>SUM(C30:C31)</f>
        <v>13</v>
      </c>
      <c r="D32" s="1063">
        <f t="shared" ref="D32:N32" si="15">SUM(D30:D31)</f>
        <v>862</v>
      </c>
      <c r="E32" s="1063">
        <f t="shared" si="9"/>
        <v>875</v>
      </c>
      <c r="F32" s="1063">
        <f t="shared" si="15"/>
        <v>6</v>
      </c>
      <c r="G32" s="1063">
        <f t="shared" si="15"/>
        <v>543</v>
      </c>
      <c r="H32" s="1063">
        <f t="shared" si="10"/>
        <v>549</v>
      </c>
      <c r="I32" s="1063">
        <f t="shared" si="15"/>
        <v>79</v>
      </c>
      <c r="J32" s="1063">
        <f t="shared" si="15"/>
        <v>1790</v>
      </c>
      <c r="K32" s="1063">
        <f t="shared" si="11"/>
        <v>1869</v>
      </c>
      <c r="L32" s="1063">
        <f t="shared" si="15"/>
        <v>10</v>
      </c>
      <c r="M32" s="1063">
        <f t="shared" si="15"/>
        <v>436</v>
      </c>
      <c r="N32" s="1063">
        <f t="shared" si="15"/>
        <v>446</v>
      </c>
      <c r="O32" s="2034"/>
      <c r="P32" s="2034"/>
      <c r="Q32" s="2034"/>
      <c r="R32" s="2034"/>
      <c r="S32" s="2034"/>
    </row>
    <row r="33" spans="1:19" s="1005" customFormat="1" ht="34.5" customHeight="1">
      <c r="A33" s="2023" t="s">
        <v>1050</v>
      </c>
      <c r="B33" s="2036" t="s">
        <v>1039</v>
      </c>
      <c r="C33" s="1024">
        <v>291</v>
      </c>
      <c r="D33" s="1063">
        <v>475</v>
      </c>
      <c r="E33" s="1063">
        <f t="shared" si="9"/>
        <v>766</v>
      </c>
      <c r="F33" s="1063">
        <v>145</v>
      </c>
      <c r="G33" s="1063">
        <v>296</v>
      </c>
      <c r="H33" s="1063">
        <f t="shared" si="10"/>
        <v>441</v>
      </c>
      <c r="I33" s="1063">
        <v>422</v>
      </c>
      <c r="J33" s="1063">
        <v>1078</v>
      </c>
      <c r="K33" s="1063">
        <f t="shared" si="11"/>
        <v>1500</v>
      </c>
      <c r="L33" s="1063">
        <v>71</v>
      </c>
      <c r="M33" s="1063">
        <v>312</v>
      </c>
      <c r="N33" s="1063">
        <f t="shared" si="12"/>
        <v>383</v>
      </c>
      <c r="O33" s="2034"/>
      <c r="P33" s="2034"/>
      <c r="Q33" s="2034"/>
      <c r="R33" s="2034"/>
      <c r="S33" s="2034"/>
    </row>
    <row r="34" spans="1:19" s="1005" customFormat="1" ht="34.5" customHeight="1">
      <c r="A34" s="1032" t="s">
        <v>1051</v>
      </c>
      <c r="B34" s="1031" t="s">
        <v>1042</v>
      </c>
      <c r="C34" s="2037">
        <v>140</v>
      </c>
      <c r="D34" s="2025">
        <v>148</v>
      </c>
      <c r="E34" s="1063">
        <f t="shared" si="9"/>
        <v>288</v>
      </c>
      <c r="F34" s="2025">
        <v>4</v>
      </c>
      <c r="G34" s="2025">
        <v>181</v>
      </c>
      <c r="H34" s="1063">
        <f t="shared" si="10"/>
        <v>185</v>
      </c>
      <c r="I34" s="2025">
        <v>687</v>
      </c>
      <c r="J34" s="2025">
        <v>1101</v>
      </c>
      <c r="K34" s="1063">
        <f t="shared" si="11"/>
        <v>1788</v>
      </c>
      <c r="L34" s="2025">
        <v>113</v>
      </c>
      <c r="M34" s="2025">
        <v>203</v>
      </c>
      <c r="N34" s="1063">
        <f t="shared" si="12"/>
        <v>316</v>
      </c>
      <c r="O34" s="2034"/>
      <c r="P34" s="2034"/>
      <c r="Q34" s="2034"/>
      <c r="R34" s="2034"/>
      <c r="S34" s="2034"/>
    </row>
    <row r="35" spans="1:19" s="1005" customFormat="1" ht="34.5" customHeight="1">
      <c r="A35" s="2027" t="s">
        <v>1052</v>
      </c>
      <c r="B35" s="1039" t="s">
        <v>1044</v>
      </c>
      <c r="C35" s="2029">
        <f>SUM(C33:C34)</f>
        <v>431</v>
      </c>
      <c r="D35" s="2029">
        <f t="shared" ref="D35:N35" si="16">SUM(D33:D34)</f>
        <v>623</v>
      </c>
      <c r="E35" s="1063">
        <f t="shared" si="9"/>
        <v>1054</v>
      </c>
      <c r="F35" s="2029">
        <f t="shared" si="16"/>
        <v>149</v>
      </c>
      <c r="G35" s="2029">
        <f t="shared" si="16"/>
        <v>477</v>
      </c>
      <c r="H35" s="1063">
        <f t="shared" si="10"/>
        <v>626</v>
      </c>
      <c r="I35" s="2029">
        <f t="shared" si="16"/>
        <v>1109</v>
      </c>
      <c r="J35" s="2029">
        <f t="shared" si="16"/>
        <v>2179</v>
      </c>
      <c r="K35" s="1063">
        <f t="shared" si="11"/>
        <v>3288</v>
      </c>
      <c r="L35" s="2029">
        <f t="shared" si="16"/>
        <v>184</v>
      </c>
      <c r="M35" s="2029">
        <f t="shared" si="16"/>
        <v>515</v>
      </c>
      <c r="N35" s="2029">
        <f t="shared" si="16"/>
        <v>699</v>
      </c>
      <c r="O35" s="2034"/>
      <c r="P35" s="2034"/>
      <c r="Q35" s="2034"/>
      <c r="R35" s="2034"/>
      <c r="S35" s="2034"/>
    </row>
    <row r="36" spans="1:19" s="994" customFormat="1" ht="23.25">
      <c r="A36" s="2008" t="s">
        <v>1496</v>
      </c>
      <c r="B36" s="2009"/>
      <c r="C36" s="2010"/>
      <c r="D36" s="2010"/>
      <c r="E36" s="2010"/>
      <c r="F36" s="2010"/>
      <c r="G36" s="2010"/>
      <c r="H36" s="2010"/>
      <c r="I36" s="2010"/>
      <c r="J36" s="2010"/>
      <c r="K36" s="2010"/>
      <c r="L36" s="2010"/>
      <c r="M36" s="2010"/>
      <c r="N36" s="2011" t="s">
        <v>1497</v>
      </c>
      <c r="O36" s="2009"/>
      <c r="P36" s="2009"/>
      <c r="Q36" s="2009"/>
      <c r="R36" s="2009"/>
      <c r="S36" s="2009"/>
    </row>
    <row r="37" spans="1:19" s="1005" customFormat="1" ht="19.5" customHeight="1">
      <c r="A37" s="4884" t="s">
        <v>1036</v>
      </c>
      <c r="B37" s="4885"/>
      <c r="C37" s="2013" t="s">
        <v>71</v>
      </c>
      <c r="D37" s="1059"/>
      <c r="E37" s="1060" t="s">
        <v>72</v>
      </c>
      <c r="F37" s="1058" t="s">
        <v>73</v>
      </c>
      <c r="G37" s="1059"/>
      <c r="H37" s="1060" t="s">
        <v>74</v>
      </c>
      <c r="I37" s="1058" t="s">
        <v>162</v>
      </c>
      <c r="J37" s="1059"/>
      <c r="K37" s="1060" t="s">
        <v>76</v>
      </c>
      <c r="L37" s="1058" t="s">
        <v>77</v>
      </c>
      <c r="M37" s="1059"/>
      <c r="N37" s="1060" t="s">
        <v>78</v>
      </c>
      <c r="O37" s="2034"/>
      <c r="P37" s="2034"/>
      <c r="Q37" s="2034"/>
      <c r="R37" s="2034"/>
      <c r="S37" s="2034"/>
    </row>
    <row r="38" spans="1:19" s="1005" customFormat="1" ht="19.5" customHeight="1">
      <c r="A38" s="4886" t="s">
        <v>1038</v>
      </c>
      <c r="B38" s="4887"/>
      <c r="C38" s="2017" t="s">
        <v>572</v>
      </c>
      <c r="D38" s="2017" t="s">
        <v>573</v>
      </c>
      <c r="E38" s="2017" t="s">
        <v>95</v>
      </c>
      <c r="F38" s="2017" t="s">
        <v>572</v>
      </c>
      <c r="G38" s="2017" t="s">
        <v>573</v>
      </c>
      <c r="H38" s="2017" t="s">
        <v>95</v>
      </c>
      <c r="I38" s="2017" t="s">
        <v>572</v>
      </c>
      <c r="J38" s="2017" t="s">
        <v>573</v>
      </c>
      <c r="K38" s="2017" t="s">
        <v>95</v>
      </c>
      <c r="L38" s="2017" t="s">
        <v>572</v>
      </c>
      <c r="M38" s="2017" t="s">
        <v>573</v>
      </c>
      <c r="N38" s="2017" t="s">
        <v>95</v>
      </c>
      <c r="O38" s="2034"/>
      <c r="P38" s="2034"/>
      <c r="Q38" s="2034"/>
      <c r="R38" s="2034"/>
      <c r="S38" s="2034"/>
    </row>
    <row r="39" spans="1:19" s="1005" customFormat="1" ht="19.5" customHeight="1">
      <c r="A39" s="1018"/>
      <c r="B39" s="2019"/>
      <c r="C39" s="2020" t="s">
        <v>561</v>
      </c>
      <c r="D39" s="2020" t="s">
        <v>562</v>
      </c>
      <c r="E39" s="2020" t="s">
        <v>96</v>
      </c>
      <c r="F39" s="2020" t="s">
        <v>561</v>
      </c>
      <c r="G39" s="2020" t="s">
        <v>562</v>
      </c>
      <c r="H39" s="2020" t="s">
        <v>96</v>
      </c>
      <c r="I39" s="2020" t="s">
        <v>561</v>
      </c>
      <c r="J39" s="2020" t="s">
        <v>562</v>
      </c>
      <c r="K39" s="2020" t="s">
        <v>96</v>
      </c>
      <c r="L39" s="2020" t="s">
        <v>561</v>
      </c>
      <c r="M39" s="2020" t="s">
        <v>562</v>
      </c>
      <c r="N39" s="2020" t="s">
        <v>96</v>
      </c>
      <c r="O39" s="2034"/>
      <c r="P39" s="2034"/>
      <c r="Q39" s="2034"/>
      <c r="R39" s="2034"/>
      <c r="S39" s="2034"/>
    </row>
    <row r="40" spans="1:19" s="1005" customFormat="1" ht="34.5" customHeight="1">
      <c r="A40" s="2023" t="s">
        <v>1040</v>
      </c>
      <c r="B40" s="1025" t="s">
        <v>1039</v>
      </c>
      <c r="C40" s="1024">
        <v>1</v>
      </c>
      <c r="D40" s="1063">
        <v>171</v>
      </c>
      <c r="E40" s="1063">
        <f>SUM(C40:D40)</f>
        <v>172</v>
      </c>
      <c r="F40" s="1063">
        <v>21</v>
      </c>
      <c r="G40" s="1063">
        <v>694</v>
      </c>
      <c r="H40" s="1063">
        <f>SUM(F40:G40)</f>
        <v>715</v>
      </c>
      <c r="I40" s="1063">
        <v>1</v>
      </c>
      <c r="J40" s="1063">
        <v>77</v>
      </c>
      <c r="K40" s="1063">
        <f>SUM(I40:J40)</f>
        <v>78</v>
      </c>
      <c r="L40" s="1063">
        <v>1</v>
      </c>
      <c r="M40" s="1063">
        <v>286</v>
      </c>
      <c r="N40" s="1063">
        <f>SUM(L40:M40)</f>
        <v>287</v>
      </c>
      <c r="O40" s="2034"/>
      <c r="P40" s="2034"/>
      <c r="Q40" s="2034"/>
      <c r="R40" s="2034"/>
      <c r="S40" s="2034"/>
    </row>
    <row r="41" spans="1:19" s="1005" customFormat="1" ht="34.5" customHeight="1">
      <c r="A41" s="1032" t="s">
        <v>1246</v>
      </c>
      <c r="B41" s="1031" t="s">
        <v>1042</v>
      </c>
      <c r="C41" s="2037">
        <v>0</v>
      </c>
      <c r="D41" s="2025">
        <v>86</v>
      </c>
      <c r="E41" s="1063">
        <f t="shared" ref="E41:E51" si="17">SUM(C41:D41)</f>
        <v>86</v>
      </c>
      <c r="F41" s="2025">
        <v>0</v>
      </c>
      <c r="G41" s="2025">
        <v>398</v>
      </c>
      <c r="H41" s="1063">
        <f t="shared" ref="H41:H51" si="18">SUM(F41:G41)</f>
        <v>398</v>
      </c>
      <c r="I41" s="2025">
        <v>0</v>
      </c>
      <c r="J41" s="2025">
        <v>52</v>
      </c>
      <c r="K41" s="1063">
        <f t="shared" ref="K41:K51" si="19">SUM(I41:J41)</f>
        <v>52</v>
      </c>
      <c r="L41" s="2025">
        <v>1</v>
      </c>
      <c r="M41" s="2025">
        <v>109</v>
      </c>
      <c r="N41" s="1063">
        <f t="shared" ref="N41:N51" si="20">SUM(L41:M41)</f>
        <v>110</v>
      </c>
      <c r="O41" s="2034"/>
      <c r="P41" s="2034"/>
      <c r="Q41" s="2034"/>
      <c r="R41" s="2034"/>
      <c r="S41" s="2034"/>
    </row>
    <row r="42" spans="1:19" s="1005" customFormat="1" ht="34.5" customHeight="1">
      <c r="A42" s="2027" t="s">
        <v>1045</v>
      </c>
      <c r="B42" s="1035" t="s">
        <v>1044</v>
      </c>
      <c r="C42" s="1063">
        <f>SUM(C40:C41)</f>
        <v>1</v>
      </c>
      <c r="D42" s="1063">
        <f t="shared" ref="D42:M42" si="21">SUM(D40:D41)</f>
        <v>257</v>
      </c>
      <c r="E42" s="1063">
        <f t="shared" si="17"/>
        <v>258</v>
      </c>
      <c r="F42" s="1063">
        <f t="shared" si="21"/>
        <v>21</v>
      </c>
      <c r="G42" s="1063">
        <f t="shared" si="21"/>
        <v>1092</v>
      </c>
      <c r="H42" s="1063">
        <f t="shared" si="18"/>
        <v>1113</v>
      </c>
      <c r="I42" s="1063">
        <f t="shared" si="21"/>
        <v>1</v>
      </c>
      <c r="J42" s="1063">
        <f t="shared" si="21"/>
        <v>129</v>
      </c>
      <c r="K42" s="1063">
        <f t="shared" si="19"/>
        <v>130</v>
      </c>
      <c r="L42" s="1063">
        <f t="shared" si="21"/>
        <v>2</v>
      </c>
      <c r="M42" s="1063">
        <f t="shared" si="21"/>
        <v>395</v>
      </c>
      <c r="N42" s="1063">
        <f t="shared" si="20"/>
        <v>397</v>
      </c>
      <c r="O42" s="2034"/>
      <c r="P42" s="2034"/>
      <c r="Q42" s="2034"/>
      <c r="R42" s="2034"/>
      <c r="S42" s="2034"/>
    </row>
    <row r="43" spans="1:19" s="1005" customFormat="1" ht="34.5" customHeight="1">
      <c r="A43" s="2023" t="s">
        <v>1046</v>
      </c>
      <c r="B43" s="1032" t="s">
        <v>1039</v>
      </c>
      <c r="C43" s="1024">
        <v>8</v>
      </c>
      <c r="D43" s="1063">
        <v>13</v>
      </c>
      <c r="E43" s="1063">
        <f t="shared" si="17"/>
        <v>21</v>
      </c>
      <c r="F43" s="1063">
        <v>58</v>
      </c>
      <c r="G43" s="1063">
        <v>92</v>
      </c>
      <c r="H43" s="1063">
        <f t="shared" si="18"/>
        <v>150</v>
      </c>
      <c r="I43" s="1063">
        <v>2</v>
      </c>
      <c r="J43" s="1063">
        <v>10</v>
      </c>
      <c r="K43" s="1063">
        <f t="shared" si="19"/>
        <v>12</v>
      </c>
      <c r="L43" s="1063">
        <v>23</v>
      </c>
      <c r="M43" s="1063">
        <v>42</v>
      </c>
      <c r="N43" s="1063">
        <f t="shared" si="20"/>
        <v>65</v>
      </c>
      <c r="O43" s="2034"/>
      <c r="P43" s="2034"/>
      <c r="Q43" s="2034"/>
      <c r="R43" s="2034"/>
      <c r="S43" s="2034"/>
    </row>
    <row r="44" spans="1:19" s="1005" customFormat="1" ht="34.5" customHeight="1">
      <c r="A44" s="1032" t="s">
        <v>1047</v>
      </c>
      <c r="B44" s="2038" t="s">
        <v>1042</v>
      </c>
      <c r="C44" s="2037">
        <v>29</v>
      </c>
      <c r="D44" s="2025">
        <v>254</v>
      </c>
      <c r="E44" s="1063">
        <f t="shared" si="17"/>
        <v>283</v>
      </c>
      <c r="F44" s="2025">
        <v>29</v>
      </c>
      <c r="G44" s="2025">
        <v>1325</v>
      </c>
      <c r="H44" s="1063">
        <f t="shared" si="18"/>
        <v>1354</v>
      </c>
      <c r="I44" s="2025">
        <v>2</v>
      </c>
      <c r="J44" s="2025">
        <v>128</v>
      </c>
      <c r="K44" s="1063">
        <f t="shared" si="19"/>
        <v>130</v>
      </c>
      <c r="L44" s="2025">
        <v>32</v>
      </c>
      <c r="M44" s="2025">
        <v>383</v>
      </c>
      <c r="N44" s="1063">
        <f t="shared" si="20"/>
        <v>415</v>
      </c>
      <c r="O44" s="2034"/>
      <c r="P44" s="2034"/>
      <c r="Q44" s="2034"/>
      <c r="R44" s="2034"/>
      <c r="S44" s="2034"/>
    </row>
    <row r="45" spans="1:19" s="1005" customFormat="1" ht="34.5" customHeight="1">
      <c r="A45" s="2027" t="s">
        <v>121</v>
      </c>
      <c r="B45" s="1039" t="s">
        <v>1044</v>
      </c>
      <c r="C45" s="1063">
        <f>SUM(C43:C44)</f>
        <v>37</v>
      </c>
      <c r="D45" s="1063">
        <f t="shared" ref="D45:M45" si="22">SUM(D43:D44)</f>
        <v>267</v>
      </c>
      <c r="E45" s="1063">
        <f t="shared" si="17"/>
        <v>304</v>
      </c>
      <c r="F45" s="1063">
        <f t="shared" si="22"/>
        <v>87</v>
      </c>
      <c r="G45" s="1063">
        <f t="shared" si="22"/>
        <v>1417</v>
      </c>
      <c r="H45" s="1063">
        <f t="shared" si="18"/>
        <v>1504</v>
      </c>
      <c r="I45" s="1063">
        <f t="shared" si="22"/>
        <v>4</v>
      </c>
      <c r="J45" s="1063">
        <f t="shared" si="22"/>
        <v>138</v>
      </c>
      <c r="K45" s="1063">
        <f t="shared" si="19"/>
        <v>142</v>
      </c>
      <c r="L45" s="1063">
        <f t="shared" si="22"/>
        <v>55</v>
      </c>
      <c r="M45" s="1063">
        <f t="shared" si="22"/>
        <v>425</v>
      </c>
      <c r="N45" s="1063">
        <f t="shared" si="20"/>
        <v>480</v>
      </c>
      <c r="O45" s="2034"/>
      <c r="P45" s="2034"/>
      <c r="Q45" s="2034"/>
      <c r="R45" s="2034"/>
      <c r="S45" s="2034"/>
    </row>
    <row r="46" spans="1:19" s="1005" customFormat="1" ht="34.5" customHeight="1">
      <c r="A46" s="2023" t="s">
        <v>1048</v>
      </c>
      <c r="B46" s="1032" t="s">
        <v>1039</v>
      </c>
      <c r="C46" s="1024">
        <v>1</v>
      </c>
      <c r="D46" s="1063">
        <v>195</v>
      </c>
      <c r="E46" s="1063">
        <f t="shared" si="17"/>
        <v>196</v>
      </c>
      <c r="F46" s="1063">
        <v>10</v>
      </c>
      <c r="G46" s="1063">
        <v>668</v>
      </c>
      <c r="H46" s="1063">
        <f t="shared" si="18"/>
        <v>678</v>
      </c>
      <c r="I46" s="1063">
        <v>0</v>
      </c>
      <c r="J46" s="1063">
        <v>108</v>
      </c>
      <c r="K46" s="1063">
        <f t="shared" si="19"/>
        <v>108</v>
      </c>
      <c r="L46" s="1063">
        <v>2</v>
      </c>
      <c r="M46" s="1063">
        <v>323</v>
      </c>
      <c r="N46" s="1063">
        <f t="shared" si="20"/>
        <v>325</v>
      </c>
      <c r="O46" s="2034"/>
      <c r="P46" s="2034"/>
      <c r="Q46" s="2034"/>
      <c r="R46" s="2034"/>
      <c r="S46" s="2034"/>
    </row>
    <row r="47" spans="1:19" s="1005" customFormat="1" ht="34.5" customHeight="1">
      <c r="A47" s="1032"/>
      <c r="B47" s="1031" t="s">
        <v>1042</v>
      </c>
      <c r="C47" s="2037">
        <v>0</v>
      </c>
      <c r="D47" s="2025">
        <v>1</v>
      </c>
      <c r="E47" s="1063">
        <f t="shared" si="17"/>
        <v>1</v>
      </c>
      <c r="F47" s="2025">
        <v>2</v>
      </c>
      <c r="G47" s="2025">
        <v>36</v>
      </c>
      <c r="H47" s="1063">
        <f t="shared" si="18"/>
        <v>38</v>
      </c>
      <c r="I47" s="2025">
        <v>0</v>
      </c>
      <c r="J47" s="2025">
        <v>0</v>
      </c>
      <c r="K47" s="1063">
        <f t="shared" si="19"/>
        <v>0</v>
      </c>
      <c r="L47" s="2025">
        <v>0</v>
      </c>
      <c r="M47" s="2025">
        <v>3</v>
      </c>
      <c r="N47" s="1063">
        <f t="shared" si="20"/>
        <v>3</v>
      </c>
      <c r="O47" s="2034"/>
      <c r="P47" s="2034"/>
      <c r="Q47" s="2034"/>
      <c r="R47" s="2034"/>
      <c r="S47" s="2034"/>
    </row>
    <row r="48" spans="1:19" s="1005" customFormat="1" ht="34.5" customHeight="1">
      <c r="A48" s="2027" t="s">
        <v>1049</v>
      </c>
      <c r="B48" s="1039" t="s">
        <v>1044</v>
      </c>
      <c r="C48" s="1063">
        <f>SUM(C46:C47)</f>
        <v>1</v>
      </c>
      <c r="D48" s="1063">
        <f t="shared" ref="D48:M48" si="23">SUM(D46:D47)</f>
        <v>196</v>
      </c>
      <c r="E48" s="1063">
        <f t="shared" si="17"/>
        <v>197</v>
      </c>
      <c r="F48" s="1063">
        <f t="shared" si="23"/>
        <v>12</v>
      </c>
      <c r="G48" s="1063">
        <f t="shared" si="23"/>
        <v>704</v>
      </c>
      <c r="H48" s="1063">
        <f t="shared" si="18"/>
        <v>716</v>
      </c>
      <c r="I48" s="1063">
        <f t="shared" si="23"/>
        <v>0</v>
      </c>
      <c r="J48" s="1063">
        <f t="shared" si="23"/>
        <v>108</v>
      </c>
      <c r="K48" s="1063">
        <f t="shared" si="19"/>
        <v>108</v>
      </c>
      <c r="L48" s="1063">
        <f t="shared" si="23"/>
        <v>2</v>
      </c>
      <c r="M48" s="1063">
        <f t="shared" si="23"/>
        <v>326</v>
      </c>
      <c r="N48" s="1063">
        <f t="shared" si="20"/>
        <v>328</v>
      </c>
      <c r="O48" s="2034"/>
      <c r="P48" s="2034"/>
      <c r="Q48" s="2034"/>
      <c r="R48" s="2034"/>
      <c r="S48" s="2034"/>
    </row>
    <row r="49" spans="1:19" s="1005" customFormat="1" ht="34.5" customHeight="1">
      <c r="A49" s="2023" t="s">
        <v>1050</v>
      </c>
      <c r="B49" s="2036" t="s">
        <v>1039</v>
      </c>
      <c r="C49" s="1024">
        <v>5</v>
      </c>
      <c r="D49" s="1063">
        <v>102</v>
      </c>
      <c r="E49" s="1063">
        <f t="shared" si="17"/>
        <v>107</v>
      </c>
      <c r="F49" s="1063">
        <v>132</v>
      </c>
      <c r="G49" s="1063">
        <v>318</v>
      </c>
      <c r="H49" s="1063">
        <f t="shared" si="18"/>
        <v>450</v>
      </c>
      <c r="I49" s="1063">
        <v>10</v>
      </c>
      <c r="J49" s="1063">
        <v>54</v>
      </c>
      <c r="K49" s="1063">
        <f t="shared" si="19"/>
        <v>64</v>
      </c>
      <c r="L49" s="1063">
        <v>83</v>
      </c>
      <c r="M49" s="1063">
        <v>151</v>
      </c>
      <c r="N49" s="1063">
        <f t="shared" si="20"/>
        <v>234</v>
      </c>
      <c r="O49" s="2034"/>
      <c r="P49" s="2034"/>
      <c r="Q49" s="2034"/>
      <c r="R49" s="2034"/>
      <c r="S49" s="2034"/>
    </row>
    <row r="50" spans="1:19" s="1005" customFormat="1" ht="34.5" customHeight="1">
      <c r="A50" s="1032" t="s">
        <v>1051</v>
      </c>
      <c r="B50" s="1031" t="s">
        <v>1042</v>
      </c>
      <c r="C50" s="2037">
        <v>1</v>
      </c>
      <c r="D50" s="2025">
        <v>37</v>
      </c>
      <c r="E50" s="1063">
        <f t="shared" si="17"/>
        <v>38</v>
      </c>
      <c r="F50" s="2025">
        <v>14</v>
      </c>
      <c r="G50" s="2025">
        <v>188</v>
      </c>
      <c r="H50" s="1063">
        <f t="shared" si="18"/>
        <v>202</v>
      </c>
      <c r="I50" s="2025">
        <v>4</v>
      </c>
      <c r="J50" s="2025">
        <v>25</v>
      </c>
      <c r="K50" s="1063">
        <f t="shared" si="19"/>
        <v>29</v>
      </c>
      <c r="L50" s="2025">
        <v>50</v>
      </c>
      <c r="M50" s="2025">
        <v>69</v>
      </c>
      <c r="N50" s="1063">
        <f t="shared" si="20"/>
        <v>119</v>
      </c>
      <c r="O50" s="2034"/>
      <c r="P50" s="2034"/>
      <c r="Q50" s="2034"/>
      <c r="R50" s="2034"/>
      <c r="S50" s="2034"/>
    </row>
    <row r="51" spans="1:19" s="1005" customFormat="1" ht="34.5" customHeight="1">
      <c r="A51" s="2027" t="s">
        <v>1052</v>
      </c>
      <c r="B51" s="1039" t="s">
        <v>1044</v>
      </c>
      <c r="C51" s="2029">
        <f>SUM(C49:C50)</f>
        <v>6</v>
      </c>
      <c r="D51" s="2029">
        <f t="shared" ref="D51:M51" si="24">SUM(D49:D50)</f>
        <v>139</v>
      </c>
      <c r="E51" s="1063">
        <f t="shared" si="17"/>
        <v>145</v>
      </c>
      <c r="F51" s="2029">
        <f t="shared" si="24"/>
        <v>146</v>
      </c>
      <c r="G51" s="2029">
        <f t="shared" si="24"/>
        <v>506</v>
      </c>
      <c r="H51" s="1063">
        <f t="shared" si="18"/>
        <v>652</v>
      </c>
      <c r="I51" s="2029">
        <f t="shared" si="24"/>
        <v>14</v>
      </c>
      <c r="J51" s="2029">
        <f t="shared" si="24"/>
        <v>79</v>
      </c>
      <c r="K51" s="1063">
        <f t="shared" si="19"/>
        <v>93</v>
      </c>
      <c r="L51" s="2029">
        <f t="shared" si="24"/>
        <v>133</v>
      </c>
      <c r="M51" s="2029">
        <f t="shared" si="24"/>
        <v>220</v>
      </c>
      <c r="N51" s="1063">
        <f t="shared" si="20"/>
        <v>353</v>
      </c>
      <c r="O51" s="2034"/>
      <c r="P51" s="2039"/>
      <c r="Q51" s="2034"/>
      <c r="R51" s="2034"/>
      <c r="S51" s="2034"/>
    </row>
    <row r="52" spans="1:19" s="994" customFormat="1" ht="23.25">
      <c r="A52" s="2008" t="s">
        <v>1496</v>
      </c>
      <c r="B52" s="2009"/>
      <c r="C52" s="2010"/>
      <c r="D52" s="2010"/>
      <c r="E52" s="2010"/>
      <c r="F52" s="2010"/>
      <c r="G52" s="2010"/>
      <c r="H52" s="2010"/>
      <c r="I52" s="2010"/>
      <c r="J52" s="2010"/>
      <c r="K52" s="2010"/>
      <c r="L52" s="2010"/>
      <c r="M52" s="2010"/>
      <c r="N52" s="2011" t="s">
        <v>1497</v>
      </c>
      <c r="O52" s="2009"/>
      <c r="P52" s="2009"/>
      <c r="Q52" s="2009"/>
      <c r="R52" s="2009"/>
      <c r="S52" s="2009"/>
    </row>
    <row r="53" spans="1:19" s="1005" customFormat="1" ht="19.5" customHeight="1">
      <c r="A53" s="4884" t="s">
        <v>1036</v>
      </c>
      <c r="B53" s="4885"/>
      <c r="C53" s="1058" t="s">
        <v>79</v>
      </c>
      <c r="D53" s="1059"/>
      <c r="E53" s="1060" t="s">
        <v>163</v>
      </c>
      <c r="F53" s="2013" t="s">
        <v>164</v>
      </c>
      <c r="G53" s="1059"/>
      <c r="H53" s="1060" t="s">
        <v>82</v>
      </c>
      <c r="I53" s="1058" t="s">
        <v>83</v>
      </c>
      <c r="J53" s="1059"/>
      <c r="K53" s="1060" t="s">
        <v>84</v>
      </c>
      <c r="L53" s="1058" t="s">
        <v>85</v>
      </c>
      <c r="M53" s="1059"/>
      <c r="N53" s="1060" t="s">
        <v>86</v>
      </c>
      <c r="O53" s="2034"/>
      <c r="P53" s="2034"/>
      <c r="Q53" s="2034"/>
      <c r="R53" s="2034"/>
      <c r="S53" s="2034"/>
    </row>
    <row r="54" spans="1:19" s="1005" customFormat="1" ht="19.5" customHeight="1">
      <c r="A54" s="4886" t="s">
        <v>1038</v>
      </c>
      <c r="B54" s="4887"/>
      <c r="C54" s="2017" t="s">
        <v>572</v>
      </c>
      <c r="D54" s="2017" t="s">
        <v>573</v>
      </c>
      <c r="E54" s="2017" t="s">
        <v>95</v>
      </c>
      <c r="F54" s="2017" t="s">
        <v>572</v>
      </c>
      <c r="G54" s="2017" t="s">
        <v>573</v>
      </c>
      <c r="H54" s="2017" t="s">
        <v>95</v>
      </c>
      <c r="I54" s="2017" t="s">
        <v>572</v>
      </c>
      <c r="J54" s="2017" t="s">
        <v>573</v>
      </c>
      <c r="K54" s="2017" t="s">
        <v>95</v>
      </c>
      <c r="L54" s="2017" t="s">
        <v>572</v>
      </c>
      <c r="M54" s="2017" t="s">
        <v>573</v>
      </c>
      <c r="N54" s="2017" t="s">
        <v>95</v>
      </c>
      <c r="O54" s="2034"/>
      <c r="P54" s="2034"/>
      <c r="Q54" s="2034"/>
      <c r="R54" s="2034"/>
      <c r="S54" s="2034"/>
    </row>
    <row r="55" spans="1:19" s="1005" customFormat="1" ht="19.5" customHeight="1">
      <c r="A55" s="1018"/>
      <c r="B55" s="2019"/>
      <c r="C55" s="2020" t="s">
        <v>561</v>
      </c>
      <c r="D55" s="2020" t="s">
        <v>562</v>
      </c>
      <c r="E55" s="2020" t="s">
        <v>96</v>
      </c>
      <c r="F55" s="2020" t="s">
        <v>561</v>
      </c>
      <c r="G55" s="2020" t="s">
        <v>562</v>
      </c>
      <c r="H55" s="2020" t="s">
        <v>96</v>
      </c>
      <c r="I55" s="2020" t="s">
        <v>561</v>
      </c>
      <c r="J55" s="2020" t="s">
        <v>562</v>
      </c>
      <c r="K55" s="2020" t="s">
        <v>96</v>
      </c>
      <c r="L55" s="2020" t="s">
        <v>561</v>
      </c>
      <c r="M55" s="2020" t="s">
        <v>562</v>
      </c>
      <c r="N55" s="2020" t="s">
        <v>96</v>
      </c>
      <c r="O55" s="2034"/>
      <c r="P55" s="2034"/>
      <c r="Q55" s="2034"/>
      <c r="R55" s="2034"/>
      <c r="S55" s="2034"/>
    </row>
    <row r="56" spans="1:19" s="1005" customFormat="1" ht="34.5" customHeight="1">
      <c r="A56" s="2023" t="s">
        <v>1040</v>
      </c>
      <c r="B56" s="2023" t="s">
        <v>1039</v>
      </c>
      <c r="C56" s="1024">
        <v>2</v>
      </c>
      <c r="D56" s="1063">
        <v>275</v>
      </c>
      <c r="E56" s="1063">
        <f>SUM(C56:D56)</f>
        <v>277</v>
      </c>
      <c r="F56" s="1063">
        <v>6</v>
      </c>
      <c r="G56" s="1063">
        <v>84</v>
      </c>
      <c r="H56" s="1063">
        <f>SUM(F56:G56)</f>
        <v>90</v>
      </c>
      <c r="I56" s="1063">
        <v>3</v>
      </c>
      <c r="J56" s="1063">
        <v>221</v>
      </c>
      <c r="K56" s="1063">
        <f>SUM(I56:J56)</f>
        <v>224</v>
      </c>
      <c r="L56" s="1063">
        <v>2</v>
      </c>
      <c r="M56" s="1063">
        <v>151</v>
      </c>
      <c r="N56" s="1063">
        <f>SUM(L56:M56)</f>
        <v>153</v>
      </c>
      <c r="O56" s="2034"/>
      <c r="P56" s="2034"/>
      <c r="Q56" s="2034"/>
      <c r="R56" s="2034"/>
      <c r="S56" s="2034"/>
    </row>
    <row r="57" spans="1:19" s="1005" customFormat="1" ht="34.5" customHeight="1">
      <c r="A57" s="1032" t="s">
        <v>1246</v>
      </c>
      <c r="B57" s="1031" t="s">
        <v>1042</v>
      </c>
      <c r="C57" s="2037">
        <v>0</v>
      </c>
      <c r="D57" s="2025">
        <v>147</v>
      </c>
      <c r="E57" s="1063">
        <f t="shared" ref="E57:E67" si="25">SUM(C57:D57)</f>
        <v>147</v>
      </c>
      <c r="F57" s="2025">
        <v>0</v>
      </c>
      <c r="G57" s="2025">
        <v>36</v>
      </c>
      <c r="H57" s="1063">
        <f t="shared" ref="H57:H67" si="26">SUM(F57:G57)</f>
        <v>36</v>
      </c>
      <c r="I57" s="2025">
        <v>0</v>
      </c>
      <c r="J57" s="2025">
        <v>144</v>
      </c>
      <c r="K57" s="1063">
        <f t="shared" ref="K57:K67" si="27">SUM(I57:J57)</f>
        <v>144</v>
      </c>
      <c r="L57" s="2025">
        <v>0</v>
      </c>
      <c r="M57" s="2025">
        <v>74</v>
      </c>
      <c r="N57" s="1063">
        <f t="shared" ref="N57:N67" si="28">SUM(L57:M57)</f>
        <v>74</v>
      </c>
      <c r="O57" s="2034"/>
      <c r="P57" s="2034"/>
      <c r="Q57" s="2034"/>
      <c r="R57" s="2034"/>
      <c r="S57" s="2034"/>
    </row>
    <row r="58" spans="1:19" s="1005" customFormat="1" ht="34.5" customHeight="1">
      <c r="A58" s="2027" t="s">
        <v>1045</v>
      </c>
      <c r="B58" s="1039" t="s">
        <v>1044</v>
      </c>
      <c r="C58" s="1063">
        <f>SUM(C56:C57)</f>
        <v>2</v>
      </c>
      <c r="D58" s="1063">
        <f t="shared" ref="D58:M58" si="29">SUM(D56:D57)</f>
        <v>422</v>
      </c>
      <c r="E58" s="1063">
        <f t="shared" si="25"/>
        <v>424</v>
      </c>
      <c r="F58" s="1063">
        <f t="shared" si="29"/>
        <v>6</v>
      </c>
      <c r="G58" s="1063">
        <f t="shared" si="29"/>
        <v>120</v>
      </c>
      <c r="H58" s="1063">
        <f t="shared" si="26"/>
        <v>126</v>
      </c>
      <c r="I58" s="1063">
        <f t="shared" si="29"/>
        <v>3</v>
      </c>
      <c r="J58" s="1063">
        <f t="shared" si="29"/>
        <v>365</v>
      </c>
      <c r="K58" s="1063">
        <f t="shared" si="27"/>
        <v>368</v>
      </c>
      <c r="L58" s="1063">
        <f t="shared" si="29"/>
        <v>2</v>
      </c>
      <c r="M58" s="1063">
        <f t="shared" si="29"/>
        <v>225</v>
      </c>
      <c r="N58" s="1063">
        <f t="shared" si="28"/>
        <v>227</v>
      </c>
      <c r="O58" s="2034"/>
      <c r="P58" s="2034"/>
      <c r="Q58" s="2034"/>
      <c r="R58" s="2034"/>
      <c r="S58" s="2034"/>
    </row>
    <row r="59" spans="1:19" s="1005" customFormat="1" ht="34.5" customHeight="1">
      <c r="A59" s="2023" t="s">
        <v>1046</v>
      </c>
      <c r="B59" s="1032" t="s">
        <v>1039</v>
      </c>
      <c r="C59" s="1024">
        <v>8</v>
      </c>
      <c r="D59" s="1063">
        <v>41</v>
      </c>
      <c r="E59" s="1063">
        <f t="shared" si="25"/>
        <v>49</v>
      </c>
      <c r="F59" s="1063">
        <v>5</v>
      </c>
      <c r="G59" s="1063">
        <v>6</v>
      </c>
      <c r="H59" s="1063">
        <f t="shared" si="26"/>
        <v>11</v>
      </c>
      <c r="I59" s="1063">
        <v>20</v>
      </c>
      <c r="J59" s="1063">
        <v>14</v>
      </c>
      <c r="K59" s="1063">
        <f t="shared" si="27"/>
        <v>34</v>
      </c>
      <c r="L59" s="1063">
        <v>11</v>
      </c>
      <c r="M59" s="1063">
        <v>17</v>
      </c>
      <c r="N59" s="1063">
        <f t="shared" si="28"/>
        <v>28</v>
      </c>
      <c r="O59" s="2034"/>
      <c r="P59" s="2034"/>
      <c r="Q59" s="2034"/>
      <c r="R59" s="2034"/>
      <c r="S59" s="2034"/>
    </row>
    <row r="60" spans="1:19" s="1005" customFormat="1" ht="34.5" customHeight="1">
      <c r="A60" s="1032" t="s">
        <v>1047</v>
      </c>
      <c r="B60" s="1031" t="s">
        <v>1042</v>
      </c>
      <c r="C60" s="2037">
        <v>2</v>
      </c>
      <c r="D60" s="2025">
        <v>427</v>
      </c>
      <c r="E60" s="1063">
        <f t="shared" si="25"/>
        <v>429</v>
      </c>
      <c r="F60" s="2025">
        <v>16</v>
      </c>
      <c r="G60" s="2025">
        <v>105</v>
      </c>
      <c r="H60" s="1063">
        <f t="shared" si="26"/>
        <v>121</v>
      </c>
      <c r="I60" s="2025">
        <v>21</v>
      </c>
      <c r="J60" s="2025">
        <v>371</v>
      </c>
      <c r="K60" s="1063">
        <f t="shared" si="27"/>
        <v>392</v>
      </c>
      <c r="L60" s="2025">
        <v>2</v>
      </c>
      <c r="M60" s="2025">
        <v>208</v>
      </c>
      <c r="N60" s="1063">
        <f t="shared" si="28"/>
        <v>210</v>
      </c>
      <c r="O60" s="2034"/>
      <c r="P60" s="2034"/>
      <c r="Q60" s="2034"/>
      <c r="R60" s="2034"/>
      <c r="S60" s="2034"/>
    </row>
    <row r="61" spans="1:19" s="1005" customFormat="1" ht="34.5" customHeight="1">
      <c r="A61" s="2027" t="s">
        <v>121</v>
      </c>
      <c r="B61" s="1039" t="s">
        <v>1044</v>
      </c>
      <c r="C61" s="1063">
        <f>SUM(C59:C60)</f>
        <v>10</v>
      </c>
      <c r="D61" s="1063">
        <f t="shared" ref="D61:M61" si="30">SUM(D59:D60)</f>
        <v>468</v>
      </c>
      <c r="E61" s="1063">
        <f t="shared" si="25"/>
        <v>478</v>
      </c>
      <c r="F61" s="1063">
        <f t="shared" si="30"/>
        <v>21</v>
      </c>
      <c r="G61" s="1063">
        <f t="shared" si="30"/>
        <v>111</v>
      </c>
      <c r="H61" s="1063">
        <f t="shared" si="26"/>
        <v>132</v>
      </c>
      <c r="I61" s="1063">
        <f t="shared" si="30"/>
        <v>41</v>
      </c>
      <c r="J61" s="1063">
        <f t="shared" si="30"/>
        <v>385</v>
      </c>
      <c r="K61" s="1063">
        <f t="shared" si="27"/>
        <v>426</v>
      </c>
      <c r="L61" s="1063">
        <f t="shared" si="30"/>
        <v>13</v>
      </c>
      <c r="M61" s="1063">
        <f t="shared" si="30"/>
        <v>225</v>
      </c>
      <c r="N61" s="1063">
        <f t="shared" si="28"/>
        <v>238</v>
      </c>
      <c r="O61" s="2034"/>
      <c r="P61" s="2034"/>
      <c r="Q61" s="2034"/>
      <c r="R61" s="2034"/>
      <c r="S61" s="2034"/>
    </row>
    <row r="62" spans="1:19" s="1005" customFormat="1" ht="34.5" customHeight="1">
      <c r="A62" s="2023" t="s">
        <v>1048</v>
      </c>
      <c r="B62" s="1032" t="s">
        <v>1039</v>
      </c>
      <c r="C62" s="1024">
        <v>2</v>
      </c>
      <c r="D62" s="1063">
        <v>256</v>
      </c>
      <c r="E62" s="1063">
        <f t="shared" si="25"/>
        <v>258</v>
      </c>
      <c r="F62" s="1063">
        <v>0</v>
      </c>
      <c r="G62" s="1063">
        <v>119</v>
      </c>
      <c r="H62" s="1063">
        <f t="shared" si="26"/>
        <v>119</v>
      </c>
      <c r="I62" s="1063">
        <v>0</v>
      </c>
      <c r="J62" s="1063">
        <v>474</v>
      </c>
      <c r="K62" s="1063">
        <f t="shared" si="27"/>
        <v>474</v>
      </c>
      <c r="L62" s="1063">
        <v>1</v>
      </c>
      <c r="M62" s="1063">
        <v>159</v>
      </c>
      <c r="N62" s="1063">
        <f t="shared" si="28"/>
        <v>160</v>
      </c>
      <c r="O62" s="2034"/>
      <c r="P62" s="2034"/>
      <c r="Q62" s="2034"/>
      <c r="R62" s="2034"/>
      <c r="S62" s="2034"/>
    </row>
    <row r="63" spans="1:19" s="1005" customFormat="1" ht="34.5" customHeight="1">
      <c r="A63" s="1032"/>
      <c r="B63" s="1031" t="s">
        <v>1042</v>
      </c>
      <c r="C63" s="2037">
        <v>0</v>
      </c>
      <c r="D63" s="2025">
        <v>0</v>
      </c>
      <c r="E63" s="1063">
        <f t="shared" si="25"/>
        <v>0</v>
      </c>
      <c r="F63" s="2025">
        <v>0</v>
      </c>
      <c r="G63" s="2025">
        <v>0</v>
      </c>
      <c r="H63" s="1063">
        <f t="shared" si="26"/>
        <v>0</v>
      </c>
      <c r="I63" s="2025">
        <v>0</v>
      </c>
      <c r="J63" s="2025">
        <v>1</v>
      </c>
      <c r="K63" s="1063">
        <f t="shared" si="27"/>
        <v>1</v>
      </c>
      <c r="L63" s="2025">
        <v>0</v>
      </c>
      <c r="M63" s="2025">
        <v>3</v>
      </c>
      <c r="N63" s="1063">
        <f t="shared" si="28"/>
        <v>3</v>
      </c>
      <c r="O63" s="2034"/>
      <c r="P63" s="2034"/>
      <c r="Q63" s="2034"/>
      <c r="R63" s="2034"/>
      <c r="S63" s="2034"/>
    </row>
    <row r="64" spans="1:19" s="1005" customFormat="1" ht="34.5" customHeight="1">
      <c r="A64" s="2027" t="s">
        <v>1049</v>
      </c>
      <c r="B64" s="1039" t="s">
        <v>1044</v>
      </c>
      <c r="C64" s="1063">
        <f>SUM(C62:C63)</f>
        <v>2</v>
      </c>
      <c r="D64" s="1063">
        <f t="shared" ref="D64:M64" si="31">SUM(D62:D63)</f>
        <v>256</v>
      </c>
      <c r="E64" s="1063">
        <f t="shared" si="25"/>
        <v>258</v>
      </c>
      <c r="F64" s="1063">
        <f t="shared" si="31"/>
        <v>0</v>
      </c>
      <c r="G64" s="1063">
        <f t="shared" si="31"/>
        <v>119</v>
      </c>
      <c r="H64" s="1063">
        <f t="shared" si="26"/>
        <v>119</v>
      </c>
      <c r="I64" s="1063">
        <f t="shared" si="31"/>
        <v>0</v>
      </c>
      <c r="J64" s="1063">
        <f t="shared" si="31"/>
        <v>475</v>
      </c>
      <c r="K64" s="1063">
        <f t="shared" si="27"/>
        <v>475</v>
      </c>
      <c r="L64" s="1063">
        <f t="shared" si="31"/>
        <v>1</v>
      </c>
      <c r="M64" s="1063">
        <f t="shared" si="31"/>
        <v>162</v>
      </c>
      <c r="N64" s="1063">
        <f t="shared" si="28"/>
        <v>163</v>
      </c>
      <c r="O64" s="2034"/>
      <c r="P64" s="2034"/>
      <c r="Q64" s="2034"/>
      <c r="R64" s="2034"/>
      <c r="S64" s="2034"/>
    </row>
    <row r="65" spans="1:19" s="1005" customFormat="1" ht="34.5" customHeight="1">
      <c r="A65" s="2023" t="s">
        <v>1050</v>
      </c>
      <c r="B65" s="2036" t="s">
        <v>1039</v>
      </c>
      <c r="C65" s="1024">
        <v>25</v>
      </c>
      <c r="D65" s="1063">
        <v>139</v>
      </c>
      <c r="E65" s="1063">
        <f t="shared" si="25"/>
        <v>164</v>
      </c>
      <c r="F65" s="1063">
        <v>7</v>
      </c>
      <c r="G65" s="1063">
        <v>48</v>
      </c>
      <c r="H65" s="1063">
        <f t="shared" si="26"/>
        <v>55</v>
      </c>
      <c r="I65" s="1063">
        <v>60</v>
      </c>
      <c r="J65" s="1063">
        <v>112</v>
      </c>
      <c r="K65" s="1063">
        <f t="shared" si="27"/>
        <v>172</v>
      </c>
      <c r="L65" s="1063">
        <v>29</v>
      </c>
      <c r="M65" s="1063">
        <v>74</v>
      </c>
      <c r="N65" s="1063">
        <f t="shared" si="28"/>
        <v>103</v>
      </c>
      <c r="O65" s="2034"/>
      <c r="P65" s="2034"/>
      <c r="Q65" s="2034"/>
      <c r="R65" s="2034"/>
      <c r="S65" s="2034"/>
    </row>
    <row r="66" spans="1:19" s="1005" customFormat="1" ht="34.5" customHeight="1">
      <c r="A66" s="1032" t="s">
        <v>1051</v>
      </c>
      <c r="B66" s="1031" t="s">
        <v>1042</v>
      </c>
      <c r="C66" s="2037">
        <v>1</v>
      </c>
      <c r="D66" s="2025">
        <v>80</v>
      </c>
      <c r="E66" s="1063">
        <f t="shared" si="25"/>
        <v>81</v>
      </c>
      <c r="F66" s="2025">
        <v>1</v>
      </c>
      <c r="G66" s="2025">
        <v>20</v>
      </c>
      <c r="H66" s="1063">
        <f t="shared" si="26"/>
        <v>21</v>
      </c>
      <c r="I66" s="2025">
        <v>21</v>
      </c>
      <c r="J66" s="2025">
        <v>50</v>
      </c>
      <c r="K66" s="1063">
        <f t="shared" si="27"/>
        <v>71</v>
      </c>
      <c r="L66" s="2025">
        <v>0</v>
      </c>
      <c r="M66" s="2025">
        <v>39</v>
      </c>
      <c r="N66" s="1063">
        <f t="shared" si="28"/>
        <v>39</v>
      </c>
      <c r="O66" s="2034"/>
      <c r="P66" s="2034"/>
      <c r="Q66" s="2034"/>
      <c r="R66" s="2034"/>
      <c r="S66" s="2034"/>
    </row>
    <row r="67" spans="1:19" s="1005" customFormat="1" ht="34.5" customHeight="1">
      <c r="A67" s="2027" t="s">
        <v>1052</v>
      </c>
      <c r="B67" s="1039" t="s">
        <v>1044</v>
      </c>
      <c r="C67" s="2029">
        <f>SUM(C65:C66)</f>
        <v>26</v>
      </c>
      <c r="D67" s="2029">
        <f t="shared" ref="D67:M67" si="32">SUM(D65:D66)</f>
        <v>219</v>
      </c>
      <c r="E67" s="1063">
        <f t="shared" si="25"/>
        <v>245</v>
      </c>
      <c r="F67" s="2029">
        <f t="shared" si="32"/>
        <v>8</v>
      </c>
      <c r="G67" s="2029">
        <f t="shared" si="32"/>
        <v>68</v>
      </c>
      <c r="H67" s="1063">
        <f t="shared" si="26"/>
        <v>76</v>
      </c>
      <c r="I67" s="2029">
        <f t="shared" si="32"/>
        <v>81</v>
      </c>
      <c r="J67" s="2029">
        <f t="shared" si="32"/>
        <v>162</v>
      </c>
      <c r="K67" s="1063">
        <f t="shared" si="27"/>
        <v>243</v>
      </c>
      <c r="L67" s="2029">
        <f t="shared" si="32"/>
        <v>29</v>
      </c>
      <c r="M67" s="2029">
        <f t="shared" si="32"/>
        <v>113</v>
      </c>
      <c r="N67" s="1063">
        <f t="shared" si="28"/>
        <v>142</v>
      </c>
      <c r="O67" s="2034"/>
      <c r="P67" s="2034"/>
      <c r="Q67" s="2034"/>
      <c r="R67" s="2034"/>
      <c r="S67" s="2034"/>
    </row>
    <row r="68" spans="1:19" s="994" customFormat="1" ht="23.25">
      <c r="A68" s="2008" t="s">
        <v>1496</v>
      </c>
      <c r="B68" s="2009"/>
      <c r="C68" s="2010"/>
      <c r="D68" s="2010"/>
      <c r="E68" s="2010"/>
      <c r="F68" s="2010"/>
      <c r="G68" s="2010"/>
      <c r="H68" s="2010"/>
      <c r="I68" s="2010"/>
      <c r="J68" s="2010"/>
      <c r="K68" s="2010"/>
      <c r="L68" s="2010"/>
      <c r="M68" s="2010"/>
      <c r="N68" s="2011" t="s">
        <v>1497</v>
      </c>
      <c r="O68" s="2009"/>
      <c r="P68" s="2009"/>
      <c r="Q68" s="2009"/>
      <c r="R68" s="2009"/>
      <c r="S68" s="2009"/>
    </row>
    <row r="69" spans="1:19" s="1005" customFormat="1" ht="19.5" customHeight="1">
      <c r="A69" s="4884" t="s">
        <v>1036</v>
      </c>
      <c r="B69" s="4885"/>
      <c r="C69" s="1058" t="s">
        <v>165</v>
      </c>
      <c r="D69" s="1059"/>
      <c r="E69" s="1060" t="s">
        <v>88</v>
      </c>
      <c r="F69" s="1058" t="s">
        <v>89</v>
      </c>
      <c r="G69" s="1059"/>
      <c r="H69" s="1060" t="s">
        <v>90</v>
      </c>
      <c r="I69" s="1059" t="s">
        <v>91</v>
      </c>
      <c r="J69" s="1059"/>
      <c r="K69" s="1060" t="s">
        <v>92</v>
      </c>
      <c r="L69" s="2040" t="s">
        <v>93</v>
      </c>
      <c r="M69" s="2015"/>
      <c r="N69" s="2041" t="s">
        <v>94</v>
      </c>
      <c r="O69" s="2034"/>
      <c r="P69" s="2034"/>
      <c r="Q69" s="2034"/>
      <c r="R69" s="2034"/>
      <c r="S69" s="2034"/>
    </row>
    <row r="70" spans="1:19" s="1005" customFormat="1" ht="19.5" customHeight="1">
      <c r="A70" s="4886" t="s">
        <v>1038</v>
      </c>
      <c r="B70" s="4887"/>
      <c r="C70" s="2017" t="s">
        <v>572</v>
      </c>
      <c r="D70" s="2017" t="s">
        <v>573</v>
      </c>
      <c r="E70" s="2017" t="s">
        <v>95</v>
      </c>
      <c r="F70" s="2017" t="s">
        <v>572</v>
      </c>
      <c r="G70" s="2017" t="s">
        <v>573</v>
      </c>
      <c r="H70" s="2017" t="s">
        <v>95</v>
      </c>
      <c r="I70" s="2017" t="s">
        <v>572</v>
      </c>
      <c r="J70" s="2017" t="s">
        <v>573</v>
      </c>
      <c r="K70" s="2017" t="s">
        <v>95</v>
      </c>
      <c r="L70" s="2017" t="s">
        <v>572</v>
      </c>
      <c r="M70" s="2017" t="s">
        <v>573</v>
      </c>
      <c r="N70" s="2017" t="s">
        <v>95</v>
      </c>
      <c r="O70" s="2034"/>
      <c r="P70" s="2034"/>
      <c r="Q70" s="2034"/>
      <c r="R70" s="2034"/>
      <c r="S70" s="2034"/>
    </row>
    <row r="71" spans="1:19" s="1005" customFormat="1" ht="19.5" customHeight="1">
      <c r="A71" s="1018"/>
      <c r="B71" s="2019"/>
      <c r="C71" s="2020" t="s">
        <v>561</v>
      </c>
      <c r="D71" s="2020" t="s">
        <v>562</v>
      </c>
      <c r="E71" s="2020" t="s">
        <v>96</v>
      </c>
      <c r="F71" s="2020" t="s">
        <v>561</v>
      </c>
      <c r="G71" s="2020" t="s">
        <v>562</v>
      </c>
      <c r="H71" s="2020" t="s">
        <v>96</v>
      </c>
      <c r="I71" s="2020" t="s">
        <v>561</v>
      </c>
      <c r="J71" s="2020" t="s">
        <v>562</v>
      </c>
      <c r="K71" s="2020" t="s">
        <v>96</v>
      </c>
      <c r="L71" s="2020" t="s">
        <v>561</v>
      </c>
      <c r="M71" s="2020" t="s">
        <v>562</v>
      </c>
      <c r="N71" s="2020" t="s">
        <v>96</v>
      </c>
      <c r="O71" s="2034"/>
      <c r="P71" s="2034"/>
      <c r="Q71" s="2034"/>
      <c r="R71" s="2034"/>
      <c r="S71" s="2034"/>
    </row>
    <row r="72" spans="1:19" s="1005" customFormat="1" ht="34.5" customHeight="1">
      <c r="A72" s="2023" t="s">
        <v>1040</v>
      </c>
      <c r="B72" s="2023" t="s">
        <v>1039</v>
      </c>
      <c r="C72" s="1024">
        <v>1</v>
      </c>
      <c r="D72" s="1063">
        <v>77</v>
      </c>
      <c r="E72" s="1063">
        <f>SUM(C72:D72)</f>
        <v>78</v>
      </c>
      <c r="F72" s="1063">
        <v>2</v>
      </c>
      <c r="G72" s="1063">
        <v>76</v>
      </c>
      <c r="H72" s="1063">
        <f>SUM(F72:G72)</f>
        <v>78</v>
      </c>
      <c r="I72" s="1063">
        <v>0</v>
      </c>
      <c r="J72" s="1063">
        <v>64</v>
      </c>
      <c r="K72" s="1063">
        <f>SUM(I72:J72)</f>
        <v>64</v>
      </c>
      <c r="L72" s="1063">
        <v>0</v>
      </c>
      <c r="M72" s="1063">
        <v>69</v>
      </c>
      <c r="N72" s="1063">
        <f>SUM(L72:M72)</f>
        <v>69</v>
      </c>
      <c r="O72" s="2034"/>
      <c r="P72" s="2034"/>
      <c r="Q72" s="2034"/>
      <c r="R72" s="2034"/>
      <c r="S72" s="2034"/>
    </row>
    <row r="73" spans="1:19" s="1005" customFormat="1" ht="34.5" customHeight="1">
      <c r="A73" s="1032" t="s">
        <v>1246</v>
      </c>
      <c r="B73" s="1031" t="s">
        <v>1042</v>
      </c>
      <c r="C73" s="2037">
        <v>0</v>
      </c>
      <c r="D73" s="2025">
        <v>75</v>
      </c>
      <c r="E73" s="1063">
        <f t="shared" ref="E73:E83" si="33">SUM(C73:D73)</f>
        <v>75</v>
      </c>
      <c r="F73" s="2025">
        <v>0</v>
      </c>
      <c r="G73" s="2025">
        <v>26</v>
      </c>
      <c r="H73" s="1063">
        <f t="shared" ref="H73:H83" si="34">SUM(F73:G73)</f>
        <v>26</v>
      </c>
      <c r="I73" s="2025">
        <v>1</v>
      </c>
      <c r="J73" s="2025">
        <v>17</v>
      </c>
      <c r="K73" s="1063">
        <f t="shared" ref="K73:K82" si="35">SUM(I73:J73)</f>
        <v>18</v>
      </c>
      <c r="L73" s="2025">
        <v>0</v>
      </c>
      <c r="M73" s="2025">
        <v>33</v>
      </c>
      <c r="N73" s="1063">
        <f t="shared" ref="N73:N83" si="36">SUM(L73:M73)</f>
        <v>33</v>
      </c>
      <c r="O73" s="2034"/>
      <c r="P73" s="2034"/>
      <c r="Q73" s="2034"/>
      <c r="R73" s="2034"/>
      <c r="S73" s="2034"/>
    </row>
    <row r="74" spans="1:19" s="1005" customFormat="1" ht="34.5" customHeight="1">
      <c r="A74" s="2027" t="s">
        <v>1045</v>
      </c>
      <c r="B74" s="1039" t="s">
        <v>1044</v>
      </c>
      <c r="C74" s="1063">
        <f>SUM(C72:C73)</f>
        <v>1</v>
      </c>
      <c r="D74" s="1063">
        <f t="shared" ref="D74:M74" si="37">SUM(D72:D73)</f>
        <v>152</v>
      </c>
      <c r="E74" s="1063">
        <f t="shared" si="33"/>
        <v>153</v>
      </c>
      <c r="F74" s="1063">
        <f t="shared" si="37"/>
        <v>2</v>
      </c>
      <c r="G74" s="1063">
        <f t="shared" si="37"/>
        <v>102</v>
      </c>
      <c r="H74" s="1063">
        <f t="shared" si="34"/>
        <v>104</v>
      </c>
      <c r="I74" s="1063">
        <f t="shared" si="37"/>
        <v>1</v>
      </c>
      <c r="J74" s="1063">
        <f t="shared" si="37"/>
        <v>81</v>
      </c>
      <c r="K74" s="1063">
        <f t="shared" si="37"/>
        <v>82</v>
      </c>
      <c r="L74" s="1063">
        <f t="shared" si="37"/>
        <v>0</v>
      </c>
      <c r="M74" s="1063">
        <f t="shared" si="37"/>
        <v>102</v>
      </c>
      <c r="N74" s="1063">
        <f t="shared" si="36"/>
        <v>102</v>
      </c>
      <c r="O74" s="2034"/>
      <c r="P74" s="2034"/>
      <c r="Q74" s="2034"/>
      <c r="R74" s="2034"/>
      <c r="S74" s="2034"/>
    </row>
    <row r="75" spans="1:19" s="1005" customFormat="1" ht="34.5" customHeight="1">
      <c r="A75" s="2023" t="s">
        <v>1046</v>
      </c>
      <c r="B75" s="1032" t="s">
        <v>1039</v>
      </c>
      <c r="C75" s="1024">
        <v>11</v>
      </c>
      <c r="D75" s="1063">
        <v>4</v>
      </c>
      <c r="E75" s="1063">
        <f t="shared" si="33"/>
        <v>15</v>
      </c>
      <c r="F75" s="1063">
        <v>6</v>
      </c>
      <c r="G75" s="1063">
        <v>7</v>
      </c>
      <c r="H75" s="1063">
        <f t="shared" si="34"/>
        <v>13</v>
      </c>
      <c r="I75" s="1063">
        <v>11</v>
      </c>
      <c r="J75" s="1063">
        <v>10</v>
      </c>
      <c r="K75" s="1063">
        <f t="shared" si="35"/>
        <v>21</v>
      </c>
      <c r="L75" s="1063">
        <v>2</v>
      </c>
      <c r="M75" s="1063">
        <v>11</v>
      </c>
      <c r="N75" s="1063">
        <f t="shared" si="36"/>
        <v>13</v>
      </c>
      <c r="O75" s="2034"/>
      <c r="P75" s="2034"/>
      <c r="Q75" s="2034"/>
      <c r="R75" s="2034"/>
      <c r="S75" s="2034"/>
    </row>
    <row r="76" spans="1:19" s="1005" customFormat="1" ht="34.5" customHeight="1">
      <c r="A76" s="1032" t="s">
        <v>1047</v>
      </c>
      <c r="B76" s="1031" t="s">
        <v>1042</v>
      </c>
      <c r="C76" s="2037">
        <v>2</v>
      </c>
      <c r="D76" s="2025">
        <v>155</v>
      </c>
      <c r="E76" s="1063">
        <f t="shared" si="33"/>
        <v>157</v>
      </c>
      <c r="F76" s="2025">
        <v>0</v>
      </c>
      <c r="G76" s="2025">
        <v>101</v>
      </c>
      <c r="H76" s="1063">
        <f t="shared" si="34"/>
        <v>101</v>
      </c>
      <c r="I76" s="2025">
        <v>0</v>
      </c>
      <c r="J76" s="2025">
        <v>50</v>
      </c>
      <c r="K76" s="1063">
        <f t="shared" si="35"/>
        <v>50</v>
      </c>
      <c r="L76" s="2025">
        <v>2</v>
      </c>
      <c r="M76" s="2025">
        <v>64</v>
      </c>
      <c r="N76" s="1063">
        <f t="shared" si="36"/>
        <v>66</v>
      </c>
      <c r="O76" s="2034"/>
      <c r="P76" s="2034"/>
      <c r="Q76" s="2034"/>
      <c r="R76" s="2034"/>
      <c r="S76" s="2034"/>
    </row>
    <row r="77" spans="1:19" s="1005" customFormat="1" ht="34.5" customHeight="1">
      <c r="A77" s="2027" t="s">
        <v>121</v>
      </c>
      <c r="B77" s="1039" t="s">
        <v>1044</v>
      </c>
      <c r="C77" s="1063">
        <f>SUM(C75:C76)</f>
        <v>13</v>
      </c>
      <c r="D77" s="1063">
        <f t="shared" ref="D77:M77" si="38">SUM(D75:D76)</f>
        <v>159</v>
      </c>
      <c r="E77" s="1063">
        <f t="shared" si="33"/>
        <v>172</v>
      </c>
      <c r="F77" s="1063">
        <f t="shared" si="38"/>
        <v>6</v>
      </c>
      <c r="G77" s="1063">
        <f t="shared" si="38"/>
        <v>108</v>
      </c>
      <c r="H77" s="1063">
        <f t="shared" si="34"/>
        <v>114</v>
      </c>
      <c r="I77" s="1063">
        <f t="shared" si="38"/>
        <v>11</v>
      </c>
      <c r="J77" s="1063">
        <f t="shared" si="38"/>
        <v>60</v>
      </c>
      <c r="K77" s="1063">
        <f t="shared" si="38"/>
        <v>71</v>
      </c>
      <c r="L77" s="1063">
        <f t="shared" si="38"/>
        <v>4</v>
      </c>
      <c r="M77" s="1063">
        <f t="shared" si="38"/>
        <v>75</v>
      </c>
      <c r="N77" s="1063">
        <f t="shared" si="36"/>
        <v>79</v>
      </c>
      <c r="O77" s="2034"/>
      <c r="P77" s="2034"/>
      <c r="Q77" s="2034"/>
      <c r="R77" s="2034"/>
      <c r="S77" s="2034"/>
    </row>
    <row r="78" spans="1:19" s="1005" customFormat="1" ht="34.5" customHeight="1">
      <c r="A78" s="2023" t="s">
        <v>1048</v>
      </c>
      <c r="B78" s="1032" t="s">
        <v>1039</v>
      </c>
      <c r="C78" s="1024">
        <v>0</v>
      </c>
      <c r="D78" s="1063">
        <v>142</v>
      </c>
      <c r="E78" s="1063">
        <f t="shared" si="33"/>
        <v>142</v>
      </c>
      <c r="F78" s="1063">
        <v>1</v>
      </c>
      <c r="G78" s="1063">
        <v>111</v>
      </c>
      <c r="H78" s="1063">
        <f t="shared" si="34"/>
        <v>112</v>
      </c>
      <c r="I78" s="1063">
        <v>0</v>
      </c>
      <c r="J78" s="1063">
        <v>64</v>
      </c>
      <c r="K78" s="1063">
        <f t="shared" si="35"/>
        <v>64</v>
      </c>
      <c r="L78" s="1063">
        <v>0</v>
      </c>
      <c r="M78" s="1063">
        <v>95</v>
      </c>
      <c r="N78" s="1063">
        <f t="shared" si="36"/>
        <v>95</v>
      </c>
      <c r="O78" s="2034"/>
      <c r="P78" s="2034"/>
      <c r="Q78" s="2034"/>
      <c r="R78" s="2034"/>
      <c r="S78" s="2034"/>
    </row>
    <row r="79" spans="1:19" s="1005" customFormat="1" ht="34.5" customHeight="1">
      <c r="A79" s="1032"/>
      <c r="B79" s="1031" t="s">
        <v>1042</v>
      </c>
      <c r="C79" s="2037">
        <v>0</v>
      </c>
      <c r="D79" s="2025">
        <v>4</v>
      </c>
      <c r="E79" s="1063">
        <f t="shared" si="33"/>
        <v>4</v>
      </c>
      <c r="F79" s="2025">
        <v>0</v>
      </c>
      <c r="G79" s="2025">
        <v>0</v>
      </c>
      <c r="H79" s="1063">
        <f t="shared" si="34"/>
        <v>0</v>
      </c>
      <c r="I79" s="2025">
        <v>0</v>
      </c>
      <c r="J79" s="2025">
        <v>0</v>
      </c>
      <c r="K79" s="1063">
        <f t="shared" si="35"/>
        <v>0</v>
      </c>
      <c r="L79" s="2025">
        <v>0</v>
      </c>
      <c r="M79" s="2025">
        <v>0</v>
      </c>
      <c r="N79" s="1063">
        <f t="shared" si="36"/>
        <v>0</v>
      </c>
      <c r="O79" s="2034"/>
      <c r="P79" s="2034"/>
      <c r="Q79" s="2034"/>
      <c r="R79" s="2034"/>
      <c r="S79" s="2034"/>
    </row>
    <row r="80" spans="1:19" s="1005" customFormat="1" ht="34.5" customHeight="1">
      <c r="A80" s="2027" t="s">
        <v>1049</v>
      </c>
      <c r="B80" s="1039" t="s">
        <v>1044</v>
      </c>
      <c r="C80" s="1063">
        <f>SUM(C78:C79)</f>
        <v>0</v>
      </c>
      <c r="D80" s="1063">
        <f t="shared" ref="D80:M80" si="39">SUM(D78:D79)</f>
        <v>146</v>
      </c>
      <c r="E80" s="1063">
        <f t="shared" si="33"/>
        <v>146</v>
      </c>
      <c r="F80" s="1063">
        <f t="shared" si="39"/>
        <v>1</v>
      </c>
      <c r="G80" s="1063">
        <f t="shared" si="39"/>
        <v>111</v>
      </c>
      <c r="H80" s="1063">
        <f t="shared" si="34"/>
        <v>112</v>
      </c>
      <c r="I80" s="1063">
        <f t="shared" si="39"/>
        <v>0</v>
      </c>
      <c r="J80" s="1063">
        <f t="shared" si="39"/>
        <v>64</v>
      </c>
      <c r="K80" s="1063">
        <f t="shared" si="39"/>
        <v>64</v>
      </c>
      <c r="L80" s="1063">
        <f t="shared" si="39"/>
        <v>0</v>
      </c>
      <c r="M80" s="1063">
        <f t="shared" si="39"/>
        <v>95</v>
      </c>
      <c r="N80" s="1063">
        <f t="shared" si="36"/>
        <v>95</v>
      </c>
      <c r="O80" s="2034"/>
      <c r="P80" s="2034"/>
      <c r="Q80" s="2034"/>
      <c r="R80" s="2034"/>
      <c r="S80" s="2034"/>
    </row>
    <row r="81" spans="1:19" s="1005" customFormat="1" ht="34.5" customHeight="1">
      <c r="A81" s="2023" t="s">
        <v>1050</v>
      </c>
      <c r="B81" s="2036" t="s">
        <v>1039</v>
      </c>
      <c r="C81" s="1024">
        <v>30</v>
      </c>
      <c r="D81" s="1063">
        <v>78</v>
      </c>
      <c r="E81" s="1063">
        <f t="shared" si="33"/>
        <v>108</v>
      </c>
      <c r="F81" s="1063">
        <v>1</v>
      </c>
      <c r="G81" s="1063">
        <v>37</v>
      </c>
      <c r="H81" s="1063">
        <f t="shared" si="34"/>
        <v>38</v>
      </c>
      <c r="I81" s="1063">
        <v>10</v>
      </c>
      <c r="J81" s="1063">
        <v>29</v>
      </c>
      <c r="K81" s="1063">
        <f t="shared" si="35"/>
        <v>39</v>
      </c>
      <c r="L81" s="1063">
        <v>19</v>
      </c>
      <c r="M81" s="1063">
        <v>31</v>
      </c>
      <c r="N81" s="1063">
        <f t="shared" si="36"/>
        <v>50</v>
      </c>
      <c r="O81" s="2034"/>
      <c r="P81" s="2034"/>
      <c r="Q81" s="2034"/>
      <c r="R81" s="2034"/>
      <c r="S81" s="2034"/>
    </row>
    <row r="82" spans="1:19" s="1005" customFormat="1" ht="34.5" customHeight="1">
      <c r="A82" s="1032" t="s">
        <v>1051</v>
      </c>
      <c r="B82" s="1031" t="s">
        <v>1042</v>
      </c>
      <c r="C82" s="2037">
        <v>4</v>
      </c>
      <c r="D82" s="2025">
        <v>36</v>
      </c>
      <c r="E82" s="1063">
        <f t="shared" si="33"/>
        <v>40</v>
      </c>
      <c r="F82" s="2025">
        <v>0</v>
      </c>
      <c r="G82" s="2025">
        <v>11</v>
      </c>
      <c r="H82" s="1063">
        <f t="shared" si="34"/>
        <v>11</v>
      </c>
      <c r="I82" s="2025">
        <v>1</v>
      </c>
      <c r="J82" s="2025">
        <v>2</v>
      </c>
      <c r="K82" s="1063">
        <f t="shared" si="35"/>
        <v>3</v>
      </c>
      <c r="L82" s="2025">
        <v>3</v>
      </c>
      <c r="M82" s="2025">
        <v>5</v>
      </c>
      <c r="N82" s="1063">
        <f t="shared" si="36"/>
        <v>8</v>
      </c>
      <c r="O82" s="2034"/>
      <c r="P82" s="2034"/>
      <c r="Q82" s="2034"/>
      <c r="R82" s="2034"/>
      <c r="S82" s="2034"/>
    </row>
    <row r="83" spans="1:19" s="1005" customFormat="1" ht="34.5" customHeight="1">
      <c r="A83" s="2027" t="s">
        <v>1052</v>
      </c>
      <c r="B83" s="1039" t="s">
        <v>1044</v>
      </c>
      <c r="C83" s="2029">
        <f>SUM(C81:C82)</f>
        <v>34</v>
      </c>
      <c r="D83" s="2029">
        <f t="shared" ref="D83:M83" si="40">SUM(D81:D82)</f>
        <v>114</v>
      </c>
      <c r="E83" s="1063">
        <f t="shared" si="33"/>
        <v>148</v>
      </c>
      <c r="F83" s="2029">
        <f t="shared" si="40"/>
        <v>1</v>
      </c>
      <c r="G83" s="2029">
        <f t="shared" si="40"/>
        <v>48</v>
      </c>
      <c r="H83" s="1063">
        <f t="shared" si="34"/>
        <v>49</v>
      </c>
      <c r="I83" s="2029">
        <f t="shared" si="40"/>
        <v>11</v>
      </c>
      <c r="J83" s="2029">
        <f t="shared" si="40"/>
        <v>31</v>
      </c>
      <c r="K83" s="2029">
        <f t="shared" si="40"/>
        <v>42</v>
      </c>
      <c r="L83" s="2029">
        <f t="shared" si="40"/>
        <v>22</v>
      </c>
      <c r="M83" s="2029">
        <f t="shared" si="40"/>
        <v>36</v>
      </c>
      <c r="N83" s="1063">
        <f t="shared" si="36"/>
        <v>58</v>
      </c>
      <c r="O83" s="2034"/>
      <c r="P83" s="2034"/>
      <c r="Q83" s="2034"/>
      <c r="R83" s="2034"/>
      <c r="S83" s="2034"/>
    </row>
    <row r="84" spans="1:19" ht="34.5" customHeight="1"/>
    <row r="85" spans="1:19" ht="34.5" customHeight="1"/>
    <row r="86" spans="1:19" ht="34.5" customHeight="1"/>
    <row r="87" spans="1:19" ht="34.5" customHeight="1"/>
    <row r="88" spans="1:19" ht="34.5" customHeight="1"/>
    <row r="89" spans="1:19" ht="34.5" customHeight="1"/>
    <row r="90" spans="1:19" ht="34.5" customHeight="1"/>
    <row r="91" spans="1:19" ht="34.5" customHeight="1"/>
    <row r="92" spans="1:19" ht="34.5" customHeight="1"/>
  </sheetData>
  <dataConsolidate/>
  <mergeCells count="15">
    <mergeCell ref="A5:B5"/>
    <mergeCell ref="O5:P5"/>
    <mergeCell ref="A1:N1"/>
    <mergeCell ref="A2:N2"/>
    <mergeCell ref="R3:S3"/>
    <mergeCell ref="A4:B4"/>
    <mergeCell ref="O4:P4"/>
    <mergeCell ref="A69:B69"/>
    <mergeCell ref="A70:B70"/>
    <mergeCell ref="A21:B21"/>
    <mergeCell ref="A22:B22"/>
    <mergeCell ref="A37:B37"/>
    <mergeCell ref="A38:B38"/>
    <mergeCell ref="A53:B53"/>
    <mergeCell ref="A54:B54"/>
  </mergeCells>
  <printOptions horizontalCentered="1" verticalCentered="1"/>
  <pageMargins left="0.74803149606299213" right="0.74803149606299213" top="0.98425196850393704" bottom="0.98425196850393704" header="0.51181102362204722" footer="0.51181102362204722"/>
  <pageSetup paperSize="9" scale="65" orientation="portrait" verticalDpi="1200" r:id="rId1"/>
  <headerFooter alignWithMargins="0"/>
  <rowBreaks count="2" manualBreakCount="2">
    <brk id="35" max="16383" man="1"/>
    <brk id="67" max="18" man="1"/>
  </rowBreaks>
  <colBreaks count="1" manualBreakCount="1">
    <brk id="14" max="151"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C0BA7-353A-44C2-9107-0CA27D313C33}">
  <dimension ref="A1:S107"/>
  <sheetViews>
    <sheetView showGridLines="0" zoomScaleNormal="100" zoomScaleSheetLayoutView="75" workbookViewId="0">
      <selection activeCell="L16" sqref="L16"/>
    </sheetView>
  </sheetViews>
  <sheetFormatPr defaultRowHeight="12.75"/>
  <cols>
    <col min="1" max="1" width="11.85546875" style="987" customWidth="1"/>
    <col min="2" max="2" width="8.5703125" style="987" customWidth="1"/>
    <col min="3" max="3" width="5.7109375" style="1069" customWidth="1"/>
    <col min="4" max="4" width="8.7109375" style="1069" customWidth="1"/>
    <col min="5" max="5" width="7.7109375" style="1069" customWidth="1"/>
    <col min="6" max="6" width="5.5703125" style="1069" customWidth="1"/>
    <col min="7" max="7" width="8.7109375" style="1069" customWidth="1"/>
    <col min="8" max="8" width="7.7109375" style="1069" customWidth="1"/>
    <col min="9" max="9" width="6" style="1069" customWidth="1"/>
    <col min="10" max="10" width="8.7109375" style="1069" customWidth="1"/>
    <col min="11" max="11" width="7.7109375" style="1069" customWidth="1"/>
    <col min="12" max="12" width="5.7109375" style="1069" customWidth="1"/>
    <col min="13" max="13" width="8.7109375" style="1069" customWidth="1"/>
    <col min="14" max="14" width="7.7109375" style="1069" customWidth="1"/>
    <col min="15" max="15" width="21" style="987" customWidth="1"/>
    <col min="16" max="16" width="19" style="987" customWidth="1"/>
    <col min="17" max="18" width="15.7109375" style="987" customWidth="1"/>
    <col min="19" max="19" width="13.7109375" style="987" customWidth="1"/>
    <col min="20" max="256" width="9.140625" style="987"/>
    <col min="257" max="257" width="11.85546875" style="987" customWidth="1"/>
    <col min="258" max="258" width="8.5703125" style="987" customWidth="1"/>
    <col min="259" max="259" width="5.7109375" style="987" customWidth="1"/>
    <col min="260" max="260" width="8.7109375" style="987" customWidth="1"/>
    <col min="261" max="261" width="7.7109375" style="987" customWidth="1"/>
    <col min="262" max="262" width="5.5703125" style="987" customWidth="1"/>
    <col min="263" max="263" width="8.7109375" style="987" customWidth="1"/>
    <col min="264" max="264" width="7.7109375" style="987" customWidth="1"/>
    <col min="265" max="265" width="6" style="987" customWidth="1"/>
    <col min="266" max="266" width="8.7109375" style="987" customWidth="1"/>
    <col min="267" max="267" width="7.7109375" style="987" customWidth="1"/>
    <col min="268" max="268" width="5.7109375" style="987" customWidth="1"/>
    <col min="269" max="269" width="8.7109375" style="987" customWidth="1"/>
    <col min="270" max="270" width="7.7109375" style="987" customWidth="1"/>
    <col min="271" max="271" width="21" style="987" customWidth="1"/>
    <col min="272" max="272" width="19" style="987" customWidth="1"/>
    <col min="273" max="274" width="15.7109375" style="987" customWidth="1"/>
    <col min="275" max="275" width="13.7109375" style="987" customWidth="1"/>
    <col min="276" max="512" width="9.140625" style="987"/>
    <col min="513" max="513" width="11.85546875" style="987" customWidth="1"/>
    <col min="514" max="514" width="8.5703125" style="987" customWidth="1"/>
    <col min="515" max="515" width="5.7109375" style="987" customWidth="1"/>
    <col min="516" max="516" width="8.7109375" style="987" customWidth="1"/>
    <col min="517" max="517" width="7.7109375" style="987" customWidth="1"/>
    <col min="518" max="518" width="5.5703125" style="987" customWidth="1"/>
    <col min="519" max="519" width="8.7109375" style="987" customWidth="1"/>
    <col min="520" max="520" width="7.7109375" style="987" customWidth="1"/>
    <col min="521" max="521" width="6" style="987" customWidth="1"/>
    <col min="522" max="522" width="8.7109375" style="987" customWidth="1"/>
    <col min="523" max="523" width="7.7109375" style="987" customWidth="1"/>
    <col min="524" max="524" width="5.7109375" style="987" customWidth="1"/>
    <col min="525" max="525" width="8.7109375" style="987" customWidth="1"/>
    <col min="526" max="526" width="7.7109375" style="987" customWidth="1"/>
    <col min="527" max="527" width="21" style="987" customWidth="1"/>
    <col min="528" max="528" width="19" style="987" customWidth="1"/>
    <col min="529" max="530" width="15.7109375" style="987" customWidth="1"/>
    <col min="531" max="531" width="13.7109375" style="987" customWidth="1"/>
    <col min="532" max="768" width="9.140625" style="987"/>
    <col min="769" max="769" width="11.85546875" style="987" customWidth="1"/>
    <col min="770" max="770" width="8.5703125" style="987" customWidth="1"/>
    <col min="771" max="771" width="5.7109375" style="987" customWidth="1"/>
    <col min="772" max="772" width="8.7109375" style="987" customWidth="1"/>
    <col min="773" max="773" width="7.7109375" style="987" customWidth="1"/>
    <col min="774" max="774" width="5.5703125" style="987" customWidth="1"/>
    <col min="775" max="775" width="8.7109375" style="987" customWidth="1"/>
    <col min="776" max="776" width="7.7109375" style="987" customWidth="1"/>
    <col min="777" max="777" width="6" style="987" customWidth="1"/>
    <col min="778" max="778" width="8.7109375" style="987" customWidth="1"/>
    <col min="779" max="779" width="7.7109375" style="987" customWidth="1"/>
    <col min="780" max="780" width="5.7109375" style="987" customWidth="1"/>
    <col min="781" max="781" width="8.7109375" style="987" customWidth="1"/>
    <col min="782" max="782" width="7.7109375" style="987" customWidth="1"/>
    <col min="783" max="783" width="21" style="987" customWidth="1"/>
    <col min="784" max="784" width="19" style="987" customWidth="1"/>
    <col min="785" max="786" width="15.7109375" style="987" customWidth="1"/>
    <col min="787" max="787" width="13.7109375" style="987" customWidth="1"/>
    <col min="788" max="1024" width="9.140625" style="987"/>
    <col min="1025" max="1025" width="11.85546875" style="987" customWidth="1"/>
    <col min="1026" max="1026" width="8.5703125" style="987" customWidth="1"/>
    <col min="1027" max="1027" width="5.7109375" style="987" customWidth="1"/>
    <col min="1028" max="1028" width="8.7109375" style="987" customWidth="1"/>
    <col min="1029" max="1029" width="7.7109375" style="987" customWidth="1"/>
    <col min="1030" max="1030" width="5.5703125" style="987" customWidth="1"/>
    <col min="1031" max="1031" width="8.7109375" style="987" customWidth="1"/>
    <col min="1032" max="1032" width="7.7109375" style="987" customWidth="1"/>
    <col min="1033" max="1033" width="6" style="987" customWidth="1"/>
    <col min="1034" max="1034" width="8.7109375" style="987" customWidth="1"/>
    <col min="1035" max="1035" width="7.7109375" style="987" customWidth="1"/>
    <col min="1036" max="1036" width="5.7109375" style="987" customWidth="1"/>
    <col min="1037" max="1037" width="8.7109375" style="987" customWidth="1"/>
    <col min="1038" max="1038" width="7.7109375" style="987" customWidth="1"/>
    <col min="1039" max="1039" width="21" style="987" customWidth="1"/>
    <col min="1040" max="1040" width="19" style="987" customWidth="1"/>
    <col min="1041" max="1042" width="15.7109375" style="987" customWidth="1"/>
    <col min="1043" max="1043" width="13.7109375" style="987" customWidth="1"/>
    <col min="1044" max="1280" width="9.140625" style="987"/>
    <col min="1281" max="1281" width="11.85546875" style="987" customWidth="1"/>
    <col min="1282" max="1282" width="8.5703125" style="987" customWidth="1"/>
    <col min="1283" max="1283" width="5.7109375" style="987" customWidth="1"/>
    <col min="1284" max="1284" width="8.7109375" style="987" customWidth="1"/>
    <col min="1285" max="1285" width="7.7109375" style="987" customWidth="1"/>
    <col min="1286" max="1286" width="5.5703125" style="987" customWidth="1"/>
    <col min="1287" max="1287" width="8.7109375" style="987" customWidth="1"/>
    <col min="1288" max="1288" width="7.7109375" style="987" customWidth="1"/>
    <col min="1289" max="1289" width="6" style="987" customWidth="1"/>
    <col min="1290" max="1290" width="8.7109375" style="987" customWidth="1"/>
    <col min="1291" max="1291" width="7.7109375" style="987" customWidth="1"/>
    <col min="1292" max="1292" width="5.7109375" style="987" customWidth="1"/>
    <col min="1293" max="1293" width="8.7109375" style="987" customWidth="1"/>
    <col min="1294" max="1294" width="7.7109375" style="987" customWidth="1"/>
    <col min="1295" max="1295" width="21" style="987" customWidth="1"/>
    <col min="1296" max="1296" width="19" style="987" customWidth="1"/>
    <col min="1297" max="1298" width="15.7109375" style="987" customWidth="1"/>
    <col min="1299" max="1299" width="13.7109375" style="987" customWidth="1"/>
    <col min="1300" max="1536" width="9.140625" style="987"/>
    <col min="1537" max="1537" width="11.85546875" style="987" customWidth="1"/>
    <col min="1538" max="1538" width="8.5703125" style="987" customWidth="1"/>
    <col min="1539" max="1539" width="5.7109375" style="987" customWidth="1"/>
    <col min="1540" max="1540" width="8.7109375" style="987" customWidth="1"/>
    <col min="1541" max="1541" width="7.7109375" style="987" customWidth="1"/>
    <col min="1542" max="1542" width="5.5703125" style="987" customWidth="1"/>
    <col min="1543" max="1543" width="8.7109375" style="987" customWidth="1"/>
    <col min="1544" max="1544" width="7.7109375" style="987" customWidth="1"/>
    <col min="1545" max="1545" width="6" style="987" customWidth="1"/>
    <col min="1546" max="1546" width="8.7109375" style="987" customWidth="1"/>
    <col min="1547" max="1547" width="7.7109375" style="987" customWidth="1"/>
    <col min="1548" max="1548" width="5.7109375" style="987" customWidth="1"/>
    <col min="1549" max="1549" width="8.7109375" style="987" customWidth="1"/>
    <col min="1550" max="1550" width="7.7109375" style="987" customWidth="1"/>
    <col min="1551" max="1551" width="21" style="987" customWidth="1"/>
    <col min="1552" max="1552" width="19" style="987" customWidth="1"/>
    <col min="1553" max="1554" width="15.7109375" style="987" customWidth="1"/>
    <col min="1555" max="1555" width="13.7109375" style="987" customWidth="1"/>
    <col min="1556" max="1792" width="9.140625" style="987"/>
    <col min="1793" max="1793" width="11.85546875" style="987" customWidth="1"/>
    <col min="1794" max="1794" width="8.5703125" style="987" customWidth="1"/>
    <col min="1795" max="1795" width="5.7109375" style="987" customWidth="1"/>
    <col min="1796" max="1796" width="8.7109375" style="987" customWidth="1"/>
    <col min="1797" max="1797" width="7.7109375" style="987" customWidth="1"/>
    <col min="1798" max="1798" width="5.5703125" style="987" customWidth="1"/>
    <col min="1799" max="1799" width="8.7109375" style="987" customWidth="1"/>
    <col min="1800" max="1800" width="7.7109375" style="987" customWidth="1"/>
    <col min="1801" max="1801" width="6" style="987" customWidth="1"/>
    <col min="1802" max="1802" width="8.7109375" style="987" customWidth="1"/>
    <col min="1803" max="1803" width="7.7109375" style="987" customWidth="1"/>
    <col min="1804" max="1804" width="5.7109375" style="987" customWidth="1"/>
    <col min="1805" max="1805" width="8.7109375" style="987" customWidth="1"/>
    <col min="1806" max="1806" width="7.7109375" style="987" customWidth="1"/>
    <col min="1807" max="1807" width="21" style="987" customWidth="1"/>
    <col min="1808" max="1808" width="19" style="987" customWidth="1"/>
    <col min="1809" max="1810" width="15.7109375" style="987" customWidth="1"/>
    <col min="1811" max="1811" width="13.7109375" style="987" customWidth="1"/>
    <col min="1812" max="2048" width="9.140625" style="987"/>
    <col min="2049" max="2049" width="11.85546875" style="987" customWidth="1"/>
    <col min="2050" max="2050" width="8.5703125" style="987" customWidth="1"/>
    <col min="2051" max="2051" width="5.7109375" style="987" customWidth="1"/>
    <col min="2052" max="2052" width="8.7109375" style="987" customWidth="1"/>
    <col min="2053" max="2053" width="7.7109375" style="987" customWidth="1"/>
    <col min="2054" max="2054" width="5.5703125" style="987" customWidth="1"/>
    <col min="2055" max="2055" width="8.7109375" style="987" customWidth="1"/>
    <col min="2056" max="2056" width="7.7109375" style="987" customWidth="1"/>
    <col min="2057" max="2057" width="6" style="987" customWidth="1"/>
    <col min="2058" max="2058" width="8.7109375" style="987" customWidth="1"/>
    <col min="2059" max="2059" width="7.7109375" style="987" customWidth="1"/>
    <col min="2060" max="2060" width="5.7109375" style="987" customWidth="1"/>
    <col min="2061" max="2061" width="8.7109375" style="987" customWidth="1"/>
    <col min="2062" max="2062" width="7.7109375" style="987" customWidth="1"/>
    <col min="2063" max="2063" width="21" style="987" customWidth="1"/>
    <col min="2064" max="2064" width="19" style="987" customWidth="1"/>
    <col min="2065" max="2066" width="15.7109375" style="987" customWidth="1"/>
    <col min="2067" max="2067" width="13.7109375" style="987" customWidth="1"/>
    <col min="2068" max="2304" width="9.140625" style="987"/>
    <col min="2305" max="2305" width="11.85546875" style="987" customWidth="1"/>
    <col min="2306" max="2306" width="8.5703125" style="987" customWidth="1"/>
    <col min="2307" max="2307" width="5.7109375" style="987" customWidth="1"/>
    <col min="2308" max="2308" width="8.7109375" style="987" customWidth="1"/>
    <col min="2309" max="2309" width="7.7109375" style="987" customWidth="1"/>
    <col min="2310" max="2310" width="5.5703125" style="987" customWidth="1"/>
    <col min="2311" max="2311" width="8.7109375" style="987" customWidth="1"/>
    <col min="2312" max="2312" width="7.7109375" style="987" customWidth="1"/>
    <col min="2313" max="2313" width="6" style="987" customWidth="1"/>
    <col min="2314" max="2314" width="8.7109375" style="987" customWidth="1"/>
    <col min="2315" max="2315" width="7.7109375" style="987" customWidth="1"/>
    <col min="2316" max="2316" width="5.7109375" style="987" customWidth="1"/>
    <col min="2317" max="2317" width="8.7109375" style="987" customWidth="1"/>
    <col min="2318" max="2318" width="7.7109375" style="987" customWidth="1"/>
    <col min="2319" max="2319" width="21" style="987" customWidth="1"/>
    <col min="2320" max="2320" width="19" style="987" customWidth="1"/>
    <col min="2321" max="2322" width="15.7109375" style="987" customWidth="1"/>
    <col min="2323" max="2323" width="13.7109375" style="987" customWidth="1"/>
    <col min="2324" max="2560" width="9.140625" style="987"/>
    <col min="2561" max="2561" width="11.85546875" style="987" customWidth="1"/>
    <col min="2562" max="2562" width="8.5703125" style="987" customWidth="1"/>
    <col min="2563" max="2563" width="5.7109375" style="987" customWidth="1"/>
    <col min="2564" max="2564" width="8.7109375" style="987" customWidth="1"/>
    <col min="2565" max="2565" width="7.7109375" style="987" customWidth="1"/>
    <col min="2566" max="2566" width="5.5703125" style="987" customWidth="1"/>
    <col min="2567" max="2567" width="8.7109375" style="987" customWidth="1"/>
    <col min="2568" max="2568" width="7.7109375" style="987" customWidth="1"/>
    <col min="2569" max="2569" width="6" style="987" customWidth="1"/>
    <col min="2570" max="2570" width="8.7109375" style="987" customWidth="1"/>
    <col min="2571" max="2571" width="7.7109375" style="987" customWidth="1"/>
    <col min="2572" max="2572" width="5.7109375" style="987" customWidth="1"/>
    <col min="2573" max="2573" width="8.7109375" style="987" customWidth="1"/>
    <col min="2574" max="2574" width="7.7109375" style="987" customWidth="1"/>
    <col min="2575" max="2575" width="21" style="987" customWidth="1"/>
    <col min="2576" max="2576" width="19" style="987" customWidth="1"/>
    <col min="2577" max="2578" width="15.7109375" style="987" customWidth="1"/>
    <col min="2579" max="2579" width="13.7109375" style="987" customWidth="1"/>
    <col min="2580" max="2816" width="9.140625" style="987"/>
    <col min="2817" max="2817" width="11.85546875" style="987" customWidth="1"/>
    <col min="2818" max="2818" width="8.5703125" style="987" customWidth="1"/>
    <col min="2819" max="2819" width="5.7109375" style="987" customWidth="1"/>
    <col min="2820" max="2820" width="8.7109375" style="987" customWidth="1"/>
    <col min="2821" max="2821" width="7.7109375" style="987" customWidth="1"/>
    <col min="2822" max="2822" width="5.5703125" style="987" customWidth="1"/>
    <col min="2823" max="2823" width="8.7109375" style="987" customWidth="1"/>
    <col min="2824" max="2824" width="7.7109375" style="987" customWidth="1"/>
    <col min="2825" max="2825" width="6" style="987" customWidth="1"/>
    <col min="2826" max="2826" width="8.7109375" style="987" customWidth="1"/>
    <col min="2827" max="2827" width="7.7109375" style="987" customWidth="1"/>
    <col min="2828" max="2828" width="5.7109375" style="987" customWidth="1"/>
    <col min="2829" max="2829" width="8.7109375" style="987" customWidth="1"/>
    <col min="2830" max="2830" width="7.7109375" style="987" customWidth="1"/>
    <col min="2831" max="2831" width="21" style="987" customWidth="1"/>
    <col min="2832" max="2832" width="19" style="987" customWidth="1"/>
    <col min="2833" max="2834" width="15.7109375" style="987" customWidth="1"/>
    <col min="2835" max="2835" width="13.7109375" style="987" customWidth="1"/>
    <col min="2836" max="3072" width="9.140625" style="987"/>
    <col min="3073" max="3073" width="11.85546875" style="987" customWidth="1"/>
    <col min="3074" max="3074" width="8.5703125" style="987" customWidth="1"/>
    <col min="3075" max="3075" width="5.7109375" style="987" customWidth="1"/>
    <col min="3076" max="3076" width="8.7109375" style="987" customWidth="1"/>
    <col min="3077" max="3077" width="7.7109375" style="987" customWidth="1"/>
    <col min="3078" max="3078" width="5.5703125" style="987" customWidth="1"/>
    <col min="3079" max="3079" width="8.7109375" style="987" customWidth="1"/>
    <col min="3080" max="3080" width="7.7109375" style="987" customWidth="1"/>
    <col min="3081" max="3081" width="6" style="987" customWidth="1"/>
    <col min="3082" max="3082" width="8.7109375" style="987" customWidth="1"/>
    <col min="3083" max="3083" width="7.7109375" style="987" customWidth="1"/>
    <col min="3084" max="3084" width="5.7109375" style="987" customWidth="1"/>
    <col min="3085" max="3085" width="8.7109375" style="987" customWidth="1"/>
    <col min="3086" max="3086" width="7.7109375" style="987" customWidth="1"/>
    <col min="3087" max="3087" width="21" style="987" customWidth="1"/>
    <col min="3088" max="3088" width="19" style="987" customWidth="1"/>
    <col min="3089" max="3090" width="15.7109375" style="987" customWidth="1"/>
    <col min="3091" max="3091" width="13.7109375" style="987" customWidth="1"/>
    <col min="3092" max="3328" width="9.140625" style="987"/>
    <col min="3329" max="3329" width="11.85546875" style="987" customWidth="1"/>
    <col min="3330" max="3330" width="8.5703125" style="987" customWidth="1"/>
    <col min="3331" max="3331" width="5.7109375" style="987" customWidth="1"/>
    <col min="3332" max="3332" width="8.7109375" style="987" customWidth="1"/>
    <col min="3333" max="3333" width="7.7109375" style="987" customWidth="1"/>
    <col min="3334" max="3334" width="5.5703125" style="987" customWidth="1"/>
    <col min="3335" max="3335" width="8.7109375" style="987" customWidth="1"/>
    <col min="3336" max="3336" width="7.7109375" style="987" customWidth="1"/>
    <col min="3337" max="3337" width="6" style="987" customWidth="1"/>
    <col min="3338" max="3338" width="8.7109375" style="987" customWidth="1"/>
    <col min="3339" max="3339" width="7.7109375" style="987" customWidth="1"/>
    <col min="3340" max="3340" width="5.7109375" style="987" customWidth="1"/>
    <col min="3341" max="3341" width="8.7109375" style="987" customWidth="1"/>
    <col min="3342" max="3342" width="7.7109375" style="987" customWidth="1"/>
    <col min="3343" max="3343" width="21" style="987" customWidth="1"/>
    <col min="3344" max="3344" width="19" style="987" customWidth="1"/>
    <col min="3345" max="3346" width="15.7109375" style="987" customWidth="1"/>
    <col min="3347" max="3347" width="13.7109375" style="987" customWidth="1"/>
    <col min="3348" max="3584" width="9.140625" style="987"/>
    <col min="3585" max="3585" width="11.85546875" style="987" customWidth="1"/>
    <col min="3586" max="3586" width="8.5703125" style="987" customWidth="1"/>
    <col min="3587" max="3587" width="5.7109375" style="987" customWidth="1"/>
    <col min="3588" max="3588" width="8.7109375" style="987" customWidth="1"/>
    <col min="3589" max="3589" width="7.7109375" style="987" customWidth="1"/>
    <col min="3590" max="3590" width="5.5703125" style="987" customWidth="1"/>
    <col min="3591" max="3591" width="8.7109375" style="987" customWidth="1"/>
    <col min="3592" max="3592" width="7.7109375" style="987" customWidth="1"/>
    <col min="3593" max="3593" width="6" style="987" customWidth="1"/>
    <col min="3594" max="3594" width="8.7109375" style="987" customWidth="1"/>
    <col min="3595" max="3595" width="7.7109375" style="987" customWidth="1"/>
    <col min="3596" max="3596" width="5.7109375" style="987" customWidth="1"/>
    <col min="3597" max="3597" width="8.7109375" style="987" customWidth="1"/>
    <col min="3598" max="3598" width="7.7109375" style="987" customWidth="1"/>
    <col min="3599" max="3599" width="21" style="987" customWidth="1"/>
    <col min="3600" max="3600" width="19" style="987" customWidth="1"/>
    <col min="3601" max="3602" width="15.7109375" style="987" customWidth="1"/>
    <col min="3603" max="3603" width="13.7109375" style="987" customWidth="1"/>
    <col min="3604" max="3840" width="9.140625" style="987"/>
    <col min="3841" max="3841" width="11.85546875" style="987" customWidth="1"/>
    <col min="3842" max="3842" width="8.5703125" style="987" customWidth="1"/>
    <col min="3843" max="3843" width="5.7109375" style="987" customWidth="1"/>
    <col min="3844" max="3844" width="8.7109375" style="987" customWidth="1"/>
    <col min="3845" max="3845" width="7.7109375" style="987" customWidth="1"/>
    <col min="3846" max="3846" width="5.5703125" style="987" customWidth="1"/>
    <col min="3847" max="3847" width="8.7109375" style="987" customWidth="1"/>
    <col min="3848" max="3848" width="7.7109375" style="987" customWidth="1"/>
    <col min="3849" max="3849" width="6" style="987" customWidth="1"/>
    <col min="3850" max="3850" width="8.7109375" style="987" customWidth="1"/>
    <col min="3851" max="3851" width="7.7109375" style="987" customWidth="1"/>
    <col min="3852" max="3852" width="5.7109375" style="987" customWidth="1"/>
    <col min="3853" max="3853" width="8.7109375" style="987" customWidth="1"/>
    <col min="3854" max="3854" width="7.7109375" style="987" customWidth="1"/>
    <col min="3855" max="3855" width="21" style="987" customWidth="1"/>
    <col min="3856" max="3856" width="19" style="987" customWidth="1"/>
    <col min="3857" max="3858" width="15.7109375" style="987" customWidth="1"/>
    <col min="3859" max="3859" width="13.7109375" style="987" customWidth="1"/>
    <col min="3860" max="4096" width="9.140625" style="987"/>
    <col min="4097" max="4097" width="11.85546875" style="987" customWidth="1"/>
    <col min="4098" max="4098" width="8.5703125" style="987" customWidth="1"/>
    <col min="4099" max="4099" width="5.7109375" style="987" customWidth="1"/>
    <col min="4100" max="4100" width="8.7109375" style="987" customWidth="1"/>
    <col min="4101" max="4101" width="7.7109375" style="987" customWidth="1"/>
    <col min="4102" max="4102" width="5.5703125" style="987" customWidth="1"/>
    <col min="4103" max="4103" width="8.7109375" style="987" customWidth="1"/>
    <col min="4104" max="4104" width="7.7109375" style="987" customWidth="1"/>
    <col min="4105" max="4105" width="6" style="987" customWidth="1"/>
    <col min="4106" max="4106" width="8.7109375" style="987" customWidth="1"/>
    <col min="4107" max="4107" width="7.7109375" style="987" customWidth="1"/>
    <col min="4108" max="4108" width="5.7109375" style="987" customWidth="1"/>
    <col min="4109" max="4109" width="8.7109375" style="987" customWidth="1"/>
    <col min="4110" max="4110" width="7.7109375" style="987" customWidth="1"/>
    <col min="4111" max="4111" width="21" style="987" customWidth="1"/>
    <col min="4112" max="4112" width="19" style="987" customWidth="1"/>
    <col min="4113" max="4114" width="15.7109375" style="987" customWidth="1"/>
    <col min="4115" max="4115" width="13.7109375" style="987" customWidth="1"/>
    <col min="4116" max="4352" width="9.140625" style="987"/>
    <col min="4353" max="4353" width="11.85546875" style="987" customWidth="1"/>
    <col min="4354" max="4354" width="8.5703125" style="987" customWidth="1"/>
    <col min="4355" max="4355" width="5.7109375" style="987" customWidth="1"/>
    <col min="4356" max="4356" width="8.7109375" style="987" customWidth="1"/>
    <col min="4357" max="4357" width="7.7109375" style="987" customWidth="1"/>
    <col min="4358" max="4358" width="5.5703125" style="987" customWidth="1"/>
    <col min="4359" max="4359" width="8.7109375" style="987" customWidth="1"/>
    <col min="4360" max="4360" width="7.7109375" style="987" customWidth="1"/>
    <col min="4361" max="4361" width="6" style="987" customWidth="1"/>
    <col min="4362" max="4362" width="8.7109375" style="987" customWidth="1"/>
    <col min="4363" max="4363" width="7.7109375" style="987" customWidth="1"/>
    <col min="4364" max="4364" width="5.7109375" style="987" customWidth="1"/>
    <col min="4365" max="4365" width="8.7109375" style="987" customWidth="1"/>
    <col min="4366" max="4366" width="7.7109375" style="987" customWidth="1"/>
    <col min="4367" max="4367" width="21" style="987" customWidth="1"/>
    <col min="4368" max="4368" width="19" style="987" customWidth="1"/>
    <col min="4369" max="4370" width="15.7109375" style="987" customWidth="1"/>
    <col min="4371" max="4371" width="13.7109375" style="987" customWidth="1"/>
    <col min="4372" max="4608" width="9.140625" style="987"/>
    <col min="4609" max="4609" width="11.85546875" style="987" customWidth="1"/>
    <col min="4610" max="4610" width="8.5703125" style="987" customWidth="1"/>
    <col min="4611" max="4611" width="5.7109375" style="987" customWidth="1"/>
    <col min="4612" max="4612" width="8.7109375" style="987" customWidth="1"/>
    <col min="4613" max="4613" width="7.7109375" style="987" customWidth="1"/>
    <col min="4614" max="4614" width="5.5703125" style="987" customWidth="1"/>
    <col min="4615" max="4615" width="8.7109375" style="987" customWidth="1"/>
    <col min="4616" max="4616" width="7.7109375" style="987" customWidth="1"/>
    <col min="4617" max="4617" width="6" style="987" customWidth="1"/>
    <col min="4618" max="4618" width="8.7109375" style="987" customWidth="1"/>
    <col min="4619" max="4619" width="7.7109375" style="987" customWidth="1"/>
    <col min="4620" max="4620" width="5.7109375" style="987" customWidth="1"/>
    <col min="4621" max="4621" width="8.7109375" style="987" customWidth="1"/>
    <col min="4622" max="4622" width="7.7109375" style="987" customWidth="1"/>
    <col min="4623" max="4623" width="21" style="987" customWidth="1"/>
    <col min="4624" max="4624" width="19" style="987" customWidth="1"/>
    <col min="4625" max="4626" width="15.7109375" style="987" customWidth="1"/>
    <col min="4627" max="4627" width="13.7109375" style="987" customWidth="1"/>
    <col min="4628" max="4864" width="9.140625" style="987"/>
    <col min="4865" max="4865" width="11.85546875" style="987" customWidth="1"/>
    <col min="4866" max="4866" width="8.5703125" style="987" customWidth="1"/>
    <col min="4867" max="4867" width="5.7109375" style="987" customWidth="1"/>
    <col min="4868" max="4868" width="8.7109375" style="987" customWidth="1"/>
    <col min="4869" max="4869" width="7.7109375" style="987" customWidth="1"/>
    <col min="4870" max="4870" width="5.5703125" style="987" customWidth="1"/>
    <col min="4871" max="4871" width="8.7109375" style="987" customWidth="1"/>
    <col min="4872" max="4872" width="7.7109375" style="987" customWidth="1"/>
    <col min="4873" max="4873" width="6" style="987" customWidth="1"/>
    <col min="4874" max="4874" width="8.7109375" style="987" customWidth="1"/>
    <col min="4875" max="4875" width="7.7109375" style="987" customWidth="1"/>
    <col min="4876" max="4876" width="5.7109375" style="987" customWidth="1"/>
    <col min="4877" max="4877" width="8.7109375" style="987" customWidth="1"/>
    <col min="4878" max="4878" width="7.7109375" style="987" customWidth="1"/>
    <col min="4879" max="4879" width="21" style="987" customWidth="1"/>
    <col min="4880" max="4880" width="19" style="987" customWidth="1"/>
    <col min="4881" max="4882" width="15.7109375" style="987" customWidth="1"/>
    <col min="4883" max="4883" width="13.7109375" style="987" customWidth="1"/>
    <col min="4884" max="5120" width="9.140625" style="987"/>
    <col min="5121" max="5121" width="11.85546875" style="987" customWidth="1"/>
    <col min="5122" max="5122" width="8.5703125" style="987" customWidth="1"/>
    <col min="5123" max="5123" width="5.7109375" style="987" customWidth="1"/>
    <col min="5124" max="5124" width="8.7109375" style="987" customWidth="1"/>
    <col min="5125" max="5125" width="7.7109375" style="987" customWidth="1"/>
    <col min="5126" max="5126" width="5.5703125" style="987" customWidth="1"/>
    <col min="5127" max="5127" width="8.7109375" style="987" customWidth="1"/>
    <col min="5128" max="5128" width="7.7109375" style="987" customWidth="1"/>
    <col min="5129" max="5129" width="6" style="987" customWidth="1"/>
    <col min="5130" max="5130" width="8.7109375" style="987" customWidth="1"/>
    <col min="5131" max="5131" width="7.7109375" style="987" customWidth="1"/>
    <col min="5132" max="5132" width="5.7109375" style="987" customWidth="1"/>
    <col min="5133" max="5133" width="8.7109375" style="987" customWidth="1"/>
    <col min="5134" max="5134" width="7.7109375" style="987" customWidth="1"/>
    <col min="5135" max="5135" width="21" style="987" customWidth="1"/>
    <col min="5136" max="5136" width="19" style="987" customWidth="1"/>
    <col min="5137" max="5138" width="15.7109375" style="987" customWidth="1"/>
    <col min="5139" max="5139" width="13.7109375" style="987" customWidth="1"/>
    <col min="5140" max="5376" width="9.140625" style="987"/>
    <col min="5377" max="5377" width="11.85546875" style="987" customWidth="1"/>
    <col min="5378" max="5378" width="8.5703125" style="987" customWidth="1"/>
    <col min="5379" max="5379" width="5.7109375" style="987" customWidth="1"/>
    <col min="5380" max="5380" width="8.7109375" style="987" customWidth="1"/>
    <col min="5381" max="5381" width="7.7109375" style="987" customWidth="1"/>
    <col min="5382" max="5382" width="5.5703125" style="987" customWidth="1"/>
    <col min="5383" max="5383" width="8.7109375" style="987" customWidth="1"/>
    <col min="5384" max="5384" width="7.7109375" style="987" customWidth="1"/>
    <col min="5385" max="5385" width="6" style="987" customWidth="1"/>
    <col min="5386" max="5386" width="8.7109375" style="987" customWidth="1"/>
    <col min="5387" max="5387" width="7.7109375" style="987" customWidth="1"/>
    <col min="5388" max="5388" width="5.7109375" style="987" customWidth="1"/>
    <col min="5389" max="5389" width="8.7109375" style="987" customWidth="1"/>
    <col min="5390" max="5390" width="7.7109375" style="987" customWidth="1"/>
    <col min="5391" max="5391" width="21" style="987" customWidth="1"/>
    <col min="5392" max="5392" width="19" style="987" customWidth="1"/>
    <col min="5393" max="5394" width="15.7109375" style="987" customWidth="1"/>
    <col min="5395" max="5395" width="13.7109375" style="987" customWidth="1"/>
    <col min="5396" max="5632" width="9.140625" style="987"/>
    <col min="5633" max="5633" width="11.85546875" style="987" customWidth="1"/>
    <col min="5634" max="5634" width="8.5703125" style="987" customWidth="1"/>
    <col min="5635" max="5635" width="5.7109375" style="987" customWidth="1"/>
    <col min="5636" max="5636" width="8.7109375" style="987" customWidth="1"/>
    <col min="5637" max="5637" width="7.7109375" style="987" customWidth="1"/>
    <col min="5638" max="5638" width="5.5703125" style="987" customWidth="1"/>
    <col min="5639" max="5639" width="8.7109375" style="987" customWidth="1"/>
    <col min="5640" max="5640" width="7.7109375" style="987" customWidth="1"/>
    <col min="5641" max="5641" width="6" style="987" customWidth="1"/>
    <col min="5642" max="5642" width="8.7109375" style="987" customWidth="1"/>
    <col min="5643" max="5643" width="7.7109375" style="987" customWidth="1"/>
    <col min="5644" max="5644" width="5.7109375" style="987" customWidth="1"/>
    <col min="5645" max="5645" width="8.7109375" style="987" customWidth="1"/>
    <col min="5646" max="5646" width="7.7109375" style="987" customWidth="1"/>
    <col min="5647" max="5647" width="21" style="987" customWidth="1"/>
    <col min="5648" max="5648" width="19" style="987" customWidth="1"/>
    <col min="5649" max="5650" width="15.7109375" style="987" customWidth="1"/>
    <col min="5651" max="5651" width="13.7109375" style="987" customWidth="1"/>
    <col min="5652" max="5888" width="9.140625" style="987"/>
    <col min="5889" max="5889" width="11.85546875" style="987" customWidth="1"/>
    <col min="5890" max="5890" width="8.5703125" style="987" customWidth="1"/>
    <col min="5891" max="5891" width="5.7109375" style="987" customWidth="1"/>
    <col min="5892" max="5892" width="8.7109375" style="987" customWidth="1"/>
    <col min="5893" max="5893" width="7.7109375" style="987" customWidth="1"/>
    <col min="5894" max="5894" width="5.5703125" style="987" customWidth="1"/>
    <col min="5895" max="5895" width="8.7109375" style="987" customWidth="1"/>
    <col min="5896" max="5896" width="7.7109375" style="987" customWidth="1"/>
    <col min="5897" max="5897" width="6" style="987" customWidth="1"/>
    <col min="5898" max="5898" width="8.7109375" style="987" customWidth="1"/>
    <col min="5899" max="5899" width="7.7109375" style="987" customWidth="1"/>
    <col min="5900" max="5900" width="5.7109375" style="987" customWidth="1"/>
    <col min="5901" max="5901" width="8.7109375" style="987" customWidth="1"/>
    <col min="5902" max="5902" width="7.7109375" style="987" customWidth="1"/>
    <col min="5903" max="5903" width="21" style="987" customWidth="1"/>
    <col min="5904" max="5904" width="19" style="987" customWidth="1"/>
    <col min="5905" max="5906" width="15.7109375" style="987" customWidth="1"/>
    <col min="5907" max="5907" width="13.7109375" style="987" customWidth="1"/>
    <col min="5908" max="6144" width="9.140625" style="987"/>
    <col min="6145" max="6145" width="11.85546875" style="987" customWidth="1"/>
    <col min="6146" max="6146" width="8.5703125" style="987" customWidth="1"/>
    <col min="6147" max="6147" width="5.7109375" style="987" customWidth="1"/>
    <col min="6148" max="6148" width="8.7109375" style="987" customWidth="1"/>
    <col min="6149" max="6149" width="7.7109375" style="987" customWidth="1"/>
    <col min="6150" max="6150" width="5.5703125" style="987" customWidth="1"/>
    <col min="6151" max="6151" width="8.7109375" style="987" customWidth="1"/>
    <col min="6152" max="6152" width="7.7109375" style="987" customWidth="1"/>
    <col min="6153" max="6153" width="6" style="987" customWidth="1"/>
    <col min="6154" max="6154" width="8.7109375" style="987" customWidth="1"/>
    <col min="6155" max="6155" width="7.7109375" style="987" customWidth="1"/>
    <col min="6156" max="6156" width="5.7109375" style="987" customWidth="1"/>
    <col min="6157" max="6157" width="8.7109375" style="987" customWidth="1"/>
    <col min="6158" max="6158" width="7.7109375" style="987" customWidth="1"/>
    <col min="6159" max="6159" width="21" style="987" customWidth="1"/>
    <col min="6160" max="6160" width="19" style="987" customWidth="1"/>
    <col min="6161" max="6162" width="15.7109375" style="987" customWidth="1"/>
    <col min="6163" max="6163" width="13.7109375" style="987" customWidth="1"/>
    <col min="6164" max="6400" width="9.140625" style="987"/>
    <col min="6401" max="6401" width="11.85546875" style="987" customWidth="1"/>
    <col min="6402" max="6402" width="8.5703125" style="987" customWidth="1"/>
    <col min="6403" max="6403" width="5.7109375" style="987" customWidth="1"/>
    <col min="6404" max="6404" width="8.7109375" style="987" customWidth="1"/>
    <col min="6405" max="6405" width="7.7109375" style="987" customWidth="1"/>
    <col min="6406" max="6406" width="5.5703125" style="987" customWidth="1"/>
    <col min="6407" max="6407" width="8.7109375" style="987" customWidth="1"/>
    <col min="6408" max="6408" width="7.7109375" style="987" customWidth="1"/>
    <col min="6409" max="6409" width="6" style="987" customWidth="1"/>
    <col min="6410" max="6410" width="8.7109375" style="987" customWidth="1"/>
    <col min="6411" max="6411" width="7.7109375" style="987" customWidth="1"/>
    <col min="6412" max="6412" width="5.7109375" style="987" customWidth="1"/>
    <col min="6413" max="6413" width="8.7109375" style="987" customWidth="1"/>
    <col min="6414" max="6414" width="7.7109375" style="987" customWidth="1"/>
    <col min="6415" max="6415" width="21" style="987" customWidth="1"/>
    <col min="6416" max="6416" width="19" style="987" customWidth="1"/>
    <col min="6417" max="6418" width="15.7109375" style="987" customWidth="1"/>
    <col min="6419" max="6419" width="13.7109375" style="987" customWidth="1"/>
    <col min="6420" max="6656" width="9.140625" style="987"/>
    <col min="6657" max="6657" width="11.85546875" style="987" customWidth="1"/>
    <col min="6658" max="6658" width="8.5703125" style="987" customWidth="1"/>
    <col min="6659" max="6659" width="5.7109375" style="987" customWidth="1"/>
    <col min="6660" max="6660" width="8.7109375" style="987" customWidth="1"/>
    <col min="6661" max="6661" width="7.7109375" style="987" customWidth="1"/>
    <col min="6662" max="6662" width="5.5703125" style="987" customWidth="1"/>
    <col min="6663" max="6663" width="8.7109375" style="987" customWidth="1"/>
    <col min="6664" max="6664" width="7.7109375" style="987" customWidth="1"/>
    <col min="6665" max="6665" width="6" style="987" customWidth="1"/>
    <col min="6666" max="6666" width="8.7109375" style="987" customWidth="1"/>
    <col min="6667" max="6667" width="7.7109375" style="987" customWidth="1"/>
    <col min="6668" max="6668" width="5.7109375" style="987" customWidth="1"/>
    <col min="6669" max="6669" width="8.7109375" style="987" customWidth="1"/>
    <col min="6670" max="6670" width="7.7109375" style="987" customWidth="1"/>
    <col min="6671" max="6671" width="21" style="987" customWidth="1"/>
    <col min="6672" max="6672" width="19" style="987" customWidth="1"/>
    <col min="6673" max="6674" width="15.7109375" style="987" customWidth="1"/>
    <col min="6675" max="6675" width="13.7109375" style="987" customWidth="1"/>
    <col min="6676" max="6912" width="9.140625" style="987"/>
    <col min="6913" max="6913" width="11.85546875" style="987" customWidth="1"/>
    <col min="6914" max="6914" width="8.5703125" style="987" customWidth="1"/>
    <col min="6915" max="6915" width="5.7109375" style="987" customWidth="1"/>
    <col min="6916" max="6916" width="8.7109375" style="987" customWidth="1"/>
    <col min="6917" max="6917" width="7.7109375" style="987" customWidth="1"/>
    <col min="6918" max="6918" width="5.5703125" style="987" customWidth="1"/>
    <col min="6919" max="6919" width="8.7109375" style="987" customWidth="1"/>
    <col min="6920" max="6920" width="7.7109375" style="987" customWidth="1"/>
    <col min="6921" max="6921" width="6" style="987" customWidth="1"/>
    <col min="6922" max="6922" width="8.7109375" style="987" customWidth="1"/>
    <col min="6923" max="6923" width="7.7109375" style="987" customWidth="1"/>
    <col min="6924" max="6924" width="5.7109375" style="987" customWidth="1"/>
    <col min="6925" max="6925" width="8.7109375" style="987" customWidth="1"/>
    <col min="6926" max="6926" width="7.7109375" style="987" customWidth="1"/>
    <col min="6927" max="6927" width="21" style="987" customWidth="1"/>
    <col min="6928" max="6928" width="19" style="987" customWidth="1"/>
    <col min="6929" max="6930" width="15.7109375" style="987" customWidth="1"/>
    <col min="6931" max="6931" width="13.7109375" style="987" customWidth="1"/>
    <col min="6932" max="7168" width="9.140625" style="987"/>
    <col min="7169" max="7169" width="11.85546875" style="987" customWidth="1"/>
    <col min="7170" max="7170" width="8.5703125" style="987" customWidth="1"/>
    <col min="7171" max="7171" width="5.7109375" style="987" customWidth="1"/>
    <col min="7172" max="7172" width="8.7109375" style="987" customWidth="1"/>
    <col min="7173" max="7173" width="7.7109375" style="987" customWidth="1"/>
    <col min="7174" max="7174" width="5.5703125" style="987" customWidth="1"/>
    <col min="7175" max="7175" width="8.7109375" style="987" customWidth="1"/>
    <col min="7176" max="7176" width="7.7109375" style="987" customWidth="1"/>
    <col min="7177" max="7177" width="6" style="987" customWidth="1"/>
    <col min="7178" max="7178" width="8.7109375" style="987" customWidth="1"/>
    <col min="7179" max="7179" width="7.7109375" style="987" customWidth="1"/>
    <col min="7180" max="7180" width="5.7109375" style="987" customWidth="1"/>
    <col min="7181" max="7181" width="8.7109375" style="987" customWidth="1"/>
    <col min="7182" max="7182" width="7.7109375" style="987" customWidth="1"/>
    <col min="7183" max="7183" width="21" style="987" customWidth="1"/>
    <col min="7184" max="7184" width="19" style="987" customWidth="1"/>
    <col min="7185" max="7186" width="15.7109375" style="987" customWidth="1"/>
    <col min="7187" max="7187" width="13.7109375" style="987" customWidth="1"/>
    <col min="7188" max="7424" width="9.140625" style="987"/>
    <col min="7425" max="7425" width="11.85546875" style="987" customWidth="1"/>
    <col min="7426" max="7426" width="8.5703125" style="987" customWidth="1"/>
    <col min="7427" max="7427" width="5.7109375" style="987" customWidth="1"/>
    <col min="7428" max="7428" width="8.7109375" style="987" customWidth="1"/>
    <col min="7429" max="7429" width="7.7109375" style="987" customWidth="1"/>
    <col min="7430" max="7430" width="5.5703125" style="987" customWidth="1"/>
    <col min="7431" max="7431" width="8.7109375" style="987" customWidth="1"/>
    <col min="7432" max="7432" width="7.7109375" style="987" customWidth="1"/>
    <col min="7433" max="7433" width="6" style="987" customWidth="1"/>
    <col min="7434" max="7434" width="8.7109375" style="987" customWidth="1"/>
    <col min="7435" max="7435" width="7.7109375" style="987" customWidth="1"/>
    <col min="7436" max="7436" width="5.7109375" style="987" customWidth="1"/>
    <col min="7437" max="7437" width="8.7109375" style="987" customWidth="1"/>
    <col min="7438" max="7438" width="7.7109375" style="987" customWidth="1"/>
    <col min="7439" max="7439" width="21" style="987" customWidth="1"/>
    <col min="7440" max="7440" width="19" style="987" customWidth="1"/>
    <col min="7441" max="7442" width="15.7109375" style="987" customWidth="1"/>
    <col min="7443" max="7443" width="13.7109375" style="987" customWidth="1"/>
    <col min="7444" max="7680" width="9.140625" style="987"/>
    <col min="7681" max="7681" width="11.85546875" style="987" customWidth="1"/>
    <col min="7682" max="7682" width="8.5703125" style="987" customWidth="1"/>
    <col min="7683" max="7683" width="5.7109375" style="987" customWidth="1"/>
    <col min="7684" max="7684" width="8.7109375" style="987" customWidth="1"/>
    <col min="7685" max="7685" width="7.7109375" style="987" customWidth="1"/>
    <col min="7686" max="7686" width="5.5703125" style="987" customWidth="1"/>
    <col min="7687" max="7687" width="8.7109375" style="987" customWidth="1"/>
    <col min="7688" max="7688" width="7.7109375" style="987" customWidth="1"/>
    <col min="7689" max="7689" width="6" style="987" customWidth="1"/>
    <col min="7690" max="7690" width="8.7109375" style="987" customWidth="1"/>
    <col min="7691" max="7691" width="7.7109375" style="987" customWidth="1"/>
    <col min="7692" max="7692" width="5.7109375" style="987" customWidth="1"/>
    <col min="7693" max="7693" width="8.7109375" style="987" customWidth="1"/>
    <col min="7694" max="7694" width="7.7109375" style="987" customWidth="1"/>
    <col min="7695" max="7695" width="21" style="987" customWidth="1"/>
    <col min="7696" max="7696" width="19" style="987" customWidth="1"/>
    <col min="7697" max="7698" width="15.7109375" style="987" customWidth="1"/>
    <col min="7699" max="7699" width="13.7109375" style="987" customWidth="1"/>
    <col min="7700" max="7936" width="9.140625" style="987"/>
    <col min="7937" max="7937" width="11.85546875" style="987" customWidth="1"/>
    <col min="7938" max="7938" width="8.5703125" style="987" customWidth="1"/>
    <col min="7939" max="7939" width="5.7109375" style="987" customWidth="1"/>
    <col min="7940" max="7940" width="8.7109375" style="987" customWidth="1"/>
    <col min="7941" max="7941" width="7.7109375" style="987" customWidth="1"/>
    <col min="7942" max="7942" width="5.5703125" style="987" customWidth="1"/>
    <col min="7943" max="7943" width="8.7109375" style="987" customWidth="1"/>
    <col min="7944" max="7944" width="7.7109375" style="987" customWidth="1"/>
    <col min="7945" max="7945" width="6" style="987" customWidth="1"/>
    <col min="7946" max="7946" width="8.7109375" style="987" customWidth="1"/>
    <col min="7947" max="7947" width="7.7109375" style="987" customWidth="1"/>
    <col min="7948" max="7948" width="5.7109375" style="987" customWidth="1"/>
    <col min="7949" max="7949" width="8.7109375" style="987" customWidth="1"/>
    <col min="7950" max="7950" width="7.7109375" style="987" customWidth="1"/>
    <col min="7951" max="7951" width="21" style="987" customWidth="1"/>
    <col min="7952" max="7952" width="19" style="987" customWidth="1"/>
    <col min="7953" max="7954" width="15.7109375" style="987" customWidth="1"/>
    <col min="7955" max="7955" width="13.7109375" style="987" customWidth="1"/>
    <col min="7956" max="8192" width="9.140625" style="987"/>
    <col min="8193" max="8193" width="11.85546875" style="987" customWidth="1"/>
    <col min="8194" max="8194" width="8.5703125" style="987" customWidth="1"/>
    <col min="8195" max="8195" width="5.7109375" style="987" customWidth="1"/>
    <col min="8196" max="8196" width="8.7109375" style="987" customWidth="1"/>
    <col min="8197" max="8197" width="7.7109375" style="987" customWidth="1"/>
    <col min="8198" max="8198" width="5.5703125" style="987" customWidth="1"/>
    <col min="8199" max="8199" width="8.7109375" style="987" customWidth="1"/>
    <col min="8200" max="8200" width="7.7109375" style="987" customWidth="1"/>
    <col min="8201" max="8201" width="6" style="987" customWidth="1"/>
    <col min="8202" max="8202" width="8.7109375" style="987" customWidth="1"/>
    <col min="8203" max="8203" width="7.7109375" style="987" customWidth="1"/>
    <col min="8204" max="8204" width="5.7109375" style="987" customWidth="1"/>
    <col min="8205" max="8205" width="8.7109375" style="987" customWidth="1"/>
    <col min="8206" max="8206" width="7.7109375" style="987" customWidth="1"/>
    <col min="8207" max="8207" width="21" style="987" customWidth="1"/>
    <col min="8208" max="8208" width="19" style="987" customWidth="1"/>
    <col min="8209" max="8210" width="15.7109375" style="987" customWidth="1"/>
    <col min="8211" max="8211" width="13.7109375" style="987" customWidth="1"/>
    <col min="8212" max="8448" width="9.140625" style="987"/>
    <col min="8449" max="8449" width="11.85546875" style="987" customWidth="1"/>
    <col min="8450" max="8450" width="8.5703125" style="987" customWidth="1"/>
    <col min="8451" max="8451" width="5.7109375" style="987" customWidth="1"/>
    <col min="8452" max="8452" width="8.7109375" style="987" customWidth="1"/>
    <col min="8453" max="8453" width="7.7109375" style="987" customWidth="1"/>
    <col min="8454" max="8454" width="5.5703125" style="987" customWidth="1"/>
    <col min="8455" max="8455" width="8.7109375" style="987" customWidth="1"/>
    <col min="8456" max="8456" width="7.7109375" style="987" customWidth="1"/>
    <col min="8457" max="8457" width="6" style="987" customWidth="1"/>
    <col min="8458" max="8458" width="8.7109375" style="987" customWidth="1"/>
    <col min="8459" max="8459" width="7.7109375" style="987" customWidth="1"/>
    <col min="8460" max="8460" width="5.7109375" style="987" customWidth="1"/>
    <col min="8461" max="8461" width="8.7109375" style="987" customWidth="1"/>
    <col min="8462" max="8462" width="7.7109375" style="987" customWidth="1"/>
    <col min="8463" max="8463" width="21" style="987" customWidth="1"/>
    <col min="8464" max="8464" width="19" style="987" customWidth="1"/>
    <col min="8465" max="8466" width="15.7109375" style="987" customWidth="1"/>
    <col min="8467" max="8467" width="13.7109375" style="987" customWidth="1"/>
    <col min="8468" max="8704" width="9.140625" style="987"/>
    <col min="8705" max="8705" width="11.85546875" style="987" customWidth="1"/>
    <col min="8706" max="8706" width="8.5703125" style="987" customWidth="1"/>
    <col min="8707" max="8707" width="5.7109375" style="987" customWidth="1"/>
    <col min="8708" max="8708" width="8.7109375" style="987" customWidth="1"/>
    <col min="8709" max="8709" width="7.7109375" style="987" customWidth="1"/>
    <col min="8710" max="8710" width="5.5703125" style="987" customWidth="1"/>
    <col min="8711" max="8711" width="8.7109375" style="987" customWidth="1"/>
    <col min="8712" max="8712" width="7.7109375" style="987" customWidth="1"/>
    <col min="8713" max="8713" width="6" style="987" customWidth="1"/>
    <col min="8714" max="8714" width="8.7109375" style="987" customWidth="1"/>
    <col min="8715" max="8715" width="7.7109375" style="987" customWidth="1"/>
    <col min="8716" max="8716" width="5.7109375" style="987" customWidth="1"/>
    <col min="8717" max="8717" width="8.7109375" style="987" customWidth="1"/>
    <col min="8718" max="8718" width="7.7109375" style="987" customWidth="1"/>
    <col min="8719" max="8719" width="21" style="987" customWidth="1"/>
    <col min="8720" max="8720" width="19" style="987" customWidth="1"/>
    <col min="8721" max="8722" width="15.7109375" style="987" customWidth="1"/>
    <col min="8723" max="8723" width="13.7109375" style="987" customWidth="1"/>
    <col min="8724" max="8960" width="9.140625" style="987"/>
    <col min="8961" max="8961" width="11.85546875" style="987" customWidth="1"/>
    <col min="8962" max="8962" width="8.5703125" style="987" customWidth="1"/>
    <col min="8963" max="8963" width="5.7109375" style="987" customWidth="1"/>
    <col min="8964" max="8964" width="8.7109375" style="987" customWidth="1"/>
    <col min="8965" max="8965" width="7.7109375" style="987" customWidth="1"/>
    <col min="8966" max="8966" width="5.5703125" style="987" customWidth="1"/>
    <col min="8967" max="8967" width="8.7109375" style="987" customWidth="1"/>
    <col min="8968" max="8968" width="7.7109375" style="987" customWidth="1"/>
    <col min="8969" max="8969" width="6" style="987" customWidth="1"/>
    <col min="8970" max="8970" width="8.7109375" style="987" customWidth="1"/>
    <col min="8971" max="8971" width="7.7109375" style="987" customWidth="1"/>
    <col min="8972" max="8972" width="5.7109375" style="987" customWidth="1"/>
    <col min="8973" max="8973" width="8.7109375" style="987" customWidth="1"/>
    <col min="8974" max="8974" width="7.7109375" style="987" customWidth="1"/>
    <col min="8975" max="8975" width="21" style="987" customWidth="1"/>
    <col min="8976" max="8976" width="19" style="987" customWidth="1"/>
    <col min="8977" max="8978" width="15.7109375" style="987" customWidth="1"/>
    <col min="8979" max="8979" width="13.7109375" style="987" customWidth="1"/>
    <col min="8980" max="9216" width="9.140625" style="987"/>
    <col min="9217" max="9217" width="11.85546875" style="987" customWidth="1"/>
    <col min="9218" max="9218" width="8.5703125" style="987" customWidth="1"/>
    <col min="9219" max="9219" width="5.7109375" style="987" customWidth="1"/>
    <col min="9220" max="9220" width="8.7109375" style="987" customWidth="1"/>
    <col min="9221" max="9221" width="7.7109375" style="987" customWidth="1"/>
    <col min="9222" max="9222" width="5.5703125" style="987" customWidth="1"/>
    <col min="9223" max="9223" width="8.7109375" style="987" customWidth="1"/>
    <col min="9224" max="9224" width="7.7109375" style="987" customWidth="1"/>
    <col min="9225" max="9225" width="6" style="987" customWidth="1"/>
    <col min="9226" max="9226" width="8.7109375" style="987" customWidth="1"/>
    <col min="9227" max="9227" width="7.7109375" style="987" customWidth="1"/>
    <col min="9228" max="9228" width="5.7109375" style="987" customWidth="1"/>
    <col min="9229" max="9229" width="8.7109375" style="987" customWidth="1"/>
    <col min="9230" max="9230" width="7.7109375" style="987" customWidth="1"/>
    <col min="9231" max="9231" width="21" style="987" customWidth="1"/>
    <col min="9232" max="9232" width="19" style="987" customWidth="1"/>
    <col min="9233" max="9234" width="15.7109375" style="987" customWidth="1"/>
    <col min="9235" max="9235" width="13.7109375" style="987" customWidth="1"/>
    <col min="9236" max="9472" width="9.140625" style="987"/>
    <col min="9473" max="9473" width="11.85546875" style="987" customWidth="1"/>
    <col min="9474" max="9474" width="8.5703125" style="987" customWidth="1"/>
    <col min="9475" max="9475" width="5.7109375" style="987" customWidth="1"/>
    <col min="9476" max="9476" width="8.7109375" style="987" customWidth="1"/>
    <col min="9477" max="9477" width="7.7109375" style="987" customWidth="1"/>
    <col min="9478" max="9478" width="5.5703125" style="987" customWidth="1"/>
    <col min="9479" max="9479" width="8.7109375" style="987" customWidth="1"/>
    <col min="9480" max="9480" width="7.7109375" style="987" customWidth="1"/>
    <col min="9481" max="9481" width="6" style="987" customWidth="1"/>
    <col min="9482" max="9482" width="8.7109375" style="987" customWidth="1"/>
    <col min="9483" max="9483" width="7.7109375" style="987" customWidth="1"/>
    <col min="9484" max="9484" width="5.7109375" style="987" customWidth="1"/>
    <col min="9485" max="9485" width="8.7109375" style="987" customWidth="1"/>
    <col min="9486" max="9486" width="7.7109375" style="987" customWidth="1"/>
    <col min="9487" max="9487" width="21" style="987" customWidth="1"/>
    <col min="9488" max="9488" width="19" style="987" customWidth="1"/>
    <col min="9489" max="9490" width="15.7109375" style="987" customWidth="1"/>
    <col min="9491" max="9491" width="13.7109375" style="987" customWidth="1"/>
    <col min="9492" max="9728" width="9.140625" style="987"/>
    <col min="9729" max="9729" width="11.85546875" style="987" customWidth="1"/>
    <col min="9730" max="9730" width="8.5703125" style="987" customWidth="1"/>
    <col min="9731" max="9731" width="5.7109375" style="987" customWidth="1"/>
    <col min="9732" max="9732" width="8.7109375" style="987" customWidth="1"/>
    <col min="9733" max="9733" width="7.7109375" style="987" customWidth="1"/>
    <col min="9734" max="9734" width="5.5703125" style="987" customWidth="1"/>
    <col min="9735" max="9735" width="8.7109375" style="987" customWidth="1"/>
    <col min="9736" max="9736" width="7.7109375" style="987" customWidth="1"/>
    <col min="9737" max="9737" width="6" style="987" customWidth="1"/>
    <col min="9738" max="9738" width="8.7109375" style="987" customWidth="1"/>
    <col min="9739" max="9739" width="7.7109375" style="987" customWidth="1"/>
    <col min="9740" max="9740" width="5.7109375" style="987" customWidth="1"/>
    <col min="9741" max="9741" width="8.7109375" style="987" customWidth="1"/>
    <col min="9742" max="9742" width="7.7109375" style="987" customWidth="1"/>
    <col min="9743" max="9743" width="21" style="987" customWidth="1"/>
    <col min="9744" max="9744" width="19" style="987" customWidth="1"/>
    <col min="9745" max="9746" width="15.7109375" style="987" customWidth="1"/>
    <col min="9747" max="9747" width="13.7109375" style="987" customWidth="1"/>
    <col min="9748" max="9984" width="9.140625" style="987"/>
    <col min="9985" max="9985" width="11.85546875" style="987" customWidth="1"/>
    <col min="9986" max="9986" width="8.5703125" style="987" customWidth="1"/>
    <col min="9987" max="9987" width="5.7109375" style="987" customWidth="1"/>
    <col min="9988" max="9988" width="8.7109375" style="987" customWidth="1"/>
    <col min="9989" max="9989" width="7.7109375" style="987" customWidth="1"/>
    <col min="9990" max="9990" width="5.5703125" style="987" customWidth="1"/>
    <col min="9991" max="9991" width="8.7109375" style="987" customWidth="1"/>
    <col min="9992" max="9992" width="7.7109375" style="987" customWidth="1"/>
    <col min="9993" max="9993" width="6" style="987" customWidth="1"/>
    <col min="9994" max="9994" width="8.7109375" style="987" customWidth="1"/>
    <col min="9995" max="9995" width="7.7109375" style="987" customWidth="1"/>
    <col min="9996" max="9996" width="5.7109375" style="987" customWidth="1"/>
    <col min="9997" max="9997" width="8.7109375" style="987" customWidth="1"/>
    <col min="9998" max="9998" width="7.7109375" style="987" customWidth="1"/>
    <col min="9999" max="9999" width="21" style="987" customWidth="1"/>
    <col min="10000" max="10000" width="19" style="987" customWidth="1"/>
    <col min="10001" max="10002" width="15.7109375" style="987" customWidth="1"/>
    <col min="10003" max="10003" width="13.7109375" style="987" customWidth="1"/>
    <col min="10004" max="10240" width="9.140625" style="987"/>
    <col min="10241" max="10241" width="11.85546875" style="987" customWidth="1"/>
    <col min="10242" max="10242" width="8.5703125" style="987" customWidth="1"/>
    <col min="10243" max="10243" width="5.7109375" style="987" customWidth="1"/>
    <col min="10244" max="10244" width="8.7109375" style="987" customWidth="1"/>
    <col min="10245" max="10245" width="7.7109375" style="987" customWidth="1"/>
    <col min="10246" max="10246" width="5.5703125" style="987" customWidth="1"/>
    <col min="10247" max="10247" width="8.7109375" style="987" customWidth="1"/>
    <col min="10248" max="10248" width="7.7109375" style="987" customWidth="1"/>
    <col min="10249" max="10249" width="6" style="987" customWidth="1"/>
    <col min="10250" max="10250" width="8.7109375" style="987" customWidth="1"/>
    <col min="10251" max="10251" width="7.7109375" style="987" customWidth="1"/>
    <col min="10252" max="10252" width="5.7109375" style="987" customWidth="1"/>
    <col min="10253" max="10253" width="8.7109375" style="987" customWidth="1"/>
    <col min="10254" max="10254" width="7.7109375" style="987" customWidth="1"/>
    <col min="10255" max="10255" width="21" style="987" customWidth="1"/>
    <col min="10256" max="10256" width="19" style="987" customWidth="1"/>
    <col min="10257" max="10258" width="15.7109375" style="987" customWidth="1"/>
    <col min="10259" max="10259" width="13.7109375" style="987" customWidth="1"/>
    <col min="10260" max="10496" width="9.140625" style="987"/>
    <col min="10497" max="10497" width="11.85546875" style="987" customWidth="1"/>
    <col min="10498" max="10498" width="8.5703125" style="987" customWidth="1"/>
    <col min="10499" max="10499" width="5.7109375" style="987" customWidth="1"/>
    <col min="10500" max="10500" width="8.7109375" style="987" customWidth="1"/>
    <col min="10501" max="10501" width="7.7109375" style="987" customWidth="1"/>
    <col min="10502" max="10502" width="5.5703125" style="987" customWidth="1"/>
    <col min="10503" max="10503" width="8.7109375" style="987" customWidth="1"/>
    <col min="10504" max="10504" width="7.7109375" style="987" customWidth="1"/>
    <col min="10505" max="10505" width="6" style="987" customWidth="1"/>
    <col min="10506" max="10506" width="8.7109375" style="987" customWidth="1"/>
    <col min="10507" max="10507" width="7.7109375" style="987" customWidth="1"/>
    <col min="10508" max="10508" width="5.7109375" style="987" customWidth="1"/>
    <col min="10509" max="10509" width="8.7109375" style="987" customWidth="1"/>
    <col min="10510" max="10510" width="7.7109375" style="987" customWidth="1"/>
    <col min="10511" max="10511" width="21" style="987" customWidth="1"/>
    <col min="10512" max="10512" width="19" style="987" customWidth="1"/>
    <col min="10513" max="10514" width="15.7109375" style="987" customWidth="1"/>
    <col min="10515" max="10515" width="13.7109375" style="987" customWidth="1"/>
    <col min="10516" max="10752" width="9.140625" style="987"/>
    <col min="10753" max="10753" width="11.85546875" style="987" customWidth="1"/>
    <col min="10754" max="10754" width="8.5703125" style="987" customWidth="1"/>
    <col min="10755" max="10755" width="5.7109375" style="987" customWidth="1"/>
    <col min="10756" max="10756" width="8.7109375" style="987" customWidth="1"/>
    <col min="10757" max="10757" width="7.7109375" style="987" customWidth="1"/>
    <col min="10758" max="10758" width="5.5703125" style="987" customWidth="1"/>
    <col min="10759" max="10759" width="8.7109375" style="987" customWidth="1"/>
    <col min="10760" max="10760" width="7.7109375" style="987" customWidth="1"/>
    <col min="10761" max="10761" width="6" style="987" customWidth="1"/>
    <col min="10762" max="10762" width="8.7109375" style="987" customWidth="1"/>
    <col min="10763" max="10763" width="7.7109375" style="987" customWidth="1"/>
    <col min="10764" max="10764" width="5.7109375" style="987" customWidth="1"/>
    <col min="10765" max="10765" width="8.7109375" style="987" customWidth="1"/>
    <col min="10766" max="10766" width="7.7109375" style="987" customWidth="1"/>
    <col min="10767" max="10767" width="21" style="987" customWidth="1"/>
    <col min="10768" max="10768" width="19" style="987" customWidth="1"/>
    <col min="10769" max="10770" width="15.7109375" style="987" customWidth="1"/>
    <col min="10771" max="10771" width="13.7109375" style="987" customWidth="1"/>
    <col min="10772" max="11008" width="9.140625" style="987"/>
    <col min="11009" max="11009" width="11.85546875" style="987" customWidth="1"/>
    <col min="11010" max="11010" width="8.5703125" style="987" customWidth="1"/>
    <col min="11011" max="11011" width="5.7109375" style="987" customWidth="1"/>
    <col min="11012" max="11012" width="8.7109375" style="987" customWidth="1"/>
    <col min="11013" max="11013" width="7.7109375" style="987" customWidth="1"/>
    <col min="11014" max="11014" width="5.5703125" style="987" customWidth="1"/>
    <col min="11015" max="11015" width="8.7109375" style="987" customWidth="1"/>
    <col min="11016" max="11016" width="7.7109375" style="987" customWidth="1"/>
    <col min="11017" max="11017" width="6" style="987" customWidth="1"/>
    <col min="11018" max="11018" width="8.7109375" style="987" customWidth="1"/>
    <col min="11019" max="11019" width="7.7109375" style="987" customWidth="1"/>
    <col min="11020" max="11020" width="5.7109375" style="987" customWidth="1"/>
    <col min="11021" max="11021" width="8.7109375" style="987" customWidth="1"/>
    <col min="11022" max="11022" width="7.7109375" style="987" customWidth="1"/>
    <col min="11023" max="11023" width="21" style="987" customWidth="1"/>
    <col min="11024" max="11024" width="19" style="987" customWidth="1"/>
    <col min="11025" max="11026" width="15.7109375" style="987" customWidth="1"/>
    <col min="11027" max="11027" width="13.7109375" style="987" customWidth="1"/>
    <col min="11028" max="11264" width="9.140625" style="987"/>
    <col min="11265" max="11265" width="11.85546875" style="987" customWidth="1"/>
    <col min="11266" max="11266" width="8.5703125" style="987" customWidth="1"/>
    <col min="11267" max="11267" width="5.7109375" style="987" customWidth="1"/>
    <col min="11268" max="11268" width="8.7109375" style="987" customWidth="1"/>
    <col min="11269" max="11269" width="7.7109375" style="987" customWidth="1"/>
    <col min="11270" max="11270" width="5.5703125" style="987" customWidth="1"/>
    <col min="11271" max="11271" width="8.7109375" style="987" customWidth="1"/>
    <col min="11272" max="11272" width="7.7109375" style="987" customWidth="1"/>
    <col min="11273" max="11273" width="6" style="987" customWidth="1"/>
    <col min="11274" max="11274" width="8.7109375" style="987" customWidth="1"/>
    <col min="11275" max="11275" width="7.7109375" style="987" customWidth="1"/>
    <col min="11276" max="11276" width="5.7109375" style="987" customWidth="1"/>
    <col min="11277" max="11277" width="8.7109375" style="987" customWidth="1"/>
    <col min="11278" max="11278" width="7.7109375" style="987" customWidth="1"/>
    <col min="11279" max="11279" width="21" style="987" customWidth="1"/>
    <col min="11280" max="11280" width="19" style="987" customWidth="1"/>
    <col min="11281" max="11282" width="15.7109375" style="987" customWidth="1"/>
    <col min="11283" max="11283" width="13.7109375" style="987" customWidth="1"/>
    <col min="11284" max="11520" width="9.140625" style="987"/>
    <col min="11521" max="11521" width="11.85546875" style="987" customWidth="1"/>
    <col min="11522" max="11522" width="8.5703125" style="987" customWidth="1"/>
    <col min="11523" max="11523" width="5.7109375" style="987" customWidth="1"/>
    <col min="11524" max="11524" width="8.7109375" style="987" customWidth="1"/>
    <col min="11525" max="11525" width="7.7109375" style="987" customWidth="1"/>
    <col min="11526" max="11526" width="5.5703125" style="987" customWidth="1"/>
    <col min="11527" max="11527" width="8.7109375" style="987" customWidth="1"/>
    <col min="11528" max="11528" width="7.7109375" style="987" customWidth="1"/>
    <col min="11529" max="11529" width="6" style="987" customWidth="1"/>
    <col min="11530" max="11530" width="8.7109375" style="987" customWidth="1"/>
    <col min="11531" max="11531" width="7.7109375" style="987" customWidth="1"/>
    <col min="11532" max="11532" width="5.7109375" style="987" customWidth="1"/>
    <col min="11533" max="11533" width="8.7109375" style="987" customWidth="1"/>
    <col min="11534" max="11534" width="7.7109375" style="987" customWidth="1"/>
    <col min="11535" max="11535" width="21" style="987" customWidth="1"/>
    <col min="11536" max="11536" width="19" style="987" customWidth="1"/>
    <col min="11537" max="11538" width="15.7109375" style="987" customWidth="1"/>
    <col min="11539" max="11539" width="13.7109375" style="987" customWidth="1"/>
    <col min="11540" max="11776" width="9.140625" style="987"/>
    <col min="11777" max="11777" width="11.85546875" style="987" customWidth="1"/>
    <col min="11778" max="11778" width="8.5703125" style="987" customWidth="1"/>
    <col min="11779" max="11779" width="5.7109375" style="987" customWidth="1"/>
    <col min="11780" max="11780" width="8.7109375" style="987" customWidth="1"/>
    <col min="11781" max="11781" width="7.7109375" style="987" customWidth="1"/>
    <col min="11782" max="11782" width="5.5703125" style="987" customWidth="1"/>
    <col min="11783" max="11783" width="8.7109375" style="987" customWidth="1"/>
    <col min="11784" max="11784" width="7.7109375" style="987" customWidth="1"/>
    <col min="11785" max="11785" width="6" style="987" customWidth="1"/>
    <col min="11786" max="11786" width="8.7109375" style="987" customWidth="1"/>
    <col min="11787" max="11787" width="7.7109375" style="987" customWidth="1"/>
    <col min="11788" max="11788" width="5.7109375" style="987" customWidth="1"/>
    <col min="11789" max="11789" width="8.7109375" style="987" customWidth="1"/>
    <col min="11790" max="11790" width="7.7109375" style="987" customWidth="1"/>
    <col min="11791" max="11791" width="21" style="987" customWidth="1"/>
    <col min="11792" max="11792" width="19" style="987" customWidth="1"/>
    <col min="11793" max="11794" width="15.7109375" style="987" customWidth="1"/>
    <col min="11795" max="11795" width="13.7109375" style="987" customWidth="1"/>
    <col min="11796" max="12032" width="9.140625" style="987"/>
    <col min="12033" max="12033" width="11.85546875" style="987" customWidth="1"/>
    <col min="12034" max="12034" width="8.5703125" style="987" customWidth="1"/>
    <col min="12035" max="12035" width="5.7109375" style="987" customWidth="1"/>
    <col min="12036" max="12036" width="8.7109375" style="987" customWidth="1"/>
    <col min="12037" max="12037" width="7.7109375" style="987" customWidth="1"/>
    <col min="12038" max="12038" width="5.5703125" style="987" customWidth="1"/>
    <col min="12039" max="12039" width="8.7109375" style="987" customWidth="1"/>
    <col min="12040" max="12040" width="7.7109375" style="987" customWidth="1"/>
    <col min="12041" max="12041" width="6" style="987" customWidth="1"/>
    <col min="12042" max="12042" width="8.7109375" style="987" customWidth="1"/>
    <col min="12043" max="12043" width="7.7109375" style="987" customWidth="1"/>
    <col min="12044" max="12044" width="5.7109375" style="987" customWidth="1"/>
    <col min="12045" max="12045" width="8.7109375" style="987" customWidth="1"/>
    <col min="12046" max="12046" width="7.7109375" style="987" customWidth="1"/>
    <col min="12047" max="12047" width="21" style="987" customWidth="1"/>
    <col min="12048" max="12048" width="19" style="987" customWidth="1"/>
    <col min="12049" max="12050" width="15.7109375" style="987" customWidth="1"/>
    <col min="12051" max="12051" width="13.7109375" style="987" customWidth="1"/>
    <col min="12052" max="12288" width="9.140625" style="987"/>
    <col min="12289" max="12289" width="11.85546875" style="987" customWidth="1"/>
    <col min="12290" max="12290" width="8.5703125" style="987" customWidth="1"/>
    <col min="12291" max="12291" width="5.7109375" style="987" customWidth="1"/>
    <col min="12292" max="12292" width="8.7109375" style="987" customWidth="1"/>
    <col min="12293" max="12293" width="7.7109375" style="987" customWidth="1"/>
    <col min="12294" max="12294" width="5.5703125" style="987" customWidth="1"/>
    <col min="12295" max="12295" width="8.7109375" style="987" customWidth="1"/>
    <col min="12296" max="12296" width="7.7109375" style="987" customWidth="1"/>
    <col min="12297" max="12297" width="6" style="987" customWidth="1"/>
    <col min="12298" max="12298" width="8.7109375" style="987" customWidth="1"/>
    <col min="12299" max="12299" width="7.7109375" style="987" customWidth="1"/>
    <col min="12300" max="12300" width="5.7109375" style="987" customWidth="1"/>
    <col min="12301" max="12301" width="8.7109375" style="987" customWidth="1"/>
    <col min="12302" max="12302" width="7.7109375" style="987" customWidth="1"/>
    <col min="12303" max="12303" width="21" style="987" customWidth="1"/>
    <col min="12304" max="12304" width="19" style="987" customWidth="1"/>
    <col min="12305" max="12306" width="15.7109375" style="987" customWidth="1"/>
    <col min="12307" max="12307" width="13.7109375" style="987" customWidth="1"/>
    <col min="12308" max="12544" width="9.140625" style="987"/>
    <col min="12545" max="12545" width="11.85546875" style="987" customWidth="1"/>
    <col min="12546" max="12546" width="8.5703125" style="987" customWidth="1"/>
    <col min="12547" max="12547" width="5.7109375" style="987" customWidth="1"/>
    <col min="12548" max="12548" width="8.7109375" style="987" customWidth="1"/>
    <col min="12549" max="12549" width="7.7109375" style="987" customWidth="1"/>
    <col min="12550" max="12550" width="5.5703125" style="987" customWidth="1"/>
    <col min="12551" max="12551" width="8.7109375" style="987" customWidth="1"/>
    <col min="12552" max="12552" width="7.7109375" style="987" customWidth="1"/>
    <col min="12553" max="12553" width="6" style="987" customWidth="1"/>
    <col min="12554" max="12554" width="8.7109375" style="987" customWidth="1"/>
    <col min="12555" max="12555" width="7.7109375" style="987" customWidth="1"/>
    <col min="12556" max="12556" width="5.7109375" style="987" customWidth="1"/>
    <col min="12557" max="12557" width="8.7109375" style="987" customWidth="1"/>
    <col min="12558" max="12558" width="7.7109375" style="987" customWidth="1"/>
    <col min="12559" max="12559" width="21" style="987" customWidth="1"/>
    <col min="12560" max="12560" width="19" style="987" customWidth="1"/>
    <col min="12561" max="12562" width="15.7109375" style="987" customWidth="1"/>
    <col min="12563" max="12563" width="13.7109375" style="987" customWidth="1"/>
    <col min="12564" max="12800" width="9.140625" style="987"/>
    <col min="12801" max="12801" width="11.85546875" style="987" customWidth="1"/>
    <col min="12802" max="12802" width="8.5703125" style="987" customWidth="1"/>
    <col min="12803" max="12803" width="5.7109375" style="987" customWidth="1"/>
    <col min="12804" max="12804" width="8.7109375" style="987" customWidth="1"/>
    <col min="12805" max="12805" width="7.7109375" style="987" customWidth="1"/>
    <col min="12806" max="12806" width="5.5703125" style="987" customWidth="1"/>
    <col min="12807" max="12807" width="8.7109375" style="987" customWidth="1"/>
    <col min="12808" max="12808" width="7.7109375" style="987" customWidth="1"/>
    <col min="12809" max="12809" width="6" style="987" customWidth="1"/>
    <col min="12810" max="12810" width="8.7109375" style="987" customWidth="1"/>
    <col min="12811" max="12811" width="7.7109375" style="987" customWidth="1"/>
    <col min="12812" max="12812" width="5.7109375" style="987" customWidth="1"/>
    <col min="12813" max="12813" width="8.7109375" style="987" customWidth="1"/>
    <col min="12814" max="12814" width="7.7109375" style="987" customWidth="1"/>
    <col min="12815" max="12815" width="21" style="987" customWidth="1"/>
    <col min="12816" max="12816" width="19" style="987" customWidth="1"/>
    <col min="12817" max="12818" width="15.7109375" style="987" customWidth="1"/>
    <col min="12819" max="12819" width="13.7109375" style="987" customWidth="1"/>
    <col min="12820" max="13056" width="9.140625" style="987"/>
    <col min="13057" max="13057" width="11.85546875" style="987" customWidth="1"/>
    <col min="13058" max="13058" width="8.5703125" style="987" customWidth="1"/>
    <col min="13059" max="13059" width="5.7109375" style="987" customWidth="1"/>
    <col min="13060" max="13060" width="8.7109375" style="987" customWidth="1"/>
    <col min="13061" max="13061" width="7.7109375" style="987" customWidth="1"/>
    <col min="13062" max="13062" width="5.5703125" style="987" customWidth="1"/>
    <col min="13063" max="13063" width="8.7109375" style="987" customWidth="1"/>
    <col min="13064" max="13064" width="7.7109375" style="987" customWidth="1"/>
    <col min="13065" max="13065" width="6" style="987" customWidth="1"/>
    <col min="13066" max="13066" width="8.7109375" style="987" customWidth="1"/>
    <col min="13067" max="13067" width="7.7109375" style="987" customWidth="1"/>
    <col min="13068" max="13068" width="5.7109375" style="987" customWidth="1"/>
    <col min="13069" max="13069" width="8.7109375" style="987" customWidth="1"/>
    <col min="13070" max="13070" width="7.7109375" style="987" customWidth="1"/>
    <col min="13071" max="13071" width="21" style="987" customWidth="1"/>
    <col min="13072" max="13072" width="19" style="987" customWidth="1"/>
    <col min="13073" max="13074" width="15.7109375" style="987" customWidth="1"/>
    <col min="13075" max="13075" width="13.7109375" style="987" customWidth="1"/>
    <col min="13076" max="13312" width="9.140625" style="987"/>
    <col min="13313" max="13313" width="11.85546875" style="987" customWidth="1"/>
    <col min="13314" max="13314" width="8.5703125" style="987" customWidth="1"/>
    <col min="13315" max="13315" width="5.7109375" style="987" customWidth="1"/>
    <col min="13316" max="13316" width="8.7109375" style="987" customWidth="1"/>
    <col min="13317" max="13317" width="7.7109375" style="987" customWidth="1"/>
    <col min="13318" max="13318" width="5.5703125" style="987" customWidth="1"/>
    <col min="13319" max="13319" width="8.7109375" style="987" customWidth="1"/>
    <col min="13320" max="13320" width="7.7109375" style="987" customWidth="1"/>
    <col min="13321" max="13321" width="6" style="987" customWidth="1"/>
    <col min="13322" max="13322" width="8.7109375" style="987" customWidth="1"/>
    <col min="13323" max="13323" width="7.7109375" style="987" customWidth="1"/>
    <col min="13324" max="13324" width="5.7109375" style="987" customWidth="1"/>
    <col min="13325" max="13325" width="8.7109375" style="987" customWidth="1"/>
    <col min="13326" max="13326" width="7.7109375" style="987" customWidth="1"/>
    <col min="13327" max="13327" width="21" style="987" customWidth="1"/>
    <col min="13328" max="13328" width="19" style="987" customWidth="1"/>
    <col min="13329" max="13330" width="15.7109375" style="987" customWidth="1"/>
    <col min="13331" max="13331" width="13.7109375" style="987" customWidth="1"/>
    <col min="13332" max="13568" width="9.140625" style="987"/>
    <col min="13569" max="13569" width="11.85546875" style="987" customWidth="1"/>
    <col min="13570" max="13570" width="8.5703125" style="987" customWidth="1"/>
    <col min="13571" max="13571" width="5.7109375" style="987" customWidth="1"/>
    <col min="13572" max="13572" width="8.7109375" style="987" customWidth="1"/>
    <col min="13573" max="13573" width="7.7109375" style="987" customWidth="1"/>
    <col min="13574" max="13574" width="5.5703125" style="987" customWidth="1"/>
    <col min="13575" max="13575" width="8.7109375" style="987" customWidth="1"/>
    <col min="13576" max="13576" width="7.7109375" style="987" customWidth="1"/>
    <col min="13577" max="13577" width="6" style="987" customWidth="1"/>
    <col min="13578" max="13578" width="8.7109375" style="987" customWidth="1"/>
    <col min="13579" max="13579" width="7.7109375" style="987" customWidth="1"/>
    <col min="13580" max="13580" width="5.7109375" style="987" customWidth="1"/>
    <col min="13581" max="13581" width="8.7109375" style="987" customWidth="1"/>
    <col min="13582" max="13582" width="7.7109375" style="987" customWidth="1"/>
    <col min="13583" max="13583" width="21" style="987" customWidth="1"/>
    <col min="13584" max="13584" width="19" style="987" customWidth="1"/>
    <col min="13585" max="13586" width="15.7109375" style="987" customWidth="1"/>
    <col min="13587" max="13587" width="13.7109375" style="987" customWidth="1"/>
    <col min="13588" max="13824" width="9.140625" style="987"/>
    <col min="13825" max="13825" width="11.85546875" style="987" customWidth="1"/>
    <col min="13826" max="13826" width="8.5703125" style="987" customWidth="1"/>
    <col min="13827" max="13827" width="5.7109375" style="987" customWidth="1"/>
    <col min="13828" max="13828" width="8.7109375" style="987" customWidth="1"/>
    <col min="13829" max="13829" width="7.7109375" style="987" customWidth="1"/>
    <col min="13830" max="13830" width="5.5703125" style="987" customWidth="1"/>
    <col min="13831" max="13831" width="8.7109375" style="987" customWidth="1"/>
    <col min="13832" max="13832" width="7.7109375" style="987" customWidth="1"/>
    <col min="13833" max="13833" width="6" style="987" customWidth="1"/>
    <col min="13834" max="13834" width="8.7109375" style="987" customWidth="1"/>
    <col min="13835" max="13835" width="7.7109375" style="987" customWidth="1"/>
    <col min="13836" max="13836" width="5.7109375" style="987" customWidth="1"/>
    <col min="13837" max="13837" width="8.7109375" style="987" customWidth="1"/>
    <col min="13838" max="13838" width="7.7109375" style="987" customWidth="1"/>
    <col min="13839" max="13839" width="21" style="987" customWidth="1"/>
    <col min="13840" max="13840" width="19" style="987" customWidth="1"/>
    <col min="13841" max="13842" width="15.7109375" style="987" customWidth="1"/>
    <col min="13843" max="13843" width="13.7109375" style="987" customWidth="1"/>
    <col min="13844" max="14080" width="9.140625" style="987"/>
    <col min="14081" max="14081" width="11.85546875" style="987" customWidth="1"/>
    <col min="14082" max="14082" width="8.5703125" style="987" customWidth="1"/>
    <col min="14083" max="14083" width="5.7109375" style="987" customWidth="1"/>
    <col min="14084" max="14084" width="8.7109375" style="987" customWidth="1"/>
    <col min="14085" max="14085" width="7.7109375" style="987" customWidth="1"/>
    <col min="14086" max="14086" width="5.5703125" style="987" customWidth="1"/>
    <col min="14087" max="14087" width="8.7109375" style="987" customWidth="1"/>
    <col min="14088" max="14088" width="7.7109375" style="987" customWidth="1"/>
    <col min="14089" max="14089" width="6" style="987" customWidth="1"/>
    <col min="14090" max="14090" width="8.7109375" style="987" customWidth="1"/>
    <col min="14091" max="14091" width="7.7109375" style="987" customWidth="1"/>
    <col min="14092" max="14092" width="5.7109375" style="987" customWidth="1"/>
    <col min="14093" max="14093" width="8.7109375" style="987" customWidth="1"/>
    <col min="14094" max="14094" width="7.7109375" style="987" customWidth="1"/>
    <col min="14095" max="14095" width="21" style="987" customWidth="1"/>
    <col min="14096" max="14096" width="19" style="987" customWidth="1"/>
    <col min="14097" max="14098" width="15.7109375" style="987" customWidth="1"/>
    <col min="14099" max="14099" width="13.7109375" style="987" customWidth="1"/>
    <col min="14100" max="14336" width="9.140625" style="987"/>
    <col min="14337" max="14337" width="11.85546875" style="987" customWidth="1"/>
    <col min="14338" max="14338" width="8.5703125" style="987" customWidth="1"/>
    <col min="14339" max="14339" width="5.7109375" style="987" customWidth="1"/>
    <col min="14340" max="14340" width="8.7109375" style="987" customWidth="1"/>
    <col min="14341" max="14341" width="7.7109375" style="987" customWidth="1"/>
    <col min="14342" max="14342" width="5.5703125" style="987" customWidth="1"/>
    <col min="14343" max="14343" width="8.7109375" style="987" customWidth="1"/>
    <col min="14344" max="14344" width="7.7109375" style="987" customWidth="1"/>
    <col min="14345" max="14345" width="6" style="987" customWidth="1"/>
    <col min="14346" max="14346" width="8.7109375" style="987" customWidth="1"/>
    <col min="14347" max="14347" width="7.7109375" style="987" customWidth="1"/>
    <col min="14348" max="14348" width="5.7109375" style="987" customWidth="1"/>
    <col min="14349" max="14349" width="8.7109375" style="987" customWidth="1"/>
    <col min="14350" max="14350" width="7.7109375" style="987" customWidth="1"/>
    <col min="14351" max="14351" width="21" style="987" customWidth="1"/>
    <col min="14352" max="14352" width="19" style="987" customWidth="1"/>
    <col min="14353" max="14354" width="15.7109375" style="987" customWidth="1"/>
    <col min="14355" max="14355" width="13.7109375" style="987" customWidth="1"/>
    <col min="14356" max="14592" width="9.140625" style="987"/>
    <col min="14593" max="14593" width="11.85546875" style="987" customWidth="1"/>
    <col min="14594" max="14594" width="8.5703125" style="987" customWidth="1"/>
    <col min="14595" max="14595" width="5.7109375" style="987" customWidth="1"/>
    <col min="14596" max="14596" width="8.7109375" style="987" customWidth="1"/>
    <col min="14597" max="14597" width="7.7109375" style="987" customWidth="1"/>
    <col min="14598" max="14598" width="5.5703125" style="987" customWidth="1"/>
    <col min="14599" max="14599" width="8.7109375" style="987" customWidth="1"/>
    <col min="14600" max="14600" width="7.7109375" style="987" customWidth="1"/>
    <col min="14601" max="14601" width="6" style="987" customWidth="1"/>
    <col min="14602" max="14602" width="8.7109375" style="987" customWidth="1"/>
    <col min="14603" max="14603" width="7.7109375" style="987" customWidth="1"/>
    <col min="14604" max="14604" width="5.7109375" style="987" customWidth="1"/>
    <col min="14605" max="14605" width="8.7109375" style="987" customWidth="1"/>
    <col min="14606" max="14606" width="7.7109375" style="987" customWidth="1"/>
    <col min="14607" max="14607" width="21" style="987" customWidth="1"/>
    <col min="14608" max="14608" width="19" style="987" customWidth="1"/>
    <col min="14609" max="14610" width="15.7109375" style="987" customWidth="1"/>
    <col min="14611" max="14611" width="13.7109375" style="987" customWidth="1"/>
    <col min="14612" max="14848" width="9.140625" style="987"/>
    <col min="14849" max="14849" width="11.85546875" style="987" customWidth="1"/>
    <col min="14850" max="14850" width="8.5703125" style="987" customWidth="1"/>
    <col min="14851" max="14851" width="5.7109375" style="987" customWidth="1"/>
    <col min="14852" max="14852" width="8.7109375" style="987" customWidth="1"/>
    <col min="14853" max="14853" width="7.7109375" style="987" customWidth="1"/>
    <col min="14854" max="14854" width="5.5703125" style="987" customWidth="1"/>
    <col min="14855" max="14855" width="8.7109375" style="987" customWidth="1"/>
    <col min="14856" max="14856" width="7.7109375" style="987" customWidth="1"/>
    <col min="14857" max="14857" width="6" style="987" customWidth="1"/>
    <col min="14858" max="14858" width="8.7109375" style="987" customWidth="1"/>
    <col min="14859" max="14859" width="7.7109375" style="987" customWidth="1"/>
    <col min="14860" max="14860" width="5.7109375" style="987" customWidth="1"/>
    <col min="14861" max="14861" width="8.7109375" style="987" customWidth="1"/>
    <col min="14862" max="14862" width="7.7109375" style="987" customWidth="1"/>
    <col min="14863" max="14863" width="21" style="987" customWidth="1"/>
    <col min="14864" max="14864" width="19" style="987" customWidth="1"/>
    <col min="14865" max="14866" width="15.7109375" style="987" customWidth="1"/>
    <col min="14867" max="14867" width="13.7109375" style="987" customWidth="1"/>
    <col min="14868" max="15104" width="9.140625" style="987"/>
    <col min="15105" max="15105" width="11.85546875" style="987" customWidth="1"/>
    <col min="15106" max="15106" width="8.5703125" style="987" customWidth="1"/>
    <col min="15107" max="15107" width="5.7109375" style="987" customWidth="1"/>
    <col min="15108" max="15108" width="8.7109375" style="987" customWidth="1"/>
    <col min="15109" max="15109" width="7.7109375" style="987" customWidth="1"/>
    <col min="15110" max="15110" width="5.5703125" style="987" customWidth="1"/>
    <col min="15111" max="15111" width="8.7109375" style="987" customWidth="1"/>
    <col min="15112" max="15112" width="7.7109375" style="987" customWidth="1"/>
    <col min="15113" max="15113" width="6" style="987" customWidth="1"/>
    <col min="15114" max="15114" width="8.7109375" style="987" customWidth="1"/>
    <col min="15115" max="15115" width="7.7109375" style="987" customWidth="1"/>
    <col min="15116" max="15116" width="5.7109375" style="987" customWidth="1"/>
    <col min="15117" max="15117" width="8.7109375" style="987" customWidth="1"/>
    <col min="15118" max="15118" width="7.7109375" style="987" customWidth="1"/>
    <col min="15119" max="15119" width="21" style="987" customWidth="1"/>
    <col min="15120" max="15120" width="19" style="987" customWidth="1"/>
    <col min="15121" max="15122" width="15.7109375" style="987" customWidth="1"/>
    <col min="15123" max="15123" width="13.7109375" style="987" customWidth="1"/>
    <col min="15124" max="15360" width="9.140625" style="987"/>
    <col min="15361" max="15361" width="11.85546875" style="987" customWidth="1"/>
    <col min="15362" max="15362" width="8.5703125" style="987" customWidth="1"/>
    <col min="15363" max="15363" width="5.7109375" style="987" customWidth="1"/>
    <col min="15364" max="15364" width="8.7109375" style="987" customWidth="1"/>
    <col min="15365" max="15365" width="7.7109375" style="987" customWidth="1"/>
    <col min="15366" max="15366" width="5.5703125" style="987" customWidth="1"/>
    <col min="15367" max="15367" width="8.7109375" style="987" customWidth="1"/>
    <col min="15368" max="15368" width="7.7109375" style="987" customWidth="1"/>
    <col min="15369" max="15369" width="6" style="987" customWidth="1"/>
    <col min="15370" max="15370" width="8.7109375" style="987" customWidth="1"/>
    <col min="15371" max="15371" width="7.7109375" style="987" customWidth="1"/>
    <col min="15372" max="15372" width="5.7109375" style="987" customWidth="1"/>
    <col min="15373" max="15373" width="8.7109375" style="987" customWidth="1"/>
    <col min="15374" max="15374" width="7.7109375" style="987" customWidth="1"/>
    <col min="15375" max="15375" width="21" style="987" customWidth="1"/>
    <col min="15376" max="15376" width="19" style="987" customWidth="1"/>
    <col min="15377" max="15378" width="15.7109375" style="987" customWidth="1"/>
    <col min="15379" max="15379" width="13.7109375" style="987" customWidth="1"/>
    <col min="15380" max="15616" width="9.140625" style="987"/>
    <col min="15617" max="15617" width="11.85546875" style="987" customWidth="1"/>
    <col min="15618" max="15618" width="8.5703125" style="987" customWidth="1"/>
    <col min="15619" max="15619" width="5.7109375" style="987" customWidth="1"/>
    <col min="15620" max="15620" width="8.7109375" style="987" customWidth="1"/>
    <col min="15621" max="15621" width="7.7109375" style="987" customWidth="1"/>
    <col min="15622" max="15622" width="5.5703125" style="987" customWidth="1"/>
    <col min="15623" max="15623" width="8.7109375" style="987" customWidth="1"/>
    <col min="15624" max="15624" width="7.7109375" style="987" customWidth="1"/>
    <col min="15625" max="15625" width="6" style="987" customWidth="1"/>
    <col min="15626" max="15626" width="8.7109375" style="987" customWidth="1"/>
    <col min="15627" max="15627" width="7.7109375" style="987" customWidth="1"/>
    <col min="15628" max="15628" width="5.7109375" style="987" customWidth="1"/>
    <col min="15629" max="15629" width="8.7109375" style="987" customWidth="1"/>
    <col min="15630" max="15630" width="7.7109375" style="987" customWidth="1"/>
    <col min="15631" max="15631" width="21" style="987" customWidth="1"/>
    <col min="15632" max="15632" width="19" style="987" customWidth="1"/>
    <col min="15633" max="15634" width="15.7109375" style="987" customWidth="1"/>
    <col min="15635" max="15635" width="13.7109375" style="987" customWidth="1"/>
    <col min="15636" max="15872" width="9.140625" style="987"/>
    <col min="15873" max="15873" width="11.85546875" style="987" customWidth="1"/>
    <col min="15874" max="15874" width="8.5703125" style="987" customWidth="1"/>
    <col min="15875" max="15875" width="5.7109375" style="987" customWidth="1"/>
    <col min="15876" max="15876" width="8.7109375" style="987" customWidth="1"/>
    <col min="15877" max="15877" width="7.7109375" style="987" customWidth="1"/>
    <col min="15878" max="15878" width="5.5703125" style="987" customWidth="1"/>
    <col min="15879" max="15879" width="8.7109375" style="987" customWidth="1"/>
    <col min="15880" max="15880" width="7.7109375" style="987" customWidth="1"/>
    <col min="15881" max="15881" width="6" style="987" customWidth="1"/>
    <col min="15882" max="15882" width="8.7109375" style="987" customWidth="1"/>
    <col min="15883" max="15883" width="7.7109375" style="987" customWidth="1"/>
    <col min="15884" max="15884" width="5.7109375" style="987" customWidth="1"/>
    <col min="15885" max="15885" width="8.7109375" style="987" customWidth="1"/>
    <col min="15886" max="15886" width="7.7109375" style="987" customWidth="1"/>
    <col min="15887" max="15887" width="21" style="987" customWidth="1"/>
    <col min="15888" max="15888" width="19" style="987" customWidth="1"/>
    <col min="15889" max="15890" width="15.7109375" style="987" customWidth="1"/>
    <col min="15891" max="15891" width="13.7109375" style="987" customWidth="1"/>
    <col min="15892" max="16128" width="9.140625" style="987"/>
    <col min="16129" max="16129" width="11.85546875" style="987" customWidth="1"/>
    <col min="16130" max="16130" width="8.5703125" style="987" customWidth="1"/>
    <col min="16131" max="16131" width="5.7109375" style="987" customWidth="1"/>
    <col min="16132" max="16132" width="8.7109375" style="987" customWidth="1"/>
    <col min="16133" max="16133" width="7.7109375" style="987" customWidth="1"/>
    <col min="16134" max="16134" width="5.5703125" style="987" customWidth="1"/>
    <col min="16135" max="16135" width="8.7109375" style="987" customWidth="1"/>
    <col min="16136" max="16136" width="7.7109375" style="987" customWidth="1"/>
    <col min="16137" max="16137" width="6" style="987" customWidth="1"/>
    <col min="16138" max="16138" width="8.7109375" style="987" customWidth="1"/>
    <col min="16139" max="16139" width="7.7109375" style="987" customWidth="1"/>
    <col min="16140" max="16140" width="5.7109375" style="987" customWidth="1"/>
    <col min="16141" max="16141" width="8.7109375" style="987" customWidth="1"/>
    <col min="16142" max="16142" width="7.7109375" style="987" customWidth="1"/>
    <col min="16143" max="16143" width="21" style="987" customWidth="1"/>
    <col min="16144" max="16144" width="19" style="987" customWidth="1"/>
    <col min="16145" max="16146" width="15.7109375" style="987" customWidth="1"/>
    <col min="16147" max="16147" width="13.7109375" style="987" customWidth="1"/>
    <col min="16148" max="16384" width="9.140625" style="987"/>
  </cols>
  <sheetData>
    <row r="1" spans="1:19" ht="18.75">
      <c r="A1" s="4891" t="s">
        <v>1500</v>
      </c>
      <c r="B1" s="4891"/>
      <c r="C1" s="4891"/>
      <c r="D1" s="4891"/>
      <c r="E1" s="4891"/>
      <c r="F1" s="4891"/>
      <c r="G1" s="4891"/>
      <c r="H1" s="4891"/>
      <c r="I1" s="4891"/>
      <c r="J1" s="4891"/>
      <c r="K1" s="4891"/>
      <c r="L1" s="4891"/>
      <c r="M1" s="4891"/>
      <c r="N1" s="4891"/>
      <c r="O1" s="2007"/>
      <c r="P1" s="2007"/>
      <c r="Q1" s="2007"/>
      <c r="R1" s="2007"/>
      <c r="S1" s="2007"/>
    </row>
    <row r="2" spans="1:19" ht="18.75">
      <c r="A2" s="4891" t="s">
        <v>1501</v>
      </c>
      <c r="B2" s="4891"/>
      <c r="C2" s="4891"/>
      <c r="D2" s="4891"/>
      <c r="E2" s="4891"/>
      <c r="F2" s="4891"/>
      <c r="G2" s="4891"/>
      <c r="H2" s="4891"/>
      <c r="I2" s="4891"/>
      <c r="J2" s="4891"/>
      <c r="K2" s="4891"/>
      <c r="L2" s="4891"/>
      <c r="M2" s="4891"/>
      <c r="N2" s="4891"/>
      <c r="O2" s="2007"/>
      <c r="P2" s="2007"/>
      <c r="Q2" s="2007"/>
      <c r="R2" s="2007"/>
      <c r="S2" s="2007"/>
    </row>
    <row r="3" spans="1:19" s="994" customFormat="1" ht="23.25">
      <c r="A3" s="2008" t="s">
        <v>1502</v>
      </c>
      <c r="B3" s="2009"/>
      <c r="C3" s="2010"/>
      <c r="D3" s="2010"/>
      <c r="E3" s="2010"/>
      <c r="F3" s="2010"/>
      <c r="G3" s="2010"/>
      <c r="H3" s="2010"/>
      <c r="I3" s="2010"/>
      <c r="J3" s="2010"/>
      <c r="K3" s="2010"/>
      <c r="L3" s="2010"/>
      <c r="M3" s="2010"/>
      <c r="N3" s="2011" t="s">
        <v>1503</v>
      </c>
      <c r="O3" s="2042" t="s">
        <v>1504</v>
      </c>
      <c r="P3" s="2012"/>
      <c r="Q3" s="2012"/>
      <c r="R3" s="4892" t="s">
        <v>1505</v>
      </c>
      <c r="S3" s="4892"/>
    </row>
    <row r="4" spans="1:19" s="1005" customFormat="1" ht="19.5" customHeight="1">
      <c r="A4" s="4884" t="s">
        <v>1036</v>
      </c>
      <c r="B4" s="4885"/>
      <c r="C4" s="1058" t="s">
        <v>55</v>
      </c>
      <c r="D4" s="1059"/>
      <c r="E4" s="1060" t="s">
        <v>56</v>
      </c>
      <c r="F4" s="2013" t="s">
        <v>158</v>
      </c>
      <c r="G4" s="1059"/>
      <c r="H4" s="1060" t="s">
        <v>58</v>
      </c>
      <c r="I4" s="1058" t="s">
        <v>59</v>
      </c>
      <c r="J4" s="1059"/>
      <c r="K4" s="1060" t="s">
        <v>60</v>
      </c>
      <c r="L4" s="1058" t="s">
        <v>61</v>
      </c>
      <c r="M4" s="1059"/>
      <c r="N4" s="1060" t="s">
        <v>159</v>
      </c>
      <c r="O4" s="4884" t="s">
        <v>1036</v>
      </c>
      <c r="P4" s="4885"/>
      <c r="Q4" s="2014" t="s">
        <v>1037</v>
      </c>
      <c r="R4" s="2015"/>
      <c r="S4" s="2041" t="s">
        <v>96</v>
      </c>
    </row>
    <row r="5" spans="1:19" s="1005" customFormat="1" ht="19.5" customHeight="1">
      <c r="A5" s="4886" t="s">
        <v>1038</v>
      </c>
      <c r="B5" s="4887"/>
      <c r="C5" s="2017" t="s">
        <v>572</v>
      </c>
      <c r="D5" s="2017" t="s">
        <v>573</v>
      </c>
      <c r="E5" s="2017" t="s">
        <v>95</v>
      </c>
      <c r="F5" s="2017" t="s">
        <v>572</v>
      </c>
      <c r="G5" s="2017" t="s">
        <v>573</v>
      </c>
      <c r="H5" s="2017" t="s">
        <v>95</v>
      </c>
      <c r="I5" s="2017" t="s">
        <v>572</v>
      </c>
      <c r="J5" s="2017" t="s">
        <v>573</v>
      </c>
      <c r="K5" s="2017" t="s">
        <v>95</v>
      </c>
      <c r="L5" s="2017" t="s">
        <v>572</v>
      </c>
      <c r="M5" s="2017" t="s">
        <v>573</v>
      </c>
      <c r="N5" s="2017" t="s">
        <v>95</v>
      </c>
      <c r="O5" s="4886" t="s">
        <v>1038</v>
      </c>
      <c r="P5" s="4887"/>
      <c r="Q5" s="2043" t="s">
        <v>572</v>
      </c>
      <c r="R5" s="2023" t="s">
        <v>573</v>
      </c>
      <c r="S5" s="2023" t="s">
        <v>95</v>
      </c>
    </row>
    <row r="6" spans="1:19" s="1005" customFormat="1" ht="19.5" customHeight="1">
      <c r="A6" s="1018"/>
      <c r="B6" s="2019"/>
      <c r="C6" s="2020" t="s">
        <v>561</v>
      </c>
      <c r="D6" s="2020" t="s">
        <v>562</v>
      </c>
      <c r="E6" s="2020" t="s">
        <v>96</v>
      </c>
      <c r="F6" s="2020" t="s">
        <v>561</v>
      </c>
      <c r="G6" s="2020" t="s">
        <v>562</v>
      </c>
      <c r="H6" s="2020" t="s">
        <v>96</v>
      </c>
      <c r="I6" s="2020" t="s">
        <v>561</v>
      </c>
      <c r="J6" s="2020" t="s">
        <v>562</v>
      </c>
      <c r="K6" s="2020" t="s">
        <v>96</v>
      </c>
      <c r="L6" s="2020" t="s">
        <v>561</v>
      </c>
      <c r="M6" s="2020" t="s">
        <v>562</v>
      </c>
      <c r="N6" s="2020" t="s">
        <v>96</v>
      </c>
      <c r="O6" s="1018"/>
      <c r="P6" s="2019"/>
      <c r="Q6" s="2044" t="s">
        <v>561</v>
      </c>
      <c r="R6" s="2027" t="s">
        <v>562</v>
      </c>
      <c r="S6" s="2027" t="s">
        <v>96</v>
      </c>
    </row>
    <row r="7" spans="1:19" s="1005" customFormat="1" ht="35.1" customHeight="1">
      <c r="A7" s="2023" t="s">
        <v>1040</v>
      </c>
      <c r="B7" s="1025" t="s">
        <v>1039</v>
      </c>
      <c r="C7" s="1063">
        <v>39</v>
      </c>
      <c r="D7" s="2045">
        <v>2052</v>
      </c>
      <c r="E7" s="1024">
        <f t="shared" ref="E7:E18" si="0">SUM(C7:D7)</f>
        <v>2091</v>
      </c>
      <c r="F7" s="1063">
        <v>2</v>
      </c>
      <c r="G7" s="1063">
        <v>175</v>
      </c>
      <c r="H7" s="1063">
        <f t="shared" ref="H7:H18" si="1">SUM(F7:G7)</f>
        <v>177</v>
      </c>
      <c r="I7" s="1063">
        <v>19</v>
      </c>
      <c r="J7" s="1063">
        <v>2053</v>
      </c>
      <c r="K7" s="1063">
        <f t="shared" ref="K7:K18" si="2">SUM(I7:J7)</f>
        <v>2072</v>
      </c>
      <c r="L7" s="1063">
        <v>1</v>
      </c>
      <c r="M7" s="1063">
        <v>153</v>
      </c>
      <c r="N7" s="1063">
        <f t="shared" ref="N7:N18" si="3">SUM(L7:M7)</f>
        <v>154</v>
      </c>
      <c r="O7" s="1032" t="s">
        <v>1040</v>
      </c>
      <c r="P7" s="1025" t="s">
        <v>1039</v>
      </c>
      <c r="Q7" s="2046">
        <f t="shared" ref="Q7:S18" si="4">C7+F7+I7+L7+C24+F24+I24+L24+C40+F40+I40+L40+C56+F56+I56+L56+C72+F72+I72+L72</f>
        <v>134</v>
      </c>
      <c r="R7" s="2046">
        <f t="shared" si="4"/>
        <v>7527</v>
      </c>
      <c r="S7" s="2046">
        <f t="shared" si="4"/>
        <v>7661</v>
      </c>
    </row>
    <row r="8" spans="1:19" s="1005" customFormat="1" ht="35.1" customHeight="1">
      <c r="A8" s="1032" t="s">
        <v>1246</v>
      </c>
      <c r="B8" s="1031" t="s">
        <v>1042</v>
      </c>
      <c r="C8" s="2025">
        <v>11</v>
      </c>
      <c r="D8" s="2047">
        <v>788</v>
      </c>
      <c r="E8" s="2037">
        <f t="shared" si="0"/>
        <v>799</v>
      </c>
      <c r="F8" s="2025">
        <v>1</v>
      </c>
      <c r="G8" s="2025">
        <v>55</v>
      </c>
      <c r="H8" s="2025">
        <f t="shared" si="1"/>
        <v>56</v>
      </c>
      <c r="I8" s="2025">
        <v>22</v>
      </c>
      <c r="J8" s="2025">
        <v>638</v>
      </c>
      <c r="K8" s="2025">
        <f t="shared" si="2"/>
        <v>660</v>
      </c>
      <c r="L8" s="2025">
        <v>0</v>
      </c>
      <c r="M8" s="2025">
        <v>62</v>
      </c>
      <c r="N8" s="2025">
        <f t="shared" si="3"/>
        <v>62</v>
      </c>
      <c r="O8" s="1032" t="s">
        <v>169</v>
      </c>
      <c r="P8" s="1031" t="s">
        <v>1042</v>
      </c>
      <c r="Q8" s="2048">
        <f t="shared" si="4"/>
        <v>75</v>
      </c>
      <c r="R8" s="2048">
        <f t="shared" si="4"/>
        <v>2633</v>
      </c>
      <c r="S8" s="2048">
        <f t="shared" si="4"/>
        <v>2708</v>
      </c>
    </row>
    <row r="9" spans="1:19" s="1005" customFormat="1" ht="35.1" customHeight="1">
      <c r="A9" s="2027" t="s">
        <v>1045</v>
      </c>
      <c r="B9" s="1039" t="s">
        <v>1044</v>
      </c>
      <c r="C9" s="2029">
        <f>SUM(C7:C8)</f>
        <v>50</v>
      </c>
      <c r="D9" s="2049">
        <f>SUM(D7:D8)</f>
        <v>2840</v>
      </c>
      <c r="E9" s="2050">
        <f t="shared" si="0"/>
        <v>2890</v>
      </c>
      <c r="F9" s="2029">
        <f>SUM(F7:F8)</f>
        <v>3</v>
      </c>
      <c r="G9" s="2029">
        <f>SUM(G7:G8)</f>
        <v>230</v>
      </c>
      <c r="H9" s="2029">
        <f t="shared" si="1"/>
        <v>233</v>
      </c>
      <c r="I9" s="2029">
        <f>SUM(I7:I8)</f>
        <v>41</v>
      </c>
      <c r="J9" s="2029">
        <f>SUM(J7:J8)</f>
        <v>2691</v>
      </c>
      <c r="K9" s="2029">
        <f t="shared" si="2"/>
        <v>2732</v>
      </c>
      <c r="L9" s="2029">
        <f>SUM(L7:L8)</f>
        <v>1</v>
      </c>
      <c r="M9" s="2029">
        <f>SUM(M7:M8)</f>
        <v>215</v>
      </c>
      <c r="N9" s="2029">
        <f t="shared" si="3"/>
        <v>216</v>
      </c>
      <c r="O9" s="2027" t="s">
        <v>1045</v>
      </c>
      <c r="P9" s="1039" t="s">
        <v>1044</v>
      </c>
      <c r="Q9" s="2046">
        <f t="shared" si="4"/>
        <v>209</v>
      </c>
      <c r="R9" s="2046">
        <f t="shared" si="4"/>
        <v>10160</v>
      </c>
      <c r="S9" s="2046">
        <f t="shared" si="4"/>
        <v>10369</v>
      </c>
    </row>
    <row r="10" spans="1:19" s="1005" customFormat="1" ht="35.1" customHeight="1">
      <c r="A10" s="2023" t="s">
        <v>1046</v>
      </c>
      <c r="B10" s="1025" t="s">
        <v>1039</v>
      </c>
      <c r="C10" s="1063">
        <v>39</v>
      </c>
      <c r="D10" s="2045">
        <v>764</v>
      </c>
      <c r="E10" s="1024">
        <f t="shared" si="0"/>
        <v>803</v>
      </c>
      <c r="F10" s="1063">
        <v>22</v>
      </c>
      <c r="G10" s="1063">
        <v>24</v>
      </c>
      <c r="H10" s="1063">
        <f t="shared" si="1"/>
        <v>46</v>
      </c>
      <c r="I10" s="1063">
        <v>141</v>
      </c>
      <c r="J10" s="1063">
        <v>538</v>
      </c>
      <c r="K10" s="1063">
        <f t="shared" si="2"/>
        <v>679</v>
      </c>
      <c r="L10" s="1063">
        <v>44</v>
      </c>
      <c r="M10" s="1063">
        <v>28</v>
      </c>
      <c r="N10" s="1063">
        <f t="shared" si="3"/>
        <v>72</v>
      </c>
      <c r="O10" s="2023" t="s">
        <v>1046</v>
      </c>
      <c r="P10" s="1025" t="s">
        <v>1039</v>
      </c>
      <c r="Q10" s="2046">
        <f t="shared" si="4"/>
        <v>633</v>
      </c>
      <c r="R10" s="2046">
        <f t="shared" si="4"/>
        <v>3070</v>
      </c>
      <c r="S10" s="2046">
        <f t="shared" si="4"/>
        <v>3703</v>
      </c>
    </row>
    <row r="11" spans="1:19" s="1005" customFormat="1" ht="35.1" customHeight="1">
      <c r="A11" s="1032" t="s">
        <v>1047</v>
      </c>
      <c r="B11" s="1031" t="s">
        <v>1042</v>
      </c>
      <c r="C11" s="2025">
        <v>22</v>
      </c>
      <c r="D11" s="2047">
        <v>5716</v>
      </c>
      <c r="E11" s="2037">
        <f t="shared" si="0"/>
        <v>5738</v>
      </c>
      <c r="F11" s="2025">
        <v>19</v>
      </c>
      <c r="G11" s="2025">
        <v>169</v>
      </c>
      <c r="H11" s="2025">
        <f t="shared" si="1"/>
        <v>188</v>
      </c>
      <c r="I11" s="2025">
        <v>96</v>
      </c>
      <c r="J11" s="2025">
        <v>4237</v>
      </c>
      <c r="K11" s="2025">
        <f t="shared" si="2"/>
        <v>4333</v>
      </c>
      <c r="L11" s="2025">
        <v>7</v>
      </c>
      <c r="M11" s="2025">
        <v>343</v>
      </c>
      <c r="N11" s="2025">
        <f t="shared" si="3"/>
        <v>350</v>
      </c>
      <c r="O11" s="1032" t="s">
        <v>1047</v>
      </c>
      <c r="P11" s="1031" t="s">
        <v>1042</v>
      </c>
      <c r="Q11" s="2048">
        <f t="shared" si="4"/>
        <v>730</v>
      </c>
      <c r="R11" s="2048">
        <f t="shared" si="4"/>
        <v>17821</v>
      </c>
      <c r="S11" s="2048">
        <f t="shared" si="4"/>
        <v>18551</v>
      </c>
    </row>
    <row r="12" spans="1:19" s="1005" customFormat="1" ht="35.1" customHeight="1">
      <c r="A12" s="2027" t="s">
        <v>121</v>
      </c>
      <c r="B12" s="1039" t="s">
        <v>1044</v>
      </c>
      <c r="C12" s="2029">
        <f>SUM(C10:C11)</f>
        <v>61</v>
      </c>
      <c r="D12" s="2049">
        <f>SUM(D10:D11)</f>
        <v>6480</v>
      </c>
      <c r="E12" s="2050">
        <f t="shared" si="0"/>
        <v>6541</v>
      </c>
      <c r="F12" s="2029">
        <f>SUM(F10:F11)</f>
        <v>41</v>
      </c>
      <c r="G12" s="2029">
        <f>SUM(G10:G11)</f>
        <v>193</v>
      </c>
      <c r="H12" s="2029">
        <f t="shared" si="1"/>
        <v>234</v>
      </c>
      <c r="I12" s="2029">
        <f>SUM(I10:I11)</f>
        <v>237</v>
      </c>
      <c r="J12" s="2029">
        <f>SUM(J10:J11)</f>
        <v>4775</v>
      </c>
      <c r="K12" s="2029">
        <f t="shared" si="2"/>
        <v>5012</v>
      </c>
      <c r="L12" s="2029">
        <f>SUM(L10:L11)</f>
        <v>51</v>
      </c>
      <c r="M12" s="2029">
        <f>SUM(M10:M11)</f>
        <v>371</v>
      </c>
      <c r="N12" s="2029">
        <f t="shared" si="3"/>
        <v>422</v>
      </c>
      <c r="O12" s="2027" t="s">
        <v>121</v>
      </c>
      <c r="P12" s="1039" t="s">
        <v>1044</v>
      </c>
      <c r="Q12" s="2046">
        <f t="shared" si="4"/>
        <v>1363</v>
      </c>
      <c r="R12" s="2046">
        <f t="shared" si="4"/>
        <v>20891</v>
      </c>
      <c r="S12" s="2046">
        <f t="shared" si="4"/>
        <v>22254</v>
      </c>
    </row>
    <row r="13" spans="1:19" s="1005" customFormat="1" ht="35.1" customHeight="1">
      <c r="A13" s="2023" t="s">
        <v>1048</v>
      </c>
      <c r="B13" s="1025" t="s">
        <v>1039</v>
      </c>
      <c r="C13" s="1063">
        <v>15</v>
      </c>
      <c r="D13" s="2045">
        <v>138</v>
      </c>
      <c r="E13" s="1024">
        <f t="shared" si="0"/>
        <v>153</v>
      </c>
      <c r="F13" s="1063">
        <v>0</v>
      </c>
      <c r="G13" s="1063">
        <v>12</v>
      </c>
      <c r="H13" s="1063">
        <f t="shared" si="1"/>
        <v>12</v>
      </c>
      <c r="I13" s="1063">
        <v>21</v>
      </c>
      <c r="J13" s="1063">
        <v>159</v>
      </c>
      <c r="K13" s="1063">
        <f t="shared" si="2"/>
        <v>180</v>
      </c>
      <c r="L13" s="1063">
        <v>0</v>
      </c>
      <c r="M13" s="1063">
        <v>3</v>
      </c>
      <c r="N13" s="1063">
        <f t="shared" si="3"/>
        <v>3</v>
      </c>
      <c r="O13" s="2023" t="s">
        <v>1048</v>
      </c>
      <c r="P13" s="1025" t="s">
        <v>1039</v>
      </c>
      <c r="Q13" s="2046">
        <f t="shared" si="4"/>
        <v>68</v>
      </c>
      <c r="R13" s="2046">
        <f t="shared" si="4"/>
        <v>667</v>
      </c>
      <c r="S13" s="2046">
        <f t="shared" si="4"/>
        <v>735</v>
      </c>
    </row>
    <row r="14" spans="1:19" s="1005" customFormat="1" ht="35.1" customHeight="1">
      <c r="A14" s="1032"/>
      <c r="B14" s="1031" t="s">
        <v>1042</v>
      </c>
      <c r="C14" s="2025">
        <v>21</v>
      </c>
      <c r="D14" s="2047">
        <v>119</v>
      </c>
      <c r="E14" s="2037">
        <f t="shared" si="0"/>
        <v>140</v>
      </c>
      <c r="F14" s="2025">
        <v>1</v>
      </c>
      <c r="G14" s="2025">
        <v>8</v>
      </c>
      <c r="H14" s="2025">
        <f t="shared" si="1"/>
        <v>9</v>
      </c>
      <c r="I14" s="2025">
        <v>34</v>
      </c>
      <c r="J14" s="2025">
        <v>167</v>
      </c>
      <c r="K14" s="2025">
        <f t="shared" si="2"/>
        <v>201</v>
      </c>
      <c r="L14" s="2025">
        <v>0</v>
      </c>
      <c r="M14" s="2025">
        <v>9</v>
      </c>
      <c r="N14" s="2025">
        <f t="shared" si="3"/>
        <v>9</v>
      </c>
      <c r="O14" s="1032"/>
      <c r="P14" s="1031" t="s">
        <v>1042</v>
      </c>
      <c r="Q14" s="2048">
        <f t="shared" si="4"/>
        <v>91</v>
      </c>
      <c r="R14" s="2048">
        <f t="shared" si="4"/>
        <v>515</v>
      </c>
      <c r="S14" s="2048">
        <f t="shared" si="4"/>
        <v>606</v>
      </c>
    </row>
    <row r="15" spans="1:19" s="1005" customFormat="1" ht="35.1" customHeight="1">
      <c r="A15" s="2027" t="s">
        <v>1049</v>
      </c>
      <c r="B15" s="1039" t="s">
        <v>1044</v>
      </c>
      <c r="C15" s="2029">
        <f>SUM(C13:C14)</f>
        <v>36</v>
      </c>
      <c r="D15" s="2049">
        <f>SUM(D13:D14)</f>
        <v>257</v>
      </c>
      <c r="E15" s="2050">
        <f t="shared" si="0"/>
        <v>293</v>
      </c>
      <c r="F15" s="2029">
        <f>SUM(F13:F14)</f>
        <v>1</v>
      </c>
      <c r="G15" s="2029">
        <f>SUM(G13:G14)</f>
        <v>20</v>
      </c>
      <c r="H15" s="2029">
        <f t="shared" si="1"/>
        <v>21</v>
      </c>
      <c r="I15" s="2029">
        <f>SUM(I13:I14)</f>
        <v>55</v>
      </c>
      <c r="J15" s="2029">
        <f>SUM(J13:J14)</f>
        <v>326</v>
      </c>
      <c r="K15" s="2029">
        <f t="shared" si="2"/>
        <v>381</v>
      </c>
      <c r="L15" s="2029">
        <f>SUM(L13:L14)</f>
        <v>0</v>
      </c>
      <c r="M15" s="2029">
        <f>SUM(M13:M14)</f>
        <v>12</v>
      </c>
      <c r="N15" s="2029">
        <f t="shared" si="3"/>
        <v>12</v>
      </c>
      <c r="O15" s="2027" t="s">
        <v>1049</v>
      </c>
      <c r="P15" s="1039" t="s">
        <v>1044</v>
      </c>
      <c r="Q15" s="2046">
        <f t="shared" si="4"/>
        <v>159</v>
      </c>
      <c r="R15" s="2046">
        <f t="shared" si="4"/>
        <v>1182</v>
      </c>
      <c r="S15" s="2046">
        <f t="shared" si="4"/>
        <v>1341</v>
      </c>
    </row>
    <row r="16" spans="1:19" s="1005" customFormat="1" ht="35.1" customHeight="1">
      <c r="A16" s="2023" t="s">
        <v>1050</v>
      </c>
      <c r="B16" s="1025" t="s">
        <v>1039</v>
      </c>
      <c r="C16" s="1063">
        <v>155</v>
      </c>
      <c r="D16" s="2045">
        <v>498</v>
      </c>
      <c r="E16" s="1024">
        <f t="shared" si="0"/>
        <v>653</v>
      </c>
      <c r="F16" s="1063">
        <v>46</v>
      </c>
      <c r="G16" s="1063">
        <v>56</v>
      </c>
      <c r="H16" s="1063">
        <f t="shared" si="1"/>
        <v>102</v>
      </c>
      <c r="I16" s="1063">
        <v>311</v>
      </c>
      <c r="J16" s="1063">
        <v>432</v>
      </c>
      <c r="K16" s="1063">
        <f t="shared" si="2"/>
        <v>743</v>
      </c>
      <c r="L16" s="1063">
        <v>32</v>
      </c>
      <c r="M16" s="1063">
        <v>44</v>
      </c>
      <c r="N16" s="1063">
        <f t="shared" si="3"/>
        <v>76</v>
      </c>
      <c r="O16" s="2023" t="s">
        <v>1050</v>
      </c>
      <c r="P16" s="1025" t="s">
        <v>1039</v>
      </c>
      <c r="Q16" s="2046">
        <f t="shared" si="4"/>
        <v>1225</v>
      </c>
      <c r="R16" s="2046">
        <f t="shared" si="4"/>
        <v>1988</v>
      </c>
      <c r="S16" s="2046">
        <f t="shared" si="4"/>
        <v>3213</v>
      </c>
    </row>
    <row r="17" spans="1:19" s="1005" customFormat="1" ht="35.1" customHeight="1">
      <c r="A17" s="1032" t="s">
        <v>1051</v>
      </c>
      <c r="B17" s="1031" t="s">
        <v>1042</v>
      </c>
      <c r="C17" s="2025">
        <v>103</v>
      </c>
      <c r="D17" s="2047">
        <v>644</v>
      </c>
      <c r="E17" s="2037">
        <f t="shared" si="0"/>
        <v>747</v>
      </c>
      <c r="F17" s="2025">
        <v>31</v>
      </c>
      <c r="G17" s="2025">
        <v>26</v>
      </c>
      <c r="H17" s="2025">
        <f t="shared" si="1"/>
        <v>57</v>
      </c>
      <c r="I17" s="2025">
        <v>263</v>
      </c>
      <c r="J17" s="2025">
        <v>500</v>
      </c>
      <c r="K17" s="2025">
        <f t="shared" si="2"/>
        <v>763</v>
      </c>
      <c r="L17" s="2025">
        <v>16</v>
      </c>
      <c r="M17" s="2025">
        <v>48</v>
      </c>
      <c r="N17" s="2025">
        <f t="shared" si="3"/>
        <v>64</v>
      </c>
      <c r="O17" s="1032" t="s">
        <v>1051</v>
      </c>
      <c r="P17" s="1031" t="s">
        <v>1042</v>
      </c>
      <c r="Q17" s="2048">
        <f t="shared" si="4"/>
        <v>1088</v>
      </c>
      <c r="R17" s="2048">
        <f t="shared" si="4"/>
        <v>2303</v>
      </c>
      <c r="S17" s="2048">
        <f t="shared" si="4"/>
        <v>3391</v>
      </c>
    </row>
    <row r="18" spans="1:19" s="1005" customFormat="1" ht="35.1" customHeight="1">
      <c r="A18" s="2027" t="s">
        <v>1052</v>
      </c>
      <c r="B18" s="1039" t="s">
        <v>1044</v>
      </c>
      <c r="C18" s="2029">
        <f>SUM(C16:C17)</f>
        <v>258</v>
      </c>
      <c r="D18" s="2049">
        <f>SUM(D16:D17)</f>
        <v>1142</v>
      </c>
      <c r="E18" s="2050">
        <f t="shared" si="0"/>
        <v>1400</v>
      </c>
      <c r="F18" s="2029">
        <f>SUM(F16:F17)</f>
        <v>77</v>
      </c>
      <c r="G18" s="2029">
        <f>SUM(G16:G17)</f>
        <v>82</v>
      </c>
      <c r="H18" s="2029">
        <f t="shared" si="1"/>
        <v>159</v>
      </c>
      <c r="I18" s="2029">
        <f>SUM(I16:I17)</f>
        <v>574</v>
      </c>
      <c r="J18" s="2029">
        <f>SUM(J16:J17)</f>
        <v>932</v>
      </c>
      <c r="K18" s="2029">
        <f t="shared" si="2"/>
        <v>1506</v>
      </c>
      <c r="L18" s="2029">
        <f>SUM(L16:L17)</f>
        <v>48</v>
      </c>
      <c r="M18" s="2029">
        <f>SUM(M16:M17)</f>
        <v>92</v>
      </c>
      <c r="N18" s="2029">
        <f t="shared" si="3"/>
        <v>140</v>
      </c>
      <c r="O18" s="2027" t="s">
        <v>1052</v>
      </c>
      <c r="P18" s="1039" t="s">
        <v>1044</v>
      </c>
      <c r="Q18" s="2046">
        <f t="shared" si="4"/>
        <v>2313</v>
      </c>
      <c r="R18" s="2046">
        <f t="shared" si="4"/>
        <v>4291</v>
      </c>
      <c r="S18" s="2046">
        <f t="shared" si="4"/>
        <v>6604</v>
      </c>
    </row>
    <row r="19" spans="1:19" s="1053" customFormat="1" ht="15" customHeight="1">
      <c r="A19" s="2030" t="s">
        <v>1498</v>
      </c>
      <c r="B19" s="2031"/>
      <c r="C19" s="2051"/>
      <c r="D19" s="2051"/>
      <c r="E19" s="2051"/>
      <c r="F19" s="2051"/>
      <c r="G19" s="2051"/>
      <c r="H19" s="2051"/>
      <c r="I19" s="2051"/>
      <c r="J19" s="2051"/>
      <c r="K19" s="2051"/>
      <c r="L19" s="2051"/>
      <c r="M19" s="2051"/>
      <c r="N19" s="1054" t="s">
        <v>1237</v>
      </c>
      <c r="O19" s="2032"/>
      <c r="P19" s="2032"/>
      <c r="Q19" s="2032"/>
      <c r="R19" s="2032"/>
      <c r="S19" s="2031"/>
    </row>
    <row r="20" spans="1:19" s="994" customFormat="1" ht="23.25">
      <c r="A20" s="2042" t="s">
        <v>1506</v>
      </c>
      <c r="B20" s="2009"/>
      <c r="C20" s="2033"/>
      <c r="D20" s="2033"/>
      <c r="E20" s="2010"/>
      <c r="F20" s="2010"/>
      <c r="G20" s="2010"/>
      <c r="H20" s="2010"/>
      <c r="I20" s="2010" t="s">
        <v>169</v>
      </c>
      <c r="J20" s="2010"/>
      <c r="K20" s="2010"/>
      <c r="L20" s="2010"/>
      <c r="M20" s="2010"/>
      <c r="N20" s="2011" t="s">
        <v>1507</v>
      </c>
      <c r="O20" s="2009"/>
      <c r="P20" s="2009"/>
      <c r="Q20" s="2009"/>
      <c r="R20" s="2009"/>
      <c r="S20" s="2009"/>
    </row>
    <row r="21" spans="1:19" s="1005" customFormat="1" ht="19.5" customHeight="1">
      <c r="A21" s="4884" t="s">
        <v>1036</v>
      </c>
      <c r="B21" s="4885"/>
      <c r="C21" s="2013" t="s">
        <v>160</v>
      </c>
      <c r="D21" s="1059"/>
      <c r="E21" s="1060" t="s">
        <v>64</v>
      </c>
      <c r="F21" s="1058" t="s">
        <v>65</v>
      </c>
      <c r="G21" s="1059"/>
      <c r="H21" s="1060" t="s">
        <v>66</v>
      </c>
      <c r="I21" s="1058" t="s">
        <v>161</v>
      </c>
      <c r="J21" s="1059"/>
      <c r="K21" s="1060" t="s">
        <v>68</v>
      </c>
      <c r="L21" s="1058" t="s">
        <v>69</v>
      </c>
      <c r="M21" s="1059"/>
      <c r="N21" s="1060" t="s">
        <v>70</v>
      </c>
      <c r="O21" s="2034"/>
      <c r="P21" s="2034"/>
      <c r="Q21" s="2034"/>
      <c r="R21" s="2034"/>
      <c r="S21" s="2034"/>
    </row>
    <row r="22" spans="1:19" s="1005" customFormat="1" ht="19.5" customHeight="1">
      <c r="A22" s="4886" t="s">
        <v>1038</v>
      </c>
      <c r="B22" s="4887"/>
      <c r="C22" s="997" t="s">
        <v>572</v>
      </c>
      <c r="D22" s="2017" t="s">
        <v>573</v>
      </c>
      <c r="E22" s="2017" t="s">
        <v>95</v>
      </c>
      <c r="F22" s="2017" t="s">
        <v>572</v>
      </c>
      <c r="G22" s="2017" t="s">
        <v>573</v>
      </c>
      <c r="H22" s="2017" t="s">
        <v>95</v>
      </c>
      <c r="I22" s="2017" t="s">
        <v>572</v>
      </c>
      <c r="J22" s="2017" t="s">
        <v>573</v>
      </c>
      <c r="K22" s="2017" t="s">
        <v>95</v>
      </c>
      <c r="L22" s="2017" t="s">
        <v>572</v>
      </c>
      <c r="M22" s="2017" t="s">
        <v>573</v>
      </c>
      <c r="N22" s="2017" t="s">
        <v>95</v>
      </c>
      <c r="O22" s="2034"/>
      <c r="P22" s="2034"/>
      <c r="Q22" s="2034"/>
      <c r="R22" s="2034"/>
      <c r="S22" s="2034"/>
    </row>
    <row r="23" spans="1:19" s="1005" customFormat="1" ht="19.5" customHeight="1">
      <c r="A23" s="1018"/>
      <c r="B23" s="2019"/>
      <c r="C23" s="2035" t="s">
        <v>561</v>
      </c>
      <c r="D23" s="2020" t="s">
        <v>562</v>
      </c>
      <c r="E23" s="2020" t="s">
        <v>96</v>
      </c>
      <c r="F23" s="2020" t="s">
        <v>561</v>
      </c>
      <c r="G23" s="2020" t="s">
        <v>562</v>
      </c>
      <c r="H23" s="2020" t="s">
        <v>96</v>
      </c>
      <c r="I23" s="2020" t="s">
        <v>561</v>
      </c>
      <c r="J23" s="2020" t="s">
        <v>562</v>
      </c>
      <c r="K23" s="2020" t="s">
        <v>96</v>
      </c>
      <c r="L23" s="2020" t="s">
        <v>561</v>
      </c>
      <c r="M23" s="2020" t="s">
        <v>562</v>
      </c>
      <c r="N23" s="2020" t="s">
        <v>96</v>
      </c>
      <c r="O23" s="2034"/>
      <c r="P23" s="2034"/>
      <c r="Q23" s="2034"/>
      <c r="R23" s="2034"/>
      <c r="S23" s="2034"/>
    </row>
    <row r="24" spans="1:19" s="1005" customFormat="1" ht="34.5" customHeight="1">
      <c r="A24" s="2023" t="s">
        <v>1040</v>
      </c>
      <c r="B24" s="1025" t="s">
        <v>1039</v>
      </c>
      <c r="C24" s="1063">
        <v>7</v>
      </c>
      <c r="D24" s="1063">
        <v>471</v>
      </c>
      <c r="E24" s="1063">
        <f t="shared" ref="E24:E35" si="5">SUM(C24:D24)</f>
        <v>478</v>
      </c>
      <c r="F24" s="1063">
        <v>2</v>
      </c>
      <c r="G24" s="1063">
        <v>139</v>
      </c>
      <c r="H24" s="1063">
        <f t="shared" ref="H24:H35" si="6">SUM(F24:G24)</f>
        <v>141</v>
      </c>
      <c r="I24" s="1063">
        <v>51</v>
      </c>
      <c r="J24" s="1063">
        <v>1664</v>
      </c>
      <c r="K24" s="1063">
        <f>SUM(I24:J24)</f>
        <v>1715</v>
      </c>
      <c r="L24" s="1063">
        <v>1</v>
      </c>
      <c r="M24" s="1063">
        <v>286</v>
      </c>
      <c r="N24" s="1063">
        <f>SUM(L24:M24)</f>
        <v>287</v>
      </c>
      <c r="O24" s="2034"/>
      <c r="P24" s="2034"/>
      <c r="Q24" s="2034"/>
      <c r="R24" s="2034"/>
      <c r="S24" s="2034"/>
    </row>
    <row r="25" spans="1:19" s="1005" customFormat="1" ht="34.5" customHeight="1">
      <c r="A25" s="1032" t="s">
        <v>169</v>
      </c>
      <c r="B25" s="1031" t="s">
        <v>1042</v>
      </c>
      <c r="C25" s="2025">
        <v>2</v>
      </c>
      <c r="D25" s="2025">
        <v>145</v>
      </c>
      <c r="E25" s="2025">
        <f t="shared" si="5"/>
        <v>147</v>
      </c>
      <c r="F25" s="2025">
        <v>0</v>
      </c>
      <c r="G25" s="2025">
        <v>75</v>
      </c>
      <c r="H25" s="2025">
        <f t="shared" si="6"/>
        <v>75</v>
      </c>
      <c r="I25" s="2025">
        <v>37</v>
      </c>
      <c r="J25" s="2025">
        <v>588</v>
      </c>
      <c r="K25" s="2025">
        <f>SUM(I25:J25)</f>
        <v>625</v>
      </c>
      <c r="L25" s="2025">
        <v>2</v>
      </c>
      <c r="M25" s="2025">
        <v>102</v>
      </c>
      <c r="N25" s="2025">
        <f>SUM(L25:M25)</f>
        <v>104</v>
      </c>
      <c r="O25" s="2034"/>
      <c r="P25" s="2034"/>
      <c r="Q25" s="2034"/>
      <c r="R25" s="2034"/>
      <c r="S25" s="2034"/>
    </row>
    <row r="26" spans="1:19" s="1005" customFormat="1" ht="34.5" customHeight="1">
      <c r="A26" s="2027" t="s">
        <v>1045</v>
      </c>
      <c r="B26" s="1039" t="s">
        <v>1044</v>
      </c>
      <c r="C26" s="2029">
        <f>SUM(C24:C25)</f>
        <v>9</v>
      </c>
      <c r="D26" s="2029">
        <f>SUM(D24:D25)</f>
        <v>616</v>
      </c>
      <c r="E26" s="2029">
        <f t="shared" si="5"/>
        <v>625</v>
      </c>
      <c r="F26" s="2029">
        <f>SUM(F24:F25)</f>
        <v>2</v>
      </c>
      <c r="G26" s="2029">
        <f>SUM(G24:G25)</f>
        <v>214</v>
      </c>
      <c r="H26" s="2029">
        <f t="shared" si="6"/>
        <v>216</v>
      </c>
      <c r="I26" s="2029">
        <f t="shared" ref="I26:N26" si="7">SUM(I24:I25)</f>
        <v>88</v>
      </c>
      <c r="J26" s="2029">
        <f t="shared" si="7"/>
        <v>2252</v>
      </c>
      <c r="K26" s="2029">
        <f t="shared" si="7"/>
        <v>2340</v>
      </c>
      <c r="L26" s="2029">
        <f t="shared" si="7"/>
        <v>3</v>
      </c>
      <c r="M26" s="2029">
        <f t="shared" si="7"/>
        <v>388</v>
      </c>
      <c r="N26" s="2029">
        <f t="shared" si="7"/>
        <v>391</v>
      </c>
      <c r="O26" s="2034"/>
      <c r="P26" s="2034"/>
      <c r="Q26" s="2034"/>
      <c r="R26" s="2034"/>
      <c r="S26" s="2034"/>
    </row>
    <row r="27" spans="1:19" s="1005" customFormat="1" ht="34.5" customHeight="1">
      <c r="A27" s="2023" t="s">
        <v>1046</v>
      </c>
      <c r="B27" s="1025" t="s">
        <v>1039</v>
      </c>
      <c r="C27" s="1063">
        <v>86</v>
      </c>
      <c r="D27" s="1063">
        <v>142</v>
      </c>
      <c r="E27" s="1063">
        <f t="shared" si="5"/>
        <v>228</v>
      </c>
      <c r="F27" s="1063">
        <v>31</v>
      </c>
      <c r="G27" s="1063">
        <v>53</v>
      </c>
      <c r="H27" s="1063">
        <f t="shared" si="6"/>
        <v>84</v>
      </c>
      <c r="I27" s="1063">
        <v>120</v>
      </c>
      <c r="J27" s="1063">
        <v>1228</v>
      </c>
      <c r="K27" s="1063">
        <f>SUM(I27:J27)</f>
        <v>1348</v>
      </c>
      <c r="L27" s="1063">
        <v>81</v>
      </c>
      <c r="M27" s="1063">
        <v>177</v>
      </c>
      <c r="N27" s="1063">
        <f>SUM(L27:M27)</f>
        <v>258</v>
      </c>
      <c r="O27" s="2034"/>
      <c r="P27" s="2034"/>
      <c r="Q27" s="2034"/>
      <c r="R27" s="2034"/>
      <c r="S27" s="2034"/>
    </row>
    <row r="28" spans="1:19" s="1005" customFormat="1" ht="34.5" customHeight="1">
      <c r="A28" s="1032" t="s">
        <v>1047</v>
      </c>
      <c r="B28" s="1031" t="s">
        <v>1042</v>
      </c>
      <c r="C28" s="2025">
        <v>53</v>
      </c>
      <c r="D28" s="2025">
        <v>813</v>
      </c>
      <c r="E28" s="2025">
        <f t="shared" si="5"/>
        <v>866</v>
      </c>
      <c r="F28" s="2025">
        <v>8</v>
      </c>
      <c r="G28" s="2025">
        <v>486</v>
      </c>
      <c r="H28" s="2025">
        <f t="shared" si="6"/>
        <v>494</v>
      </c>
      <c r="I28" s="2025">
        <v>412</v>
      </c>
      <c r="J28" s="2025">
        <v>4314</v>
      </c>
      <c r="K28" s="2025">
        <f>SUM(I28:J28)</f>
        <v>4726</v>
      </c>
      <c r="L28" s="2025">
        <v>77</v>
      </c>
      <c r="M28" s="2025">
        <v>745</v>
      </c>
      <c r="N28" s="2025">
        <f>SUM(L28:M28)</f>
        <v>822</v>
      </c>
      <c r="O28" s="2034"/>
      <c r="P28" s="2034"/>
      <c r="Q28" s="2034"/>
      <c r="R28" s="2034"/>
      <c r="S28" s="2034"/>
    </row>
    <row r="29" spans="1:19" s="1005" customFormat="1" ht="34.5" customHeight="1">
      <c r="A29" s="2027" t="s">
        <v>121</v>
      </c>
      <c r="B29" s="1039" t="s">
        <v>1044</v>
      </c>
      <c r="C29" s="2029">
        <f>SUM(C27:C28)</f>
        <v>139</v>
      </c>
      <c r="D29" s="2029">
        <f>SUM(D27:D28)</f>
        <v>955</v>
      </c>
      <c r="E29" s="2029">
        <f t="shared" si="5"/>
        <v>1094</v>
      </c>
      <c r="F29" s="2029">
        <f>SUM(F27:F28)</f>
        <v>39</v>
      </c>
      <c r="G29" s="2029">
        <f>SUM(G27:G28)</f>
        <v>539</v>
      </c>
      <c r="H29" s="2029">
        <f t="shared" si="6"/>
        <v>578</v>
      </c>
      <c r="I29" s="2029">
        <f t="shared" ref="I29:N29" si="8">SUM(I27:I28)</f>
        <v>532</v>
      </c>
      <c r="J29" s="2029">
        <f t="shared" si="8"/>
        <v>5542</v>
      </c>
      <c r="K29" s="2029">
        <f t="shared" si="8"/>
        <v>6074</v>
      </c>
      <c r="L29" s="2029">
        <f t="shared" si="8"/>
        <v>158</v>
      </c>
      <c r="M29" s="2029">
        <f t="shared" si="8"/>
        <v>922</v>
      </c>
      <c r="N29" s="2029">
        <f t="shared" si="8"/>
        <v>1080</v>
      </c>
      <c r="O29" s="2034"/>
      <c r="P29" s="2034"/>
      <c r="Q29" s="2034"/>
      <c r="R29" s="2034"/>
      <c r="S29" s="2034"/>
    </row>
    <row r="30" spans="1:19" s="1005" customFormat="1" ht="34.5" customHeight="1">
      <c r="A30" s="2023" t="s">
        <v>1048</v>
      </c>
      <c r="B30" s="1025" t="s">
        <v>1039</v>
      </c>
      <c r="C30" s="1063">
        <v>2</v>
      </c>
      <c r="D30" s="1063">
        <v>45</v>
      </c>
      <c r="E30" s="1063">
        <f t="shared" si="5"/>
        <v>47</v>
      </c>
      <c r="F30" s="1063">
        <v>0</v>
      </c>
      <c r="G30" s="1063">
        <v>18</v>
      </c>
      <c r="H30" s="1063">
        <f t="shared" si="6"/>
        <v>18</v>
      </c>
      <c r="I30" s="1063">
        <v>22</v>
      </c>
      <c r="J30" s="1063">
        <v>226</v>
      </c>
      <c r="K30" s="1063">
        <f>SUM(I30:J30)</f>
        <v>248</v>
      </c>
      <c r="L30" s="1063">
        <v>5</v>
      </c>
      <c r="M30" s="1063">
        <v>30</v>
      </c>
      <c r="N30" s="1063">
        <f>SUM(L30:M30)</f>
        <v>35</v>
      </c>
      <c r="O30" s="2034"/>
      <c r="P30" s="2034"/>
      <c r="Q30" s="2034"/>
      <c r="R30" s="2034"/>
      <c r="S30" s="2034"/>
    </row>
    <row r="31" spans="1:19" s="1005" customFormat="1" ht="34.5" customHeight="1">
      <c r="A31" s="1032"/>
      <c r="B31" s="1031" t="s">
        <v>1042</v>
      </c>
      <c r="C31" s="2025">
        <v>1</v>
      </c>
      <c r="D31" s="2025">
        <v>19</v>
      </c>
      <c r="E31" s="2025">
        <f t="shared" si="5"/>
        <v>20</v>
      </c>
      <c r="F31" s="2025">
        <v>0</v>
      </c>
      <c r="G31" s="2025">
        <v>8</v>
      </c>
      <c r="H31" s="2025">
        <f t="shared" si="6"/>
        <v>8</v>
      </c>
      <c r="I31" s="2025">
        <v>30</v>
      </c>
      <c r="J31" s="2025">
        <v>122</v>
      </c>
      <c r="K31" s="2025">
        <f>SUM(I31:J31)</f>
        <v>152</v>
      </c>
      <c r="L31" s="2025">
        <v>2</v>
      </c>
      <c r="M31" s="2025">
        <v>20</v>
      </c>
      <c r="N31" s="2025">
        <f>SUM(L31:M31)</f>
        <v>22</v>
      </c>
      <c r="O31" s="2034"/>
      <c r="P31" s="2034"/>
      <c r="Q31" s="2034"/>
      <c r="R31" s="2034"/>
      <c r="S31" s="2034"/>
    </row>
    <row r="32" spans="1:19" s="1005" customFormat="1" ht="34.5" customHeight="1">
      <c r="A32" s="2027" t="s">
        <v>1049</v>
      </c>
      <c r="B32" s="1039" t="s">
        <v>1044</v>
      </c>
      <c r="C32" s="2029">
        <f>SUM(C30:C31)</f>
        <v>3</v>
      </c>
      <c r="D32" s="2029">
        <f>SUM(D30:D31)</f>
        <v>64</v>
      </c>
      <c r="E32" s="2029">
        <f t="shared" si="5"/>
        <v>67</v>
      </c>
      <c r="F32" s="2029">
        <f>SUM(F30:F31)</f>
        <v>0</v>
      </c>
      <c r="G32" s="2029">
        <f>SUM(G30:G31)</f>
        <v>26</v>
      </c>
      <c r="H32" s="2029">
        <f t="shared" si="6"/>
        <v>26</v>
      </c>
      <c r="I32" s="2029">
        <f t="shared" ref="I32:N32" si="9">SUM(I30:I31)</f>
        <v>52</v>
      </c>
      <c r="J32" s="2029">
        <f t="shared" si="9"/>
        <v>348</v>
      </c>
      <c r="K32" s="2029">
        <f t="shared" si="9"/>
        <v>400</v>
      </c>
      <c r="L32" s="2029">
        <f t="shared" si="9"/>
        <v>7</v>
      </c>
      <c r="M32" s="2029">
        <f t="shared" si="9"/>
        <v>50</v>
      </c>
      <c r="N32" s="2029">
        <f t="shared" si="9"/>
        <v>57</v>
      </c>
      <c r="O32" s="2034"/>
      <c r="P32" s="2034"/>
      <c r="Q32" s="2034"/>
      <c r="R32" s="2034"/>
      <c r="S32" s="2034"/>
    </row>
    <row r="33" spans="1:19" s="1005" customFormat="1" ht="34.5" customHeight="1">
      <c r="A33" s="2023" t="s">
        <v>1050</v>
      </c>
      <c r="B33" s="1025" t="s">
        <v>1039</v>
      </c>
      <c r="C33" s="1063">
        <v>132</v>
      </c>
      <c r="D33" s="1063">
        <v>103</v>
      </c>
      <c r="E33" s="1063">
        <f t="shared" si="5"/>
        <v>235</v>
      </c>
      <c r="F33" s="1063">
        <v>33</v>
      </c>
      <c r="G33" s="1063">
        <v>37</v>
      </c>
      <c r="H33" s="1063">
        <f t="shared" si="6"/>
        <v>70</v>
      </c>
      <c r="I33" s="1063">
        <v>335</v>
      </c>
      <c r="J33" s="1063">
        <v>595</v>
      </c>
      <c r="K33" s="1063">
        <f>SUM(I33:J33)</f>
        <v>930</v>
      </c>
      <c r="L33" s="1063">
        <v>58</v>
      </c>
      <c r="M33" s="1063">
        <v>100</v>
      </c>
      <c r="N33" s="1063">
        <f>SUM(L33:M33)</f>
        <v>158</v>
      </c>
      <c r="O33" s="2034"/>
      <c r="P33" s="2034"/>
      <c r="Q33" s="2034"/>
      <c r="R33" s="2034"/>
      <c r="S33" s="2034"/>
    </row>
    <row r="34" spans="1:19" s="1005" customFormat="1" ht="34.5" customHeight="1">
      <c r="A34" s="1032" t="s">
        <v>1051</v>
      </c>
      <c r="B34" s="1031" t="s">
        <v>1042</v>
      </c>
      <c r="C34" s="2025">
        <v>53</v>
      </c>
      <c r="D34" s="2025">
        <v>80</v>
      </c>
      <c r="E34" s="2025">
        <f t="shared" si="5"/>
        <v>133</v>
      </c>
      <c r="F34" s="2025">
        <v>1</v>
      </c>
      <c r="G34" s="2025">
        <v>55</v>
      </c>
      <c r="H34" s="2025">
        <f t="shared" si="6"/>
        <v>56</v>
      </c>
      <c r="I34" s="2025">
        <v>527</v>
      </c>
      <c r="J34" s="2025">
        <v>734</v>
      </c>
      <c r="K34" s="2025">
        <f>SUM(I34:J34)</f>
        <v>1261</v>
      </c>
      <c r="L34" s="2025">
        <v>74</v>
      </c>
      <c r="M34" s="2025">
        <v>102</v>
      </c>
      <c r="N34" s="2025">
        <f>SUM(L34:M34)</f>
        <v>176</v>
      </c>
      <c r="O34" s="2034"/>
      <c r="P34" s="2034"/>
      <c r="Q34" s="2034"/>
      <c r="R34" s="2034"/>
      <c r="S34" s="2034"/>
    </row>
    <row r="35" spans="1:19" s="1005" customFormat="1" ht="34.5" customHeight="1">
      <c r="A35" s="2027" t="s">
        <v>1052</v>
      </c>
      <c r="B35" s="1039" t="s">
        <v>1044</v>
      </c>
      <c r="C35" s="2029">
        <f>SUM(C33:C34)</f>
        <v>185</v>
      </c>
      <c r="D35" s="2029">
        <f>SUM(D33:D34)</f>
        <v>183</v>
      </c>
      <c r="E35" s="2029">
        <f t="shared" si="5"/>
        <v>368</v>
      </c>
      <c r="F35" s="2029">
        <f>SUM(F33:F34)</f>
        <v>34</v>
      </c>
      <c r="G35" s="2029">
        <f>SUM(G33:G34)</f>
        <v>92</v>
      </c>
      <c r="H35" s="2029">
        <f t="shared" si="6"/>
        <v>126</v>
      </c>
      <c r="I35" s="2029">
        <f t="shared" ref="I35:N35" si="10">SUM(I33:I34)</f>
        <v>862</v>
      </c>
      <c r="J35" s="2029">
        <f t="shared" si="10"/>
        <v>1329</v>
      </c>
      <c r="K35" s="2029">
        <f t="shared" si="10"/>
        <v>2191</v>
      </c>
      <c r="L35" s="2029">
        <f t="shared" si="10"/>
        <v>132</v>
      </c>
      <c r="M35" s="2029">
        <f t="shared" si="10"/>
        <v>202</v>
      </c>
      <c r="N35" s="2029">
        <f t="shared" si="10"/>
        <v>334</v>
      </c>
      <c r="O35" s="2034"/>
      <c r="P35" s="2034"/>
      <c r="Q35" s="2034"/>
      <c r="R35" s="2034"/>
      <c r="S35" s="2034"/>
    </row>
    <row r="36" spans="1:19" s="994" customFormat="1" ht="23.25">
      <c r="A36" s="2042" t="s">
        <v>1506</v>
      </c>
      <c r="B36" s="2009"/>
      <c r="C36" s="2033"/>
      <c r="D36" s="2033"/>
      <c r="E36" s="2010"/>
      <c r="F36" s="2010"/>
      <c r="G36" s="2010"/>
      <c r="H36" s="2010"/>
      <c r="I36" s="2010" t="s">
        <v>169</v>
      </c>
      <c r="J36" s="2010"/>
      <c r="K36" s="2010"/>
      <c r="L36" s="2010"/>
      <c r="M36" s="2010"/>
      <c r="N36" s="2011" t="s">
        <v>1507</v>
      </c>
      <c r="O36" s="2009"/>
      <c r="P36" s="2009"/>
      <c r="Q36" s="2009"/>
      <c r="R36" s="2009"/>
      <c r="S36" s="2009"/>
    </row>
    <row r="37" spans="1:19" s="1005" customFormat="1" ht="19.5" customHeight="1">
      <c r="A37" s="4884" t="s">
        <v>1036</v>
      </c>
      <c r="B37" s="4885"/>
      <c r="C37" s="2013" t="s">
        <v>71</v>
      </c>
      <c r="D37" s="1059"/>
      <c r="E37" s="2052" t="s">
        <v>72</v>
      </c>
      <c r="F37" s="1058" t="s">
        <v>73</v>
      </c>
      <c r="G37" s="1059"/>
      <c r="H37" s="1060" t="s">
        <v>74</v>
      </c>
      <c r="I37" s="1058"/>
      <c r="J37" s="1059"/>
      <c r="K37" s="1060"/>
      <c r="L37" s="1058" t="s">
        <v>77</v>
      </c>
      <c r="M37" s="1059"/>
      <c r="N37" s="1060" t="s">
        <v>78</v>
      </c>
      <c r="O37" s="2034"/>
      <c r="P37" s="2034"/>
      <c r="Q37" s="2034"/>
      <c r="R37" s="2034"/>
      <c r="S37" s="2034"/>
    </row>
    <row r="38" spans="1:19" s="1005" customFormat="1" ht="19.5" customHeight="1">
      <c r="A38" s="4886" t="s">
        <v>1038</v>
      </c>
      <c r="B38" s="4887"/>
      <c r="C38" s="2017" t="s">
        <v>572</v>
      </c>
      <c r="D38" s="2017" t="s">
        <v>573</v>
      </c>
      <c r="E38" s="2017" t="s">
        <v>95</v>
      </c>
      <c r="F38" s="2017" t="s">
        <v>572</v>
      </c>
      <c r="G38" s="2017" t="s">
        <v>573</v>
      </c>
      <c r="H38" s="2017" t="s">
        <v>95</v>
      </c>
      <c r="I38" s="2017"/>
      <c r="J38" s="2017"/>
      <c r="K38" s="2017"/>
      <c r="L38" s="2017" t="s">
        <v>572</v>
      </c>
      <c r="M38" s="2017" t="s">
        <v>573</v>
      </c>
      <c r="N38" s="2017" t="s">
        <v>95</v>
      </c>
      <c r="O38" s="2034"/>
      <c r="P38" s="2034"/>
      <c r="Q38" s="2034"/>
      <c r="R38" s="2034"/>
      <c r="S38" s="2034"/>
    </row>
    <row r="39" spans="1:19" s="1005" customFormat="1" ht="19.5" customHeight="1">
      <c r="A39" s="1018"/>
      <c r="B39" s="2019"/>
      <c r="C39" s="2020" t="s">
        <v>561</v>
      </c>
      <c r="D39" s="2020" t="s">
        <v>562</v>
      </c>
      <c r="E39" s="2020" t="s">
        <v>96</v>
      </c>
      <c r="F39" s="2020" t="s">
        <v>561</v>
      </c>
      <c r="G39" s="2020" t="s">
        <v>562</v>
      </c>
      <c r="H39" s="2020" t="s">
        <v>96</v>
      </c>
      <c r="I39" s="2020"/>
      <c r="J39" s="2020"/>
      <c r="K39" s="2020"/>
      <c r="L39" s="2020" t="s">
        <v>561</v>
      </c>
      <c r="M39" s="2020" t="s">
        <v>562</v>
      </c>
      <c r="N39" s="2020" t="s">
        <v>96</v>
      </c>
      <c r="O39" s="2034"/>
      <c r="P39" s="2034"/>
      <c r="Q39" s="2034"/>
      <c r="R39" s="2034"/>
      <c r="S39" s="2034"/>
    </row>
    <row r="40" spans="1:19" s="1005" customFormat="1" ht="34.5" customHeight="1">
      <c r="A40" s="2023" t="s">
        <v>1040</v>
      </c>
      <c r="B40" s="1025" t="s">
        <v>1039</v>
      </c>
      <c r="C40" s="1063">
        <v>1</v>
      </c>
      <c r="D40" s="1063">
        <v>42</v>
      </c>
      <c r="E40" s="1063">
        <f t="shared" ref="E40:E51" si="11">SUM(C40:D40)</f>
        <v>43</v>
      </c>
      <c r="F40" s="1063">
        <v>10</v>
      </c>
      <c r="G40" s="1063">
        <v>290</v>
      </c>
      <c r="H40" s="1063">
        <f t="shared" ref="H40:H51" si="12">SUM(F40:G40)</f>
        <v>300</v>
      </c>
      <c r="I40" s="2053"/>
      <c r="J40" s="2053"/>
      <c r="K40" s="2053"/>
      <c r="L40" s="1063">
        <v>0</v>
      </c>
      <c r="M40" s="1063">
        <v>32</v>
      </c>
      <c r="N40" s="1063">
        <f t="shared" ref="N40:N51" si="13">SUM(L40:M40)</f>
        <v>32</v>
      </c>
      <c r="O40" s="2034"/>
      <c r="P40" s="2034"/>
      <c r="Q40" s="2034"/>
      <c r="R40" s="2034"/>
      <c r="S40" s="2034"/>
    </row>
    <row r="41" spans="1:19" s="1005" customFormat="1" ht="34.5" customHeight="1">
      <c r="A41" s="1032" t="s">
        <v>169</v>
      </c>
      <c r="B41" s="1031" t="s">
        <v>1042</v>
      </c>
      <c r="C41" s="2025">
        <v>0</v>
      </c>
      <c r="D41" s="2025">
        <v>14</v>
      </c>
      <c r="E41" s="2025">
        <f t="shared" si="11"/>
        <v>14</v>
      </c>
      <c r="F41" s="2025">
        <v>0</v>
      </c>
      <c r="G41" s="2025">
        <v>104</v>
      </c>
      <c r="H41" s="2025">
        <f t="shared" si="12"/>
        <v>104</v>
      </c>
      <c r="I41" s="2054"/>
      <c r="J41" s="2054"/>
      <c r="K41" s="2054"/>
      <c r="L41" s="2025">
        <v>0</v>
      </c>
      <c r="M41" s="2025">
        <v>4</v>
      </c>
      <c r="N41" s="2025">
        <f t="shared" si="13"/>
        <v>4</v>
      </c>
      <c r="O41" s="2034"/>
      <c r="P41" s="2034"/>
      <c r="Q41" s="2034"/>
      <c r="R41" s="2034"/>
      <c r="S41" s="2034"/>
    </row>
    <row r="42" spans="1:19" s="1005" customFormat="1" ht="34.5" customHeight="1">
      <c r="A42" s="2027" t="s">
        <v>1045</v>
      </c>
      <c r="B42" s="1035" t="s">
        <v>1044</v>
      </c>
      <c r="C42" s="1063">
        <f>SUM(C40:C41)</f>
        <v>1</v>
      </c>
      <c r="D42" s="1063">
        <f>SUM(D40:D41)</f>
        <v>56</v>
      </c>
      <c r="E42" s="1063">
        <f t="shared" si="11"/>
        <v>57</v>
      </c>
      <c r="F42" s="1063">
        <f>SUM(F40:F41)</f>
        <v>10</v>
      </c>
      <c r="G42" s="1063">
        <f>SUM(G40:G41)</f>
        <v>394</v>
      </c>
      <c r="H42" s="1063">
        <f t="shared" si="12"/>
        <v>404</v>
      </c>
      <c r="I42" s="2053"/>
      <c r="J42" s="2053"/>
      <c r="K42" s="2053"/>
      <c r="L42" s="1063">
        <f>SUM(L40:L41)</f>
        <v>0</v>
      </c>
      <c r="M42" s="1063">
        <f>SUM(M40:M41)</f>
        <v>36</v>
      </c>
      <c r="N42" s="1063">
        <f t="shared" si="13"/>
        <v>36</v>
      </c>
      <c r="O42" s="2034"/>
      <c r="P42" s="2034"/>
      <c r="Q42" s="2034"/>
      <c r="R42" s="2034"/>
      <c r="S42" s="2034"/>
    </row>
    <row r="43" spans="1:19" s="1005" customFormat="1" ht="34.5" customHeight="1">
      <c r="A43" s="2023" t="s">
        <v>1046</v>
      </c>
      <c r="B43" s="1025" t="s">
        <v>1039</v>
      </c>
      <c r="C43" s="1063">
        <v>1</v>
      </c>
      <c r="D43" s="1063">
        <v>5</v>
      </c>
      <c r="E43" s="1063">
        <f t="shared" si="11"/>
        <v>6</v>
      </c>
      <c r="F43" s="1063">
        <v>47</v>
      </c>
      <c r="G43" s="1063">
        <v>72</v>
      </c>
      <c r="H43" s="1063">
        <f t="shared" si="12"/>
        <v>119</v>
      </c>
      <c r="I43" s="2053"/>
      <c r="J43" s="2053"/>
      <c r="K43" s="2053"/>
      <c r="L43" s="1063">
        <v>6</v>
      </c>
      <c r="M43" s="1063">
        <v>11</v>
      </c>
      <c r="N43" s="1063">
        <f t="shared" si="13"/>
        <v>17</v>
      </c>
      <c r="O43" s="2034"/>
      <c r="P43" s="2034"/>
      <c r="Q43" s="2034"/>
      <c r="R43" s="2034"/>
      <c r="S43" s="2034"/>
    </row>
    <row r="44" spans="1:19" s="1005" customFormat="1" ht="34.5" customHeight="1">
      <c r="A44" s="1032" t="s">
        <v>1047</v>
      </c>
      <c r="B44" s="1031" t="s">
        <v>1042</v>
      </c>
      <c r="C44" s="2025">
        <v>0</v>
      </c>
      <c r="D44" s="2025">
        <v>60</v>
      </c>
      <c r="E44" s="2025">
        <f t="shared" si="11"/>
        <v>60</v>
      </c>
      <c r="F44" s="2025">
        <v>24</v>
      </c>
      <c r="G44" s="2025">
        <v>629</v>
      </c>
      <c r="H44" s="2025">
        <f t="shared" si="12"/>
        <v>653</v>
      </c>
      <c r="I44" s="2054"/>
      <c r="J44" s="2054"/>
      <c r="K44" s="2054"/>
      <c r="L44" s="2025">
        <v>1</v>
      </c>
      <c r="M44" s="2025">
        <v>63</v>
      </c>
      <c r="N44" s="2025">
        <f t="shared" si="13"/>
        <v>64</v>
      </c>
      <c r="O44" s="2034"/>
      <c r="P44" s="2034"/>
      <c r="Q44" s="2034"/>
      <c r="R44" s="2034"/>
      <c r="S44" s="2034"/>
    </row>
    <row r="45" spans="1:19" s="1005" customFormat="1" ht="34.5" customHeight="1">
      <c r="A45" s="2027" t="s">
        <v>121</v>
      </c>
      <c r="B45" s="1039" t="s">
        <v>1044</v>
      </c>
      <c r="C45" s="2029">
        <f>SUM(C43:C44)</f>
        <v>1</v>
      </c>
      <c r="D45" s="2029">
        <f>SUM(D43:D44)</f>
        <v>65</v>
      </c>
      <c r="E45" s="2029">
        <f t="shared" si="11"/>
        <v>66</v>
      </c>
      <c r="F45" s="2029">
        <f>SUM(F43:F44)</f>
        <v>71</v>
      </c>
      <c r="G45" s="2029">
        <f>SUM(G43:G44)</f>
        <v>701</v>
      </c>
      <c r="H45" s="2029">
        <f t="shared" si="12"/>
        <v>772</v>
      </c>
      <c r="I45" s="2055"/>
      <c r="J45" s="2055"/>
      <c r="K45" s="2055"/>
      <c r="L45" s="2029">
        <f>SUM(L43:L44)</f>
        <v>7</v>
      </c>
      <c r="M45" s="2029">
        <f>SUM(M43:M44)</f>
        <v>74</v>
      </c>
      <c r="N45" s="1063">
        <f t="shared" si="13"/>
        <v>81</v>
      </c>
      <c r="O45" s="2034"/>
      <c r="P45" s="2034"/>
      <c r="Q45" s="2034"/>
      <c r="R45" s="2034"/>
      <c r="S45" s="2034"/>
    </row>
    <row r="46" spans="1:19" s="1005" customFormat="1" ht="34.5" customHeight="1">
      <c r="A46" s="2023" t="s">
        <v>1048</v>
      </c>
      <c r="B46" s="1025" t="s">
        <v>1039</v>
      </c>
      <c r="C46" s="1063">
        <v>0</v>
      </c>
      <c r="D46" s="1063">
        <v>2</v>
      </c>
      <c r="E46" s="1063">
        <f t="shared" si="11"/>
        <v>2</v>
      </c>
      <c r="F46" s="1063">
        <v>3</v>
      </c>
      <c r="G46" s="1063">
        <v>22</v>
      </c>
      <c r="H46" s="1063">
        <f t="shared" si="12"/>
        <v>25</v>
      </c>
      <c r="I46" s="2053"/>
      <c r="J46" s="2053"/>
      <c r="K46" s="2053"/>
      <c r="L46" s="1063">
        <v>0</v>
      </c>
      <c r="M46" s="1063">
        <v>0</v>
      </c>
      <c r="N46" s="1063">
        <f t="shared" si="13"/>
        <v>0</v>
      </c>
      <c r="O46" s="2034"/>
      <c r="P46" s="2034"/>
      <c r="Q46" s="2034"/>
      <c r="R46" s="2034"/>
      <c r="S46" s="2034"/>
    </row>
    <row r="47" spans="1:19" s="1005" customFormat="1" ht="34.5" customHeight="1">
      <c r="A47" s="1032"/>
      <c r="B47" s="1031" t="s">
        <v>1042</v>
      </c>
      <c r="C47" s="2025">
        <v>0</v>
      </c>
      <c r="D47" s="2025">
        <v>1</v>
      </c>
      <c r="E47" s="2025">
        <f t="shared" si="11"/>
        <v>1</v>
      </c>
      <c r="F47" s="2025">
        <v>2</v>
      </c>
      <c r="G47" s="2025">
        <v>33</v>
      </c>
      <c r="H47" s="2025">
        <f t="shared" si="12"/>
        <v>35</v>
      </c>
      <c r="I47" s="2054"/>
      <c r="J47" s="2054"/>
      <c r="K47" s="2054"/>
      <c r="L47" s="2025">
        <v>0</v>
      </c>
      <c r="M47" s="2025">
        <v>1</v>
      </c>
      <c r="N47" s="2025">
        <f t="shared" si="13"/>
        <v>1</v>
      </c>
      <c r="O47" s="2034"/>
      <c r="P47" s="2034"/>
      <c r="Q47" s="2034"/>
      <c r="R47" s="2034"/>
      <c r="S47" s="2034"/>
    </row>
    <row r="48" spans="1:19" s="1005" customFormat="1" ht="34.5" customHeight="1">
      <c r="A48" s="2027" t="s">
        <v>1049</v>
      </c>
      <c r="B48" s="1039" t="s">
        <v>1044</v>
      </c>
      <c r="C48" s="1063">
        <f>SUM(C46:C47)</f>
        <v>0</v>
      </c>
      <c r="D48" s="1063">
        <f>SUM(D46:D47)</f>
        <v>3</v>
      </c>
      <c r="E48" s="1063">
        <f t="shared" si="11"/>
        <v>3</v>
      </c>
      <c r="F48" s="1063">
        <f>SUM(F46:F47)</f>
        <v>5</v>
      </c>
      <c r="G48" s="1063">
        <f>SUM(G46:G47)</f>
        <v>55</v>
      </c>
      <c r="H48" s="1063">
        <f t="shared" si="12"/>
        <v>60</v>
      </c>
      <c r="I48" s="2053"/>
      <c r="J48" s="2053"/>
      <c r="K48" s="2053"/>
      <c r="L48" s="1063">
        <f>SUM(L46:L47)</f>
        <v>0</v>
      </c>
      <c r="M48" s="1063">
        <f>SUM(M46:M47)</f>
        <v>1</v>
      </c>
      <c r="N48" s="1063">
        <f t="shared" si="13"/>
        <v>1</v>
      </c>
      <c r="O48" s="2034"/>
      <c r="P48" s="2034"/>
      <c r="Q48" s="2034"/>
      <c r="R48" s="2034"/>
      <c r="S48" s="2034"/>
    </row>
    <row r="49" spans="1:19" s="1005" customFormat="1" ht="34.5" customHeight="1">
      <c r="A49" s="2023" t="s">
        <v>1050</v>
      </c>
      <c r="B49" s="1025" t="s">
        <v>1039</v>
      </c>
      <c r="C49" s="1063">
        <v>4</v>
      </c>
      <c r="D49" s="1063">
        <v>11</v>
      </c>
      <c r="E49" s="1063">
        <f t="shared" si="11"/>
        <v>15</v>
      </c>
      <c r="F49" s="1063">
        <v>78</v>
      </c>
      <c r="G49" s="1063">
        <v>77</v>
      </c>
      <c r="H49" s="1063">
        <f t="shared" si="12"/>
        <v>155</v>
      </c>
      <c r="I49" s="2053"/>
      <c r="J49" s="2053"/>
      <c r="K49" s="2053"/>
      <c r="L49" s="1063">
        <v>12</v>
      </c>
      <c r="M49" s="1063">
        <v>13</v>
      </c>
      <c r="N49" s="1063">
        <f t="shared" si="13"/>
        <v>25</v>
      </c>
      <c r="O49" s="2034"/>
      <c r="P49" s="2034"/>
      <c r="Q49" s="2034"/>
      <c r="R49" s="2034"/>
      <c r="S49" s="2034"/>
    </row>
    <row r="50" spans="1:19" s="1005" customFormat="1" ht="34.5" customHeight="1">
      <c r="A50" s="1032" t="s">
        <v>1051</v>
      </c>
      <c r="B50" s="1031" t="s">
        <v>1042</v>
      </c>
      <c r="C50" s="2025">
        <v>0</v>
      </c>
      <c r="D50" s="2025">
        <v>8</v>
      </c>
      <c r="E50" s="2025">
        <f t="shared" si="11"/>
        <v>8</v>
      </c>
      <c r="F50" s="2025">
        <v>9</v>
      </c>
      <c r="G50" s="2025">
        <v>68</v>
      </c>
      <c r="H50" s="2025">
        <f t="shared" si="12"/>
        <v>77</v>
      </c>
      <c r="I50" s="2054"/>
      <c r="J50" s="2054"/>
      <c r="K50" s="2054"/>
      <c r="L50" s="2025">
        <v>5</v>
      </c>
      <c r="M50" s="2025">
        <v>7</v>
      </c>
      <c r="N50" s="2025">
        <f t="shared" si="13"/>
        <v>12</v>
      </c>
      <c r="O50" s="2034"/>
      <c r="P50" s="2034"/>
      <c r="Q50" s="2034"/>
      <c r="R50" s="2034"/>
      <c r="S50" s="2034"/>
    </row>
    <row r="51" spans="1:19" s="1005" customFormat="1" ht="34.5" customHeight="1">
      <c r="A51" s="2027" t="s">
        <v>1052</v>
      </c>
      <c r="B51" s="1039" t="s">
        <v>1044</v>
      </c>
      <c r="C51" s="2029">
        <f>SUM(C49:C50)</f>
        <v>4</v>
      </c>
      <c r="D51" s="2029">
        <f>SUM(D49:D50)</f>
        <v>19</v>
      </c>
      <c r="E51" s="2029">
        <f t="shared" si="11"/>
        <v>23</v>
      </c>
      <c r="F51" s="2029">
        <f>SUM(F49:F50)</f>
        <v>87</v>
      </c>
      <c r="G51" s="2029">
        <f>SUM(G49:G50)</f>
        <v>145</v>
      </c>
      <c r="H51" s="2029">
        <f t="shared" si="12"/>
        <v>232</v>
      </c>
      <c r="I51" s="2055"/>
      <c r="J51" s="2055"/>
      <c r="K51" s="2055"/>
      <c r="L51" s="2029">
        <f>SUM(L49:L50)</f>
        <v>17</v>
      </c>
      <c r="M51" s="2029">
        <f>SUM(M49:M50)</f>
        <v>20</v>
      </c>
      <c r="N51" s="2029">
        <f t="shared" si="13"/>
        <v>37</v>
      </c>
      <c r="O51" s="2034"/>
      <c r="P51" s="2039"/>
      <c r="Q51" s="2034"/>
      <c r="R51" s="2034"/>
      <c r="S51" s="2034"/>
    </row>
    <row r="52" spans="1:19" s="994" customFormat="1" ht="23.25">
      <c r="A52" s="2042" t="s">
        <v>1506</v>
      </c>
      <c r="B52" s="2009"/>
      <c r="C52" s="2033"/>
      <c r="D52" s="2033"/>
      <c r="E52" s="2010"/>
      <c r="F52" s="2010"/>
      <c r="G52" s="2010"/>
      <c r="H52" s="2010"/>
      <c r="I52" s="2010" t="s">
        <v>169</v>
      </c>
      <c r="J52" s="2010"/>
      <c r="K52" s="2010"/>
      <c r="L52" s="2010"/>
      <c r="M52" s="2010"/>
      <c r="N52" s="2011" t="s">
        <v>1507</v>
      </c>
      <c r="O52" s="2009"/>
      <c r="P52" s="2009"/>
      <c r="Q52" s="2009"/>
      <c r="R52" s="2009"/>
      <c r="S52" s="2009"/>
    </row>
    <row r="53" spans="1:19" s="1005" customFormat="1" ht="19.5" customHeight="1">
      <c r="A53" s="4884" t="s">
        <v>1036</v>
      </c>
      <c r="B53" s="4885"/>
      <c r="C53" s="1058" t="s">
        <v>79</v>
      </c>
      <c r="D53" s="1059"/>
      <c r="E53" s="1060" t="s">
        <v>163</v>
      </c>
      <c r="F53" s="1058"/>
      <c r="G53" s="1059"/>
      <c r="H53" s="1060"/>
      <c r="I53" s="1058" t="s">
        <v>83</v>
      </c>
      <c r="J53" s="1059"/>
      <c r="K53" s="1060" t="s">
        <v>84</v>
      </c>
      <c r="L53" s="1058" t="s">
        <v>85</v>
      </c>
      <c r="M53" s="1059"/>
      <c r="N53" s="1060" t="s">
        <v>86</v>
      </c>
      <c r="O53" s="2034"/>
      <c r="P53" s="2034"/>
      <c r="Q53" s="2034"/>
      <c r="R53" s="2034"/>
      <c r="S53" s="2034"/>
    </row>
    <row r="54" spans="1:19" s="1005" customFormat="1" ht="19.5" customHeight="1">
      <c r="A54" s="4886" t="s">
        <v>1038</v>
      </c>
      <c r="B54" s="4887"/>
      <c r="C54" s="2017" t="s">
        <v>572</v>
      </c>
      <c r="D54" s="2017" t="s">
        <v>573</v>
      </c>
      <c r="E54" s="2017" t="s">
        <v>95</v>
      </c>
      <c r="F54" s="2017"/>
      <c r="G54" s="2017"/>
      <c r="H54" s="2017"/>
      <c r="I54" s="2017" t="s">
        <v>572</v>
      </c>
      <c r="J54" s="2017" t="s">
        <v>573</v>
      </c>
      <c r="K54" s="2017" t="s">
        <v>95</v>
      </c>
      <c r="L54" s="2017" t="s">
        <v>572</v>
      </c>
      <c r="M54" s="2017" t="s">
        <v>573</v>
      </c>
      <c r="N54" s="2017" t="s">
        <v>95</v>
      </c>
      <c r="O54" s="2034"/>
      <c r="P54" s="2034"/>
      <c r="Q54" s="2034"/>
      <c r="R54" s="2034"/>
      <c r="S54" s="2034"/>
    </row>
    <row r="55" spans="1:19" s="1005" customFormat="1" ht="19.5" customHeight="1">
      <c r="A55" s="1018"/>
      <c r="B55" s="2019"/>
      <c r="C55" s="2020" t="s">
        <v>561</v>
      </c>
      <c r="D55" s="2020" t="s">
        <v>562</v>
      </c>
      <c r="E55" s="2020" t="s">
        <v>96</v>
      </c>
      <c r="F55" s="2020"/>
      <c r="G55" s="2020"/>
      <c r="H55" s="2020"/>
      <c r="I55" s="2020" t="s">
        <v>561</v>
      </c>
      <c r="J55" s="2020" t="s">
        <v>562</v>
      </c>
      <c r="K55" s="2020" t="s">
        <v>96</v>
      </c>
      <c r="L55" s="2020" t="s">
        <v>561</v>
      </c>
      <c r="M55" s="2020" t="s">
        <v>562</v>
      </c>
      <c r="N55" s="2020" t="s">
        <v>96</v>
      </c>
      <c r="O55" s="2034"/>
      <c r="P55" s="2034"/>
      <c r="Q55" s="2034"/>
      <c r="R55" s="2034"/>
      <c r="S55" s="2034"/>
    </row>
    <row r="56" spans="1:19" s="1005" customFormat="1" ht="34.5" customHeight="1">
      <c r="A56" s="2023" t="s">
        <v>1040</v>
      </c>
      <c r="B56" s="1025" t="s">
        <v>1039</v>
      </c>
      <c r="C56" s="1063">
        <v>1</v>
      </c>
      <c r="D56" s="1063">
        <v>45</v>
      </c>
      <c r="E56" s="1063">
        <f t="shared" ref="E56:E67" si="14">SUM(C56:D56)</f>
        <v>46</v>
      </c>
      <c r="F56" s="2053"/>
      <c r="G56" s="2053"/>
      <c r="H56" s="2053"/>
      <c r="I56" s="1063">
        <v>0</v>
      </c>
      <c r="J56" s="1063">
        <v>67</v>
      </c>
      <c r="K56" s="1063">
        <f t="shared" ref="K56:K67" si="15">SUM(I56:J56)</f>
        <v>67</v>
      </c>
      <c r="L56" s="1063">
        <v>0</v>
      </c>
      <c r="M56" s="1063">
        <v>28</v>
      </c>
      <c r="N56" s="1063">
        <f t="shared" ref="N56:N67" si="16">SUM(L56:M56)</f>
        <v>28</v>
      </c>
      <c r="O56" s="2034"/>
      <c r="P56" s="2034"/>
      <c r="Q56" s="2034"/>
      <c r="R56" s="2034"/>
      <c r="S56" s="2034"/>
    </row>
    <row r="57" spans="1:19" s="1005" customFormat="1" ht="34.5" customHeight="1">
      <c r="A57" s="1032" t="s">
        <v>169</v>
      </c>
      <c r="B57" s="1031" t="s">
        <v>1042</v>
      </c>
      <c r="C57" s="2025">
        <v>0</v>
      </c>
      <c r="D57" s="2025">
        <v>14</v>
      </c>
      <c r="E57" s="2025">
        <f t="shared" si="14"/>
        <v>14</v>
      </c>
      <c r="F57" s="2054"/>
      <c r="G57" s="2054"/>
      <c r="H57" s="2054"/>
      <c r="I57" s="2025">
        <v>0</v>
      </c>
      <c r="J57" s="2025">
        <v>27</v>
      </c>
      <c r="K57" s="2025">
        <f t="shared" si="15"/>
        <v>27</v>
      </c>
      <c r="L57" s="2025">
        <v>0</v>
      </c>
      <c r="M57" s="2025">
        <v>7</v>
      </c>
      <c r="N57" s="2025">
        <f t="shared" si="16"/>
        <v>7</v>
      </c>
      <c r="O57" s="2034"/>
      <c r="P57" s="2034"/>
      <c r="Q57" s="2034"/>
      <c r="R57" s="2034"/>
      <c r="S57" s="2034"/>
    </row>
    <row r="58" spans="1:19" s="1005" customFormat="1" ht="34.5" customHeight="1">
      <c r="A58" s="2027" t="s">
        <v>1045</v>
      </c>
      <c r="B58" s="1039" t="s">
        <v>1044</v>
      </c>
      <c r="C58" s="2029">
        <f>SUM(C56:C57)</f>
        <v>1</v>
      </c>
      <c r="D58" s="2029">
        <f>SUM(D56:D57)</f>
        <v>59</v>
      </c>
      <c r="E58" s="2029">
        <f t="shared" si="14"/>
        <v>60</v>
      </c>
      <c r="F58" s="2055"/>
      <c r="G58" s="2055"/>
      <c r="H58" s="2055"/>
      <c r="I58" s="2029">
        <f>SUM(I56:I57)</f>
        <v>0</v>
      </c>
      <c r="J58" s="2029">
        <f>SUM(J56:J57)</f>
        <v>94</v>
      </c>
      <c r="K58" s="2029">
        <f t="shared" si="15"/>
        <v>94</v>
      </c>
      <c r="L58" s="2029">
        <f>SUM(L56:L57)</f>
        <v>0</v>
      </c>
      <c r="M58" s="2029">
        <f>SUM(M56:M57)</f>
        <v>35</v>
      </c>
      <c r="N58" s="2029">
        <f t="shared" si="16"/>
        <v>35</v>
      </c>
      <c r="O58" s="2034"/>
      <c r="P58" s="2034"/>
      <c r="Q58" s="2034"/>
      <c r="R58" s="2034"/>
      <c r="S58" s="2034"/>
    </row>
    <row r="59" spans="1:19" s="1005" customFormat="1" ht="34.5" customHeight="1">
      <c r="A59" s="2023" t="s">
        <v>1046</v>
      </c>
      <c r="B59" s="1025" t="s">
        <v>1039</v>
      </c>
      <c r="C59" s="1063">
        <v>2</v>
      </c>
      <c r="D59" s="1063">
        <v>12</v>
      </c>
      <c r="E59" s="1063">
        <f t="shared" si="14"/>
        <v>14</v>
      </c>
      <c r="F59" s="2053"/>
      <c r="G59" s="2053"/>
      <c r="H59" s="2053"/>
      <c r="I59" s="1063">
        <v>6</v>
      </c>
      <c r="J59" s="1063">
        <v>4</v>
      </c>
      <c r="K59" s="1063">
        <f t="shared" si="15"/>
        <v>10</v>
      </c>
      <c r="L59" s="1063">
        <v>4</v>
      </c>
      <c r="M59" s="1063">
        <v>6</v>
      </c>
      <c r="N59" s="1063">
        <f t="shared" si="16"/>
        <v>10</v>
      </c>
      <c r="O59" s="2034"/>
      <c r="P59" s="2034"/>
      <c r="Q59" s="2034"/>
      <c r="R59" s="2034"/>
      <c r="S59" s="2034"/>
    </row>
    <row r="60" spans="1:19" s="1005" customFormat="1" ht="34.5" customHeight="1">
      <c r="A60" s="1032" t="s">
        <v>1047</v>
      </c>
      <c r="B60" s="1031" t="s">
        <v>1042</v>
      </c>
      <c r="C60" s="2025">
        <v>0</v>
      </c>
      <c r="D60" s="2025">
        <v>61</v>
      </c>
      <c r="E60" s="2025">
        <f t="shared" si="14"/>
        <v>61</v>
      </c>
      <c r="F60" s="2054"/>
      <c r="G60" s="2054"/>
      <c r="H60" s="2054"/>
      <c r="I60" s="2025">
        <v>11</v>
      </c>
      <c r="J60" s="2025">
        <v>114</v>
      </c>
      <c r="K60" s="2025">
        <f t="shared" si="15"/>
        <v>125</v>
      </c>
      <c r="L60" s="2025">
        <v>0</v>
      </c>
      <c r="M60" s="2025">
        <v>29</v>
      </c>
      <c r="N60" s="2025">
        <f t="shared" si="16"/>
        <v>29</v>
      </c>
      <c r="O60" s="2034"/>
      <c r="P60" s="2034"/>
      <c r="Q60" s="2034"/>
      <c r="R60" s="2034"/>
      <c r="S60" s="2034"/>
    </row>
    <row r="61" spans="1:19" s="1005" customFormat="1" ht="34.5" customHeight="1">
      <c r="A61" s="2027" t="s">
        <v>121</v>
      </c>
      <c r="B61" s="1039" t="s">
        <v>1044</v>
      </c>
      <c r="C61" s="2029">
        <f>SUM(C59:C60)</f>
        <v>2</v>
      </c>
      <c r="D61" s="2029">
        <f>SUM(D59:D60)</f>
        <v>73</v>
      </c>
      <c r="E61" s="2029">
        <f t="shared" si="14"/>
        <v>75</v>
      </c>
      <c r="F61" s="2055"/>
      <c r="G61" s="2055"/>
      <c r="H61" s="2055"/>
      <c r="I61" s="2029">
        <f>SUM(I59:I60)</f>
        <v>17</v>
      </c>
      <c r="J61" s="2029">
        <f>SUM(J59:J60)</f>
        <v>118</v>
      </c>
      <c r="K61" s="2029">
        <f t="shared" si="15"/>
        <v>135</v>
      </c>
      <c r="L61" s="2029">
        <f>SUM(L59:L60)</f>
        <v>4</v>
      </c>
      <c r="M61" s="2029">
        <f>SUM(M59:M60)</f>
        <v>35</v>
      </c>
      <c r="N61" s="2029">
        <f t="shared" si="16"/>
        <v>39</v>
      </c>
      <c r="O61" s="2034"/>
      <c r="P61" s="2034"/>
      <c r="Q61" s="2034"/>
      <c r="R61" s="2034"/>
      <c r="S61" s="2034"/>
    </row>
    <row r="62" spans="1:19" s="1005" customFormat="1" ht="34.5" customHeight="1">
      <c r="A62" s="2023" t="s">
        <v>1048</v>
      </c>
      <c r="B62" s="1025" t="s">
        <v>1039</v>
      </c>
      <c r="C62" s="1063">
        <v>0</v>
      </c>
      <c r="D62" s="1063">
        <v>4</v>
      </c>
      <c r="E62" s="1063">
        <f t="shared" si="14"/>
        <v>4</v>
      </c>
      <c r="F62" s="2053"/>
      <c r="G62" s="2053"/>
      <c r="H62" s="2053"/>
      <c r="I62" s="1063">
        <v>0</v>
      </c>
      <c r="J62" s="1063">
        <v>2</v>
      </c>
      <c r="K62" s="1063">
        <f t="shared" si="15"/>
        <v>2</v>
      </c>
      <c r="L62" s="1063">
        <v>0</v>
      </c>
      <c r="M62" s="1063">
        <v>4</v>
      </c>
      <c r="N62" s="1063">
        <f t="shared" si="16"/>
        <v>4</v>
      </c>
      <c r="O62" s="2034"/>
      <c r="P62" s="2034"/>
      <c r="Q62" s="2034"/>
      <c r="R62" s="2034"/>
      <c r="S62" s="2034"/>
    </row>
    <row r="63" spans="1:19" s="1005" customFormat="1" ht="34.5" customHeight="1">
      <c r="A63" s="1032"/>
      <c r="B63" s="1031" t="s">
        <v>1042</v>
      </c>
      <c r="C63" s="2025">
        <v>0</v>
      </c>
      <c r="D63" s="2025">
        <v>0</v>
      </c>
      <c r="E63" s="2025">
        <f t="shared" si="14"/>
        <v>0</v>
      </c>
      <c r="F63" s="2054"/>
      <c r="G63" s="2054"/>
      <c r="H63" s="2054"/>
      <c r="I63" s="2025">
        <v>0</v>
      </c>
      <c r="J63" s="2025">
        <v>1</v>
      </c>
      <c r="K63" s="2025">
        <f t="shared" si="15"/>
        <v>1</v>
      </c>
      <c r="L63" s="2025">
        <v>0</v>
      </c>
      <c r="M63" s="2025">
        <v>3</v>
      </c>
      <c r="N63" s="2025">
        <f t="shared" si="16"/>
        <v>3</v>
      </c>
      <c r="O63" s="2034"/>
      <c r="P63" s="2034"/>
      <c r="Q63" s="2034"/>
      <c r="R63" s="2034"/>
      <c r="S63" s="2034"/>
    </row>
    <row r="64" spans="1:19" s="1005" customFormat="1" ht="34.5" customHeight="1">
      <c r="A64" s="2027" t="s">
        <v>1049</v>
      </c>
      <c r="B64" s="1039" t="s">
        <v>1044</v>
      </c>
      <c r="C64" s="2029">
        <f>SUM(C62:C63)</f>
        <v>0</v>
      </c>
      <c r="D64" s="2029">
        <f>SUM(D62:D63)</f>
        <v>4</v>
      </c>
      <c r="E64" s="2029">
        <f t="shared" si="14"/>
        <v>4</v>
      </c>
      <c r="F64" s="2055"/>
      <c r="G64" s="2055"/>
      <c r="H64" s="2055"/>
      <c r="I64" s="2029">
        <f>SUM(I62:I63)</f>
        <v>0</v>
      </c>
      <c r="J64" s="2029">
        <f>SUM(J62:J63)</f>
        <v>3</v>
      </c>
      <c r="K64" s="2029">
        <f t="shared" si="15"/>
        <v>3</v>
      </c>
      <c r="L64" s="2029">
        <f>SUM(L62:L63)</f>
        <v>0</v>
      </c>
      <c r="M64" s="2029">
        <f>SUM(M62:M63)</f>
        <v>7</v>
      </c>
      <c r="N64" s="2029">
        <f t="shared" si="16"/>
        <v>7</v>
      </c>
      <c r="O64" s="2034"/>
      <c r="P64" s="2034"/>
      <c r="Q64" s="2034"/>
      <c r="R64" s="2034"/>
      <c r="S64" s="2034"/>
    </row>
    <row r="65" spans="1:19" s="1005" customFormat="1" ht="34.5" customHeight="1">
      <c r="A65" s="2023" t="s">
        <v>1050</v>
      </c>
      <c r="B65" s="1025" t="s">
        <v>1039</v>
      </c>
      <c r="C65" s="1063">
        <v>4</v>
      </c>
      <c r="D65" s="1063">
        <v>5</v>
      </c>
      <c r="E65" s="1063">
        <f t="shared" si="14"/>
        <v>9</v>
      </c>
      <c r="F65" s="2053"/>
      <c r="G65" s="2053"/>
      <c r="H65" s="2053"/>
      <c r="I65" s="1063">
        <v>11</v>
      </c>
      <c r="J65" s="1063">
        <v>7</v>
      </c>
      <c r="K65" s="1063">
        <f t="shared" si="15"/>
        <v>18</v>
      </c>
      <c r="L65" s="1063">
        <v>6</v>
      </c>
      <c r="M65" s="1063">
        <v>4</v>
      </c>
      <c r="N65" s="1063">
        <f t="shared" si="16"/>
        <v>10</v>
      </c>
      <c r="O65" s="2034"/>
      <c r="P65" s="2034"/>
      <c r="Q65" s="2034"/>
      <c r="R65" s="2034"/>
      <c r="S65" s="2034"/>
    </row>
    <row r="66" spans="1:19" s="1005" customFormat="1" ht="34.5" customHeight="1">
      <c r="A66" s="1032" t="s">
        <v>1051</v>
      </c>
      <c r="B66" s="1031" t="s">
        <v>1042</v>
      </c>
      <c r="C66" s="2025">
        <v>0</v>
      </c>
      <c r="D66" s="2025">
        <v>4</v>
      </c>
      <c r="E66" s="2025">
        <f t="shared" si="14"/>
        <v>4</v>
      </c>
      <c r="F66" s="2054"/>
      <c r="G66" s="2054"/>
      <c r="H66" s="2054"/>
      <c r="I66" s="2025">
        <v>5</v>
      </c>
      <c r="J66" s="2025">
        <v>11</v>
      </c>
      <c r="K66" s="2025">
        <f t="shared" si="15"/>
        <v>16</v>
      </c>
      <c r="L66" s="2025">
        <v>0</v>
      </c>
      <c r="M66" s="2025">
        <v>7</v>
      </c>
      <c r="N66" s="2025">
        <f t="shared" si="16"/>
        <v>7</v>
      </c>
      <c r="O66" s="2034"/>
      <c r="P66" s="2034"/>
      <c r="Q66" s="2034"/>
      <c r="R66" s="2034"/>
      <c r="S66" s="2034"/>
    </row>
    <row r="67" spans="1:19" s="1005" customFormat="1" ht="34.5" customHeight="1">
      <c r="A67" s="2027" t="s">
        <v>1052</v>
      </c>
      <c r="B67" s="1039" t="s">
        <v>1044</v>
      </c>
      <c r="C67" s="2029">
        <f>SUM(C65:C66)</f>
        <v>4</v>
      </c>
      <c r="D67" s="2029">
        <f>SUM(D65:D66)</f>
        <v>9</v>
      </c>
      <c r="E67" s="2029">
        <f t="shared" si="14"/>
        <v>13</v>
      </c>
      <c r="F67" s="2055"/>
      <c r="G67" s="2055"/>
      <c r="H67" s="2055"/>
      <c r="I67" s="2029">
        <f>SUM(I65:I66)</f>
        <v>16</v>
      </c>
      <c r="J67" s="2029">
        <f>SUM(J65:J66)</f>
        <v>18</v>
      </c>
      <c r="K67" s="2029">
        <f t="shared" si="15"/>
        <v>34</v>
      </c>
      <c r="L67" s="2029">
        <f>SUM(L65:L66)</f>
        <v>6</v>
      </c>
      <c r="M67" s="2029">
        <f>SUM(M65:M66)</f>
        <v>11</v>
      </c>
      <c r="N67" s="2029">
        <f t="shared" si="16"/>
        <v>17</v>
      </c>
      <c r="O67" s="2034"/>
      <c r="P67" s="2034"/>
      <c r="Q67" s="2034"/>
      <c r="R67" s="2034"/>
      <c r="S67" s="2034"/>
    </row>
    <row r="68" spans="1:19" s="994" customFormat="1" ht="23.25">
      <c r="A68" s="2042" t="s">
        <v>1506</v>
      </c>
      <c r="B68" s="2009"/>
      <c r="C68" s="2033"/>
      <c r="D68" s="2033"/>
      <c r="E68" s="2010"/>
      <c r="F68" s="2010"/>
      <c r="G68" s="2010"/>
      <c r="H68" s="2010"/>
      <c r="I68" s="2010" t="s">
        <v>169</v>
      </c>
      <c r="J68" s="2010"/>
      <c r="K68" s="2010"/>
      <c r="L68" s="2010"/>
      <c r="M68" s="2010"/>
      <c r="N68" s="2011" t="s">
        <v>1507</v>
      </c>
      <c r="O68" s="2009"/>
      <c r="P68" s="2009"/>
      <c r="Q68" s="2009"/>
      <c r="R68" s="2009"/>
      <c r="S68" s="2009"/>
    </row>
    <row r="69" spans="1:19" s="1005" customFormat="1" ht="19.5" customHeight="1">
      <c r="A69" s="4884" t="s">
        <v>1036</v>
      </c>
      <c r="B69" s="4885"/>
      <c r="C69" s="1058" t="s">
        <v>165</v>
      </c>
      <c r="D69" s="1059"/>
      <c r="E69" s="1060" t="s">
        <v>88</v>
      </c>
      <c r="F69" s="1058"/>
      <c r="G69" s="1059"/>
      <c r="H69" s="1060"/>
      <c r="I69" s="1059"/>
      <c r="J69" s="1059"/>
      <c r="K69" s="1060"/>
      <c r="L69" s="2040" t="s">
        <v>93</v>
      </c>
      <c r="M69" s="2015"/>
      <c r="N69" s="2041" t="s">
        <v>94</v>
      </c>
      <c r="O69" s="2034"/>
      <c r="P69" s="2034"/>
      <c r="Q69" s="2034"/>
      <c r="R69" s="2034"/>
      <c r="S69" s="2034"/>
    </row>
    <row r="70" spans="1:19" s="1005" customFormat="1" ht="19.5" customHeight="1">
      <c r="A70" s="4886" t="s">
        <v>1038</v>
      </c>
      <c r="B70" s="4887"/>
      <c r="C70" s="2017" t="s">
        <v>572</v>
      </c>
      <c r="D70" s="2017" t="s">
        <v>573</v>
      </c>
      <c r="E70" s="2017" t="s">
        <v>95</v>
      </c>
      <c r="F70" s="2017"/>
      <c r="G70" s="2017"/>
      <c r="H70" s="2017"/>
      <c r="I70" s="2017"/>
      <c r="J70" s="2017"/>
      <c r="K70" s="2017"/>
      <c r="L70" s="2017" t="s">
        <v>572</v>
      </c>
      <c r="M70" s="2017" t="s">
        <v>573</v>
      </c>
      <c r="N70" s="2017" t="s">
        <v>95</v>
      </c>
      <c r="O70" s="2034"/>
      <c r="P70" s="2034"/>
      <c r="Q70" s="2034"/>
      <c r="R70" s="2034"/>
      <c r="S70" s="2034"/>
    </row>
    <row r="71" spans="1:19" s="1005" customFormat="1" ht="19.5" customHeight="1">
      <c r="A71" s="1018"/>
      <c r="B71" s="2019"/>
      <c r="C71" s="2020" t="s">
        <v>561</v>
      </c>
      <c r="D71" s="2020" t="s">
        <v>562</v>
      </c>
      <c r="E71" s="2020" t="s">
        <v>96</v>
      </c>
      <c r="F71" s="2020"/>
      <c r="G71" s="2020"/>
      <c r="H71" s="2020"/>
      <c r="I71" s="2020"/>
      <c r="J71" s="2020"/>
      <c r="K71" s="2020"/>
      <c r="L71" s="2020" t="s">
        <v>561</v>
      </c>
      <c r="M71" s="2020" t="s">
        <v>562</v>
      </c>
      <c r="N71" s="2020" t="s">
        <v>96</v>
      </c>
      <c r="O71" s="2034"/>
      <c r="P71" s="2034"/>
      <c r="Q71" s="2034"/>
      <c r="R71" s="2034"/>
      <c r="S71" s="2034"/>
    </row>
    <row r="72" spans="1:19" s="1005" customFormat="1" ht="34.5" customHeight="1">
      <c r="A72" s="2023" t="s">
        <v>1040</v>
      </c>
      <c r="B72" s="1025" t="s">
        <v>1039</v>
      </c>
      <c r="C72" s="1024">
        <v>0</v>
      </c>
      <c r="D72" s="1024">
        <v>24</v>
      </c>
      <c r="E72" s="1024">
        <f t="shared" ref="E72:E83" si="17">SUM(C72:D72)</f>
        <v>24</v>
      </c>
      <c r="F72" s="2053"/>
      <c r="G72" s="2053"/>
      <c r="H72" s="2053"/>
      <c r="I72" s="2053"/>
      <c r="J72" s="2053"/>
      <c r="K72" s="2053"/>
      <c r="L72" s="1024">
        <v>0</v>
      </c>
      <c r="M72" s="1024">
        <v>6</v>
      </c>
      <c r="N72" s="1024">
        <f>SUM(L72:M72)</f>
        <v>6</v>
      </c>
      <c r="O72" s="2034"/>
      <c r="P72" s="2034"/>
      <c r="Q72" s="2034"/>
      <c r="R72" s="2034"/>
      <c r="S72" s="2034"/>
    </row>
    <row r="73" spans="1:19" s="1005" customFormat="1" ht="34.5" customHeight="1">
      <c r="A73" s="1032" t="s">
        <v>169</v>
      </c>
      <c r="B73" s="1031" t="s">
        <v>1042</v>
      </c>
      <c r="C73" s="2037">
        <v>0</v>
      </c>
      <c r="D73" s="2037">
        <v>10</v>
      </c>
      <c r="E73" s="2037">
        <f t="shared" si="17"/>
        <v>10</v>
      </c>
      <c r="F73" s="2054"/>
      <c r="G73" s="2054"/>
      <c r="H73" s="2054"/>
      <c r="I73" s="2054"/>
      <c r="J73" s="2054"/>
      <c r="K73" s="2054"/>
      <c r="L73" s="2037">
        <v>0</v>
      </c>
      <c r="M73" s="2037">
        <v>0</v>
      </c>
      <c r="N73" s="2037">
        <f t="shared" ref="N73:N83" si="18">SUM(L73:M73)</f>
        <v>0</v>
      </c>
      <c r="O73" s="2034"/>
      <c r="P73" s="2034"/>
      <c r="Q73" s="2034"/>
      <c r="R73" s="2034"/>
      <c r="S73" s="2034"/>
    </row>
    <row r="74" spans="1:19" s="1005" customFormat="1" ht="34.5" customHeight="1">
      <c r="A74" s="2027" t="s">
        <v>1045</v>
      </c>
      <c r="B74" s="1039" t="s">
        <v>1044</v>
      </c>
      <c r="C74" s="2029">
        <f>SUM(C72:C73)</f>
        <v>0</v>
      </c>
      <c r="D74" s="2029">
        <f>SUM(D72:D73)</f>
        <v>34</v>
      </c>
      <c r="E74" s="2050">
        <f t="shared" si="17"/>
        <v>34</v>
      </c>
      <c r="F74" s="2055"/>
      <c r="G74" s="2055"/>
      <c r="H74" s="2055"/>
      <c r="I74" s="2055"/>
      <c r="J74" s="2055"/>
      <c r="K74" s="2055"/>
      <c r="L74" s="2029">
        <f>SUM(L72:L73)</f>
        <v>0</v>
      </c>
      <c r="M74" s="2029">
        <f>SUM(M72:M73)</f>
        <v>6</v>
      </c>
      <c r="N74" s="2050">
        <f t="shared" si="18"/>
        <v>6</v>
      </c>
      <c r="O74" s="2034"/>
      <c r="P74" s="2034"/>
      <c r="Q74" s="2034"/>
      <c r="R74" s="2034"/>
      <c r="S74" s="2034"/>
    </row>
    <row r="75" spans="1:19" s="1005" customFormat="1" ht="34.5" customHeight="1">
      <c r="A75" s="2023" t="s">
        <v>1046</v>
      </c>
      <c r="B75" s="1025" t="s">
        <v>1039</v>
      </c>
      <c r="C75" s="1024">
        <v>3</v>
      </c>
      <c r="D75" s="1063">
        <v>3</v>
      </c>
      <c r="E75" s="1024">
        <f t="shared" si="17"/>
        <v>6</v>
      </c>
      <c r="F75" s="2053"/>
      <c r="G75" s="2053"/>
      <c r="H75" s="2053"/>
      <c r="I75" s="2053"/>
      <c r="J75" s="2053"/>
      <c r="K75" s="2053"/>
      <c r="L75" s="1063">
        <v>0</v>
      </c>
      <c r="M75" s="1063">
        <v>3</v>
      </c>
      <c r="N75" s="1024">
        <f t="shared" si="18"/>
        <v>3</v>
      </c>
      <c r="O75" s="2034"/>
      <c r="P75" s="2034"/>
      <c r="Q75" s="2034"/>
      <c r="R75" s="2034"/>
      <c r="S75" s="2034"/>
    </row>
    <row r="76" spans="1:19" s="1005" customFormat="1" ht="34.5" customHeight="1">
      <c r="A76" s="1032" t="s">
        <v>1047</v>
      </c>
      <c r="B76" s="1031" t="s">
        <v>1042</v>
      </c>
      <c r="C76" s="2037">
        <v>0</v>
      </c>
      <c r="D76" s="2025">
        <v>39</v>
      </c>
      <c r="E76" s="2037">
        <f t="shared" si="17"/>
        <v>39</v>
      </c>
      <c r="F76" s="2054"/>
      <c r="G76" s="2054"/>
      <c r="H76" s="2054"/>
      <c r="I76" s="2054"/>
      <c r="J76" s="2054"/>
      <c r="K76" s="2054"/>
      <c r="L76" s="2025">
        <v>0</v>
      </c>
      <c r="M76" s="2025">
        <v>3</v>
      </c>
      <c r="N76" s="2037">
        <f t="shared" si="18"/>
        <v>3</v>
      </c>
      <c r="O76" s="2034"/>
      <c r="P76" s="2034"/>
      <c r="Q76" s="2034"/>
      <c r="R76" s="2034"/>
      <c r="S76" s="2034"/>
    </row>
    <row r="77" spans="1:19" s="1005" customFormat="1" ht="34.5" customHeight="1">
      <c r="A77" s="2027" t="s">
        <v>121</v>
      </c>
      <c r="B77" s="1039" t="s">
        <v>1044</v>
      </c>
      <c r="C77" s="2029">
        <f>SUM(C75:C76)</f>
        <v>3</v>
      </c>
      <c r="D77" s="2029">
        <f>SUM(D75:D76)</f>
        <v>42</v>
      </c>
      <c r="E77" s="2050">
        <f t="shared" si="17"/>
        <v>45</v>
      </c>
      <c r="F77" s="2055"/>
      <c r="G77" s="2055"/>
      <c r="H77" s="2055"/>
      <c r="I77" s="2055"/>
      <c r="J77" s="2055"/>
      <c r="K77" s="2055"/>
      <c r="L77" s="2029">
        <f>SUM(L75:L76)</f>
        <v>0</v>
      </c>
      <c r="M77" s="2029">
        <f>SUM(M75:M76)</f>
        <v>6</v>
      </c>
      <c r="N77" s="2050">
        <f t="shared" si="18"/>
        <v>6</v>
      </c>
      <c r="O77" s="2034"/>
      <c r="P77" s="2034"/>
      <c r="Q77" s="2034"/>
      <c r="R77" s="2034"/>
      <c r="S77" s="2034"/>
    </row>
    <row r="78" spans="1:19" s="1005" customFormat="1" ht="34.5" customHeight="1">
      <c r="A78" s="2023" t="s">
        <v>1048</v>
      </c>
      <c r="B78" s="1025" t="s">
        <v>1039</v>
      </c>
      <c r="C78" s="1063">
        <v>0</v>
      </c>
      <c r="D78" s="1063">
        <v>1</v>
      </c>
      <c r="E78" s="1024">
        <f t="shared" si="17"/>
        <v>1</v>
      </c>
      <c r="F78" s="2053"/>
      <c r="G78" s="2053"/>
      <c r="H78" s="2053"/>
      <c r="I78" s="2053"/>
      <c r="J78" s="2053"/>
      <c r="K78" s="2053"/>
      <c r="L78" s="1063">
        <v>0</v>
      </c>
      <c r="M78" s="1063">
        <v>1</v>
      </c>
      <c r="N78" s="1024">
        <f t="shared" si="18"/>
        <v>1</v>
      </c>
      <c r="O78" s="2034"/>
      <c r="P78" s="2034"/>
      <c r="Q78" s="2034"/>
      <c r="R78" s="2034"/>
      <c r="S78" s="2034"/>
    </row>
    <row r="79" spans="1:19" s="1005" customFormat="1" ht="34.5" customHeight="1">
      <c r="A79" s="1032"/>
      <c r="B79" s="1031" t="s">
        <v>1042</v>
      </c>
      <c r="C79" s="2025">
        <v>0</v>
      </c>
      <c r="D79" s="2025">
        <v>4</v>
      </c>
      <c r="E79" s="2037">
        <f t="shared" si="17"/>
        <v>4</v>
      </c>
      <c r="F79" s="2054"/>
      <c r="G79" s="2054"/>
      <c r="H79" s="2054"/>
      <c r="I79" s="2054"/>
      <c r="J79" s="2054"/>
      <c r="K79" s="2054"/>
      <c r="L79" s="2025">
        <v>0</v>
      </c>
      <c r="M79" s="2025">
        <v>0</v>
      </c>
      <c r="N79" s="2037">
        <f t="shared" si="18"/>
        <v>0</v>
      </c>
      <c r="O79" s="2034"/>
      <c r="P79" s="2034"/>
      <c r="Q79" s="2034"/>
      <c r="R79" s="2034"/>
      <c r="S79" s="2034"/>
    </row>
    <row r="80" spans="1:19" s="1005" customFormat="1" ht="34.5" customHeight="1">
      <c r="A80" s="2027" t="s">
        <v>1049</v>
      </c>
      <c r="B80" s="1039" t="s">
        <v>1044</v>
      </c>
      <c r="C80" s="2029">
        <f>SUM(C78:C79)</f>
        <v>0</v>
      </c>
      <c r="D80" s="2029">
        <f>SUM(D78:D79)</f>
        <v>5</v>
      </c>
      <c r="E80" s="2050">
        <f t="shared" si="17"/>
        <v>5</v>
      </c>
      <c r="F80" s="2055"/>
      <c r="G80" s="2055"/>
      <c r="H80" s="2055"/>
      <c r="I80" s="2055"/>
      <c r="J80" s="2055"/>
      <c r="K80" s="2055"/>
      <c r="L80" s="2029">
        <f>SUM(L78:L79)</f>
        <v>0</v>
      </c>
      <c r="M80" s="2029">
        <f>SUM(M78:M79)</f>
        <v>1</v>
      </c>
      <c r="N80" s="2050">
        <f t="shared" si="18"/>
        <v>1</v>
      </c>
      <c r="O80" s="2034"/>
      <c r="P80" s="2034"/>
      <c r="Q80" s="2034"/>
      <c r="R80" s="2034"/>
      <c r="S80" s="2034"/>
    </row>
    <row r="81" spans="1:19" s="1005" customFormat="1" ht="34.5" customHeight="1">
      <c r="A81" s="2023" t="s">
        <v>1050</v>
      </c>
      <c r="B81" s="1025" t="s">
        <v>1039</v>
      </c>
      <c r="C81" s="1063">
        <v>5</v>
      </c>
      <c r="D81" s="1063">
        <v>6</v>
      </c>
      <c r="E81" s="1024">
        <f t="shared" si="17"/>
        <v>11</v>
      </c>
      <c r="F81" s="2053"/>
      <c r="G81" s="2053"/>
      <c r="H81" s="2053"/>
      <c r="I81" s="2053"/>
      <c r="J81" s="2053"/>
      <c r="K81" s="2053"/>
      <c r="L81" s="1063">
        <v>3</v>
      </c>
      <c r="M81" s="1063">
        <v>0</v>
      </c>
      <c r="N81" s="1024">
        <f t="shared" si="18"/>
        <v>3</v>
      </c>
      <c r="O81" s="2034"/>
      <c r="P81" s="2034"/>
      <c r="Q81" s="2034"/>
      <c r="R81" s="2034"/>
      <c r="S81" s="2034"/>
    </row>
    <row r="82" spans="1:19" s="1005" customFormat="1" ht="34.5" customHeight="1">
      <c r="A82" s="1032" t="s">
        <v>1051</v>
      </c>
      <c r="B82" s="1031" t="s">
        <v>1042</v>
      </c>
      <c r="C82" s="2025">
        <v>1</v>
      </c>
      <c r="D82" s="2025">
        <v>8</v>
      </c>
      <c r="E82" s="2037">
        <f t="shared" si="17"/>
        <v>9</v>
      </c>
      <c r="F82" s="2054"/>
      <c r="G82" s="2054"/>
      <c r="H82" s="2054"/>
      <c r="I82" s="2054"/>
      <c r="J82" s="2054"/>
      <c r="K82" s="2054"/>
      <c r="L82" s="2025">
        <v>0</v>
      </c>
      <c r="M82" s="2025">
        <v>1</v>
      </c>
      <c r="N82" s="2037">
        <f t="shared" si="18"/>
        <v>1</v>
      </c>
      <c r="O82" s="2034"/>
      <c r="P82" s="2034"/>
      <c r="Q82" s="2034"/>
      <c r="R82" s="2034"/>
      <c r="S82" s="2034"/>
    </row>
    <row r="83" spans="1:19" s="1005" customFormat="1" ht="34.5" customHeight="1">
      <c r="A83" s="2027" t="s">
        <v>1052</v>
      </c>
      <c r="B83" s="1039" t="s">
        <v>1044</v>
      </c>
      <c r="C83" s="2029">
        <f>SUM(C81:C82)</f>
        <v>6</v>
      </c>
      <c r="D83" s="2029">
        <f>SUM(D81:D82)</f>
        <v>14</v>
      </c>
      <c r="E83" s="2050">
        <f t="shared" si="17"/>
        <v>20</v>
      </c>
      <c r="F83" s="2055"/>
      <c r="G83" s="2055"/>
      <c r="H83" s="2055"/>
      <c r="I83" s="2055"/>
      <c r="J83" s="2055"/>
      <c r="K83" s="2055"/>
      <c r="L83" s="2029">
        <f>SUM(L81:L82)</f>
        <v>3</v>
      </c>
      <c r="M83" s="2029">
        <f>SUM(M81:M82)</f>
        <v>1</v>
      </c>
      <c r="N83" s="2050">
        <f t="shared" si="18"/>
        <v>4</v>
      </c>
      <c r="O83" s="2034"/>
      <c r="P83" s="2034"/>
      <c r="Q83" s="2034"/>
      <c r="R83" s="2034"/>
      <c r="S83" s="2034"/>
    </row>
    <row r="84" spans="1:19" ht="19.5" customHeight="1"/>
    <row r="85" spans="1:19" ht="19.5" customHeight="1"/>
    <row r="86" spans="1:19" ht="19.5" customHeight="1"/>
    <row r="87" spans="1:19" ht="34.5" customHeight="1"/>
    <row r="88" spans="1:19" ht="34.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15">
    <mergeCell ref="A5:B5"/>
    <mergeCell ref="O5:P5"/>
    <mergeCell ref="A1:N1"/>
    <mergeCell ref="A2:N2"/>
    <mergeCell ref="R3:S3"/>
    <mergeCell ref="A4:B4"/>
    <mergeCell ref="O4:P4"/>
    <mergeCell ref="A69:B69"/>
    <mergeCell ref="A70:B70"/>
    <mergeCell ref="A21:B21"/>
    <mergeCell ref="A22:B22"/>
    <mergeCell ref="A37:B37"/>
    <mergeCell ref="A38:B38"/>
    <mergeCell ref="A53:B53"/>
    <mergeCell ref="A54:B54"/>
  </mergeCells>
  <printOptions horizontalCentered="1" verticalCentered="1"/>
  <pageMargins left="0.74803149606299213" right="0.74803149606299213" top="0.98425196850393704" bottom="0.98425196850393704" header="0.51181102362204722" footer="0.51181102362204722"/>
  <pageSetup paperSize="9" scale="65" orientation="portrait" r:id="rId17"/>
  <headerFooter alignWithMargins="0"/>
  <rowBreaks count="2" manualBreakCount="2">
    <brk id="35" max="16383" man="1"/>
    <brk id="67" max="16383" man="1"/>
  </rowBreaks>
  <colBreaks count="1" manualBreakCount="1">
    <brk id="14" max="8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F8D6A-51F2-446B-9629-9877850AF99C}">
  <dimension ref="A1:S109"/>
  <sheetViews>
    <sheetView showGridLines="0" zoomScaleNormal="100" workbookViewId="0">
      <selection activeCell="K10" sqref="K10"/>
    </sheetView>
  </sheetViews>
  <sheetFormatPr defaultRowHeight="12.75"/>
  <cols>
    <col min="1" max="1" width="11.85546875" style="987" customWidth="1"/>
    <col min="2" max="2" width="8.5703125" style="987" customWidth="1"/>
    <col min="3" max="3" width="5.7109375" style="1069" customWidth="1"/>
    <col min="4" max="4" width="8.7109375" style="1069" customWidth="1"/>
    <col min="5" max="5" width="7.7109375" style="1069" customWidth="1"/>
    <col min="6" max="6" width="5.5703125" style="1069" customWidth="1"/>
    <col min="7" max="7" width="8.7109375" style="1069" customWidth="1"/>
    <col min="8" max="8" width="7.7109375" style="1069" customWidth="1"/>
    <col min="9" max="9" width="6" style="1069" customWidth="1"/>
    <col min="10" max="10" width="8.7109375" style="1069" customWidth="1"/>
    <col min="11" max="11" width="7.7109375" style="1069" customWidth="1"/>
    <col min="12" max="12" width="5.7109375" style="1069" customWidth="1"/>
    <col min="13" max="13" width="8.7109375" style="1069" customWidth="1"/>
    <col min="14" max="14" width="7.7109375" style="1069" customWidth="1"/>
    <col min="15" max="15" width="21" style="987" customWidth="1"/>
    <col min="16" max="16" width="19" style="987" customWidth="1"/>
    <col min="17" max="18" width="15.7109375" style="987" customWidth="1"/>
    <col min="19" max="19" width="13.7109375" style="987" customWidth="1"/>
    <col min="20" max="256" width="9.140625" style="987"/>
    <col min="257" max="257" width="11.85546875" style="987" customWidth="1"/>
    <col min="258" max="258" width="8.5703125" style="987" customWidth="1"/>
    <col min="259" max="259" width="5.7109375" style="987" customWidth="1"/>
    <col min="260" max="260" width="8.7109375" style="987" customWidth="1"/>
    <col min="261" max="261" width="7.7109375" style="987" customWidth="1"/>
    <col min="262" max="262" width="5.5703125" style="987" customWidth="1"/>
    <col min="263" max="263" width="8.7109375" style="987" customWidth="1"/>
    <col min="264" max="264" width="7.7109375" style="987" customWidth="1"/>
    <col min="265" max="265" width="6" style="987" customWidth="1"/>
    <col min="266" max="266" width="8.7109375" style="987" customWidth="1"/>
    <col min="267" max="267" width="7.7109375" style="987" customWidth="1"/>
    <col min="268" max="268" width="5.7109375" style="987" customWidth="1"/>
    <col min="269" max="269" width="8.7109375" style="987" customWidth="1"/>
    <col min="270" max="270" width="7.7109375" style="987" customWidth="1"/>
    <col min="271" max="271" width="21" style="987" customWidth="1"/>
    <col min="272" max="272" width="19" style="987" customWidth="1"/>
    <col min="273" max="274" width="15.7109375" style="987" customWidth="1"/>
    <col min="275" max="275" width="13.7109375" style="987" customWidth="1"/>
    <col min="276" max="512" width="9.140625" style="987"/>
    <col min="513" max="513" width="11.85546875" style="987" customWidth="1"/>
    <col min="514" max="514" width="8.5703125" style="987" customWidth="1"/>
    <col min="515" max="515" width="5.7109375" style="987" customWidth="1"/>
    <col min="516" max="516" width="8.7109375" style="987" customWidth="1"/>
    <col min="517" max="517" width="7.7109375" style="987" customWidth="1"/>
    <col min="518" max="518" width="5.5703125" style="987" customWidth="1"/>
    <col min="519" max="519" width="8.7109375" style="987" customWidth="1"/>
    <col min="520" max="520" width="7.7109375" style="987" customWidth="1"/>
    <col min="521" max="521" width="6" style="987" customWidth="1"/>
    <col min="522" max="522" width="8.7109375" style="987" customWidth="1"/>
    <col min="523" max="523" width="7.7109375" style="987" customWidth="1"/>
    <col min="524" max="524" width="5.7109375" style="987" customWidth="1"/>
    <col min="525" max="525" width="8.7109375" style="987" customWidth="1"/>
    <col min="526" max="526" width="7.7109375" style="987" customWidth="1"/>
    <col min="527" max="527" width="21" style="987" customWidth="1"/>
    <col min="528" max="528" width="19" style="987" customWidth="1"/>
    <col min="529" max="530" width="15.7109375" style="987" customWidth="1"/>
    <col min="531" max="531" width="13.7109375" style="987" customWidth="1"/>
    <col min="532" max="768" width="9.140625" style="987"/>
    <col min="769" max="769" width="11.85546875" style="987" customWidth="1"/>
    <col min="770" max="770" width="8.5703125" style="987" customWidth="1"/>
    <col min="771" max="771" width="5.7109375" style="987" customWidth="1"/>
    <col min="772" max="772" width="8.7109375" style="987" customWidth="1"/>
    <col min="773" max="773" width="7.7109375" style="987" customWidth="1"/>
    <col min="774" max="774" width="5.5703125" style="987" customWidth="1"/>
    <col min="775" max="775" width="8.7109375" style="987" customWidth="1"/>
    <col min="776" max="776" width="7.7109375" style="987" customWidth="1"/>
    <col min="777" max="777" width="6" style="987" customWidth="1"/>
    <col min="778" max="778" width="8.7109375" style="987" customWidth="1"/>
    <col min="779" max="779" width="7.7109375" style="987" customWidth="1"/>
    <col min="780" max="780" width="5.7109375" style="987" customWidth="1"/>
    <col min="781" max="781" width="8.7109375" style="987" customWidth="1"/>
    <col min="782" max="782" width="7.7109375" style="987" customWidth="1"/>
    <col min="783" max="783" width="21" style="987" customWidth="1"/>
    <col min="784" max="784" width="19" style="987" customWidth="1"/>
    <col min="785" max="786" width="15.7109375" style="987" customWidth="1"/>
    <col min="787" max="787" width="13.7109375" style="987" customWidth="1"/>
    <col min="788" max="1024" width="9.140625" style="987"/>
    <col min="1025" max="1025" width="11.85546875" style="987" customWidth="1"/>
    <col min="1026" max="1026" width="8.5703125" style="987" customWidth="1"/>
    <col min="1027" max="1027" width="5.7109375" style="987" customWidth="1"/>
    <col min="1028" max="1028" width="8.7109375" style="987" customWidth="1"/>
    <col min="1029" max="1029" width="7.7109375" style="987" customWidth="1"/>
    <col min="1030" max="1030" width="5.5703125" style="987" customWidth="1"/>
    <col min="1031" max="1031" width="8.7109375" style="987" customWidth="1"/>
    <col min="1032" max="1032" width="7.7109375" style="987" customWidth="1"/>
    <col min="1033" max="1033" width="6" style="987" customWidth="1"/>
    <col min="1034" max="1034" width="8.7109375" style="987" customWidth="1"/>
    <col min="1035" max="1035" width="7.7109375" style="987" customWidth="1"/>
    <col min="1036" max="1036" width="5.7109375" style="987" customWidth="1"/>
    <col min="1037" max="1037" width="8.7109375" style="987" customWidth="1"/>
    <col min="1038" max="1038" width="7.7109375" style="987" customWidth="1"/>
    <col min="1039" max="1039" width="21" style="987" customWidth="1"/>
    <col min="1040" max="1040" width="19" style="987" customWidth="1"/>
    <col min="1041" max="1042" width="15.7109375" style="987" customWidth="1"/>
    <col min="1043" max="1043" width="13.7109375" style="987" customWidth="1"/>
    <col min="1044" max="1280" width="9.140625" style="987"/>
    <col min="1281" max="1281" width="11.85546875" style="987" customWidth="1"/>
    <col min="1282" max="1282" width="8.5703125" style="987" customWidth="1"/>
    <col min="1283" max="1283" width="5.7109375" style="987" customWidth="1"/>
    <col min="1284" max="1284" width="8.7109375" style="987" customWidth="1"/>
    <col min="1285" max="1285" width="7.7109375" style="987" customWidth="1"/>
    <col min="1286" max="1286" width="5.5703125" style="987" customWidth="1"/>
    <col min="1287" max="1287" width="8.7109375" style="987" customWidth="1"/>
    <col min="1288" max="1288" width="7.7109375" style="987" customWidth="1"/>
    <col min="1289" max="1289" width="6" style="987" customWidth="1"/>
    <col min="1290" max="1290" width="8.7109375" style="987" customWidth="1"/>
    <col min="1291" max="1291" width="7.7109375" style="987" customWidth="1"/>
    <col min="1292" max="1292" width="5.7109375" style="987" customWidth="1"/>
    <col min="1293" max="1293" width="8.7109375" style="987" customWidth="1"/>
    <col min="1294" max="1294" width="7.7109375" style="987" customWidth="1"/>
    <col min="1295" max="1295" width="21" style="987" customWidth="1"/>
    <col min="1296" max="1296" width="19" style="987" customWidth="1"/>
    <col min="1297" max="1298" width="15.7109375" style="987" customWidth="1"/>
    <col min="1299" max="1299" width="13.7109375" style="987" customWidth="1"/>
    <col min="1300" max="1536" width="9.140625" style="987"/>
    <col min="1537" max="1537" width="11.85546875" style="987" customWidth="1"/>
    <col min="1538" max="1538" width="8.5703125" style="987" customWidth="1"/>
    <col min="1539" max="1539" width="5.7109375" style="987" customWidth="1"/>
    <col min="1540" max="1540" width="8.7109375" style="987" customWidth="1"/>
    <col min="1541" max="1541" width="7.7109375" style="987" customWidth="1"/>
    <col min="1542" max="1542" width="5.5703125" style="987" customWidth="1"/>
    <col min="1543" max="1543" width="8.7109375" style="987" customWidth="1"/>
    <col min="1544" max="1544" width="7.7109375" style="987" customWidth="1"/>
    <col min="1545" max="1545" width="6" style="987" customWidth="1"/>
    <col min="1546" max="1546" width="8.7109375" style="987" customWidth="1"/>
    <col min="1547" max="1547" width="7.7109375" style="987" customWidth="1"/>
    <col min="1548" max="1548" width="5.7109375" style="987" customWidth="1"/>
    <col min="1549" max="1549" width="8.7109375" style="987" customWidth="1"/>
    <col min="1550" max="1550" width="7.7109375" style="987" customWidth="1"/>
    <col min="1551" max="1551" width="21" style="987" customWidth="1"/>
    <col min="1552" max="1552" width="19" style="987" customWidth="1"/>
    <col min="1553" max="1554" width="15.7109375" style="987" customWidth="1"/>
    <col min="1555" max="1555" width="13.7109375" style="987" customWidth="1"/>
    <col min="1556" max="1792" width="9.140625" style="987"/>
    <col min="1793" max="1793" width="11.85546875" style="987" customWidth="1"/>
    <col min="1794" max="1794" width="8.5703125" style="987" customWidth="1"/>
    <col min="1795" max="1795" width="5.7109375" style="987" customWidth="1"/>
    <col min="1796" max="1796" width="8.7109375" style="987" customWidth="1"/>
    <col min="1797" max="1797" width="7.7109375" style="987" customWidth="1"/>
    <col min="1798" max="1798" width="5.5703125" style="987" customWidth="1"/>
    <col min="1799" max="1799" width="8.7109375" style="987" customWidth="1"/>
    <col min="1800" max="1800" width="7.7109375" style="987" customWidth="1"/>
    <col min="1801" max="1801" width="6" style="987" customWidth="1"/>
    <col min="1802" max="1802" width="8.7109375" style="987" customWidth="1"/>
    <col min="1803" max="1803" width="7.7109375" style="987" customWidth="1"/>
    <col min="1804" max="1804" width="5.7109375" style="987" customWidth="1"/>
    <col min="1805" max="1805" width="8.7109375" style="987" customWidth="1"/>
    <col min="1806" max="1806" width="7.7109375" style="987" customWidth="1"/>
    <col min="1807" max="1807" width="21" style="987" customWidth="1"/>
    <col min="1808" max="1808" width="19" style="987" customWidth="1"/>
    <col min="1809" max="1810" width="15.7109375" style="987" customWidth="1"/>
    <col min="1811" max="1811" width="13.7109375" style="987" customWidth="1"/>
    <col min="1812" max="2048" width="9.140625" style="987"/>
    <col min="2049" max="2049" width="11.85546875" style="987" customWidth="1"/>
    <col min="2050" max="2050" width="8.5703125" style="987" customWidth="1"/>
    <col min="2051" max="2051" width="5.7109375" style="987" customWidth="1"/>
    <col min="2052" max="2052" width="8.7109375" style="987" customWidth="1"/>
    <col min="2053" max="2053" width="7.7109375" style="987" customWidth="1"/>
    <col min="2054" max="2054" width="5.5703125" style="987" customWidth="1"/>
    <col min="2055" max="2055" width="8.7109375" style="987" customWidth="1"/>
    <col min="2056" max="2056" width="7.7109375" style="987" customWidth="1"/>
    <col min="2057" max="2057" width="6" style="987" customWidth="1"/>
    <col min="2058" max="2058" width="8.7109375" style="987" customWidth="1"/>
    <col min="2059" max="2059" width="7.7109375" style="987" customWidth="1"/>
    <col min="2060" max="2060" width="5.7109375" style="987" customWidth="1"/>
    <col min="2061" max="2061" width="8.7109375" style="987" customWidth="1"/>
    <col min="2062" max="2062" width="7.7109375" style="987" customWidth="1"/>
    <col min="2063" max="2063" width="21" style="987" customWidth="1"/>
    <col min="2064" max="2064" width="19" style="987" customWidth="1"/>
    <col min="2065" max="2066" width="15.7109375" style="987" customWidth="1"/>
    <col min="2067" max="2067" width="13.7109375" style="987" customWidth="1"/>
    <col min="2068" max="2304" width="9.140625" style="987"/>
    <col min="2305" max="2305" width="11.85546875" style="987" customWidth="1"/>
    <col min="2306" max="2306" width="8.5703125" style="987" customWidth="1"/>
    <col min="2307" max="2307" width="5.7109375" style="987" customWidth="1"/>
    <col min="2308" max="2308" width="8.7109375" style="987" customWidth="1"/>
    <col min="2309" max="2309" width="7.7109375" style="987" customWidth="1"/>
    <col min="2310" max="2310" width="5.5703125" style="987" customWidth="1"/>
    <col min="2311" max="2311" width="8.7109375" style="987" customWidth="1"/>
    <col min="2312" max="2312" width="7.7109375" style="987" customWidth="1"/>
    <col min="2313" max="2313" width="6" style="987" customWidth="1"/>
    <col min="2314" max="2314" width="8.7109375" style="987" customWidth="1"/>
    <col min="2315" max="2315" width="7.7109375" style="987" customWidth="1"/>
    <col min="2316" max="2316" width="5.7109375" style="987" customWidth="1"/>
    <col min="2317" max="2317" width="8.7109375" style="987" customWidth="1"/>
    <col min="2318" max="2318" width="7.7109375" style="987" customWidth="1"/>
    <col min="2319" max="2319" width="21" style="987" customWidth="1"/>
    <col min="2320" max="2320" width="19" style="987" customWidth="1"/>
    <col min="2321" max="2322" width="15.7109375" style="987" customWidth="1"/>
    <col min="2323" max="2323" width="13.7109375" style="987" customWidth="1"/>
    <col min="2324" max="2560" width="9.140625" style="987"/>
    <col min="2561" max="2561" width="11.85546875" style="987" customWidth="1"/>
    <col min="2562" max="2562" width="8.5703125" style="987" customWidth="1"/>
    <col min="2563" max="2563" width="5.7109375" style="987" customWidth="1"/>
    <col min="2564" max="2564" width="8.7109375" style="987" customWidth="1"/>
    <col min="2565" max="2565" width="7.7109375" style="987" customWidth="1"/>
    <col min="2566" max="2566" width="5.5703125" style="987" customWidth="1"/>
    <col min="2567" max="2567" width="8.7109375" style="987" customWidth="1"/>
    <col min="2568" max="2568" width="7.7109375" style="987" customWidth="1"/>
    <col min="2569" max="2569" width="6" style="987" customWidth="1"/>
    <col min="2570" max="2570" width="8.7109375" style="987" customWidth="1"/>
    <col min="2571" max="2571" width="7.7109375" style="987" customWidth="1"/>
    <col min="2572" max="2572" width="5.7109375" style="987" customWidth="1"/>
    <col min="2573" max="2573" width="8.7109375" style="987" customWidth="1"/>
    <col min="2574" max="2574" width="7.7109375" style="987" customWidth="1"/>
    <col min="2575" max="2575" width="21" style="987" customWidth="1"/>
    <col min="2576" max="2576" width="19" style="987" customWidth="1"/>
    <col min="2577" max="2578" width="15.7109375" style="987" customWidth="1"/>
    <col min="2579" max="2579" width="13.7109375" style="987" customWidth="1"/>
    <col min="2580" max="2816" width="9.140625" style="987"/>
    <col min="2817" max="2817" width="11.85546875" style="987" customWidth="1"/>
    <col min="2818" max="2818" width="8.5703125" style="987" customWidth="1"/>
    <col min="2819" max="2819" width="5.7109375" style="987" customWidth="1"/>
    <col min="2820" max="2820" width="8.7109375" style="987" customWidth="1"/>
    <col min="2821" max="2821" width="7.7109375" style="987" customWidth="1"/>
    <col min="2822" max="2822" width="5.5703125" style="987" customWidth="1"/>
    <col min="2823" max="2823" width="8.7109375" style="987" customWidth="1"/>
    <col min="2824" max="2824" width="7.7109375" style="987" customWidth="1"/>
    <col min="2825" max="2825" width="6" style="987" customWidth="1"/>
    <col min="2826" max="2826" width="8.7109375" style="987" customWidth="1"/>
    <col min="2827" max="2827" width="7.7109375" style="987" customWidth="1"/>
    <col min="2828" max="2828" width="5.7109375" style="987" customWidth="1"/>
    <col min="2829" max="2829" width="8.7109375" style="987" customWidth="1"/>
    <col min="2830" max="2830" width="7.7109375" style="987" customWidth="1"/>
    <col min="2831" max="2831" width="21" style="987" customWidth="1"/>
    <col min="2832" max="2832" width="19" style="987" customWidth="1"/>
    <col min="2833" max="2834" width="15.7109375" style="987" customWidth="1"/>
    <col min="2835" max="2835" width="13.7109375" style="987" customWidth="1"/>
    <col min="2836" max="3072" width="9.140625" style="987"/>
    <col min="3073" max="3073" width="11.85546875" style="987" customWidth="1"/>
    <col min="3074" max="3074" width="8.5703125" style="987" customWidth="1"/>
    <col min="3075" max="3075" width="5.7109375" style="987" customWidth="1"/>
    <col min="3076" max="3076" width="8.7109375" style="987" customWidth="1"/>
    <col min="3077" max="3077" width="7.7109375" style="987" customWidth="1"/>
    <col min="3078" max="3078" width="5.5703125" style="987" customWidth="1"/>
    <col min="3079" max="3079" width="8.7109375" style="987" customWidth="1"/>
    <col min="3080" max="3080" width="7.7109375" style="987" customWidth="1"/>
    <col min="3081" max="3081" width="6" style="987" customWidth="1"/>
    <col min="3082" max="3082" width="8.7109375" style="987" customWidth="1"/>
    <col min="3083" max="3083" width="7.7109375" style="987" customWidth="1"/>
    <col min="3084" max="3084" width="5.7109375" style="987" customWidth="1"/>
    <col min="3085" max="3085" width="8.7109375" style="987" customWidth="1"/>
    <col min="3086" max="3086" width="7.7109375" style="987" customWidth="1"/>
    <col min="3087" max="3087" width="21" style="987" customWidth="1"/>
    <col min="3088" max="3088" width="19" style="987" customWidth="1"/>
    <col min="3089" max="3090" width="15.7109375" style="987" customWidth="1"/>
    <col min="3091" max="3091" width="13.7109375" style="987" customWidth="1"/>
    <col min="3092" max="3328" width="9.140625" style="987"/>
    <col min="3329" max="3329" width="11.85546875" style="987" customWidth="1"/>
    <col min="3330" max="3330" width="8.5703125" style="987" customWidth="1"/>
    <col min="3331" max="3331" width="5.7109375" style="987" customWidth="1"/>
    <col min="3332" max="3332" width="8.7109375" style="987" customWidth="1"/>
    <col min="3333" max="3333" width="7.7109375" style="987" customWidth="1"/>
    <col min="3334" max="3334" width="5.5703125" style="987" customWidth="1"/>
    <col min="3335" max="3335" width="8.7109375" style="987" customWidth="1"/>
    <col min="3336" max="3336" width="7.7109375" style="987" customWidth="1"/>
    <col min="3337" max="3337" width="6" style="987" customWidth="1"/>
    <col min="3338" max="3338" width="8.7109375" style="987" customWidth="1"/>
    <col min="3339" max="3339" width="7.7109375" style="987" customWidth="1"/>
    <col min="3340" max="3340" width="5.7109375" style="987" customWidth="1"/>
    <col min="3341" max="3341" width="8.7109375" style="987" customWidth="1"/>
    <col min="3342" max="3342" width="7.7109375" style="987" customWidth="1"/>
    <col min="3343" max="3343" width="21" style="987" customWidth="1"/>
    <col min="3344" max="3344" width="19" style="987" customWidth="1"/>
    <col min="3345" max="3346" width="15.7109375" style="987" customWidth="1"/>
    <col min="3347" max="3347" width="13.7109375" style="987" customWidth="1"/>
    <col min="3348" max="3584" width="9.140625" style="987"/>
    <col min="3585" max="3585" width="11.85546875" style="987" customWidth="1"/>
    <col min="3586" max="3586" width="8.5703125" style="987" customWidth="1"/>
    <col min="3587" max="3587" width="5.7109375" style="987" customWidth="1"/>
    <col min="3588" max="3588" width="8.7109375" style="987" customWidth="1"/>
    <col min="3589" max="3589" width="7.7109375" style="987" customWidth="1"/>
    <col min="3590" max="3590" width="5.5703125" style="987" customWidth="1"/>
    <col min="3591" max="3591" width="8.7109375" style="987" customWidth="1"/>
    <col min="3592" max="3592" width="7.7109375" style="987" customWidth="1"/>
    <col min="3593" max="3593" width="6" style="987" customWidth="1"/>
    <col min="3594" max="3594" width="8.7109375" style="987" customWidth="1"/>
    <col min="3595" max="3595" width="7.7109375" style="987" customWidth="1"/>
    <col min="3596" max="3596" width="5.7109375" style="987" customWidth="1"/>
    <col min="3597" max="3597" width="8.7109375" style="987" customWidth="1"/>
    <col min="3598" max="3598" width="7.7109375" style="987" customWidth="1"/>
    <col min="3599" max="3599" width="21" style="987" customWidth="1"/>
    <col min="3600" max="3600" width="19" style="987" customWidth="1"/>
    <col min="3601" max="3602" width="15.7109375" style="987" customWidth="1"/>
    <col min="3603" max="3603" width="13.7109375" style="987" customWidth="1"/>
    <col min="3604" max="3840" width="9.140625" style="987"/>
    <col min="3841" max="3841" width="11.85546875" style="987" customWidth="1"/>
    <col min="3842" max="3842" width="8.5703125" style="987" customWidth="1"/>
    <col min="3843" max="3843" width="5.7109375" style="987" customWidth="1"/>
    <col min="3844" max="3844" width="8.7109375" style="987" customWidth="1"/>
    <col min="3845" max="3845" width="7.7109375" style="987" customWidth="1"/>
    <col min="3846" max="3846" width="5.5703125" style="987" customWidth="1"/>
    <col min="3847" max="3847" width="8.7109375" style="987" customWidth="1"/>
    <col min="3848" max="3848" width="7.7109375" style="987" customWidth="1"/>
    <col min="3849" max="3849" width="6" style="987" customWidth="1"/>
    <col min="3850" max="3850" width="8.7109375" style="987" customWidth="1"/>
    <col min="3851" max="3851" width="7.7109375" style="987" customWidth="1"/>
    <col min="3852" max="3852" width="5.7109375" style="987" customWidth="1"/>
    <col min="3853" max="3853" width="8.7109375" style="987" customWidth="1"/>
    <col min="3854" max="3854" width="7.7109375" style="987" customWidth="1"/>
    <col min="3855" max="3855" width="21" style="987" customWidth="1"/>
    <col min="3856" max="3856" width="19" style="987" customWidth="1"/>
    <col min="3857" max="3858" width="15.7109375" style="987" customWidth="1"/>
    <col min="3859" max="3859" width="13.7109375" style="987" customWidth="1"/>
    <col min="3860" max="4096" width="9.140625" style="987"/>
    <col min="4097" max="4097" width="11.85546875" style="987" customWidth="1"/>
    <col min="4098" max="4098" width="8.5703125" style="987" customWidth="1"/>
    <col min="4099" max="4099" width="5.7109375" style="987" customWidth="1"/>
    <col min="4100" max="4100" width="8.7109375" style="987" customWidth="1"/>
    <col min="4101" max="4101" width="7.7109375" style="987" customWidth="1"/>
    <col min="4102" max="4102" width="5.5703125" style="987" customWidth="1"/>
    <col min="4103" max="4103" width="8.7109375" style="987" customWidth="1"/>
    <col min="4104" max="4104" width="7.7109375" style="987" customWidth="1"/>
    <col min="4105" max="4105" width="6" style="987" customWidth="1"/>
    <col min="4106" max="4106" width="8.7109375" style="987" customWidth="1"/>
    <col min="4107" max="4107" width="7.7109375" style="987" customWidth="1"/>
    <col min="4108" max="4108" width="5.7109375" style="987" customWidth="1"/>
    <col min="4109" max="4109" width="8.7109375" style="987" customWidth="1"/>
    <col min="4110" max="4110" width="7.7109375" style="987" customWidth="1"/>
    <col min="4111" max="4111" width="21" style="987" customWidth="1"/>
    <col min="4112" max="4112" width="19" style="987" customWidth="1"/>
    <col min="4113" max="4114" width="15.7109375" style="987" customWidth="1"/>
    <col min="4115" max="4115" width="13.7109375" style="987" customWidth="1"/>
    <col min="4116" max="4352" width="9.140625" style="987"/>
    <col min="4353" max="4353" width="11.85546875" style="987" customWidth="1"/>
    <col min="4354" max="4354" width="8.5703125" style="987" customWidth="1"/>
    <col min="4355" max="4355" width="5.7109375" style="987" customWidth="1"/>
    <col min="4356" max="4356" width="8.7109375" style="987" customWidth="1"/>
    <col min="4357" max="4357" width="7.7109375" style="987" customWidth="1"/>
    <col min="4358" max="4358" width="5.5703125" style="987" customWidth="1"/>
    <col min="4359" max="4359" width="8.7109375" style="987" customWidth="1"/>
    <col min="4360" max="4360" width="7.7109375" style="987" customWidth="1"/>
    <col min="4361" max="4361" width="6" style="987" customWidth="1"/>
    <col min="4362" max="4362" width="8.7109375" style="987" customWidth="1"/>
    <col min="4363" max="4363" width="7.7109375" style="987" customWidth="1"/>
    <col min="4364" max="4364" width="5.7109375" style="987" customWidth="1"/>
    <col min="4365" max="4365" width="8.7109375" style="987" customWidth="1"/>
    <col min="4366" max="4366" width="7.7109375" style="987" customWidth="1"/>
    <col min="4367" max="4367" width="21" style="987" customWidth="1"/>
    <col min="4368" max="4368" width="19" style="987" customWidth="1"/>
    <col min="4369" max="4370" width="15.7109375" style="987" customWidth="1"/>
    <col min="4371" max="4371" width="13.7109375" style="987" customWidth="1"/>
    <col min="4372" max="4608" width="9.140625" style="987"/>
    <col min="4609" max="4609" width="11.85546875" style="987" customWidth="1"/>
    <col min="4610" max="4610" width="8.5703125" style="987" customWidth="1"/>
    <col min="4611" max="4611" width="5.7109375" style="987" customWidth="1"/>
    <col min="4612" max="4612" width="8.7109375" style="987" customWidth="1"/>
    <col min="4613" max="4613" width="7.7109375" style="987" customWidth="1"/>
    <col min="4614" max="4614" width="5.5703125" style="987" customWidth="1"/>
    <col min="4615" max="4615" width="8.7109375" style="987" customWidth="1"/>
    <col min="4616" max="4616" width="7.7109375" style="987" customWidth="1"/>
    <col min="4617" max="4617" width="6" style="987" customWidth="1"/>
    <col min="4618" max="4618" width="8.7109375" style="987" customWidth="1"/>
    <col min="4619" max="4619" width="7.7109375" style="987" customWidth="1"/>
    <col min="4620" max="4620" width="5.7109375" style="987" customWidth="1"/>
    <col min="4621" max="4621" width="8.7109375" style="987" customWidth="1"/>
    <col min="4622" max="4622" width="7.7109375" style="987" customWidth="1"/>
    <col min="4623" max="4623" width="21" style="987" customWidth="1"/>
    <col min="4624" max="4624" width="19" style="987" customWidth="1"/>
    <col min="4625" max="4626" width="15.7109375" style="987" customWidth="1"/>
    <col min="4627" max="4627" width="13.7109375" style="987" customWidth="1"/>
    <col min="4628" max="4864" width="9.140625" style="987"/>
    <col min="4865" max="4865" width="11.85546875" style="987" customWidth="1"/>
    <col min="4866" max="4866" width="8.5703125" style="987" customWidth="1"/>
    <col min="4867" max="4867" width="5.7109375" style="987" customWidth="1"/>
    <col min="4868" max="4868" width="8.7109375" style="987" customWidth="1"/>
    <col min="4869" max="4869" width="7.7109375" style="987" customWidth="1"/>
    <col min="4870" max="4870" width="5.5703125" style="987" customWidth="1"/>
    <col min="4871" max="4871" width="8.7109375" style="987" customWidth="1"/>
    <col min="4872" max="4872" width="7.7109375" style="987" customWidth="1"/>
    <col min="4873" max="4873" width="6" style="987" customWidth="1"/>
    <col min="4874" max="4874" width="8.7109375" style="987" customWidth="1"/>
    <col min="4875" max="4875" width="7.7109375" style="987" customWidth="1"/>
    <col min="4876" max="4876" width="5.7109375" style="987" customWidth="1"/>
    <col min="4877" max="4877" width="8.7109375" style="987" customWidth="1"/>
    <col min="4878" max="4878" width="7.7109375" style="987" customWidth="1"/>
    <col min="4879" max="4879" width="21" style="987" customWidth="1"/>
    <col min="4880" max="4880" width="19" style="987" customWidth="1"/>
    <col min="4881" max="4882" width="15.7109375" style="987" customWidth="1"/>
    <col min="4883" max="4883" width="13.7109375" style="987" customWidth="1"/>
    <col min="4884" max="5120" width="9.140625" style="987"/>
    <col min="5121" max="5121" width="11.85546875" style="987" customWidth="1"/>
    <col min="5122" max="5122" width="8.5703125" style="987" customWidth="1"/>
    <col min="5123" max="5123" width="5.7109375" style="987" customWidth="1"/>
    <col min="5124" max="5124" width="8.7109375" style="987" customWidth="1"/>
    <col min="5125" max="5125" width="7.7109375" style="987" customWidth="1"/>
    <col min="5126" max="5126" width="5.5703125" style="987" customWidth="1"/>
    <col min="5127" max="5127" width="8.7109375" style="987" customWidth="1"/>
    <col min="5128" max="5128" width="7.7109375" style="987" customWidth="1"/>
    <col min="5129" max="5129" width="6" style="987" customWidth="1"/>
    <col min="5130" max="5130" width="8.7109375" style="987" customWidth="1"/>
    <col min="5131" max="5131" width="7.7109375" style="987" customWidth="1"/>
    <col min="5132" max="5132" width="5.7109375" style="987" customWidth="1"/>
    <col min="5133" max="5133" width="8.7109375" style="987" customWidth="1"/>
    <col min="5134" max="5134" width="7.7109375" style="987" customWidth="1"/>
    <col min="5135" max="5135" width="21" style="987" customWidth="1"/>
    <col min="5136" max="5136" width="19" style="987" customWidth="1"/>
    <col min="5137" max="5138" width="15.7109375" style="987" customWidth="1"/>
    <col min="5139" max="5139" width="13.7109375" style="987" customWidth="1"/>
    <col min="5140" max="5376" width="9.140625" style="987"/>
    <col min="5377" max="5377" width="11.85546875" style="987" customWidth="1"/>
    <col min="5378" max="5378" width="8.5703125" style="987" customWidth="1"/>
    <col min="5379" max="5379" width="5.7109375" style="987" customWidth="1"/>
    <col min="5380" max="5380" width="8.7109375" style="987" customWidth="1"/>
    <col min="5381" max="5381" width="7.7109375" style="987" customWidth="1"/>
    <col min="5382" max="5382" width="5.5703125" style="987" customWidth="1"/>
    <col min="5383" max="5383" width="8.7109375" style="987" customWidth="1"/>
    <col min="5384" max="5384" width="7.7109375" style="987" customWidth="1"/>
    <col min="5385" max="5385" width="6" style="987" customWidth="1"/>
    <col min="5386" max="5386" width="8.7109375" style="987" customWidth="1"/>
    <col min="5387" max="5387" width="7.7109375" style="987" customWidth="1"/>
    <col min="5388" max="5388" width="5.7109375" style="987" customWidth="1"/>
    <col min="5389" max="5389" width="8.7109375" style="987" customWidth="1"/>
    <col min="5390" max="5390" width="7.7109375" style="987" customWidth="1"/>
    <col min="5391" max="5391" width="21" style="987" customWidth="1"/>
    <col min="5392" max="5392" width="19" style="987" customWidth="1"/>
    <col min="5393" max="5394" width="15.7109375" style="987" customWidth="1"/>
    <col min="5395" max="5395" width="13.7109375" style="987" customWidth="1"/>
    <col min="5396" max="5632" width="9.140625" style="987"/>
    <col min="5633" max="5633" width="11.85546875" style="987" customWidth="1"/>
    <col min="5634" max="5634" width="8.5703125" style="987" customWidth="1"/>
    <col min="5635" max="5635" width="5.7109375" style="987" customWidth="1"/>
    <col min="5636" max="5636" width="8.7109375" style="987" customWidth="1"/>
    <col min="5637" max="5637" width="7.7109375" style="987" customWidth="1"/>
    <col min="5638" max="5638" width="5.5703125" style="987" customWidth="1"/>
    <col min="5639" max="5639" width="8.7109375" style="987" customWidth="1"/>
    <col min="5640" max="5640" width="7.7109375" style="987" customWidth="1"/>
    <col min="5641" max="5641" width="6" style="987" customWidth="1"/>
    <col min="5642" max="5642" width="8.7109375" style="987" customWidth="1"/>
    <col min="5643" max="5643" width="7.7109375" style="987" customWidth="1"/>
    <col min="5644" max="5644" width="5.7109375" style="987" customWidth="1"/>
    <col min="5645" max="5645" width="8.7109375" style="987" customWidth="1"/>
    <col min="5646" max="5646" width="7.7109375" style="987" customWidth="1"/>
    <col min="5647" max="5647" width="21" style="987" customWidth="1"/>
    <col min="5648" max="5648" width="19" style="987" customWidth="1"/>
    <col min="5649" max="5650" width="15.7109375" style="987" customWidth="1"/>
    <col min="5651" max="5651" width="13.7109375" style="987" customWidth="1"/>
    <col min="5652" max="5888" width="9.140625" style="987"/>
    <col min="5889" max="5889" width="11.85546875" style="987" customWidth="1"/>
    <col min="5890" max="5890" width="8.5703125" style="987" customWidth="1"/>
    <col min="5891" max="5891" width="5.7109375" style="987" customWidth="1"/>
    <col min="5892" max="5892" width="8.7109375" style="987" customWidth="1"/>
    <col min="5893" max="5893" width="7.7109375" style="987" customWidth="1"/>
    <col min="5894" max="5894" width="5.5703125" style="987" customWidth="1"/>
    <col min="5895" max="5895" width="8.7109375" style="987" customWidth="1"/>
    <col min="5896" max="5896" width="7.7109375" style="987" customWidth="1"/>
    <col min="5897" max="5897" width="6" style="987" customWidth="1"/>
    <col min="5898" max="5898" width="8.7109375" style="987" customWidth="1"/>
    <col min="5899" max="5899" width="7.7109375" style="987" customWidth="1"/>
    <col min="5900" max="5900" width="5.7109375" style="987" customWidth="1"/>
    <col min="5901" max="5901" width="8.7109375" style="987" customWidth="1"/>
    <col min="5902" max="5902" width="7.7109375" style="987" customWidth="1"/>
    <col min="5903" max="5903" width="21" style="987" customWidth="1"/>
    <col min="5904" max="5904" width="19" style="987" customWidth="1"/>
    <col min="5905" max="5906" width="15.7109375" style="987" customWidth="1"/>
    <col min="5907" max="5907" width="13.7109375" style="987" customWidth="1"/>
    <col min="5908" max="6144" width="9.140625" style="987"/>
    <col min="6145" max="6145" width="11.85546875" style="987" customWidth="1"/>
    <col min="6146" max="6146" width="8.5703125" style="987" customWidth="1"/>
    <col min="6147" max="6147" width="5.7109375" style="987" customWidth="1"/>
    <col min="6148" max="6148" width="8.7109375" style="987" customWidth="1"/>
    <col min="6149" max="6149" width="7.7109375" style="987" customWidth="1"/>
    <col min="6150" max="6150" width="5.5703125" style="987" customWidth="1"/>
    <col min="6151" max="6151" width="8.7109375" style="987" customWidth="1"/>
    <col min="6152" max="6152" width="7.7109375" style="987" customWidth="1"/>
    <col min="6153" max="6153" width="6" style="987" customWidth="1"/>
    <col min="6154" max="6154" width="8.7109375" style="987" customWidth="1"/>
    <col min="6155" max="6155" width="7.7109375" style="987" customWidth="1"/>
    <col min="6156" max="6156" width="5.7109375" style="987" customWidth="1"/>
    <col min="6157" max="6157" width="8.7109375" style="987" customWidth="1"/>
    <col min="6158" max="6158" width="7.7109375" style="987" customWidth="1"/>
    <col min="6159" max="6159" width="21" style="987" customWidth="1"/>
    <col min="6160" max="6160" width="19" style="987" customWidth="1"/>
    <col min="6161" max="6162" width="15.7109375" style="987" customWidth="1"/>
    <col min="6163" max="6163" width="13.7109375" style="987" customWidth="1"/>
    <col min="6164" max="6400" width="9.140625" style="987"/>
    <col min="6401" max="6401" width="11.85546875" style="987" customWidth="1"/>
    <col min="6402" max="6402" width="8.5703125" style="987" customWidth="1"/>
    <col min="6403" max="6403" width="5.7109375" style="987" customWidth="1"/>
    <col min="6404" max="6404" width="8.7109375" style="987" customWidth="1"/>
    <col min="6405" max="6405" width="7.7109375" style="987" customWidth="1"/>
    <col min="6406" max="6406" width="5.5703125" style="987" customWidth="1"/>
    <col min="6407" max="6407" width="8.7109375" style="987" customWidth="1"/>
    <col min="6408" max="6408" width="7.7109375" style="987" customWidth="1"/>
    <col min="6409" max="6409" width="6" style="987" customWidth="1"/>
    <col min="6410" max="6410" width="8.7109375" style="987" customWidth="1"/>
    <col min="6411" max="6411" width="7.7109375" style="987" customWidth="1"/>
    <col min="6412" max="6412" width="5.7109375" style="987" customWidth="1"/>
    <col min="6413" max="6413" width="8.7109375" style="987" customWidth="1"/>
    <col min="6414" max="6414" width="7.7109375" style="987" customWidth="1"/>
    <col min="6415" max="6415" width="21" style="987" customWidth="1"/>
    <col min="6416" max="6416" width="19" style="987" customWidth="1"/>
    <col min="6417" max="6418" width="15.7109375" style="987" customWidth="1"/>
    <col min="6419" max="6419" width="13.7109375" style="987" customWidth="1"/>
    <col min="6420" max="6656" width="9.140625" style="987"/>
    <col min="6657" max="6657" width="11.85546875" style="987" customWidth="1"/>
    <col min="6658" max="6658" width="8.5703125" style="987" customWidth="1"/>
    <col min="6659" max="6659" width="5.7109375" style="987" customWidth="1"/>
    <col min="6660" max="6660" width="8.7109375" style="987" customWidth="1"/>
    <col min="6661" max="6661" width="7.7109375" style="987" customWidth="1"/>
    <col min="6662" max="6662" width="5.5703125" style="987" customWidth="1"/>
    <col min="6663" max="6663" width="8.7109375" style="987" customWidth="1"/>
    <col min="6664" max="6664" width="7.7109375" style="987" customWidth="1"/>
    <col min="6665" max="6665" width="6" style="987" customWidth="1"/>
    <col min="6666" max="6666" width="8.7109375" style="987" customWidth="1"/>
    <col min="6667" max="6667" width="7.7109375" style="987" customWidth="1"/>
    <col min="6668" max="6668" width="5.7109375" style="987" customWidth="1"/>
    <col min="6669" max="6669" width="8.7109375" style="987" customWidth="1"/>
    <col min="6670" max="6670" width="7.7109375" style="987" customWidth="1"/>
    <col min="6671" max="6671" width="21" style="987" customWidth="1"/>
    <col min="6672" max="6672" width="19" style="987" customWidth="1"/>
    <col min="6673" max="6674" width="15.7109375" style="987" customWidth="1"/>
    <col min="6675" max="6675" width="13.7109375" style="987" customWidth="1"/>
    <col min="6676" max="6912" width="9.140625" style="987"/>
    <col min="6913" max="6913" width="11.85546875" style="987" customWidth="1"/>
    <col min="6914" max="6914" width="8.5703125" style="987" customWidth="1"/>
    <col min="6915" max="6915" width="5.7109375" style="987" customWidth="1"/>
    <col min="6916" max="6916" width="8.7109375" style="987" customWidth="1"/>
    <col min="6917" max="6917" width="7.7109375" style="987" customWidth="1"/>
    <col min="6918" max="6918" width="5.5703125" style="987" customWidth="1"/>
    <col min="6919" max="6919" width="8.7109375" style="987" customWidth="1"/>
    <col min="6920" max="6920" width="7.7109375" style="987" customWidth="1"/>
    <col min="6921" max="6921" width="6" style="987" customWidth="1"/>
    <col min="6922" max="6922" width="8.7109375" style="987" customWidth="1"/>
    <col min="6923" max="6923" width="7.7109375" style="987" customWidth="1"/>
    <col min="6924" max="6924" width="5.7109375" style="987" customWidth="1"/>
    <col min="6925" max="6925" width="8.7109375" style="987" customWidth="1"/>
    <col min="6926" max="6926" width="7.7109375" style="987" customWidth="1"/>
    <col min="6927" max="6927" width="21" style="987" customWidth="1"/>
    <col min="6928" max="6928" width="19" style="987" customWidth="1"/>
    <col min="6929" max="6930" width="15.7109375" style="987" customWidth="1"/>
    <col min="6931" max="6931" width="13.7109375" style="987" customWidth="1"/>
    <col min="6932" max="7168" width="9.140625" style="987"/>
    <col min="7169" max="7169" width="11.85546875" style="987" customWidth="1"/>
    <col min="7170" max="7170" width="8.5703125" style="987" customWidth="1"/>
    <col min="7171" max="7171" width="5.7109375" style="987" customWidth="1"/>
    <col min="7172" max="7172" width="8.7109375" style="987" customWidth="1"/>
    <col min="7173" max="7173" width="7.7109375" style="987" customWidth="1"/>
    <col min="7174" max="7174" width="5.5703125" style="987" customWidth="1"/>
    <col min="7175" max="7175" width="8.7109375" style="987" customWidth="1"/>
    <col min="7176" max="7176" width="7.7109375" style="987" customWidth="1"/>
    <col min="7177" max="7177" width="6" style="987" customWidth="1"/>
    <col min="7178" max="7178" width="8.7109375" style="987" customWidth="1"/>
    <col min="7179" max="7179" width="7.7109375" style="987" customWidth="1"/>
    <col min="7180" max="7180" width="5.7109375" style="987" customWidth="1"/>
    <col min="7181" max="7181" width="8.7109375" style="987" customWidth="1"/>
    <col min="7182" max="7182" width="7.7109375" style="987" customWidth="1"/>
    <col min="7183" max="7183" width="21" style="987" customWidth="1"/>
    <col min="7184" max="7184" width="19" style="987" customWidth="1"/>
    <col min="7185" max="7186" width="15.7109375" style="987" customWidth="1"/>
    <col min="7187" max="7187" width="13.7109375" style="987" customWidth="1"/>
    <col min="7188" max="7424" width="9.140625" style="987"/>
    <col min="7425" max="7425" width="11.85546875" style="987" customWidth="1"/>
    <col min="7426" max="7426" width="8.5703125" style="987" customWidth="1"/>
    <col min="7427" max="7427" width="5.7109375" style="987" customWidth="1"/>
    <col min="7428" max="7428" width="8.7109375" style="987" customWidth="1"/>
    <col min="7429" max="7429" width="7.7109375" style="987" customWidth="1"/>
    <col min="7430" max="7430" width="5.5703125" style="987" customWidth="1"/>
    <col min="7431" max="7431" width="8.7109375" style="987" customWidth="1"/>
    <col min="7432" max="7432" width="7.7109375" style="987" customWidth="1"/>
    <col min="7433" max="7433" width="6" style="987" customWidth="1"/>
    <col min="7434" max="7434" width="8.7109375" style="987" customWidth="1"/>
    <col min="7435" max="7435" width="7.7109375" style="987" customWidth="1"/>
    <col min="7436" max="7436" width="5.7109375" style="987" customWidth="1"/>
    <col min="7437" max="7437" width="8.7109375" style="987" customWidth="1"/>
    <col min="7438" max="7438" width="7.7109375" style="987" customWidth="1"/>
    <col min="7439" max="7439" width="21" style="987" customWidth="1"/>
    <col min="7440" max="7440" width="19" style="987" customWidth="1"/>
    <col min="7441" max="7442" width="15.7109375" style="987" customWidth="1"/>
    <col min="7443" max="7443" width="13.7109375" style="987" customWidth="1"/>
    <col min="7444" max="7680" width="9.140625" style="987"/>
    <col min="7681" max="7681" width="11.85546875" style="987" customWidth="1"/>
    <col min="7682" max="7682" width="8.5703125" style="987" customWidth="1"/>
    <col min="7683" max="7683" width="5.7109375" style="987" customWidth="1"/>
    <col min="7684" max="7684" width="8.7109375" style="987" customWidth="1"/>
    <col min="7685" max="7685" width="7.7109375" style="987" customWidth="1"/>
    <col min="7686" max="7686" width="5.5703125" style="987" customWidth="1"/>
    <col min="7687" max="7687" width="8.7109375" style="987" customWidth="1"/>
    <col min="7688" max="7688" width="7.7109375" style="987" customWidth="1"/>
    <col min="7689" max="7689" width="6" style="987" customWidth="1"/>
    <col min="7690" max="7690" width="8.7109375" style="987" customWidth="1"/>
    <col min="7691" max="7691" width="7.7109375" style="987" customWidth="1"/>
    <col min="7692" max="7692" width="5.7109375" style="987" customWidth="1"/>
    <col min="7693" max="7693" width="8.7109375" style="987" customWidth="1"/>
    <col min="7694" max="7694" width="7.7109375" style="987" customWidth="1"/>
    <col min="7695" max="7695" width="21" style="987" customWidth="1"/>
    <col min="7696" max="7696" width="19" style="987" customWidth="1"/>
    <col min="7697" max="7698" width="15.7109375" style="987" customWidth="1"/>
    <col min="7699" max="7699" width="13.7109375" style="987" customWidth="1"/>
    <col min="7700" max="7936" width="9.140625" style="987"/>
    <col min="7937" max="7937" width="11.85546875" style="987" customWidth="1"/>
    <col min="7938" max="7938" width="8.5703125" style="987" customWidth="1"/>
    <col min="7939" max="7939" width="5.7109375" style="987" customWidth="1"/>
    <col min="7940" max="7940" width="8.7109375" style="987" customWidth="1"/>
    <col min="7941" max="7941" width="7.7109375" style="987" customWidth="1"/>
    <col min="7942" max="7942" width="5.5703125" style="987" customWidth="1"/>
    <col min="7943" max="7943" width="8.7109375" style="987" customWidth="1"/>
    <col min="7944" max="7944" width="7.7109375" style="987" customWidth="1"/>
    <col min="7945" max="7945" width="6" style="987" customWidth="1"/>
    <col min="7946" max="7946" width="8.7109375" style="987" customWidth="1"/>
    <col min="7947" max="7947" width="7.7109375" style="987" customWidth="1"/>
    <col min="7948" max="7948" width="5.7109375" style="987" customWidth="1"/>
    <col min="7949" max="7949" width="8.7109375" style="987" customWidth="1"/>
    <col min="7950" max="7950" width="7.7109375" style="987" customWidth="1"/>
    <col min="7951" max="7951" width="21" style="987" customWidth="1"/>
    <col min="7952" max="7952" width="19" style="987" customWidth="1"/>
    <col min="7953" max="7954" width="15.7109375" style="987" customWidth="1"/>
    <col min="7955" max="7955" width="13.7109375" style="987" customWidth="1"/>
    <col min="7956" max="8192" width="9.140625" style="987"/>
    <col min="8193" max="8193" width="11.85546875" style="987" customWidth="1"/>
    <col min="8194" max="8194" width="8.5703125" style="987" customWidth="1"/>
    <col min="8195" max="8195" width="5.7109375" style="987" customWidth="1"/>
    <col min="8196" max="8196" width="8.7109375" style="987" customWidth="1"/>
    <col min="8197" max="8197" width="7.7109375" style="987" customWidth="1"/>
    <col min="8198" max="8198" width="5.5703125" style="987" customWidth="1"/>
    <col min="8199" max="8199" width="8.7109375" style="987" customWidth="1"/>
    <col min="8200" max="8200" width="7.7109375" style="987" customWidth="1"/>
    <col min="8201" max="8201" width="6" style="987" customWidth="1"/>
    <col min="8202" max="8202" width="8.7109375" style="987" customWidth="1"/>
    <col min="8203" max="8203" width="7.7109375" style="987" customWidth="1"/>
    <col min="8204" max="8204" width="5.7109375" style="987" customWidth="1"/>
    <col min="8205" max="8205" width="8.7109375" style="987" customWidth="1"/>
    <col min="8206" max="8206" width="7.7109375" style="987" customWidth="1"/>
    <col min="8207" max="8207" width="21" style="987" customWidth="1"/>
    <col min="8208" max="8208" width="19" style="987" customWidth="1"/>
    <col min="8209" max="8210" width="15.7109375" style="987" customWidth="1"/>
    <col min="8211" max="8211" width="13.7109375" style="987" customWidth="1"/>
    <col min="8212" max="8448" width="9.140625" style="987"/>
    <col min="8449" max="8449" width="11.85546875" style="987" customWidth="1"/>
    <col min="8450" max="8450" width="8.5703125" style="987" customWidth="1"/>
    <col min="8451" max="8451" width="5.7109375" style="987" customWidth="1"/>
    <col min="8452" max="8452" width="8.7109375" style="987" customWidth="1"/>
    <col min="8453" max="8453" width="7.7109375" style="987" customWidth="1"/>
    <col min="8454" max="8454" width="5.5703125" style="987" customWidth="1"/>
    <col min="8455" max="8455" width="8.7109375" style="987" customWidth="1"/>
    <col min="8456" max="8456" width="7.7109375" style="987" customWidth="1"/>
    <col min="8457" max="8457" width="6" style="987" customWidth="1"/>
    <col min="8458" max="8458" width="8.7109375" style="987" customWidth="1"/>
    <col min="8459" max="8459" width="7.7109375" style="987" customWidth="1"/>
    <col min="8460" max="8460" width="5.7109375" style="987" customWidth="1"/>
    <col min="8461" max="8461" width="8.7109375" style="987" customWidth="1"/>
    <col min="8462" max="8462" width="7.7109375" style="987" customWidth="1"/>
    <col min="8463" max="8463" width="21" style="987" customWidth="1"/>
    <col min="8464" max="8464" width="19" style="987" customWidth="1"/>
    <col min="8465" max="8466" width="15.7109375" style="987" customWidth="1"/>
    <col min="8467" max="8467" width="13.7109375" style="987" customWidth="1"/>
    <col min="8468" max="8704" width="9.140625" style="987"/>
    <col min="8705" max="8705" width="11.85546875" style="987" customWidth="1"/>
    <col min="8706" max="8706" width="8.5703125" style="987" customWidth="1"/>
    <col min="8707" max="8707" width="5.7109375" style="987" customWidth="1"/>
    <col min="8708" max="8708" width="8.7109375" style="987" customWidth="1"/>
    <col min="8709" max="8709" width="7.7109375" style="987" customWidth="1"/>
    <col min="8710" max="8710" width="5.5703125" style="987" customWidth="1"/>
    <col min="8711" max="8711" width="8.7109375" style="987" customWidth="1"/>
    <col min="8712" max="8712" width="7.7109375" style="987" customWidth="1"/>
    <col min="8713" max="8713" width="6" style="987" customWidth="1"/>
    <col min="8714" max="8714" width="8.7109375" style="987" customWidth="1"/>
    <col min="8715" max="8715" width="7.7109375" style="987" customWidth="1"/>
    <col min="8716" max="8716" width="5.7109375" style="987" customWidth="1"/>
    <col min="8717" max="8717" width="8.7109375" style="987" customWidth="1"/>
    <col min="8718" max="8718" width="7.7109375" style="987" customWidth="1"/>
    <col min="8719" max="8719" width="21" style="987" customWidth="1"/>
    <col min="8720" max="8720" width="19" style="987" customWidth="1"/>
    <col min="8721" max="8722" width="15.7109375" style="987" customWidth="1"/>
    <col min="8723" max="8723" width="13.7109375" style="987" customWidth="1"/>
    <col min="8724" max="8960" width="9.140625" style="987"/>
    <col min="8961" max="8961" width="11.85546875" style="987" customWidth="1"/>
    <col min="8962" max="8962" width="8.5703125" style="987" customWidth="1"/>
    <col min="8963" max="8963" width="5.7109375" style="987" customWidth="1"/>
    <col min="8964" max="8964" width="8.7109375" style="987" customWidth="1"/>
    <col min="8965" max="8965" width="7.7109375" style="987" customWidth="1"/>
    <col min="8966" max="8966" width="5.5703125" style="987" customWidth="1"/>
    <col min="8967" max="8967" width="8.7109375" style="987" customWidth="1"/>
    <col min="8968" max="8968" width="7.7109375" style="987" customWidth="1"/>
    <col min="8969" max="8969" width="6" style="987" customWidth="1"/>
    <col min="8970" max="8970" width="8.7109375" style="987" customWidth="1"/>
    <col min="8971" max="8971" width="7.7109375" style="987" customWidth="1"/>
    <col min="8972" max="8972" width="5.7109375" style="987" customWidth="1"/>
    <col min="8973" max="8973" width="8.7109375" style="987" customWidth="1"/>
    <col min="8974" max="8974" width="7.7109375" style="987" customWidth="1"/>
    <col min="8975" max="8975" width="21" style="987" customWidth="1"/>
    <col min="8976" max="8976" width="19" style="987" customWidth="1"/>
    <col min="8977" max="8978" width="15.7109375" style="987" customWidth="1"/>
    <col min="8979" max="8979" width="13.7109375" style="987" customWidth="1"/>
    <col min="8980" max="9216" width="9.140625" style="987"/>
    <col min="9217" max="9217" width="11.85546875" style="987" customWidth="1"/>
    <col min="9218" max="9218" width="8.5703125" style="987" customWidth="1"/>
    <col min="9219" max="9219" width="5.7109375" style="987" customWidth="1"/>
    <col min="9220" max="9220" width="8.7109375" style="987" customWidth="1"/>
    <col min="9221" max="9221" width="7.7109375" style="987" customWidth="1"/>
    <col min="9222" max="9222" width="5.5703125" style="987" customWidth="1"/>
    <col min="9223" max="9223" width="8.7109375" style="987" customWidth="1"/>
    <col min="9224" max="9224" width="7.7109375" style="987" customWidth="1"/>
    <col min="9225" max="9225" width="6" style="987" customWidth="1"/>
    <col min="9226" max="9226" width="8.7109375" style="987" customWidth="1"/>
    <col min="9227" max="9227" width="7.7109375" style="987" customWidth="1"/>
    <col min="9228" max="9228" width="5.7109375" style="987" customWidth="1"/>
    <col min="9229" max="9229" width="8.7109375" style="987" customWidth="1"/>
    <col min="9230" max="9230" width="7.7109375" style="987" customWidth="1"/>
    <col min="9231" max="9231" width="21" style="987" customWidth="1"/>
    <col min="9232" max="9232" width="19" style="987" customWidth="1"/>
    <col min="9233" max="9234" width="15.7109375" style="987" customWidth="1"/>
    <col min="9235" max="9235" width="13.7109375" style="987" customWidth="1"/>
    <col min="9236" max="9472" width="9.140625" style="987"/>
    <col min="9473" max="9473" width="11.85546875" style="987" customWidth="1"/>
    <col min="9474" max="9474" width="8.5703125" style="987" customWidth="1"/>
    <col min="9475" max="9475" width="5.7109375" style="987" customWidth="1"/>
    <col min="9476" max="9476" width="8.7109375" style="987" customWidth="1"/>
    <col min="9477" max="9477" width="7.7109375" style="987" customWidth="1"/>
    <col min="9478" max="9478" width="5.5703125" style="987" customWidth="1"/>
    <col min="9479" max="9479" width="8.7109375" style="987" customWidth="1"/>
    <col min="9480" max="9480" width="7.7109375" style="987" customWidth="1"/>
    <col min="9481" max="9481" width="6" style="987" customWidth="1"/>
    <col min="9482" max="9482" width="8.7109375" style="987" customWidth="1"/>
    <col min="9483" max="9483" width="7.7109375" style="987" customWidth="1"/>
    <col min="9484" max="9484" width="5.7109375" style="987" customWidth="1"/>
    <col min="9485" max="9485" width="8.7109375" style="987" customWidth="1"/>
    <col min="9486" max="9486" width="7.7109375" style="987" customWidth="1"/>
    <col min="9487" max="9487" width="21" style="987" customWidth="1"/>
    <col min="9488" max="9488" width="19" style="987" customWidth="1"/>
    <col min="9489" max="9490" width="15.7109375" style="987" customWidth="1"/>
    <col min="9491" max="9491" width="13.7109375" style="987" customWidth="1"/>
    <col min="9492" max="9728" width="9.140625" style="987"/>
    <col min="9729" max="9729" width="11.85546875" style="987" customWidth="1"/>
    <col min="9730" max="9730" width="8.5703125" style="987" customWidth="1"/>
    <col min="9731" max="9731" width="5.7109375" style="987" customWidth="1"/>
    <col min="9732" max="9732" width="8.7109375" style="987" customWidth="1"/>
    <col min="9733" max="9733" width="7.7109375" style="987" customWidth="1"/>
    <col min="9734" max="9734" width="5.5703125" style="987" customWidth="1"/>
    <col min="9735" max="9735" width="8.7109375" style="987" customWidth="1"/>
    <col min="9736" max="9736" width="7.7109375" style="987" customWidth="1"/>
    <col min="9737" max="9737" width="6" style="987" customWidth="1"/>
    <col min="9738" max="9738" width="8.7109375" style="987" customWidth="1"/>
    <col min="9739" max="9739" width="7.7109375" style="987" customWidth="1"/>
    <col min="9740" max="9740" width="5.7109375" style="987" customWidth="1"/>
    <col min="9741" max="9741" width="8.7109375" style="987" customWidth="1"/>
    <col min="9742" max="9742" width="7.7109375" style="987" customWidth="1"/>
    <col min="9743" max="9743" width="21" style="987" customWidth="1"/>
    <col min="9744" max="9744" width="19" style="987" customWidth="1"/>
    <col min="9745" max="9746" width="15.7109375" style="987" customWidth="1"/>
    <col min="9747" max="9747" width="13.7109375" style="987" customWidth="1"/>
    <col min="9748" max="9984" width="9.140625" style="987"/>
    <col min="9985" max="9985" width="11.85546875" style="987" customWidth="1"/>
    <col min="9986" max="9986" width="8.5703125" style="987" customWidth="1"/>
    <col min="9987" max="9987" width="5.7109375" style="987" customWidth="1"/>
    <col min="9988" max="9988" width="8.7109375" style="987" customWidth="1"/>
    <col min="9989" max="9989" width="7.7109375" style="987" customWidth="1"/>
    <col min="9990" max="9990" width="5.5703125" style="987" customWidth="1"/>
    <col min="9991" max="9991" width="8.7109375" style="987" customWidth="1"/>
    <col min="9992" max="9992" width="7.7109375" style="987" customWidth="1"/>
    <col min="9993" max="9993" width="6" style="987" customWidth="1"/>
    <col min="9994" max="9994" width="8.7109375" style="987" customWidth="1"/>
    <col min="9995" max="9995" width="7.7109375" style="987" customWidth="1"/>
    <col min="9996" max="9996" width="5.7109375" style="987" customWidth="1"/>
    <col min="9997" max="9997" width="8.7109375" style="987" customWidth="1"/>
    <col min="9998" max="9998" width="7.7109375" style="987" customWidth="1"/>
    <col min="9999" max="9999" width="21" style="987" customWidth="1"/>
    <col min="10000" max="10000" width="19" style="987" customWidth="1"/>
    <col min="10001" max="10002" width="15.7109375" style="987" customWidth="1"/>
    <col min="10003" max="10003" width="13.7109375" style="987" customWidth="1"/>
    <col min="10004" max="10240" width="9.140625" style="987"/>
    <col min="10241" max="10241" width="11.85546875" style="987" customWidth="1"/>
    <col min="10242" max="10242" width="8.5703125" style="987" customWidth="1"/>
    <col min="10243" max="10243" width="5.7109375" style="987" customWidth="1"/>
    <col min="10244" max="10244" width="8.7109375" style="987" customWidth="1"/>
    <col min="10245" max="10245" width="7.7109375" style="987" customWidth="1"/>
    <col min="10246" max="10246" width="5.5703125" style="987" customWidth="1"/>
    <col min="10247" max="10247" width="8.7109375" style="987" customWidth="1"/>
    <col min="10248" max="10248" width="7.7109375" style="987" customWidth="1"/>
    <col min="10249" max="10249" width="6" style="987" customWidth="1"/>
    <col min="10250" max="10250" width="8.7109375" style="987" customWidth="1"/>
    <col min="10251" max="10251" width="7.7109375" style="987" customWidth="1"/>
    <col min="10252" max="10252" width="5.7109375" style="987" customWidth="1"/>
    <col min="10253" max="10253" width="8.7109375" style="987" customWidth="1"/>
    <col min="10254" max="10254" width="7.7109375" style="987" customWidth="1"/>
    <col min="10255" max="10255" width="21" style="987" customWidth="1"/>
    <col min="10256" max="10256" width="19" style="987" customWidth="1"/>
    <col min="10257" max="10258" width="15.7109375" style="987" customWidth="1"/>
    <col min="10259" max="10259" width="13.7109375" style="987" customWidth="1"/>
    <col min="10260" max="10496" width="9.140625" style="987"/>
    <col min="10497" max="10497" width="11.85546875" style="987" customWidth="1"/>
    <col min="10498" max="10498" width="8.5703125" style="987" customWidth="1"/>
    <col min="10499" max="10499" width="5.7109375" style="987" customWidth="1"/>
    <col min="10500" max="10500" width="8.7109375" style="987" customWidth="1"/>
    <col min="10501" max="10501" width="7.7109375" style="987" customWidth="1"/>
    <col min="10502" max="10502" width="5.5703125" style="987" customWidth="1"/>
    <col min="10503" max="10503" width="8.7109375" style="987" customWidth="1"/>
    <col min="10504" max="10504" width="7.7109375" style="987" customWidth="1"/>
    <col min="10505" max="10505" width="6" style="987" customWidth="1"/>
    <col min="10506" max="10506" width="8.7109375" style="987" customWidth="1"/>
    <col min="10507" max="10507" width="7.7109375" style="987" customWidth="1"/>
    <col min="10508" max="10508" width="5.7109375" style="987" customWidth="1"/>
    <col min="10509" max="10509" width="8.7109375" style="987" customWidth="1"/>
    <col min="10510" max="10510" width="7.7109375" style="987" customWidth="1"/>
    <col min="10511" max="10511" width="21" style="987" customWidth="1"/>
    <col min="10512" max="10512" width="19" style="987" customWidth="1"/>
    <col min="10513" max="10514" width="15.7109375" style="987" customWidth="1"/>
    <col min="10515" max="10515" width="13.7109375" style="987" customWidth="1"/>
    <col min="10516" max="10752" width="9.140625" style="987"/>
    <col min="10753" max="10753" width="11.85546875" style="987" customWidth="1"/>
    <col min="10754" max="10754" width="8.5703125" style="987" customWidth="1"/>
    <col min="10755" max="10755" width="5.7109375" style="987" customWidth="1"/>
    <col min="10756" max="10756" width="8.7109375" style="987" customWidth="1"/>
    <col min="10757" max="10757" width="7.7109375" style="987" customWidth="1"/>
    <col min="10758" max="10758" width="5.5703125" style="987" customWidth="1"/>
    <col min="10759" max="10759" width="8.7109375" style="987" customWidth="1"/>
    <col min="10760" max="10760" width="7.7109375" style="987" customWidth="1"/>
    <col min="10761" max="10761" width="6" style="987" customWidth="1"/>
    <col min="10762" max="10762" width="8.7109375" style="987" customWidth="1"/>
    <col min="10763" max="10763" width="7.7109375" style="987" customWidth="1"/>
    <col min="10764" max="10764" width="5.7109375" style="987" customWidth="1"/>
    <col min="10765" max="10765" width="8.7109375" style="987" customWidth="1"/>
    <col min="10766" max="10766" width="7.7109375" style="987" customWidth="1"/>
    <col min="10767" max="10767" width="21" style="987" customWidth="1"/>
    <col min="10768" max="10768" width="19" style="987" customWidth="1"/>
    <col min="10769" max="10770" width="15.7109375" style="987" customWidth="1"/>
    <col min="10771" max="10771" width="13.7109375" style="987" customWidth="1"/>
    <col min="10772" max="11008" width="9.140625" style="987"/>
    <col min="11009" max="11009" width="11.85546875" style="987" customWidth="1"/>
    <col min="11010" max="11010" width="8.5703125" style="987" customWidth="1"/>
    <col min="11011" max="11011" width="5.7109375" style="987" customWidth="1"/>
    <col min="11012" max="11012" width="8.7109375" style="987" customWidth="1"/>
    <col min="11013" max="11013" width="7.7109375" style="987" customWidth="1"/>
    <col min="11014" max="11014" width="5.5703125" style="987" customWidth="1"/>
    <col min="11015" max="11015" width="8.7109375" style="987" customWidth="1"/>
    <col min="11016" max="11016" width="7.7109375" style="987" customWidth="1"/>
    <col min="11017" max="11017" width="6" style="987" customWidth="1"/>
    <col min="11018" max="11018" width="8.7109375" style="987" customWidth="1"/>
    <col min="11019" max="11019" width="7.7109375" style="987" customWidth="1"/>
    <col min="11020" max="11020" width="5.7109375" style="987" customWidth="1"/>
    <col min="11021" max="11021" width="8.7109375" style="987" customWidth="1"/>
    <col min="11022" max="11022" width="7.7109375" style="987" customWidth="1"/>
    <col min="11023" max="11023" width="21" style="987" customWidth="1"/>
    <col min="11024" max="11024" width="19" style="987" customWidth="1"/>
    <col min="11025" max="11026" width="15.7109375" style="987" customWidth="1"/>
    <col min="11027" max="11027" width="13.7109375" style="987" customWidth="1"/>
    <col min="11028" max="11264" width="9.140625" style="987"/>
    <col min="11265" max="11265" width="11.85546875" style="987" customWidth="1"/>
    <col min="11266" max="11266" width="8.5703125" style="987" customWidth="1"/>
    <col min="11267" max="11267" width="5.7109375" style="987" customWidth="1"/>
    <col min="11268" max="11268" width="8.7109375" style="987" customWidth="1"/>
    <col min="11269" max="11269" width="7.7109375" style="987" customWidth="1"/>
    <col min="11270" max="11270" width="5.5703125" style="987" customWidth="1"/>
    <col min="11271" max="11271" width="8.7109375" style="987" customWidth="1"/>
    <col min="11272" max="11272" width="7.7109375" style="987" customWidth="1"/>
    <col min="11273" max="11273" width="6" style="987" customWidth="1"/>
    <col min="11274" max="11274" width="8.7109375" style="987" customWidth="1"/>
    <col min="11275" max="11275" width="7.7109375" style="987" customWidth="1"/>
    <col min="11276" max="11276" width="5.7109375" style="987" customWidth="1"/>
    <col min="11277" max="11277" width="8.7109375" style="987" customWidth="1"/>
    <col min="11278" max="11278" width="7.7109375" style="987" customWidth="1"/>
    <col min="11279" max="11279" width="21" style="987" customWidth="1"/>
    <col min="11280" max="11280" width="19" style="987" customWidth="1"/>
    <col min="11281" max="11282" width="15.7109375" style="987" customWidth="1"/>
    <col min="11283" max="11283" width="13.7109375" style="987" customWidth="1"/>
    <col min="11284" max="11520" width="9.140625" style="987"/>
    <col min="11521" max="11521" width="11.85546875" style="987" customWidth="1"/>
    <col min="11522" max="11522" width="8.5703125" style="987" customWidth="1"/>
    <col min="11523" max="11523" width="5.7109375" style="987" customWidth="1"/>
    <col min="11524" max="11524" width="8.7109375" style="987" customWidth="1"/>
    <col min="11525" max="11525" width="7.7109375" style="987" customWidth="1"/>
    <col min="11526" max="11526" width="5.5703125" style="987" customWidth="1"/>
    <col min="11527" max="11527" width="8.7109375" style="987" customWidth="1"/>
    <col min="11528" max="11528" width="7.7109375" style="987" customWidth="1"/>
    <col min="11529" max="11529" width="6" style="987" customWidth="1"/>
    <col min="11530" max="11530" width="8.7109375" style="987" customWidth="1"/>
    <col min="11531" max="11531" width="7.7109375" style="987" customWidth="1"/>
    <col min="11532" max="11532" width="5.7109375" style="987" customWidth="1"/>
    <col min="11533" max="11533" width="8.7109375" style="987" customWidth="1"/>
    <col min="11534" max="11534" width="7.7109375" style="987" customWidth="1"/>
    <col min="11535" max="11535" width="21" style="987" customWidth="1"/>
    <col min="11536" max="11536" width="19" style="987" customWidth="1"/>
    <col min="11537" max="11538" width="15.7109375" style="987" customWidth="1"/>
    <col min="11539" max="11539" width="13.7109375" style="987" customWidth="1"/>
    <col min="11540" max="11776" width="9.140625" style="987"/>
    <col min="11777" max="11777" width="11.85546875" style="987" customWidth="1"/>
    <col min="11778" max="11778" width="8.5703125" style="987" customWidth="1"/>
    <col min="11779" max="11779" width="5.7109375" style="987" customWidth="1"/>
    <col min="11780" max="11780" width="8.7109375" style="987" customWidth="1"/>
    <col min="11781" max="11781" width="7.7109375" style="987" customWidth="1"/>
    <col min="11782" max="11782" width="5.5703125" style="987" customWidth="1"/>
    <col min="11783" max="11783" width="8.7109375" style="987" customWidth="1"/>
    <col min="11784" max="11784" width="7.7109375" style="987" customWidth="1"/>
    <col min="11785" max="11785" width="6" style="987" customWidth="1"/>
    <col min="11786" max="11786" width="8.7109375" style="987" customWidth="1"/>
    <col min="11787" max="11787" width="7.7109375" style="987" customWidth="1"/>
    <col min="11788" max="11788" width="5.7109375" style="987" customWidth="1"/>
    <col min="11789" max="11789" width="8.7109375" style="987" customWidth="1"/>
    <col min="11790" max="11790" width="7.7109375" style="987" customWidth="1"/>
    <col min="11791" max="11791" width="21" style="987" customWidth="1"/>
    <col min="11792" max="11792" width="19" style="987" customWidth="1"/>
    <col min="11793" max="11794" width="15.7109375" style="987" customWidth="1"/>
    <col min="11795" max="11795" width="13.7109375" style="987" customWidth="1"/>
    <col min="11796" max="12032" width="9.140625" style="987"/>
    <col min="12033" max="12033" width="11.85546875" style="987" customWidth="1"/>
    <col min="12034" max="12034" width="8.5703125" style="987" customWidth="1"/>
    <col min="12035" max="12035" width="5.7109375" style="987" customWidth="1"/>
    <col min="12036" max="12036" width="8.7109375" style="987" customWidth="1"/>
    <col min="12037" max="12037" width="7.7109375" style="987" customWidth="1"/>
    <col min="12038" max="12038" width="5.5703125" style="987" customWidth="1"/>
    <col min="12039" max="12039" width="8.7109375" style="987" customWidth="1"/>
    <col min="12040" max="12040" width="7.7109375" style="987" customWidth="1"/>
    <col min="12041" max="12041" width="6" style="987" customWidth="1"/>
    <col min="12042" max="12042" width="8.7109375" style="987" customWidth="1"/>
    <col min="12043" max="12043" width="7.7109375" style="987" customWidth="1"/>
    <col min="12044" max="12044" width="5.7109375" style="987" customWidth="1"/>
    <col min="12045" max="12045" width="8.7109375" style="987" customWidth="1"/>
    <col min="12046" max="12046" width="7.7109375" style="987" customWidth="1"/>
    <col min="12047" max="12047" width="21" style="987" customWidth="1"/>
    <col min="12048" max="12048" width="19" style="987" customWidth="1"/>
    <col min="12049" max="12050" width="15.7109375" style="987" customWidth="1"/>
    <col min="12051" max="12051" width="13.7109375" style="987" customWidth="1"/>
    <col min="12052" max="12288" width="9.140625" style="987"/>
    <col min="12289" max="12289" width="11.85546875" style="987" customWidth="1"/>
    <col min="12290" max="12290" width="8.5703125" style="987" customWidth="1"/>
    <col min="12291" max="12291" width="5.7109375" style="987" customWidth="1"/>
    <col min="12292" max="12292" width="8.7109375" style="987" customWidth="1"/>
    <col min="12293" max="12293" width="7.7109375" style="987" customWidth="1"/>
    <col min="12294" max="12294" width="5.5703125" style="987" customWidth="1"/>
    <col min="12295" max="12295" width="8.7109375" style="987" customWidth="1"/>
    <col min="12296" max="12296" width="7.7109375" style="987" customWidth="1"/>
    <col min="12297" max="12297" width="6" style="987" customWidth="1"/>
    <col min="12298" max="12298" width="8.7109375" style="987" customWidth="1"/>
    <col min="12299" max="12299" width="7.7109375" style="987" customWidth="1"/>
    <col min="12300" max="12300" width="5.7109375" style="987" customWidth="1"/>
    <col min="12301" max="12301" width="8.7109375" style="987" customWidth="1"/>
    <col min="12302" max="12302" width="7.7109375" style="987" customWidth="1"/>
    <col min="12303" max="12303" width="21" style="987" customWidth="1"/>
    <col min="12304" max="12304" width="19" style="987" customWidth="1"/>
    <col min="12305" max="12306" width="15.7109375" style="987" customWidth="1"/>
    <col min="12307" max="12307" width="13.7109375" style="987" customWidth="1"/>
    <col min="12308" max="12544" width="9.140625" style="987"/>
    <col min="12545" max="12545" width="11.85546875" style="987" customWidth="1"/>
    <col min="12546" max="12546" width="8.5703125" style="987" customWidth="1"/>
    <col min="12547" max="12547" width="5.7109375" style="987" customWidth="1"/>
    <col min="12548" max="12548" width="8.7109375" style="987" customWidth="1"/>
    <col min="12549" max="12549" width="7.7109375" style="987" customWidth="1"/>
    <col min="12550" max="12550" width="5.5703125" style="987" customWidth="1"/>
    <col min="12551" max="12551" width="8.7109375" style="987" customWidth="1"/>
    <col min="12552" max="12552" width="7.7109375" style="987" customWidth="1"/>
    <col min="12553" max="12553" width="6" style="987" customWidth="1"/>
    <col min="12554" max="12554" width="8.7109375" style="987" customWidth="1"/>
    <col min="12555" max="12555" width="7.7109375" style="987" customWidth="1"/>
    <col min="12556" max="12556" width="5.7109375" style="987" customWidth="1"/>
    <col min="12557" max="12557" width="8.7109375" style="987" customWidth="1"/>
    <col min="12558" max="12558" width="7.7109375" style="987" customWidth="1"/>
    <col min="12559" max="12559" width="21" style="987" customWidth="1"/>
    <col min="12560" max="12560" width="19" style="987" customWidth="1"/>
    <col min="12561" max="12562" width="15.7109375" style="987" customWidth="1"/>
    <col min="12563" max="12563" width="13.7109375" style="987" customWidth="1"/>
    <col min="12564" max="12800" width="9.140625" style="987"/>
    <col min="12801" max="12801" width="11.85546875" style="987" customWidth="1"/>
    <col min="12802" max="12802" width="8.5703125" style="987" customWidth="1"/>
    <col min="12803" max="12803" width="5.7109375" style="987" customWidth="1"/>
    <col min="12804" max="12804" width="8.7109375" style="987" customWidth="1"/>
    <col min="12805" max="12805" width="7.7109375" style="987" customWidth="1"/>
    <col min="12806" max="12806" width="5.5703125" style="987" customWidth="1"/>
    <col min="12807" max="12807" width="8.7109375" style="987" customWidth="1"/>
    <col min="12808" max="12808" width="7.7109375" style="987" customWidth="1"/>
    <col min="12809" max="12809" width="6" style="987" customWidth="1"/>
    <col min="12810" max="12810" width="8.7109375" style="987" customWidth="1"/>
    <col min="12811" max="12811" width="7.7109375" style="987" customWidth="1"/>
    <col min="12812" max="12812" width="5.7109375" style="987" customWidth="1"/>
    <col min="12813" max="12813" width="8.7109375" style="987" customWidth="1"/>
    <col min="12814" max="12814" width="7.7109375" style="987" customWidth="1"/>
    <col min="12815" max="12815" width="21" style="987" customWidth="1"/>
    <col min="12816" max="12816" width="19" style="987" customWidth="1"/>
    <col min="12817" max="12818" width="15.7109375" style="987" customWidth="1"/>
    <col min="12819" max="12819" width="13.7109375" style="987" customWidth="1"/>
    <col min="12820" max="13056" width="9.140625" style="987"/>
    <col min="13057" max="13057" width="11.85546875" style="987" customWidth="1"/>
    <col min="13058" max="13058" width="8.5703125" style="987" customWidth="1"/>
    <col min="13059" max="13059" width="5.7109375" style="987" customWidth="1"/>
    <col min="13060" max="13060" width="8.7109375" style="987" customWidth="1"/>
    <col min="13061" max="13061" width="7.7109375" style="987" customWidth="1"/>
    <col min="13062" max="13062" width="5.5703125" style="987" customWidth="1"/>
    <col min="13063" max="13063" width="8.7109375" style="987" customWidth="1"/>
    <col min="13064" max="13064" width="7.7109375" style="987" customWidth="1"/>
    <col min="13065" max="13065" width="6" style="987" customWidth="1"/>
    <col min="13066" max="13066" width="8.7109375" style="987" customWidth="1"/>
    <col min="13067" max="13067" width="7.7109375" style="987" customWidth="1"/>
    <col min="13068" max="13068" width="5.7109375" style="987" customWidth="1"/>
    <col min="13069" max="13069" width="8.7109375" style="987" customWidth="1"/>
    <col min="13070" max="13070" width="7.7109375" style="987" customWidth="1"/>
    <col min="13071" max="13071" width="21" style="987" customWidth="1"/>
    <col min="13072" max="13072" width="19" style="987" customWidth="1"/>
    <col min="13073" max="13074" width="15.7109375" style="987" customWidth="1"/>
    <col min="13075" max="13075" width="13.7109375" style="987" customWidth="1"/>
    <col min="13076" max="13312" width="9.140625" style="987"/>
    <col min="13313" max="13313" width="11.85546875" style="987" customWidth="1"/>
    <col min="13314" max="13314" width="8.5703125" style="987" customWidth="1"/>
    <col min="13315" max="13315" width="5.7109375" style="987" customWidth="1"/>
    <col min="13316" max="13316" width="8.7109375" style="987" customWidth="1"/>
    <col min="13317" max="13317" width="7.7109375" style="987" customWidth="1"/>
    <col min="13318" max="13318" width="5.5703125" style="987" customWidth="1"/>
    <col min="13319" max="13319" width="8.7109375" style="987" customWidth="1"/>
    <col min="13320" max="13320" width="7.7109375" style="987" customWidth="1"/>
    <col min="13321" max="13321" width="6" style="987" customWidth="1"/>
    <col min="13322" max="13322" width="8.7109375" style="987" customWidth="1"/>
    <col min="13323" max="13323" width="7.7109375" style="987" customWidth="1"/>
    <col min="13324" max="13324" width="5.7109375" style="987" customWidth="1"/>
    <col min="13325" max="13325" width="8.7109375" style="987" customWidth="1"/>
    <col min="13326" max="13326" width="7.7109375" style="987" customWidth="1"/>
    <col min="13327" max="13327" width="21" style="987" customWidth="1"/>
    <col min="13328" max="13328" width="19" style="987" customWidth="1"/>
    <col min="13329" max="13330" width="15.7109375" style="987" customWidth="1"/>
    <col min="13331" max="13331" width="13.7109375" style="987" customWidth="1"/>
    <col min="13332" max="13568" width="9.140625" style="987"/>
    <col min="13569" max="13569" width="11.85546875" style="987" customWidth="1"/>
    <col min="13570" max="13570" width="8.5703125" style="987" customWidth="1"/>
    <col min="13571" max="13571" width="5.7109375" style="987" customWidth="1"/>
    <col min="13572" max="13572" width="8.7109375" style="987" customWidth="1"/>
    <col min="13573" max="13573" width="7.7109375" style="987" customWidth="1"/>
    <col min="13574" max="13574" width="5.5703125" style="987" customWidth="1"/>
    <col min="13575" max="13575" width="8.7109375" style="987" customWidth="1"/>
    <col min="13576" max="13576" width="7.7109375" style="987" customWidth="1"/>
    <col min="13577" max="13577" width="6" style="987" customWidth="1"/>
    <col min="13578" max="13578" width="8.7109375" style="987" customWidth="1"/>
    <col min="13579" max="13579" width="7.7109375" style="987" customWidth="1"/>
    <col min="13580" max="13580" width="5.7109375" style="987" customWidth="1"/>
    <col min="13581" max="13581" width="8.7109375" style="987" customWidth="1"/>
    <col min="13582" max="13582" width="7.7109375" style="987" customWidth="1"/>
    <col min="13583" max="13583" width="21" style="987" customWidth="1"/>
    <col min="13584" max="13584" width="19" style="987" customWidth="1"/>
    <col min="13585" max="13586" width="15.7109375" style="987" customWidth="1"/>
    <col min="13587" max="13587" width="13.7109375" style="987" customWidth="1"/>
    <col min="13588" max="13824" width="9.140625" style="987"/>
    <col min="13825" max="13825" width="11.85546875" style="987" customWidth="1"/>
    <col min="13826" max="13826" width="8.5703125" style="987" customWidth="1"/>
    <col min="13827" max="13827" width="5.7109375" style="987" customWidth="1"/>
    <col min="13828" max="13828" width="8.7109375" style="987" customWidth="1"/>
    <col min="13829" max="13829" width="7.7109375" style="987" customWidth="1"/>
    <col min="13830" max="13830" width="5.5703125" style="987" customWidth="1"/>
    <col min="13831" max="13831" width="8.7109375" style="987" customWidth="1"/>
    <col min="13832" max="13832" width="7.7109375" style="987" customWidth="1"/>
    <col min="13833" max="13833" width="6" style="987" customWidth="1"/>
    <col min="13834" max="13834" width="8.7109375" style="987" customWidth="1"/>
    <col min="13835" max="13835" width="7.7109375" style="987" customWidth="1"/>
    <col min="13836" max="13836" width="5.7109375" style="987" customWidth="1"/>
    <col min="13837" max="13837" width="8.7109375" style="987" customWidth="1"/>
    <col min="13838" max="13838" width="7.7109375" style="987" customWidth="1"/>
    <col min="13839" max="13839" width="21" style="987" customWidth="1"/>
    <col min="13840" max="13840" width="19" style="987" customWidth="1"/>
    <col min="13841" max="13842" width="15.7109375" style="987" customWidth="1"/>
    <col min="13843" max="13843" width="13.7109375" style="987" customWidth="1"/>
    <col min="13844" max="14080" width="9.140625" style="987"/>
    <col min="14081" max="14081" width="11.85546875" style="987" customWidth="1"/>
    <col min="14082" max="14082" width="8.5703125" style="987" customWidth="1"/>
    <col min="14083" max="14083" width="5.7109375" style="987" customWidth="1"/>
    <col min="14084" max="14084" width="8.7109375" style="987" customWidth="1"/>
    <col min="14085" max="14085" width="7.7109375" style="987" customWidth="1"/>
    <col min="14086" max="14086" width="5.5703125" style="987" customWidth="1"/>
    <col min="14087" max="14087" width="8.7109375" style="987" customWidth="1"/>
    <col min="14088" max="14088" width="7.7109375" style="987" customWidth="1"/>
    <col min="14089" max="14089" width="6" style="987" customWidth="1"/>
    <col min="14090" max="14090" width="8.7109375" style="987" customWidth="1"/>
    <col min="14091" max="14091" width="7.7109375" style="987" customWidth="1"/>
    <col min="14092" max="14092" width="5.7109375" style="987" customWidth="1"/>
    <col min="14093" max="14093" width="8.7109375" style="987" customWidth="1"/>
    <col min="14094" max="14094" width="7.7109375" style="987" customWidth="1"/>
    <col min="14095" max="14095" width="21" style="987" customWidth="1"/>
    <col min="14096" max="14096" width="19" style="987" customWidth="1"/>
    <col min="14097" max="14098" width="15.7109375" style="987" customWidth="1"/>
    <col min="14099" max="14099" width="13.7109375" style="987" customWidth="1"/>
    <col min="14100" max="14336" width="9.140625" style="987"/>
    <col min="14337" max="14337" width="11.85546875" style="987" customWidth="1"/>
    <col min="14338" max="14338" width="8.5703125" style="987" customWidth="1"/>
    <col min="14339" max="14339" width="5.7109375" style="987" customWidth="1"/>
    <col min="14340" max="14340" width="8.7109375" style="987" customWidth="1"/>
    <col min="14341" max="14341" width="7.7109375" style="987" customWidth="1"/>
    <col min="14342" max="14342" width="5.5703125" style="987" customWidth="1"/>
    <col min="14343" max="14343" width="8.7109375" style="987" customWidth="1"/>
    <col min="14344" max="14344" width="7.7109375" style="987" customWidth="1"/>
    <col min="14345" max="14345" width="6" style="987" customWidth="1"/>
    <col min="14346" max="14346" width="8.7109375" style="987" customWidth="1"/>
    <col min="14347" max="14347" width="7.7109375" style="987" customWidth="1"/>
    <col min="14348" max="14348" width="5.7109375" style="987" customWidth="1"/>
    <col min="14349" max="14349" width="8.7109375" style="987" customWidth="1"/>
    <col min="14350" max="14350" width="7.7109375" style="987" customWidth="1"/>
    <col min="14351" max="14351" width="21" style="987" customWidth="1"/>
    <col min="14352" max="14352" width="19" style="987" customWidth="1"/>
    <col min="14353" max="14354" width="15.7109375" style="987" customWidth="1"/>
    <col min="14355" max="14355" width="13.7109375" style="987" customWidth="1"/>
    <col min="14356" max="14592" width="9.140625" style="987"/>
    <col min="14593" max="14593" width="11.85546875" style="987" customWidth="1"/>
    <col min="14594" max="14594" width="8.5703125" style="987" customWidth="1"/>
    <col min="14595" max="14595" width="5.7109375" style="987" customWidth="1"/>
    <col min="14596" max="14596" width="8.7109375" style="987" customWidth="1"/>
    <col min="14597" max="14597" width="7.7109375" style="987" customWidth="1"/>
    <col min="14598" max="14598" width="5.5703125" style="987" customWidth="1"/>
    <col min="14599" max="14599" width="8.7109375" style="987" customWidth="1"/>
    <col min="14600" max="14600" width="7.7109375" style="987" customWidth="1"/>
    <col min="14601" max="14601" width="6" style="987" customWidth="1"/>
    <col min="14602" max="14602" width="8.7109375" style="987" customWidth="1"/>
    <col min="14603" max="14603" width="7.7109375" style="987" customWidth="1"/>
    <col min="14604" max="14604" width="5.7109375" style="987" customWidth="1"/>
    <col min="14605" max="14605" width="8.7109375" style="987" customWidth="1"/>
    <col min="14606" max="14606" width="7.7109375" style="987" customWidth="1"/>
    <col min="14607" max="14607" width="21" style="987" customWidth="1"/>
    <col min="14608" max="14608" width="19" style="987" customWidth="1"/>
    <col min="14609" max="14610" width="15.7109375" style="987" customWidth="1"/>
    <col min="14611" max="14611" width="13.7109375" style="987" customWidth="1"/>
    <col min="14612" max="14848" width="9.140625" style="987"/>
    <col min="14849" max="14849" width="11.85546875" style="987" customWidth="1"/>
    <col min="14850" max="14850" width="8.5703125" style="987" customWidth="1"/>
    <col min="14851" max="14851" width="5.7109375" style="987" customWidth="1"/>
    <col min="14852" max="14852" width="8.7109375" style="987" customWidth="1"/>
    <col min="14853" max="14853" width="7.7109375" style="987" customWidth="1"/>
    <col min="14854" max="14854" width="5.5703125" style="987" customWidth="1"/>
    <col min="14855" max="14855" width="8.7109375" style="987" customWidth="1"/>
    <col min="14856" max="14856" width="7.7109375" style="987" customWidth="1"/>
    <col min="14857" max="14857" width="6" style="987" customWidth="1"/>
    <col min="14858" max="14858" width="8.7109375" style="987" customWidth="1"/>
    <col min="14859" max="14859" width="7.7109375" style="987" customWidth="1"/>
    <col min="14860" max="14860" width="5.7109375" style="987" customWidth="1"/>
    <col min="14861" max="14861" width="8.7109375" style="987" customWidth="1"/>
    <col min="14862" max="14862" width="7.7109375" style="987" customWidth="1"/>
    <col min="14863" max="14863" width="21" style="987" customWidth="1"/>
    <col min="14864" max="14864" width="19" style="987" customWidth="1"/>
    <col min="14865" max="14866" width="15.7109375" style="987" customWidth="1"/>
    <col min="14867" max="14867" width="13.7109375" style="987" customWidth="1"/>
    <col min="14868" max="15104" width="9.140625" style="987"/>
    <col min="15105" max="15105" width="11.85546875" style="987" customWidth="1"/>
    <col min="15106" max="15106" width="8.5703125" style="987" customWidth="1"/>
    <col min="15107" max="15107" width="5.7109375" style="987" customWidth="1"/>
    <col min="15108" max="15108" width="8.7109375" style="987" customWidth="1"/>
    <col min="15109" max="15109" width="7.7109375" style="987" customWidth="1"/>
    <col min="15110" max="15110" width="5.5703125" style="987" customWidth="1"/>
    <col min="15111" max="15111" width="8.7109375" style="987" customWidth="1"/>
    <col min="15112" max="15112" width="7.7109375" style="987" customWidth="1"/>
    <col min="15113" max="15113" width="6" style="987" customWidth="1"/>
    <col min="15114" max="15114" width="8.7109375" style="987" customWidth="1"/>
    <col min="15115" max="15115" width="7.7109375" style="987" customWidth="1"/>
    <col min="15116" max="15116" width="5.7109375" style="987" customWidth="1"/>
    <col min="15117" max="15117" width="8.7109375" style="987" customWidth="1"/>
    <col min="15118" max="15118" width="7.7109375" style="987" customWidth="1"/>
    <col min="15119" max="15119" width="21" style="987" customWidth="1"/>
    <col min="15120" max="15120" width="19" style="987" customWidth="1"/>
    <col min="15121" max="15122" width="15.7109375" style="987" customWidth="1"/>
    <col min="15123" max="15123" width="13.7109375" style="987" customWidth="1"/>
    <col min="15124" max="15360" width="9.140625" style="987"/>
    <col min="15361" max="15361" width="11.85546875" style="987" customWidth="1"/>
    <col min="15362" max="15362" width="8.5703125" style="987" customWidth="1"/>
    <col min="15363" max="15363" width="5.7109375" style="987" customWidth="1"/>
    <col min="15364" max="15364" width="8.7109375" style="987" customWidth="1"/>
    <col min="15365" max="15365" width="7.7109375" style="987" customWidth="1"/>
    <col min="15366" max="15366" width="5.5703125" style="987" customWidth="1"/>
    <col min="15367" max="15367" width="8.7109375" style="987" customWidth="1"/>
    <col min="15368" max="15368" width="7.7109375" style="987" customWidth="1"/>
    <col min="15369" max="15369" width="6" style="987" customWidth="1"/>
    <col min="15370" max="15370" width="8.7109375" style="987" customWidth="1"/>
    <col min="15371" max="15371" width="7.7109375" style="987" customWidth="1"/>
    <col min="15372" max="15372" width="5.7109375" style="987" customWidth="1"/>
    <col min="15373" max="15373" width="8.7109375" style="987" customWidth="1"/>
    <col min="15374" max="15374" width="7.7109375" style="987" customWidth="1"/>
    <col min="15375" max="15375" width="21" style="987" customWidth="1"/>
    <col min="15376" max="15376" width="19" style="987" customWidth="1"/>
    <col min="15377" max="15378" width="15.7109375" style="987" customWidth="1"/>
    <col min="15379" max="15379" width="13.7109375" style="987" customWidth="1"/>
    <col min="15380" max="15616" width="9.140625" style="987"/>
    <col min="15617" max="15617" width="11.85546875" style="987" customWidth="1"/>
    <col min="15618" max="15618" width="8.5703125" style="987" customWidth="1"/>
    <col min="15619" max="15619" width="5.7109375" style="987" customWidth="1"/>
    <col min="15620" max="15620" width="8.7109375" style="987" customWidth="1"/>
    <col min="15621" max="15621" width="7.7109375" style="987" customWidth="1"/>
    <col min="15622" max="15622" width="5.5703125" style="987" customWidth="1"/>
    <col min="15623" max="15623" width="8.7109375" style="987" customWidth="1"/>
    <col min="15624" max="15624" width="7.7109375" style="987" customWidth="1"/>
    <col min="15625" max="15625" width="6" style="987" customWidth="1"/>
    <col min="15626" max="15626" width="8.7109375" style="987" customWidth="1"/>
    <col min="15627" max="15627" width="7.7109375" style="987" customWidth="1"/>
    <col min="15628" max="15628" width="5.7109375" style="987" customWidth="1"/>
    <col min="15629" max="15629" width="8.7109375" style="987" customWidth="1"/>
    <col min="15630" max="15630" width="7.7109375" style="987" customWidth="1"/>
    <col min="15631" max="15631" width="21" style="987" customWidth="1"/>
    <col min="15632" max="15632" width="19" style="987" customWidth="1"/>
    <col min="15633" max="15634" width="15.7109375" style="987" customWidth="1"/>
    <col min="15635" max="15635" width="13.7109375" style="987" customWidth="1"/>
    <col min="15636" max="15872" width="9.140625" style="987"/>
    <col min="15873" max="15873" width="11.85546875" style="987" customWidth="1"/>
    <col min="15874" max="15874" width="8.5703125" style="987" customWidth="1"/>
    <col min="15875" max="15875" width="5.7109375" style="987" customWidth="1"/>
    <col min="15876" max="15876" width="8.7109375" style="987" customWidth="1"/>
    <col min="15877" max="15877" width="7.7109375" style="987" customWidth="1"/>
    <col min="15878" max="15878" width="5.5703125" style="987" customWidth="1"/>
    <col min="15879" max="15879" width="8.7109375" style="987" customWidth="1"/>
    <col min="15880" max="15880" width="7.7109375" style="987" customWidth="1"/>
    <col min="15881" max="15881" width="6" style="987" customWidth="1"/>
    <col min="15882" max="15882" width="8.7109375" style="987" customWidth="1"/>
    <col min="15883" max="15883" width="7.7109375" style="987" customWidth="1"/>
    <col min="15884" max="15884" width="5.7109375" style="987" customWidth="1"/>
    <col min="15885" max="15885" width="8.7109375" style="987" customWidth="1"/>
    <col min="15886" max="15886" width="7.7109375" style="987" customWidth="1"/>
    <col min="15887" max="15887" width="21" style="987" customWidth="1"/>
    <col min="15888" max="15888" width="19" style="987" customWidth="1"/>
    <col min="15889" max="15890" width="15.7109375" style="987" customWidth="1"/>
    <col min="15891" max="15891" width="13.7109375" style="987" customWidth="1"/>
    <col min="15892" max="16128" width="9.140625" style="987"/>
    <col min="16129" max="16129" width="11.85546875" style="987" customWidth="1"/>
    <col min="16130" max="16130" width="8.5703125" style="987" customWidth="1"/>
    <col min="16131" max="16131" width="5.7109375" style="987" customWidth="1"/>
    <col min="16132" max="16132" width="8.7109375" style="987" customWidth="1"/>
    <col min="16133" max="16133" width="7.7109375" style="987" customWidth="1"/>
    <col min="16134" max="16134" width="5.5703125" style="987" customWidth="1"/>
    <col min="16135" max="16135" width="8.7109375" style="987" customWidth="1"/>
    <col min="16136" max="16136" width="7.7109375" style="987" customWidth="1"/>
    <col min="16137" max="16137" width="6" style="987" customWidth="1"/>
    <col min="16138" max="16138" width="8.7109375" style="987" customWidth="1"/>
    <col min="16139" max="16139" width="7.7109375" style="987" customWidth="1"/>
    <col min="16140" max="16140" width="5.7109375" style="987" customWidth="1"/>
    <col min="16141" max="16141" width="8.7109375" style="987" customWidth="1"/>
    <col min="16142" max="16142" width="7.7109375" style="987" customWidth="1"/>
    <col min="16143" max="16143" width="21" style="987" customWidth="1"/>
    <col min="16144" max="16144" width="19" style="987" customWidth="1"/>
    <col min="16145" max="16146" width="15.7109375" style="987" customWidth="1"/>
    <col min="16147" max="16147" width="13.7109375" style="987" customWidth="1"/>
    <col min="16148" max="16384" width="9.140625" style="987"/>
  </cols>
  <sheetData>
    <row r="1" spans="1:19" ht="27.75">
      <c r="A1" s="4893" t="s">
        <v>1508</v>
      </c>
      <c r="B1" s="4893"/>
      <c r="C1" s="4893"/>
      <c r="D1" s="4893"/>
      <c r="E1" s="4893"/>
      <c r="F1" s="4893"/>
      <c r="G1" s="4893"/>
      <c r="H1" s="4893"/>
      <c r="I1" s="4893"/>
      <c r="J1" s="4893"/>
      <c r="K1" s="4893"/>
      <c r="L1" s="4893"/>
      <c r="M1" s="4893"/>
      <c r="N1" s="4893"/>
      <c r="O1" s="2007"/>
      <c r="P1" s="2007"/>
      <c r="Q1" s="2007"/>
      <c r="R1" s="2007"/>
      <c r="S1" s="2007"/>
    </row>
    <row r="2" spans="1:19" ht="15.75">
      <c r="A2" s="4894" t="s">
        <v>1509</v>
      </c>
      <c r="B2" s="4894"/>
      <c r="C2" s="4894"/>
      <c r="D2" s="4894"/>
      <c r="E2" s="4894"/>
      <c r="F2" s="4894"/>
      <c r="G2" s="4894"/>
      <c r="H2" s="4894"/>
      <c r="I2" s="4894"/>
      <c r="J2" s="4894"/>
      <c r="K2" s="4894"/>
      <c r="L2" s="4894"/>
      <c r="M2" s="4894"/>
      <c r="N2" s="4894"/>
      <c r="O2" s="2007"/>
      <c r="P2" s="2007"/>
      <c r="Q2" s="2007"/>
      <c r="R2" s="2007"/>
      <c r="S2" s="2007"/>
    </row>
    <row r="3" spans="1:19" s="994" customFormat="1" ht="23.25">
      <c r="A3" s="2008" t="s">
        <v>1510</v>
      </c>
      <c r="B3" s="2009"/>
      <c r="C3" s="2010"/>
      <c r="D3" s="2010"/>
      <c r="E3" s="2010"/>
      <c r="F3" s="2010"/>
      <c r="G3" s="2010"/>
      <c r="H3" s="2010"/>
      <c r="I3" s="2010"/>
      <c r="J3" s="2010"/>
      <c r="K3" s="2010"/>
      <c r="L3" s="2010"/>
      <c r="M3" s="2010"/>
      <c r="N3" s="2011" t="s">
        <v>1511</v>
      </c>
      <c r="O3" s="2042" t="s">
        <v>1512</v>
      </c>
      <c r="P3" s="2012"/>
      <c r="Q3" s="2012"/>
      <c r="R3" s="4892" t="s">
        <v>1513</v>
      </c>
      <c r="S3" s="4892"/>
    </row>
    <row r="4" spans="1:19" s="1005" customFormat="1" ht="19.5" customHeight="1">
      <c r="A4" s="4884" t="s">
        <v>1036</v>
      </c>
      <c r="B4" s="4885"/>
      <c r="C4" s="1058" t="s">
        <v>55</v>
      </c>
      <c r="D4" s="1059"/>
      <c r="E4" s="1060" t="s">
        <v>56</v>
      </c>
      <c r="F4" s="2013" t="s">
        <v>158</v>
      </c>
      <c r="G4" s="1059"/>
      <c r="H4" s="1060" t="s">
        <v>58</v>
      </c>
      <c r="I4" s="1058" t="s">
        <v>59</v>
      </c>
      <c r="J4" s="1059"/>
      <c r="K4" s="1060" t="s">
        <v>60</v>
      </c>
      <c r="L4" s="1058" t="s">
        <v>61</v>
      </c>
      <c r="M4" s="1059"/>
      <c r="N4" s="1060" t="s">
        <v>159</v>
      </c>
      <c r="O4" s="4884" t="s">
        <v>1036</v>
      </c>
      <c r="P4" s="4885"/>
      <c r="Q4" s="2014" t="s">
        <v>1037</v>
      </c>
      <c r="R4" s="2015"/>
      <c r="S4" s="2041" t="s">
        <v>96</v>
      </c>
    </row>
    <row r="5" spans="1:19" s="1005" customFormat="1" ht="19.5" customHeight="1">
      <c r="A5" s="4886" t="s">
        <v>1038</v>
      </c>
      <c r="B5" s="4887"/>
      <c r="C5" s="2017" t="s">
        <v>572</v>
      </c>
      <c r="D5" s="2017" t="s">
        <v>573</v>
      </c>
      <c r="E5" s="2017" t="s">
        <v>95</v>
      </c>
      <c r="F5" s="2017" t="s">
        <v>572</v>
      </c>
      <c r="G5" s="2017" t="s">
        <v>573</v>
      </c>
      <c r="H5" s="2017" t="s">
        <v>95</v>
      </c>
      <c r="I5" s="2017" t="s">
        <v>572</v>
      </c>
      <c r="J5" s="2017" t="s">
        <v>573</v>
      </c>
      <c r="K5" s="2017" t="s">
        <v>95</v>
      </c>
      <c r="L5" s="2017" t="s">
        <v>572</v>
      </c>
      <c r="M5" s="2017" t="s">
        <v>573</v>
      </c>
      <c r="N5" s="2017" t="s">
        <v>95</v>
      </c>
      <c r="O5" s="4886" t="s">
        <v>1038</v>
      </c>
      <c r="P5" s="4887"/>
      <c r="Q5" s="2043" t="s">
        <v>572</v>
      </c>
      <c r="R5" s="2023" t="s">
        <v>573</v>
      </c>
      <c r="S5" s="2023" t="s">
        <v>95</v>
      </c>
    </row>
    <row r="6" spans="1:19" s="1005" customFormat="1" ht="19.5" customHeight="1">
      <c r="A6" s="1018"/>
      <c r="B6" s="2019"/>
      <c r="C6" s="2020" t="s">
        <v>561</v>
      </c>
      <c r="D6" s="2020" t="s">
        <v>562</v>
      </c>
      <c r="E6" s="2020" t="s">
        <v>96</v>
      </c>
      <c r="F6" s="2020" t="s">
        <v>561</v>
      </c>
      <c r="G6" s="2020" t="s">
        <v>562</v>
      </c>
      <c r="H6" s="2020" t="s">
        <v>96</v>
      </c>
      <c r="I6" s="2020" t="s">
        <v>561</v>
      </c>
      <c r="J6" s="2020" t="s">
        <v>562</v>
      </c>
      <c r="K6" s="2020" t="s">
        <v>96</v>
      </c>
      <c r="L6" s="2020" t="s">
        <v>561</v>
      </c>
      <c r="M6" s="2020" t="s">
        <v>562</v>
      </c>
      <c r="N6" s="2020" t="s">
        <v>96</v>
      </c>
      <c r="O6" s="1018"/>
      <c r="P6" s="2019"/>
      <c r="Q6" s="2044" t="s">
        <v>561</v>
      </c>
      <c r="R6" s="2027" t="s">
        <v>562</v>
      </c>
      <c r="S6" s="2027" t="s">
        <v>96</v>
      </c>
    </row>
    <row r="7" spans="1:19" s="1005" customFormat="1" ht="35.1" customHeight="1">
      <c r="A7" s="2023" t="s">
        <v>1040</v>
      </c>
      <c r="B7" s="1025" t="s">
        <v>1039</v>
      </c>
      <c r="C7" s="1024">
        <v>195</v>
      </c>
      <c r="D7" s="2045">
        <v>4067</v>
      </c>
      <c r="E7" s="1024">
        <f>SUM(C7:D7)</f>
        <v>4262</v>
      </c>
      <c r="F7" s="1063">
        <v>4</v>
      </c>
      <c r="G7" s="1063">
        <v>682</v>
      </c>
      <c r="H7" s="1063">
        <f>SUM(F7:G7)</f>
        <v>686</v>
      </c>
      <c r="I7" s="1063">
        <v>35</v>
      </c>
      <c r="J7" s="1063">
        <v>2123</v>
      </c>
      <c r="K7" s="1063">
        <f>SUM(I7:J7)</f>
        <v>2158</v>
      </c>
      <c r="L7" s="1063">
        <v>4</v>
      </c>
      <c r="M7" s="1063">
        <v>323</v>
      </c>
      <c r="N7" s="1063">
        <f>SUM(L7:M7)</f>
        <v>327</v>
      </c>
      <c r="O7" s="1032" t="s">
        <v>1040</v>
      </c>
      <c r="P7" s="2056" t="s">
        <v>1039</v>
      </c>
      <c r="Q7" s="2057">
        <f t="shared" ref="Q7:S18" si="0">C7+F7+I7+L7+C24+F24+I24+L24+C40+F40+I40+L40+C56+F56+I56+L56+C72+F72+I72+L72</f>
        <v>299</v>
      </c>
      <c r="R7" s="2057">
        <f t="shared" si="0"/>
        <v>11321</v>
      </c>
      <c r="S7" s="2046">
        <f t="shared" si="0"/>
        <v>11620</v>
      </c>
    </row>
    <row r="8" spans="1:19" s="1005" customFormat="1" ht="35.1" customHeight="1">
      <c r="A8" s="1032" t="s">
        <v>1246</v>
      </c>
      <c r="B8" s="1031" t="s">
        <v>1042</v>
      </c>
      <c r="C8" s="2037">
        <v>107</v>
      </c>
      <c r="D8" s="2047">
        <v>2342</v>
      </c>
      <c r="E8" s="2037">
        <f>SUM(C8:D8)</f>
        <v>2449</v>
      </c>
      <c r="F8" s="2025">
        <v>5</v>
      </c>
      <c r="G8" s="2025">
        <v>289</v>
      </c>
      <c r="H8" s="2025">
        <f t="shared" ref="H8:H18" si="1">SUM(F8:G8)</f>
        <v>294</v>
      </c>
      <c r="I8" s="2025">
        <v>34</v>
      </c>
      <c r="J8" s="2025">
        <v>949</v>
      </c>
      <c r="K8" s="2025">
        <f t="shared" ref="K8:K18" si="2">SUM(I8:J8)</f>
        <v>983</v>
      </c>
      <c r="L8" s="2025">
        <v>2</v>
      </c>
      <c r="M8" s="2025">
        <v>201</v>
      </c>
      <c r="N8" s="2025">
        <f t="shared" ref="N8:N18" si="3">SUM(L8:M8)</f>
        <v>203</v>
      </c>
      <c r="O8" s="1032" t="s">
        <v>1246</v>
      </c>
      <c r="P8" s="2058" t="s">
        <v>1042</v>
      </c>
      <c r="Q8" s="2059">
        <f t="shared" si="0"/>
        <v>190</v>
      </c>
      <c r="R8" s="2059">
        <f t="shared" si="0"/>
        <v>6190</v>
      </c>
      <c r="S8" s="2048">
        <f t="shared" si="0"/>
        <v>6380</v>
      </c>
    </row>
    <row r="9" spans="1:19" s="1005" customFormat="1" ht="35.1" customHeight="1">
      <c r="A9" s="2027" t="s">
        <v>1045</v>
      </c>
      <c r="B9" s="1035" t="s">
        <v>1044</v>
      </c>
      <c r="C9" s="2060">
        <f>SUM(C7:C8)</f>
        <v>302</v>
      </c>
      <c r="D9" s="2061">
        <f>SUM(D7:D8)</f>
        <v>6409</v>
      </c>
      <c r="E9" s="2062">
        <f>SUM(E7:E8)</f>
        <v>6711</v>
      </c>
      <c r="F9" s="2063">
        <f>SUM(F7:F8)</f>
        <v>9</v>
      </c>
      <c r="G9" s="2063">
        <f>SUM(G7:G8)</f>
        <v>971</v>
      </c>
      <c r="H9" s="2063">
        <f t="shared" si="1"/>
        <v>980</v>
      </c>
      <c r="I9" s="2063">
        <f>SUM(I7:I8)</f>
        <v>69</v>
      </c>
      <c r="J9" s="2063">
        <f>SUM(J7:J8)</f>
        <v>3072</v>
      </c>
      <c r="K9" s="2063">
        <f t="shared" si="2"/>
        <v>3141</v>
      </c>
      <c r="L9" s="2063">
        <f>SUM(L7:L8)</f>
        <v>6</v>
      </c>
      <c r="M9" s="2063">
        <f>SUM(M7:M8)</f>
        <v>524</v>
      </c>
      <c r="N9" s="2063">
        <f t="shared" si="3"/>
        <v>530</v>
      </c>
      <c r="O9" s="2027" t="s">
        <v>1045</v>
      </c>
      <c r="P9" s="1039" t="s">
        <v>1044</v>
      </c>
      <c r="Q9" s="2046">
        <f t="shared" si="0"/>
        <v>489</v>
      </c>
      <c r="R9" s="2046">
        <f t="shared" si="0"/>
        <v>17511</v>
      </c>
      <c r="S9" s="2046">
        <f t="shared" si="0"/>
        <v>18000</v>
      </c>
    </row>
    <row r="10" spans="1:19" s="1005" customFormat="1" ht="35.1" customHeight="1">
      <c r="A10" s="2023" t="s">
        <v>1046</v>
      </c>
      <c r="B10" s="1025" t="s">
        <v>1039</v>
      </c>
      <c r="C10" s="1024">
        <v>71</v>
      </c>
      <c r="D10" s="2045">
        <v>431</v>
      </c>
      <c r="E10" s="1024">
        <f>SUM(C10:D10)</f>
        <v>502</v>
      </c>
      <c r="F10" s="1063">
        <v>33</v>
      </c>
      <c r="G10" s="1063">
        <v>89</v>
      </c>
      <c r="H10" s="1063">
        <f t="shared" si="1"/>
        <v>122</v>
      </c>
      <c r="I10" s="1063">
        <v>56</v>
      </c>
      <c r="J10" s="1063">
        <v>128</v>
      </c>
      <c r="K10" s="1063">
        <f t="shared" si="2"/>
        <v>184</v>
      </c>
      <c r="L10" s="1063">
        <v>28</v>
      </c>
      <c r="M10" s="1063">
        <v>19</v>
      </c>
      <c r="N10" s="1063">
        <f t="shared" si="3"/>
        <v>47</v>
      </c>
      <c r="O10" s="2023" t="s">
        <v>1046</v>
      </c>
      <c r="P10" s="2056" t="s">
        <v>1039</v>
      </c>
      <c r="Q10" s="2057">
        <f t="shared" si="0"/>
        <v>379</v>
      </c>
      <c r="R10" s="2057">
        <f t="shared" si="0"/>
        <v>1450</v>
      </c>
      <c r="S10" s="2046">
        <f t="shared" si="0"/>
        <v>1829</v>
      </c>
    </row>
    <row r="11" spans="1:19" s="1005" customFormat="1" ht="35.1" customHeight="1">
      <c r="A11" s="1032" t="s">
        <v>1047</v>
      </c>
      <c r="B11" s="1031" t="s">
        <v>1042</v>
      </c>
      <c r="C11" s="2037">
        <v>52</v>
      </c>
      <c r="D11" s="2047">
        <v>7470</v>
      </c>
      <c r="E11" s="2037">
        <f t="shared" ref="E11:E18" si="4">SUM(C11:D11)</f>
        <v>7522</v>
      </c>
      <c r="F11" s="2025">
        <v>10</v>
      </c>
      <c r="G11" s="2025">
        <v>469</v>
      </c>
      <c r="H11" s="2025">
        <f t="shared" si="1"/>
        <v>479</v>
      </c>
      <c r="I11" s="2025">
        <v>49</v>
      </c>
      <c r="J11" s="2025">
        <v>2504</v>
      </c>
      <c r="K11" s="2025">
        <f t="shared" si="2"/>
        <v>2553</v>
      </c>
      <c r="L11" s="2025">
        <v>10</v>
      </c>
      <c r="M11" s="2025">
        <v>445</v>
      </c>
      <c r="N11" s="2025">
        <f t="shared" si="3"/>
        <v>455</v>
      </c>
      <c r="O11" s="1032" t="s">
        <v>1047</v>
      </c>
      <c r="P11" s="2058" t="s">
        <v>1042</v>
      </c>
      <c r="Q11" s="2059">
        <f t="shared" si="0"/>
        <v>410</v>
      </c>
      <c r="R11" s="2059">
        <f t="shared" si="0"/>
        <v>16812</v>
      </c>
      <c r="S11" s="2048">
        <f t="shared" si="0"/>
        <v>17222</v>
      </c>
    </row>
    <row r="12" spans="1:19" s="1005" customFormat="1" ht="35.1" customHeight="1">
      <c r="A12" s="2027" t="s">
        <v>121</v>
      </c>
      <c r="B12" s="1043" t="s">
        <v>1044</v>
      </c>
      <c r="C12" s="2064">
        <f>SUM(C10:C11)</f>
        <v>123</v>
      </c>
      <c r="D12" s="2065">
        <f>SUM(D10:D11)</f>
        <v>7901</v>
      </c>
      <c r="E12" s="2066">
        <f t="shared" si="4"/>
        <v>8024</v>
      </c>
      <c r="F12" s="2063">
        <f>SUM(F10:F11)</f>
        <v>43</v>
      </c>
      <c r="G12" s="2063">
        <f>SUM(G10:G11)</f>
        <v>558</v>
      </c>
      <c r="H12" s="2063">
        <f t="shared" si="1"/>
        <v>601</v>
      </c>
      <c r="I12" s="2063">
        <f>SUM(I10:I11)</f>
        <v>105</v>
      </c>
      <c r="J12" s="2063">
        <f>SUM(J10:J11)</f>
        <v>2632</v>
      </c>
      <c r="K12" s="2063">
        <f t="shared" si="2"/>
        <v>2737</v>
      </c>
      <c r="L12" s="2063">
        <f>SUM(L10:L11)</f>
        <v>38</v>
      </c>
      <c r="M12" s="2063">
        <f>SUM(M10:M11)</f>
        <v>464</v>
      </c>
      <c r="N12" s="2063">
        <f t="shared" si="3"/>
        <v>502</v>
      </c>
      <c r="O12" s="2027" t="s">
        <v>121</v>
      </c>
      <c r="P12" s="1039" t="s">
        <v>1044</v>
      </c>
      <c r="Q12" s="2046">
        <f t="shared" si="0"/>
        <v>789</v>
      </c>
      <c r="R12" s="2046">
        <f t="shared" si="0"/>
        <v>18262</v>
      </c>
      <c r="S12" s="2046">
        <f t="shared" si="0"/>
        <v>19051</v>
      </c>
    </row>
    <row r="13" spans="1:19" s="1005" customFormat="1" ht="35.1" customHeight="1">
      <c r="A13" s="2023" t="s">
        <v>1048</v>
      </c>
      <c r="B13" s="1025" t="s">
        <v>1039</v>
      </c>
      <c r="C13" s="1024">
        <v>4</v>
      </c>
      <c r="D13" s="2045">
        <v>12</v>
      </c>
      <c r="E13" s="1024">
        <f t="shared" si="4"/>
        <v>16</v>
      </c>
      <c r="F13" s="1063">
        <v>0</v>
      </c>
      <c r="G13" s="1063">
        <v>3</v>
      </c>
      <c r="H13" s="1063">
        <f t="shared" si="1"/>
        <v>3</v>
      </c>
      <c r="I13" s="1063">
        <v>0</v>
      </c>
      <c r="J13" s="1063">
        <v>1</v>
      </c>
      <c r="K13" s="1063">
        <f t="shared" si="2"/>
        <v>1</v>
      </c>
      <c r="L13" s="1063">
        <v>0</v>
      </c>
      <c r="M13" s="1063">
        <v>0</v>
      </c>
      <c r="N13" s="1063">
        <f t="shared" si="3"/>
        <v>0</v>
      </c>
      <c r="O13" s="2023" t="s">
        <v>1048</v>
      </c>
      <c r="P13" s="2056" t="s">
        <v>1039</v>
      </c>
      <c r="Q13" s="2057">
        <f t="shared" si="0"/>
        <v>4</v>
      </c>
      <c r="R13" s="2057">
        <f t="shared" si="0"/>
        <v>31</v>
      </c>
      <c r="S13" s="2046">
        <f t="shared" si="0"/>
        <v>35</v>
      </c>
    </row>
    <row r="14" spans="1:19" s="1005" customFormat="1" ht="35.1" customHeight="1">
      <c r="A14" s="1032"/>
      <c r="B14" s="1031" t="s">
        <v>1042</v>
      </c>
      <c r="C14" s="2037">
        <v>3</v>
      </c>
      <c r="D14" s="2047">
        <v>10</v>
      </c>
      <c r="E14" s="2037">
        <f t="shared" si="4"/>
        <v>13</v>
      </c>
      <c r="F14" s="2025">
        <v>1</v>
      </c>
      <c r="G14" s="2025">
        <v>0</v>
      </c>
      <c r="H14" s="2025">
        <f t="shared" si="1"/>
        <v>1</v>
      </c>
      <c r="I14" s="2025">
        <v>0</v>
      </c>
      <c r="J14" s="2025">
        <v>1</v>
      </c>
      <c r="K14" s="2025">
        <f t="shared" si="2"/>
        <v>1</v>
      </c>
      <c r="L14" s="2025">
        <v>0</v>
      </c>
      <c r="M14" s="2025">
        <v>0</v>
      </c>
      <c r="N14" s="2025">
        <f t="shared" si="3"/>
        <v>0</v>
      </c>
      <c r="O14" s="1032"/>
      <c r="P14" s="2058" t="s">
        <v>1042</v>
      </c>
      <c r="Q14" s="2059">
        <f t="shared" si="0"/>
        <v>4</v>
      </c>
      <c r="R14" s="2059">
        <f t="shared" si="0"/>
        <v>11</v>
      </c>
      <c r="S14" s="2048">
        <f t="shared" si="0"/>
        <v>15</v>
      </c>
    </row>
    <row r="15" spans="1:19" s="1005" customFormat="1" ht="35.1" customHeight="1">
      <c r="A15" s="2027" t="s">
        <v>1049</v>
      </c>
      <c r="B15" s="1039" t="s">
        <v>1044</v>
      </c>
      <c r="C15" s="2060">
        <f>SUM(C13:C14)</f>
        <v>7</v>
      </c>
      <c r="D15" s="2061">
        <f>SUM(D13:D14)</f>
        <v>22</v>
      </c>
      <c r="E15" s="2062">
        <f t="shared" si="4"/>
        <v>29</v>
      </c>
      <c r="F15" s="2060">
        <f>SUM(F13:F14)</f>
        <v>1</v>
      </c>
      <c r="G15" s="2060">
        <f>SUM(G13:G14)</f>
        <v>3</v>
      </c>
      <c r="H15" s="2060">
        <f t="shared" si="1"/>
        <v>4</v>
      </c>
      <c r="I15" s="2060">
        <f>SUM(I13:I14)</f>
        <v>0</v>
      </c>
      <c r="J15" s="2060">
        <f>SUM(J13:J14)</f>
        <v>2</v>
      </c>
      <c r="K15" s="2060">
        <f t="shared" si="2"/>
        <v>2</v>
      </c>
      <c r="L15" s="2060">
        <f>SUM(L13:L14)</f>
        <v>0</v>
      </c>
      <c r="M15" s="2060">
        <f>SUM(M13:M14)</f>
        <v>0</v>
      </c>
      <c r="N15" s="2060">
        <f t="shared" si="3"/>
        <v>0</v>
      </c>
      <c r="O15" s="2027" t="s">
        <v>1049</v>
      </c>
      <c r="P15" s="1039" t="s">
        <v>1044</v>
      </c>
      <c r="Q15" s="2046">
        <f t="shared" si="0"/>
        <v>8</v>
      </c>
      <c r="R15" s="2046">
        <f t="shared" si="0"/>
        <v>42</v>
      </c>
      <c r="S15" s="2046">
        <f t="shared" si="0"/>
        <v>50</v>
      </c>
    </row>
    <row r="16" spans="1:19" s="1005" customFormat="1" ht="35.1" customHeight="1">
      <c r="A16" s="2023" t="s">
        <v>1050</v>
      </c>
      <c r="B16" s="2036" t="s">
        <v>1039</v>
      </c>
      <c r="C16" s="1024">
        <v>133</v>
      </c>
      <c r="D16" s="2045">
        <v>959</v>
      </c>
      <c r="E16" s="1024">
        <f t="shared" si="4"/>
        <v>1092</v>
      </c>
      <c r="F16" s="1063">
        <v>37</v>
      </c>
      <c r="G16" s="1063">
        <v>212</v>
      </c>
      <c r="H16" s="1063">
        <f t="shared" si="1"/>
        <v>249</v>
      </c>
      <c r="I16" s="1063">
        <v>87</v>
      </c>
      <c r="J16" s="1063">
        <v>343</v>
      </c>
      <c r="K16" s="1063">
        <f t="shared" si="2"/>
        <v>430</v>
      </c>
      <c r="L16" s="1063">
        <v>9</v>
      </c>
      <c r="M16" s="1063">
        <v>126</v>
      </c>
      <c r="N16" s="1063">
        <f t="shared" si="3"/>
        <v>135</v>
      </c>
      <c r="O16" s="2023" t="s">
        <v>1050</v>
      </c>
      <c r="P16" s="2056" t="s">
        <v>1039</v>
      </c>
      <c r="Q16" s="2057">
        <f t="shared" si="0"/>
        <v>547</v>
      </c>
      <c r="R16" s="2057">
        <f t="shared" si="0"/>
        <v>2914</v>
      </c>
      <c r="S16" s="2046">
        <f t="shared" si="0"/>
        <v>3461</v>
      </c>
    </row>
    <row r="17" spans="1:19" s="1005" customFormat="1" ht="35.1" customHeight="1">
      <c r="A17" s="1032" t="s">
        <v>1051</v>
      </c>
      <c r="B17" s="1031" t="s">
        <v>1042</v>
      </c>
      <c r="C17" s="2037">
        <v>207</v>
      </c>
      <c r="D17" s="2047">
        <v>1363</v>
      </c>
      <c r="E17" s="2037">
        <f t="shared" si="4"/>
        <v>1570</v>
      </c>
      <c r="F17" s="2025">
        <v>63</v>
      </c>
      <c r="G17" s="2025">
        <v>56</v>
      </c>
      <c r="H17" s="2025">
        <f t="shared" si="1"/>
        <v>119</v>
      </c>
      <c r="I17" s="2025">
        <v>92</v>
      </c>
      <c r="J17" s="2025">
        <v>509</v>
      </c>
      <c r="K17" s="2025">
        <f t="shared" si="2"/>
        <v>601</v>
      </c>
      <c r="L17" s="2025">
        <v>15</v>
      </c>
      <c r="M17" s="2025">
        <v>82</v>
      </c>
      <c r="N17" s="2025">
        <f t="shared" si="3"/>
        <v>97</v>
      </c>
      <c r="O17" s="1032" t="s">
        <v>1051</v>
      </c>
      <c r="P17" s="2058" t="s">
        <v>1042</v>
      </c>
      <c r="Q17" s="2059">
        <f t="shared" si="0"/>
        <v>718</v>
      </c>
      <c r="R17" s="2059">
        <f t="shared" si="0"/>
        <v>3008</v>
      </c>
      <c r="S17" s="2048">
        <f t="shared" si="0"/>
        <v>3726</v>
      </c>
    </row>
    <row r="18" spans="1:19" s="1005" customFormat="1" ht="35.1" customHeight="1">
      <c r="A18" s="2027" t="s">
        <v>1052</v>
      </c>
      <c r="B18" s="1039" t="s">
        <v>1044</v>
      </c>
      <c r="C18" s="2060">
        <f>SUM(C16:C17)</f>
        <v>340</v>
      </c>
      <c r="D18" s="2061">
        <f>SUM(D16:D17)</f>
        <v>2322</v>
      </c>
      <c r="E18" s="2062">
        <f t="shared" si="4"/>
        <v>2662</v>
      </c>
      <c r="F18" s="2060">
        <f>SUM(F16:F17)</f>
        <v>100</v>
      </c>
      <c r="G18" s="2060">
        <f>SUM(G16:G17)</f>
        <v>268</v>
      </c>
      <c r="H18" s="2060">
        <f t="shared" si="1"/>
        <v>368</v>
      </c>
      <c r="I18" s="2060">
        <f>SUM(I16:I17)</f>
        <v>179</v>
      </c>
      <c r="J18" s="2060">
        <f>SUM(J16:J17)</f>
        <v>852</v>
      </c>
      <c r="K18" s="2060">
        <f t="shared" si="2"/>
        <v>1031</v>
      </c>
      <c r="L18" s="2060">
        <f>SUM(L16:L17)</f>
        <v>24</v>
      </c>
      <c r="M18" s="2060">
        <f>SUM(M16:M17)</f>
        <v>208</v>
      </c>
      <c r="N18" s="2060">
        <f t="shared" si="3"/>
        <v>232</v>
      </c>
      <c r="O18" s="2027" t="s">
        <v>1052</v>
      </c>
      <c r="P18" s="1039" t="s">
        <v>1044</v>
      </c>
      <c r="Q18" s="2067">
        <f t="shared" si="0"/>
        <v>1265</v>
      </c>
      <c r="R18" s="2067">
        <f t="shared" si="0"/>
        <v>5922</v>
      </c>
      <c r="S18" s="2067">
        <f t="shared" si="0"/>
        <v>7187</v>
      </c>
    </row>
    <row r="19" spans="1:19" s="1053" customFormat="1" ht="15" customHeight="1">
      <c r="A19" s="2030" t="s">
        <v>1498</v>
      </c>
      <c r="B19" s="2031"/>
      <c r="N19" s="1054" t="s">
        <v>1237</v>
      </c>
      <c r="O19" s="2032"/>
      <c r="P19" s="2068"/>
      <c r="Q19" s="2068"/>
      <c r="R19" s="2068"/>
      <c r="S19" s="2031"/>
    </row>
    <row r="20" spans="1:19" s="994" customFormat="1" ht="23.25">
      <c r="A20" s="2008" t="s">
        <v>1514</v>
      </c>
      <c r="B20" s="2009"/>
      <c r="C20" s="2033"/>
      <c r="D20" s="2033"/>
      <c r="E20" s="2010"/>
      <c r="F20" s="2010"/>
      <c r="G20" s="2010"/>
      <c r="H20" s="2010"/>
      <c r="I20" s="2010" t="s">
        <v>169</v>
      </c>
      <c r="J20" s="2010"/>
      <c r="K20" s="2010"/>
      <c r="L20" s="2010"/>
      <c r="M20" s="2010"/>
      <c r="N20" s="2011" t="s">
        <v>1515</v>
      </c>
      <c r="O20" s="2009"/>
      <c r="P20" s="2009"/>
      <c r="Q20" s="2009"/>
      <c r="R20" s="2009"/>
      <c r="S20" s="2009"/>
    </row>
    <row r="21" spans="1:19" s="1005" customFormat="1" ht="19.5" customHeight="1">
      <c r="A21" s="4884" t="s">
        <v>1036</v>
      </c>
      <c r="B21" s="4885"/>
      <c r="C21" s="2013" t="s">
        <v>160</v>
      </c>
      <c r="D21" s="1059"/>
      <c r="E21" s="1060" t="s">
        <v>64</v>
      </c>
      <c r="F21" s="1058" t="s">
        <v>65</v>
      </c>
      <c r="G21" s="1059"/>
      <c r="H21" s="1060" t="s">
        <v>66</v>
      </c>
      <c r="I21" s="1058" t="s">
        <v>161</v>
      </c>
      <c r="J21" s="1059"/>
      <c r="K21" s="1060" t="s">
        <v>68</v>
      </c>
      <c r="L21" s="1058" t="s">
        <v>69</v>
      </c>
      <c r="M21" s="1059"/>
      <c r="N21" s="1060" t="s">
        <v>70</v>
      </c>
      <c r="O21" s="2034"/>
      <c r="P21" s="2034"/>
      <c r="Q21" s="2034"/>
      <c r="R21" s="2034"/>
      <c r="S21" s="2034"/>
    </row>
    <row r="22" spans="1:19" s="1005" customFormat="1" ht="19.5" customHeight="1">
      <c r="A22" s="4886" t="s">
        <v>1038</v>
      </c>
      <c r="B22" s="4887"/>
      <c r="C22" s="997" t="s">
        <v>572</v>
      </c>
      <c r="D22" s="2017" t="s">
        <v>573</v>
      </c>
      <c r="E22" s="2017" t="s">
        <v>95</v>
      </c>
      <c r="F22" s="2017" t="s">
        <v>572</v>
      </c>
      <c r="G22" s="2017" t="s">
        <v>573</v>
      </c>
      <c r="H22" s="2017" t="s">
        <v>95</v>
      </c>
      <c r="I22" s="2017" t="s">
        <v>572</v>
      </c>
      <c r="J22" s="2017" t="s">
        <v>573</v>
      </c>
      <c r="K22" s="2017" t="s">
        <v>95</v>
      </c>
      <c r="L22" s="2017" t="s">
        <v>572</v>
      </c>
      <c r="M22" s="2017" t="s">
        <v>573</v>
      </c>
      <c r="N22" s="2017" t="s">
        <v>95</v>
      </c>
      <c r="O22" s="2034"/>
      <c r="P22" s="2034"/>
      <c r="Q22" s="2034"/>
      <c r="R22" s="2034"/>
      <c r="S22" s="2034"/>
    </row>
    <row r="23" spans="1:19" s="1005" customFormat="1" ht="19.5" customHeight="1">
      <c r="A23" s="1018"/>
      <c r="B23" s="2019"/>
      <c r="C23" s="2035" t="s">
        <v>561</v>
      </c>
      <c r="D23" s="2020" t="s">
        <v>562</v>
      </c>
      <c r="E23" s="2020" t="s">
        <v>96</v>
      </c>
      <c r="F23" s="2020" t="s">
        <v>561</v>
      </c>
      <c r="G23" s="2020" t="s">
        <v>562</v>
      </c>
      <c r="H23" s="2020" t="s">
        <v>96</v>
      </c>
      <c r="I23" s="2020" t="s">
        <v>561</v>
      </c>
      <c r="J23" s="2020" t="s">
        <v>562</v>
      </c>
      <c r="K23" s="2020" t="s">
        <v>96</v>
      </c>
      <c r="L23" s="2020" t="s">
        <v>561</v>
      </c>
      <c r="M23" s="2020" t="s">
        <v>562</v>
      </c>
      <c r="N23" s="2020" t="s">
        <v>96</v>
      </c>
      <c r="O23" s="2034"/>
      <c r="P23" s="2034"/>
      <c r="Q23" s="2034"/>
      <c r="R23" s="2034"/>
      <c r="S23" s="2034"/>
    </row>
    <row r="24" spans="1:19" s="1005" customFormat="1" ht="34.5" customHeight="1">
      <c r="A24" s="2023" t="s">
        <v>1040</v>
      </c>
      <c r="B24" s="1025" t="s">
        <v>1039</v>
      </c>
      <c r="C24" s="1063">
        <v>8</v>
      </c>
      <c r="D24" s="1063">
        <v>577</v>
      </c>
      <c r="E24" s="1063">
        <f>SUM(C24:D24)</f>
        <v>585</v>
      </c>
      <c r="F24" s="1063">
        <v>5</v>
      </c>
      <c r="G24" s="1063">
        <v>393</v>
      </c>
      <c r="H24" s="1063">
        <f>SUM(F24:G24)</f>
        <v>398</v>
      </c>
      <c r="I24" s="1063">
        <v>19</v>
      </c>
      <c r="J24" s="1063">
        <v>1185</v>
      </c>
      <c r="K24" s="1063">
        <f>SUM(I24:J24)</f>
        <v>1204</v>
      </c>
      <c r="L24" s="1063">
        <v>4</v>
      </c>
      <c r="M24" s="1063">
        <v>302</v>
      </c>
      <c r="N24" s="1063">
        <f>SUM(L24:M24)</f>
        <v>306</v>
      </c>
      <c r="O24" s="2034"/>
      <c r="P24" s="2034"/>
      <c r="Q24" s="2034"/>
      <c r="R24" s="2034"/>
      <c r="S24" s="2034"/>
    </row>
    <row r="25" spans="1:19" s="1005" customFormat="1" ht="34.5" customHeight="1">
      <c r="A25" s="1032" t="s">
        <v>1246</v>
      </c>
      <c r="B25" s="1031" t="s">
        <v>1042</v>
      </c>
      <c r="C25" s="2025">
        <v>3</v>
      </c>
      <c r="D25" s="2025">
        <v>302</v>
      </c>
      <c r="E25" s="2025">
        <f t="shared" ref="E25:E35" si="5">SUM(C25:D25)</f>
        <v>305</v>
      </c>
      <c r="F25" s="2025">
        <v>0</v>
      </c>
      <c r="G25" s="2025">
        <v>265</v>
      </c>
      <c r="H25" s="2025">
        <f t="shared" ref="H25:H35" si="6">SUM(F25:G25)</f>
        <v>265</v>
      </c>
      <c r="I25" s="2025">
        <v>34</v>
      </c>
      <c r="J25" s="2025">
        <v>655</v>
      </c>
      <c r="K25" s="2025">
        <f t="shared" ref="K25:K35" si="7">SUM(I25:J25)</f>
        <v>689</v>
      </c>
      <c r="L25" s="2025">
        <v>3</v>
      </c>
      <c r="M25" s="2025">
        <v>186</v>
      </c>
      <c r="N25" s="2025">
        <f t="shared" ref="N25:N35" si="8">SUM(L25:M25)</f>
        <v>189</v>
      </c>
      <c r="O25" s="2034"/>
      <c r="P25" s="2034"/>
      <c r="Q25" s="2034"/>
      <c r="R25" s="2034"/>
      <c r="S25" s="2034"/>
    </row>
    <row r="26" spans="1:19" s="1005" customFormat="1" ht="34.5" customHeight="1">
      <c r="A26" s="2027" t="s">
        <v>1045</v>
      </c>
      <c r="B26" s="1035" t="s">
        <v>1044</v>
      </c>
      <c r="C26" s="2063">
        <f>SUM(C24:C25)</f>
        <v>11</v>
      </c>
      <c r="D26" s="2063">
        <f>SUM(D24:D25)</f>
        <v>879</v>
      </c>
      <c r="E26" s="2063">
        <f t="shared" si="5"/>
        <v>890</v>
      </c>
      <c r="F26" s="2063">
        <f>SUM(F24:F25)</f>
        <v>5</v>
      </c>
      <c r="G26" s="2063">
        <f>SUM(G24:G25)</f>
        <v>658</v>
      </c>
      <c r="H26" s="2063">
        <f t="shared" si="6"/>
        <v>663</v>
      </c>
      <c r="I26" s="2063">
        <f>SUM(I24:I25)</f>
        <v>53</v>
      </c>
      <c r="J26" s="2063">
        <f>SUM(J24:J25)</f>
        <v>1840</v>
      </c>
      <c r="K26" s="2063">
        <f t="shared" si="7"/>
        <v>1893</v>
      </c>
      <c r="L26" s="2063">
        <f>SUM(L24:L25)</f>
        <v>7</v>
      </c>
      <c r="M26" s="2063">
        <f>SUM(M24:M25)</f>
        <v>488</v>
      </c>
      <c r="N26" s="2063">
        <f t="shared" si="8"/>
        <v>495</v>
      </c>
      <c r="O26" s="2034"/>
      <c r="P26" s="2034"/>
      <c r="Q26" s="2034"/>
      <c r="R26" s="2034"/>
      <c r="S26" s="2034"/>
    </row>
    <row r="27" spans="1:19" s="1005" customFormat="1" ht="34.5" customHeight="1">
      <c r="A27" s="2023" t="s">
        <v>1046</v>
      </c>
      <c r="B27" s="1025" t="s">
        <v>1039</v>
      </c>
      <c r="C27" s="1063">
        <v>64</v>
      </c>
      <c r="D27" s="1063">
        <v>25</v>
      </c>
      <c r="E27" s="1063">
        <f t="shared" si="5"/>
        <v>89</v>
      </c>
      <c r="F27" s="1063">
        <v>12</v>
      </c>
      <c r="G27" s="1063">
        <v>58</v>
      </c>
      <c r="H27" s="1063">
        <f t="shared" si="6"/>
        <v>70</v>
      </c>
      <c r="I27" s="1063">
        <v>17</v>
      </c>
      <c r="J27" s="1063">
        <v>524</v>
      </c>
      <c r="K27" s="1063">
        <f t="shared" si="7"/>
        <v>541</v>
      </c>
      <c r="L27" s="1063">
        <v>4</v>
      </c>
      <c r="M27" s="1063">
        <v>32</v>
      </c>
      <c r="N27" s="1063">
        <f t="shared" si="8"/>
        <v>36</v>
      </c>
      <c r="O27" s="2034"/>
      <c r="P27" s="2034"/>
      <c r="Q27" s="2034"/>
      <c r="R27" s="2034"/>
      <c r="S27" s="2034"/>
    </row>
    <row r="28" spans="1:19" s="1005" customFormat="1" ht="34.5" customHeight="1">
      <c r="A28" s="1032" t="s">
        <v>1047</v>
      </c>
      <c r="B28" s="1031" t="s">
        <v>1042</v>
      </c>
      <c r="C28" s="2025">
        <v>61</v>
      </c>
      <c r="D28" s="2025">
        <v>641</v>
      </c>
      <c r="E28" s="2025">
        <f t="shared" si="5"/>
        <v>702</v>
      </c>
      <c r="F28" s="2025">
        <v>0</v>
      </c>
      <c r="G28" s="2025">
        <v>644</v>
      </c>
      <c r="H28" s="2025">
        <f t="shared" si="6"/>
        <v>644</v>
      </c>
      <c r="I28" s="2025">
        <v>82</v>
      </c>
      <c r="J28" s="2025">
        <v>1668</v>
      </c>
      <c r="K28" s="2025">
        <f t="shared" si="7"/>
        <v>1750</v>
      </c>
      <c r="L28" s="2025">
        <v>46</v>
      </c>
      <c r="M28" s="2025">
        <v>462</v>
      </c>
      <c r="N28" s="2025">
        <f t="shared" si="8"/>
        <v>508</v>
      </c>
      <c r="O28" s="2034"/>
      <c r="P28" s="2034"/>
      <c r="Q28" s="2034"/>
      <c r="R28" s="2034"/>
      <c r="S28" s="2034"/>
    </row>
    <row r="29" spans="1:19" s="1005" customFormat="1" ht="34.5" customHeight="1">
      <c r="A29" s="2027" t="s">
        <v>121</v>
      </c>
      <c r="B29" s="1035" t="s">
        <v>1044</v>
      </c>
      <c r="C29" s="2063">
        <f>SUM(C27:C28)</f>
        <v>125</v>
      </c>
      <c r="D29" s="2063">
        <f>SUM(D27:D28)</f>
        <v>666</v>
      </c>
      <c r="E29" s="2063">
        <f t="shared" si="5"/>
        <v>791</v>
      </c>
      <c r="F29" s="2063">
        <f>SUM(F27:F28)</f>
        <v>12</v>
      </c>
      <c r="G29" s="2063">
        <f>SUM(G27:G28)</f>
        <v>702</v>
      </c>
      <c r="H29" s="2063">
        <f t="shared" si="6"/>
        <v>714</v>
      </c>
      <c r="I29" s="2063">
        <f>SUM(I27:I28)</f>
        <v>99</v>
      </c>
      <c r="J29" s="2063">
        <f>SUM(J27:J28)</f>
        <v>2192</v>
      </c>
      <c r="K29" s="2063">
        <f t="shared" si="7"/>
        <v>2291</v>
      </c>
      <c r="L29" s="2063">
        <f>SUM(L27:L28)</f>
        <v>50</v>
      </c>
      <c r="M29" s="2063">
        <f>SUM(M27:M28)</f>
        <v>494</v>
      </c>
      <c r="N29" s="2063">
        <f t="shared" si="8"/>
        <v>544</v>
      </c>
      <c r="O29" s="2034"/>
      <c r="P29" s="2034"/>
      <c r="Q29" s="2034"/>
      <c r="R29" s="2034"/>
      <c r="S29" s="2034"/>
    </row>
    <row r="30" spans="1:19" s="1005" customFormat="1" ht="34.5" customHeight="1">
      <c r="A30" s="2023" t="s">
        <v>1048</v>
      </c>
      <c r="B30" s="1025" t="s">
        <v>1039</v>
      </c>
      <c r="C30" s="1063">
        <v>0</v>
      </c>
      <c r="D30" s="1063">
        <v>0</v>
      </c>
      <c r="E30" s="1063">
        <f t="shared" si="5"/>
        <v>0</v>
      </c>
      <c r="F30" s="1063">
        <v>0</v>
      </c>
      <c r="G30" s="1063">
        <v>0</v>
      </c>
      <c r="H30" s="1063">
        <f t="shared" si="6"/>
        <v>0</v>
      </c>
      <c r="I30" s="1063">
        <v>0</v>
      </c>
      <c r="J30" s="1063">
        <v>4</v>
      </c>
      <c r="K30" s="1063">
        <f t="shared" si="7"/>
        <v>4</v>
      </c>
      <c r="L30" s="1063">
        <v>0</v>
      </c>
      <c r="M30" s="1063">
        <v>3</v>
      </c>
      <c r="N30" s="1063">
        <f t="shared" si="8"/>
        <v>3</v>
      </c>
      <c r="O30" s="2034"/>
      <c r="P30" s="2034"/>
      <c r="Q30" s="2034"/>
      <c r="R30" s="2034"/>
      <c r="S30" s="2034"/>
    </row>
    <row r="31" spans="1:19" s="1005" customFormat="1" ht="34.5" customHeight="1">
      <c r="A31" s="1032"/>
      <c r="B31" s="1031" t="s">
        <v>1042</v>
      </c>
      <c r="C31" s="2025">
        <v>0</v>
      </c>
      <c r="D31" s="2025">
        <v>0</v>
      </c>
      <c r="E31" s="2025">
        <f t="shared" si="5"/>
        <v>0</v>
      </c>
      <c r="F31" s="2025">
        <v>0</v>
      </c>
      <c r="G31" s="2025">
        <v>0</v>
      </c>
      <c r="H31" s="2025">
        <f t="shared" si="6"/>
        <v>0</v>
      </c>
      <c r="I31" s="2025">
        <v>0</v>
      </c>
      <c r="J31" s="2025">
        <v>0</v>
      </c>
      <c r="K31" s="2025">
        <f t="shared" si="7"/>
        <v>0</v>
      </c>
      <c r="L31" s="2025">
        <v>0</v>
      </c>
      <c r="M31" s="2025">
        <v>0</v>
      </c>
      <c r="N31" s="2025">
        <f t="shared" si="8"/>
        <v>0</v>
      </c>
      <c r="O31" s="2034"/>
      <c r="P31" s="2034"/>
      <c r="Q31" s="2034"/>
      <c r="R31" s="2034"/>
      <c r="S31" s="2034"/>
    </row>
    <row r="32" spans="1:19" s="1005" customFormat="1" ht="34.5" customHeight="1">
      <c r="A32" s="2027" t="s">
        <v>1049</v>
      </c>
      <c r="B32" s="1035" t="s">
        <v>1044</v>
      </c>
      <c r="C32" s="2063">
        <f>SUM(C30:C31)</f>
        <v>0</v>
      </c>
      <c r="D32" s="2063">
        <f>SUM(D30:D31)</f>
        <v>0</v>
      </c>
      <c r="E32" s="2063">
        <f t="shared" si="5"/>
        <v>0</v>
      </c>
      <c r="F32" s="2063">
        <f>SUM(F30:F31)</f>
        <v>0</v>
      </c>
      <c r="G32" s="2063">
        <f>SUM(G30:G31)</f>
        <v>0</v>
      </c>
      <c r="H32" s="2063">
        <f t="shared" si="6"/>
        <v>0</v>
      </c>
      <c r="I32" s="2063">
        <f>SUM(I30:I31)</f>
        <v>0</v>
      </c>
      <c r="J32" s="2063">
        <f>SUM(J30:J31)</f>
        <v>4</v>
      </c>
      <c r="K32" s="2063">
        <f t="shared" si="7"/>
        <v>4</v>
      </c>
      <c r="L32" s="2063">
        <f>SUM(L30:L31)</f>
        <v>0</v>
      </c>
      <c r="M32" s="2063">
        <f>SUM(M30:M31)</f>
        <v>3</v>
      </c>
      <c r="N32" s="2063">
        <f t="shared" si="8"/>
        <v>3</v>
      </c>
      <c r="O32" s="2034"/>
      <c r="P32" s="2034"/>
      <c r="Q32" s="2034"/>
      <c r="R32" s="2034"/>
      <c r="S32" s="2034"/>
    </row>
    <row r="33" spans="1:19" s="1005" customFormat="1" ht="34.5" customHeight="1">
      <c r="A33" s="2023" t="s">
        <v>1050</v>
      </c>
      <c r="B33" s="1025" t="s">
        <v>1039</v>
      </c>
      <c r="C33" s="1063">
        <v>76</v>
      </c>
      <c r="D33" s="1063">
        <v>172</v>
      </c>
      <c r="E33" s="1063">
        <f t="shared" si="5"/>
        <v>248</v>
      </c>
      <c r="F33" s="1063">
        <v>56</v>
      </c>
      <c r="G33" s="1063">
        <v>139</v>
      </c>
      <c r="H33" s="1063">
        <f t="shared" si="6"/>
        <v>195</v>
      </c>
      <c r="I33" s="1063">
        <v>25</v>
      </c>
      <c r="J33" s="1063">
        <v>244</v>
      </c>
      <c r="K33" s="1063">
        <f t="shared" si="7"/>
        <v>269</v>
      </c>
      <c r="L33" s="1063">
        <v>4</v>
      </c>
      <c r="M33" s="1063">
        <v>73</v>
      </c>
      <c r="N33" s="1063">
        <f t="shared" si="8"/>
        <v>77</v>
      </c>
      <c r="O33" s="2034"/>
      <c r="P33" s="2034"/>
      <c r="Q33" s="2034"/>
      <c r="R33" s="2034"/>
      <c r="S33" s="2034"/>
    </row>
    <row r="34" spans="1:19" s="1005" customFormat="1" ht="34.5" customHeight="1">
      <c r="A34" s="1032" t="s">
        <v>1051</v>
      </c>
      <c r="B34" s="1031" t="s">
        <v>1042</v>
      </c>
      <c r="C34" s="2025">
        <v>77</v>
      </c>
      <c r="D34" s="2025">
        <v>55</v>
      </c>
      <c r="E34" s="2025">
        <f t="shared" si="5"/>
        <v>132</v>
      </c>
      <c r="F34" s="2025">
        <v>3</v>
      </c>
      <c r="G34" s="2025">
        <v>99</v>
      </c>
      <c r="H34" s="2025">
        <f t="shared" si="6"/>
        <v>102</v>
      </c>
      <c r="I34" s="2025">
        <v>152</v>
      </c>
      <c r="J34" s="2025">
        <v>351</v>
      </c>
      <c r="K34" s="2025">
        <f t="shared" si="7"/>
        <v>503</v>
      </c>
      <c r="L34" s="2025">
        <v>38</v>
      </c>
      <c r="M34" s="2025">
        <v>90</v>
      </c>
      <c r="N34" s="2025">
        <f t="shared" si="8"/>
        <v>128</v>
      </c>
      <c r="O34" s="2034"/>
      <c r="P34" s="2034"/>
      <c r="Q34" s="2034"/>
      <c r="R34" s="2034"/>
      <c r="S34" s="2034"/>
    </row>
    <row r="35" spans="1:19" s="1005" customFormat="1" ht="34.5" customHeight="1">
      <c r="A35" s="2027" t="s">
        <v>1052</v>
      </c>
      <c r="B35" s="1035" t="s">
        <v>1044</v>
      </c>
      <c r="C35" s="2063">
        <f>SUM(C33:C34)</f>
        <v>153</v>
      </c>
      <c r="D35" s="2063">
        <f>SUM(D33:D34)</f>
        <v>227</v>
      </c>
      <c r="E35" s="2063">
        <f t="shared" si="5"/>
        <v>380</v>
      </c>
      <c r="F35" s="2063">
        <f>SUM(F33:F34)</f>
        <v>59</v>
      </c>
      <c r="G35" s="2063">
        <f>SUM(G33:G34)</f>
        <v>238</v>
      </c>
      <c r="H35" s="2063">
        <f t="shared" si="6"/>
        <v>297</v>
      </c>
      <c r="I35" s="2063">
        <f>SUM(I33:I34)</f>
        <v>177</v>
      </c>
      <c r="J35" s="2063">
        <f>SUM(J33:J34)</f>
        <v>595</v>
      </c>
      <c r="K35" s="2063">
        <f t="shared" si="7"/>
        <v>772</v>
      </c>
      <c r="L35" s="2063">
        <f>SUM(L33:L34)</f>
        <v>42</v>
      </c>
      <c r="M35" s="2063">
        <f>SUM(M33:M34)</f>
        <v>163</v>
      </c>
      <c r="N35" s="2063">
        <f t="shared" si="8"/>
        <v>205</v>
      </c>
      <c r="O35" s="2034"/>
      <c r="P35" s="2034"/>
      <c r="Q35" s="2034"/>
      <c r="R35" s="2034"/>
      <c r="S35" s="2034"/>
    </row>
    <row r="36" spans="1:19" s="994" customFormat="1" ht="23.25">
      <c r="A36" s="2008" t="s">
        <v>1514</v>
      </c>
      <c r="B36" s="2009"/>
      <c r="C36" s="2033"/>
      <c r="D36" s="2033"/>
      <c r="E36" s="2010"/>
      <c r="F36" s="2010"/>
      <c r="G36" s="2010"/>
      <c r="H36" s="2010"/>
      <c r="I36" s="2010" t="s">
        <v>169</v>
      </c>
      <c r="J36" s="2010"/>
      <c r="K36" s="2010"/>
      <c r="L36" s="2010"/>
      <c r="M36" s="2010"/>
      <c r="N36" s="2011" t="s">
        <v>1515</v>
      </c>
      <c r="O36" s="2009"/>
      <c r="P36" s="2009"/>
      <c r="Q36" s="2009"/>
      <c r="R36" s="2009"/>
      <c r="S36" s="2009"/>
    </row>
    <row r="37" spans="1:19" s="1005" customFormat="1" ht="19.5" customHeight="1">
      <c r="A37" s="4884" t="s">
        <v>1036</v>
      </c>
      <c r="B37" s="4885"/>
      <c r="C37" s="2013" t="s">
        <v>71</v>
      </c>
      <c r="D37" s="1059"/>
      <c r="E37" s="2052" t="s">
        <v>72</v>
      </c>
      <c r="F37" s="1058" t="s">
        <v>73</v>
      </c>
      <c r="G37" s="1059"/>
      <c r="H37" s="1060" t="s">
        <v>74</v>
      </c>
      <c r="I37" s="1058" t="s">
        <v>162</v>
      </c>
      <c r="J37" s="1059"/>
      <c r="K37" s="1060" t="s">
        <v>76</v>
      </c>
      <c r="L37" s="1058" t="s">
        <v>77</v>
      </c>
      <c r="M37" s="1059"/>
      <c r="N37" s="1060" t="s">
        <v>78</v>
      </c>
      <c r="O37" s="2034"/>
      <c r="P37" s="2034"/>
      <c r="Q37" s="2034"/>
      <c r="R37" s="2034"/>
      <c r="S37" s="2034"/>
    </row>
    <row r="38" spans="1:19" s="1005" customFormat="1" ht="19.5" customHeight="1">
      <c r="A38" s="4886" t="s">
        <v>1038</v>
      </c>
      <c r="B38" s="4887"/>
      <c r="C38" s="2017" t="s">
        <v>572</v>
      </c>
      <c r="D38" s="2017" t="s">
        <v>573</v>
      </c>
      <c r="E38" s="2017" t="s">
        <v>95</v>
      </c>
      <c r="F38" s="2017" t="s">
        <v>572</v>
      </c>
      <c r="G38" s="2017" t="s">
        <v>573</v>
      </c>
      <c r="H38" s="2017" t="s">
        <v>95</v>
      </c>
      <c r="I38" s="2017" t="s">
        <v>572</v>
      </c>
      <c r="J38" s="2017" t="s">
        <v>573</v>
      </c>
      <c r="K38" s="2017" t="s">
        <v>95</v>
      </c>
      <c r="L38" s="2017" t="s">
        <v>572</v>
      </c>
      <c r="M38" s="2017" t="s">
        <v>573</v>
      </c>
      <c r="N38" s="2017" t="s">
        <v>95</v>
      </c>
      <c r="O38" s="2034"/>
      <c r="P38" s="2034"/>
      <c r="Q38" s="2034"/>
      <c r="R38" s="2034"/>
      <c r="S38" s="2034"/>
    </row>
    <row r="39" spans="1:19" s="1005" customFormat="1" ht="19.5" customHeight="1">
      <c r="A39" s="1018"/>
      <c r="B39" s="2019"/>
      <c r="C39" s="2020" t="s">
        <v>561</v>
      </c>
      <c r="D39" s="2020" t="s">
        <v>562</v>
      </c>
      <c r="E39" s="2020" t="s">
        <v>96</v>
      </c>
      <c r="F39" s="2020" t="s">
        <v>561</v>
      </c>
      <c r="G39" s="2020" t="s">
        <v>562</v>
      </c>
      <c r="H39" s="2020" t="s">
        <v>96</v>
      </c>
      <c r="I39" s="2020" t="s">
        <v>561</v>
      </c>
      <c r="J39" s="2020" t="s">
        <v>562</v>
      </c>
      <c r="K39" s="2020" t="s">
        <v>96</v>
      </c>
      <c r="L39" s="2020" t="s">
        <v>561</v>
      </c>
      <c r="M39" s="2020" t="s">
        <v>562</v>
      </c>
      <c r="N39" s="2020" t="s">
        <v>96</v>
      </c>
      <c r="O39" s="2034"/>
      <c r="P39" s="2034"/>
      <c r="Q39" s="2034"/>
      <c r="R39" s="2034"/>
      <c r="S39" s="2034"/>
    </row>
    <row r="40" spans="1:19" s="1005" customFormat="1" ht="34.5" customHeight="1">
      <c r="A40" s="2023" t="s">
        <v>1040</v>
      </c>
      <c r="B40" s="1025" t="s">
        <v>1039</v>
      </c>
      <c r="C40" s="1063">
        <v>0</v>
      </c>
      <c r="D40" s="1063">
        <v>129</v>
      </c>
      <c r="E40" s="1063">
        <f>SUM(C40:D40)</f>
        <v>129</v>
      </c>
      <c r="F40" s="1063">
        <v>9</v>
      </c>
      <c r="G40" s="1063">
        <v>399</v>
      </c>
      <c r="H40" s="1063">
        <f>SUM(F40:G40)</f>
        <v>408</v>
      </c>
      <c r="I40" s="1063">
        <v>1</v>
      </c>
      <c r="J40" s="1063">
        <v>75</v>
      </c>
      <c r="K40" s="1063">
        <f>SUM(I40:J40)</f>
        <v>76</v>
      </c>
      <c r="L40" s="1063">
        <v>1</v>
      </c>
      <c r="M40" s="1063">
        <v>247</v>
      </c>
      <c r="N40" s="1063">
        <f>SUM(L40:M40)</f>
        <v>248</v>
      </c>
      <c r="O40" s="2034"/>
      <c r="P40" s="2034"/>
      <c r="Q40" s="2034"/>
      <c r="R40" s="2034"/>
      <c r="S40" s="2034"/>
    </row>
    <row r="41" spans="1:19" s="1005" customFormat="1" ht="34.5" customHeight="1">
      <c r="A41" s="1032" t="s">
        <v>1246</v>
      </c>
      <c r="B41" s="1031" t="s">
        <v>1042</v>
      </c>
      <c r="C41" s="2025">
        <v>0</v>
      </c>
      <c r="D41" s="2025">
        <v>72</v>
      </c>
      <c r="E41" s="2025">
        <f t="shared" ref="E41:E51" si="9">SUM(C41:D41)</f>
        <v>72</v>
      </c>
      <c r="F41" s="2025">
        <v>0</v>
      </c>
      <c r="G41" s="2025">
        <v>291</v>
      </c>
      <c r="H41" s="2025">
        <f t="shared" ref="H41:H51" si="10">SUM(F41:G41)</f>
        <v>291</v>
      </c>
      <c r="I41" s="2025">
        <v>0</v>
      </c>
      <c r="J41" s="2025">
        <v>52</v>
      </c>
      <c r="K41" s="2025">
        <f t="shared" ref="K41:K51" si="11">SUM(I41:J41)</f>
        <v>52</v>
      </c>
      <c r="L41" s="2025">
        <v>1</v>
      </c>
      <c r="M41" s="2025">
        <v>105</v>
      </c>
      <c r="N41" s="2025">
        <f t="shared" ref="N41:N51" si="12">SUM(L41:M41)</f>
        <v>106</v>
      </c>
      <c r="O41" s="2034"/>
      <c r="P41" s="2034"/>
      <c r="Q41" s="2034"/>
      <c r="R41" s="2034"/>
      <c r="S41" s="2034"/>
    </row>
    <row r="42" spans="1:19" s="1005" customFormat="1" ht="34.5" customHeight="1">
      <c r="A42" s="2027" t="s">
        <v>1045</v>
      </c>
      <c r="B42" s="1035" t="s">
        <v>1044</v>
      </c>
      <c r="C42" s="2063">
        <f>SUM(C40:C41)</f>
        <v>0</v>
      </c>
      <c r="D42" s="2063">
        <f>SUM(D40:D41)</f>
        <v>201</v>
      </c>
      <c r="E42" s="2063">
        <f t="shared" si="9"/>
        <v>201</v>
      </c>
      <c r="F42" s="2063">
        <f>SUM(F40:F41)</f>
        <v>9</v>
      </c>
      <c r="G42" s="2063">
        <f>SUM(G40:G41)</f>
        <v>690</v>
      </c>
      <c r="H42" s="2063">
        <f t="shared" si="10"/>
        <v>699</v>
      </c>
      <c r="I42" s="2063">
        <f>SUM(I40:I41)</f>
        <v>1</v>
      </c>
      <c r="J42" s="2063">
        <f>SUM(J40:J41)</f>
        <v>127</v>
      </c>
      <c r="K42" s="2063">
        <f t="shared" si="11"/>
        <v>128</v>
      </c>
      <c r="L42" s="2063">
        <f>SUM(L40:L41)</f>
        <v>2</v>
      </c>
      <c r="M42" s="2063">
        <f>SUM(M40:M41)</f>
        <v>352</v>
      </c>
      <c r="N42" s="2063">
        <f t="shared" si="12"/>
        <v>354</v>
      </c>
      <c r="O42" s="2034"/>
      <c r="P42" s="2034"/>
      <c r="Q42" s="2034"/>
      <c r="R42" s="2034"/>
      <c r="S42" s="2034"/>
    </row>
    <row r="43" spans="1:19" s="1005" customFormat="1" ht="34.5" customHeight="1">
      <c r="A43" s="2023" t="s">
        <v>1046</v>
      </c>
      <c r="B43" s="1025" t="s">
        <v>1039</v>
      </c>
      <c r="C43" s="1063">
        <v>7</v>
      </c>
      <c r="D43" s="1063">
        <v>8</v>
      </c>
      <c r="E43" s="1063">
        <f t="shared" si="9"/>
        <v>15</v>
      </c>
      <c r="F43" s="1063">
        <v>11</v>
      </c>
      <c r="G43" s="1063">
        <v>19</v>
      </c>
      <c r="H43" s="1063">
        <f t="shared" si="10"/>
        <v>30</v>
      </c>
      <c r="I43" s="1063">
        <v>2</v>
      </c>
      <c r="J43" s="1063">
        <v>6</v>
      </c>
      <c r="K43" s="1063">
        <f t="shared" si="11"/>
        <v>8</v>
      </c>
      <c r="L43" s="1063">
        <v>17</v>
      </c>
      <c r="M43" s="1063">
        <v>31</v>
      </c>
      <c r="N43" s="1063">
        <f t="shared" si="12"/>
        <v>48</v>
      </c>
      <c r="O43" s="2034"/>
      <c r="P43" s="2034"/>
      <c r="Q43" s="2034"/>
      <c r="R43" s="2034"/>
      <c r="S43" s="2034"/>
    </row>
    <row r="44" spans="1:19" s="1005" customFormat="1" ht="34.5" customHeight="1">
      <c r="A44" s="1032" t="s">
        <v>1047</v>
      </c>
      <c r="B44" s="1031" t="s">
        <v>1042</v>
      </c>
      <c r="C44" s="2025">
        <v>29</v>
      </c>
      <c r="D44" s="2025">
        <v>194</v>
      </c>
      <c r="E44" s="2025">
        <f t="shared" si="9"/>
        <v>223</v>
      </c>
      <c r="F44" s="2025">
        <v>4</v>
      </c>
      <c r="G44" s="2025">
        <v>667</v>
      </c>
      <c r="H44" s="2025">
        <f t="shared" si="10"/>
        <v>671</v>
      </c>
      <c r="I44" s="2025">
        <v>2</v>
      </c>
      <c r="J44" s="2025">
        <v>128</v>
      </c>
      <c r="K44" s="2025">
        <f t="shared" si="11"/>
        <v>130</v>
      </c>
      <c r="L44" s="2025">
        <v>31</v>
      </c>
      <c r="M44" s="2025">
        <v>318</v>
      </c>
      <c r="N44" s="2025">
        <f t="shared" si="12"/>
        <v>349</v>
      </c>
      <c r="O44" s="2034"/>
      <c r="P44" s="2034"/>
      <c r="Q44" s="2034"/>
      <c r="R44" s="2034"/>
      <c r="S44" s="2034"/>
    </row>
    <row r="45" spans="1:19" s="1005" customFormat="1" ht="34.5" customHeight="1">
      <c r="A45" s="2027" t="s">
        <v>121</v>
      </c>
      <c r="B45" s="1035" t="s">
        <v>1044</v>
      </c>
      <c r="C45" s="2060">
        <f>SUM(C43:C44)</f>
        <v>36</v>
      </c>
      <c r="D45" s="2060">
        <f>SUM(D43:D44)</f>
        <v>202</v>
      </c>
      <c r="E45" s="2063">
        <f t="shared" si="9"/>
        <v>238</v>
      </c>
      <c r="F45" s="2060">
        <f>SUM(F43:F44)</f>
        <v>15</v>
      </c>
      <c r="G45" s="2060">
        <f>SUM(G43:G44)</f>
        <v>686</v>
      </c>
      <c r="H45" s="2063">
        <f t="shared" si="10"/>
        <v>701</v>
      </c>
      <c r="I45" s="2060">
        <f>SUM(I43:I44)</f>
        <v>4</v>
      </c>
      <c r="J45" s="2060">
        <f>SUM(J43:J44)</f>
        <v>134</v>
      </c>
      <c r="K45" s="2063">
        <f t="shared" si="11"/>
        <v>138</v>
      </c>
      <c r="L45" s="2060">
        <f>SUM(L43:L44)</f>
        <v>48</v>
      </c>
      <c r="M45" s="2060">
        <f>SUM(M43:M44)</f>
        <v>349</v>
      </c>
      <c r="N45" s="2063">
        <f t="shared" si="12"/>
        <v>397</v>
      </c>
      <c r="O45" s="2034"/>
      <c r="P45" s="2034"/>
      <c r="Q45" s="2034"/>
      <c r="R45" s="2034"/>
      <c r="S45" s="2034"/>
    </row>
    <row r="46" spans="1:19" s="1005" customFormat="1" ht="34.5" customHeight="1">
      <c r="A46" s="2023" t="s">
        <v>1048</v>
      </c>
      <c r="B46" s="1025" t="s">
        <v>1039</v>
      </c>
      <c r="C46" s="1063">
        <v>0</v>
      </c>
      <c r="D46" s="1063">
        <v>0</v>
      </c>
      <c r="E46" s="1063">
        <f t="shared" si="9"/>
        <v>0</v>
      </c>
      <c r="F46" s="1063">
        <v>0</v>
      </c>
      <c r="G46" s="1063">
        <v>3</v>
      </c>
      <c r="H46" s="1063">
        <f t="shared" si="10"/>
        <v>3</v>
      </c>
      <c r="I46" s="1063">
        <v>0</v>
      </c>
      <c r="J46" s="1063">
        <v>1</v>
      </c>
      <c r="K46" s="1063">
        <f t="shared" si="11"/>
        <v>1</v>
      </c>
      <c r="L46" s="1063">
        <v>0</v>
      </c>
      <c r="M46" s="1063">
        <v>0</v>
      </c>
      <c r="N46" s="1063">
        <f t="shared" si="12"/>
        <v>0</v>
      </c>
      <c r="O46" s="2034"/>
      <c r="P46" s="2034"/>
      <c r="Q46" s="2034"/>
      <c r="R46" s="2034"/>
      <c r="S46" s="2034"/>
    </row>
    <row r="47" spans="1:19" s="1005" customFormat="1" ht="34.5" customHeight="1">
      <c r="A47" s="1032"/>
      <c r="B47" s="1031" t="s">
        <v>1042</v>
      </c>
      <c r="C47" s="2025">
        <v>0</v>
      </c>
      <c r="D47" s="2025">
        <v>0</v>
      </c>
      <c r="E47" s="2025">
        <f t="shared" si="9"/>
        <v>0</v>
      </c>
      <c r="F47" s="2025">
        <v>0</v>
      </c>
      <c r="G47" s="2025">
        <v>0</v>
      </c>
      <c r="H47" s="2025">
        <f t="shared" si="10"/>
        <v>0</v>
      </c>
      <c r="I47" s="2025">
        <v>0</v>
      </c>
      <c r="J47" s="2025">
        <v>0</v>
      </c>
      <c r="K47" s="2025">
        <f t="shared" si="11"/>
        <v>0</v>
      </c>
      <c r="L47" s="2025">
        <v>0</v>
      </c>
      <c r="M47" s="2025">
        <v>0</v>
      </c>
      <c r="N47" s="2025">
        <f t="shared" si="12"/>
        <v>0</v>
      </c>
      <c r="O47" s="2034"/>
      <c r="P47" s="2034"/>
      <c r="Q47" s="2034"/>
      <c r="R47" s="2034"/>
      <c r="S47" s="2034"/>
    </row>
    <row r="48" spans="1:19" s="1005" customFormat="1" ht="34.5" customHeight="1">
      <c r="A48" s="2027" t="s">
        <v>1049</v>
      </c>
      <c r="B48" s="1035" t="s">
        <v>1044</v>
      </c>
      <c r="C48" s="2063">
        <f>SUM(C46:C47)</f>
        <v>0</v>
      </c>
      <c r="D48" s="2063">
        <f>SUM(D46:D47)</f>
        <v>0</v>
      </c>
      <c r="E48" s="2063">
        <f t="shared" si="9"/>
        <v>0</v>
      </c>
      <c r="F48" s="2063">
        <f>SUM(F46:F47)</f>
        <v>0</v>
      </c>
      <c r="G48" s="2063">
        <f>SUM(G46:G47)</f>
        <v>3</v>
      </c>
      <c r="H48" s="2063">
        <f t="shared" si="10"/>
        <v>3</v>
      </c>
      <c r="I48" s="2063">
        <f>SUM(I46:I47)</f>
        <v>0</v>
      </c>
      <c r="J48" s="2063">
        <f>SUM(J46:J47)</f>
        <v>1</v>
      </c>
      <c r="K48" s="2063">
        <f t="shared" si="11"/>
        <v>1</v>
      </c>
      <c r="L48" s="2063">
        <f>SUM(L46:L47)</f>
        <v>0</v>
      </c>
      <c r="M48" s="2063">
        <f>SUM(M46:M47)</f>
        <v>0</v>
      </c>
      <c r="N48" s="2063">
        <f t="shared" si="12"/>
        <v>0</v>
      </c>
      <c r="O48" s="2034"/>
      <c r="P48" s="2034"/>
      <c r="Q48" s="2034"/>
      <c r="R48" s="2034"/>
      <c r="S48" s="2034"/>
    </row>
    <row r="49" spans="1:19" s="1005" customFormat="1" ht="34.5" customHeight="1">
      <c r="A49" s="2023" t="s">
        <v>1050</v>
      </c>
      <c r="B49" s="1025" t="s">
        <v>1039</v>
      </c>
      <c r="C49" s="1063">
        <v>0</v>
      </c>
      <c r="D49" s="1063">
        <v>54</v>
      </c>
      <c r="E49" s="1063">
        <f t="shared" si="9"/>
        <v>54</v>
      </c>
      <c r="F49" s="1063">
        <v>17</v>
      </c>
      <c r="G49" s="1063">
        <v>155</v>
      </c>
      <c r="H49" s="1063">
        <f t="shared" si="10"/>
        <v>172</v>
      </c>
      <c r="I49" s="1063">
        <v>8</v>
      </c>
      <c r="J49" s="1063">
        <v>42</v>
      </c>
      <c r="K49" s="1063">
        <f t="shared" si="11"/>
        <v>50</v>
      </c>
      <c r="L49" s="1063">
        <v>19</v>
      </c>
      <c r="M49" s="1063">
        <v>77</v>
      </c>
      <c r="N49" s="1063">
        <f t="shared" si="12"/>
        <v>96</v>
      </c>
      <c r="O49" s="2034"/>
      <c r="P49" s="2034"/>
      <c r="Q49" s="2034"/>
      <c r="R49" s="2034"/>
      <c r="S49" s="2034"/>
    </row>
    <row r="50" spans="1:19" s="1005" customFormat="1" ht="34.5" customHeight="1">
      <c r="A50" s="1032" t="s">
        <v>1051</v>
      </c>
      <c r="B50" s="1031" t="s">
        <v>1042</v>
      </c>
      <c r="C50" s="2025">
        <v>1</v>
      </c>
      <c r="D50" s="2025">
        <v>27</v>
      </c>
      <c r="E50" s="2025">
        <f t="shared" si="9"/>
        <v>28</v>
      </c>
      <c r="F50" s="2025">
        <v>3</v>
      </c>
      <c r="G50" s="2025">
        <v>100</v>
      </c>
      <c r="H50" s="2025">
        <f t="shared" si="10"/>
        <v>103</v>
      </c>
      <c r="I50" s="2025">
        <v>4</v>
      </c>
      <c r="J50" s="2025">
        <v>25</v>
      </c>
      <c r="K50" s="2025">
        <f t="shared" si="11"/>
        <v>29</v>
      </c>
      <c r="L50" s="2025">
        <v>43</v>
      </c>
      <c r="M50" s="2025">
        <v>60</v>
      </c>
      <c r="N50" s="2025">
        <f t="shared" si="12"/>
        <v>103</v>
      </c>
      <c r="O50" s="2034"/>
      <c r="P50" s="2034"/>
      <c r="Q50" s="2034"/>
      <c r="R50" s="2034"/>
      <c r="S50" s="2034"/>
    </row>
    <row r="51" spans="1:19" s="1005" customFormat="1" ht="34.5" customHeight="1">
      <c r="A51" s="2027" t="s">
        <v>1052</v>
      </c>
      <c r="B51" s="1039" t="s">
        <v>1044</v>
      </c>
      <c r="C51" s="2029">
        <f>SUM(C49:C50)</f>
        <v>1</v>
      </c>
      <c r="D51" s="2029">
        <f>SUM(D49:D50)</f>
        <v>81</v>
      </c>
      <c r="E51" s="2029">
        <f t="shared" si="9"/>
        <v>82</v>
      </c>
      <c r="F51" s="2029">
        <f>SUM(F49:F50)</f>
        <v>20</v>
      </c>
      <c r="G51" s="2029">
        <f>SUM(G49:G50)</f>
        <v>255</v>
      </c>
      <c r="H51" s="2029">
        <f t="shared" si="10"/>
        <v>275</v>
      </c>
      <c r="I51" s="2029">
        <f>SUM(I49:I50)</f>
        <v>12</v>
      </c>
      <c r="J51" s="2029">
        <f>SUM(J49:J50)</f>
        <v>67</v>
      </c>
      <c r="K51" s="2029">
        <f t="shared" si="11"/>
        <v>79</v>
      </c>
      <c r="L51" s="2029">
        <f>SUM(L49:L50)</f>
        <v>62</v>
      </c>
      <c r="M51" s="2029">
        <f>SUM(M49:M50)</f>
        <v>137</v>
      </c>
      <c r="N51" s="2029">
        <f t="shared" si="12"/>
        <v>199</v>
      </c>
      <c r="O51" s="2034"/>
      <c r="P51" s="2039"/>
      <c r="Q51" s="2034"/>
      <c r="R51" s="2034"/>
      <c r="S51" s="2034"/>
    </row>
    <row r="52" spans="1:19" s="994" customFormat="1" ht="23.25">
      <c r="A52" s="2008" t="s">
        <v>1514</v>
      </c>
      <c r="B52" s="2009"/>
      <c r="C52" s="2033"/>
      <c r="D52" s="2033"/>
      <c r="E52" s="2010"/>
      <c r="F52" s="2010"/>
      <c r="G52" s="2010"/>
      <c r="H52" s="2010"/>
      <c r="I52" s="2010" t="s">
        <v>169</v>
      </c>
      <c r="J52" s="2010"/>
      <c r="K52" s="2010"/>
      <c r="L52" s="2010"/>
      <c r="M52" s="2010"/>
      <c r="N52" s="2011" t="s">
        <v>1515</v>
      </c>
      <c r="O52" s="2009"/>
      <c r="P52" s="2009"/>
      <c r="Q52" s="2009"/>
      <c r="R52" s="2009"/>
      <c r="S52" s="2009"/>
    </row>
    <row r="53" spans="1:19" s="1005" customFormat="1" ht="19.5" customHeight="1">
      <c r="A53" s="4884" t="s">
        <v>1036</v>
      </c>
      <c r="B53" s="4885"/>
      <c r="C53" s="1058" t="s">
        <v>79</v>
      </c>
      <c r="D53" s="1059"/>
      <c r="E53" s="1060" t="s">
        <v>163</v>
      </c>
      <c r="F53" s="2013" t="s">
        <v>164</v>
      </c>
      <c r="G53" s="1059"/>
      <c r="H53" s="2052" t="s">
        <v>82</v>
      </c>
      <c r="I53" s="1058" t="s">
        <v>83</v>
      </c>
      <c r="J53" s="1059"/>
      <c r="K53" s="1060" t="s">
        <v>84</v>
      </c>
      <c r="L53" s="1058" t="s">
        <v>85</v>
      </c>
      <c r="M53" s="1059"/>
      <c r="N53" s="1060" t="s">
        <v>86</v>
      </c>
      <c r="O53" s="2034"/>
      <c r="P53" s="2034"/>
      <c r="Q53" s="2034"/>
      <c r="R53" s="2034"/>
      <c r="S53" s="2034"/>
    </row>
    <row r="54" spans="1:19" s="1005" customFormat="1" ht="19.5" customHeight="1">
      <c r="A54" s="4886" t="s">
        <v>1038</v>
      </c>
      <c r="B54" s="4887"/>
      <c r="C54" s="2017" t="s">
        <v>572</v>
      </c>
      <c r="D54" s="2017" t="s">
        <v>573</v>
      </c>
      <c r="E54" s="2017" t="s">
        <v>95</v>
      </c>
      <c r="F54" s="2017" t="s">
        <v>572</v>
      </c>
      <c r="G54" s="2017" t="s">
        <v>573</v>
      </c>
      <c r="H54" s="2017" t="s">
        <v>95</v>
      </c>
      <c r="I54" s="2017" t="s">
        <v>572</v>
      </c>
      <c r="J54" s="2017" t="s">
        <v>573</v>
      </c>
      <c r="K54" s="2017" t="s">
        <v>95</v>
      </c>
      <c r="L54" s="2017" t="s">
        <v>572</v>
      </c>
      <c r="M54" s="2017" t="s">
        <v>573</v>
      </c>
      <c r="N54" s="2017" t="s">
        <v>95</v>
      </c>
      <c r="O54" s="2034"/>
      <c r="P54" s="2034"/>
      <c r="Q54" s="2034"/>
      <c r="R54" s="2034"/>
      <c r="S54" s="2034"/>
    </row>
    <row r="55" spans="1:19" s="1005" customFormat="1" ht="19.5" customHeight="1">
      <c r="A55" s="1018"/>
      <c r="B55" s="2019"/>
      <c r="C55" s="2020" t="s">
        <v>561</v>
      </c>
      <c r="D55" s="2020" t="s">
        <v>562</v>
      </c>
      <c r="E55" s="2020" t="s">
        <v>96</v>
      </c>
      <c r="F55" s="2020" t="s">
        <v>561</v>
      </c>
      <c r="G55" s="2020" t="s">
        <v>562</v>
      </c>
      <c r="H55" s="2020" t="s">
        <v>96</v>
      </c>
      <c r="I55" s="2020" t="s">
        <v>561</v>
      </c>
      <c r="J55" s="2020" t="s">
        <v>562</v>
      </c>
      <c r="K55" s="2020" t="s">
        <v>96</v>
      </c>
      <c r="L55" s="2020" t="s">
        <v>561</v>
      </c>
      <c r="M55" s="2020" t="s">
        <v>562</v>
      </c>
      <c r="N55" s="2020" t="s">
        <v>96</v>
      </c>
      <c r="O55" s="2034"/>
      <c r="P55" s="2034"/>
      <c r="Q55" s="2034"/>
      <c r="R55" s="2034"/>
      <c r="S55" s="2034"/>
    </row>
    <row r="56" spans="1:19" s="1005" customFormat="1" ht="34.5" customHeight="1">
      <c r="A56" s="2023" t="s">
        <v>1040</v>
      </c>
      <c r="B56" s="1025" t="s">
        <v>1039</v>
      </c>
      <c r="C56" s="1063">
        <v>1</v>
      </c>
      <c r="D56" s="1063">
        <v>223</v>
      </c>
      <c r="E56" s="1063">
        <f>SUM(C56:D56)</f>
        <v>224</v>
      </c>
      <c r="F56" s="1063">
        <v>6</v>
      </c>
      <c r="G56" s="1063">
        <v>74</v>
      </c>
      <c r="H56" s="1063">
        <f>SUM(F56:G56)</f>
        <v>80</v>
      </c>
      <c r="I56" s="1063">
        <v>2</v>
      </c>
      <c r="J56" s="1063">
        <v>153</v>
      </c>
      <c r="K56" s="1063">
        <f>SUM(I56:J56)</f>
        <v>155</v>
      </c>
      <c r="L56" s="1063">
        <v>2</v>
      </c>
      <c r="M56" s="1063">
        <v>122</v>
      </c>
      <c r="N56" s="1063">
        <f>SUM(L56:M56)</f>
        <v>124</v>
      </c>
      <c r="O56" s="2034"/>
      <c r="P56" s="2034"/>
      <c r="Q56" s="2034"/>
      <c r="R56" s="2034"/>
      <c r="S56" s="2034"/>
    </row>
    <row r="57" spans="1:19" s="1005" customFormat="1" ht="34.5" customHeight="1">
      <c r="A57" s="1032" t="s">
        <v>1246</v>
      </c>
      <c r="B57" s="1031" t="s">
        <v>1042</v>
      </c>
      <c r="C57" s="2025">
        <v>0</v>
      </c>
      <c r="D57" s="2025">
        <v>129</v>
      </c>
      <c r="E57" s="2025">
        <f t="shared" ref="E57:E67" si="13">SUM(C57:D57)</f>
        <v>129</v>
      </c>
      <c r="F57" s="2025">
        <v>0</v>
      </c>
      <c r="G57" s="2025">
        <v>34</v>
      </c>
      <c r="H57" s="2025">
        <f t="shared" ref="H57:H67" si="14">SUM(F57:G57)</f>
        <v>34</v>
      </c>
      <c r="I57" s="2025">
        <v>0</v>
      </c>
      <c r="J57" s="2025">
        <v>115</v>
      </c>
      <c r="K57" s="2025">
        <f t="shared" ref="K57:K67" si="15">SUM(I57:J57)</f>
        <v>115</v>
      </c>
      <c r="L57" s="2025">
        <v>0</v>
      </c>
      <c r="M57" s="2025">
        <v>65</v>
      </c>
      <c r="N57" s="2025">
        <f t="shared" ref="N57:N67" si="16">SUM(L57:M57)</f>
        <v>65</v>
      </c>
      <c r="O57" s="2034"/>
      <c r="P57" s="2034"/>
      <c r="Q57" s="2034"/>
      <c r="R57" s="2034"/>
      <c r="S57" s="2034"/>
    </row>
    <row r="58" spans="1:19" s="1005" customFormat="1" ht="34.5" customHeight="1">
      <c r="A58" s="2027" t="s">
        <v>1045</v>
      </c>
      <c r="B58" s="1035" t="s">
        <v>1044</v>
      </c>
      <c r="C58" s="2063">
        <f>SUM(C56:C57)</f>
        <v>1</v>
      </c>
      <c r="D58" s="2063">
        <f>SUM(D56:D57)</f>
        <v>352</v>
      </c>
      <c r="E58" s="2063">
        <f t="shared" si="13"/>
        <v>353</v>
      </c>
      <c r="F58" s="2063">
        <f>SUM(F56:F57)</f>
        <v>6</v>
      </c>
      <c r="G58" s="2063">
        <f>SUM(G56:G57)</f>
        <v>108</v>
      </c>
      <c r="H58" s="2063">
        <f t="shared" si="14"/>
        <v>114</v>
      </c>
      <c r="I58" s="2063">
        <f>SUM(I56:I57)</f>
        <v>2</v>
      </c>
      <c r="J58" s="2063">
        <f>SUM(J56:J57)</f>
        <v>268</v>
      </c>
      <c r="K58" s="2063">
        <f t="shared" si="15"/>
        <v>270</v>
      </c>
      <c r="L58" s="2063">
        <f>SUM(L56:L57)</f>
        <v>2</v>
      </c>
      <c r="M58" s="2063">
        <f>SUM(M56:M57)</f>
        <v>187</v>
      </c>
      <c r="N58" s="2063">
        <f t="shared" si="16"/>
        <v>189</v>
      </c>
      <c r="O58" s="2034"/>
      <c r="P58" s="2034"/>
      <c r="Q58" s="2034"/>
      <c r="R58" s="2034"/>
      <c r="S58" s="2034"/>
    </row>
    <row r="59" spans="1:19" s="1005" customFormat="1" ht="34.5" customHeight="1">
      <c r="A59" s="2023" t="s">
        <v>1046</v>
      </c>
      <c r="B59" s="1025" t="s">
        <v>1039</v>
      </c>
      <c r="C59" s="1063">
        <v>6</v>
      </c>
      <c r="D59" s="1063">
        <v>29</v>
      </c>
      <c r="E59" s="1063">
        <f t="shared" si="13"/>
        <v>35</v>
      </c>
      <c r="F59" s="1063">
        <v>5</v>
      </c>
      <c r="G59" s="1063">
        <v>5</v>
      </c>
      <c r="H59" s="1063">
        <f t="shared" si="14"/>
        <v>10</v>
      </c>
      <c r="I59" s="1063">
        <v>14</v>
      </c>
      <c r="J59" s="1063">
        <v>10</v>
      </c>
      <c r="K59" s="1063">
        <f t="shared" si="15"/>
        <v>24</v>
      </c>
      <c r="L59" s="1063">
        <v>7</v>
      </c>
      <c r="M59" s="1063">
        <v>11</v>
      </c>
      <c r="N59" s="1063">
        <f t="shared" si="16"/>
        <v>18</v>
      </c>
      <c r="O59" s="2034"/>
      <c r="P59" s="2034"/>
      <c r="Q59" s="2034"/>
      <c r="R59" s="2034"/>
      <c r="S59" s="2034"/>
    </row>
    <row r="60" spans="1:19" s="1005" customFormat="1" ht="34.5" customHeight="1">
      <c r="A60" s="1032" t="s">
        <v>1047</v>
      </c>
      <c r="B60" s="1031" t="s">
        <v>1042</v>
      </c>
      <c r="C60" s="2025">
        <v>2</v>
      </c>
      <c r="D60" s="2025">
        <v>362</v>
      </c>
      <c r="E60" s="2025">
        <f t="shared" si="13"/>
        <v>364</v>
      </c>
      <c r="F60" s="2025">
        <v>16</v>
      </c>
      <c r="G60" s="2025">
        <v>92</v>
      </c>
      <c r="H60" s="2025">
        <f t="shared" si="14"/>
        <v>108</v>
      </c>
      <c r="I60" s="2025">
        <v>10</v>
      </c>
      <c r="J60" s="2025">
        <v>255</v>
      </c>
      <c r="K60" s="2025">
        <f t="shared" si="15"/>
        <v>265</v>
      </c>
      <c r="L60" s="2025">
        <v>2</v>
      </c>
      <c r="M60" s="2025">
        <v>173</v>
      </c>
      <c r="N60" s="2025">
        <f t="shared" si="16"/>
        <v>175</v>
      </c>
      <c r="O60" s="2034"/>
      <c r="P60" s="2034"/>
      <c r="Q60" s="2034"/>
      <c r="R60" s="2034"/>
      <c r="S60" s="2034"/>
    </row>
    <row r="61" spans="1:19" s="1005" customFormat="1" ht="34.5" customHeight="1">
      <c r="A61" s="2027" t="s">
        <v>121</v>
      </c>
      <c r="B61" s="1035" t="s">
        <v>1044</v>
      </c>
      <c r="C61" s="2063">
        <f>SUM(C59:C60)</f>
        <v>8</v>
      </c>
      <c r="D61" s="2063">
        <f>SUM(D59:D60)</f>
        <v>391</v>
      </c>
      <c r="E61" s="2063">
        <f t="shared" si="13"/>
        <v>399</v>
      </c>
      <c r="F61" s="2063">
        <f>SUM(F59:F60)</f>
        <v>21</v>
      </c>
      <c r="G61" s="2063">
        <f>SUM(G59:G60)</f>
        <v>97</v>
      </c>
      <c r="H61" s="2063">
        <f t="shared" si="14"/>
        <v>118</v>
      </c>
      <c r="I61" s="2063">
        <f>SUM(I59:I60)</f>
        <v>24</v>
      </c>
      <c r="J61" s="2063">
        <f>SUM(J59:J60)</f>
        <v>265</v>
      </c>
      <c r="K61" s="2063">
        <f t="shared" si="15"/>
        <v>289</v>
      </c>
      <c r="L61" s="2063">
        <f>SUM(L59:L60)</f>
        <v>9</v>
      </c>
      <c r="M61" s="2063">
        <f>SUM(M59:M60)</f>
        <v>184</v>
      </c>
      <c r="N61" s="2063">
        <f t="shared" si="16"/>
        <v>193</v>
      </c>
      <c r="O61" s="2034"/>
      <c r="P61" s="2034"/>
      <c r="Q61" s="2034"/>
      <c r="R61" s="2034"/>
      <c r="S61" s="2034"/>
    </row>
    <row r="62" spans="1:19" s="1005" customFormat="1" ht="34.5" customHeight="1">
      <c r="A62" s="2023" t="s">
        <v>1048</v>
      </c>
      <c r="B62" s="1025" t="s">
        <v>1039</v>
      </c>
      <c r="C62" s="1063">
        <v>0</v>
      </c>
      <c r="D62" s="1063">
        <v>1</v>
      </c>
      <c r="E62" s="1063">
        <f t="shared" si="13"/>
        <v>1</v>
      </c>
      <c r="F62" s="1063">
        <v>0</v>
      </c>
      <c r="G62" s="1063">
        <v>0</v>
      </c>
      <c r="H62" s="1063">
        <f t="shared" si="14"/>
        <v>0</v>
      </c>
      <c r="I62" s="1063">
        <v>0</v>
      </c>
      <c r="J62" s="1063">
        <v>2</v>
      </c>
      <c r="K62" s="1063">
        <f t="shared" si="15"/>
        <v>2</v>
      </c>
      <c r="L62" s="1063">
        <v>0</v>
      </c>
      <c r="M62" s="1063">
        <v>0</v>
      </c>
      <c r="N62" s="1063">
        <f t="shared" si="16"/>
        <v>0</v>
      </c>
      <c r="O62" s="2034"/>
      <c r="P62" s="2034"/>
      <c r="Q62" s="2034"/>
      <c r="R62" s="2034"/>
      <c r="S62" s="2034"/>
    </row>
    <row r="63" spans="1:19" s="1005" customFormat="1" ht="34.5" customHeight="1">
      <c r="A63" s="1032"/>
      <c r="B63" s="1031" t="s">
        <v>1042</v>
      </c>
      <c r="C63" s="2025">
        <v>0</v>
      </c>
      <c r="D63" s="2025">
        <v>0</v>
      </c>
      <c r="E63" s="2025">
        <f t="shared" si="13"/>
        <v>0</v>
      </c>
      <c r="F63" s="2025">
        <v>0</v>
      </c>
      <c r="G63" s="2025">
        <v>0</v>
      </c>
      <c r="H63" s="2025">
        <f t="shared" si="14"/>
        <v>0</v>
      </c>
      <c r="I63" s="2025">
        <v>0</v>
      </c>
      <c r="J63" s="2025">
        <v>0</v>
      </c>
      <c r="K63" s="2025">
        <f t="shared" si="15"/>
        <v>0</v>
      </c>
      <c r="L63" s="2025">
        <v>0</v>
      </c>
      <c r="M63" s="2025">
        <v>0</v>
      </c>
      <c r="N63" s="2025">
        <f t="shared" si="16"/>
        <v>0</v>
      </c>
      <c r="O63" s="2034"/>
      <c r="P63" s="2034"/>
      <c r="Q63" s="2034"/>
      <c r="R63" s="2034"/>
      <c r="S63" s="2034"/>
    </row>
    <row r="64" spans="1:19" s="1005" customFormat="1" ht="34.5" customHeight="1">
      <c r="A64" s="2027" t="s">
        <v>1049</v>
      </c>
      <c r="B64" s="1035" t="s">
        <v>1044</v>
      </c>
      <c r="C64" s="2063">
        <f>SUM(C62:C63)</f>
        <v>0</v>
      </c>
      <c r="D64" s="2063">
        <f>SUM(D62:D63)</f>
        <v>1</v>
      </c>
      <c r="E64" s="2063">
        <f t="shared" si="13"/>
        <v>1</v>
      </c>
      <c r="F64" s="2063">
        <f>SUM(F62:F63)</f>
        <v>0</v>
      </c>
      <c r="G64" s="2063">
        <f>SUM(G62:G63)</f>
        <v>0</v>
      </c>
      <c r="H64" s="2063">
        <f t="shared" si="14"/>
        <v>0</v>
      </c>
      <c r="I64" s="2063">
        <f>SUM(I62:I63)</f>
        <v>0</v>
      </c>
      <c r="J64" s="2063">
        <f>SUM(J62:J63)</f>
        <v>2</v>
      </c>
      <c r="K64" s="2063">
        <f t="shared" si="15"/>
        <v>2</v>
      </c>
      <c r="L64" s="2063">
        <f>SUM(L62:L63)</f>
        <v>0</v>
      </c>
      <c r="M64" s="2063">
        <f>SUM(M62:M63)</f>
        <v>0</v>
      </c>
      <c r="N64" s="2063">
        <f t="shared" si="16"/>
        <v>0</v>
      </c>
      <c r="O64" s="2034"/>
      <c r="P64" s="2034"/>
      <c r="Q64" s="2034"/>
      <c r="R64" s="2034"/>
      <c r="S64" s="2034"/>
    </row>
    <row r="65" spans="1:19" s="1005" customFormat="1" ht="34.5" customHeight="1">
      <c r="A65" s="2023" t="s">
        <v>1050</v>
      </c>
      <c r="B65" s="1025" t="s">
        <v>1039</v>
      </c>
      <c r="C65" s="1063">
        <v>14</v>
      </c>
      <c r="D65" s="1063">
        <v>74</v>
      </c>
      <c r="E65" s="1063">
        <f t="shared" si="13"/>
        <v>88</v>
      </c>
      <c r="F65" s="1063">
        <v>4</v>
      </c>
      <c r="G65" s="1063">
        <v>33</v>
      </c>
      <c r="H65" s="1063">
        <f t="shared" si="14"/>
        <v>37</v>
      </c>
      <c r="I65" s="1063">
        <v>26</v>
      </c>
      <c r="J65" s="1063">
        <v>58</v>
      </c>
      <c r="K65" s="1063">
        <f t="shared" si="15"/>
        <v>84</v>
      </c>
      <c r="L65" s="1063">
        <v>9</v>
      </c>
      <c r="M65" s="1063">
        <v>45</v>
      </c>
      <c r="N65" s="1063">
        <f t="shared" si="16"/>
        <v>54</v>
      </c>
      <c r="O65" s="2034"/>
      <c r="P65" s="2034"/>
      <c r="Q65" s="2034"/>
      <c r="R65" s="2034"/>
      <c r="S65" s="2034"/>
    </row>
    <row r="66" spans="1:19" s="1005" customFormat="1" ht="34.5" customHeight="1">
      <c r="A66" s="1032" t="s">
        <v>1051</v>
      </c>
      <c r="B66" s="1031" t="s">
        <v>1042</v>
      </c>
      <c r="C66" s="2025">
        <v>1</v>
      </c>
      <c r="D66" s="2025">
        <v>63</v>
      </c>
      <c r="E66" s="2025">
        <f t="shared" si="13"/>
        <v>64</v>
      </c>
      <c r="F66" s="2025">
        <v>1</v>
      </c>
      <c r="G66" s="2025">
        <v>20</v>
      </c>
      <c r="H66" s="2025">
        <f t="shared" si="14"/>
        <v>21</v>
      </c>
      <c r="I66" s="2025">
        <v>13</v>
      </c>
      <c r="J66" s="2025">
        <v>39</v>
      </c>
      <c r="K66" s="2025">
        <f t="shared" si="15"/>
        <v>52</v>
      </c>
      <c r="L66" s="2025">
        <v>0</v>
      </c>
      <c r="M66" s="2025">
        <v>29</v>
      </c>
      <c r="N66" s="2025">
        <f t="shared" si="16"/>
        <v>29</v>
      </c>
      <c r="O66" s="2034"/>
      <c r="P66" s="2034"/>
      <c r="Q66" s="2034"/>
      <c r="R66" s="2034"/>
      <c r="S66" s="2034"/>
    </row>
    <row r="67" spans="1:19" s="1005" customFormat="1" ht="34.5" customHeight="1">
      <c r="A67" s="2027" t="s">
        <v>1052</v>
      </c>
      <c r="B67" s="1039" t="s">
        <v>1044</v>
      </c>
      <c r="C67" s="2029">
        <f>SUM(C65:C66)</f>
        <v>15</v>
      </c>
      <c r="D67" s="2029">
        <f>SUM(D65:D66)</f>
        <v>137</v>
      </c>
      <c r="E67" s="2029">
        <f t="shared" si="13"/>
        <v>152</v>
      </c>
      <c r="F67" s="2029">
        <f>SUM(F65:F66)</f>
        <v>5</v>
      </c>
      <c r="G67" s="2029">
        <f>SUM(G65:G66)</f>
        <v>53</v>
      </c>
      <c r="H67" s="2029">
        <f t="shared" si="14"/>
        <v>58</v>
      </c>
      <c r="I67" s="2029">
        <f>SUM(I65:I66)</f>
        <v>39</v>
      </c>
      <c r="J67" s="2029">
        <f>SUM(J65:J66)</f>
        <v>97</v>
      </c>
      <c r="K67" s="2029">
        <f t="shared" si="15"/>
        <v>136</v>
      </c>
      <c r="L67" s="2029">
        <f>SUM(L65:L66)</f>
        <v>9</v>
      </c>
      <c r="M67" s="2029">
        <f>SUM(M65:M66)</f>
        <v>74</v>
      </c>
      <c r="N67" s="2029">
        <f t="shared" si="16"/>
        <v>83</v>
      </c>
      <c r="O67" s="2034"/>
      <c r="P67" s="2034"/>
      <c r="Q67" s="2034"/>
      <c r="R67" s="2034"/>
      <c r="S67" s="2034"/>
    </row>
    <row r="68" spans="1:19" s="994" customFormat="1" ht="23.25">
      <c r="A68" s="2008" t="s">
        <v>1514</v>
      </c>
      <c r="B68" s="2009"/>
      <c r="C68" s="2033"/>
      <c r="D68" s="2033"/>
      <c r="E68" s="2010"/>
      <c r="F68" s="2010"/>
      <c r="G68" s="2010"/>
      <c r="H68" s="2010"/>
      <c r="I68" s="2010" t="s">
        <v>169</v>
      </c>
      <c r="J68" s="2010"/>
      <c r="K68" s="2010"/>
      <c r="L68" s="2010"/>
      <c r="M68" s="2010"/>
      <c r="N68" s="2011" t="s">
        <v>1515</v>
      </c>
      <c r="O68" s="2009"/>
      <c r="P68" s="2009"/>
      <c r="Q68" s="2009"/>
      <c r="R68" s="2009"/>
      <c r="S68" s="2009"/>
    </row>
    <row r="69" spans="1:19" s="1005" customFormat="1" ht="19.5" customHeight="1">
      <c r="A69" s="4884" t="s">
        <v>1036</v>
      </c>
      <c r="B69" s="4885"/>
      <c r="C69" s="1058" t="s">
        <v>165</v>
      </c>
      <c r="D69" s="1059"/>
      <c r="E69" s="1060" t="s">
        <v>88</v>
      </c>
      <c r="F69" s="1058" t="s">
        <v>89</v>
      </c>
      <c r="G69" s="1059"/>
      <c r="H69" s="1060" t="s">
        <v>90</v>
      </c>
      <c r="I69" s="1059" t="s">
        <v>91</v>
      </c>
      <c r="J69" s="1059"/>
      <c r="K69" s="1060" t="s">
        <v>92</v>
      </c>
      <c r="L69" s="2040" t="s">
        <v>93</v>
      </c>
      <c r="M69" s="2015"/>
      <c r="N69" s="2041" t="s">
        <v>94</v>
      </c>
      <c r="O69" s="2034"/>
      <c r="P69" s="2034"/>
      <c r="Q69" s="2034"/>
      <c r="R69" s="2034"/>
      <c r="S69" s="2034"/>
    </row>
    <row r="70" spans="1:19" s="1005" customFormat="1" ht="19.5" customHeight="1">
      <c r="A70" s="4886" t="s">
        <v>1038</v>
      </c>
      <c r="B70" s="4887"/>
      <c r="C70" s="2017" t="s">
        <v>572</v>
      </c>
      <c r="D70" s="2017" t="s">
        <v>573</v>
      </c>
      <c r="E70" s="2017" t="s">
        <v>95</v>
      </c>
      <c r="F70" s="2017" t="s">
        <v>572</v>
      </c>
      <c r="G70" s="2017" t="s">
        <v>573</v>
      </c>
      <c r="H70" s="2017" t="s">
        <v>95</v>
      </c>
      <c r="I70" s="2017" t="s">
        <v>572</v>
      </c>
      <c r="J70" s="2017" t="s">
        <v>573</v>
      </c>
      <c r="K70" s="2017" t="s">
        <v>95</v>
      </c>
      <c r="L70" s="2017" t="s">
        <v>572</v>
      </c>
      <c r="M70" s="2017" t="s">
        <v>573</v>
      </c>
      <c r="N70" s="2017" t="s">
        <v>95</v>
      </c>
      <c r="O70" s="2034"/>
      <c r="P70" s="2034"/>
      <c r="Q70" s="2034"/>
      <c r="R70" s="2034"/>
      <c r="S70" s="2034"/>
    </row>
    <row r="71" spans="1:19" s="1005" customFormat="1" ht="19.5" customHeight="1">
      <c r="A71" s="1018"/>
      <c r="B71" s="2019"/>
      <c r="C71" s="2020" t="s">
        <v>561</v>
      </c>
      <c r="D71" s="2020" t="s">
        <v>562</v>
      </c>
      <c r="E71" s="2020" t="s">
        <v>96</v>
      </c>
      <c r="F71" s="2020" t="s">
        <v>561</v>
      </c>
      <c r="G71" s="2020" t="s">
        <v>562</v>
      </c>
      <c r="H71" s="2020" t="s">
        <v>96</v>
      </c>
      <c r="I71" s="2020" t="s">
        <v>561</v>
      </c>
      <c r="J71" s="2020" t="s">
        <v>562</v>
      </c>
      <c r="K71" s="2020" t="s">
        <v>96</v>
      </c>
      <c r="L71" s="2020" t="s">
        <v>561</v>
      </c>
      <c r="M71" s="2020" t="s">
        <v>562</v>
      </c>
      <c r="N71" s="2020" t="s">
        <v>96</v>
      </c>
      <c r="O71" s="2034"/>
      <c r="P71" s="2034"/>
      <c r="Q71" s="2034"/>
      <c r="R71" s="2034"/>
      <c r="S71" s="2034"/>
    </row>
    <row r="72" spans="1:19" s="1005" customFormat="1" ht="34.5" customHeight="1">
      <c r="A72" s="2023" t="s">
        <v>1040</v>
      </c>
      <c r="B72" s="1025" t="s">
        <v>1039</v>
      </c>
      <c r="C72" s="1024">
        <v>1</v>
      </c>
      <c r="D72" s="1024">
        <v>53</v>
      </c>
      <c r="E72" s="1024">
        <f>SUM(C72:D72)</f>
        <v>54</v>
      </c>
      <c r="F72" s="1024">
        <v>2</v>
      </c>
      <c r="G72" s="1024">
        <v>76</v>
      </c>
      <c r="H72" s="1024">
        <f>SUM(F72:G72)</f>
        <v>78</v>
      </c>
      <c r="I72" s="1024">
        <v>0</v>
      </c>
      <c r="J72" s="1024">
        <v>56</v>
      </c>
      <c r="K72" s="1024">
        <f>SUM(I72:J72)</f>
        <v>56</v>
      </c>
      <c r="L72" s="1024">
        <v>0</v>
      </c>
      <c r="M72" s="1024">
        <v>62</v>
      </c>
      <c r="N72" s="1024">
        <f>SUM(L72:M72)</f>
        <v>62</v>
      </c>
      <c r="O72" s="2034"/>
      <c r="P72" s="2034"/>
      <c r="Q72" s="2034"/>
      <c r="R72" s="2034"/>
      <c r="S72" s="2034"/>
    </row>
    <row r="73" spans="1:19" s="1005" customFormat="1" ht="34.5" customHeight="1">
      <c r="A73" s="1032" t="s">
        <v>1246</v>
      </c>
      <c r="B73" s="1031" t="s">
        <v>1042</v>
      </c>
      <c r="C73" s="2037">
        <v>0</v>
      </c>
      <c r="D73" s="2037">
        <v>65</v>
      </c>
      <c r="E73" s="2037">
        <f t="shared" ref="E73:E83" si="17">SUM(C73:D73)</f>
        <v>65</v>
      </c>
      <c r="F73" s="2037">
        <v>0</v>
      </c>
      <c r="G73" s="2037">
        <v>26</v>
      </c>
      <c r="H73" s="2037">
        <f t="shared" ref="H73:H83" si="18">SUM(F73:G73)</f>
        <v>26</v>
      </c>
      <c r="I73" s="2037">
        <v>1</v>
      </c>
      <c r="J73" s="2037">
        <v>14</v>
      </c>
      <c r="K73" s="2037">
        <f t="shared" ref="K73:K83" si="19">SUM(I73:J73)</f>
        <v>15</v>
      </c>
      <c r="L73" s="2037">
        <v>0</v>
      </c>
      <c r="M73" s="2037">
        <v>33</v>
      </c>
      <c r="N73" s="2037">
        <f t="shared" ref="N73:N83" si="20">SUM(L73:M73)</f>
        <v>33</v>
      </c>
      <c r="O73" s="2034"/>
      <c r="P73" s="2034"/>
      <c r="Q73" s="2034"/>
      <c r="R73" s="2034"/>
      <c r="S73" s="2034"/>
    </row>
    <row r="74" spans="1:19" s="1005" customFormat="1" ht="34.5" customHeight="1">
      <c r="A74" s="2027" t="s">
        <v>1045</v>
      </c>
      <c r="B74" s="1035" t="s">
        <v>1044</v>
      </c>
      <c r="C74" s="2063">
        <f>SUM(C72:C73)</f>
        <v>1</v>
      </c>
      <c r="D74" s="2063">
        <f>SUM(D72:D73)</f>
        <v>118</v>
      </c>
      <c r="E74" s="2066">
        <f t="shared" si="17"/>
        <v>119</v>
      </c>
      <c r="F74" s="2063">
        <f>SUM(F72:F73)</f>
        <v>2</v>
      </c>
      <c r="G74" s="2063">
        <f>SUM(G72:G73)</f>
        <v>102</v>
      </c>
      <c r="H74" s="2066">
        <f t="shared" si="18"/>
        <v>104</v>
      </c>
      <c r="I74" s="2063">
        <f>SUM(I72:I73)</f>
        <v>1</v>
      </c>
      <c r="J74" s="2063">
        <f>SUM(J72:J73)</f>
        <v>70</v>
      </c>
      <c r="K74" s="2066">
        <f t="shared" si="19"/>
        <v>71</v>
      </c>
      <c r="L74" s="2063">
        <f>SUM(L72:L73)</f>
        <v>0</v>
      </c>
      <c r="M74" s="2063">
        <f>SUM(M72:M73)</f>
        <v>95</v>
      </c>
      <c r="N74" s="2066">
        <f t="shared" si="20"/>
        <v>95</v>
      </c>
      <c r="O74" s="2034"/>
      <c r="P74" s="2034"/>
      <c r="Q74" s="2034"/>
      <c r="R74" s="2034"/>
      <c r="S74" s="2034"/>
    </row>
    <row r="75" spans="1:19" s="1005" customFormat="1" ht="34.5" customHeight="1">
      <c r="A75" s="2023" t="s">
        <v>1046</v>
      </c>
      <c r="B75" s="1025" t="s">
        <v>1039</v>
      </c>
      <c r="C75" s="1063">
        <v>8</v>
      </c>
      <c r="D75" s="1063">
        <v>1</v>
      </c>
      <c r="E75" s="1024">
        <f t="shared" si="17"/>
        <v>9</v>
      </c>
      <c r="F75" s="1063">
        <v>6</v>
      </c>
      <c r="G75" s="1063">
        <v>7</v>
      </c>
      <c r="H75" s="1024">
        <f t="shared" si="18"/>
        <v>13</v>
      </c>
      <c r="I75" s="1063">
        <v>10</v>
      </c>
      <c r="J75" s="1063">
        <v>9</v>
      </c>
      <c r="K75" s="1024">
        <f t="shared" si="19"/>
        <v>19</v>
      </c>
      <c r="L75" s="1063">
        <v>1</v>
      </c>
      <c r="M75" s="1063">
        <v>8</v>
      </c>
      <c r="N75" s="1024">
        <f t="shared" si="20"/>
        <v>9</v>
      </c>
      <c r="O75" s="2034"/>
      <c r="P75" s="2034"/>
      <c r="Q75" s="2034"/>
      <c r="R75" s="2034"/>
      <c r="S75" s="2034"/>
    </row>
    <row r="76" spans="1:19" s="1005" customFormat="1" ht="34.5" customHeight="1">
      <c r="A76" s="1032" t="s">
        <v>1047</v>
      </c>
      <c r="B76" s="1031" t="s">
        <v>1042</v>
      </c>
      <c r="C76" s="2025">
        <v>2</v>
      </c>
      <c r="D76" s="2025">
        <v>115</v>
      </c>
      <c r="E76" s="2037">
        <f t="shared" si="17"/>
        <v>117</v>
      </c>
      <c r="F76" s="2025">
        <v>0</v>
      </c>
      <c r="G76" s="2025">
        <v>101</v>
      </c>
      <c r="H76" s="2037">
        <f t="shared" si="18"/>
        <v>101</v>
      </c>
      <c r="I76" s="2025">
        <v>0</v>
      </c>
      <c r="J76" s="2025">
        <v>43</v>
      </c>
      <c r="K76" s="2037">
        <f t="shared" si="19"/>
        <v>43</v>
      </c>
      <c r="L76" s="2025">
        <v>2</v>
      </c>
      <c r="M76" s="2025">
        <v>61</v>
      </c>
      <c r="N76" s="2037">
        <f t="shared" si="20"/>
        <v>63</v>
      </c>
      <c r="O76" s="2034"/>
      <c r="P76" s="2034"/>
      <c r="Q76" s="2034"/>
      <c r="R76" s="2034"/>
      <c r="S76" s="2034"/>
    </row>
    <row r="77" spans="1:19" s="1005" customFormat="1" ht="34.5" customHeight="1">
      <c r="A77" s="2027" t="s">
        <v>121</v>
      </c>
      <c r="B77" s="1035" t="s">
        <v>1044</v>
      </c>
      <c r="C77" s="2063">
        <f>SUM(C75:C76)</f>
        <v>10</v>
      </c>
      <c r="D77" s="2063">
        <f>SUM(D75:D76)</f>
        <v>116</v>
      </c>
      <c r="E77" s="2066">
        <f t="shared" si="17"/>
        <v>126</v>
      </c>
      <c r="F77" s="2063">
        <f>SUM(F75:F76)</f>
        <v>6</v>
      </c>
      <c r="G77" s="2063">
        <f>SUM(G75:G76)</f>
        <v>108</v>
      </c>
      <c r="H77" s="2066">
        <f t="shared" si="18"/>
        <v>114</v>
      </c>
      <c r="I77" s="2063">
        <f>SUM(I75:I76)</f>
        <v>10</v>
      </c>
      <c r="J77" s="2063">
        <f>SUM(J75:J76)</f>
        <v>52</v>
      </c>
      <c r="K77" s="2066">
        <f t="shared" si="19"/>
        <v>62</v>
      </c>
      <c r="L77" s="2063">
        <f>SUM(L75:L76)</f>
        <v>3</v>
      </c>
      <c r="M77" s="2063">
        <f>SUM(M75:M76)</f>
        <v>69</v>
      </c>
      <c r="N77" s="2066">
        <f t="shared" si="20"/>
        <v>72</v>
      </c>
      <c r="O77" s="2034"/>
      <c r="P77" s="2034"/>
      <c r="Q77" s="2034"/>
      <c r="R77" s="2034"/>
      <c r="S77" s="2034"/>
    </row>
    <row r="78" spans="1:19" s="1005" customFormat="1" ht="34.5" customHeight="1">
      <c r="A78" s="2023" t="s">
        <v>1048</v>
      </c>
      <c r="B78" s="1025" t="s">
        <v>1039</v>
      </c>
      <c r="C78" s="1063">
        <v>0</v>
      </c>
      <c r="D78" s="1063">
        <v>0</v>
      </c>
      <c r="E78" s="1024">
        <f t="shared" si="17"/>
        <v>0</v>
      </c>
      <c r="F78" s="1063">
        <v>0</v>
      </c>
      <c r="G78" s="1063">
        <v>0</v>
      </c>
      <c r="H78" s="1024">
        <f t="shared" si="18"/>
        <v>0</v>
      </c>
      <c r="I78" s="1063">
        <v>0</v>
      </c>
      <c r="J78" s="1063">
        <v>1</v>
      </c>
      <c r="K78" s="1024">
        <f t="shared" si="19"/>
        <v>1</v>
      </c>
      <c r="L78" s="1063">
        <v>0</v>
      </c>
      <c r="M78" s="1063">
        <v>0</v>
      </c>
      <c r="N78" s="1024">
        <f t="shared" si="20"/>
        <v>0</v>
      </c>
      <c r="O78" s="2034"/>
      <c r="P78" s="2034"/>
      <c r="Q78" s="2034"/>
      <c r="R78" s="2034"/>
      <c r="S78" s="2034"/>
    </row>
    <row r="79" spans="1:19" s="1005" customFormat="1" ht="34.5" customHeight="1">
      <c r="A79" s="1032"/>
      <c r="B79" s="1031" t="s">
        <v>1042</v>
      </c>
      <c r="C79" s="2025">
        <v>0</v>
      </c>
      <c r="D79" s="2025">
        <v>0</v>
      </c>
      <c r="E79" s="2037">
        <f t="shared" si="17"/>
        <v>0</v>
      </c>
      <c r="F79" s="2025">
        <v>0</v>
      </c>
      <c r="G79" s="2025">
        <v>0</v>
      </c>
      <c r="H79" s="2037">
        <f t="shared" si="18"/>
        <v>0</v>
      </c>
      <c r="I79" s="2025">
        <v>0</v>
      </c>
      <c r="J79" s="2025">
        <v>0</v>
      </c>
      <c r="K79" s="2037">
        <f t="shared" si="19"/>
        <v>0</v>
      </c>
      <c r="L79" s="2025">
        <v>0</v>
      </c>
      <c r="M79" s="2025">
        <v>0</v>
      </c>
      <c r="N79" s="2037">
        <f t="shared" si="20"/>
        <v>0</v>
      </c>
      <c r="O79" s="2034"/>
      <c r="P79" s="2034"/>
      <c r="Q79" s="2034"/>
      <c r="R79" s="2034"/>
      <c r="S79" s="2034"/>
    </row>
    <row r="80" spans="1:19" s="1005" customFormat="1" ht="34.5" customHeight="1">
      <c r="A80" s="2027" t="s">
        <v>1049</v>
      </c>
      <c r="B80" s="1035" t="s">
        <v>1044</v>
      </c>
      <c r="C80" s="2063">
        <f>SUM(C78:C79)</f>
        <v>0</v>
      </c>
      <c r="D80" s="2063">
        <f>SUM(D78:D79)</f>
        <v>0</v>
      </c>
      <c r="E80" s="2066">
        <f t="shared" si="17"/>
        <v>0</v>
      </c>
      <c r="F80" s="2063">
        <f>SUM(F78:F79)</f>
        <v>0</v>
      </c>
      <c r="G80" s="2063">
        <f>SUM(G78:G79)</f>
        <v>0</v>
      </c>
      <c r="H80" s="2066">
        <f t="shared" si="18"/>
        <v>0</v>
      </c>
      <c r="I80" s="2063">
        <f>SUM(I78:I79)</f>
        <v>0</v>
      </c>
      <c r="J80" s="2063">
        <f>SUM(J78:J79)</f>
        <v>1</v>
      </c>
      <c r="K80" s="2066">
        <f t="shared" si="19"/>
        <v>1</v>
      </c>
      <c r="L80" s="2063">
        <f>SUM(L78:L79)</f>
        <v>0</v>
      </c>
      <c r="M80" s="2063">
        <f>SUM(M78:M79)</f>
        <v>0</v>
      </c>
      <c r="N80" s="2066">
        <f t="shared" si="20"/>
        <v>0</v>
      </c>
      <c r="O80" s="2034"/>
      <c r="P80" s="2034"/>
      <c r="Q80" s="2034"/>
      <c r="R80" s="2034"/>
      <c r="S80" s="2034"/>
    </row>
    <row r="81" spans="1:19" s="1005" customFormat="1" ht="34.5" customHeight="1">
      <c r="A81" s="2023" t="s">
        <v>1050</v>
      </c>
      <c r="B81" s="1025" t="s">
        <v>1039</v>
      </c>
      <c r="C81" s="1063">
        <v>5</v>
      </c>
      <c r="D81" s="1063">
        <v>28</v>
      </c>
      <c r="E81" s="1024">
        <f t="shared" si="17"/>
        <v>33</v>
      </c>
      <c r="F81" s="1063">
        <v>1</v>
      </c>
      <c r="G81" s="1063">
        <v>34</v>
      </c>
      <c r="H81" s="1024">
        <f t="shared" si="18"/>
        <v>35</v>
      </c>
      <c r="I81" s="1063">
        <v>10</v>
      </c>
      <c r="J81" s="1063">
        <v>22</v>
      </c>
      <c r="K81" s="1024">
        <f t="shared" si="19"/>
        <v>32</v>
      </c>
      <c r="L81" s="1063">
        <v>7</v>
      </c>
      <c r="M81" s="1063">
        <v>24</v>
      </c>
      <c r="N81" s="1024">
        <f t="shared" si="20"/>
        <v>31</v>
      </c>
      <c r="O81" s="2034"/>
      <c r="P81" s="2034"/>
      <c r="Q81" s="2034"/>
      <c r="R81" s="2034"/>
      <c r="S81" s="2034"/>
    </row>
    <row r="82" spans="1:19" s="1005" customFormat="1" ht="34.5" customHeight="1">
      <c r="A82" s="1032" t="s">
        <v>1051</v>
      </c>
      <c r="B82" s="1031" t="s">
        <v>1042</v>
      </c>
      <c r="C82" s="2025">
        <v>1</v>
      </c>
      <c r="D82" s="2025">
        <v>23</v>
      </c>
      <c r="E82" s="2037">
        <f t="shared" si="17"/>
        <v>24</v>
      </c>
      <c r="F82" s="2025">
        <v>0</v>
      </c>
      <c r="G82" s="2025">
        <v>11</v>
      </c>
      <c r="H82" s="2037">
        <f t="shared" si="18"/>
        <v>11</v>
      </c>
      <c r="I82" s="2025">
        <v>1</v>
      </c>
      <c r="J82" s="2025">
        <v>2</v>
      </c>
      <c r="K82" s="2037">
        <f t="shared" si="19"/>
        <v>3</v>
      </c>
      <c r="L82" s="2025">
        <v>3</v>
      </c>
      <c r="M82" s="2025">
        <v>4</v>
      </c>
      <c r="N82" s="2037">
        <f t="shared" si="20"/>
        <v>7</v>
      </c>
      <c r="O82" s="2034"/>
      <c r="P82" s="2034"/>
      <c r="Q82" s="2034"/>
      <c r="R82" s="2034"/>
      <c r="S82" s="2034"/>
    </row>
    <row r="83" spans="1:19" s="1005" customFormat="1" ht="34.5" customHeight="1">
      <c r="A83" s="2027" t="s">
        <v>1052</v>
      </c>
      <c r="B83" s="1039" t="s">
        <v>1044</v>
      </c>
      <c r="C83" s="2029">
        <f>SUM(C81:C82)</f>
        <v>6</v>
      </c>
      <c r="D83" s="2029">
        <f>SUM(D81:D82)</f>
        <v>51</v>
      </c>
      <c r="E83" s="2050">
        <f t="shared" si="17"/>
        <v>57</v>
      </c>
      <c r="F83" s="2029">
        <f>SUM(F81:F82)</f>
        <v>1</v>
      </c>
      <c r="G83" s="2029">
        <f>SUM(G81:G82)</f>
        <v>45</v>
      </c>
      <c r="H83" s="2050">
        <f t="shared" si="18"/>
        <v>46</v>
      </c>
      <c r="I83" s="2029">
        <f>SUM(I81:I82)</f>
        <v>11</v>
      </c>
      <c r="J83" s="2029">
        <f>SUM(J81:J82)</f>
        <v>24</v>
      </c>
      <c r="K83" s="2050">
        <f t="shared" si="19"/>
        <v>35</v>
      </c>
      <c r="L83" s="2029">
        <f>SUM(L81:L82)</f>
        <v>10</v>
      </c>
      <c r="M83" s="2029">
        <f>SUM(M81:M82)</f>
        <v>28</v>
      </c>
      <c r="N83" s="2050">
        <f t="shared" si="20"/>
        <v>38</v>
      </c>
      <c r="O83" s="2034"/>
      <c r="P83" s="2034"/>
      <c r="Q83" s="2034"/>
      <c r="R83" s="2034"/>
      <c r="S83" s="2034"/>
    </row>
    <row r="84" spans="1:19" ht="32.25" customHeight="1">
      <c r="A84" s="1068"/>
      <c r="B84" s="1067"/>
      <c r="C84" s="1066"/>
      <c r="D84" s="1066"/>
      <c r="E84" s="1066"/>
      <c r="F84" s="1066"/>
      <c r="G84" s="1066"/>
      <c r="H84" s="1066"/>
      <c r="I84" s="1066"/>
      <c r="J84" s="1066"/>
      <c r="K84" s="1066"/>
      <c r="L84" s="1066"/>
      <c r="M84" s="1066"/>
      <c r="N84" s="1066"/>
    </row>
    <row r="85" spans="1:19" ht="15.75" customHeight="1"/>
    <row r="86" spans="1:19" ht="19.5" customHeight="1"/>
    <row r="87" spans="1:19" ht="19.5" customHeight="1"/>
    <row r="88" spans="1:19" ht="19.5" customHeight="1"/>
    <row r="89" spans="1:19" ht="34.5" customHeight="1"/>
    <row r="90" spans="1:19" ht="34.5" customHeight="1"/>
    <row r="91" spans="1:19" ht="34.5" customHeight="1"/>
    <row r="92" spans="1:19" ht="34.5" customHeight="1"/>
    <row r="93" spans="1:19" ht="34.5" customHeight="1"/>
    <row r="94" spans="1:19" ht="34.5" customHeight="1"/>
    <row r="95" spans="1:19" ht="34.5" customHeight="1"/>
    <row r="96" spans="1:19" ht="34.5" customHeight="1"/>
    <row r="97" ht="34.5" customHeight="1"/>
    <row r="98" ht="34.5" customHeight="1"/>
    <row r="99" ht="34.5" customHeight="1"/>
    <row r="100" ht="34.5" customHeight="1"/>
    <row r="101" ht="34.5" customHeight="1"/>
    <row r="102" ht="34.5" customHeight="1"/>
    <row r="103" ht="34.5" customHeight="1"/>
    <row r="104" ht="34.5" customHeight="1"/>
    <row r="105" ht="34.5" customHeight="1"/>
    <row r="106" ht="34.5" customHeight="1"/>
    <row r="107" ht="34.5" customHeight="1"/>
    <row r="108" ht="34.5" customHeight="1"/>
    <row r="109" ht="34.5" customHeight="1"/>
  </sheetData>
  <dataConsolidate>
    <dataRefs count="20">
      <dataRef ref="C7:E27" sheet="مجمعات" r:id="rId1"/>
      <dataRef ref="F7:H27" sheet="مجمعات" r:id="rId2"/>
      <dataRef ref="I7:K27" sheet="مجمعات" r:id="rId3"/>
      <dataRef ref="L7:N27" sheet="مجمعات" r:id="rId4"/>
      <dataRef ref="C37:E57" sheet="مجمعات" r:id="rId5"/>
      <dataRef ref="F37:H57" sheet="مجمعات" r:id="rId6"/>
      <dataRef ref="I37:K57" sheet="مجمعات" r:id="rId7"/>
      <dataRef ref="L37:N57" sheet="مجمعات" r:id="rId8"/>
      <dataRef ref="C63:E83" sheet="مجمعات" r:id="rId9"/>
      <dataRef ref="F63:H83" sheet="مجمعات" r:id="rId10"/>
      <dataRef ref="I63:K83" sheet="مجمعات" r:id="rId11"/>
      <dataRef ref="L63:N83" sheet="مجمعات" r:id="rId12"/>
      <dataRef ref="C89:E109" sheet="مجمعات" r:id="rId13"/>
      <dataRef ref="F89:H109" sheet="مجمعات" r:id="rId14"/>
      <dataRef ref="I89:K109" sheet="مجمعات" r:id="rId15"/>
      <dataRef ref="L89:N109" sheet="مجمعات" r:id="rId16"/>
      <dataRef ref="C115:E135" sheet="مجمعات" r:id="rId17"/>
      <dataRef ref="F115:H135" sheet="مجمعات" r:id="rId18"/>
      <dataRef ref="I115:K135" sheet="مجمعات" r:id="rId19"/>
      <dataRef ref="L115:N135" sheet="مجمعات" r:id="rId20"/>
    </dataRefs>
  </dataConsolidate>
  <mergeCells count="15">
    <mergeCell ref="A5:B5"/>
    <mergeCell ref="O5:P5"/>
    <mergeCell ref="A1:N1"/>
    <mergeCell ref="A2:N2"/>
    <mergeCell ref="R3:S3"/>
    <mergeCell ref="A4:B4"/>
    <mergeCell ref="O4:P4"/>
    <mergeCell ref="A69:B69"/>
    <mergeCell ref="A70:B70"/>
    <mergeCell ref="A21:B21"/>
    <mergeCell ref="A22:B22"/>
    <mergeCell ref="A37:B37"/>
    <mergeCell ref="A38:B38"/>
    <mergeCell ref="A53:B53"/>
    <mergeCell ref="A54:B54"/>
  </mergeCells>
  <printOptions horizontalCentered="1" verticalCentered="1"/>
  <pageMargins left="0.74803149606299213" right="0.74803149606299213" top="0.98425196850393704" bottom="0.98425196850393704" header="0.51181102362204722" footer="0.51181102362204722"/>
  <pageSetup paperSize="9" scale="64" orientation="portrait" verticalDpi="1200" r:id="rId21"/>
  <headerFooter alignWithMargins="0"/>
  <rowBreaks count="2" manualBreakCount="2">
    <brk id="35" max="16383" man="1"/>
    <brk id="67" max="18" man="1"/>
  </rowBreaks>
  <colBreaks count="1" manualBreakCount="1">
    <brk id="14" max="8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F0AB8-94A5-4CE8-AB87-F2CA5AD9809E}">
  <dimension ref="A1:AD173"/>
  <sheetViews>
    <sheetView showGridLines="0" workbookViewId="0">
      <selection activeCell="N28" sqref="N28"/>
    </sheetView>
  </sheetViews>
  <sheetFormatPr defaultRowHeight="15"/>
  <sheetData>
    <row r="1" spans="1:30" ht="18">
      <c r="A1" s="4592" t="s">
        <v>1516</v>
      </c>
      <c r="B1" s="4592"/>
      <c r="C1" s="4592"/>
      <c r="D1" s="4592"/>
      <c r="E1" s="4592"/>
      <c r="F1" s="4592"/>
      <c r="G1" s="4592"/>
      <c r="H1" s="4592"/>
      <c r="I1" s="4592"/>
      <c r="J1" s="4592"/>
      <c r="K1" s="4592"/>
      <c r="L1" s="4592"/>
      <c r="M1" s="4592"/>
      <c r="N1" s="4592"/>
      <c r="O1" s="4592"/>
      <c r="P1" s="4592"/>
      <c r="Q1" s="4592"/>
      <c r="R1" s="4592"/>
      <c r="S1" s="4592"/>
      <c r="T1" s="4592"/>
      <c r="U1" s="4592"/>
      <c r="V1" s="4592"/>
      <c r="W1" s="4592"/>
      <c r="X1" s="4592"/>
      <c r="Y1" s="4592"/>
      <c r="Z1" s="4592"/>
      <c r="AA1" s="4592"/>
      <c r="AB1" s="4592"/>
      <c r="AC1" s="4592"/>
      <c r="AD1" s="4592"/>
    </row>
    <row r="2" spans="1:30" ht="16.5">
      <c r="A2" s="4593" t="s">
        <v>1517</v>
      </c>
      <c r="B2" s="4593"/>
      <c r="C2" s="4593"/>
      <c r="D2" s="4593"/>
      <c r="E2" s="4593"/>
      <c r="F2" s="4593"/>
      <c r="G2" s="4593"/>
      <c r="H2" s="4593"/>
      <c r="I2" s="4593"/>
      <c r="J2" s="4593"/>
      <c r="K2" s="4593"/>
      <c r="L2" s="4593"/>
      <c r="M2" s="4593"/>
      <c r="N2" s="4593"/>
      <c r="O2" s="4593"/>
      <c r="P2" s="4593"/>
      <c r="Q2" s="4593"/>
      <c r="R2" s="4593"/>
      <c r="S2" s="4593"/>
      <c r="T2" s="4593"/>
      <c r="U2" s="4593"/>
      <c r="V2" s="4593"/>
      <c r="W2" s="4593"/>
      <c r="X2" s="4593"/>
      <c r="Y2" s="4593"/>
      <c r="Z2" s="4593"/>
      <c r="AA2" s="4593"/>
      <c r="AB2" s="4593"/>
      <c r="AC2" s="4593"/>
      <c r="AD2" s="4593"/>
    </row>
    <row r="3" spans="1:30" ht="25.5">
      <c r="A3" s="898" t="s">
        <v>1518</v>
      </c>
      <c r="B3" s="899"/>
      <c r="C3" s="900"/>
      <c r="D3" s="900"/>
      <c r="E3" s="901"/>
      <c r="F3" s="902"/>
      <c r="G3" s="903"/>
      <c r="H3" s="900"/>
      <c r="I3" s="901"/>
      <c r="J3" s="902"/>
      <c r="K3" s="903"/>
      <c r="L3" s="900"/>
      <c r="M3" s="901"/>
      <c r="N3" s="902"/>
      <c r="O3" s="903"/>
      <c r="P3" s="900"/>
      <c r="Q3" s="901"/>
      <c r="R3" s="902"/>
      <c r="S3" s="903"/>
      <c r="T3" s="900"/>
      <c r="U3" s="901"/>
      <c r="V3" s="902"/>
      <c r="W3" s="903"/>
      <c r="X3" s="900"/>
      <c r="Y3" s="901"/>
      <c r="Z3" s="902"/>
      <c r="AA3" s="904"/>
      <c r="AB3" s="901"/>
      <c r="AC3" s="901"/>
      <c r="AD3" s="902" t="s">
        <v>1519</v>
      </c>
    </row>
    <row r="4" spans="1:30">
      <c r="A4" s="4594" t="s">
        <v>915</v>
      </c>
      <c r="B4" s="4595"/>
      <c r="C4" s="4899" t="s">
        <v>55</v>
      </c>
      <c r="D4" s="4900"/>
      <c r="E4" s="4901" t="s">
        <v>56</v>
      </c>
      <c r="F4" s="4902"/>
      <c r="G4" s="4899" t="s">
        <v>158</v>
      </c>
      <c r="H4" s="4900"/>
      <c r="I4" s="4901" t="s">
        <v>58</v>
      </c>
      <c r="J4" s="4902"/>
      <c r="K4" s="4899" t="s">
        <v>59</v>
      </c>
      <c r="L4" s="4900"/>
      <c r="M4" s="4901" t="s">
        <v>60</v>
      </c>
      <c r="N4" s="4902"/>
      <c r="O4" s="4899" t="s">
        <v>61</v>
      </c>
      <c r="P4" s="4900"/>
      <c r="Q4" s="4901" t="s">
        <v>159</v>
      </c>
      <c r="R4" s="4902"/>
      <c r="S4" s="4897" t="s">
        <v>160</v>
      </c>
      <c r="T4" s="4898"/>
      <c r="U4" s="4895" t="s">
        <v>64</v>
      </c>
      <c r="V4" s="4896"/>
      <c r="W4" s="4897" t="s">
        <v>65</v>
      </c>
      <c r="X4" s="4898"/>
      <c r="Y4" s="4895" t="s">
        <v>66</v>
      </c>
      <c r="Z4" s="4896"/>
      <c r="AA4" s="4897" t="s">
        <v>161</v>
      </c>
      <c r="AB4" s="4898"/>
      <c r="AC4" s="4895" t="s">
        <v>68</v>
      </c>
      <c r="AD4" s="4896"/>
    </row>
    <row r="5" spans="1:30" ht="40.5">
      <c r="A5" s="4596"/>
      <c r="B5" s="4597"/>
      <c r="C5" s="907" t="s">
        <v>921</v>
      </c>
      <c r="D5" s="907" t="s">
        <v>922</v>
      </c>
      <c r="E5" s="907" t="s">
        <v>923</v>
      </c>
      <c r="F5" s="907" t="s">
        <v>95</v>
      </c>
      <c r="G5" s="908" t="s">
        <v>921</v>
      </c>
      <c r="H5" s="907" t="s">
        <v>922</v>
      </c>
      <c r="I5" s="907" t="s">
        <v>923</v>
      </c>
      <c r="J5" s="907" t="s">
        <v>95</v>
      </c>
      <c r="K5" s="908" t="s">
        <v>921</v>
      </c>
      <c r="L5" s="907" t="s">
        <v>922</v>
      </c>
      <c r="M5" s="907" t="s">
        <v>923</v>
      </c>
      <c r="N5" s="907" t="s">
        <v>95</v>
      </c>
      <c r="O5" s="908" t="s">
        <v>921</v>
      </c>
      <c r="P5" s="907" t="s">
        <v>922</v>
      </c>
      <c r="Q5" s="907" t="s">
        <v>923</v>
      </c>
      <c r="R5" s="907" t="s">
        <v>95</v>
      </c>
      <c r="S5" s="909" t="s">
        <v>921</v>
      </c>
      <c r="T5" s="910" t="s">
        <v>922</v>
      </c>
      <c r="U5" s="910" t="s">
        <v>923</v>
      </c>
      <c r="V5" s="910" t="s">
        <v>95</v>
      </c>
      <c r="W5" s="909" t="s">
        <v>921</v>
      </c>
      <c r="X5" s="910" t="s">
        <v>922</v>
      </c>
      <c r="Y5" s="910" t="s">
        <v>923</v>
      </c>
      <c r="Z5" s="910" t="s">
        <v>95</v>
      </c>
      <c r="AA5" s="909" t="s">
        <v>921</v>
      </c>
      <c r="AB5" s="910" t="s">
        <v>922</v>
      </c>
      <c r="AC5" s="910" t="s">
        <v>923</v>
      </c>
      <c r="AD5" s="910" t="s">
        <v>95</v>
      </c>
    </row>
    <row r="6" spans="1:30" ht="57.75">
      <c r="A6" s="4598"/>
      <c r="B6" s="4599"/>
      <c r="C6" s="907" t="s">
        <v>581</v>
      </c>
      <c r="D6" s="907" t="s">
        <v>924</v>
      </c>
      <c r="E6" s="907" t="s">
        <v>925</v>
      </c>
      <c r="F6" s="907" t="s">
        <v>96</v>
      </c>
      <c r="G6" s="908" t="s">
        <v>581</v>
      </c>
      <c r="H6" s="907" t="s">
        <v>924</v>
      </c>
      <c r="I6" s="907" t="s">
        <v>925</v>
      </c>
      <c r="J6" s="907" t="s">
        <v>96</v>
      </c>
      <c r="K6" s="908" t="s">
        <v>581</v>
      </c>
      <c r="L6" s="907" t="s">
        <v>924</v>
      </c>
      <c r="M6" s="907" t="s">
        <v>925</v>
      </c>
      <c r="N6" s="907" t="s">
        <v>96</v>
      </c>
      <c r="O6" s="908" t="s">
        <v>581</v>
      </c>
      <c r="P6" s="907" t="s">
        <v>924</v>
      </c>
      <c r="Q6" s="907" t="s">
        <v>925</v>
      </c>
      <c r="R6" s="907" t="s">
        <v>96</v>
      </c>
      <c r="S6" s="909" t="s">
        <v>581</v>
      </c>
      <c r="T6" s="910" t="s">
        <v>924</v>
      </c>
      <c r="U6" s="910" t="s">
        <v>925</v>
      </c>
      <c r="V6" s="910" t="s">
        <v>96</v>
      </c>
      <c r="W6" s="909" t="s">
        <v>581</v>
      </c>
      <c r="X6" s="910" t="s">
        <v>924</v>
      </c>
      <c r="Y6" s="910" t="s">
        <v>925</v>
      </c>
      <c r="Z6" s="910" t="s">
        <v>96</v>
      </c>
      <c r="AA6" s="909" t="s">
        <v>581</v>
      </c>
      <c r="AB6" s="910" t="s">
        <v>924</v>
      </c>
      <c r="AC6" s="910" t="s">
        <v>925</v>
      </c>
      <c r="AD6" s="910" t="s">
        <v>96</v>
      </c>
    </row>
    <row r="7" spans="1:30" ht="15.75">
      <c r="A7" s="911" t="s">
        <v>926</v>
      </c>
      <c r="B7" s="912" t="s">
        <v>927</v>
      </c>
      <c r="C7" s="913">
        <v>1347</v>
      </c>
      <c r="D7" s="913">
        <v>2</v>
      </c>
      <c r="E7" s="913">
        <v>1</v>
      </c>
      <c r="F7" s="914">
        <f>SUM(C7:E7)</f>
        <v>1350</v>
      </c>
      <c r="G7" s="915">
        <v>237</v>
      </c>
      <c r="H7" s="913">
        <v>0</v>
      </c>
      <c r="I7" s="913">
        <v>0</v>
      </c>
      <c r="J7" s="914">
        <f>SUM(G7:I7)</f>
        <v>237</v>
      </c>
      <c r="K7" s="915">
        <v>964</v>
      </c>
      <c r="L7" s="913">
        <v>0</v>
      </c>
      <c r="M7" s="913">
        <v>0</v>
      </c>
      <c r="N7" s="914">
        <f>SUM(K7:M7)</f>
        <v>964</v>
      </c>
      <c r="O7" s="915">
        <v>119</v>
      </c>
      <c r="P7" s="913">
        <v>0</v>
      </c>
      <c r="Q7" s="913">
        <v>0</v>
      </c>
      <c r="R7" s="914">
        <f>SUM(O7:Q7)</f>
        <v>119</v>
      </c>
      <c r="S7" s="915">
        <v>188</v>
      </c>
      <c r="T7" s="913">
        <v>0</v>
      </c>
      <c r="U7" s="913">
        <v>0</v>
      </c>
      <c r="V7" s="914">
        <f>SUM(S7:U7)</f>
        <v>188</v>
      </c>
      <c r="W7" s="915">
        <v>109</v>
      </c>
      <c r="X7" s="913">
        <v>0</v>
      </c>
      <c r="Y7" s="913">
        <v>0</v>
      </c>
      <c r="Z7" s="914">
        <f>SUM(W7:Y7)</f>
        <v>109</v>
      </c>
      <c r="AA7" s="916">
        <v>840</v>
      </c>
      <c r="AB7" s="2069">
        <v>0</v>
      </c>
      <c r="AC7" s="2069">
        <v>1</v>
      </c>
      <c r="AD7" s="917">
        <f>SUM(AA7:AC7)</f>
        <v>841</v>
      </c>
    </row>
    <row r="8" spans="1:30" ht="15.75">
      <c r="A8" s="918" t="s">
        <v>928</v>
      </c>
      <c r="B8" s="919" t="s">
        <v>929</v>
      </c>
      <c r="C8" s="913">
        <v>2385</v>
      </c>
      <c r="D8" s="913">
        <v>450</v>
      </c>
      <c r="E8" s="913">
        <v>94</v>
      </c>
      <c r="F8" s="914">
        <f t="shared" ref="F8:F42" si="0">SUM(C8:E8)</f>
        <v>2929</v>
      </c>
      <c r="G8" s="915">
        <v>301</v>
      </c>
      <c r="H8" s="913">
        <v>48</v>
      </c>
      <c r="I8" s="913">
        <v>12</v>
      </c>
      <c r="J8" s="914">
        <f t="shared" ref="J8:J42" si="1">SUM(G8:I8)</f>
        <v>361</v>
      </c>
      <c r="K8" s="915">
        <v>982</v>
      </c>
      <c r="L8" s="913">
        <v>266</v>
      </c>
      <c r="M8" s="913">
        <v>94</v>
      </c>
      <c r="N8" s="914">
        <f t="shared" ref="N8:N42" si="2">SUM(K8:M8)</f>
        <v>1342</v>
      </c>
      <c r="O8" s="915">
        <v>204</v>
      </c>
      <c r="P8" s="913">
        <v>46</v>
      </c>
      <c r="Q8" s="913">
        <v>5</v>
      </c>
      <c r="R8" s="914">
        <f t="shared" ref="R8:R42" si="3">SUM(O8:Q8)</f>
        <v>255</v>
      </c>
      <c r="S8" s="915">
        <v>441</v>
      </c>
      <c r="T8" s="913">
        <v>81</v>
      </c>
      <c r="U8" s="913">
        <v>22</v>
      </c>
      <c r="V8" s="914">
        <f t="shared" ref="V8:V42" si="4">SUM(S8:U8)</f>
        <v>544</v>
      </c>
      <c r="W8" s="915">
        <v>311</v>
      </c>
      <c r="X8" s="913">
        <v>41</v>
      </c>
      <c r="Y8" s="913">
        <v>3</v>
      </c>
      <c r="Z8" s="914">
        <f t="shared" ref="Z8:Z42" si="5">SUM(W8:Y8)</f>
        <v>355</v>
      </c>
      <c r="AA8" s="916">
        <v>751</v>
      </c>
      <c r="AB8" s="2069">
        <v>250</v>
      </c>
      <c r="AC8" s="2069">
        <v>23</v>
      </c>
      <c r="AD8" s="917">
        <f t="shared" ref="AD8:AD42" si="6">SUM(AA8:AC8)</f>
        <v>1024</v>
      </c>
    </row>
    <row r="9" spans="1:30" ht="15.75">
      <c r="A9" s="918" t="s">
        <v>930</v>
      </c>
      <c r="B9" s="919" t="s">
        <v>931</v>
      </c>
      <c r="C9" s="913">
        <v>110</v>
      </c>
      <c r="D9" s="913">
        <v>416</v>
      </c>
      <c r="E9" s="913">
        <v>61</v>
      </c>
      <c r="F9" s="914">
        <f t="shared" si="0"/>
        <v>587</v>
      </c>
      <c r="G9" s="915">
        <v>3</v>
      </c>
      <c r="H9" s="913">
        <v>82</v>
      </c>
      <c r="I9" s="913">
        <v>14</v>
      </c>
      <c r="J9" s="914">
        <f t="shared" si="1"/>
        <v>99</v>
      </c>
      <c r="K9" s="915">
        <v>53</v>
      </c>
      <c r="L9" s="913">
        <v>293</v>
      </c>
      <c r="M9" s="913">
        <v>88</v>
      </c>
      <c r="N9" s="914">
        <f t="shared" si="2"/>
        <v>434</v>
      </c>
      <c r="O9" s="915">
        <v>5</v>
      </c>
      <c r="P9" s="913">
        <v>41</v>
      </c>
      <c r="Q9" s="913">
        <v>4</v>
      </c>
      <c r="R9" s="914">
        <f t="shared" si="3"/>
        <v>50</v>
      </c>
      <c r="S9" s="915">
        <v>18</v>
      </c>
      <c r="T9" s="913">
        <v>53</v>
      </c>
      <c r="U9" s="913">
        <v>18</v>
      </c>
      <c r="V9" s="914">
        <f t="shared" si="4"/>
        <v>89</v>
      </c>
      <c r="W9" s="915">
        <v>7</v>
      </c>
      <c r="X9" s="913">
        <v>38</v>
      </c>
      <c r="Y9" s="913">
        <v>4</v>
      </c>
      <c r="Z9" s="914">
        <f t="shared" si="5"/>
        <v>49</v>
      </c>
      <c r="AA9" s="916">
        <v>39</v>
      </c>
      <c r="AB9" s="2069">
        <v>185</v>
      </c>
      <c r="AC9" s="2069">
        <v>64</v>
      </c>
      <c r="AD9" s="917">
        <f t="shared" si="6"/>
        <v>288</v>
      </c>
    </row>
    <row r="10" spans="1:30" ht="15.75">
      <c r="A10" s="918" t="s">
        <v>932</v>
      </c>
      <c r="B10" s="919" t="s">
        <v>933</v>
      </c>
      <c r="C10" s="913">
        <v>36</v>
      </c>
      <c r="D10" s="913">
        <v>248</v>
      </c>
      <c r="E10" s="913">
        <v>97</v>
      </c>
      <c r="F10" s="914">
        <f t="shared" si="0"/>
        <v>381</v>
      </c>
      <c r="G10" s="915">
        <v>1</v>
      </c>
      <c r="H10" s="913">
        <v>34</v>
      </c>
      <c r="I10" s="913">
        <v>6</v>
      </c>
      <c r="J10" s="914">
        <f t="shared" si="1"/>
        <v>41</v>
      </c>
      <c r="K10" s="915">
        <v>28</v>
      </c>
      <c r="L10" s="913">
        <v>180</v>
      </c>
      <c r="M10" s="913">
        <v>92</v>
      </c>
      <c r="N10" s="914">
        <f t="shared" si="2"/>
        <v>300</v>
      </c>
      <c r="O10" s="915">
        <v>2</v>
      </c>
      <c r="P10" s="913">
        <v>15</v>
      </c>
      <c r="Q10" s="913">
        <v>2</v>
      </c>
      <c r="R10" s="914">
        <f t="shared" si="3"/>
        <v>19</v>
      </c>
      <c r="S10" s="915">
        <v>7</v>
      </c>
      <c r="T10" s="913">
        <v>32</v>
      </c>
      <c r="U10" s="913">
        <v>18</v>
      </c>
      <c r="V10" s="914">
        <f t="shared" si="4"/>
        <v>57</v>
      </c>
      <c r="W10" s="915">
        <v>1</v>
      </c>
      <c r="X10" s="913">
        <v>14</v>
      </c>
      <c r="Y10" s="913">
        <v>6</v>
      </c>
      <c r="Z10" s="914">
        <f t="shared" si="5"/>
        <v>21</v>
      </c>
      <c r="AA10" s="916">
        <v>23</v>
      </c>
      <c r="AB10" s="2069">
        <v>91</v>
      </c>
      <c r="AC10" s="2069">
        <v>56</v>
      </c>
      <c r="AD10" s="917">
        <f t="shared" si="6"/>
        <v>170</v>
      </c>
    </row>
    <row r="11" spans="1:30" ht="15.75">
      <c r="A11" s="918" t="s">
        <v>934</v>
      </c>
      <c r="B11" s="919" t="s">
        <v>935</v>
      </c>
      <c r="C11" s="913">
        <v>39</v>
      </c>
      <c r="D11" s="913">
        <v>182</v>
      </c>
      <c r="E11" s="913">
        <v>73</v>
      </c>
      <c r="F11" s="914">
        <f t="shared" si="0"/>
        <v>294</v>
      </c>
      <c r="G11" s="915">
        <v>2</v>
      </c>
      <c r="H11" s="913">
        <v>27</v>
      </c>
      <c r="I11" s="913">
        <v>7</v>
      </c>
      <c r="J11" s="914">
        <f t="shared" si="1"/>
        <v>36</v>
      </c>
      <c r="K11" s="915">
        <v>21</v>
      </c>
      <c r="L11" s="913">
        <v>112</v>
      </c>
      <c r="M11" s="913">
        <v>47</v>
      </c>
      <c r="N11" s="914">
        <f t="shared" si="2"/>
        <v>180</v>
      </c>
      <c r="O11" s="915">
        <v>1</v>
      </c>
      <c r="P11" s="913">
        <v>16</v>
      </c>
      <c r="Q11" s="913">
        <v>0</v>
      </c>
      <c r="R11" s="914">
        <f t="shared" si="3"/>
        <v>17</v>
      </c>
      <c r="S11" s="915">
        <v>3</v>
      </c>
      <c r="T11" s="913">
        <v>24</v>
      </c>
      <c r="U11" s="913">
        <v>11</v>
      </c>
      <c r="V11" s="914">
        <f t="shared" si="4"/>
        <v>38</v>
      </c>
      <c r="W11" s="915">
        <v>5</v>
      </c>
      <c r="X11" s="913">
        <v>13</v>
      </c>
      <c r="Y11" s="913">
        <v>3</v>
      </c>
      <c r="Z11" s="914">
        <f t="shared" si="5"/>
        <v>21</v>
      </c>
      <c r="AA11" s="916">
        <v>15</v>
      </c>
      <c r="AB11" s="2069">
        <v>84</v>
      </c>
      <c r="AC11" s="2069">
        <v>29</v>
      </c>
      <c r="AD11" s="917">
        <f t="shared" si="6"/>
        <v>128</v>
      </c>
    </row>
    <row r="12" spans="1:30" ht="15.75">
      <c r="A12" s="918" t="s">
        <v>936</v>
      </c>
      <c r="B12" s="919" t="s">
        <v>937</v>
      </c>
      <c r="C12" s="913">
        <v>9</v>
      </c>
      <c r="D12" s="913">
        <v>75</v>
      </c>
      <c r="E12" s="913">
        <v>47</v>
      </c>
      <c r="F12" s="914">
        <f t="shared" si="0"/>
        <v>131</v>
      </c>
      <c r="G12" s="915">
        <v>0</v>
      </c>
      <c r="H12" s="913">
        <v>20</v>
      </c>
      <c r="I12" s="913">
        <v>1</v>
      </c>
      <c r="J12" s="914">
        <f t="shared" si="1"/>
        <v>21</v>
      </c>
      <c r="K12" s="915">
        <v>2</v>
      </c>
      <c r="L12" s="913">
        <v>46</v>
      </c>
      <c r="M12" s="913">
        <v>27</v>
      </c>
      <c r="N12" s="914">
        <f t="shared" si="2"/>
        <v>75</v>
      </c>
      <c r="O12" s="915">
        <v>0</v>
      </c>
      <c r="P12" s="913">
        <v>7</v>
      </c>
      <c r="Q12" s="913">
        <v>5</v>
      </c>
      <c r="R12" s="914">
        <f t="shared" si="3"/>
        <v>12</v>
      </c>
      <c r="S12" s="915">
        <v>0</v>
      </c>
      <c r="T12" s="913">
        <v>15</v>
      </c>
      <c r="U12" s="913">
        <v>4</v>
      </c>
      <c r="V12" s="914">
        <f t="shared" si="4"/>
        <v>19</v>
      </c>
      <c r="W12" s="915">
        <v>0</v>
      </c>
      <c r="X12" s="913">
        <v>9</v>
      </c>
      <c r="Y12" s="913">
        <v>3</v>
      </c>
      <c r="Z12" s="914">
        <f t="shared" si="5"/>
        <v>12</v>
      </c>
      <c r="AA12" s="916">
        <v>3</v>
      </c>
      <c r="AB12" s="2069">
        <v>37</v>
      </c>
      <c r="AC12" s="2069">
        <v>23</v>
      </c>
      <c r="AD12" s="917">
        <f t="shared" si="6"/>
        <v>63</v>
      </c>
    </row>
    <row r="13" spans="1:30" ht="15.75">
      <c r="A13" s="918" t="s">
        <v>938</v>
      </c>
      <c r="B13" s="920" t="s">
        <v>939</v>
      </c>
      <c r="C13" s="913">
        <v>0</v>
      </c>
      <c r="D13" s="913">
        <v>6</v>
      </c>
      <c r="E13" s="913">
        <v>3</v>
      </c>
      <c r="F13" s="914">
        <f t="shared" si="0"/>
        <v>9</v>
      </c>
      <c r="G13" s="915">
        <v>0</v>
      </c>
      <c r="H13" s="913">
        <v>0</v>
      </c>
      <c r="I13" s="913">
        <v>0</v>
      </c>
      <c r="J13" s="914">
        <f t="shared" si="1"/>
        <v>0</v>
      </c>
      <c r="K13" s="915">
        <v>0</v>
      </c>
      <c r="L13" s="913">
        <v>3</v>
      </c>
      <c r="M13" s="913">
        <v>8</v>
      </c>
      <c r="N13" s="914">
        <f t="shared" si="2"/>
        <v>11</v>
      </c>
      <c r="O13" s="915">
        <v>0</v>
      </c>
      <c r="P13" s="913">
        <v>1</v>
      </c>
      <c r="Q13" s="913">
        <v>0</v>
      </c>
      <c r="R13" s="914">
        <f t="shared" si="3"/>
        <v>1</v>
      </c>
      <c r="S13" s="915">
        <v>0</v>
      </c>
      <c r="T13" s="913">
        <v>0</v>
      </c>
      <c r="U13" s="913">
        <v>2</v>
      </c>
      <c r="V13" s="914">
        <f t="shared" si="4"/>
        <v>2</v>
      </c>
      <c r="W13" s="915">
        <v>0</v>
      </c>
      <c r="X13" s="913">
        <v>0</v>
      </c>
      <c r="Y13" s="913">
        <v>0</v>
      </c>
      <c r="Z13" s="914">
        <f t="shared" si="5"/>
        <v>0</v>
      </c>
      <c r="AA13" s="916">
        <v>3</v>
      </c>
      <c r="AB13" s="2069">
        <v>4</v>
      </c>
      <c r="AC13" s="2069">
        <v>8</v>
      </c>
      <c r="AD13" s="917">
        <f t="shared" si="6"/>
        <v>15</v>
      </c>
    </row>
    <row r="14" spans="1:30" ht="15.75">
      <c r="A14" s="918" t="s">
        <v>940</v>
      </c>
      <c r="B14" s="919" t="s">
        <v>941</v>
      </c>
      <c r="C14" s="913">
        <v>1</v>
      </c>
      <c r="D14" s="913">
        <v>10</v>
      </c>
      <c r="E14" s="913">
        <v>16</v>
      </c>
      <c r="F14" s="914">
        <f t="shared" si="0"/>
        <v>27</v>
      </c>
      <c r="G14" s="915">
        <v>0</v>
      </c>
      <c r="H14" s="913">
        <v>1</v>
      </c>
      <c r="I14" s="913">
        <v>1</v>
      </c>
      <c r="J14" s="914">
        <f t="shared" si="1"/>
        <v>2</v>
      </c>
      <c r="K14" s="915">
        <v>2</v>
      </c>
      <c r="L14" s="913">
        <v>13</v>
      </c>
      <c r="M14" s="913">
        <v>13</v>
      </c>
      <c r="N14" s="914">
        <f t="shared" si="2"/>
        <v>28</v>
      </c>
      <c r="O14" s="915">
        <v>0</v>
      </c>
      <c r="P14" s="913">
        <v>0</v>
      </c>
      <c r="Q14" s="913">
        <v>1</v>
      </c>
      <c r="R14" s="914">
        <f t="shared" si="3"/>
        <v>1</v>
      </c>
      <c r="S14" s="915">
        <v>0</v>
      </c>
      <c r="T14" s="913">
        <v>1</v>
      </c>
      <c r="U14" s="913">
        <v>1</v>
      </c>
      <c r="V14" s="914">
        <f t="shared" si="4"/>
        <v>2</v>
      </c>
      <c r="W14" s="915">
        <v>0</v>
      </c>
      <c r="X14" s="913">
        <v>0</v>
      </c>
      <c r="Y14" s="913">
        <v>2</v>
      </c>
      <c r="Z14" s="914">
        <f t="shared" si="5"/>
        <v>2</v>
      </c>
      <c r="AA14" s="916">
        <v>2</v>
      </c>
      <c r="AB14" s="2069">
        <v>9</v>
      </c>
      <c r="AC14" s="2069">
        <v>7</v>
      </c>
      <c r="AD14" s="917">
        <f t="shared" si="6"/>
        <v>18</v>
      </c>
    </row>
    <row r="15" spans="1:30" ht="15.75">
      <c r="A15" s="918" t="s">
        <v>942</v>
      </c>
      <c r="B15" s="919" t="s">
        <v>943</v>
      </c>
      <c r="C15" s="913">
        <v>6</v>
      </c>
      <c r="D15" s="913">
        <v>27</v>
      </c>
      <c r="E15" s="913">
        <v>43</v>
      </c>
      <c r="F15" s="914">
        <f t="shared" si="0"/>
        <v>76</v>
      </c>
      <c r="G15" s="915">
        <v>0</v>
      </c>
      <c r="H15" s="913">
        <v>1</v>
      </c>
      <c r="I15" s="913">
        <v>0</v>
      </c>
      <c r="J15" s="914">
        <f t="shared" si="1"/>
        <v>1</v>
      </c>
      <c r="K15" s="915">
        <v>0</v>
      </c>
      <c r="L15" s="913">
        <v>11</v>
      </c>
      <c r="M15" s="913">
        <v>16</v>
      </c>
      <c r="N15" s="914">
        <f t="shared" si="2"/>
        <v>27</v>
      </c>
      <c r="O15" s="915">
        <v>0</v>
      </c>
      <c r="P15" s="913">
        <v>1</v>
      </c>
      <c r="Q15" s="913">
        <v>0</v>
      </c>
      <c r="R15" s="914">
        <f t="shared" si="3"/>
        <v>1</v>
      </c>
      <c r="S15" s="915">
        <v>0</v>
      </c>
      <c r="T15" s="913">
        <v>2</v>
      </c>
      <c r="U15" s="913">
        <v>1</v>
      </c>
      <c r="V15" s="914">
        <f t="shared" si="4"/>
        <v>3</v>
      </c>
      <c r="W15" s="915">
        <v>0</v>
      </c>
      <c r="X15" s="913">
        <v>0</v>
      </c>
      <c r="Y15" s="913">
        <v>1</v>
      </c>
      <c r="Z15" s="914">
        <f t="shared" si="5"/>
        <v>1</v>
      </c>
      <c r="AA15" s="916">
        <v>2</v>
      </c>
      <c r="AB15" s="2069">
        <v>7</v>
      </c>
      <c r="AC15" s="2069">
        <v>11</v>
      </c>
      <c r="AD15" s="917">
        <f t="shared" si="6"/>
        <v>20</v>
      </c>
    </row>
    <row r="16" spans="1:30" ht="15.75">
      <c r="A16" s="918" t="s">
        <v>944</v>
      </c>
      <c r="B16" s="919" t="s">
        <v>945</v>
      </c>
      <c r="C16" s="913">
        <v>27</v>
      </c>
      <c r="D16" s="913">
        <v>193</v>
      </c>
      <c r="E16" s="913">
        <v>59</v>
      </c>
      <c r="F16" s="914">
        <f t="shared" si="0"/>
        <v>279</v>
      </c>
      <c r="G16" s="915">
        <v>0</v>
      </c>
      <c r="H16" s="913">
        <v>35</v>
      </c>
      <c r="I16" s="913">
        <v>4</v>
      </c>
      <c r="J16" s="914">
        <f t="shared" si="1"/>
        <v>39</v>
      </c>
      <c r="K16" s="915">
        <v>6</v>
      </c>
      <c r="L16" s="913">
        <v>128</v>
      </c>
      <c r="M16" s="913">
        <v>50</v>
      </c>
      <c r="N16" s="914">
        <f t="shared" si="2"/>
        <v>184</v>
      </c>
      <c r="O16" s="915">
        <v>1</v>
      </c>
      <c r="P16" s="913">
        <v>13</v>
      </c>
      <c r="Q16" s="913">
        <v>4</v>
      </c>
      <c r="R16" s="914">
        <f t="shared" si="3"/>
        <v>18</v>
      </c>
      <c r="S16" s="915">
        <v>2</v>
      </c>
      <c r="T16" s="913">
        <v>30</v>
      </c>
      <c r="U16" s="913">
        <v>8</v>
      </c>
      <c r="V16" s="914">
        <f t="shared" si="4"/>
        <v>40</v>
      </c>
      <c r="W16" s="915">
        <v>1</v>
      </c>
      <c r="X16" s="913">
        <v>17</v>
      </c>
      <c r="Y16" s="913">
        <v>3</v>
      </c>
      <c r="Z16" s="914">
        <f t="shared" si="5"/>
        <v>21</v>
      </c>
      <c r="AA16" s="916">
        <v>3</v>
      </c>
      <c r="AB16" s="2069">
        <v>86</v>
      </c>
      <c r="AC16" s="2069">
        <v>23</v>
      </c>
      <c r="AD16" s="917">
        <f t="shared" si="6"/>
        <v>112</v>
      </c>
    </row>
    <row r="17" spans="1:30" ht="15.75">
      <c r="A17" s="918" t="s">
        <v>946</v>
      </c>
      <c r="B17" s="919" t="s">
        <v>947</v>
      </c>
      <c r="C17" s="913">
        <v>42</v>
      </c>
      <c r="D17" s="913">
        <v>180</v>
      </c>
      <c r="E17" s="913">
        <v>79</v>
      </c>
      <c r="F17" s="914">
        <f t="shared" si="0"/>
        <v>301</v>
      </c>
      <c r="G17" s="915">
        <v>2</v>
      </c>
      <c r="H17" s="913">
        <v>30</v>
      </c>
      <c r="I17" s="913">
        <v>5</v>
      </c>
      <c r="J17" s="914">
        <f t="shared" si="1"/>
        <v>37</v>
      </c>
      <c r="K17" s="915">
        <v>10</v>
      </c>
      <c r="L17" s="913">
        <v>107</v>
      </c>
      <c r="M17" s="913">
        <v>40</v>
      </c>
      <c r="N17" s="914">
        <f t="shared" si="2"/>
        <v>157</v>
      </c>
      <c r="O17" s="915">
        <v>0</v>
      </c>
      <c r="P17" s="913">
        <v>16</v>
      </c>
      <c r="Q17" s="913">
        <v>3</v>
      </c>
      <c r="R17" s="914">
        <f t="shared" si="3"/>
        <v>19</v>
      </c>
      <c r="S17" s="915">
        <v>1</v>
      </c>
      <c r="T17" s="913">
        <v>25</v>
      </c>
      <c r="U17" s="913">
        <v>12</v>
      </c>
      <c r="V17" s="914">
        <f t="shared" si="4"/>
        <v>38</v>
      </c>
      <c r="W17" s="915">
        <v>2</v>
      </c>
      <c r="X17" s="913">
        <v>11</v>
      </c>
      <c r="Y17" s="913">
        <v>5</v>
      </c>
      <c r="Z17" s="914">
        <f t="shared" si="5"/>
        <v>18</v>
      </c>
      <c r="AA17" s="916">
        <v>9</v>
      </c>
      <c r="AB17" s="2069">
        <v>64</v>
      </c>
      <c r="AC17" s="2069">
        <v>32</v>
      </c>
      <c r="AD17" s="917">
        <f t="shared" si="6"/>
        <v>105</v>
      </c>
    </row>
    <row r="18" spans="1:30" ht="15.75">
      <c r="A18" s="918" t="s">
        <v>948</v>
      </c>
      <c r="B18" s="919" t="s">
        <v>949</v>
      </c>
      <c r="C18" s="913">
        <v>180</v>
      </c>
      <c r="D18" s="913">
        <v>487</v>
      </c>
      <c r="E18" s="913">
        <v>146</v>
      </c>
      <c r="F18" s="914">
        <f t="shared" si="0"/>
        <v>813</v>
      </c>
      <c r="G18" s="915">
        <v>3</v>
      </c>
      <c r="H18" s="913">
        <v>98</v>
      </c>
      <c r="I18" s="913">
        <v>7</v>
      </c>
      <c r="J18" s="914">
        <f t="shared" si="1"/>
        <v>108</v>
      </c>
      <c r="K18" s="915">
        <v>81</v>
      </c>
      <c r="L18" s="913">
        <v>311</v>
      </c>
      <c r="M18" s="913">
        <v>116</v>
      </c>
      <c r="N18" s="914">
        <f t="shared" si="2"/>
        <v>508</v>
      </c>
      <c r="O18" s="915">
        <v>6</v>
      </c>
      <c r="P18" s="913">
        <v>40</v>
      </c>
      <c r="Q18" s="913">
        <v>4</v>
      </c>
      <c r="R18" s="914">
        <f t="shared" si="3"/>
        <v>50</v>
      </c>
      <c r="S18" s="915">
        <v>22</v>
      </c>
      <c r="T18" s="913">
        <v>84</v>
      </c>
      <c r="U18" s="913">
        <v>16</v>
      </c>
      <c r="V18" s="914">
        <f t="shared" si="4"/>
        <v>122</v>
      </c>
      <c r="W18" s="915">
        <v>18</v>
      </c>
      <c r="X18" s="913">
        <v>54</v>
      </c>
      <c r="Y18" s="913">
        <v>9</v>
      </c>
      <c r="Z18" s="914">
        <f t="shared" si="5"/>
        <v>81</v>
      </c>
      <c r="AA18" s="916">
        <v>51</v>
      </c>
      <c r="AB18" s="2069">
        <v>174</v>
      </c>
      <c r="AC18" s="2069">
        <v>61</v>
      </c>
      <c r="AD18" s="917">
        <f t="shared" si="6"/>
        <v>286</v>
      </c>
    </row>
    <row r="19" spans="1:30" ht="15.75">
      <c r="A19" s="921" t="s">
        <v>950</v>
      </c>
      <c r="B19" s="922" t="s">
        <v>951</v>
      </c>
      <c r="C19" s="923">
        <v>14</v>
      </c>
      <c r="D19" s="923">
        <v>53</v>
      </c>
      <c r="E19" s="923">
        <v>58</v>
      </c>
      <c r="F19" s="924">
        <f t="shared" si="0"/>
        <v>125</v>
      </c>
      <c r="G19" s="915">
        <v>0</v>
      </c>
      <c r="H19" s="923">
        <v>11</v>
      </c>
      <c r="I19" s="923">
        <v>2</v>
      </c>
      <c r="J19" s="924">
        <f t="shared" si="1"/>
        <v>13</v>
      </c>
      <c r="K19" s="915">
        <v>25</v>
      </c>
      <c r="L19" s="923">
        <v>66</v>
      </c>
      <c r="M19" s="923">
        <v>45</v>
      </c>
      <c r="N19" s="924">
        <f t="shared" si="2"/>
        <v>136</v>
      </c>
      <c r="O19" s="915">
        <v>0</v>
      </c>
      <c r="P19" s="923">
        <v>3</v>
      </c>
      <c r="Q19" s="923">
        <v>1</v>
      </c>
      <c r="R19" s="924">
        <f t="shared" si="3"/>
        <v>4</v>
      </c>
      <c r="S19" s="915">
        <v>1</v>
      </c>
      <c r="T19" s="923">
        <v>12</v>
      </c>
      <c r="U19" s="923">
        <v>9</v>
      </c>
      <c r="V19" s="924">
        <f t="shared" si="4"/>
        <v>22</v>
      </c>
      <c r="W19" s="915">
        <v>0</v>
      </c>
      <c r="X19" s="923">
        <v>2</v>
      </c>
      <c r="Y19" s="923">
        <v>1</v>
      </c>
      <c r="Z19" s="924">
        <f t="shared" si="5"/>
        <v>3</v>
      </c>
      <c r="AA19" s="916">
        <v>11</v>
      </c>
      <c r="AB19" s="2070">
        <v>35</v>
      </c>
      <c r="AC19" s="2070">
        <v>24</v>
      </c>
      <c r="AD19" s="925">
        <f t="shared" si="6"/>
        <v>70</v>
      </c>
    </row>
    <row r="20" spans="1:30" ht="15.75">
      <c r="A20" s="918" t="s">
        <v>952</v>
      </c>
      <c r="B20" s="919" t="s">
        <v>953</v>
      </c>
      <c r="C20" s="913">
        <v>4</v>
      </c>
      <c r="D20" s="913">
        <v>44</v>
      </c>
      <c r="E20" s="913">
        <v>21</v>
      </c>
      <c r="F20" s="914">
        <f t="shared" si="0"/>
        <v>69</v>
      </c>
      <c r="G20" s="915">
        <v>0</v>
      </c>
      <c r="H20" s="913">
        <v>7</v>
      </c>
      <c r="I20" s="913">
        <v>1</v>
      </c>
      <c r="J20" s="914">
        <f t="shared" si="1"/>
        <v>8</v>
      </c>
      <c r="K20" s="915">
        <v>2</v>
      </c>
      <c r="L20" s="913">
        <v>21</v>
      </c>
      <c r="M20" s="913">
        <v>18</v>
      </c>
      <c r="N20" s="914">
        <f t="shared" si="2"/>
        <v>41</v>
      </c>
      <c r="O20" s="915">
        <v>0</v>
      </c>
      <c r="P20" s="913">
        <v>6</v>
      </c>
      <c r="Q20" s="913">
        <v>2</v>
      </c>
      <c r="R20" s="914">
        <f t="shared" si="3"/>
        <v>8</v>
      </c>
      <c r="S20" s="915">
        <v>0</v>
      </c>
      <c r="T20" s="913">
        <v>11</v>
      </c>
      <c r="U20" s="913">
        <v>3</v>
      </c>
      <c r="V20" s="914">
        <f t="shared" si="4"/>
        <v>14</v>
      </c>
      <c r="W20" s="915">
        <v>0</v>
      </c>
      <c r="X20" s="913">
        <v>6</v>
      </c>
      <c r="Y20" s="913">
        <v>2</v>
      </c>
      <c r="Z20" s="914">
        <f t="shared" si="5"/>
        <v>8</v>
      </c>
      <c r="AA20" s="916">
        <v>0</v>
      </c>
      <c r="AB20" s="2069">
        <v>12</v>
      </c>
      <c r="AC20" s="2069">
        <v>13</v>
      </c>
      <c r="AD20" s="917">
        <f t="shared" si="6"/>
        <v>25</v>
      </c>
    </row>
    <row r="21" spans="1:30" ht="15.75">
      <c r="A21" s="918" t="s">
        <v>954</v>
      </c>
      <c r="B21" s="919" t="s">
        <v>955</v>
      </c>
      <c r="C21" s="913">
        <v>85</v>
      </c>
      <c r="D21" s="913">
        <v>251</v>
      </c>
      <c r="E21" s="913">
        <v>57</v>
      </c>
      <c r="F21" s="914">
        <f t="shared" si="0"/>
        <v>393</v>
      </c>
      <c r="G21" s="915">
        <v>2</v>
      </c>
      <c r="H21" s="913">
        <v>30</v>
      </c>
      <c r="I21" s="913">
        <v>7</v>
      </c>
      <c r="J21" s="914">
        <f t="shared" si="1"/>
        <v>39</v>
      </c>
      <c r="K21" s="915">
        <v>25</v>
      </c>
      <c r="L21" s="913">
        <v>155</v>
      </c>
      <c r="M21" s="913">
        <v>41</v>
      </c>
      <c r="N21" s="914">
        <f t="shared" si="2"/>
        <v>221</v>
      </c>
      <c r="O21" s="915">
        <v>3</v>
      </c>
      <c r="P21" s="913">
        <v>22</v>
      </c>
      <c r="Q21" s="913">
        <v>1</v>
      </c>
      <c r="R21" s="914">
        <f t="shared" si="3"/>
        <v>26</v>
      </c>
      <c r="S21" s="915">
        <v>13</v>
      </c>
      <c r="T21" s="913">
        <v>35</v>
      </c>
      <c r="U21" s="913">
        <v>4</v>
      </c>
      <c r="V21" s="914">
        <f t="shared" si="4"/>
        <v>52</v>
      </c>
      <c r="W21" s="915">
        <v>12</v>
      </c>
      <c r="X21" s="913">
        <v>23</v>
      </c>
      <c r="Y21" s="913">
        <v>1</v>
      </c>
      <c r="Z21" s="914">
        <f t="shared" si="5"/>
        <v>36</v>
      </c>
      <c r="AA21" s="916">
        <v>9</v>
      </c>
      <c r="AB21" s="2069">
        <v>99</v>
      </c>
      <c r="AC21" s="2069">
        <v>15</v>
      </c>
      <c r="AD21" s="917">
        <f t="shared" si="6"/>
        <v>123</v>
      </c>
    </row>
    <row r="22" spans="1:30" ht="15.75">
      <c r="A22" s="918" t="s">
        <v>956</v>
      </c>
      <c r="B22" s="919" t="s">
        <v>957</v>
      </c>
      <c r="C22" s="913">
        <v>3</v>
      </c>
      <c r="D22" s="913">
        <v>9</v>
      </c>
      <c r="E22" s="913">
        <v>16</v>
      </c>
      <c r="F22" s="914">
        <f t="shared" si="0"/>
        <v>28</v>
      </c>
      <c r="G22" s="915">
        <v>0</v>
      </c>
      <c r="H22" s="913">
        <v>2</v>
      </c>
      <c r="I22" s="913">
        <v>2</v>
      </c>
      <c r="J22" s="914">
        <f t="shared" si="1"/>
        <v>4</v>
      </c>
      <c r="K22" s="915">
        <v>7</v>
      </c>
      <c r="L22" s="913">
        <v>8</v>
      </c>
      <c r="M22" s="913">
        <v>15</v>
      </c>
      <c r="N22" s="914">
        <f t="shared" si="2"/>
        <v>30</v>
      </c>
      <c r="O22" s="915">
        <v>0</v>
      </c>
      <c r="P22" s="913">
        <v>1</v>
      </c>
      <c r="Q22" s="913">
        <v>1</v>
      </c>
      <c r="R22" s="914">
        <f t="shared" si="3"/>
        <v>2</v>
      </c>
      <c r="S22" s="915">
        <v>1</v>
      </c>
      <c r="T22" s="913">
        <v>3</v>
      </c>
      <c r="U22" s="913">
        <v>1</v>
      </c>
      <c r="V22" s="914">
        <f t="shared" si="4"/>
        <v>5</v>
      </c>
      <c r="W22" s="915">
        <v>0</v>
      </c>
      <c r="X22" s="913">
        <v>2</v>
      </c>
      <c r="Y22" s="913">
        <v>2</v>
      </c>
      <c r="Z22" s="914">
        <f t="shared" si="5"/>
        <v>4</v>
      </c>
      <c r="AA22" s="916">
        <v>2</v>
      </c>
      <c r="AB22" s="2069">
        <v>7</v>
      </c>
      <c r="AC22" s="2069">
        <v>11</v>
      </c>
      <c r="AD22" s="917">
        <f t="shared" si="6"/>
        <v>20</v>
      </c>
    </row>
    <row r="23" spans="1:30" ht="15.75">
      <c r="A23" s="918" t="s">
        <v>958</v>
      </c>
      <c r="B23" s="919" t="s">
        <v>691</v>
      </c>
      <c r="C23" s="913">
        <v>0</v>
      </c>
      <c r="D23" s="913">
        <v>2</v>
      </c>
      <c r="E23" s="913">
        <v>0</v>
      </c>
      <c r="F23" s="914">
        <f t="shared" si="0"/>
        <v>2</v>
      </c>
      <c r="G23" s="915">
        <v>0</v>
      </c>
      <c r="H23" s="913">
        <v>0</v>
      </c>
      <c r="I23" s="913">
        <v>0</v>
      </c>
      <c r="J23" s="914">
        <f t="shared" si="1"/>
        <v>0</v>
      </c>
      <c r="K23" s="915">
        <v>0</v>
      </c>
      <c r="L23" s="913">
        <v>1</v>
      </c>
      <c r="M23" s="913">
        <v>1</v>
      </c>
      <c r="N23" s="914">
        <f t="shared" si="2"/>
        <v>2</v>
      </c>
      <c r="O23" s="915">
        <v>0</v>
      </c>
      <c r="P23" s="913">
        <v>0</v>
      </c>
      <c r="Q23" s="913">
        <v>0</v>
      </c>
      <c r="R23" s="914">
        <f t="shared" si="3"/>
        <v>0</v>
      </c>
      <c r="S23" s="915">
        <v>0</v>
      </c>
      <c r="T23" s="913">
        <v>1</v>
      </c>
      <c r="U23" s="913">
        <v>0</v>
      </c>
      <c r="V23" s="914">
        <f t="shared" si="4"/>
        <v>1</v>
      </c>
      <c r="W23" s="915">
        <v>0</v>
      </c>
      <c r="X23" s="913">
        <v>0</v>
      </c>
      <c r="Y23" s="913">
        <v>0</v>
      </c>
      <c r="Z23" s="914">
        <f t="shared" si="5"/>
        <v>0</v>
      </c>
      <c r="AA23" s="916">
        <v>0</v>
      </c>
      <c r="AB23" s="2069">
        <v>7</v>
      </c>
      <c r="AC23" s="2069">
        <v>3</v>
      </c>
      <c r="AD23" s="917">
        <f t="shared" si="6"/>
        <v>10</v>
      </c>
    </row>
    <row r="24" spans="1:30" ht="15.75">
      <c r="A24" s="918" t="s">
        <v>959</v>
      </c>
      <c r="B24" s="919" t="s">
        <v>960</v>
      </c>
      <c r="C24" s="913">
        <v>0</v>
      </c>
      <c r="D24" s="913">
        <v>4</v>
      </c>
      <c r="E24" s="913">
        <v>3</v>
      </c>
      <c r="F24" s="914">
        <f t="shared" si="0"/>
        <v>7</v>
      </c>
      <c r="G24" s="915">
        <v>0</v>
      </c>
      <c r="H24" s="913">
        <v>3</v>
      </c>
      <c r="I24" s="913">
        <v>0</v>
      </c>
      <c r="J24" s="914">
        <f t="shared" si="1"/>
        <v>3</v>
      </c>
      <c r="K24" s="915">
        <v>0</v>
      </c>
      <c r="L24" s="913">
        <v>14</v>
      </c>
      <c r="M24" s="913">
        <v>6</v>
      </c>
      <c r="N24" s="914">
        <f t="shared" si="2"/>
        <v>20</v>
      </c>
      <c r="O24" s="915">
        <v>0</v>
      </c>
      <c r="P24" s="913">
        <v>1</v>
      </c>
      <c r="Q24" s="913">
        <v>1</v>
      </c>
      <c r="R24" s="914">
        <f t="shared" si="3"/>
        <v>2</v>
      </c>
      <c r="S24" s="915">
        <v>0</v>
      </c>
      <c r="T24" s="913">
        <v>0</v>
      </c>
      <c r="U24" s="913">
        <v>0</v>
      </c>
      <c r="V24" s="914">
        <f t="shared" si="4"/>
        <v>0</v>
      </c>
      <c r="W24" s="915">
        <v>1</v>
      </c>
      <c r="X24" s="913">
        <v>1</v>
      </c>
      <c r="Y24" s="913">
        <v>1</v>
      </c>
      <c r="Z24" s="914">
        <f t="shared" si="5"/>
        <v>3</v>
      </c>
      <c r="AA24" s="916">
        <v>0</v>
      </c>
      <c r="AB24" s="2069">
        <v>2</v>
      </c>
      <c r="AC24" s="2069">
        <v>3</v>
      </c>
      <c r="AD24" s="917">
        <f t="shared" si="6"/>
        <v>5</v>
      </c>
    </row>
    <row r="25" spans="1:30" ht="15.75">
      <c r="A25" s="918" t="s">
        <v>961</v>
      </c>
      <c r="B25" s="919" t="s">
        <v>962</v>
      </c>
      <c r="C25" s="913">
        <v>49</v>
      </c>
      <c r="D25" s="913">
        <v>206</v>
      </c>
      <c r="E25" s="913">
        <v>26</v>
      </c>
      <c r="F25" s="914">
        <f t="shared" si="0"/>
        <v>281</v>
      </c>
      <c r="G25" s="915">
        <v>0</v>
      </c>
      <c r="H25" s="913">
        <v>42</v>
      </c>
      <c r="I25" s="913">
        <v>2</v>
      </c>
      <c r="J25" s="914">
        <f t="shared" si="1"/>
        <v>44</v>
      </c>
      <c r="K25" s="915">
        <v>17</v>
      </c>
      <c r="L25" s="913">
        <v>156</v>
      </c>
      <c r="M25" s="913">
        <v>37</v>
      </c>
      <c r="N25" s="914">
        <f t="shared" si="2"/>
        <v>210</v>
      </c>
      <c r="O25" s="915">
        <v>2</v>
      </c>
      <c r="P25" s="913">
        <v>26</v>
      </c>
      <c r="Q25" s="913">
        <v>0</v>
      </c>
      <c r="R25" s="914">
        <f t="shared" si="3"/>
        <v>28</v>
      </c>
      <c r="S25" s="915">
        <v>1</v>
      </c>
      <c r="T25" s="913">
        <v>38</v>
      </c>
      <c r="U25" s="913">
        <v>5</v>
      </c>
      <c r="V25" s="914">
        <f t="shared" si="4"/>
        <v>44</v>
      </c>
      <c r="W25" s="915">
        <v>3</v>
      </c>
      <c r="X25" s="913">
        <v>16</v>
      </c>
      <c r="Y25" s="913">
        <v>4</v>
      </c>
      <c r="Z25" s="914">
        <f t="shared" si="5"/>
        <v>23</v>
      </c>
      <c r="AA25" s="916">
        <v>3</v>
      </c>
      <c r="AB25" s="2069">
        <v>110</v>
      </c>
      <c r="AC25" s="2069">
        <v>23</v>
      </c>
      <c r="AD25" s="917">
        <f t="shared" si="6"/>
        <v>136</v>
      </c>
    </row>
    <row r="26" spans="1:30" ht="15.75">
      <c r="A26" s="918" t="s">
        <v>963</v>
      </c>
      <c r="B26" s="919" t="s">
        <v>964</v>
      </c>
      <c r="C26" s="913">
        <v>7</v>
      </c>
      <c r="D26" s="913">
        <v>128</v>
      </c>
      <c r="E26" s="913">
        <v>31</v>
      </c>
      <c r="F26" s="914">
        <f t="shared" si="0"/>
        <v>166</v>
      </c>
      <c r="G26" s="915">
        <v>1</v>
      </c>
      <c r="H26" s="913">
        <v>16</v>
      </c>
      <c r="I26" s="913">
        <v>2</v>
      </c>
      <c r="J26" s="914">
        <f t="shared" si="1"/>
        <v>19</v>
      </c>
      <c r="K26" s="915">
        <v>5</v>
      </c>
      <c r="L26" s="913">
        <v>103</v>
      </c>
      <c r="M26" s="913">
        <v>31</v>
      </c>
      <c r="N26" s="914">
        <f t="shared" si="2"/>
        <v>139</v>
      </c>
      <c r="O26" s="915">
        <v>1</v>
      </c>
      <c r="P26" s="913">
        <v>15</v>
      </c>
      <c r="Q26" s="913">
        <v>1</v>
      </c>
      <c r="R26" s="914">
        <f t="shared" si="3"/>
        <v>17</v>
      </c>
      <c r="S26" s="915">
        <v>3</v>
      </c>
      <c r="T26" s="913">
        <v>26</v>
      </c>
      <c r="U26" s="913">
        <v>6</v>
      </c>
      <c r="V26" s="914">
        <f t="shared" si="4"/>
        <v>35</v>
      </c>
      <c r="W26" s="915">
        <v>3</v>
      </c>
      <c r="X26" s="913">
        <v>13</v>
      </c>
      <c r="Y26" s="913">
        <v>0</v>
      </c>
      <c r="Z26" s="914">
        <f t="shared" si="5"/>
        <v>16</v>
      </c>
      <c r="AA26" s="916">
        <v>1</v>
      </c>
      <c r="AB26" s="2069">
        <v>62</v>
      </c>
      <c r="AC26" s="2069">
        <v>24</v>
      </c>
      <c r="AD26" s="917">
        <f t="shared" si="6"/>
        <v>87</v>
      </c>
    </row>
    <row r="27" spans="1:30" ht="15.75">
      <c r="A27" s="918" t="s">
        <v>965</v>
      </c>
      <c r="B27" s="919" t="s">
        <v>966</v>
      </c>
      <c r="C27" s="913">
        <v>40</v>
      </c>
      <c r="D27" s="913">
        <v>156</v>
      </c>
      <c r="E27" s="913">
        <v>70</v>
      </c>
      <c r="F27" s="914">
        <f t="shared" si="0"/>
        <v>266</v>
      </c>
      <c r="G27" s="915">
        <v>3</v>
      </c>
      <c r="H27" s="913">
        <v>16</v>
      </c>
      <c r="I27" s="913">
        <v>3</v>
      </c>
      <c r="J27" s="914">
        <f t="shared" si="1"/>
        <v>22</v>
      </c>
      <c r="K27" s="915">
        <v>52</v>
      </c>
      <c r="L27" s="913">
        <v>138</v>
      </c>
      <c r="M27" s="913">
        <v>66</v>
      </c>
      <c r="N27" s="914">
        <f t="shared" si="2"/>
        <v>256</v>
      </c>
      <c r="O27" s="915">
        <v>0</v>
      </c>
      <c r="P27" s="913">
        <v>11</v>
      </c>
      <c r="Q27" s="913">
        <v>1</v>
      </c>
      <c r="R27" s="914">
        <f t="shared" si="3"/>
        <v>12</v>
      </c>
      <c r="S27" s="915">
        <v>8</v>
      </c>
      <c r="T27" s="913">
        <v>27</v>
      </c>
      <c r="U27" s="913">
        <v>12</v>
      </c>
      <c r="V27" s="914">
        <f t="shared" si="4"/>
        <v>47</v>
      </c>
      <c r="W27" s="915">
        <v>1</v>
      </c>
      <c r="X27" s="913">
        <v>15</v>
      </c>
      <c r="Y27" s="913">
        <v>6</v>
      </c>
      <c r="Z27" s="914">
        <f t="shared" si="5"/>
        <v>22</v>
      </c>
      <c r="AA27" s="916">
        <v>28</v>
      </c>
      <c r="AB27" s="2069">
        <v>77</v>
      </c>
      <c r="AC27" s="2069">
        <v>51</v>
      </c>
      <c r="AD27" s="917">
        <f t="shared" si="6"/>
        <v>156</v>
      </c>
    </row>
    <row r="28" spans="1:30" ht="15.75">
      <c r="A28" s="918" t="s">
        <v>967</v>
      </c>
      <c r="B28" s="919" t="s">
        <v>968</v>
      </c>
      <c r="C28" s="913">
        <v>1</v>
      </c>
      <c r="D28" s="913">
        <v>9</v>
      </c>
      <c r="E28" s="913">
        <v>13</v>
      </c>
      <c r="F28" s="914">
        <f t="shared" si="0"/>
        <v>23</v>
      </c>
      <c r="G28" s="915">
        <v>0</v>
      </c>
      <c r="H28" s="913">
        <v>4</v>
      </c>
      <c r="I28" s="913">
        <v>2</v>
      </c>
      <c r="J28" s="914">
        <f t="shared" si="1"/>
        <v>6</v>
      </c>
      <c r="K28" s="915">
        <v>2</v>
      </c>
      <c r="L28" s="913">
        <v>15</v>
      </c>
      <c r="M28" s="913">
        <v>16</v>
      </c>
      <c r="N28" s="914">
        <f t="shared" si="2"/>
        <v>33</v>
      </c>
      <c r="O28" s="915">
        <v>1</v>
      </c>
      <c r="P28" s="913">
        <v>4</v>
      </c>
      <c r="Q28" s="913">
        <v>1</v>
      </c>
      <c r="R28" s="914">
        <f t="shared" si="3"/>
        <v>6</v>
      </c>
      <c r="S28" s="915">
        <v>0</v>
      </c>
      <c r="T28" s="913">
        <v>2</v>
      </c>
      <c r="U28" s="913">
        <v>2</v>
      </c>
      <c r="V28" s="914">
        <f t="shared" si="4"/>
        <v>4</v>
      </c>
      <c r="W28" s="915">
        <v>0</v>
      </c>
      <c r="X28" s="913">
        <v>3</v>
      </c>
      <c r="Y28" s="913">
        <v>1</v>
      </c>
      <c r="Z28" s="914">
        <f t="shared" si="5"/>
        <v>4</v>
      </c>
      <c r="AA28" s="916">
        <v>2</v>
      </c>
      <c r="AB28" s="2069">
        <v>17</v>
      </c>
      <c r="AC28" s="2069">
        <v>10</v>
      </c>
      <c r="AD28" s="917">
        <f t="shared" si="6"/>
        <v>29</v>
      </c>
    </row>
    <row r="29" spans="1:30" ht="15.75">
      <c r="A29" s="918" t="s">
        <v>969</v>
      </c>
      <c r="B29" s="919" t="s">
        <v>970</v>
      </c>
      <c r="C29" s="913">
        <v>167</v>
      </c>
      <c r="D29" s="913">
        <v>522</v>
      </c>
      <c r="E29" s="913">
        <v>138</v>
      </c>
      <c r="F29" s="914">
        <f t="shared" si="0"/>
        <v>827</v>
      </c>
      <c r="G29" s="915">
        <v>9</v>
      </c>
      <c r="H29" s="913">
        <v>83</v>
      </c>
      <c r="I29" s="913">
        <v>6</v>
      </c>
      <c r="J29" s="914">
        <f t="shared" si="1"/>
        <v>98</v>
      </c>
      <c r="K29" s="915">
        <v>73</v>
      </c>
      <c r="L29" s="913">
        <v>288</v>
      </c>
      <c r="M29" s="913">
        <v>113</v>
      </c>
      <c r="N29" s="914">
        <f t="shared" si="2"/>
        <v>474</v>
      </c>
      <c r="O29" s="915">
        <v>8</v>
      </c>
      <c r="P29" s="913">
        <v>42</v>
      </c>
      <c r="Q29" s="913">
        <v>6</v>
      </c>
      <c r="R29" s="914">
        <f t="shared" si="3"/>
        <v>56</v>
      </c>
      <c r="S29" s="915">
        <v>28</v>
      </c>
      <c r="T29" s="913">
        <v>71</v>
      </c>
      <c r="U29" s="913">
        <v>25</v>
      </c>
      <c r="V29" s="914">
        <f t="shared" si="4"/>
        <v>124</v>
      </c>
      <c r="W29" s="915">
        <v>13</v>
      </c>
      <c r="X29" s="913">
        <v>47</v>
      </c>
      <c r="Y29" s="913">
        <v>6</v>
      </c>
      <c r="Z29" s="914">
        <f t="shared" si="5"/>
        <v>66</v>
      </c>
      <c r="AA29" s="916">
        <v>43</v>
      </c>
      <c r="AB29" s="2069">
        <v>200</v>
      </c>
      <c r="AC29" s="2069">
        <v>70</v>
      </c>
      <c r="AD29" s="917">
        <f t="shared" si="6"/>
        <v>313</v>
      </c>
    </row>
    <row r="30" spans="1:30" ht="15.75">
      <c r="A30" s="918" t="s">
        <v>971</v>
      </c>
      <c r="B30" s="919" t="s">
        <v>972</v>
      </c>
      <c r="C30" s="913">
        <v>1</v>
      </c>
      <c r="D30" s="913">
        <v>22</v>
      </c>
      <c r="E30" s="913">
        <v>27</v>
      </c>
      <c r="F30" s="914">
        <f t="shared" si="0"/>
        <v>50</v>
      </c>
      <c r="G30" s="915">
        <v>0</v>
      </c>
      <c r="H30" s="913">
        <v>3</v>
      </c>
      <c r="I30" s="913">
        <v>1</v>
      </c>
      <c r="J30" s="914">
        <f t="shared" si="1"/>
        <v>4</v>
      </c>
      <c r="K30" s="915">
        <v>7</v>
      </c>
      <c r="L30" s="913">
        <v>16</v>
      </c>
      <c r="M30" s="913">
        <v>14</v>
      </c>
      <c r="N30" s="914">
        <f t="shared" si="2"/>
        <v>37</v>
      </c>
      <c r="O30" s="915">
        <v>0</v>
      </c>
      <c r="P30" s="913">
        <v>3</v>
      </c>
      <c r="Q30" s="913">
        <v>2</v>
      </c>
      <c r="R30" s="914">
        <f t="shared" si="3"/>
        <v>5</v>
      </c>
      <c r="S30" s="915">
        <v>0</v>
      </c>
      <c r="T30" s="913">
        <v>5</v>
      </c>
      <c r="U30" s="913">
        <v>3</v>
      </c>
      <c r="V30" s="914">
        <f t="shared" si="4"/>
        <v>8</v>
      </c>
      <c r="W30" s="915">
        <v>3</v>
      </c>
      <c r="X30" s="913">
        <v>2</v>
      </c>
      <c r="Y30" s="913">
        <v>1</v>
      </c>
      <c r="Z30" s="914">
        <f t="shared" si="5"/>
        <v>6</v>
      </c>
      <c r="AA30" s="916">
        <v>1</v>
      </c>
      <c r="AB30" s="2069">
        <v>8</v>
      </c>
      <c r="AC30" s="2069">
        <v>10</v>
      </c>
      <c r="AD30" s="917">
        <f t="shared" si="6"/>
        <v>19</v>
      </c>
    </row>
    <row r="31" spans="1:30" ht="15.75">
      <c r="A31" s="918" t="s">
        <v>973</v>
      </c>
      <c r="B31" s="919" t="s">
        <v>974</v>
      </c>
      <c r="C31" s="913">
        <v>0</v>
      </c>
      <c r="D31" s="913">
        <v>0</v>
      </c>
      <c r="E31" s="913">
        <v>0</v>
      </c>
      <c r="F31" s="914">
        <f t="shared" si="0"/>
        <v>0</v>
      </c>
      <c r="G31" s="915">
        <v>0</v>
      </c>
      <c r="H31" s="913">
        <v>0</v>
      </c>
      <c r="I31" s="913">
        <v>0</v>
      </c>
      <c r="J31" s="914">
        <f t="shared" si="1"/>
        <v>0</v>
      </c>
      <c r="K31" s="915">
        <v>0</v>
      </c>
      <c r="L31" s="913">
        <v>0</v>
      </c>
      <c r="M31" s="913">
        <v>0</v>
      </c>
      <c r="N31" s="914">
        <f t="shared" si="2"/>
        <v>0</v>
      </c>
      <c r="O31" s="915">
        <v>0</v>
      </c>
      <c r="P31" s="913">
        <v>0</v>
      </c>
      <c r="Q31" s="913">
        <v>0</v>
      </c>
      <c r="R31" s="914">
        <f t="shared" si="3"/>
        <v>0</v>
      </c>
      <c r="S31" s="915">
        <v>0</v>
      </c>
      <c r="T31" s="913">
        <v>0</v>
      </c>
      <c r="U31" s="913">
        <v>0</v>
      </c>
      <c r="V31" s="914">
        <f t="shared" si="4"/>
        <v>0</v>
      </c>
      <c r="W31" s="915">
        <v>0</v>
      </c>
      <c r="X31" s="913">
        <v>0</v>
      </c>
      <c r="Y31" s="913">
        <v>0</v>
      </c>
      <c r="Z31" s="914">
        <f t="shared" si="5"/>
        <v>0</v>
      </c>
      <c r="AA31" s="916">
        <v>0</v>
      </c>
      <c r="AB31" s="2069">
        <v>0</v>
      </c>
      <c r="AC31" s="2069">
        <v>0</v>
      </c>
      <c r="AD31" s="917">
        <f t="shared" si="6"/>
        <v>0</v>
      </c>
    </row>
    <row r="32" spans="1:30" ht="15.75">
      <c r="A32" s="918" t="s">
        <v>975</v>
      </c>
      <c r="B32" s="919" t="s">
        <v>976</v>
      </c>
      <c r="C32" s="913">
        <v>6</v>
      </c>
      <c r="D32" s="913">
        <v>6</v>
      </c>
      <c r="E32" s="913">
        <v>12</v>
      </c>
      <c r="F32" s="914">
        <f t="shared" si="0"/>
        <v>24</v>
      </c>
      <c r="G32" s="915">
        <v>0</v>
      </c>
      <c r="H32" s="913">
        <v>0</v>
      </c>
      <c r="I32" s="913">
        <v>0</v>
      </c>
      <c r="J32" s="914">
        <f t="shared" si="1"/>
        <v>0</v>
      </c>
      <c r="K32" s="915">
        <v>6</v>
      </c>
      <c r="L32" s="913">
        <v>8</v>
      </c>
      <c r="M32" s="913">
        <v>12</v>
      </c>
      <c r="N32" s="914">
        <f t="shared" si="2"/>
        <v>26</v>
      </c>
      <c r="O32" s="915">
        <v>0</v>
      </c>
      <c r="P32" s="913">
        <v>1</v>
      </c>
      <c r="Q32" s="913">
        <v>1</v>
      </c>
      <c r="R32" s="914">
        <f t="shared" si="3"/>
        <v>2</v>
      </c>
      <c r="S32" s="915">
        <v>0</v>
      </c>
      <c r="T32" s="913">
        <v>0</v>
      </c>
      <c r="U32" s="913">
        <v>1</v>
      </c>
      <c r="V32" s="914">
        <f t="shared" si="4"/>
        <v>1</v>
      </c>
      <c r="W32" s="915">
        <v>0</v>
      </c>
      <c r="X32" s="913">
        <v>0</v>
      </c>
      <c r="Y32" s="913">
        <v>0</v>
      </c>
      <c r="Z32" s="914">
        <f t="shared" si="5"/>
        <v>0</v>
      </c>
      <c r="AA32" s="916">
        <v>1</v>
      </c>
      <c r="AB32" s="2069">
        <v>43</v>
      </c>
      <c r="AC32" s="2069">
        <v>13</v>
      </c>
      <c r="AD32" s="917">
        <f t="shared" si="6"/>
        <v>57</v>
      </c>
    </row>
    <row r="33" spans="1:30" ht="15.75">
      <c r="A33" s="918" t="s">
        <v>977</v>
      </c>
      <c r="B33" s="919" t="s">
        <v>978</v>
      </c>
      <c r="C33" s="913">
        <v>21</v>
      </c>
      <c r="D33" s="913">
        <v>28</v>
      </c>
      <c r="E33" s="913">
        <v>3</v>
      </c>
      <c r="F33" s="914">
        <f t="shared" si="0"/>
        <v>52</v>
      </c>
      <c r="G33" s="915">
        <v>0</v>
      </c>
      <c r="H33" s="913">
        <v>2</v>
      </c>
      <c r="I33" s="913">
        <v>0</v>
      </c>
      <c r="J33" s="914">
        <f t="shared" si="1"/>
        <v>2</v>
      </c>
      <c r="K33" s="915">
        <v>1</v>
      </c>
      <c r="L33" s="913">
        <v>28</v>
      </c>
      <c r="M33" s="913">
        <v>0</v>
      </c>
      <c r="N33" s="914">
        <f t="shared" si="2"/>
        <v>29</v>
      </c>
      <c r="O33" s="915">
        <v>0</v>
      </c>
      <c r="P33" s="913">
        <v>0</v>
      </c>
      <c r="Q33" s="913">
        <v>0</v>
      </c>
      <c r="R33" s="914">
        <f t="shared" si="3"/>
        <v>0</v>
      </c>
      <c r="S33" s="915">
        <v>1</v>
      </c>
      <c r="T33" s="913">
        <v>0</v>
      </c>
      <c r="U33" s="913">
        <v>0</v>
      </c>
      <c r="V33" s="914">
        <f t="shared" si="4"/>
        <v>1</v>
      </c>
      <c r="W33" s="915">
        <v>1</v>
      </c>
      <c r="X33" s="913">
        <v>1</v>
      </c>
      <c r="Y33" s="913">
        <v>0</v>
      </c>
      <c r="Z33" s="914">
        <f t="shared" si="5"/>
        <v>2</v>
      </c>
      <c r="AA33" s="916">
        <v>4</v>
      </c>
      <c r="AB33" s="2069">
        <v>18</v>
      </c>
      <c r="AC33" s="2069">
        <v>12</v>
      </c>
      <c r="AD33" s="917">
        <f t="shared" si="6"/>
        <v>34</v>
      </c>
    </row>
    <row r="34" spans="1:30" ht="15.75">
      <c r="A34" s="918" t="s">
        <v>979</v>
      </c>
      <c r="B34" s="919" t="s">
        <v>980</v>
      </c>
      <c r="C34" s="913">
        <v>18</v>
      </c>
      <c r="D34" s="913">
        <v>9</v>
      </c>
      <c r="E34" s="913">
        <v>3</v>
      </c>
      <c r="F34" s="914">
        <f t="shared" si="0"/>
        <v>30</v>
      </c>
      <c r="G34" s="915">
        <v>0</v>
      </c>
      <c r="H34" s="913">
        <v>0</v>
      </c>
      <c r="I34" s="913">
        <v>0</v>
      </c>
      <c r="J34" s="914">
        <f t="shared" si="1"/>
        <v>0</v>
      </c>
      <c r="K34" s="915">
        <v>10</v>
      </c>
      <c r="L34" s="913">
        <v>11</v>
      </c>
      <c r="M34" s="913">
        <v>1</v>
      </c>
      <c r="N34" s="914">
        <f t="shared" si="2"/>
        <v>22</v>
      </c>
      <c r="O34" s="915">
        <v>2</v>
      </c>
      <c r="P34" s="913">
        <v>0</v>
      </c>
      <c r="Q34" s="913">
        <v>0</v>
      </c>
      <c r="R34" s="914">
        <f t="shared" si="3"/>
        <v>2</v>
      </c>
      <c r="S34" s="915">
        <v>6</v>
      </c>
      <c r="T34" s="913">
        <v>0</v>
      </c>
      <c r="U34" s="913">
        <v>0</v>
      </c>
      <c r="V34" s="914">
        <f t="shared" si="4"/>
        <v>6</v>
      </c>
      <c r="W34" s="915">
        <v>0</v>
      </c>
      <c r="X34" s="913">
        <v>1</v>
      </c>
      <c r="Y34" s="913">
        <v>0</v>
      </c>
      <c r="Z34" s="914">
        <f t="shared" si="5"/>
        <v>1</v>
      </c>
      <c r="AA34" s="916">
        <v>9</v>
      </c>
      <c r="AB34" s="2069">
        <v>12</v>
      </c>
      <c r="AC34" s="2069">
        <v>1</v>
      </c>
      <c r="AD34" s="917">
        <f t="shared" si="6"/>
        <v>22</v>
      </c>
    </row>
    <row r="35" spans="1:30" ht="15.75">
      <c r="A35" s="918" t="s">
        <v>981</v>
      </c>
      <c r="B35" s="919" t="s">
        <v>982</v>
      </c>
      <c r="C35" s="913">
        <v>1</v>
      </c>
      <c r="D35" s="913">
        <v>12</v>
      </c>
      <c r="E35" s="913">
        <v>14</v>
      </c>
      <c r="F35" s="914">
        <f t="shared" si="0"/>
        <v>27</v>
      </c>
      <c r="G35" s="915">
        <v>2</v>
      </c>
      <c r="H35" s="913">
        <v>1</v>
      </c>
      <c r="I35" s="913">
        <v>2</v>
      </c>
      <c r="J35" s="914">
        <f t="shared" si="1"/>
        <v>5</v>
      </c>
      <c r="K35" s="915">
        <v>1</v>
      </c>
      <c r="L35" s="913">
        <v>7</v>
      </c>
      <c r="M35" s="913">
        <v>7</v>
      </c>
      <c r="N35" s="914">
        <f t="shared" si="2"/>
        <v>15</v>
      </c>
      <c r="O35" s="915">
        <v>1</v>
      </c>
      <c r="P35" s="913">
        <v>0</v>
      </c>
      <c r="Q35" s="913">
        <v>0</v>
      </c>
      <c r="R35" s="914">
        <f t="shared" si="3"/>
        <v>1</v>
      </c>
      <c r="S35" s="915">
        <v>0</v>
      </c>
      <c r="T35" s="913">
        <v>3</v>
      </c>
      <c r="U35" s="913">
        <v>0</v>
      </c>
      <c r="V35" s="914">
        <f t="shared" si="4"/>
        <v>3</v>
      </c>
      <c r="W35" s="915">
        <v>2</v>
      </c>
      <c r="X35" s="913">
        <v>0</v>
      </c>
      <c r="Y35" s="913">
        <v>0</v>
      </c>
      <c r="Z35" s="914">
        <f t="shared" si="5"/>
        <v>2</v>
      </c>
      <c r="AA35" s="916">
        <v>1</v>
      </c>
      <c r="AB35" s="2069">
        <v>6</v>
      </c>
      <c r="AC35" s="2069">
        <v>7</v>
      </c>
      <c r="AD35" s="917">
        <f t="shared" si="6"/>
        <v>14</v>
      </c>
    </row>
    <row r="36" spans="1:30" ht="15.75">
      <c r="A36" s="918" t="s">
        <v>983</v>
      </c>
      <c r="B36" s="919" t="s">
        <v>984</v>
      </c>
      <c r="C36" s="913">
        <v>0</v>
      </c>
      <c r="D36" s="913">
        <v>1</v>
      </c>
      <c r="E36" s="913">
        <v>5</v>
      </c>
      <c r="F36" s="914">
        <f t="shared" si="0"/>
        <v>6</v>
      </c>
      <c r="G36" s="915">
        <v>0</v>
      </c>
      <c r="H36" s="913">
        <v>0</v>
      </c>
      <c r="I36" s="913">
        <v>0</v>
      </c>
      <c r="J36" s="914">
        <f t="shared" si="1"/>
        <v>0</v>
      </c>
      <c r="K36" s="915">
        <v>0</v>
      </c>
      <c r="L36" s="913">
        <v>1</v>
      </c>
      <c r="M36" s="913">
        <v>5</v>
      </c>
      <c r="N36" s="914">
        <f t="shared" si="2"/>
        <v>6</v>
      </c>
      <c r="O36" s="915">
        <v>0</v>
      </c>
      <c r="P36" s="913">
        <v>0</v>
      </c>
      <c r="Q36" s="913">
        <v>0</v>
      </c>
      <c r="R36" s="914">
        <f t="shared" si="3"/>
        <v>0</v>
      </c>
      <c r="S36" s="915">
        <v>0</v>
      </c>
      <c r="T36" s="913">
        <v>0</v>
      </c>
      <c r="U36" s="913">
        <v>0</v>
      </c>
      <c r="V36" s="914">
        <f t="shared" si="4"/>
        <v>0</v>
      </c>
      <c r="W36" s="915">
        <v>0</v>
      </c>
      <c r="X36" s="913">
        <v>0</v>
      </c>
      <c r="Y36" s="913">
        <v>0</v>
      </c>
      <c r="Z36" s="914">
        <f t="shared" si="5"/>
        <v>0</v>
      </c>
      <c r="AA36" s="916">
        <v>0</v>
      </c>
      <c r="AB36" s="2069">
        <v>0</v>
      </c>
      <c r="AC36" s="2069">
        <v>6</v>
      </c>
      <c r="AD36" s="917">
        <f t="shared" si="6"/>
        <v>6</v>
      </c>
    </row>
    <row r="37" spans="1:30" ht="15.75">
      <c r="A37" s="918" t="s">
        <v>985</v>
      </c>
      <c r="B37" s="919" t="s">
        <v>986</v>
      </c>
      <c r="C37" s="913">
        <v>1</v>
      </c>
      <c r="D37" s="913">
        <v>1</v>
      </c>
      <c r="E37" s="913">
        <v>2</v>
      </c>
      <c r="F37" s="914">
        <f t="shared" si="0"/>
        <v>4</v>
      </c>
      <c r="G37" s="915">
        <v>0</v>
      </c>
      <c r="H37" s="913">
        <v>0</v>
      </c>
      <c r="I37" s="913">
        <v>0</v>
      </c>
      <c r="J37" s="914">
        <f t="shared" si="1"/>
        <v>0</v>
      </c>
      <c r="K37" s="915">
        <v>0</v>
      </c>
      <c r="L37" s="913">
        <v>3</v>
      </c>
      <c r="M37" s="913">
        <v>1</v>
      </c>
      <c r="N37" s="914">
        <f t="shared" si="2"/>
        <v>4</v>
      </c>
      <c r="O37" s="915">
        <v>0</v>
      </c>
      <c r="P37" s="913">
        <v>0</v>
      </c>
      <c r="Q37" s="913">
        <v>0</v>
      </c>
      <c r="R37" s="914">
        <f t="shared" si="3"/>
        <v>0</v>
      </c>
      <c r="S37" s="915">
        <v>0</v>
      </c>
      <c r="T37" s="913">
        <v>0</v>
      </c>
      <c r="U37" s="913">
        <v>1</v>
      </c>
      <c r="V37" s="914">
        <f t="shared" si="4"/>
        <v>1</v>
      </c>
      <c r="W37" s="915">
        <v>0</v>
      </c>
      <c r="X37" s="913">
        <v>0</v>
      </c>
      <c r="Y37" s="913">
        <v>0</v>
      </c>
      <c r="Z37" s="914">
        <f t="shared" si="5"/>
        <v>0</v>
      </c>
      <c r="AA37" s="916">
        <v>1</v>
      </c>
      <c r="AB37" s="2069">
        <v>1</v>
      </c>
      <c r="AC37" s="2069">
        <v>6</v>
      </c>
      <c r="AD37" s="917">
        <f t="shared" si="6"/>
        <v>8</v>
      </c>
    </row>
    <row r="38" spans="1:30" ht="15.75">
      <c r="A38" s="918" t="s">
        <v>987</v>
      </c>
      <c r="B38" s="919" t="s">
        <v>988</v>
      </c>
      <c r="C38" s="913">
        <v>2</v>
      </c>
      <c r="D38" s="913">
        <v>28</v>
      </c>
      <c r="E38" s="913">
        <v>32</v>
      </c>
      <c r="F38" s="914">
        <f t="shared" si="0"/>
        <v>62</v>
      </c>
      <c r="G38" s="915">
        <v>0</v>
      </c>
      <c r="H38" s="913">
        <v>1</v>
      </c>
      <c r="I38" s="913">
        <v>2</v>
      </c>
      <c r="J38" s="914">
        <f t="shared" si="1"/>
        <v>3</v>
      </c>
      <c r="K38" s="915">
        <v>1</v>
      </c>
      <c r="L38" s="913">
        <v>6</v>
      </c>
      <c r="M38" s="913">
        <v>11</v>
      </c>
      <c r="N38" s="914">
        <f t="shared" si="2"/>
        <v>18</v>
      </c>
      <c r="O38" s="915">
        <v>0</v>
      </c>
      <c r="P38" s="913">
        <v>0</v>
      </c>
      <c r="Q38" s="913">
        <v>0</v>
      </c>
      <c r="R38" s="914">
        <f t="shared" si="3"/>
        <v>0</v>
      </c>
      <c r="S38" s="915">
        <v>0</v>
      </c>
      <c r="T38" s="913">
        <v>2</v>
      </c>
      <c r="U38" s="913">
        <v>5</v>
      </c>
      <c r="V38" s="914">
        <f t="shared" si="4"/>
        <v>7</v>
      </c>
      <c r="W38" s="915">
        <v>0</v>
      </c>
      <c r="X38" s="913">
        <v>0</v>
      </c>
      <c r="Y38" s="913">
        <v>0</v>
      </c>
      <c r="Z38" s="914">
        <f t="shared" si="5"/>
        <v>0</v>
      </c>
      <c r="AA38" s="916">
        <v>0</v>
      </c>
      <c r="AB38" s="2069">
        <v>9</v>
      </c>
      <c r="AC38" s="2069">
        <v>14</v>
      </c>
      <c r="AD38" s="917">
        <f t="shared" si="6"/>
        <v>23</v>
      </c>
    </row>
    <row r="39" spans="1:30" ht="15.75">
      <c r="A39" s="918" t="s">
        <v>989</v>
      </c>
      <c r="B39" s="919" t="s">
        <v>990</v>
      </c>
      <c r="C39" s="913">
        <v>1</v>
      </c>
      <c r="D39" s="913">
        <v>6</v>
      </c>
      <c r="E39" s="913">
        <v>18</v>
      </c>
      <c r="F39" s="914">
        <f t="shared" si="0"/>
        <v>25</v>
      </c>
      <c r="G39" s="915">
        <v>0</v>
      </c>
      <c r="H39" s="913">
        <v>0</v>
      </c>
      <c r="I39" s="913">
        <v>0</v>
      </c>
      <c r="J39" s="914">
        <f t="shared" si="1"/>
        <v>0</v>
      </c>
      <c r="K39" s="915">
        <v>0</v>
      </c>
      <c r="L39" s="913">
        <v>1</v>
      </c>
      <c r="M39" s="913">
        <v>7</v>
      </c>
      <c r="N39" s="914">
        <f t="shared" si="2"/>
        <v>8</v>
      </c>
      <c r="O39" s="915">
        <v>0</v>
      </c>
      <c r="P39" s="913">
        <v>0</v>
      </c>
      <c r="Q39" s="913">
        <v>0</v>
      </c>
      <c r="R39" s="914">
        <f t="shared" si="3"/>
        <v>0</v>
      </c>
      <c r="S39" s="915">
        <v>0</v>
      </c>
      <c r="T39" s="913">
        <v>0</v>
      </c>
      <c r="U39" s="913">
        <v>2</v>
      </c>
      <c r="V39" s="914">
        <f t="shared" si="4"/>
        <v>2</v>
      </c>
      <c r="W39" s="915">
        <v>0</v>
      </c>
      <c r="X39" s="913">
        <v>0</v>
      </c>
      <c r="Y39" s="913">
        <v>3</v>
      </c>
      <c r="Z39" s="914">
        <f t="shared" si="5"/>
        <v>3</v>
      </c>
      <c r="AA39" s="916">
        <v>0</v>
      </c>
      <c r="AB39" s="2069">
        <v>2</v>
      </c>
      <c r="AC39" s="2069">
        <v>9</v>
      </c>
      <c r="AD39" s="917">
        <f t="shared" si="6"/>
        <v>11</v>
      </c>
    </row>
    <row r="40" spans="1:30" ht="15.75">
      <c r="A40" s="918" t="s">
        <v>991</v>
      </c>
      <c r="B40" s="919" t="s">
        <v>992</v>
      </c>
      <c r="C40" s="913">
        <v>0</v>
      </c>
      <c r="D40" s="913">
        <v>1</v>
      </c>
      <c r="E40" s="913">
        <v>6</v>
      </c>
      <c r="F40" s="914">
        <f t="shared" si="0"/>
        <v>7</v>
      </c>
      <c r="G40" s="915">
        <v>0</v>
      </c>
      <c r="H40" s="913">
        <v>0</v>
      </c>
      <c r="I40" s="913">
        <v>0</v>
      </c>
      <c r="J40" s="914">
        <f t="shared" si="1"/>
        <v>0</v>
      </c>
      <c r="K40" s="915">
        <v>2</v>
      </c>
      <c r="L40" s="913">
        <v>0</v>
      </c>
      <c r="M40" s="913">
        <v>2</v>
      </c>
      <c r="N40" s="914">
        <f t="shared" si="2"/>
        <v>4</v>
      </c>
      <c r="O40" s="915">
        <v>0</v>
      </c>
      <c r="P40" s="913">
        <v>0</v>
      </c>
      <c r="Q40" s="913">
        <v>0</v>
      </c>
      <c r="R40" s="914">
        <f t="shared" si="3"/>
        <v>0</v>
      </c>
      <c r="S40" s="915">
        <v>0</v>
      </c>
      <c r="T40" s="913">
        <v>0</v>
      </c>
      <c r="U40" s="913">
        <v>1</v>
      </c>
      <c r="V40" s="914">
        <f t="shared" si="4"/>
        <v>1</v>
      </c>
      <c r="W40" s="915">
        <v>0</v>
      </c>
      <c r="X40" s="913">
        <v>0</v>
      </c>
      <c r="Y40" s="913">
        <v>0</v>
      </c>
      <c r="Z40" s="914">
        <f t="shared" si="5"/>
        <v>0</v>
      </c>
      <c r="AA40" s="916">
        <v>0</v>
      </c>
      <c r="AB40" s="2069">
        <v>1</v>
      </c>
      <c r="AC40" s="2069">
        <v>6</v>
      </c>
      <c r="AD40" s="917">
        <f t="shared" si="6"/>
        <v>7</v>
      </c>
    </row>
    <row r="41" spans="1:30" ht="15.75">
      <c r="A41" s="918" t="s">
        <v>993</v>
      </c>
      <c r="B41" s="919" t="s">
        <v>994</v>
      </c>
      <c r="C41" s="913">
        <v>2</v>
      </c>
      <c r="D41" s="913">
        <v>1</v>
      </c>
      <c r="E41" s="913">
        <v>3</v>
      </c>
      <c r="F41" s="914">
        <f t="shared" si="0"/>
        <v>6</v>
      </c>
      <c r="G41" s="915">
        <v>0</v>
      </c>
      <c r="H41" s="913">
        <v>0</v>
      </c>
      <c r="I41" s="913">
        <v>1</v>
      </c>
      <c r="J41" s="914">
        <f t="shared" si="1"/>
        <v>1</v>
      </c>
      <c r="K41" s="915">
        <v>1</v>
      </c>
      <c r="L41" s="913">
        <v>0</v>
      </c>
      <c r="M41" s="913">
        <v>8</v>
      </c>
      <c r="N41" s="914">
        <f t="shared" si="2"/>
        <v>9</v>
      </c>
      <c r="O41" s="915">
        <v>0</v>
      </c>
      <c r="P41" s="913">
        <v>0</v>
      </c>
      <c r="Q41" s="913">
        <v>0</v>
      </c>
      <c r="R41" s="914">
        <f t="shared" si="3"/>
        <v>0</v>
      </c>
      <c r="S41" s="915">
        <v>0</v>
      </c>
      <c r="T41" s="913">
        <v>0</v>
      </c>
      <c r="U41" s="913">
        <v>1</v>
      </c>
      <c r="V41" s="914">
        <f t="shared" si="4"/>
        <v>1</v>
      </c>
      <c r="W41" s="915">
        <v>0</v>
      </c>
      <c r="X41" s="913">
        <v>0</v>
      </c>
      <c r="Y41" s="913">
        <v>0</v>
      </c>
      <c r="Z41" s="914">
        <f t="shared" si="5"/>
        <v>0</v>
      </c>
      <c r="AA41" s="916">
        <v>0</v>
      </c>
      <c r="AB41" s="2069">
        <v>1</v>
      </c>
      <c r="AC41" s="2069">
        <v>4</v>
      </c>
      <c r="AD41" s="917">
        <f t="shared" si="6"/>
        <v>5</v>
      </c>
    </row>
    <row r="42" spans="1:30" ht="15.75">
      <c r="A42" s="926" t="s">
        <v>995</v>
      </c>
      <c r="B42" s="927" t="s">
        <v>489</v>
      </c>
      <c r="C42" s="913">
        <v>5</v>
      </c>
      <c r="D42" s="913">
        <v>11</v>
      </c>
      <c r="E42" s="913">
        <v>7</v>
      </c>
      <c r="F42" s="914">
        <f t="shared" si="0"/>
        <v>23</v>
      </c>
      <c r="G42" s="915">
        <v>1</v>
      </c>
      <c r="H42" s="913">
        <v>1</v>
      </c>
      <c r="I42" s="913">
        <v>1</v>
      </c>
      <c r="J42" s="914">
        <f t="shared" si="1"/>
        <v>3</v>
      </c>
      <c r="K42" s="915">
        <v>5</v>
      </c>
      <c r="L42" s="913">
        <v>16</v>
      </c>
      <c r="M42" s="913">
        <v>14</v>
      </c>
      <c r="N42" s="914">
        <f t="shared" si="2"/>
        <v>35</v>
      </c>
      <c r="O42" s="915">
        <v>10</v>
      </c>
      <c r="P42" s="913">
        <v>8</v>
      </c>
      <c r="Q42" s="913">
        <v>8</v>
      </c>
      <c r="R42" s="914">
        <f t="shared" si="3"/>
        <v>26</v>
      </c>
      <c r="S42" s="915">
        <v>1</v>
      </c>
      <c r="T42" s="913">
        <v>2</v>
      </c>
      <c r="U42" s="913">
        <v>1</v>
      </c>
      <c r="V42" s="914">
        <f t="shared" si="4"/>
        <v>4</v>
      </c>
      <c r="W42" s="915">
        <v>0</v>
      </c>
      <c r="X42" s="913">
        <v>0</v>
      </c>
      <c r="Y42" s="913">
        <v>0</v>
      </c>
      <c r="Z42" s="914">
        <f t="shared" si="5"/>
        <v>0</v>
      </c>
      <c r="AA42" s="916">
        <v>5</v>
      </c>
      <c r="AB42" s="2069">
        <v>12</v>
      </c>
      <c r="AC42" s="2069">
        <v>10</v>
      </c>
      <c r="AD42" s="917">
        <f t="shared" si="6"/>
        <v>27</v>
      </c>
    </row>
    <row r="43" spans="1:30" ht="15.75">
      <c r="A43" s="928" t="s">
        <v>95</v>
      </c>
      <c r="B43" s="929" t="s">
        <v>96</v>
      </c>
      <c r="C43" s="930">
        <f>SUM(C7:C42)</f>
        <v>4610</v>
      </c>
      <c r="D43" s="930">
        <f t="shared" ref="D43:Z43" si="7">SUM(D7:D42)</f>
        <v>3786</v>
      </c>
      <c r="E43" s="930">
        <f t="shared" si="7"/>
        <v>1284</v>
      </c>
      <c r="F43" s="930">
        <f t="shared" si="7"/>
        <v>9680</v>
      </c>
      <c r="G43" s="931">
        <f t="shared" si="7"/>
        <v>567</v>
      </c>
      <c r="H43" s="930">
        <f t="shared" si="7"/>
        <v>598</v>
      </c>
      <c r="I43" s="930">
        <f t="shared" si="7"/>
        <v>91</v>
      </c>
      <c r="J43" s="930">
        <f t="shared" si="7"/>
        <v>1256</v>
      </c>
      <c r="K43" s="931">
        <f t="shared" si="7"/>
        <v>2391</v>
      </c>
      <c r="L43" s="930">
        <f t="shared" si="7"/>
        <v>2532</v>
      </c>
      <c r="M43" s="930">
        <f t="shared" si="7"/>
        <v>1062</v>
      </c>
      <c r="N43" s="930">
        <f t="shared" si="7"/>
        <v>5985</v>
      </c>
      <c r="O43" s="931">
        <f t="shared" si="7"/>
        <v>366</v>
      </c>
      <c r="P43" s="930">
        <f t="shared" si="7"/>
        <v>339</v>
      </c>
      <c r="Q43" s="930">
        <f t="shared" si="7"/>
        <v>54</v>
      </c>
      <c r="R43" s="930">
        <f t="shared" si="7"/>
        <v>759</v>
      </c>
      <c r="S43" s="931">
        <f t="shared" si="7"/>
        <v>745</v>
      </c>
      <c r="T43" s="930">
        <f t="shared" si="7"/>
        <v>585</v>
      </c>
      <c r="U43" s="930">
        <f t="shared" si="7"/>
        <v>195</v>
      </c>
      <c r="V43" s="930">
        <f t="shared" si="7"/>
        <v>1525</v>
      </c>
      <c r="W43" s="931">
        <f t="shared" si="7"/>
        <v>493</v>
      </c>
      <c r="X43" s="930">
        <f t="shared" si="7"/>
        <v>329</v>
      </c>
      <c r="Y43" s="930">
        <f t="shared" si="7"/>
        <v>67</v>
      </c>
      <c r="Z43" s="930">
        <f t="shared" si="7"/>
        <v>889</v>
      </c>
      <c r="AA43" s="932">
        <f>SUM(AA7:AA42)</f>
        <v>1862</v>
      </c>
      <c r="AB43" s="933">
        <f>SUM(AB7:AB42)</f>
        <v>1732</v>
      </c>
      <c r="AC43" s="933">
        <f>SUM(AC7:AC42)</f>
        <v>683</v>
      </c>
      <c r="AD43" s="933">
        <f>SUM(AD7:AD42)</f>
        <v>4277</v>
      </c>
    </row>
    <row r="44" spans="1:30">
      <c r="A44" s="901"/>
      <c r="B44" s="901"/>
      <c r="C44" s="901"/>
      <c r="D44" s="901"/>
      <c r="E44" s="901"/>
      <c r="F44" s="901"/>
      <c r="G44" s="904"/>
      <c r="H44" s="901"/>
      <c r="I44" s="901"/>
      <c r="J44" s="901"/>
      <c r="K44" s="904"/>
      <c r="L44" s="901"/>
      <c r="M44" s="901"/>
      <c r="N44" s="901"/>
      <c r="O44" s="904"/>
      <c r="P44" s="901"/>
      <c r="Q44" s="901"/>
      <c r="R44" s="901"/>
      <c r="S44" s="904"/>
      <c r="T44" s="901"/>
      <c r="U44" s="901"/>
      <c r="V44" s="901"/>
      <c r="W44" s="904"/>
      <c r="X44" s="901"/>
      <c r="Y44" s="901"/>
      <c r="Z44" s="901"/>
      <c r="AA44" s="904"/>
      <c r="AB44" s="901"/>
      <c r="AC44" s="901"/>
      <c r="AD44" s="901"/>
    </row>
    <row r="45" spans="1:30" ht="25.5">
      <c r="A45" s="898" t="s">
        <v>1518</v>
      </c>
      <c r="B45" s="899"/>
      <c r="C45" s="900"/>
      <c r="D45" s="900"/>
      <c r="E45" s="901"/>
      <c r="F45" s="902"/>
      <c r="G45" s="903"/>
      <c r="H45" s="900"/>
      <c r="I45" s="901"/>
      <c r="J45" s="902"/>
      <c r="K45" s="903"/>
      <c r="L45" s="900"/>
      <c r="M45" s="901"/>
      <c r="N45" s="902"/>
      <c r="O45" s="903"/>
      <c r="P45" s="900"/>
      <c r="Q45" s="901"/>
      <c r="R45" s="902"/>
      <c r="S45" s="903"/>
      <c r="T45" s="900"/>
      <c r="U45" s="901"/>
      <c r="V45" s="902"/>
      <c r="W45" s="903"/>
      <c r="X45" s="900"/>
      <c r="Y45" s="901"/>
      <c r="Z45" s="902"/>
      <c r="AA45" s="904"/>
      <c r="AB45" s="901"/>
      <c r="AC45" s="901"/>
      <c r="AD45" s="902" t="s">
        <v>1519</v>
      </c>
    </row>
    <row r="46" spans="1:30">
      <c r="A46" s="4594" t="s">
        <v>915</v>
      </c>
      <c r="B46" s="4595"/>
      <c r="C46" s="4897" t="s">
        <v>69</v>
      </c>
      <c r="D46" s="4898"/>
      <c r="E46" s="4895" t="s">
        <v>70</v>
      </c>
      <c r="F46" s="4896"/>
      <c r="G46" s="4897" t="s">
        <v>71</v>
      </c>
      <c r="H46" s="4898"/>
      <c r="I46" s="4905" t="s">
        <v>72</v>
      </c>
      <c r="J46" s="4906"/>
      <c r="K46" s="4897" t="s">
        <v>73</v>
      </c>
      <c r="L46" s="4898"/>
      <c r="M46" s="4895" t="s">
        <v>74</v>
      </c>
      <c r="N46" s="4896"/>
      <c r="O46" s="4897" t="s">
        <v>162</v>
      </c>
      <c r="P46" s="4898"/>
      <c r="Q46" s="4895" t="s">
        <v>76</v>
      </c>
      <c r="R46" s="4896"/>
      <c r="S46" s="4897" t="s">
        <v>77</v>
      </c>
      <c r="T46" s="4898"/>
      <c r="U46" s="4895" t="s">
        <v>78</v>
      </c>
      <c r="V46" s="4896"/>
      <c r="W46" s="4897" t="s">
        <v>79</v>
      </c>
      <c r="X46" s="4898"/>
      <c r="Y46" s="4895" t="s">
        <v>163</v>
      </c>
      <c r="Z46" s="4896"/>
      <c r="AA46" s="4903" t="s">
        <v>164</v>
      </c>
      <c r="AB46" s="4904"/>
      <c r="AC46" s="4895" t="s">
        <v>82</v>
      </c>
      <c r="AD46" s="4896"/>
    </row>
    <row r="47" spans="1:30" ht="40.5">
      <c r="A47" s="4596"/>
      <c r="B47" s="4597"/>
      <c r="C47" s="910" t="s">
        <v>921</v>
      </c>
      <c r="D47" s="910" t="s">
        <v>922</v>
      </c>
      <c r="E47" s="910" t="s">
        <v>923</v>
      </c>
      <c r="F47" s="910" t="s">
        <v>95</v>
      </c>
      <c r="G47" s="909" t="s">
        <v>921</v>
      </c>
      <c r="H47" s="910" t="s">
        <v>922</v>
      </c>
      <c r="I47" s="910" t="s">
        <v>923</v>
      </c>
      <c r="J47" s="910" t="s">
        <v>95</v>
      </c>
      <c r="K47" s="909" t="s">
        <v>921</v>
      </c>
      <c r="L47" s="910" t="s">
        <v>922</v>
      </c>
      <c r="M47" s="910" t="s">
        <v>923</v>
      </c>
      <c r="N47" s="910" t="s">
        <v>95</v>
      </c>
      <c r="O47" s="909" t="s">
        <v>921</v>
      </c>
      <c r="P47" s="910" t="s">
        <v>922</v>
      </c>
      <c r="Q47" s="910" t="s">
        <v>923</v>
      </c>
      <c r="R47" s="910" t="s">
        <v>95</v>
      </c>
      <c r="S47" s="909" t="s">
        <v>921</v>
      </c>
      <c r="T47" s="910" t="s">
        <v>922</v>
      </c>
      <c r="U47" s="910" t="s">
        <v>923</v>
      </c>
      <c r="V47" s="910" t="s">
        <v>95</v>
      </c>
      <c r="W47" s="909" t="s">
        <v>921</v>
      </c>
      <c r="X47" s="910" t="s">
        <v>922</v>
      </c>
      <c r="Y47" s="910" t="s">
        <v>923</v>
      </c>
      <c r="Z47" s="910" t="s">
        <v>95</v>
      </c>
      <c r="AA47" s="909" t="s">
        <v>921</v>
      </c>
      <c r="AB47" s="910" t="s">
        <v>922</v>
      </c>
      <c r="AC47" s="910" t="s">
        <v>923</v>
      </c>
      <c r="AD47" s="910" t="s">
        <v>95</v>
      </c>
    </row>
    <row r="48" spans="1:30" ht="57.75">
      <c r="A48" s="4598"/>
      <c r="B48" s="4599"/>
      <c r="C48" s="910" t="s">
        <v>581</v>
      </c>
      <c r="D48" s="910" t="s">
        <v>924</v>
      </c>
      <c r="E48" s="910" t="s">
        <v>925</v>
      </c>
      <c r="F48" s="910" t="s">
        <v>96</v>
      </c>
      <c r="G48" s="909" t="s">
        <v>581</v>
      </c>
      <c r="H48" s="910" t="s">
        <v>924</v>
      </c>
      <c r="I48" s="910" t="s">
        <v>925</v>
      </c>
      <c r="J48" s="910" t="s">
        <v>96</v>
      </c>
      <c r="K48" s="909" t="s">
        <v>581</v>
      </c>
      <c r="L48" s="910" t="s">
        <v>924</v>
      </c>
      <c r="M48" s="910" t="s">
        <v>925</v>
      </c>
      <c r="N48" s="910" t="s">
        <v>96</v>
      </c>
      <c r="O48" s="909" t="s">
        <v>581</v>
      </c>
      <c r="P48" s="910" t="s">
        <v>924</v>
      </c>
      <c r="Q48" s="910" t="s">
        <v>925</v>
      </c>
      <c r="R48" s="910" t="s">
        <v>96</v>
      </c>
      <c r="S48" s="909" t="s">
        <v>581</v>
      </c>
      <c r="T48" s="910" t="s">
        <v>924</v>
      </c>
      <c r="U48" s="910" t="s">
        <v>925</v>
      </c>
      <c r="V48" s="910" t="s">
        <v>96</v>
      </c>
      <c r="W48" s="909" t="s">
        <v>581</v>
      </c>
      <c r="X48" s="910" t="s">
        <v>924</v>
      </c>
      <c r="Y48" s="910" t="s">
        <v>925</v>
      </c>
      <c r="Z48" s="910" t="s">
        <v>96</v>
      </c>
      <c r="AA48" s="909" t="s">
        <v>581</v>
      </c>
      <c r="AB48" s="910" t="s">
        <v>924</v>
      </c>
      <c r="AC48" s="910" t="s">
        <v>925</v>
      </c>
      <c r="AD48" s="910" t="s">
        <v>96</v>
      </c>
    </row>
    <row r="49" spans="1:30" ht="15.75">
      <c r="A49" s="918" t="s">
        <v>926</v>
      </c>
      <c r="B49" s="2071" t="s">
        <v>927</v>
      </c>
      <c r="C49" s="913">
        <v>144</v>
      </c>
      <c r="D49" s="913">
        <v>0</v>
      </c>
      <c r="E49" s="913">
        <v>0</v>
      </c>
      <c r="F49" s="914">
        <f>SUM(C49:E49)</f>
        <v>144</v>
      </c>
      <c r="G49" s="915">
        <v>44</v>
      </c>
      <c r="H49" s="913">
        <v>0</v>
      </c>
      <c r="I49" s="913">
        <v>0</v>
      </c>
      <c r="J49" s="914">
        <f>SUM(G49:I49)</f>
        <v>44</v>
      </c>
      <c r="K49" s="916">
        <v>177</v>
      </c>
      <c r="L49" s="2069">
        <v>0</v>
      </c>
      <c r="M49" s="2069">
        <v>0</v>
      </c>
      <c r="N49" s="917">
        <f>SUM(K49:M49)</f>
        <v>177</v>
      </c>
      <c r="O49" s="916">
        <v>29</v>
      </c>
      <c r="P49" s="2069">
        <v>0</v>
      </c>
      <c r="Q49" s="2069">
        <v>0</v>
      </c>
      <c r="R49" s="917">
        <f>SUM(O49:Q49)</f>
        <v>29</v>
      </c>
      <c r="S49" s="916">
        <v>68</v>
      </c>
      <c r="T49" s="2069">
        <v>0</v>
      </c>
      <c r="U49" s="2069">
        <v>0</v>
      </c>
      <c r="V49" s="917">
        <f>SUM(S49:U49)</f>
        <v>68</v>
      </c>
      <c r="W49" s="916">
        <v>58</v>
      </c>
      <c r="X49" s="2069">
        <v>0</v>
      </c>
      <c r="Y49" s="2069">
        <v>0</v>
      </c>
      <c r="Z49" s="917">
        <f>SUM(W49:Y49)</f>
        <v>58</v>
      </c>
      <c r="AA49" s="915">
        <v>31</v>
      </c>
      <c r="AB49" s="913">
        <v>0</v>
      </c>
      <c r="AC49" s="913">
        <v>0</v>
      </c>
      <c r="AD49" s="914">
        <f>SUM(AA49:AC49)</f>
        <v>31</v>
      </c>
    </row>
    <row r="50" spans="1:30" ht="15.75">
      <c r="A50" s="918" t="s">
        <v>928</v>
      </c>
      <c r="B50" s="2071" t="s">
        <v>929</v>
      </c>
      <c r="C50" s="913">
        <v>210</v>
      </c>
      <c r="D50" s="913">
        <v>40</v>
      </c>
      <c r="E50" s="913">
        <v>1</v>
      </c>
      <c r="F50" s="914">
        <f t="shared" ref="F50:F84" si="8">SUM(C50:E50)</f>
        <v>251</v>
      </c>
      <c r="G50" s="915">
        <v>83</v>
      </c>
      <c r="H50" s="913">
        <v>8</v>
      </c>
      <c r="I50" s="913">
        <v>0</v>
      </c>
      <c r="J50" s="914">
        <f t="shared" ref="J50:J84" si="9">SUM(G50:I50)</f>
        <v>91</v>
      </c>
      <c r="K50" s="916">
        <v>356</v>
      </c>
      <c r="L50" s="2069">
        <v>28</v>
      </c>
      <c r="M50" s="2069">
        <v>3</v>
      </c>
      <c r="N50" s="917">
        <f t="shared" ref="N50:N84" si="10">SUM(K50:M50)</f>
        <v>387</v>
      </c>
      <c r="O50" s="916">
        <v>62</v>
      </c>
      <c r="P50" s="2069">
        <v>3</v>
      </c>
      <c r="Q50" s="2069">
        <v>0</v>
      </c>
      <c r="R50" s="917">
        <f t="shared" ref="R50:R84" si="11">SUM(O50:Q50)</f>
        <v>65</v>
      </c>
      <c r="S50" s="916">
        <v>143</v>
      </c>
      <c r="T50" s="2069">
        <v>16</v>
      </c>
      <c r="U50" s="2069">
        <v>2</v>
      </c>
      <c r="V50" s="917">
        <f t="shared" ref="V50:V84" si="12">SUM(S50:U50)</f>
        <v>161</v>
      </c>
      <c r="W50" s="916">
        <v>123</v>
      </c>
      <c r="X50" s="2069">
        <v>16</v>
      </c>
      <c r="Y50" s="2069">
        <v>1</v>
      </c>
      <c r="Z50" s="917">
        <f t="shared" ref="Z50:Z84" si="13">SUM(W50:Y50)</f>
        <v>140</v>
      </c>
      <c r="AA50" s="915">
        <v>46</v>
      </c>
      <c r="AB50" s="913">
        <v>3</v>
      </c>
      <c r="AC50" s="913">
        <v>0</v>
      </c>
      <c r="AD50" s="914">
        <f t="shared" ref="AD50:AD84" si="14">SUM(AA50:AC50)</f>
        <v>49</v>
      </c>
    </row>
    <row r="51" spans="1:30" ht="15.75">
      <c r="A51" s="918" t="s">
        <v>930</v>
      </c>
      <c r="B51" s="2071" t="s">
        <v>931</v>
      </c>
      <c r="C51" s="913">
        <v>17</v>
      </c>
      <c r="D51" s="913">
        <v>35</v>
      </c>
      <c r="E51" s="913">
        <v>8</v>
      </c>
      <c r="F51" s="914">
        <f t="shared" si="8"/>
        <v>60</v>
      </c>
      <c r="G51" s="915">
        <v>2</v>
      </c>
      <c r="H51" s="913">
        <v>14</v>
      </c>
      <c r="I51" s="913">
        <v>1</v>
      </c>
      <c r="J51" s="914">
        <f t="shared" si="9"/>
        <v>17</v>
      </c>
      <c r="K51" s="916">
        <v>14</v>
      </c>
      <c r="L51" s="2069">
        <v>50</v>
      </c>
      <c r="M51" s="2069">
        <v>2</v>
      </c>
      <c r="N51" s="917">
        <f t="shared" si="10"/>
        <v>66</v>
      </c>
      <c r="O51" s="916">
        <v>4</v>
      </c>
      <c r="P51" s="2069">
        <v>3</v>
      </c>
      <c r="Q51" s="2069">
        <v>0</v>
      </c>
      <c r="R51" s="917">
        <f t="shared" si="11"/>
        <v>7</v>
      </c>
      <c r="S51" s="916">
        <v>1</v>
      </c>
      <c r="T51" s="2069">
        <v>18</v>
      </c>
      <c r="U51" s="2069">
        <v>0</v>
      </c>
      <c r="V51" s="917">
        <f t="shared" si="12"/>
        <v>19</v>
      </c>
      <c r="W51" s="916">
        <v>19</v>
      </c>
      <c r="X51" s="2069">
        <v>8</v>
      </c>
      <c r="Y51" s="2069">
        <v>2</v>
      </c>
      <c r="Z51" s="917">
        <f t="shared" si="13"/>
        <v>29</v>
      </c>
      <c r="AA51" s="915">
        <v>0</v>
      </c>
      <c r="AB51" s="913">
        <v>5</v>
      </c>
      <c r="AC51" s="913">
        <v>0</v>
      </c>
      <c r="AD51" s="914">
        <f t="shared" si="14"/>
        <v>5</v>
      </c>
    </row>
    <row r="52" spans="1:30" ht="15.75">
      <c r="A52" s="918" t="s">
        <v>932</v>
      </c>
      <c r="B52" s="2071" t="s">
        <v>933</v>
      </c>
      <c r="C52" s="913">
        <v>6</v>
      </c>
      <c r="D52" s="913">
        <v>15</v>
      </c>
      <c r="E52" s="913">
        <v>6</v>
      </c>
      <c r="F52" s="914">
        <f t="shared" si="8"/>
        <v>27</v>
      </c>
      <c r="G52" s="915">
        <v>2</v>
      </c>
      <c r="H52" s="913">
        <v>5</v>
      </c>
      <c r="I52" s="913">
        <v>1</v>
      </c>
      <c r="J52" s="914">
        <f t="shared" si="9"/>
        <v>8</v>
      </c>
      <c r="K52" s="916">
        <v>4</v>
      </c>
      <c r="L52" s="2069">
        <v>25</v>
      </c>
      <c r="M52" s="2069">
        <v>6</v>
      </c>
      <c r="N52" s="917">
        <f t="shared" si="10"/>
        <v>35</v>
      </c>
      <c r="O52" s="916">
        <v>0</v>
      </c>
      <c r="P52" s="2069">
        <v>2</v>
      </c>
      <c r="Q52" s="2069">
        <v>0</v>
      </c>
      <c r="R52" s="917">
        <f t="shared" si="11"/>
        <v>2</v>
      </c>
      <c r="S52" s="916">
        <v>0</v>
      </c>
      <c r="T52" s="2069">
        <v>2</v>
      </c>
      <c r="U52" s="2069">
        <v>1</v>
      </c>
      <c r="V52" s="917">
        <f t="shared" si="12"/>
        <v>3</v>
      </c>
      <c r="W52" s="916">
        <v>5</v>
      </c>
      <c r="X52" s="2069">
        <v>4</v>
      </c>
      <c r="Y52" s="2069">
        <v>0</v>
      </c>
      <c r="Z52" s="917">
        <f t="shared" si="13"/>
        <v>9</v>
      </c>
      <c r="AA52" s="915">
        <v>0</v>
      </c>
      <c r="AB52" s="913">
        <v>0</v>
      </c>
      <c r="AC52" s="913">
        <v>0</v>
      </c>
      <c r="AD52" s="914">
        <f t="shared" si="14"/>
        <v>0</v>
      </c>
    </row>
    <row r="53" spans="1:30" ht="15.75">
      <c r="A53" s="918" t="s">
        <v>934</v>
      </c>
      <c r="B53" s="2071" t="s">
        <v>935</v>
      </c>
      <c r="C53" s="913">
        <v>3</v>
      </c>
      <c r="D53" s="913">
        <v>27</v>
      </c>
      <c r="E53" s="913">
        <v>5</v>
      </c>
      <c r="F53" s="914">
        <f t="shared" si="8"/>
        <v>35</v>
      </c>
      <c r="G53" s="915">
        <v>1</v>
      </c>
      <c r="H53" s="913">
        <v>5</v>
      </c>
      <c r="I53" s="913">
        <v>0</v>
      </c>
      <c r="J53" s="914">
        <f t="shared" si="9"/>
        <v>6</v>
      </c>
      <c r="K53" s="916">
        <v>4</v>
      </c>
      <c r="L53" s="2069">
        <v>19</v>
      </c>
      <c r="M53" s="2069">
        <v>1</v>
      </c>
      <c r="N53" s="917">
        <f t="shared" si="10"/>
        <v>24</v>
      </c>
      <c r="O53" s="916">
        <v>0</v>
      </c>
      <c r="P53" s="2069">
        <v>0</v>
      </c>
      <c r="Q53" s="2069">
        <v>0</v>
      </c>
      <c r="R53" s="917">
        <f t="shared" si="11"/>
        <v>0</v>
      </c>
      <c r="S53" s="916">
        <v>0</v>
      </c>
      <c r="T53" s="2069">
        <v>9</v>
      </c>
      <c r="U53" s="2069">
        <v>0</v>
      </c>
      <c r="V53" s="917">
        <f t="shared" si="12"/>
        <v>9</v>
      </c>
      <c r="W53" s="916">
        <v>2</v>
      </c>
      <c r="X53" s="2069">
        <v>10</v>
      </c>
      <c r="Y53" s="2069">
        <v>0</v>
      </c>
      <c r="Z53" s="917">
        <f t="shared" si="13"/>
        <v>12</v>
      </c>
      <c r="AA53" s="915">
        <v>0</v>
      </c>
      <c r="AB53" s="913">
        <v>0</v>
      </c>
      <c r="AC53" s="913">
        <v>0</v>
      </c>
      <c r="AD53" s="914">
        <f t="shared" si="14"/>
        <v>0</v>
      </c>
    </row>
    <row r="54" spans="1:30" ht="15.75">
      <c r="A54" s="918" t="s">
        <v>936</v>
      </c>
      <c r="B54" s="2071" t="s">
        <v>937</v>
      </c>
      <c r="C54" s="913">
        <v>2</v>
      </c>
      <c r="D54" s="913">
        <v>9</v>
      </c>
      <c r="E54" s="913">
        <v>4</v>
      </c>
      <c r="F54" s="914">
        <f t="shared" si="8"/>
        <v>15</v>
      </c>
      <c r="G54" s="915">
        <v>0</v>
      </c>
      <c r="H54" s="913">
        <v>6</v>
      </c>
      <c r="I54" s="913">
        <v>0</v>
      </c>
      <c r="J54" s="914">
        <f t="shared" si="9"/>
        <v>6</v>
      </c>
      <c r="K54" s="916">
        <v>1</v>
      </c>
      <c r="L54" s="2069">
        <v>16</v>
      </c>
      <c r="M54" s="2069">
        <v>5</v>
      </c>
      <c r="N54" s="917">
        <f t="shared" si="10"/>
        <v>22</v>
      </c>
      <c r="O54" s="916">
        <v>0</v>
      </c>
      <c r="P54" s="2069">
        <v>1</v>
      </c>
      <c r="Q54" s="2069">
        <v>0</v>
      </c>
      <c r="R54" s="917">
        <f t="shared" si="11"/>
        <v>1</v>
      </c>
      <c r="S54" s="916">
        <v>0</v>
      </c>
      <c r="T54" s="2069">
        <v>10</v>
      </c>
      <c r="U54" s="2069">
        <v>0</v>
      </c>
      <c r="V54" s="917">
        <f t="shared" si="12"/>
        <v>10</v>
      </c>
      <c r="W54" s="916">
        <v>4</v>
      </c>
      <c r="X54" s="2069">
        <v>3</v>
      </c>
      <c r="Y54" s="2069">
        <v>0</v>
      </c>
      <c r="Z54" s="917">
        <f t="shared" si="13"/>
        <v>7</v>
      </c>
      <c r="AA54" s="915">
        <v>1</v>
      </c>
      <c r="AB54" s="913">
        <v>2</v>
      </c>
      <c r="AC54" s="913">
        <v>0</v>
      </c>
      <c r="AD54" s="914">
        <f t="shared" si="14"/>
        <v>3</v>
      </c>
    </row>
    <row r="55" spans="1:30" ht="15.75">
      <c r="A55" s="918" t="s">
        <v>938</v>
      </c>
      <c r="B55" s="2071" t="s">
        <v>939</v>
      </c>
      <c r="C55" s="913">
        <v>0</v>
      </c>
      <c r="D55" s="913">
        <v>0</v>
      </c>
      <c r="E55" s="913">
        <v>0</v>
      </c>
      <c r="F55" s="914">
        <f t="shared" si="8"/>
        <v>0</v>
      </c>
      <c r="G55" s="915">
        <v>0</v>
      </c>
      <c r="H55" s="913">
        <v>0</v>
      </c>
      <c r="I55" s="913">
        <v>0</v>
      </c>
      <c r="J55" s="914">
        <f t="shared" si="9"/>
        <v>0</v>
      </c>
      <c r="K55" s="916">
        <v>0</v>
      </c>
      <c r="L55" s="2069">
        <v>1</v>
      </c>
      <c r="M55" s="2069">
        <v>2</v>
      </c>
      <c r="N55" s="917">
        <f t="shared" si="10"/>
        <v>3</v>
      </c>
      <c r="O55" s="916">
        <v>0</v>
      </c>
      <c r="P55" s="2069">
        <v>0</v>
      </c>
      <c r="Q55" s="2069">
        <v>0</v>
      </c>
      <c r="R55" s="917">
        <f t="shared" si="11"/>
        <v>0</v>
      </c>
      <c r="S55" s="916">
        <v>0</v>
      </c>
      <c r="T55" s="2069">
        <v>0</v>
      </c>
      <c r="U55" s="2069">
        <v>0</v>
      </c>
      <c r="V55" s="917">
        <f t="shared" si="12"/>
        <v>0</v>
      </c>
      <c r="W55" s="916">
        <v>0</v>
      </c>
      <c r="X55" s="2069">
        <v>0</v>
      </c>
      <c r="Y55" s="2069">
        <v>0</v>
      </c>
      <c r="Z55" s="917">
        <f t="shared" si="13"/>
        <v>0</v>
      </c>
      <c r="AA55" s="915">
        <v>0</v>
      </c>
      <c r="AB55" s="913">
        <v>0</v>
      </c>
      <c r="AC55" s="913">
        <v>0</v>
      </c>
      <c r="AD55" s="914">
        <f t="shared" si="14"/>
        <v>0</v>
      </c>
    </row>
    <row r="56" spans="1:30" ht="15.75">
      <c r="A56" s="918" t="s">
        <v>940</v>
      </c>
      <c r="B56" s="2071" t="s">
        <v>941</v>
      </c>
      <c r="C56" s="913">
        <v>0</v>
      </c>
      <c r="D56" s="913">
        <v>1</v>
      </c>
      <c r="E56" s="913">
        <v>0</v>
      </c>
      <c r="F56" s="914">
        <f t="shared" si="8"/>
        <v>1</v>
      </c>
      <c r="G56" s="915">
        <v>0</v>
      </c>
      <c r="H56" s="913">
        <v>0</v>
      </c>
      <c r="I56" s="913">
        <v>0</v>
      </c>
      <c r="J56" s="914">
        <f t="shared" si="9"/>
        <v>0</v>
      </c>
      <c r="K56" s="916">
        <v>0</v>
      </c>
      <c r="L56" s="2069">
        <v>1</v>
      </c>
      <c r="M56" s="2069">
        <v>2</v>
      </c>
      <c r="N56" s="917">
        <f t="shared" si="10"/>
        <v>3</v>
      </c>
      <c r="O56" s="916">
        <v>0</v>
      </c>
      <c r="P56" s="2069">
        <v>0</v>
      </c>
      <c r="Q56" s="2069">
        <v>0</v>
      </c>
      <c r="R56" s="917">
        <f t="shared" si="11"/>
        <v>0</v>
      </c>
      <c r="S56" s="916">
        <v>0</v>
      </c>
      <c r="T56" s="2069">
        <v>0</v>
      </c>
      <c r="U56" s="2069">
        <v>0</v>
      </c>
      <c r="V56" s="917">
        <f t="shared" si="12"/>
        <v>0</v>
      </c>
      <c r="W56" s="916">
        <v>0</v>
      </c>
      <c r="X56" s="2069">
        <v>0</v>
      </c>
      <c r="Y56" s="2069">
        <v>0</v>
      </c>
      <c r="Z56" s="917">
        <f t="shared" si="13"/>
        <v>0</v>
      </c>
      <c r="AA56" s="915">
        <v>0</v>
      </c>
      <c r="AB56" s="913">
        <v>0</v>
      </c>
      <c r="AC56" s="913">
        <v>0</v>
      </c>
      <c r="AD56" s="914">
        <f t="shared" si="14"/>
        <v>0</v>
      </c>
    </row>
    <row r="57" spans="1:30" ht="15.75">
      <c r="A57" s="918" t="s">
        <v>942</v>
      </c>
      <c r="B57" s="2071" t="s">
        <v>943</v>
      </c>
      <c r="C57" s="913">
        <v>0</v>
      </c>
      <c r="D57" s="913">
        <v>4</v>
      </c>
      <c r="E57" s="913">
        <v>2</v>
      </c>
      <c r="F57" s="914">
        <f t="shared" si="8"/>
        <v>6</v>
      </c>
      <c r="G57" s="915">
        <v>0</v>
      </c>
      <c r="H57" s="913">
        <v>0</v>
      </c>
      <c r="I57" s="913">
        <v>0</v>
      </c>
      <c r="J57" s="914">
        <f t="shared" si="9"/>
        <v>0</v>
      </c>
      <c r="K57" s="916">
        <v>0</v>
      </c>
      <c r="L57" s="2069">
        <v>3</v>
      </c>
      <c r="M57" s="2069">
        <v>0</v>
      </c>
      <c r="N57" s="917">
        <f t="shared" si="10"/>
        <v>3</v>
      </c>
      <c r="O57" s="916">
        <v>0</v>
      </c>
      <c r="P57" s="2069">
        <v>0</v>
      </c>
      <c r="Q57" s="2069">
        <v>0</v>
      </c>
      <c r="R57" s="917">
        <f t="shared" si="11"/>
        <v>0</v>
      </c>
      <c r="S57" s="916">
        <v>0</v>
      </c>
      <c r="T57" s="2069">
        <v>0</v>
      </c>
      <c r="U57" s="2069">
        <v>0</v>
      </c>
      <c r="V57" s="917">
        <f t="shared" si="12"/>
        <v>0</v>
      </c>
      <c r="W57" s="916">
        <v>0</v>
      </c>
      <c r="X57" s="2069">
        <v>0</v>
      </c>
      <c r="Y57" s="2069">
        <v>0</v>
      </c>
      <c r="Z57" s="917">
        <f t="shared" si="13"/>
        <v>0</v>
      </c>
      <c r="AA57" s="915">
        <v>0</v>
      </c>
      <c r="AB57" s="913">
        <v>0</v>
      </c>
      <c r="AC57" s="913">
        <v>0</v>
      </c>
      <c r="AD57" s="914">
        <f t="shared" si="14"/>
        <v>0</v>
      </c>
    </row>
    <row r="58" spans="1:30" ht="15.75">
      <c r="A58" s="918" t="s">
        <v>944</v>
      </c>
      <c r="B58" s="2071" t="s">
        <v>945</v>
      </c>
      <c r="C58" s="913">
        <v>0</v>
      </c>
      <c r="D58" s="913">
        <v>21</v>
      </c>
      <c r="E58" s="913">
        <v>3</v>
      </c>
      <c r="F58" s="914">
        <f t="shared" si="8"/>
        <v>24</v>
      </c>
      <c r="G58" s="915">
        <v>1</v>
      </c>
      <c r="H58" s="913">
        <v>3</v>
      </c>
      <c r="I58" s="913">
        <v>1</v>
      </c>
      <c r="J58" s="914">
        <f t="shared" si="9"/>
        <v>5</v>
      </c>
      <c r="K58" s="916">
        <v>0</v>
      </c>
      <c r="L58" s="2069">
        <v>14</v>
      </c>
      <c r="M58" s="2069">
        <v>4</v>
      </c>
      <c r="N58" s="917">
        <f t="shared" si="10"/>
        <v>18</v>
      </c>
      <c r="O58" s="916">
        <v>0</v>
      </c>
      <c r="P58" s="2069">
        <v>2</v>
      </c>
      <c r="Q58" s="2069">
        <v>0</v>
      </c>
      <c r="R58" s="917">
        <f t="shared" si="11"/>
        <v>2</v>
      </c>
      <c r="S58" s="916">
        <v>0</v>
      </c>
      <c r="T58" s="2069">
        <v>9</v>
      </c>
      <c r="U58" s="2069">
        <v>1</v>
      </c>
      <c r="V58" s="917">
        <f t="shared" si="12"/>
        <v>10</v>
      </c>
      <c r="W58" s="916">
        <v>4</v>
      </c>
      <c r="X58" s="2069">
        <v>12</v>
      </c>
      <c r="Y58" s="2069">
        <v>1</v>
      </c>
      <c r="Z58" s="917">
        <f t="shared" si="13"/>
        <v>17</v>
      </c>
      <c r="AA58" s="915">
        <v>0</v>
      </c>
      <c r="AB58" s="913">
        <v>1</v>
      </c>
      <c r="AC58" s="913">
        <v>0</v>
      </c>
      <c r="AD58" s="914">
        <f t="shared" si="14"/>
        <v>1</v>
      </c>
    </row>
    <row r="59" spans="1:30" ht="15.75">
      <c r="A59" s="918" t="s">
        <v>946</v>
      </c>
      <c r="B59" s="2071" t="s">
        <v>947</v>
      </c>
      <c r="C59" s="913">
        <v>1</v>
      </c>
      <c r="D59" s="913">
        <v>18</v>
      </c>
      <c r="E59" s="913">
        <v>1</v>
      </c>
      <c r="F59" s="914">
        <f t="shared" si="8"/>
        <v>20</v>
      </c>
      <c r="G59" s="915">
        <v>0</v>
      </c>
      <c r="H59" s="913">
        <v>2</v>
      </c>
      <c r="I59" s="913">
        <v>0</v>
      </c>
      <c r="J59" s="914">
        <f t="shared" si="9"/>
        <v>2</v>
      </c>
      <c r="K59" s="916">
        <v>6</v>
      </c>
      <c r="L59" s="2069">
        <v>11</v>
      </c>
      <c r="M59" s="2069">
        <v>7</v>
      </c>
      <c r="N59" s="917">
        <f t="shared" si="10"/>
        <v>24</v>
      </c>
      <c r="O59" s="916">
        <v>1</v>
      </c>
      <c r="P59" s="2069">
        <v>1</v>
      </c>
      <c r="Q59" s="2069">
        <v>1</v>
      </c>
      <c r="R59" s="917">
        <f t="shared" si="11"/>
        <v>3</v>
      </c>
      <c r="S59" s="916">
        <v>0</v>
      </c>
      <c r="T59" s="2069">
        <v>9</v>
      </c>
      <c r="U59" s="2069">
        <v>0</v>
      </c>
      <c r="V59" s="917">
        <f t="shared" si="12"/>
        <v>9</v>
      </c>
      <c r="W59" s="916">
        <v>4</v>
      </c>
      <c r="X59" s="2069">
        <v>8</v>
      </c>
      <c r="Y59" s="2069">
        <v>0</v>
      </c>
      <c r="Z59" s="917">
        <f t="shared" si="13"/>
        <v>12</v>
      </c>
      <c r="AA59" s="915">
        <v>0</v>
      </c>
      <c r="AB59" s="913">
        <v>1</v>
      </c>
      <c r="AC59" s="913">
        <v>0</v>
      </c>
      <c r="AD59" s="914">
        <f t="shared" si="14"/>
        <v>1</v>
      </c>
    </row>
    <row r="60" spans="1:30" ht="15.75">
      <c r="A60" s="918" t="s">
        <v>948</v>
      </c>
      <c r="B60" s="2071" t="s">
        <v>949</v>
      </c>
      <c r="C60" s="913">
        <v>22</v>
      </c>
      <c r="D60" s="913">
        <v>49</v>
      </c>
      <c r="E60" s="913">
        <v>10</v>
      </c>
      <c r="F60" s="914">
        <f t="shared" si="8"/>
        <v>81</v>
      </c>
      <c r="G60" s="915">
        <v>4</v>
      </c>
      <c r="H60" s="913">
        <v>23</v>
      </c>
      <c r="I60" s="913">
        <v>1</v>
      </c>
      <c r="J60" s="914">
        <f t="shared" si="9"/>
        <v>28</v>
      </c>
      <c r="K60" s="916">
        <v>14</v>
      </c>
      <c r="L60" s="2069">
        <v>69</v>
      </c>
      <c r="M60" s="2069">
        <v>10</v>
      </c>
      <c r="N60" s="917">
        <f t="shared" si="10"/>
        <v>93</v>
      </c>
      <c r="O60" s="916">
        <v>5</v>
      </c>
      <c r="P60" s="2069">
        <v>4</v>
      </c>
      <c r="Q60" s="2069">
        <v>0</v>
      </c>
      <c r="R60" s="917">
        <f t="shared" si="11"/>
        <v>9</v>
      </c>
      <c r="S60" s="916">
        <v>2</v>
      </c>
      <c r="T60" s="2069">
        <v>33</v>
      </c>
      <c r="U60" s="2069">
        <v>0</v>
      </c>
      <c r="V60" s="917">
        <f t="shared" si="12"/>
        <v>35</v>
      </c>
      <c r="W60" s="916">
        <v>19</v>
      </c>
      <c r="X60" s="2069">
        <v>15</v>
      </c>
      <c r="Y60" s="2069">
        <v>2</v>
      </c>
      <c r="Z60" s="917">
        <f t="shared" si="13"/>
        <v>36</v>
      </c>
      <c r="AA60" s="915">
        <v>2</v>
      </c>
      <c r="AB60" s="913">
        <v>11</v>
      </c>
      <c r="AC60" s="913">
        <v>0</v>
      </c>
      <c r="AD60" s="914">
        <f t="shared" si="14"/>
        <v>13</v>
      </c>
    </row>
    <row r="61" spans="1:30" ht="15.75">
      <c r="A61" s="918" t="s">
        <v>950</v>
      </c>
      <c r="B61" s="2071" t="s">
        <v>951</v>
      </c>
      <c r="C61" s="913">
        <v>3</v>
      </c>
      <c r="D61" s="913">
        <v>5</v>
      </c>
      <c r="E61" s="913">
        <v>3</v>
      </c>
      <c r="F61" s="914">
        <f t="shared" si="8"/>
        <v>11</v>
      </c>
      <c r="G61" s="915">
        <v>0</v>
      </c>
      <c r="H61" s="913">
        <v>3</v>
      </c>
      <c r="I61" s="913">
        <v>0</v>
      </c>
      <c r="J61" s="914">
        <f t="shared" si="9"/>
        <v>3</v>
      </c>
      <c r="K61" s="916">
        <v>3</v>
      </c>
      <c r="L61" s="2069">
        <v>6</v>
      </c>
      <c r="M61" s="2069">
        <v>0</v>
      </c>
      <c r="N61" s="917">
        <f t="shared" si="10"/>
        <v>9</v>
      </c>
      <c r="O61" s="916">
        <v>0</v>
      </c>
      <c r="P61" s="2069">
        <v>0</v>
      </c>
      <c r="Q61" s="2069">
        <v>0</v>
      </c>
      <c r="R61" s="917">
        <f t="shared" si="11"/>
        <v>0</v>
      </c>
      <c r="S61" s="916">
        <v>0</v>
      </c>
      <c r="T61" s="2069">
        <v>3</v>
      </c>
      <c r="U61" s="2069">
        <v>0</v>
      </c>
      <c r="V61" s="917">
        <f t="shared" si="12"/>
        <v>3</v>
      </c>
      <c r="W61" s="916">
        <v>4</v>
      </c>
      <c r="X61" s="2069">
        <v>3</v>
      </c>
      <c r="Y61" s="2069">
        <v>0</v>
      </c>
      <c r="Z61" s="917">
        <f t="shared" si="13"/>
        <v>7</v>
      </c>
      <c r="AA61" s="915">
        <v>0</v>
      </c>
      <c r="AB61" s="913">
        <v>0</v>
      </c>
      <c r="AC61" s="913">
        <v>0</v>
      </c>
      <c r="AD61" s="914">
        <f t="shared" si="14"/>
        <v>0</v>
      </c>
    </row>
    <row r="62" spans="1:30" ht="15.75">
      <c r="A62" s="918" t="s">
        <v>952</v>
      </c>
      <c r="B62" s="2071" t="s">
        <v>953</v>
      </c>
      <c r="C62" s="913">
        <v>1</v>
      </c>
      <c r="D62" s="913">
        <v>5</v>
      </c>
      <c r="E62" s="913">
        <v>3</v>
      </c>
      <c r="F62" s="914">
        <f t="shared" si="8"/>
        <v>9</v>
      </c>
      <c r="G62" s="915">
        <v>0</v>
      </c>
      <c r="H62" s="913">
        <v>3</v>
      </c>
      <c r="I62" s="913">
        <v>0</v>
      </c>
      <c r="J62" s="914">
        <f t="shared" si="9"/>
        <v>3</v>
      </c>
      <c r="K62" s="916">
        <v>1</v>
      </c>
      <c r="L62" s="2069">
        <v>6</v>
      </c>
      <c r="M62" s="2069">
        <v>1</v>
      </c>
      <c r="N62" s="917">
        <f t="shared" si="10"/>
        <v>8</v>
      </c>
      <c r="O62" s="916">
        <v>0</v>
      </c>
      <c r="P62" s="2069">
        <v>0</v>
      </c>
      <c r="Q62" s="2069">
        <v>0</v>
      </c>
      <c r="R62" s="917">
        <f t="shared" si="11"/>
        <v>0</v>
      </c>
      <c r="S62" s="916">
        <v>0</v>
      </c>
      <c r="T62" s="2069">
        <v>1</v>
      </c>
      <c r="U62" s="2069">
        <v>0</v>
      </c>
      <c r="V62" s="917">
        <f t="shared" si="12"/>
        <v>1</v>
      </c>
      <c r="W62" s="916">
        <v>3</v>
      </c>
      <c r="X62" s="2069">
        <v>4</v>
      </c>
      <c r="Y62" s="2069">
        <v>0</v>
      </c>
      <c r="Z62" s="917">
        <f t="shared" si="13"/>
        <v>7</v>
      </c>
      <c r="AA62" s="915">
        <v>0</v>
      </c>
      <c r="AB62" s="913">
        <v>1</v>
      </c>
      <c r="AC62" s="913">
        <v>0</v>
      </c>
      <c r="AD62" s="914">
        <f t="shared" si="14"/>
        <v>1</v>
      </c>
    </row>
    <row r="63" spans="1:30" ht="15.75">
      <c r="A63" s="918" t="s">
        <v>954</v>
      </c>
      <c r="B63" s="2071" t="s">
        <v>955</v>
      </c>
      <c r="C63" s="913">
        <v>7</v>
      </c>
      <c r="D63" s="913">
        <v>26</v>
      </c>
      <c r="E63" s="913">
        <v>1</v>
      </c>
      <c r="F63" s="914">
        <f t="shared" si="8"/>
        <v>34</v>
      </c>
      <c r="G63" s="915">
        <v>0</v>
      </c>
      <c r="H63" s="913">
        <v>9</v>
      </c>
      <c r="I63" s="913">
        <v>0</v>
      </c>
      <c r="J63" s="914">
        <f t="shared" si="9"/>
        <v>9</v>
      </c>
      <c r="K63" s="916">
        <v>12</v>
      </c>
      <c r="L63" s="2069">
        <v>28</v>
      </c>
      <c r="M63" s="2069">
        <v>5</v>
      </c>
      <c r="N63" s="917">
        <f t="shared" si="10"/>
        <v>45</v>
      </c>
      <c r="O63" s="916">
        <v>2</v>
      </c>
      <c r="P63" s="2069">
        <v>2</v>
      </c>
      <c r="Q63" s="2069">
        <v>0</v>
      </c>
      <c r="R63" s="917">
        <f t="shared" si="11"/>
        <v>4</v>
      </c>
      <c r="S63" s="916">
        <v>0</v>
      </c>
      <c r="T63" s="2069">
        <v>12</v>
      </c>
      <c r="U63" s="2069">
        <v>0</v>
      </c>
      <c r="V63" s="917">
        <f t="shared" si="12"/>
        <v>12</v>
      </c>
      <c r="W63" s="916">
        <v>11</v>
      </c>
      <c r="X63" s="2069">
        <v>7</v>
      </c>
      <c r="Y63" s="2069">
        <v>1</v>
      </c>
      <c r="Z63" s="917">
        <f t="shared" si="13"/>
        <v>19</v>
      </c>
      <c r="AA63" s="915">
        <v>1</v>
      </c>
      <c r="AB63" s="913">
        <v>5</v>
      </c>
      <c r="AC63" s="913">
        <v>2</v>
      </c>
      <c r="AD63" s="914">
        <f t="shared" si="14"/>
        <v>8</v>
      </c>
    </row>
    <row r="64" spans="1:30" ht="15.75">
      <c r="A64" s="918" t="s">
        <v>956</v>
      </c>
      <c r="B64" s="2071" t="s">
        <v>957</v>
      </c>
      <c r="C64" s="913">
        <v>0</v>
      </c>
      <c r="D64" s="913">
        <v>2</v>
      </c>
      <c r="E64" s="913">
        <v>0</v>
      </c>
      <c r="F64" s="914">
        <f t="shared" si="8"/>
        <v>2</v>
      </c>
      <c r="G64" s="915">
        <v>0</v>
      </c>
      <c r="H64" s="913">
        <v>0</v>
      </c>
      <c r="I64" s="913">
        <v>0</v>
      </c>
      <c r="J64" s="914">
        <f t="shared" si="9"/>
        <v>0</v>
      </c>
      <c r="K64" s="916">
        <v>0</v>
      </c>
      <c r="L64" s="2069">
        <v>2</v>
      </c>
      <c r="M64" s="2069">
        <v>0</v>
      </c>
      <c r="N64" s="917">
        <f t="shared" si="10"/>
        <v>2</v>
      </c>
      <c r="O64" s="916">
        <v>0</v>
      </c>
      <c r="P64" s="2069">
        <v>0</v>
      </c>
      <c r="Q64" s="2069">
        <v>0</v>
      </c>
      <c r="R64" s="917">
        <f t="shared" si="11"/>
        <v>0</v>
      </c>
      <c r="S64" s="916">
        <v>0</v>
      </c>
      <c r="T64" s="2069">
        <v>0</v>
      </c>
      <c r="U64" s="2069">
        <v>0</v>
      </c>
      <c r="V64" s="917">
        <f t="shared" si="12"/>
        <v>0</v>
      </c>
      <c r="W64" s="916">
        <v>1</v>
      </c>
      <c r="X64" s="2069">
        <v>1</v>
      </c>
      <c r="Y64" s="2069">
        <v>0</v>
      </c>
      <c r="Z64" s="917">
        <f t="shared" si="13"/>
        <v>2</v>
      </c>
      <c r="AA64" s="915">
        <v>0</v>
      </c>
      <c r="AB64" s="913">
        <v>0</v>
      </c>
      <c r="AC64" s="913">
        <v>0</v>
      </c>
      <c r="AD64" s="914">
        <f t="shared" si="14"/>
        <v>0</v>
      </c>
    </row>
    <row r="65" spans="1:30" ht="15.75">
      <c r="A65" s="918" t="s">
        <v>958</v>
      </c>
      <c r="B65" s="2071" t="s">
        <v>691</v>
      </c>
      <c r="C65" s="913">
        <v>0</v>
      </c>
      <c r="D65" s="913">
        <v>0</v>
      </c>
      <c r="E65" s="913">
        <v>0</v>
      </c>
      <c r="F65" s="914">
        <f t="shared" si="8"/>
        <v>0</v>
      </c>
      <c r="G65" s="915">
        <v>0</v>
      </c>
      <c r="H65" s="913">
        <v>0</v>
      </c>
      <c r="I65" s="913">
        <v>0</v>
      </c>
      <c r="J65" s="914">
        <f t="shared" si="9"/>
        <v>0</v>
      </c>
      <c r="K65" s="916">
        <v>0</v>
      </c>
      <c r="L65" s="2069">
        <v>0</v>
      </c>
      <c r="M65" s="2069">
        <v>0</v>
      </c>
      <c r="N65" s="917">
        <f t="shared" si="10"/>
        <v>0</v>
      </c>
      <c r="O65" s="916">
        <v>0</v>
      </c>
      <c r="P65" s="2069">
        <v>0</v>
      </c>
      <c r="Q65" s="2069">
        <v>0</v>
      </c>
      <c r="R65" s="917">
        <f t="shared" si="11"/>
        <v>0</v>
      </c>
      <c r="S65" s="916">
        <v>0</v>
      </c>
      <c r="T65" s="2069">
        <v>0</v>
      </c>
      <c r="U65" s="2069">
        <v>0</v>
      </c>
      <c r="V65" s="917">
        <f t="shared" si="12"/>
        <v>0</v>
      </c>
      <c r="W65" s="916">
        <v>0</v>
      </c>
      <c r="X65" s="2069">
        <v>0</v>
      </c>
      <c r="Y65" s="2069">
        <v>0</v>
      </c>
      <c r="Z65" s="917">
        <f t="shared" si="13"/>
        <v>0</v>
      </c>
      <c r="AA65" s="915">
        <v>0</v>
      </c>
      <c r="AB65" s="913">
        <v>0</v>
      </c>
      <c r="AC65" s="913">
        <v>0</v>
      </c>
      <c r="AD65" s="914">
        <f t="shared" si="14"/>
        <v>0</v>
      </c>
    </row>
    <row r="66" spans="1:30" ht="15.75">
      <c r="A66" s="918" t="s">
        <v>959</v>
      </c>
      <c r="B66" s="2071" t="s">
        <v>960</v>
      </c>
      <c r="C66" s="913">
        <v>1</v>
      </c>
      <c r="D66" s="913">
        <v>1</v>
      </c>
      <c r="E66" s="913">
        <v>0</v>
      </c>
      <c r="F66" s="914">
        <f t="shared" si="8"/>
        <v>2</v>
      </c>
      <c r="G66" s="915">
        <v>0</v>
      </c>
      <c r="H66" s="913">
        <v>1</v>
      </c>
      <c r="I66" s="913">
        <v>0</v>
      </c>
      <c r="J66" s="914">
        <f t="shared" si="9"/>
        <v>1</v>
      </c>
      <c r="K66" s="916">
        <v>0</v>
      </c>
      <c r="L66" s="2069">
        <v>1</v>
      </c>
      <c r="M66" s="2069">
        <v>0</v>
      </c>
      <c r="N66" s="917">
        <f t="shared" si="10"/>
        <v>1</v>
      </c>
      <c r="O66" s="916">
        <v>0</v>
      </c>
      <c r="P66" s="2069">
        <v>0</v>
      </c>
      <c r="Q66" s="2069">
        <v>0</v>
      </c>
      <c r="R66" s="917">
        <f t="shared" si="11"/>
        <v>0</v>
      </c>
      <c r="S66" s="916">
        <v>0</v>
      </c>
      <c r="T66" s="2069">
        <v>4</v>
      </c>
      <c r="U66" s="2069">
        <v>0</v>
      </c>
      <c r="V66" s="917">
        <f t="shared" si="12"/>
        <v>4</v>
      </c>
      <c r="W66" s="916">
        <v>0</v>
      </c>
      <c r="X66" s="2069">
        <v>0</v>
      </c>
      <c r="Y66" s="2069">
        <v>0</v>
      </c>
      <c r="Z66" s="917">
        <f t="shared" si="13"/>
        <v>0</v>
      </c>
      <c r="AA66" s="915">
        <v>0</v>
      </c>
      <c r="AB66" s="913">
        <v>0</v>
      </c>
      <c r="AC66" s="913">
        <v>0</v>
      </c>
      <c r="AD66" s="914">
        <f t="shared" si="14"/>
        <v>0</v>
      </c>
    </row>
    <row r="67" spans="1:30" ht="15.75">
      <c r="A67" s="918" t="s">
        <v>961</v>
      </c>
      <c r="B67" s="2071" t="s">
        <v>962</v>
      </c>
      <c r="C67" s="913">
        <v>0</v>
      </c>
      <c r="D67" s="913">
        <v>19</v>
      </c>
      <c r="E67" s="913">
        <v>5</v>
      </c>
      <c r="F67" s="914">
        <f t="shared" si="8"/>
        <v>24</v>
      </c>
      <c r="G67" s="915">
        <v>0</v>
      </c>
      <c r="H67" s="913">
        <v>6</v>
      </c>
      <c r="I67" s="913">
        <v>0</v>
      </c>
      <c r="J67" s="914">
        <f t="shared" si="9"/>
        <v>6</v>
      </c>
      <c r="K67" s="916">
        <v>7</v>
      </c>
      <c r="L67" s="2069">
        <v>23</v>
      </c>
      <c r="M67" s="2069">
        <v>1</v>
      </c>
      <c r="N67" s="917">
        <f t="shared" si="10"/>
        <v>31</v>
      </c>
      <c r="O67" s="916">
        <v>0</v>
      </c>
      <c r="P67" s="2069">
        <v>1</v>
      </c>
      <c r="Q67" s="2069">
        <v>0</v>
      </c>
      <c r="R67" s="917">
        <f t="shared" si="11"/>
        <v>1</v>
      </c>
      <c r="S67" s="916">
        <v>1</v>
      </c>
      <c r="T67" s="2069">
        <v>13</v>
      </c>
      <c r="U67" s="2069">
        <v>0</v>
      </c>
      <c r="V67" s="917">
        <f t="shared" si="12"/>
        <v>14</v>
      </c>
      <c r="W67" s="916">
        <v>9</v>
      </c>
      <c r="X67" s="2069">
        <v>8</v>
      </c>
      <c r="Y67" s="2069">
        <v>0</v>
      </c>
      <c r="Z67" s="917">
        <f t="shared" si="13"/>
        <v>17</v>
      </c>
      <c r="AA67" s="915">
        <v>0</v>
      </c>
      <c r="AB67" s="913">
        <v>2</v>
      </c>
      <c r="AC67" s="913">
        <v>0</v>
      </c>
      <c r="AD67" s="914">
        <f t="shared" si="14"/>
        <v>2</v>
      </c>
    </row>
    <row r="68" spans="1:30" ht="15.75">
      <c r="A68" s="918" t="s">
        <v>963</v>
      </c>
      <c r="B68" s="2071" t="s">
        <v>964</v>
      </c>
      <c r="C68" s="913">
        <v>1</v>
      </c>
      <c r="D68" s="913">
        <v>10</v>
      </c>
      <c r="E68" s="913">
        <v>2</v>
      </c>
      <c r="F68" s="914">
        <f t="shared" si="8"/>
        <v>13</v>
      </c>
      <c r="G68" s="915">
        <v>0</v>
      </c>
      <c r="H68" s="913">
        <v>3</v>
      </c>
      <c r="I68" s="913">
        <v>1</v>
      </c>
      <c r="J68" s="914">
        <f t="shared" si="9"/>
        <v>4</v>
      </c>
      <c r="K68" s="916">
        <v>3</v>
      </c>
      <c r="L68" s="2069">
        <v>10</v>
      </c>
      <c r="M68" s="2069">
        <v>4</v>
      </c>
      <c r="N68" s="917">
        <f t="shared" si="10"/>
        <v>17</v>
      </c>
      <c r="O68" s="916">
        <v>0</v>
      </c>
      <c r="P68" s="2069">
        <v>0</v>
      </c>
      <c r="Q68" s="2069">
        <v>0</v>
      </c>
      <c r="R68" s="917">
        <f t="shared" si="11"/>
        <v>0</v>
      </c>
      <c r="S68" s="916">
        <v>0</v>
      </c>
      <c r="T68" s="2069">
        <v>4</v>
      </c>
      <c r="U68" s="2069">
        <v>1</v>
      </c>
      <c r="V68" s="917">
        <f t="shared" si="12"/>
        <v>5</v>
      </c>
      <c r="W68" s="916">
        <v>6</v>
      </c>
      <c r="X68" s="2069">
        <v>3</v>
      </c>
      <c r="Y68" s="2069">
        <v>1</v>
      </c>
      <c r="Z68" s="917">
        <f t="shared" si="13"/>
        <v>10</v>
      </c>
      <c r="AA68" s="915">
        <v>0</v>
      </c>
      <c r="AB68" s="913">
        <v>1</v>
      </c>
      <c r="AC68" s="913">
        <v>0</v>
      </c>
      <c r="AD68" s="914">
        <f t="shared" si="14"/>
        <v>1</v>
      </c>
    </row>
    <row r="69" spans="1:30" ht="15.75">
      <c r="A69" s="918" t="s">
        <v>965</v>
      </c>
      <c r="B69" s="2071" t="s">
        <v>966</v>
      </c>
      <c r="C69" s="913">
        <v>9</v>
      </c>
      <c r="D69" s="913">
        <v>17</v>
      </c>
      <c r="E69" s="913">
        <v>3</v>
      </c>
      <c r="F69" s="914">
        <f t="shared" si="8"/>
        <v>29</v>
      </c>
      <c r="G69" s="915">
        <v>0</v>
      </c>
      <c r="H69" s="913">
        <v>2</v>
      </c>
      <c r="I69" s="913">
        <v>1</v>
      </c>
      <c r="J69" s="914">
        <f t="shared" si="9"/>
        <v>3</v>
      </c>
      <c r="K69" s="916">
        <v>9</v>
      </c>
      <c r="L69" s="2069">
        <v>22</v>
      </c>
      <c r="M69" s="2069">
        <v>4</v>
      </c>
      <c r="N69" s="917">
        <f t="shared" si="10"/>
        <v>35</v>
      </c>
      <c r="O69" s="916">
        <v>0</v>
      </c>
      <c r="P69" s="2069">
        <v>0</v>
      </c>
      <c r="Q69" s="2069">
        <v>0</v>
      </c>
      <c r="R69" s="917">
        <f t="shared" si="11"/>
        <v>0</v>
      </c>
      <c r="S69" s="916">
        <v>0</v>
      </c>
      <c r="T69" s="2069">
        <v>3</v>
      </c>
      <c r="U69" s="2069">
        <v>0</v>
      </c>
      <c r="V69" s="917">
        <f t="shared" si="12"/>
        <v>3</v>
      </c>
      <c r="W69" s="916">
        <v>3</v>
      </c>
      <c r="X69" s="2069">
        <v>1</v>
      </c>
      <c r="Y69" s="2069">
        <v>1</v>
      </c>
      <c r="Z69" s="917">
        <f t="shared" si="13"/>
        <v>5</v>
      </c>
      <c r="AA69" s="915">
        <v>0</v>
      </c>
      <c r="AB69" s="913">
        <v>0</v>
      </c>
      <c r="AC69" s="913">
        <v>0</v>
      </c>
      <c r="AD69" s="914">
        <f t="shared" si="14"/>
        <v>0</v>
      </c>
    </row>
    <row r="70" spans="1:30" ht="15.75">
      <c r="A70" s="918" t="s">
        <v>967</v>
      </c>
      <c r="B70" s="2071" t="s">
        <v>968</v>
      </c>
      <c r="C70" s="913">
        <v>0</v>
      </c>
      <c r="D70" s="913">
        <v>4</v>
      </c>
      <c r="E70" s="913">
        <v>1</v>
      </c>
      <c r="F70" s="914">
        <f t="shared" si="8"/>
        <v>5</v>
      </c>
      <c r="G70" s="915">
        <v>0</v>
      </c>
      <c r="H70" s="913">
        <v>1</v>
      </c>
      <c r="I70" s="913">
        <v>0</v>
      </c>
      <c r="J70" s="914">
        <f t="shared" si="9"/>
        <v>1</v>
      </c>
      <c r="K70" s="916">
        <v>1</v>
      </c>
      <c r="L70" s="2069">
        <v>0</v>
      </c>
      <c r="M70" s="2069">
        <v>1</v>
      </c>
      <c r="N70" s="917">
        <f t="shared" si="10"/>
        <v>2</v>
      </c>
      <c r="O70" s="916">
        <v>0</v>
      </c>
      <c r="P70" s="2069">
        <v>0</v>
      </c>
      <c r="Q70" s="2069">
        <v>0</v>
      </c>
      <c r="R70" s="917">
        <f t="shared" si="11"/>
        <v>0</v>
      </c>
      <c r="S70" s="916">
        <v>0</v>
      </c>
      <c r="T70" s="2069">
        <v>0</v>
      </c>
      <c r="U70" s="2069">
        <v>0</v>
      </c>
      <c r="V70" s="917">
        <f t="shared" si="12"/>
        <v>0</v>
      </c>
      <c r="W70" s="916">
        <v>0</v>
      </c>
      <c r="X70" s="2069">
        <v>2</v>
      </c>
      <c r="Y70" s="2069">
        <v>1</v>
      </c>
      <c r="Z70" s="917">
        <f t="shared" si="13"/>
        <v>3</v>
      </c>
      <c r="AA70" s="915">
        <v>0</v>
      </c>
      <c r="AB70" s="913">
        <v>0</v>
      </c>
      <c r="AC70" s="913">
        <v>0</v>
      </c>
      <c r="AD70" s="914">
        <f t="shared" si="14"/>
        <v>0</v>
      </c>
    </row>
    <row r="71" spans="1:30" ht="15.75">
      <c r="A71" s="918" t="s">
        <v>969</v>
      </c>
      <c r="B71" s="2071" t="s">
        <v>970</v>
      </c>
      <c r="C71" s="913">
        <v>13</v>
      </c>
      <c r="D71" s="913">
        <v>45</v>
      </c>
      <c r="E71" s="913">
        <v>7</v>
      </c>
      <c r="F71" s="914">
        <f t="shared" si="8"/>
        <v>65</v>
      </c>
      <c r="G71" s="915">
        <v>3</v>
      </c>
      <c r="H71" s="913">
        <v>15</v>
      </c>
      <c r="I71" s="913">
        <v>3</v>
      </c>
      <c r="J71" s="914">
        <f t="shared" si="9"/>
        <v>21</v>
      </c>
      <c r="K71" s="916">
        <v>22</v>
      </c>
      <c r="L71" s="2069">
        <v>60</v>
      </c>
      <c r="M71" s="2069">
        <v>3</v>
      </c>
      <c r="N71" s="917">
        <f t="shared" si="10"/>
        <v>85</v>
      </c>
      <c r="O71" s="916">
        <v>1</v>
      </c>
      <c r="P71" s="2069">
        <v>5</v>
      </c>
      <c r="Q71" s="2069">
        <v>1</v>
      </c>
      <c r="R71" s="917">
        <f t="shared" si="11"/>
        <v>7</v>
      </c>
      <c r="S71" s="916">
        <v>2</v>
      </c>
      <c r="T71" s="2069">
        <v>26</v>
      </c>
      <c r="U71" s="2069">
        <v>1</v>
      </c>
      <c r="V71" s="917">
        <f t="shared" si="12"/>
        <v>29</v>
      </c>
      <c r="W71" s="916">
        <v>10</v>
      </c>
      <c r="X71" s="2069">
        <v>19</v>
      </c>
      <c r="Y71" s="2069">
        <v>1</v>
      </c>
      <c r="Z71" s="917">
        <f t="shared" si="13"/>
        <v>30</v>
      </c>
      <c r="AA71" s="915">
        <v>3</v>
      </c>
      <c r="AB71" s="913">
        <v>8</v>
      </c>
      <c r="AC71" s="913">
        <v>0</v>
      </c>
      <c r="AD71" s="914">
        <f t="shared" si="14"/>
        <v>11</v>
      </c>
    </row>
    <row r="72" spans="1:30" ht="15.75">
      <c r="A72" s="918" t="s">
        <v>971</v>
      </c>
      <c r="B72" s="2071" t="s">
        <v>972</v>
      </c>
      <c r="C72" s="913">
        <v>0</v>
      </c>
      <c r="D72" s="913">
        <v>1</v>
      </c>
      <c r="E72" s="913">
        <v>3</v>
      </c>
      <c r="F72" s="914">
        <f t="shared" si="8"/>
        <v>4</v>
      </c>
      <c r="G72" s="915">
        <v>0</v>
      </c>
      <c r="H72" s="913">
        <v>0</v>
      </c>
      <c r="I72" s="913">
        <v>0</v>
      </c>
      <c r="J72" s="914">
        <f t="shared" si="9"/>
        <v>0</v>
      </c>
      <c r="K72" s="916">
        <v>2</v>
      </c>
      <c r="L72" s="2069">
        <v>3</v>
      </c>
      <c r="M72" s="2069">
        <v>1</v>
      </c>
      <c r="N72" s="917">
        <f t="shared" si="10"/>
        <v>6</v>
      </c>
      <c r="O72" s="916">
        <v>0</v>
      </c>
      <c r="P72" s="2069">
        <v>0</v>
      </c>
      <c r="Q72" s="2069">
        <v>0</v>
      </c>
      <c r="R72" s="917">
        <f t="shared" si="11"/>
        <v>0</v>
      </c>
      <c r="S72" s="916">
        <v>0</v>
      </c>
      <c r="T72" s="2069">
        <v>1</v>
      </c>
      <c r="U72" s="2069">
        <v>0</v>
      </c>
      <c r="V72" s="917">
        <f t="shared" si="12"/>
        <v>1</v>
      </c>
      <c r="W72" s="916">
        <v>2</v>
      </c>
      <c r="X72" s="2069">
        <v>2</v>
      </c>
      <c r="Y72" s="2069">
        <v>0</v>
      </c>
      <c r="Z72" s="917">
        <f t="shared" si="13"/>
        <v>4</v>
      </c>
      <c r="AA72" s="915">
        <v>0</v>
      </c>
      <c r="AB72" s="913">
        <v>0</v>
      </c>
      <c r="AC72" s="913">
        <v>0</v>
      </c>
      <c r="AD72" s="914">
        <f t="shared" si="14"/>
        <v>0</v>
      </c>
    </row>
    <row r="73" spans="1:30" ht="15.75">
      <c r="A73" s="918" t="s">
        <v>973</v>
      </c>
      <c r="B73" s="2071" t="s">
        <v>974</v>
      </c>
      <c r="C73" s="913">
        <v>0</v>
      </c>
      <c r="D73" s="913">
        <v>0</v>
      </c>
      <c r="E73" s="913">
        <v>0</v>
      </c>
      <c r="F73" s="914">
        <f t="shared" si="8"/>
        <v>0</v>
      </c>
      <c r="G73" s="915">
        <v>0</v>
      </c>
      <c r="H73" s="913">
        <v>0</v>
      </c>
      <c r="I73" s="913">
        <v>0</v>
      </c>
      <c r="J73" s="914">
        <f t="shared" si="9"/>
        <v>0</v>
      </c>
      <c r="K73" s="916">
        <v>0</v>
      </c>
      <c r="L73" s="2069">
        <v>0</v>
      </c>
      <c r="M73" s="2069">
        <v>0</v>
      </c>
      <c r="N73" s="917">
        <f t="shared" si="10"/>
        <v>0</v>
      </c>
      <c r="O73" s="916">
        <v>0</v>
      </c>
      <c r="P73" s="2069">
        <v>0</v>
      </c>
      <c r="Q73" s="2069">
        <v>0</v>
      </c>
      <c r="R73" s="917">
        <f t="shared" si="11"/>
        <v>0</v>
      </c>
      <c r="S73" s="916">
        <v>0</v>
      </c>
      <c r="T73" s="2069">
        <v>0</v>
      </c>
      <c r="U73" s="2069">
        <v>0</v>
      </c>
      <c r="V73" s="917">
        <f t="shared" si="12"/>
        <v>0</v>
      </c>
      <c r="W73" s="916">
        <v>0</v>
      </c>
      <c r="X73" s="2069">
        <v>0</v>
      </c>
      <c r="Y73" s="2069">
        <v>0</v>
      </c>
      <c r="Z73" s="917">
        <f t="shared" si="13"/>
        <v>0</v>
      </c>
      <c r="AA73" s="915">
        <v>0</v>
      </c>
      <c r="AB73" s="913">
        <v>0</v>
      </c>
      <c r="AC73" s="913">
        <v>0</v>
      </c>
      <c r="AD73" s="914">
        <f t="shared" si="14"/>
        <v>0</v>
      </c>
    </row>
    <row r="74" spans="1:30" ht="15.75">
      <c r="A74" s="918" t="s">
        <v>975</v>
      </c>
      <c r="B74" s="2071" t="s">
        <v>976</v>
      </c>
      <c r="C74" s="913">
        <v>0</v>
      </c>
      <c r="D74" s="913">
        <v>1</v>
      </c>
      <c r="E74" s="913">
        <v>1</v>
      </c>
      <c r="F74" s="914">
        <f t="shared" si="8"/>
        <v>2</v>
      </c>
      <c r="G74" s="915">
        <v>0</v>
      </c>
      <c r="H74" s="913">
        <v>0</v>
      </c>
      <c r="I74" s="913">
        <v>0</v>
      </c>
      <c r="J74" s="914">
        <f t="shared" si="9"/>
        <v>0</v>
      </c>
      <c r="K74" s="916">
        <v>0</v>
      </c>
      <c r="L74" s="2069">
        <v>0</v>
      </c>
      <c r="M74" s="2069">
        <v>0</v>
      </c>
      <c r="N74" s="917">
        <f t="shared" si="10"/>
        <v>0</v>
      </c>
      <c r="O74" s="916">
        <v>0</v>
      </c>
      <c r="P74" s="2069">
        <v>0</v>
      </c>
      <c r="Q74" s="2069">
        <v>0</v>
      </c>
      <c r="R74" s="917">
        <f t="shared" si="11"/>
        <v>0</v>
      </c>
      <c r="S74" s="916">
        <v>0</v>
      </c>
      <c r="T74" s="2069">
        <v>0</v>
      </c>
      <c r="U74" s="2069">
        <v>0</v>
      </c>
      <c r="V74" s="917">
        <f t="shared" si="12"/>
        <v>0</v>
      </c>
      <c r="W74" s="916">
        <v>0</v>
      </c>
      <c r="X74" s="2069">
        <v>0</v>
      </c>
      <c r="Y74" s="2069">
        <v>0</v>
      </c>
      <c r="Z74" s="917">
        <f t="shared" si="13"/>
        <v>0</v>
      </c>
      <c r="AA74" s="915">
        <v>0</v>
      </c>
      <c r="AB74" s="913">
        <v>0</v>
      </c>
      <c r="AC74" s="913">
        <v>0</v>
      </c>
      <c r="AD74" s="914">
        <f t="shared" si="14"/>
        <v>0</v>
      </c>
    </row>
    <row r="75" spans="1:30" ht="15.75">
      <c r="A75" s="918" t="s">
        <v>977</v>
      </c>
      <c r="B75" s="2071" t="s">
        <v>978</v>
      </c>
      <c r="C75" s="913">
        <v>1</v>
      </c>
      <c r="D75" s="913">
        <v>3</v>
      </c>
      <c r="E75" s="913">
        <v>0</v>
      </c>
      <c r="F75" s="914">
        <f t="shared" si="8"/>
        <v>4</v>
      </c>
      <c r="G75" s="915">
        <v>0</v>
      </c>
      <c r="H75" s="913">
        <v>0</v>
      </c>
      <c r="I75" s="913">
        <v>0</v>
      </c>
      <c r="J75" s="914">
        <f t="shared" si="9"/>
        <v>0</v>
      </c>
      <c r="K75" s="916">
        <v>2</v>
      </c>
      <c r="L75" s="2069">
        <v>3</v>
      </c>
      <c r="M75" s="2069">
        <v>0</v>
      </c>
      <c r="N75" s="917">
        <f t="shared" si="10"/>
        <v>5</v>
      </c>
      <c r="O75" s="916">
        <v>0</v>
      </c>
      <c r="P75" s="2069">
        <v>0</v>
      </c>
      <c r="Q75" s="2069">
        <v>0</v>
      </c>
      <c r="R75" s="917">
        <f t="shared" si="11"/>
        <v>0</v>
      </c>
      <c r="S75" s="916">
        <v>0</v>
      </c>
      <c r="T75" s="2069">
        <v>0</v>
      </c>
      <c r="U75" s="2069">
        <v>0</v>
      </c>
      <c r="V75" s="917">
        <f t="shared" si="12"/>
        <v>0</v>
      </c>
      <c r="W75" s="916">
        <v>0</v>
      </c>
      <c r="X75" s="2069">
        <v>0</v>
      </c>
      <c r="Y75" s="2069">
        <v>0</v>
      </c>
      <c r="Z75" s="917">
        <f t="shared" si="13"/>
        <v>0</v>
      </c>
      <c r="AA75" s="915">
        <v>0</v>
      </c>
      <c r="AB75" s="913">
        <v>0</v>
      </c>
      <c r="AC75" s="913">
        <v>0</v>
      </c>
      <c r="AD75" s="914">
        <f t="shared" si="14"/>
        <v>0</v>
      </c>
    </row>
    <row r="76" spans="1:30" ht="15.75">
      <c r="A76" s="918" t="s">
        <v>979</v>
      </c>
      <c r="B76" s="2071" t="s">
        <v>980</v>
      </c>
      <c r="C76" s="913">
        <v>7</v>
      </c>
      <c r="D76" s="913">
        <v>1</v>
      </c>
      <c r="E76" s="913">
        <v>0</v>
      </c>
      <c r="F76" s="914">
        <f t="shared" si="8"/>
        <v>8</v>
      </c>
      <c r="G76" s="915">
        <v>0</v>
      </c>
      <c r="H76" s="913">
        <v>0</v>
      </c>
      <c r="I76" s="913">
        <v>0</v>
      </c>
      <c r="J76" s="914">
        <f t="shared" si="9"/>
        <v>0</v>
      </c>
      <c r="K76" s="916">
        <v>1</v>
      </c>
      <c r="L76" s="2069">
        <v>1</v>
      </c>
      <c r="M76" s="2069">
        <v>0</v>
      </c>
      <c r="N76" s="917">
        <f t="shared" si="10"/>
        <v>2</v>
      </c>
      <c r="O76" s="916">
        <v>0</v>
      </c>
      <c r="P76" s="2069">
        <v>0</v>
      </c>
      <c r="Q76" s="2069">
        <v>0</v>
      </c>
      <c r="R76" s="917">
        <f t="shared" si="11"/>
        <v>0</v>
      </c>
      <c r="S76" s="916">
        <v>1</v>
      </c>
      <c r="T76" s="2069">
        <v>0</v>
      </c>
      <c r="U76" s="2069">
        <v>0</v>
      </c>
      <c r="V76" s="917">
        <f t="shared" si="12"/>
        <v>1</v>
      </c>
      <c r="W76" s="916">
        <v>0</v>
      </c>
      <c r="X76" s="2069">
        <v>0</v>
      </c>
      <c r="Y76" s="2069">
        <v>0</v>
      </c>
      <c r="Z76" s="917">
        <f t="shared" si="13"/>
        <v>0</v>
      </c>
      <c r="AA76" s="915">
        <v>0</v>
      </c>
      <c r="AB76" s="913">
        <v>0</v>
      </c>
      <c r="AC76" s="913">
        <v>0</v>
      </c>
      <c r="AD76" s="914">
        <f t="shared" si="14"/>
        <v>0</v>
      </c>
    </row>
    <row r="77" spans="1:30" ht="15.75">
      <c r="A77" s="918" t="s">
        <v>981</v>
      </c>
      <c r="B77" s="2071" t="s">
        <v>982</v>
      </c>
      <c r="C77" s="913">
        <v>0</v>
      </c>
      <c r="D77" s="913">
        <v>1</v>
      </c>
      <c r="E77" s="913">
        <v>1</v>
      </c>
      <c r="F77" s="914">
        <f t="shared" si="8"/>
        <v>2</v>
      </c>
      <c r="G77" s="915">
        <v>0</v>
      </c>
      <c r="H77" s="913">
        <v>0</v>
      </c>
      <c r="I77" s="913">
        <v>0</v>
      </c>
      <c r="J77" s="914">
        <f t="shared" si="9"/>
        <v>0</v>
      </c>
      <c r="K77" s="916">
        <v>0</v>
      </c>
      <c r="L77" s="2069">
        <v>3</v>
      </c>
      <c r="M77" s="2069">
        <v>0</v>
      </c>
      <c r="N77" s="917">
        <f t="shared" si="10"/>
        <v>3</v>
      </c>
      <c r="O77" s="916">
        <v>0</v>
      </c>
      <c r="P77" s="2069">
        <v>0</v>
      </c>
      <c r="Q77" s="2069">
        <v>0</v>
      </c>
      <c r="R77" s="917">
        <f t="shared" si="11"/>
        <v>0</v>
      </c>
      <c r="S77" s="916">
        <v>0</v>
      </c>
      <c r="T77" s="2069">
        <v>0</v>
      </c>
      <c r="U77" s="2069">
        <v>0</v>
      </c>
      <c r="V77" s="917">
        <f t="shared" si="12"/>
        <v>0</v>
      </c>
      <c r="W77" s="916">
        <v>0</v>
      </c>
      <c r="X77" s="2069">
        <v>0</v>
      </c>
      <c r="Y77" s="2069">
        <v>0</v>
      </c>
      <c r="Z77" s="917">
        <f t="shared" si="13"/>
        <v>0</v>
      </c>
      <c r="AA77" s="915">
        <v>0</v>
      </c>
      <c r="AB77" s="913">
        <v>0</v>
      </c>
      <c r="AC77" s="913">
        <v>0</v>
      </c>
      <c r="AD77" s="914">
        <f t="shared" si="14"/>
        <v>0</v>
      </c>
    </row>
    <row r="78" spans="1:30" ht="15.75">
      <c r="A78" s="918" t="s">
        <v>983</v>
      </c>
      <c r="B78" s="2071" t="s">
        <v>984</v>
      </c>
      <c r="C78" s="913">
        <v>0</v>
      </c>
      <c r="D78" s="913">
        <v>0</v>
      </c>
      <c r="E78" s="913">
        <v>0</v>
      </c>
      <c r="F78" s="914">
        <f t="shared" si="8"/>
        <v>0</v>
      </c>
      <c r="G78" s="915">
        <v>0</v>
      </c>
      <c r="H78" s="913">
        <v>0</v>
      </c>
      <c r="I78" s="913">
        <v>0</v>
      </c>
      <c r="J78" s="914">
        <f t="shared" si="9"/>
        <v>0</v>
      </c>
      <c r="K78" s="916">
        <v>0</v>
      </c>
      <c r="L78" s="2069">
        <v>0</v>
      </c>
      <c r="M78" s="2069">
        <v>0</v>
      </c>
      <c r="N78" s="917">
        <f t="shared" si="10"/>
        <v>0</v>
      </c>
      <c r="O78" s="916">
        <v>0</v>
      </c>
      <c r="P78" s="2069">
        <v>0</v>
      </c>
      <c r="Q78" s="2069">
        <v>0</v>
      </c>
      <c r="R78" s="917">
        <f t="shared" si="11"/>
        <v>0</v>
      </c>
      <c r="S78" s="916">
        <v>0</v>
      </c>
      <c r="T78" s="2069">
        <v>0</v>
      </c>
      <c r="U78" s="2069">
        <v>0</v>
      </c>
      <c r="V78" s="917">
        <f t="shared" si="12"/>
        <v>0</v>
      </c>
      <c r="W78" s="916">
        <v>0</v>
      </c>
      <c r="X78" s="2069">
        <v>0</v>
      </c>
      <c r="Y78" s="2069">
        <v>0</v>
      </c>
      <c r="Z78" s="917">
        <f t="shared" si="13"/>
        <v>0</v>
      </c>
      <c r="AA78" s="915">
        <v>0</v>
      </c>
      <c r="AB78" s="913">
        <v>0</v>
      </c>
      <c r="AC78" s="913">
        <v>0</v>
      </c>
      <c r="AD78" s="914">
        <f t="shared" si="14"/>
        <v>0</v>
      </c>
    </row>
    <row r="79" spans="1:30" ht="15.75">
      <c r="A79" s="918" t="s">
        <v>985</v>
      </c>
      <c r="B79" s="2071" t="s">
        <v>986</v>
      </c>
      <c r="C79" s="913">
        <v>0</v>
      </c>
      <c r="D79" s="913">
        <v>2</v>
      </c>
      <c r="E79" s="913">
        <v>0</v>
      </c>
      <c r="F79" s="914">
        <f t="shared" si="8"/>
        <v>2</v>
      </c>
      <c r="G79" s="915">
        <v>0</v>
      </c>
      <c r="H79" s="913">
        <v>0</v>
      </c>
      <c r="I79" s="913">
        <v>0</v>
      </c>
      <c r="J79" s="914">
        <f t="shared" si="9"/>
        <v>0</v>
      </c>
      <c r="K79" s="916">
        <v>0</v>
      </c>
      <c r="L79" s="2069">
        <v>0</v>
      </c>
      <c r="M79" s="2069">
        <v>0</v>
      </c>
      <c r="N79" s="917">
        <f t="shared" si="10"/>
        <v>0</v>
      </c>
      <c r="O79" s="916">
        <v>0</v>
      </c>
      <c r="P79" s="2069">
        <v>0</v>
      </c>
      <c r="Q79" s="2069">
        <v>0</v>
      </c>
      <c r="R79" s="917">
        <f t="shared" si="11"/>
        <v>0</v>
      </c>
      <c r="S79" s="916">
        <v>0</v>
      </c>
      <c r="T79" s="2069">
        <v>0</v>
      </c>
      <c r="U79" s="2069">
        <v>0</v>
      </c>
      <c r="V79" s="917">
        <f t="shared" si="12"/>
        <v>0</v>
      </c>
      <c r="W79" s="916">
        <v>0</v>
      </c>
      <c r="X79" s="2069">
        <v>0</v>
      </c>
      <c r="Y79" s="2069">
        <v>0</v>
      </c>
      <c r="Z79" s="917">
        <f t="shared" si="13"/>
        <v>0</v>
      </c>
      <c r="AA79" s="915">
        <v>0</v>
      </c>
      <c r="AB79" s="913">
        <v>0</v>
      </c>
      <c r="AC79" s="913">
        <v>0</v>
      </c>
      <c r="AD79" s="914">
        <f t="shared" si="14"/>
        <v>0</v>
      </c>
    </row>
    <row r="80" spans="1:30" ht="15.75">
      <c r="A80" s="918" t="s">
        <v>987</v>
      </c>
      <c r="B80" s="2071" t="s">
        <v>988</v>
      </c>
      <c r="C80" s="913">
        <v>0</v>
      </c>
      <c r="D80" s="913">
        <v>0</v>
      </c>
      <c r="E80" s="913">
        <v>2</v>
      </c>
      <c r="F80" s="914">
        <f t="shared" si="8"/>
        <v>2</v>
      </c>
      <c r="G80" s="915">
        <v>0</v>
      </c>
      <c r="H80" s="913">
        <v>0</v>
      </c>
      <c r="I80" s="913">
        <v>0</v>
      </c>
      <c r="J80" s="914">
        <f t="shared" si="9"/>
        <v>0</v>
      </c>
      <c r="K80" s="916">
        <v>0</v>
      </c>
      <c r="L80" s="2069">
        <v>3</v>
      </c>
      <c r="M80" s="2069">
        <v>0</v>
      </c>
      <c r="N80" s="917">
        <f t="shared" si="10"/>
        <v>3</v>
      </c>
      <c r="O80" s="916">
        <v>0</v>
      </c>
      <c r="P80" s="2069">
        <v>0</v>
      </c>
      <c r="Q80" s="2069">
        <v>0</v>
      </c>
      <c r="R80" s="917">
        <f t="shared" si="11"/>
        <v>0</v>
      </c>
      <c r="S80" s="916">
        <v>0</v>
      </c>
      <c r="T80" s="2069">
        <v>0</v>
      </c>
      <c r="U80" s="2069">
        <v>0</v>
      </c>
      <c r="V80" s="917">
        <f t="shared" si="12"/>
        <v>0</v>
      </c>
      <c r="W80" s="916">
        <v>0</v>
      </c>
      <c r="X80" s="2069">
        <v>0</v>
      </c>
      <c r="Y80" s="2069">
        <v>0</v>
      </c>
      <c r="Z80" s="917">
        <f t="shared" si="13"/>
        <v>0</v>
      </c>
      <c r="AA80" s="915">
        <v>0</v>
      </c>
      <c r="AB80" s="913">
        <v>0</v>
      </c>
      <c r="AC80" s="913">
        <v>0</v>
      </c>
      <c r="AD80" s="914">
        <f t="shared" si="14"/>
        <v>0</v>
      </c>
    </row>
    <row r="81" spans="1:30" ht="15.75">
      <c r="A81" s="918" t="s">
        <v>989</v>
      </c>
      <c r="B81" s="2071" t="s">
        <v>990</v>
      </c>
      <c r="C81" s="913">
        <v>0</v>
      </c>
      <c r="D81" s="913">
        <v>0</v>
      </c>
      <c r="E81" s="913">
        <v>0</v>
      </c>
      <c r="F81" s="914">
        <f t="shared" si="8"/>
        <v>0</v>
      </c>
      <c r="G81" s="915">
        <v>0</v>
      </c>
      <c r="H81" s="913">
        <v>0</v>
      </c>
      <c r="I81" s="913">
        <v>0</v>
      </c>
      <c r="J81" s="914">
        <f t="shared" si="9"/>
        <v>0</v>
      </c>
      <c r="K81" s="916">
        <v>0</v>
      </c>
      <c r="L81" s="2069">
        <v>0</v>
      </c>
      <c r="M81" s="2069">
        <v>0</v>
      </c>
      <c r="N81" s="917">
        <f t="shared" si="10"/>
        <v>0</v>
      </c>
      <c r="O81" s="916">
        <v>0</v>
      </c>
      <c r="P81" s="2069">
        <v>0</v>
      </c>
      <c r="Q81" s="2069">
        <v>0</v>
      </c>
      <c r="R81" s="917">
        <f t="shared" si="11"/>
        <v>0</v>
      </c>
      <c r="S81" s="916">
        <v>0</v>
      </c>
      <c r="T81" s="2069">
        <v>0</v>
      </c>
      <c r="U81" s="2069">
        <v>0</v>
      </c>
      <c r="V81" s="917">
        <f t="shared" si="12"/>
        <v>0</v>
      </c>
      <c r="W81" s="916">
        <v>0</v>
      </c>
      <c r="X81" s="2069">
        <v>0</v>
      </c>
      <c r="Y81" s="2069">
        <v>0</v>
      </c>
      <c r="Z81" s="917">
        <f t="shared" si="13"/>
        <v>0</v>
      </c>
      <c r="AA81" s="915">
        <v>0</v>
      </c>
      <c r="AB81" s="913">
        <v>0</v>
      </c>
      <c r="AC81" s="913">
        <v>0</v>
      </c>
      <c r="AD81" s="914">
        <f t="shared" si="14"/>
        <v>0</v>
      </c>
    </row>
    <row r="82" spans="1:30" ht="15.75">
      <c r="A82" s="918" t="s">
        <v>991</v>
      </c>
      <c r="B82" s="2071" t="s">
        <v>992</v>
      </c>
      <c r="C82" s="913">
        <v>0</v>
      </c>
      <c r="D82" s="913">
        <v>1</v>
      </c>
      <c r="E82" s="913">
        <v>0</v>
      </c>
      <c r="F82" s="914">
        <f t="shared" si="8"/>
        <v>1</v>
      </c>
      <c r="G82" s="915">
        <v>0</v>
      </c>
      <c r="H82" s="913">
        <v>0</v>
      </c>
      <c r="I82" s="913">
        <v>0</v>
      </c>
      <c r="J82" s="914">
        <f t="shared" si="9"/>
        <v>0</v>
      </c>
      <c r="K82" s="916">
        <v>0</v>
      </c>
      <c r="L82" s="2069">
        <v>1</v>
      </c>
      <c r="M82" s="2069">
        <v>0</v>
      </c>
      <c r="N82" s="917">
        <f t="shared" si="10"/>
        <v>1</v>
      </c>
      <c r="O82" s="916">
        <v>0</v>
      </c>
      <c r="P82" s="2069">
        <v>0</v>
      </c>
      <c r="Q82" s="2069">
        <v>0</v>
      </c>
      <c r="R82" s="917">
        <f t="shared" si="11"/>
        <v>0</v>
      </c>
      <c r="S82" s="916">
        <v>0</v>
      </c>
      <c r="T82" s="2069">
        <v>0</v>
      </c>
      <c r="U82" s="2069">
        <v>0</v>
      </c>
      <c r="V82" s="917">
        <f t="shared" si="12"/>
        <v>0</v>
      </c>
      <c r="W82" s="916">
        <v>0</v>
      </c>
      <c r="X82" s="2069">
        <v>0</v>
      </c>
      <c r="Y82" s="2069">
        <v>0</v>
      </c>
      <c r="Z82" s="917">
        <f t="shared" si="13"/>
        <v>0</v>
      </c>
      <c r="AA82" s="915">
        <v>0</v>
      </c>
      <c r="AB82" s="913">
        <v>0</v>
      </c>
      <c r="AC82" s="913">
        <v>0</v>
      </c>
      <c r="AD82" s="914">
        <f t="shared" si="14"/>
        <v>0</v>
      </c>
    </row>
    <row r="83" spans="1:30" ht="15.75">
      <c r="A83" s="918" t="s">
        <v>993</v>
      </c>
      <c r="B83" s="2071" t="s">
        <v>994</v>
      </c>
      <c r="C83" s="913">
        <v>0</v>
      </c>
      <c r="D83" s="913">
        <v>1</v>
      </c>
      <c r="E83" s="913">
        <v>1</v>
      </c>
      <c r="F83" s="914">
        <f t="shared" si="8"/>
        <v>2</v>
      </c>
      <c r="G83" s="915">
        <v>0</v>
      </c>
      <c r="H83" s="913">
        <v>0</v>
      </c>
      <c r="I83" s="913">
        <v>0</v>
      </c>
      <c r="J83" s="914">
        <f t="shared" si="9"/>
        <v>0</v>
      </c>
      <c r="K83" s="916">
        <v>0</v>
      </c>
      <c r="L83" s="2069">
        <v>0</v>
      </c>
      <c r="M83" s="2069">
        <v>0</v>
      </c>
      <c r="N83" s="917">
        <f t="shared" si="10"/>
        <v>0</v>
      </c>
      <c r="O83" s="916">
        <v>0</v>
      </c>
      <c r="P83" s="2069">
        <v>0</v>
      </c>
      <c r="Q83" s="2069">
        <v>0</v>
      </c>
      <c r="R83" s="917">
        <f t="shared" si="11"/>
        <v>0</v>
      </c>
      <c r="S83" s="916">
        <v>0</v>
      </c>
      <c r="T83" s="2069">
        <v>0</v>
      </c>
      <c r="U83" s="2069">
        <v>0</v>
      </c>
      <c r="V83" s="917">
        <f t="shared" si="12"/>
        <v>0</v>
      </c>
      <c r="W83" s="916">
        <v>0</v>
      </c>
      <c r="X83" s="2069">
        <v>0</v>
      </c>
      <c r="Y83" s="2069">
        <v>0</v>
      </c>
      <c r="Z83" s="917">
        <f t="shared" si="13"/>
        <v>0</v>
      </c>
      <c r="AA83" s="915">
        <v>0</v>
      </c>
      <c r="AB83" s="913">
        <v>0</v>
      </c>
      <c r="AC83" s="913">
        <v>0</v>
      </c>
      <c r="AD83" s="914">
        <f t="shared" si="14"/>
        <v>0</v>
      </c>
    </row>
    <row r="84" spans="1:30" ht="15.75">
      <c r="A84" s="926" t="s">
        <v>995</v>
      </c>
      <c r="B84" s="2072" t="s">
        <v>489</v>
      </c>
      <c r="C84" s="2073">
        <v>2</v>
      </c>
      <c r="D84" s="2073">
        <v>3</v>
      </c>
      <c r="E84" s="2073">
        <v>1</v>
      </c>
      <c r="F84" s="2074">
        <f t="shared" si="8"/>
        <v>6</v>
      </c>
      <c r="G84" s="2075">
        <v>0</v>
      </c>
      <c r="H84" s="2073">
        <v>0</v>
      </c>
      <c r="I84" s="2073">
        <v>0</v>
      </c>
      <c r="J84" s="2074">
        <f t="shared" si="9"/>
        <v>0</v>
      </c>
      <c r="K84" s="2076">
        <v>0</v>
      </c>
      <c r="L84" s="2077">
        <v>1</v>
      </c>
      <c r="M84" s="2077">
        <v>2</v>
      </c>
      <c r="N84" s="2078">
        <f t="shared" si="10"/>
        <v>3</v>
      </c>
      <c r="O84" s="2076">
        <v>0</v>
      </c>
      <c r="P84" s="2077">
        <v>0</v>
      </c>
      <c r="Q84" s="2077">
        <v>0</v>
      </c>
      <c r="R84" s="2078">
        <f t="shared" si="11"/>
        <v>0</v>
      </c>
      <c r="S84" s="2076">
        <v>0</v>
      </c>
      <c r="T84" s="2077">
        <v>0</v>
      </c>
      <c r="U84" s="2077">
        <v>0</v>
      </c>
      <c r="V84" s="2078">
        <f t="shared" si="12"/>
        <v>0</v>
      </c>
      <c r="W84" s="2076">
        <v>0</v>
      </c>
      <c r="X84" s="2077">
        <v>0</v>
      </c>
      <c r="Y84" s="2077">
        <v>0</v>
      </c>
      <c r="Z84" s="2078">
        <f t="shared" si="13"/>
        <v>0</v>
      </c>
      <c r="AA84" s="2075">
        <v>0</v>
      </c>
      <c r="AB84" s="2073">
        <v>0</v>
      </c>
      <c r="AC84" s="2073">
        <v>0</v>
      </c>
      <c r="AD84" s="2074">
        <f t="shared" si="14"/>
        <v>0</v>
      </c>
    </row>
    <row r="85" spans="1:30" ht="15.75">
      <c r="A85" s="928" t="s">
        <v>95</v>
      </c>
      <c r="B85" s="2079" t="s">
        <v>96</v>
      </c>
      <c r="C85" s="930">
        <f t="shared" ref="C85:AD85" si="15">SUM(C49:C84)</f>
        <v>450</v>
      </c>
      <c r="D85" s="930">
        <f t="shared" si="15"/>
        <v>367</v>
      </c>
      <c r="E85" s="930">
        <f t="shared" si="15"/>
        <v>74</v>
      </c>
      <c r="F85" s="2080">
        <f t="shared" si="15"/>
        <v>891</v>
      </c>
      <c r="G85" s="931">
        <f t="shared" si="15"/>
        <v>140</v>
      </c>
      <c r="H85" s="930">
        <f t="shared" si="15"/>
        <v>109</v>
      </c>
      <c r="I85" s="930">
        <f t="shared" si="15"/>
        <v>9</v>
      </c>
      <c r="J85" s="2080">
        <f t="shared" si="15"/>
        <v>258</v>
      </c>
      <c r="K85" s="932">
        <f t="shared" si="15"/>
        <v>639</v>
      </c>
      <c r="L85" s="933">
        <f t="shared" si="15"/>
        <v>410</v>
      </c>
      <c r="M85" s="933">
        <f t="shared" si="15"/>
        <v>64</v>
      </c>
      <c r="N85" s="2081">
        <f t="shared" si="15"/>
        <v>1113</v>
      </c>
      <c r="O85" s="932">
        <f t="shared" si="15"/>
        <v>104</v>
      </c>
      <c r="P85" s="933">
        <f t="shared" si="15"/>
        <v>24</v>
      </c>
      <c r="Q85" s="933">
        <f t="shared" si="15"/>
        <v>2</v>
      </c>
      <c r="R85" s="2081">
        <f t="shared" si="15"/>
        <v>130</v>
      </c>
      <c r="S85" s="932">
        <f t="shared" si="15"/>
        <v>218</v>
      </c>
      <c r="T85" s="933">
        <f t="shared" si="15"/>
        <v>173</v>
      </c>
      <c r="U85" s="933">
        <f t="shared" si="15"/>
        <v>6</v>
      </c>
      <c r="V85" s="2081">
        <f t="shared" si="15"/>
        <v>397</v>
      </c>
      <c r="W85" s="932">
        <f t="shared" si="15"/>
        <v>287</v>
      </c>
      <c r="X85" s="933">
        <f t="shared" si="15"/>
        <v>126</v>
      </c>
      <c r="Y85" s="933">
        <f t="shared" si="15"/>
        <v>11</v>
      </c>
      <c r="Z85" s="2081">
        <f t="shared" si="15"/>
        <v>424</v>
      </c>
      <c r="AA85" s="931">
        <f t="shared" si="15"/>
        <v>84</v>
      </c>
      <c r="AB85" s="930">
        <f t="shared" si="15"/>
        <v>40</v>
      </c>
      <c r="AC85" s="930">
        <f t="shared" si="15"/>
        <v>2</v>
      </c>
      <c r="AD85" s="2080">
        <f t="shared" si="15"/>
        <v>126</v>
      </c>
    </row>
    <row r="86" spans="1:30">
      <c r="A86" s="901"/>
      <c r="B86" s="901"/>
      <c r="C86" s="901"/>
      <c r="D86" s="901"/>
      <c r="E86" s="901"/>
      <c r="F86" s="901"/>
      <c r="G86" s="904"/>
      <c r="H86" s="901"/>
      <c r="I86" s="901"/>
      <c r="J86" s="901"/>
      <c r="K86" s="904"/>
      <c r="L86" s="901"/>
      <c r="M86" s="901"/>
      <c r="N86" s="901"/>
      <c r="O86" s="904"/>
      <c r="P86" s="901"/>
      <c r="Q86" s="901"/>
      <c r="R86" s="901"/>
      <c r="S86" s="904"/>
      <c r="T86" s="901"/>
      <c r="U86" s="901"/>
      <c r="V86" s="901"/>
      <c r="W86" s="904"/>
      <c r="X86" s="901"/>
      <c r="Y86" s="901"/>
      <c r="Z86" s="901"/>
      <c r="AA86" s="904"/>
      <c r="AB86" s="901"/>
      <c r="AC86" s="901"/>
      <c r="AD86" s="901"/>
    </row>
    <row r="87" spans="1:30" ht="25.5">
      <c r="A87" s="898" t="s">
        <v>1518</v>
      </c>
      <c r="B87" s="899"/>
      <c r="C87" s="900"/>
      <c r="D87" s="900"/>
      <c r="E87" s="901"/>
      <c r="F87" s="902"/>
      <c r="G87" s="903"/>
      <c r="H87" s="900"/>
      <c r="I87" s="901"/>
      <c r="J87" s="902"/>
      <c r="K87" s="903"/>
      <c r="L87" s="900"/>
      <c r="M87" s="901"/>
      <c r="N87" s="902"/>
      <c r="O87" s="903"/>
      <c r="P87" s="900"/>
      <c r="Q87" s="901"/>
      <c r="R87" s="902"/>
      <c r="S87" s="903"/>
      <c r="T87" s="900"/>
      <c r="U87" s="901"/>
      <c r="V87" s="902"/>
      <c r="W87" s="903"/>
      <c r="X87" s="900"/>
      <c r="Y87" s="901"/>
      <c r="Z87" s="902"/>
      <c r="AA87" s="904"/>
      <c r="AB87" s="901"/>
      <c r="AC87" s="901"/>
      <c r="AD87" s="902" t="s">
        <v>1519</v>
      </c>
    </row>
    <row r="88" spans="1:30">
      <c r="A88" s="4594" t="s">
        <v>915</v>
      </c>
      <c r="B88" s="4595"/>
      <c r="C88" s="4899" t="s">
        <v>83</v>
      </c>
      <c r="D88" s="4900"/>
      <c r="E88" s="4901" t="s">
        <v>84</v>
      </c>
      <c r="F88" s="4902"/>
      <c r="G88" s="4897" t="s">
        <v>85</v>
      </c>
      <c r="H88" s="4898"/>
      <c r="I88" s="4895" t="s">
        <v>86</v>
      </c>
      <c r="J88" s="4896"/>
      <c r="K88" s="4897" t="s">
        <v>165</v>
      </c>
      <c r="L88" s="4898"/>
      <c r="M88" s="4895" t="s">
        <v>88</v>
      </c>
      <c r="N88" s="4896"/>
      <c r="O88" s="4897" t="s">
        <v>89</v>
      </c>
      <c r="P88" s="4898"/>
      <c r="Q88" s="4895" t="s">
        <v>90</v>
      </c>
      <c r="R88" s="4896"/>
      <c r="S88" s="4897" t="s">
        <v>91</v>
      </c>
      <c r="T88" s="4898"/>
      <c r="U88" s="4895" t="s">
        <v>92</v>
      </c>
      <c r="V88" s="4896"/>
      <c r="W88" s="4897" t="s">
        <v>93</v>
      </c>
      <c r="X88" s="4898"/>
      <c r="Y88" s="4895" t="s">
        <v>94</v>
      </c>
      <c r="Z88" s="4896"/>
      <c r="AA88" s="4897" t="s">
        <v>1244</v>
      </c>
      <c r="AB88" s="4898"/>
      <c r="AC88" s="4895" t="s">
        <v>96</v>
      </c>
      <c r="AD88" s="4896"/>
    </row>
    <row r="89" spans="1:30" ht="40.5">
      <c r="A89" s="4596"/>
      <c r="B89" s="4597"/>
      <c r="C89" s="907" t="s">
        <v>921</v>
      </c>
      <c r="D89" s="907" t="s">
        <v>922</v>
      </c>
      <c r="E89" s="907" t="s">
        <v>923</v>
      </c>
      <c r="F89" s="907" t="s">
        <v>95</v>
      </c>
      <c r="G89" s="909" t="s">
        <v>921</v>
      </c>
      <c r="H89" s="910" t="s">
        <v>922</v>
      </c>
      <c r="I89" s="910" t="s">
        <v>923</v>
      </c>
      <c r="J89" s="910" t="s">
        <v>95</v>
      </c>
      <c r="K89" s="909" t="s">
        <v>921</v>
      </c>
      <c r="L89" s="910" t="s">
        <v>922</v>
      </c>
      <c r="M89" s="910" t="s">
        <v>923</v>
      </c>
      <c r="N89" s="910" t="s">
        <v>95</v>
      </c>
      <c r="O89" s="909" t="s">
        <v>921</v>
      </c>
      <c r="P89" s="910" t="s">
        <v>922</v>
      </c>
      <c r="Q89" s="910" t="s">
        <v>923</v>
      </c>
      <c r="R89" s="910" t="s">
        <v>95</v>
      </c>
      <c r="S89" s="909" t="s">
        <v>921</v>
      </c>
      <c r="T89" s="910" t="s">
        <v>922</v>
      </c>
      <c r="U89" s="910" t="s">
        <v>923</v>
      </c>
      <c r="V89" s="910" t="s">
        <v>95</v>
      </c>
      <c r="W89" s="909" t="s">
        <v>921</v>
      </c>
      <c r="X89" s="910" t="s">
        <v>922</v>
      </c>
      <c r="Y89" s="910" t="s">
        <v>923</v>
      </c>
      <c r="Z89" s="910" t="s">
        <v>95</v>
      </c>
      <c r="AA89" s="909" t="s">
        <v>921</v>
      </c>
      <c r="AB89" s="910" t="s">
        <v>922</v>
      </c>
      <c r="AC89" s="910" t="s">
        <v>923</v>
      </c>
      <c r="AD89" s="910" t="s">
        <v>95</v>
      </c>
    </row>
    <row r="90" spans="1:30" ht="57.75">
      <c r="A90" s="4598"/>
      <c r="B90" s="4599"/>
      <c r="C90" s="907" t="s">
        <v>581</v>
      </c>
      <c r="D90" s="907" t="s">
        <v>924</v>
      </c>
      <c r="E90" s="907" t="s">
        <v>925</v>
      </c>
      <c r="F90" s="907" t="s">
        <v>96</v>
      </c>
      <c r="G90" s="909" t="s">
        <v>581</v>
      </c>
      <c r="H90" s="910" t="s">
        <v>924</v>
      </c>
      <c r="I90" s="910" t="s">
        <v>925</v>
      </c>
      <c r="J90" s="910" t="s">
        <v>96</v>
      </c>
      <c r="K90" s="909" t="s">
        <v>581</v>
      </c>
      <c r="L90" s="910" t="s">
        <v>924</v>
      </c>
      <c r="M90" s="910" t="s">
        <v>925</v>
      </c>
      <c r="N90" s="910" t="s">
        <v>96</v>
      </c>
      <c r="O90" s="909" t="s">
        <v>581</v>
      </c>
      <c r="P90" s="910" t="s">
        <v>924</v>
      </c>
      <c r="Q90" s="910" t="s">
        <v>925</v>
      </c>
      <c r="R90" s="910" t="s">
        <v>96</v>
      </c>
      <c r="S90" s="909" t="s">
        <v>581</v>
      </c>
      <c r="T90" s="910" t="s">
        <v>924</v>
      </c>
      <c r="U90" s="910" t="s">
        <v>925</v>
      </c>
      <c r="V90" s="910" t="s">
        <v>96</v>
      </c>
      <c r="W90" s="909" t="s">
        <v>581</v>
      </c>
      <c r="X90" s="910" t="s">
        <v>924</v>
      </c>
      <c r="Y90" s="910" t="s">
        <v>925</v>
      </c>
      <c r="Z90" s="910" t="s">
        <v>96</v>
      </c>
      <c r="AA90" s="909" t="s">
        <v>581</v>
      </c>
      <c r="AB90" s="910" t="s">
        <v>924</v>
      </c>
      <c r="AC90" s="910" t="s">
        <v>925</v>
      </c>
      <c r="AD90" s="910" t="s">
        <v>96</v>
      </c>
    </row>
    <row r="91" spans="1:30" ht="15.75">
      <c r="A91" s="918" t="s">
        <v>926</v>
      </c>
      <c r="B91" s="919" t="s">
        <v>927</v>
      </c>
      <c r="C91" s="913">
        <v>69</v>
      </c>
      <c r="D91" s="913">
        <v>0</v>
      </c>
      <c r="E91" s="913">
        <v>0</v>
      </c>
      <c r="F91" s="914">
        <f>SUM(C91:E91)</f>
        <v>69</v>
      </c>
      <c r="G91" s="916">
        <v>30</v>
      </c>
      <c r="H91" s="2069">
        <v>0</v>
      </c>
      <c r="I91" s="2069">
        <v>0</v>
      </c>
      <c r="J91" s="917">
        <f>SUM(G91:I91)</f>
        <v>30</v>
      </c>
      <c r="K91" s="916">
        <v>26</v>
      </c>
      <c r="L91" s="2069">
        <v>0</v>
      </c>
      <c r="M91" s="2069">
        <v>0</v>
      </c>
      <c r="N91" s="917">
        <f>SUM(K91:M91)</f>
        <v>26</v>
      </c>
      <c r="O91" s="916">
        <v>27</v>
      </c>
      <c r="P91" s="2069">
        <v>0</v>
      </c>
      <c r="Q91" s="2069">
        <v>0</v>
      </c>
      <c r="R91" s="917">
        <f>SUM(O91:Q91)</f>
        <v>27</v>
      </c>
      <c r="S91" s="916">
        <v>21</v>
      </c>
      <c r="T91" s="2069">
        <v>0</v>
      </c>
      <c r="U91" s="2069">
        <v>0</v>
      </c>
      <c r="V91" s="917">
        <f>SUM(S91:U91)</f>
        <v>21</v>
      </c>
      <c r="W91" s="916">
        <v>32</v>
      </c>
      <c r="X91" s="2069">
        <v>1</v>
      </c>
      <c r="Y91" s="2069">
        <v>0</v>
      </c>
      <c r="Z91" s="917">
        <f>SUM(W91:Y91)</f>
        <v>33</v>
      </c>
      <c r="AA91" s="915">
        <f>C7+G7+K7+O7+S7+W7+AA7+C49+G49+K49+O49+S49+W49+AA49+C91+G91+K91+O91+S91+W91</f>
        <v>4560</v>
      </c>
      <c r="AB91" s="913">
        <f>D7+H7+L7+P7+T7+X7+AB7+D49+H49+L49+P49+T49+X49+AB49+D91+H91+L91+P91+T91+X91</f>
        <v>3</v>
      </c>
      <c r="AC91" s="913">
        <f>E7+I7+M7+Q7+U7+Y7+AC7+E49+I49+M49+Q49+U49+Y49+AC49+E91+I91+M91+Q91+U91+Y91</f>
        <v>2</v>
      </c>
      <c r="AD91" s="914">
        <f>SUM(AA91:AC91)</f>
        <v>4565</v>
      </c>
    </row>
    <row r="92" spans="1:30" ht="15.75">
      <c r="A92" s="918" t="s">
        <v>928</v>
      </c>
      <c r="B92" s="919" t="s">
        <v>929</v>
      </c>
      <c r="C92" s="913">
        <v>100</v>
      </c>
      <c r="D92" s="913">
        <v>4</v>
      </c>
      <c r="E92" s="913">
        <v>0</v>
      </c>
      <c r="F92" s="914">
        <f t="shared" ref="F92:F126" si="16">SUM(C92:E92)</f>
        <v>104</v>
      </c>
      <c r="G92" s="916">
        <v>105</v>
      </c>
      <c r="H92" s="2069">
        <v>9</v>
      </c>
      <c r="I92" s="2069">
        <v>0</v>
      </c>
      <c r="J92" s="917">
        <f t="shared" ref="J92:J126" si="17">SUM(G92:I92)</f>
        <v>114</v>
      </c>
      <c r="K92" s="916">
        <v>52</v>
      </c>
      <c r="L92" s="2069">
        <v>4</v>
      </c>
      <c r="M92" s="2069">
        <v>0</v>
      </c>
      <c r="N92" s="917">
        <f t="shared" ref="N92:N126" si="18">SUM(K92:M92)</f>
        <v>56</v>
      </c>
      <c r="O92" s="916">
        <v>37</v>
      </c>
      <c r="P92" s="2069">
        <v>4</v>
      </c>
      <c r="Q92" s="2069">
        <v>0</v>
      </c>
      <c r="R92" s="917">
        <f t="shared" ref="R92:R126" si="19">SUM(O92:Q92)</f>
        <v>41</v>
      </c>
      <c r="S92" s="916">
        <v>30</v>
      </c>
      <c r="T92" s="2069">
        <v>3</v>
      </c>
      <c r="U92" s="2069">
        <v>0</v>
      </c>
      <c r="V92" s="917">
        <f t="shared" ref="V92:V126" si="20">SUM(S92:U92)</f>
        <v>33</v>
      </c>
      <c r="W92" s="916">
        <v>27</v>
      </c>
      <c r="X92" s="2069">
        <v>0</v>
      </c>
      <c r="Y92" s="2069">
        <v>0</v>
      </c>
      <c r="Z92" s="917">
        <f t="shared" ref="Z92:Z126" si="21">SUM(W92:Y92)</f>
        <v>27</v>
      </c>
      <c r="AA92" s="915">
        <f t="shared" ref="AA92:AC107" si="22">C8+G8+K8+O8+S8+W8+AA8+C50+G50+K50+O50+S50+W50+AA50+C92+G92+K92+O92+S92+W92</f>
        <v>6749</v>
      </c>
      <c r="AB92" s="913">
        <f t="shared" si="22"/>
        <v>1320</v>
      </c>
      <c r="AC92" s="913">
        <f t="shared" si="22"/>
        <v>260</v>
      </c>
      <c r="AD92" s="914">
        <f t="shared" ref="AD92:AD126" si="23">SUM(AA92:AC92)</f>
        <v>8329</v>
      </c>
    </row>
    <row r="93" spans="1:30" ht="15.75">
      <c r="A93" s="918" t="s">
        <v>930</v>
      </c>
      <c r="B93" s="919" t="s">
        <v>931</v>
      </c>
      <c r="C93" s="913">
        <v>3</v>
      </c>
      <c r="D93" s="913">
        <v>22</v>
      </c>
      <c r="E93" s="913">
        <v>2</v>
      </c>
      <c r="F93" s="914">
        <f t="shared" si="16"/>
        <v>27</v>
      </c>
      <c r="G93" s="916">
        <v>3</v>
      </c>
      <c r="H93" s="2069">
        <v>6</v>
      </c>
      <c r="I93" s="2069">
        <v>1</v>
      </c>
      <c r="J93" s="917">
        <f t="shared" si="17"/>
        <v>10</v>
      </c>
      <c r="K93" s="916">
        <v>7</v>
      </c>
      <c r="L93" s="2069">
        <v>4</v>
      </c>
      <c r="M93" s="2069">
        <v>0</v>
      </c>
      <c r="N93" s="917">
        <f t="shared" si="18"/>
        <v>11</v>
      </c>
      <c r="O93" s="916">
        <v>1</v>
      </c>
      <c r="P93" s="2069">
        <v>8</v>
      </c>
      <c r="Q93" s="2069">
        <v>1</v>
      </c>
      <c r="R93" s="917">
        <f t="shared" si="19"/>
        <v>10</v>
      </c>
      <c r="S93" s="916">
        <v>0</v>
      </c>
      <c r="T93" s="2069">
        <v>1</v>
      </c>
      <c r="U93" s="2069">
        <v>0</v>
      </c>
      <c r="V93" s="917">
        <f t="shared" si="20"/>
        <v>1</v>
      </c>
      <c r="W93" s="916">
        <v>2</v>
      </c>
      <c r="X93" s="2069">
        <v>8</v>
      </c>
      <c r="Y93" s="2069">
        <v>0</v>
      </c>
      <c r="Z93" s="917">
        <f t="shared" si="21"/>
        <v>10</v>
      </c>
      <c r="AA93" s="915">
        <f t="shared" si="22"/>
        <v>308</v>
      </c>
      <c r="AB93" s="913">
        <f t="shared" si="22"/>
        <v>1290</v>
      </c>
      <c r="AC93" s="913">
        <f t="shared" si="22"/>
        <v>270</v>
      </c>
      <c r="AD93" s="914">
        <f t="shared" si="23"/>
        <v>1868</v>
      </c>
    </row>
    <row r="94" spans="1:30" ht="15.75">
      <c r="A94" s="918" t="s">
        <v>932</v>
      </c>
      <c r="B94" s="919" t="s">
        <v>933</v>
      </c>
      <c r="C94" s="913">
        <v>1</v>
      </c>
      <c r="D94" s="913">
        <v>10</v>
      </c>
      <c r="E94" s="913">
        <v>2</v>
      </c>
      <c r="F94" s="914">
        <f t="shared" si="16"/>
        <v>13</v>
      </c>
      <c r="G94" s="916">
        <v>0</v>
      </c>
      <c r="H94" s="2069">
        <v>8</v>
      </c>
      <c r="I94" s="2069">
        <v>0</v>
      </c>
      <c r="J94" s="917">
        <f t="shared" si="17"/>
        <v>8</v>
      </c>
      <c r="K94" s="916">
        <v>1</v>
      </c>
      <c r="L94" s="2069">
        <v>2</v>
      </c>
      <c r="M94" s="2069">
        <v>1</v>
      </c>
      <c r="N94" s="917">
        <f t="shared" si="18"/>
        <v>4</v>
      </c>
      <c r="O94" s="916">
        <v>0</v>
      </c>
      <c r="P94" s="2069">
        <v>0</v>
      </c>
      <c r="Q94" s="2069">
        <v>0</v>
      </c>
      <c r="R94" s="917">
        <f t="shared" si="19"/>
        <v>0</v>
      </c>
      <c r="S94" s="916">
        <v>1</v>
      </c>
      <c r="T94" s="2069">
        <v>0</v>
      </c>
      <c r="U94" s="2069">
        <v>0</v>
      </c>
      <c r="V94" s="917">
        <f t="shared" si="20"/>
        <v>1</v>
      </c>
      <c r="W94" s="916">
        <v>1</v>
      </c>
      <c r="X94" s="2069">
        <v>4</v>
      </c>
      <c r="Y94" s="2069">
        <v>0</v>
      </c>
      <c r="Z94" s="917">
        <f t="shared" si="21"/>
        <v>5</v>
      </c>
      <c r="AA94" s="915">
        <f t="shared" si="22"/>
        <v>119</v>
      </c>
      <c r="AB94" s="913">
        <f t="shared" si="22"/>
        <v>691</v>
      </c>
      <c r="AC94" s="913">
        <f t="shared" si="22"/>
        <v>294</v>
      </c>
      <c r="AD94" s="914">
        <f t="shared" si="23"/>
        <v>1104</v>
      </c>
    </row>
    <row r="95" spans="1:30" ht="15.75">
      <c r="A95" s="918" t="s">
        <v>934</v>
      </c>
      <c r="B95" s="919" t="s">
        <v>935</v>
      </c>
      <c r="C95" s="913">
        <v>0</v>
      </c>
      <c r="D95" s="913">
        <v>6</v>
      </c>
      <c r="E95" s="913">
        <v>0</v>
      </c>
      <c r="F95" s="914">
        <f t="shared" si="16"/>
        <v>6</v>
      </c>
      <c r="G95" s="916">
        <v>0</v>
      </c>
      <c r="H95" s="2069">
        <v>1</v>
      </c>
      <c r="I95" s="2069">
        <v>1</v>
      </c>
      <c r="J95" s="917">
        <f t="shared" si="17"/>
        <v>2</v>
      </c>
      <c r="K95" s="916">
        <v>2</v>
      </c>
      <c r="L95" s="2069">
        <v>1</v>
      </c>
      <c r="M95" s="2069">
        <v>0</v>
      </c>
      <c r="N95" s="917">
        <f t="shared" si="18"/>
        <v>3</v>
      </c>
      <c r="O95" s="916">
        <v>0</v>
      </c>
      <c r="P95" s="2069">
        <v>3</v>
      </c>
      <c r="Q95" s="2069">
        <v>0</v>
      </c>
      <c r="R95" s="917">
        <f t="shared" si="19"/>
        <v>3</v>
      </c>
      <c r="S95" s="916">
        <v>0</v>
      </c>
      <c r="T95" s="2069">
        <v>0</v>
      </c>
      <c r="U95" s="2069">
        <v>2</v>
      </c>
      <c r="V95" s="917">
        <f t="shared" si="20"/>
        <v>2</v>
      </c>
      <c r="W95" s="916">
        <v>0</v>
      </c>
      <c r="X95" s="2069">
        <v>0</v>
      </c>
      <c r="Y95" s="2069">
        <v>0</v>
      </c>
      <c r="Z95" s="917">
        <f t="shared" si="21"/>
        <v>0</v>
      </c>
      <c r="AA95" s="915">
        <f t="shared" si="22"/>
        <v>98</v>
      </c>
      <c r="AB95" s="913">
        <f t="shared" si="22"/>
        <v>539</v>
      </c>
      <c r="AC95" s="913">
        <f t="shared" si="22"/>
        <v>179</v>
      </c>
      <c r="AD95" s="914">
        <f t="shared" si="23"/>
        <v>816</v>
      </c>
    </row>
    <row r="96" spans="1:30" ht="15.75">
      <c r="A96" s="918" t="s">
        <v>936</v>
      </c>
      <c r="B96" s="919" t="s">
        <v>937</v>
      </c>
      <c r="C96" s="913">
        <v>1</v>
      </c>
      <c r="D96" s="913">
        <v>7</v>
      </c>
      <c r="E96" s="913">
        <v>0</v>
      </c>
      <c r="F96" s="914">
        <f t="shared" si="16"/>
        <v>8</v>
      </c>
      <c r="G96" s="916">
        <v>0</v>
      </c>
      <c r="H96" s="2069">
        <v>4</v>
      </c>
      <c r="I96" s="2069">
        <v>0</v>
      </c>
      <c r="J96" s="917">
        <f t="shared" si="17"/>
        <v>4</v>
      </c>
      <c r="K96" s="916">
        <v>0</v>
      </c>
      <c r="L96" s="2069">
        <v>1</v>
      </c>
      <c r="M96" s="2069">
        <v>0</v>
      </c>
      <c r="N96" s="917">
        <f t="shared" si="18"/>
        <v>1</v>
      </c>
      <c r="O96" s="916">
        <v>0</v>
      </c>
      <c r="P96" s="2069">
        <v>2</v>
      </c>
      <c r="Q96" s="2069">
        <v>0</v>
      </c>
      <c r="R96" s="917">
        <f t="shared" si="19"/>
        <v>2</v>
      </c>
      <c r="S96" s="916">
        <v>0</v>
      </c>
      <c r="T96" s="2069">
        <v>3</v>
      </c>
      <c r="U96" s="2069">
        <v>0</v>
      </c>
      <c r="V96" s="917">
        <f t="shared" si="20"/>
        <v>3</v>
      </c>
      <c r="W96" s="916">
        <v>0</v>
      </c>
      <c r="X96" s="2069">
        <v>0</v>
      </c>
      <c r="Y96" s="2069">
        <v>0</v>
      </c>
      <c r="Z96" s="917">
        <f t="shared" si="21"/>
        <v>0</v>
      </c>
      <c r="AA96" s="915">
        <f t="shared" si="22"/>
        <v>23</v>
      </c>
      <c r="AB96" s="913">
        <f t="shared" si="22"/>
        <v>273</v>
      </c>
      <c r="AC96" s="913">
        <f t="shared" si="22"/>
        <v>119</v>
      </c>
      <c r="AD96" s="914">
        <f t="shared" si="23"/>
        <v>415</v>
      </c>
    </row>
    <row r="97" spans="1:30" ht="15.75">
      <c r="A97" s="918" t="s">
        <v>938</v>
      </c>
      <c r="B97" s="919" t="s">
        <v>939</v>
      </c>
      <c r="C97" s="913">
        <v>0</v>
      </c>
      <c r="D97" s="913">
        <v>0</v>
      </c>
      <c r="E97" s="913">
        <v>0</v>
      </c>
      <c r="F97" s="914">
        <f t="shared" si="16"/>
        <v>0</v>
      </c>
      <c r="G97" s="916">
        <v>0</v>
      </c>
      <c r="H97" s="2069">
        <v>0</v>
      </c>
      <c r="I97" s="2069">
        <v>0</v>
      </c>
      <c r="J97" s="917">
        <f t="shared" si="17"/>
        <v>0</v>
      </c>
      <c r="K97" s="916">
        <v>0</v>
      </c>
      <c r="L97" s="2069">
        <v>0</v>
      </c>
      <c r="M97" s="2069">
        <v>0</v>
      </c>
      <c r="N97" s="917">
        <f t="shared" si="18"/>
        <v>0</v>
      </c>
      <c r="O97" s="916">
        <v>0</v>
      </c>
      <c r="P97" s="2069">
        <v>0</v>
      </c>
      <c r="Q97" s="2069">
        <v>0</v>
      </c>
      <c r="R97" s="917">
        <f t="shared" si="19"/>
        <v>0</v>
      </c>
      <c r="S97" s="916">
        <v>0</v>
      </c>
      <c r="T97" s="2069">
        <v>0</v>
      </c>
      <c r="U97" s="2069">
        <v>0</v>
      </c>
      <c r="V97" s="917">
        <f t="shared" si="20"/>
        <v>0</v>
      </c>
      <c r="W97" s="916">
        <v>0</v>
      </c>
      <c r="X97" s="2069">
        <v>0</v>
      </c>
      <c r="Y97" s="2069">
        <v>0</v>
      </c>
      <c r="Z97" s="917">
        <f t="shared" si="21"/>
        <v>0</v>
      </c>
      <c r="AA97" s="915">
        <f t="shared" si="22"/>
        <v>3</v>
      </c>
      <c r="AB97" s="913">
        <f t="shared" si="22"/>
        <v>15</v>
      </c>
      <c r="AC97" s="913">
        <f t="shared" si="22"/>
        <v>23</v>
      </c>
      <c r="AD97" s="914">
        <f t="shared" si="23"/>
        <v>41</v>
      </c>
    </row>
    <row r="98" spans="1:30" ht="15.75">
      <c r="A98" s="918" t="s">
        <v>940</v>
      </c>
      <c r="B98" s="919" t="s">
        <v>941</v>
      </c>
      <c r="C98" s="913">
        <v>0</v>
      </c>
      <c r="D98" s="913">
        <v>1</v>
      </c>
      <c r="E98" s="913">
        <v>0</v>
      </c>
      <c r="F98" s="914">
        <f t="shared" si="16"/>
        <v>1</v>
      </c>
      <c r="G98" s="916">
        <v>0</v>
      </c>
      <c r="H98" s="2069">
        <v>0</v>
      </c>
      <c r="I98" s="2069">
        <v>0</v>
      </c>
      <c r="J98" s="917">
        <f t="shared" si="17"/>
        <v>0</v>
      </c>
      <c r="K98" s="916">
        <v>0</v>
      </c>
      <c r="L98" s="2069">
        <v>0</v>
      </c>
      <c r="M98" s="2069">
        <v>0</v>
      </c>
      <c r="N98" s="917">
        <f t="shared" si="18"/>
        <v>0</v>
      </c>
      <c r="O98" s="916">
        <v>0</v>
      </c>
      <c r="P98" s="2069">
        <v>0</v>
      </c>
      <c r="Q98" s="2069">
        <v>0</v>
      </c>
      <c r="R98" s="917">
        <f t="shared" si="19"/>
        <v>0</v>
      </c>
      <c r="S98" s="916">
        <v>0</v>
      </c>
      <c r="T98" s="2069">
        <v>0</v>
      </c>
      <c r="U98" s="2069">
        <v>0</v>
      </c>
      <c r="V98" s="917">
        <f t="shared" si="20"/>
        <v>0</v>
      </c>
      <c r="W98" s="916">
        <v>0</v>
      </c>
      <c r="X98" s="2069">
        <v>0</v>
      </c>
      <c r="Y98" s="2069">
        <v>0</v>
      </c>
      <c r="Z98" s="917">
        <f t="shared" si="21"/>
        <v>0</v>
      </c>
      <c r="AA98" s="915">
        <f t="shared" si="22"/>
        <v>5</v>
      </c>
      <c r="AB98" s="913">
        <f t="shared" si="22"/>
        <v>37</v>
      </c>
      <c r="AC98" s="913">
        <f t="shared" si="22"/>
        <v>43</v>
      </c>
      <c r="AD98" s="914">
        <f t="shared" si="23"/>
        <v>85</v>
      </c>
    </row>
    <row r="99" spans="1:30" ht="15.75">
      <c r="A99" s="918" t="s">
        <v>942</v>
      </c>
      <c r="B99" s="919" t="s">
        <v>943</v>
      </c>
      <c r="C99" s="913">
        <v>0</v>
      </c>
      <c r="D99" s="913">
        <v>2</v>
      </c>
      <c r="E99" s="913">
        <v>0</v>
      </c>
      <c r="F99" s="914">
        <f t="shared" si="16"/>
        <v>2</v>
      </c>
      <c r="G99" s="916">
        <v>0</v>
      </c>
      <c r="H99" s="2069">
        <v>0</v>
      </c>
      <c r="I99" s="2069">
        <v>0</v>
      </c>
      <c r="J99" s="917">
        <f t="shared" si="17"/>
        <v>0</v>
      </c>
      <c r="K99" s="916">
        <v>0</v>
      </c>
      <c r="L99" s="2069">
        <v>0</v>
      </c>
      <c r="M99" s="2069">
        <v>0</v>
      </c>
      <c r="N99" s="917">
        <f t="shared" si="18"/>
        <v>0</v>
      </c>
      <c r="O99" s="916">
        <v>0</v>
      </c>
      <c r="P99" s="2069">
        <v>0</v>
      </c>
      <c r="Q99" s="2069">
        <v>0</v>
      </c>
      <c r="R99" s="917">
        <f t="shared" si="19"/>
        <v>0</v>
      </c>
      <c r="S99" s="916">
        <v>0</v>
      </c>
      <c r="T99" s="2069">
        <v>0</v>
      </c>
      <c r="U99" s="2069">
        <v>0</v>
      </c>
      <c r="V99" s="917">
        <f t="shared" si="20"/>
        <v>0</v>
      </c>
      <c r="W99" s="916">
        <v>0</v>
      </c>
      <c r="X99" s="2069">
        <v>0</v>
      </c>
      <c r="Y99" s="2069">
        <v>0</v>
      </c>
      <c r="Z99" s="917">
        <f t="shared" si="21"/>
        <v>0</v>
      </c>
      <c r="AA99" s="915">
        <f t="shared" si="22"/>
        <v>8</v>
      </c>
      <c r="AB99" s="913">
        <f t="shared" si="22"/>
        <v>58</v>
      </c>
      <c r="AC99" s="913">
        <f t="shared" si="22"/>
        <v>74</v>
      </c>
      <c r="AD99" s="914">
        <f t="shared" si="23"/>
        <v>140</v>
      </c>
    </row>
    <row r="100" spans="1:30" ht="15.75">
      <c r="A100" s="918" t="s">
        <v>944</v>
      </c>
      <c r="B100" s="919" t="s">
        <v>945</v>
      </c>
      <c r="C100" s="913">
        <v>0</v>
      </c>
      <c r="D100" s="913">
        <v>5</v>
      </c>
      <c r="E100" s="913">
        <v>2</v>
      </c>
      <c r="F100" s="914">
        <f t="shared" si="16"/>
        <v>7</v>
      </c>
      <c r="G100" s="916">
        <v>0</v>
      </c>
      <c r="H100" s="2069">
        <v>4</v>
      </c>
      <c r="I100" s="2069">
        <v>0</v>
      </c>
      <c r="J100" s="917">
        <f t="shared" si="17"/>
        <v>4</v>
      </c>
      <c r="K100" s="916">
        <v>1</v>
      </c>
      <c r="L100" s="2069">
        <v>1</v>
      </c>
      <c r="M100" s="2069">
        <v>0</v>
      </c>
      <c r="N100" s="917">
        <f t="shared" si="18"/>
        <v>2</v>
      </c>
      <c r="O100" s="916">
        <v>0</v>
      </c>
      <c r="P100" s="2069">
        <v>3</v>
      </c>
      <c r="Q100" s="2069">
        <v>0</v>
      </c>
      <c r="R100" s="917">
        <f t="shared" si="19"/>
        <v>3</v>
      </c>
      <c r="S100" s="916">
        <v>1</v>
      </c>
      <c r="T100" s="2069">
        <v>2</v>
      </c>
      <c r="U100" s="2069">
        <v>0</v>
      </c>
      <c r="V100" s="917">
        <f t="shared" si="20"/>
        <v>3</v>
      </c>
      <c r="W100" s="916">
        <v>0</v>
      </c>
      <c r="X100" s="2069">
        <v>0</v>
      </c>
      <c r="Y100" s="2069">
        <v>0</v>
      </c>
      <c r="Z100" s="917">
        <f t="shared" si="21"/>
        <v>0</v>
      </c>
      <c r="AA100" s="915">
        <f t="shared" si="22"/>
        <v>47</v>
      </c>
      <c r="AB100" s="913">
        <f t="shared" si="22"/>
        <v>579</v>
      </c>
      <c r="AC100" s="913">
        <f t="shared" si="22"/>
        <v>163</v>
      </c>
      <c r="AD100" s="914">
        <f t="shared" si="23"/>
        <v>789</v>
      </c>
    </row>
    <row r="101" spans="1:30" ht="15.75">
      <c r="A101" s="918" t="s">
        <v>946</v>
      </c>
      <c r="B101" s="919" t="s">
        <v>947</v>
      </c>
      <c r="C101" s="913">
        <v>1</v>
      </c>
      <c r="D101" s="913">
        <v>3</v>
      </c>
      <c r="E101" s="913">
        <v>3</v>
      </c>
      <c r="F101" s="914">
        <f t="shared" si="16"/>
        <v>7</v>
      </c>
      <c r="G101" s="916">
        <v>0</v>
      </c>
      <c r="H101" s="2069">
        <v>2</v>
      </c>
      <c r="I101" s="2069">
        <v>1</v>
      </c>
      <c r="J101" s="917">
        <f t="shared" si="17"/>
        <v>3</v>
      </c>
      <c r="K101" s="916">
        <v>1</v>
      </c>
      <c r="L101" s="2069">
        <v>2</v>
      </c>
      <c r="M101" s="2069">
        <v>1</v>
      </c>
      <c r="N101" s="917">
        <f t="shared" si="18"/>
        <v>4</v>
      </c>
      <c r="O101" s="916">
        <v>0</v>
      </c>
      <c r="P101" s="2069">
        <v>1</v>
      </c>
      <c r="Q101" s="2069">
        <v>0</v>
      </c>
      <c r="R101" s="917">
        <f t="shared" si="19"/>
        <v>1</v>
      </c>
      <c r="S101" s="916">
        <v>1</v>
      </c>
      <c r="T101" s="2069">
        <v>1</v>
      </c>
      <c r="U101" s="2069">
        <v>1</v>
      </c>
      <c r="V101" s="917">
        <f t="shared" si="20"/>
        <v>3</v>
      </c>
      <c r="W101" s="916">
        <v>0</v>
      </c>
      <c r="X101" s="2069">
        <v>1</v>
      </c>
      <c r="Y101" s="2069">
        <v>0</v>
      </c>
      <c r="Z101" s="917">
        <f t="shared" si="21"/>
        <v>1</v>
      </c>
      <c r="AA101" s="915">
        <f t="shared" si="22"/>
        <v>81</v>
      </c>
      <c r="AB101" s="913">
        <f t="shared" si="22"/>
        <v>493</v>
      </c>
      <c r="AC101" s="913">
        <f t="shared" si="22"/>
        <v>191</v>
      </c>
      <c r="AD101" s="914">
        <f t="shared" si="23"/>
        <v>765</v>
      </c>
    </row>
    <row r="102" spans="1:30" ht="15.75">
      <c r="A102" s="918" t="s">
        <v>948</v>
      </c>
      <c r="B102" s="919" t="s">
        <v>949</v>
      </c>
      <c r="C102" s="913">
        <v>7</v>
      </c>
      <c r="D102" s="913">
        <v>32</v>
      </c>
      <c r="E102" s="913">
        <v>3</v>
      </c>
      <c r="F102" s="914">
        <f t="shared" si="16"/>
        <v>42</v>
      </c>
      <c r="G102" s="916">
        <v>1</v>
      </c>
      <c r="H102" s="2069">
        <v>12</v>
      </c>
      <c r="I102" s="2069">
        <v>1</v>
      </c>
      <c r="J102" s="917">
        <f t="shared" si="17"/>
        <v>14</v>
      </c>
      <c r="K102" s="916">
        <v>9</v>
      </c>
      <c r="L102" s="2069">
        <v>4</v>
      </c>
      <c r="M102" s="2069">
        <v>0</v>
      </c>
      <c r="N102" s="917">
        <f t="shared" si="18"/>
        <v>13</v>
      </c>
      <c r="O102" s="916">
        <v>0</v>
      </c>
      <c r="P102" s="2069">
        <v>4</v>
      </c>
      <c r="Q102" s="2069">
        <v>0</v>
      </c>
      <c r="R102" s="917">
        <f t="shared" si="19"/>
        <v>4</v>
      </c>
      <c r="S102" s="916">
        <v>1</v>
      </c>
      <c r="T102" s="2069">
        <v>4</v>
      </c>
      <c r="U102" s="2069">
        <v>0</v>
      </c>
      <c r="V102" s="917">
        <f t="shared" si="20"/>
        <v>5</v>
      </c>
      <c r="W102" s="916">
        <v>3</v>
      </c>
      <c r="X102" s="2069">
        <v>7</v>
      </c>
      <c r="Y102" s="2069">
        <v>0</v>
      </c>
      <c r="Z102" s="917">
        <f t="shared" si="21"/>
        <v>10</v>
      </c>
      <c r="AA102" s="915">
        <f t="shared" si="22"/>
        <v>450</v>
      </c>
      <c r="AB102" s="913">
        <f t="shared" si="22"/>
        <v>1515</v>
      </c>
      <c r="AC102" s="913">
        <f t="shared" si="22"/>
        <v>386</v>
      </c>
      <c r="AD102" s="914">
        <f t="shared" si="23"/>
        <v>2351</v>
      </c>
    </row>
    <row r="103" spans="1:30" ht="15.75">
      <c r="A103" s="918" t="s">
        <v>950</v>
      </c>
      <c r="B103" s="919" t="s">
        <v>951</v>
      </c>
      <c r="C103" s="913">
        <v>1</v>
      </c>
      <c r="D103" s="913">
        <v>2</v>
      </c>
      <c r="E103" s="913">
        <v>0</v>
      </c>
      <c r="F103" s="914">
        <f t="shared" si="16"/>
        <v>3</v>
      </c>
      <c r="G103" s="916">
        <v>0</v>
      </c>
      <c r="H103" s="2069">
        <v>3</v>
      </c>
      <c r="I103" s="2069">
        <v>0</v>
      </c>
      <c r="J103" s="917">
        <f t="shared" si="17"/>
        <v>3</v>
      </c>
      <c r="K103" s="916">
        <v>2</v>
      </c>
      <c r="L103" s="2069">
        <v>1</v>
      </c>
      <c r="M103" s="2069">
        <v>0</v>
      </c>
      <c r="N103" s="917">
        <f t="shared" si="18"/>
        <v>3</v>
      </c>
      <c r="O103" s="916">
        <v>0</v>
      </c>
      <c r="P103" s="2069">
        <v>0</v>
      </c>
      <c r="Q103" s="2069">
        <v>0</v>
      </c>
      <c r="R103" s="917">
        <f t="shared" si="19"/>
        <v>0</v>
      </c>
      <c r="S103" s="916">
        <v>0</v>
      </c>
      <c r="T103" s="2069">
        <v>0</v>
      </c>
      <c r="U103" s="2069">
        <v>0</v>
      </c>
      <c r="V103" s="917">
        <f t="shared" si="20"/>
        <v>0</v>
      </c>
      <c r="W103" s="916">
        <v>0</v>
      </c>
      <c r="X103" s="2069">
        <v>0</v>
      </c>
      <c r="Y103" s="2069">
        <v>0</v>
      </c>
      <c r="Z103" s="917">
        <f t="shared" si="21"/>
        <v>0</v>
      </c>
      <c r="AA103" s="915">
        <f t="shared" si="22"/>
        <v>64</v>
      </c>
      <c r="AB103" s="913">
        <f t="shared" si="22"/>
        <v>208</v>
      </c>
      <c r="AC103" s="913">
        <f t="shared" si="22"/>
        <v>143</v>
      </c>
      <c r="AD103" s="914">
        <f t="shared" si="23"/>
        <v>415</v>
      </c>
    </row>
    <row r="104" spans="1:30" ht="15.75">
      <c r="A104" s="918" t="s">
        <v>952</v>
      </c>
      <c r="B104" s="919" t="s">
        <v>953</v>
      </c>
      <c r="C104" s="913">
        <v>0</v>
      </c>
      <c r="D104" s="913">
        <v>0</v>
      </c>
      <c r="E104" s="913">
        <v>0</v>
      </c>
      <c r="F104" s="914">
        <f t="shared" si="16"/>
        <v>0</v>
      </c>
      <c r="G104" s="916">
        <v>1</v>
      </c>
      <c r="H104" s="2069">
        <v>0</v>
      </c>
      <c r="I104" s="2069">
        <v>1</v>
      </c>
      <c r="J104" s="917">
        <f t="shared" si="17"/>
        <v>2</v>
      </c>
      <c r="K104" s="916">
        <v>0</v>
      </c>
      <c r="L104" s="2069">
        <v>0</v>
      </c>
      <c r="M104" s="2069">
        <v>0</v>
      </c>
      <c r="N104" s="917">
        <f t="shared" si="18"/>
        <v>0</v>
      </c>
      <c r="O104" s="916">
        <v>0</v>
      </c>
      <c r="P104" s="2069">
        <v>0</v>
      </c>
      <c r="Q104" s="2069">
        <v>0</v>
      </c>
      <c r="R104" s="917">
        <f t="shared" si="19"/>
        <v>0</v>
      </c>
      <c r="S104" s="916">
        <v>0</v>
      </c>
      <c r="T104" s="2069">
        <v>1</v>
      </c>
      <c r="U104" s="2069">
        <v>0</v>
      </c>
      <c r="V104" s="917">
        <f t="shared" si="20"/>
        <v>1</v>
      </c>
      <c r="W104" s="916">
        <v>0</v>
      </c>
      <c r="X104" s="2069">
        <v>1</v>
      </c>
      <c r="Y104" s="2069">
        <v>0</v>
      </c>
      <c r="Z104" s="917">
        <f t="shared" si="21"/>
        <v>1</v>
      </c>
      <c r="AA104" s="915">
        <f t="shared" si="22"/>
        <v>12</v>
      </c>
      <c r="AB104" s="913">
        <f t="shared" si="22"/>
        <v>129</v>
      </c>
      <c r="AC104" s="913">
        <f t="shared" si="22"/>
        <v>65</v>
      </c>
      <c r="AD104" s="914">
        <f t="shared" si="23"/>
        <v>206</v>
      </c>
    </row>
    <row r="105" spans="1:30" ht="15.75">
      <c r="A105" s="918" t="s">
        <v>954</v>
      </c>
      <c r="B105" s="919" t="s">
        <v>955</v>
      </c>
      <c r="C105" s="913">
        <v>2</v>
      </c>
      <c r="D105" s="913">
        <v>10</v>
      </c>
      <c r="E105" s="913">
        <v>2</v>
      </c>
      <c r="F105" s="914">
        <f t="shared" si="16"/>
        <v>14</v>
      </c>
      <c r="G105" s="916">
        <v>1</v>
      </c>
      <c r="H105" s="2069">
        <v>6</v>
      </c>
      <c r="I105" s="2069">
        <v>0</v>
      </c>
      <c r="J105" s="917">
        <f t="shared" si="17"/>
        <v>7</v>
      </c>
      <c r="K105" s="916">
        <v>3</v>
      </c>
      <c r="L105" s="2069">
        <v>2</v>
      </c>
      <c r="M105" s="2069">
        <v>0</v>
      </c>
      <c r="N105" s="917">
        <f t="shared" si="18"/>
        <v>5</v>
      </c>
      <c r="O105" s="916">
        <v>1</v>
      </c>
      <c r="P105" s="2069">
        <v>3</v>
      </c>
      <c r="Q105" s="2069">
        <v>1</v>
      </c>
      <c r="R105" s="917">
        <f t="shared" si="19"/>
        <v>5</v>
      </c>
      <c r="S105" s="916">
        <v>0</v>
      </c>
      <c r="T105" s="2069">
        <v>3</v>
      </c>
      <c r="U105" s="2069">
        <v>0</v>
      </c>
      <c r="V105" s="917">
        <f t="shared" si="20"/>
        <v>3</v>
      </c>
      <c r="W105" s="916">
        <v>0</v>
      </c>
      <c r="X105" s="2069">
        <v>0</v>
      </c>
      <c r="Y105" s="2069">
        <v>0</v>
      </c>
      <c r="Z105" s="917">
        <f t="shared" si="21"/>
        <v>0</v>
      </c>
      <c r="AA105" s="915">
        <f t="shared" si="22"/>
        <v>189</v>
      </c>
      <c r="AB105" s="913">
        <f t="shared" si="22"/>
        <v>728</v>
      </c>
      <c r="AC105" s="913">
        <f t="shared" si="22"/>
        <v>138</v>
      </c>
      <c r="AD105" s="914">
        <f t="shared" si="23"/>
        <v>1055</v>
      </c>
    </row>
    <row r="106" spans="1:30" ht="15.75">
      <c r="A106" s="918" t="s">
        <v>956</v>
      </c>
      <c r="B106" s="919" t="s">
        <v>957</v>
      </c>
      <c r="C106" s="913">
        <v>0</v>
      </c>
      <c r="D106" s="913">
        <v>0</v>
      </c>
      <c r="E106" s="913">
        <v>0</v>
      </c>
      <c r="F106" s="914">
        <f t="shared" si="16"/>
        <v>0</v>
      </c>
      <c r="G106" s="916">
        <v>0</v>
      </c>
      <c r="H106" s="2069">
        <v>1</v>
      </c>
      <c r="I106" s="2069">
        <v>0</v>
      </c>
      <c r="J106" s="917">
        <f t="shared" si="17"/>
        <v>1</v>
      </c>
      <c r="K106" s="916">
        <v>0</v>
      </c>
      <c r="L106" s="2069">
        <v>0</v>
      </c>
      <c r="M106" s="2069">
        <v>0</v>
      </c>
      <c r="N106" s="917">
        <f t="shared" si="18"/>
        <v>0</v>
      </c>
      <c r="O106" s="916">
        <v>0</v>
      </c>
      <c r="P106" s="2069">
        <v>0</v>
      </c>
      <c r="Q106" s="2069">
        <v>0</v>
      </c>
      <c r="R106" s="917">
        <f t="shared" si="19"/>
        <v>0</v>
      </c>
      <c r="S106" s="916">
        <v>0</v>
      </c>
      <c r="T106" s="2069">
        <v>0</v>
      </c>
      <c r="U106" s="2069">
        <v>0</v>
      </c>
      <c r="V106" s="917">
        <f t="shared" si="20"/>
        <v>0</v>
      </c>
      <c r="W106" s="916">
        <v>0</v>
      </c>
      <c r="X106" s="2069">
        <v>0</v>
      </c>
      <c r="Y106" s="2069">
        <v>0</v>
      </c>
      <c r="Z106" s="917">
        <f t="shared" si="21"/>
        <v>0</v>
      </c>
      <c r="AA106" s="915">
        <f t="shared" si="22"/>
        <v>14</v>
      </c>
      <c r="AB106" s="913">
        <f t="shared" si="22"/>
        <v>38</v>
      </c>
      <c r="AC106" s="913">
        <f t="shared" si="22"/>
        <v>48</v>
      </c>
      <c r="AD106" s="914">
        <f t="shared" si="23"/>
        <v>100</v>
      </c>
    </row>
    <row r="107" spans="1:30" ht="15.75">
      <c r="A107" s="918" t="s">
        <v>958</v>
      </c>
      <c r="B107" s="919" t="s">
        <v>691</v>
      </c>
      <c r="C107" s="913">
        <v>0</v>
      </c>
      <c r="D107" s="913">
        <v>0</v>
      </c>
      <c r="E107" s="913">
        <v>0</v>
      </c>
      <c r="F107" s="914">
        <f t="shared" si="16"/>
        <v>0</v>
      </c>
      <c r="G107" s="916">
        <v>0</v>
      </c>
      <c r="H107" s="2069">
        <v>0</v>
      </c>
      <c r="I107" s="2069">
        <v>0</v>
      </c>
      <c r="J107" s="917">
        <f t="shared" si="17"/>
        <v>0</v>
      </c>
      <c r="K107" s="916">
        <v>0</v>
      </c>
      <c r="L107" s="2069">
        <v>0</v>
      </c>
      <c r="M107" s="2069">
        <v>0</v>
      </c>
      <c r="N107" s="917">
        <f t="shared" si="18"/>
        <v>0</v>
      </c>
      <c r="O107" s="916">
        <v>0</v>
      </c>
      <c r="P107" s="2069">
        <v>0</v>
      </c>
      <c r="Q107" s="2069">
        <v>0</v>
      </c>
      <c r="R107" s="917">
        <f t="shared" si="19"/>
        <v>0</v>
      </c>
      <c r="S107" s="916">
        <v>0</v>
      </c>
      <c r="T107" s="2069">
        <v>0</v>
      </c>
      <c r="U107" s="2069">
        <v>0</v>
      </c>
      <c r="V107" s="917">
        <f t="shared" si="20"/>
        <v>0</v>
      </c>
      <c r="W107" s="916">
        <v>0</v>
      </c>
      <c r="X107" s="2069">
        <v>0</v>
      </c>
      <c r="Y107" s="2069">
        <v>0</v>
      </c>
      <c r="Z107" s="917">
        <f t="shared" si="21"/>
        <v>0</v>
      </c>
      <c r="AA107" s="915">
        <f t="shared" si="22"/>
        <v>0</v>
      </c>
      <c r="AB107" s="913">
        <f t="shared" si="22"/>
        <v>11</v>
      </c>
      <c r="AC107" s="913">
        <f t="shared" si="22"/>
        <v>4</v>
      </c>
      <c r="AD107" s="914">
        <f t="shared" si="23"/>
        <v>15</v>
      </c>
    </row>
    <row r="108" spans="1:30" ht="15.75">
      <c r="A108" s="918" t="s">
        <v>959</v>
      </c>
      <c r="B108" s="919" t="s">
        <v>960</v>
      </c>
      <c r="C108" s="913">
        <v>0</v>
      </c>
      <c r="D108" s="913">
        <v>0</v>
      </c>
      <c r="E108" s="913">
        <v>0</v>
      </c>
      <c r="F108" s="914">
        <f t="shared" si="16"/>
        <v>0</v>
      </c>
      <c r="G108" s="916">
        <v>0</v>
      </c>
      <c r="H108" s="2069">
        <v>0</v>
      </c>
      <c r="I108" s="2069">
        <v>0</v>
      </c>
      <c r="J108" s="917">
        <f t="shared" si="17"/>
        <v>0</v>
      </c>
      <c r="K108" s="916">
        <v>0</v>
      </c>
      <c r="L108" s="2069">
        <v>0</v>
      </c>
      <c r="M108" s="2069">
        <v>0</v>
      </c>
      <c r="N108" s="917">
        <f t="shared" si="18"/>
        <v>0</v>
      </c>
      <c r="O108" s="916">
        <v>0</v>
      </c>
      <c r="P108" s="2069">
        <v>0</v>
      </c>
      <c r="Q108" s="2069">
        <v>0</v>
      </c>
      <c r="R108" s="917">
        <f t="shared" si="19"/>
        <v>0</v>
      </c>
      <c r="S108" s="916">
        <v>0</v>
      </c>
      <c r="T108" s="2069">
        <v>2</v>
      </c>
      <c r="U108" s="2069">
        <v>0</v>
      </c>
      <c r="V108" s="917">
        <f t="shared" si="20"/>
        <v>2</v>
      </c>
      <c r="W108" s="916">
        <v>0</v>
      </c>
      <c r="X108" s="2069">
        <v>0</v>
      </c>
      <c r="Y108" s="2069">
        <v>0</v>
      </c>
      <c r="Z108" s="917">
        <f t="shared" si="21"/>
        <v>0</v>
      </c>
      <c r="AA108" s="915">
        <f t="shared" ref="AA108:AC123" si="24">C24+G24+K24+O24+S24+W24+AA24+C66+G66+K66+O66+S66+W66+AA66+C108+G108+K108+O108+S108+W108</f>
        <v>2</v>
      </c>
      <c r="AB108" s="913">
        <f t="shared" si="24"/>
        <v>34</v>
      </c>
      <c r="AC108" s="913">
        <f t="shared" si="24"/>
        <v>14</v>
      </c>
      <c r="AD108" s="914">
        <f t="shared" si="23"/>
        <v>50</v>
      </c>
    </row>
    <row r="109" spans="1:30" ht="15.75">
      <c r="A109" s="918" t="s">
        <v>961</v>
      </c>
      <c r="B109" s="919" t="s">
        <v>962</v>
      </c>
      <c r="C109" s="913">
        <v>1</v>
      </c>
      <c r="D109" s="913">
        <v>17</v>
      </c>
      <c r="E109" s="913">
        <v>0</v>
      </c>
      <c r="F109" s="914">
        <f t="shared" si="16"/>
        <v>18</v>
      </c>
      <c r="G109" s="916">
        <v>1</v>
      </c>
      <c r="H109" s="2069">
        <v>4</v>
      </c>
      <c r="I109" s="2069">
        <v>0</v>
      </c>
      <c r="J109" s="917">
        <f t="shared" si="17"/>
        <v>5</v>
      </c>
      <c r="K109" s="916">
        <v>0</v>
      </c>
      <c r="L109" s="2069">
        <v>4</v>
      </c>
      <c r="M109" s="2069">
        <v>0</v>
      </c>
      <c r="N109" s="917">
        <f t="shared" si="18"/>
        <v>4</v>
      </c>
      <c r="O109" s="916">
        <v>0</v>
      </c>
      <c r="P109" s="2069">
        <v>2</v>
      </c>
      <c r="Q109" s="2069">
        <v>0</v>
      </c>
      <c r="R109" s="917">
        <f t="shared" si="19"/>
        <v>2</v>
      </c>
      <c r="S109" s="916">
        <v>0</v>
      </c>
      <c r="T109" s="2069">
        <v>0</v>
      </c>
      <c r="U109" s="2069">
        <v>0</v>
      </c>
      <c r="V109" s="917">
        <f t="shared" si="20"/>
        <v>0</v>
      </c>
      <c r="W109" s="916">
        <v>0</v>
      </c>
      <c r="X109" s="2069">
        <v>3</v>
      </c>
      <c r="Y109" s="2069">
        <v>0</v>
      </c>
      <c r="Z109" s="917">
        <f t="shared" si="21"/>
        <v>3</v>
      </c>
      <c r="AA109" s="915">
        <f t="shared" si="24"/>
        <v>94</v>
      </c>
      <c r="AB109" s="913">
        <f t="shared" si="24"/>
        <v>696</v>
      </c>
      <c r="AC109" s="913">
        <f t="shared" si="24"/>
        <v>103</v>
      </c>
      <c r="AD109" s="914">
        <f t="shared" si="23"/>
        <v>893</v>
      </c>
    </row>
    <row r="110" spans="1:30" ht="15.75">
      <c r="A110" s="918" t="s">
        <v>963</v>
      </c>
      <c r="B110" s="919" t="s">
        <v>964</v>
      </c>
      <c r="C110" s="913">
        <v>0</v>
      </c>
      <c r="D110" s="913">
        <v>6</v>
      </c>
      <c r="E110" s="913">
        <v>1</v>
      </c>
      <c r="F110" s="914">
        <f t="shared" si="16"/>
        <v>7</v>
      </c>
      <c r="G110" s="916">
        <v>0</v>
      </c>
      <c r="H110" s="2069">
        <v>1</v>
      </c>
      <c r="I110" s="2069">
        <v>0</v>
      </c>
      <c r="J110" s="917">
        <f t="shared" si="17"/>
        <v>1</v>
      </c>
      <c r="K110" s="916">
        <v>3</v>
      </c>
      <c r="L110" s="2069">
        <v>0</v>
      </c>
      <c r="M110" s="2069">
        <v>0</v>
      </c>
      <c r="N110" s="917">
        <f t="shared" si="18"/>
        <v>3</v>
      </c>
      <c r="O110" s="916">
        <v>0</v>
      </c>
      <c r="P110" s="2069">
        <v>1</v>
      </c>
      <c r="Q110" s="2069">
        <v>0</v>
      </c>
      <c r="R110" s="917">
        <f t="shared" si="19"/>
        <v>1</v>
      </c>
      <c r="S110" s="916">
        <v>0</v>
      </c>
      <c r="T110" s="2069">
        <v>0</v>
      </c>
      <c r="U110" s="2069">
        <v>0</v>
      </c>
      <c r="V110" s="917">
        <f t="shared" si="20"/>
        <v>0</v>
      </c>
      <c r="W110" s="916">
        <v>0</v>
      </c>
      <c r="X110" s="2069">
        <v>1</v>
      </c>
      <c r="Y110" s="2069">
        <v>0</v>
      </c>
      <c r="Z110" s="917">
        <f t="shared" si="21"/>
        <v>1</v>
      </c>
      <c r="AA110" s="915">
        <f t="shared" si="24"/>
        <v>34</v>
      </c>
      <c r="AB110" s="913">
        <f t="shared" si="24"/>
        <v>403</v>
      </c>
      <c r="AC110" s="913">
        <f t="shared" si="24"/>
        <v>105</v>
      </c>
      <c r="AD110" s="914">
        <f t="shared" si="23"/>
        <v>542</v>
      </c>
    </row>
    <row r="111" spans="1:30" ht="15.75">
      <c r="A111" s="918" t="s">
        <v>965</v>
      </c>
      <c r="B111" s="919" t="s">
        <v>966</v>
      </c>
      <c r="C111" s="913">
        <v>4</v>
      </c>
      <c r="D111" s="913">
        <v>5</v>
      </c>
      <c r="E111" s="913">
        <v>0</v>
      </c>
      <c r="F111" s="914">
        <f t="shared" si="16"/>
        <v>9</v>
      </c>
      <c r="G111" s="916">
        <v>1</v>
      </c>
      <c r="H111" s="2069">
        <v>1</v>
      </c>
      <c r="I111" s="2069">
        <v>0</v>
      </c>
      <c r="J111" s="917">
        <f t="shared" si="17"/>
        <v>2</v>
      </c>
      <c r="K111" s="916">
        <v>0</v>
      </c>
      <c r="L111" s="2069">
        <v>2</v>
      </c>
      <c r="M111" s="2069">
        <v>0</v>
      </c>
      <c r="N111" s="917">
        <f t="shared" si="18"/>
        <v>2</v>
      </c>
      <c r="O111" s="916">
        <v>0</v>
      </c>
      <c r="P111" s="2069">
        <v>0</v>
      </c>
      <c r="Q111" s="2069">
        <v>0</v>
      </c>
      <c r="R111" s="917">
        <f t="shared" si="19"/>
        <v>0</v>
      </c>
      <c r="S111" s="916">
        <v>0</v>
      </c>
      <c r="T111" s="2069">
        <v>0</v>
      </c>
      <c r="U111" s="2069">
        <v>0</v>
      </c>
      <c r="V111" s="917">
        <f t="shared" si="20"/>
        <v>0</v>
      </c>
      <c r="W111" s="916">
        <v>0</v>
      </c>
      <c r="X111" s="2069">
        <v>0</v>
      </c>
      <c r="Y111" s="2069">
        <v>0</v>
      </c>
      <c r="Z111" s="917">
        <f t="shared" si="21"/>
        <v>0</v>
      </c>
      <c r="AA111" s="915">
        <f t="shared" si="24"/>
        <v>158</v>
      </c>
      <c r="AB111" s="913">
        <f t="shared" si="24"/>
        <v>493</v>
      </c>
      <c r="AC111" s="913">
        <f t="shared" si="24"/>
        <v>218</v>
      </c>
      <c r="AD111" s="914">
        <f t="shared" si="23"/>
        <v>869</v>
      </c>
    </row>
    <row r="112" spans="1:30" ht="15.75">
      <c r="A112" s="918" t="s">
        <v>967</v>
      </c>
      <c r="B112" s="919" t="s">
        <v>968</v>
      </c>
      <c r="C112" s="913">
        <v>0</v>
      </c>
      <c r="D112" s="913">
        <v>0</v>
      </c>
      <c r="E112" s="913">
        <v>0</v>
      </c>
      <c r="F112" s="914">
        <f t="shared" si="16"/>
        <v>0</v>
      </c>
      <c r="G112" s="916">
        <v>0</v>
      </c>
      <c r="H112" s="2069">
        <v>1</v>
      </c>
      <c r="I112" s="2069">
        <v>0</v>
      </c>
      <c r="J112" s="917">
        <f t="shared" si="17"/>
        <v>1</v>
      </c>
      <c r="K112" s="916">
        <v>0</v>
      </c>
      <c r="L112" s="2069">
        <v>0</v>
      </c>
      <c r="M112" s="2069">
        <v>0</v>
      </c>
      <c r="N112" s="917">
        <f t="shared" si="18"/>
        <v>0</v>
      </c>
      <c r="O112" s="916">
        <v>0</v>
      </c>
      <c r="P112" s="2069">
        <v>0</v>
      </c>
      <c r="Q112" s="2069">
        <v>0</v>
      </c>
      <c r="R112" s="917">
        <f t="shared" si="19"/>
        <v>0</v>
      </c>
      <c r="S112" s="916">
        <v>0</v>
      </c>
      <c r="T112" s="2069">
        <v>0</v>
      </c>
      <c r="U112" s="2069">
        <v>0</v>
      </c>
      <c r="V112" s="917">
        <f t="shared" si="20"/>
        <v>0</v>
      </c>
      <c r="W112" s="916">
        <v>0</v>
      </c>
      <c r="X112" s="2069">
        <v>0</v>
      </c>
      <c r="Y112" s="2069">
        <v>0</v>
      </c>
      <c r="Z112" s="917">
        <f t="shared" si="21"/>
        <v>0</v>
      </c>
      <c r="AA112" s="915">
        <f t="shared" si="24"/>
        <v>7</v>
      </c>
      <c r="AB112" s="913">
        <f t="shared" si="24"/>
        <v>62</v>
      </c>
      <c r="AC112" s="913">
        <f t="shared" si="24"/>
        <v>48</v>
      </c>
      <c r="AD112" s="914">
        <f t="shared" si="23"/>
        <v>117</v>
      </c>
    </row>
    <row r="113" spans="1:30" ht="15.75">
      <c r="A113" s="918" t="s">
        <v>969</v>
      </c>
      <c r="B113" s="919" t="s">
        <v>970</v>
      </c>
      <c r="C113" s="913">
        <v>4</v>
      </c>
      <c r="D113" s="913">
        <v>25</v>
      </c>
      <c r="E113" s="913">
        <v>0</v>
      </c>
      <c r="F113" s="914">
        <f t="shared" si="16"/>
        <v>29</v>
      </c>
      <c r="G113" s="916">
        <v>0</v>
      </c>
      <c r="H113" s="2069">
        <v>11</v>
      </c>
      <c r="I113" s="2069">
        <v>0</v>
      </c>
      <c r="J113" s="917">
        <f t="shared" si="17"/>
        <v>11</v>
      </c>
      <c r="K113" s="916">
        <v>7</v>
      </c>
      <c r="L113" s="2069">
        <v>8</v>
      </c>
      <c r="M113" s="2069">
        <v>0</v>
      </c>
      <c r="N113" s="917">
        <f t="shared" si="18"/>
        <v>15</v>
      </c>
      <c r="O113" s="916">
        <v>1</v>
      </c>
      <c r="P113" s="2069">
        <v>4</v>
      </c>
      <c r="Q113" s="2069">
        <v>0</v>
      </c>
      <c r="R113" s="917">
        <f t="shared" si="19"/>
        <v>5</v>
      </c>
      <c r="S113" s="916">
        <v>2</v>
      </c>
      <c r="T113" s="2069">
        <v>2</v>
      </c>
      <c r="U113" s="2069">
        <v>0</v>
      </c>
      <c r="V113" s="917">
        <f t="shared" si="20"/>
        <v>4</v>
      </c>
      <c r="W113" s="916">
        <v>2</v>
      </c>
      <c r="X113" s="2069">
        <v>9</v>
      </c>
      <c r="Y113" s="2069">
        <v>0</v>
      </c>
      <c r="Z113" s="917">
        <f t="shared" si="21"/>
        <v>11</v>
      </c>
      <c r="AA113" s="915">
        <f t="shared" si="24"/>
        <v>411</v>
      </c>
      <c r="AB113" s="913">
        <f t="shared" si="24"/>
        <v>1490</v>
      </c>
      <c r="AC113" s="913">
        <f t="shared" si="24"/>
        <v>380</v>
      </c>
      <c r="AD113" s="914">
        <f t="shared" si="23"/>
        <v>2281</v>
      </c>
    </row>
    <row r="114" spans="1:30" ht="15.75">
      <c r="A114" s="918" t="s">
        <v>971</v>
      </c>
      <c r="B114" s="919" t="s">
        <v>972</v>
      </c>
      <c r="C114" s="913">
        <v>0</v>
      </c>
      <c r="D114" s="913">
        <v>0</v>
      </c>
      <c r="E114" s="913">
        <v>1</v>
      </c>
      <c r="F114" s="914">
        <f t="shared" si="16"/>
        <v>1</v>
      </c>
      <c r="G114" s="916">
        <v>0</v>
      </c>
      <c r="H114" s="2069">
        <v>0</v>
      </c>
      <c r="I114" s="2069">
        <v>0</v>
      </c>
      <c r="J114" s="917">
        <f t="shared" si="17"/>
        <v>0</v>
      </c>
      <c r="K114" s="916">
        <v>0</v>
      </c>
      <c r="L114" s="2069">
        <v>0</v>
      </c>
      <c r="M114" s="2069">
        <v>0</v>
      </c>
      <c r="N114" s="917">
        <f t="shared" si="18"/>
        <v>0</v>
      </c>
      <c r="O114" s="916">
        <v>0</v>
      </c>
      <c r="P114" s="2069">
        <v>0</v>
      </c>
      <c r="Q114" s="2069">
        <v>0</v>
      </c>
      <c r="R114" s="917">
        <f t="shared" si="19"/>
        <v>0</v>
      </c>
      <c r="S114" s="916">
        <v>0</v>
      </c>
      <c r="T114" s="2069">
        <v>0</v>
      </c>
      <c r="U114" s="2069">
        <v>0</v>
      </c>
      <c r="V114" s="917">
        <f t="shared" si="20"/>
        <v>0</v>
      </c>
      <c r="W114" s="916">
        <v>0</v>
      </c>
      <c r="X114" s="2069">
        <v>0</v>
      </c>
      <c r="Y114" s="2069">
        <v>0</v>
      </c>
      <c r="Z114" s="917">
        <f t="shared" si="21"/>
        <v>0</v>
      </c>
      <c r="AA114" s="915">
        <f t="shared" si="24"/>
        <v>16</v>
      </c>
      <c r="AB114" s="913">
        <f t="shared" si="24"/>
        <v>66</v>
      </c>
      <c r="AC114" s="913">
        <f t="shared" si="24"/>
        <v>63</v>
      </c>
      <c r="AD114" s="914">
        <f t="shared" si="23"/>
        <v>145</v>
      </c>
    </row>
    <row r="115" spans="1:30" ht="15.75">
      <c r="A115" s="918" t="s">
        <v>973</v>
      </c>
      <c r="B115" s="919" t="s">
        <v>974</v>
      </c>
      <c r="C115" s="913">
        <v>0</v>
      </c>
      <c r="D115" s="913">
        <v>0</v>
      </c>
      <c r="E115" s="913">
        <v>0</v>
      </c>
      <c r="F115" s="914">
        <f t="shared" si="16"/>
        <v>0</v>
      </c>
      <c r="G115" s="916">
        <v>0</v>
      </c>
      <c r="H115" s="2069">
        <v>0</v>
      </c>
      <c r="I115" s="2069">
        <v>0</v>
      </c>
      <c r="J115" s="917">
        <f t="shared" si="17"/>
        <v>0</v>
      </c>
      <c r="K115" s="916">
        <v>0</v>
      </c>
      <c r="L115" s="2069">
        <v>0</v>
      </c>
      <c r="M115" s="2069">
        <v>0</v>
      </c>
      <c r="N115" s="917">
        <f t="shared" si="18"/>
        <v>0</v>
      </c>
      <c r="O115" s="916">
        <v>0</v>
      </c>
      <c r="P115" s="2069">
        <v>0</v>
      </c>
      <c r="Q115" s="2069">
        <v>0</v>
      </c>
      <c r="R115" s="917">
        <f t="shared" si="19"/>
        <v>0</v>
      </c>
      <c r="S115" s="916">
        <v>0</v>
      </c>
      <c r="T115" s="2069">
        <v>0</v>
      </c>
      <c r="U115" s="2069">
        <v>0</v>
      </c>
      <c r="V115" s="917">
        <f t="shared" si="20"/>
        <v>0</v>
      </c>
      <c r="W115" s="916">
        <v>0</v>
      </c>
      <c r="X115" s="2069">
        <v>0</v>
      </c>
      <c r="Y115" s="2069">
        <v>0</v>
      </c>
      <c r="Z115" s="917">
        <f t="shared" si="21"/>
        <v>0</v>
      </c>
      <c r="AA115" s="915">
        <f t="shared" si="24"/>
        <v>0</v>
      </c>
      <c r="AB115" s="913">
        <f t="shared" si="24"/>
        <v>0</v>
      </c>
      <c r="AC115" s="913">
        <f t="shared" si="24"/>
        <v>0</v>
      </c>
      <c r="AD115" s="914">
        <f t="shared" si="23"/>
        <v>0</v>
      </c>
    </row>
    <row r="116" spans="1:30" ht="15.75">
      <c r="A116" s="918" t="s">
        <v>975</v>
      </c>
      <c r="B116" s="919" t="s">
        <v>976</v>
      </c>
      <c r="C116" s="913">
        <v>0</v>
      </c>
      <c r="D116" s="913">
        <v>0</v>
      </c>
      <c r="E116" s="913">
        <v>0</v>
      </c>
      <c r="F116" s="914">
        <f t="shared" si="16"/>
        <v>0</v>
      </c>
      <c r="G116" s="916">
        <v>0</v>
      </c>
      <c r="H116" s="2069">
        <v>0</v>
      </c>
      <c r="I116" s="2069">
        <v>0</v>
      </c>
      <c r="J116" s="917">
        <f t="shared" si="17"/>
        <v>0</v>
      </c>
      <c r="K116" s="916">
        <v>0</v>
      </c>
      <c r="L116" s="2069">
        <v>0</v>
      </c>
      <c r="M116" s="2069">
        <v>0</v>
      </c>
      <c r="N116" s="917">
        <f t="shared" si="18"/>
        <v>0</v>
      </c>
      <c r="O116" s="916">
        <v>0</v>
      </c>
      <c r="P116" s="2069">
        <v>0</v>
      </c>
      <c r="Q116" s="2069">
        <v>0</v>
      </c>
      <c r="R116" s="917">
        <f t="shared" si="19"/>
        <v>0</v>
      </c>
      <c r="S116" s="916">
        <v>0</v>
      </c>
      <c r="T116" s="2069">
        <v>0</v>
      </c>
      <c r="U116" s="2069">
        <v>0</v>
      </c>
      <c r="V116" s="917">
        <f t="shared" si="20"/>
        <v>0</v>
      </c>
      <c r="W116" s="916">
        <v>0</v>
      </c>
      <c r="X116" s="2069">
        <v>0</v>
      </c>
      <c r="Y116" s="2069">
        <v>0</v>
      </c>
      <c r="Z116" s="917">
        <f t="shared" si="21"/>
        <v>0</v>
      </c>
      <c r="AA116" s="915">
        <f t="shared" si="24"/>
        <v>13</v>
      </c>
      <c r="AB116" s="913">
        <f t="shared" si="24"/>
        <v>59</v>
      </c>
      <c r="AC116" s="913">
        <f t="shared" si="24"/>
        <v>40</v>
      </c>
      <c r="AD116" s="914">
        <f t="shared" si="23"/>
        <v>112</v>
      </c>
    </row>
    <row r="117" spans="1:30" ht="15.75">
      <c r="A117" s="918" t="s">
        <v>977</v>
      </c>
      <c r="B117" s="919" t="s">
        <v>978</v>
      </c>
      <c r="C117" s="913">
        <v>0</v>
      </c>
      <c r="D117" s="913">
        <v>0</v>
      </c>
      <c r="E117" s="913">
        <v>0</v>
      </c>
      <c r="F117" s="914">
        <f t="shared" si="16"/>
        <v>0</v>
      </c>
      <c r="G117" s="916">
        <v>0</v>
      </c>
      <c r="H117" s="2069">
        <v>2</v>
      </c>
      <c r="I117" s="2069">
        <v>0</v>
      </c>
      <c r="J117" s="917">
        <f t="shared" si="17"/>
        <v>2</v>
      </c>
      <c r="K117" s="916">
        <v>0</v>
      </c>
      <c r="L117" s="2069">
        <v>0</v>
      </c>
      <c r="M117" s="2069">
        <v>0</v>
      </c>
      <c r="N117" s="917">
        <f t="shared" si="18"/>
        <v>0</v>
      </c>
      <c r="O117" s="916">
        <v>0</v>
      </c>
      <c r="P117" s="2069">
        <v>0</v>
      </c>
      <c r="Q117" s="2069">
        <v>0</v>
      </c>
      <c r="R117" s="917">
        <f t="shared" si="19"/>
        <v>0</v>
      </c>
      <c r="S117" s="916">
        <v>0</v>
      </c>
      <c r="T117" s="2069">
        <v>0</v>
      </c>
      <c r="U117" s="2069">
        <v>0</v>
      </c>
      <c r="V117" s="917">
        <f t="shared" si="20"/>
        <v>0</v>
      </c>
      <c r="W117" s="916">
        <v>0</v>
      </c>
      <c r="X117" s="2069">
        <v>0</v>
      </c>
      <c r="Y117" s="2069">
        <v>0</v>
      </c>
      <c r="Z117" s="917">
        <f t="shared" si="21"/>
        <v>0</v>
      </c>
      <c r="AA117" s="915">
        <f t="shared" si="24"/>
        <v>31</v>
      </c>
      <c r="AB117" s="913">
        <f t="shared" si="24"/>
        <v>85</v>
      </c>
      <c r="AC117" s="913">
        <f t="shared" si="24"/>
        <v>15</v>
      </c>
      <c r="AD117" s="914">
        <f t="shared" si="23"/>
        <v>131</v>
      </c>
    </row>
    <row r="118" spans="1:30" ht="15.75">
      <c r="A118" s="918" t="s">
        <v>979</v>
      </c>
      <c r="B118" s="919" t="s">
        <v>980</v>
      </c>
      <c r="C118" s="913">
        <v>0</v>
      </c>
      <c r="D118" s="913">
        <v>0</v>
      </c>
      <c r="E118" s="913">
        <v>0</v>
      </c>
      <c r="F118" s="914">
        <f t="shared" si="16"/>
        <v>0</v>
      </c>
      <c r="G118" s="916">
        <v>0</v>
      </c>
      <c r="H118" s="2069">
        <v>0</v>
      </c>
      <c r="I118" s="2069">
        <v>0</v>
      </c>
      <c r="J118" s="917">
        <f t="shared" si="17"/>
        <v>0</v>
      </c>
      <c r="K118" s="916">
        <v>0</v>
      </c>
      <c r="L118" s="2069">
        <v>0</v>
      </c>
      <c r="M118" s="2069">
        <v>0</v>
      </c>
      <c r="N118" s="917">
        <f t="shared" si="18"/>
        <v>0</v>
      </c>
      <c r="O118" s="916">
        <v>0</v>
      </c>
      <c r="P118" s="2069">
        <v>0</v>
      </c>
      <c r="Q118" s="2069">
        <v>0</v>
      </c>
      <c r="R118" s="917">
        <f t="shared" si="19"/>
        <v>0</v>
      </c>
      <c r="S118" s="916">
        <v>0</v>
      </c>
      <c r="T118" s="2069">
        <v>0</v>
      </c>
      <c r="U118" s="2069">
        <v>0</v>
      </c>
      <c r="V118" s="917">
        <f t="shared" si="20"/>
        <v>0</v>
      </c>
      <c r="W118" s="916">
        <v>0</v>
      </c>
      <c r="X118" s="2069">
        <v>0</v>
      </c>
      <c r="Y118" s="2069">
        <v>0</v>
      </c>
      <c r="Z118" s="917">
        <f t="shared" si="21"/>
        <v>0</v>
      </c>
      <c r="AA118" s="915">
        <f t="shared" si="24"/>
        <v>54</v>
      </c>
      <c r="AB118" s="913">
        <f t="shared" si="24"/>
        <v>35</v>
      </c>
      <c r="AC118" s="913">
        <f t="shared" si="24"/>
        <v>5</v>
      </c>
      <c r="AD118" s="914">
        <f t="shared" si="23"/>
        <v>94</v>
      </c>
    </row>
    <row r="119" spans="1:30" ht="15.75">
      <c r="A119" s="918" t="s">
        <v>981</v>
      </c>
      <c r="B119" s="919" t="s">
        <v>982</v>
      </c>
      <c r="C119" s="913">
        <v>0</v>
      </c>
      <c r="D119" s="913">
        <v>0</v>
      </c>
      <c r="E119" s="913">
        <v>0</v>
      </c>
      <c r="F119" s="914">
        <f t="shared" si="16"/>
        <v>0</v>
      </c>
      <c r="G119" s="916">
        <v>0</v>
      </c>
      <c r="H119" s="2069">
        <v>0</v>
      </c>
      <c r="I119" s="2069">
        <v>0</v>
      </c>
      <c r="J119" s="917">
        <f t="shared" si="17"/>
        <v>0</v>
      </c>
      <c r="K119" s="916">
        <v>1</v>
      </c>
      <c r="L119" s="2069">
        <v>0</v>
      </c>
      <c r="M119" s="2069">
        <v>0</v>
      </c>
      <c r="N119" s="917">
        <f t="shared" si="18"/>
        <v>1</v>
      </c>
      <c r="O119" s="916">
        <v>0</v>
      </c>
      <c r="P119" s="2069">
        <v>0</v>
      </c>
      <c r="Q119" s="2069">
        <v>0</v>
      </c>
      <c r="R119" s="917">
        <f t="shared" si="19"/>
        <v>0</v>
      </c>
      <c r="S119" s="916">
        <v>0</v>
      </c>
      <c r="T119" s="2069">
        <v>0</v>
      </c>
      <c r="U119" s="2069">
        <v>0</v>
      </c>
      <c r="V119" s="917">
        <f t="shared" si="20"/>
        <v>0</v>
      </c>
      <c r="W119" s="916">
        <v>0</v>
      </c>
      <c r="X119" s="2069">
        <v>0</v>
      </c>
      <c r="Y119" s="2069">
        <v>0</v>
      </c>
      <c r="Z119" s="917">
        <f t="shared" si="21"/>
        <v>0</v>
      </c>
      <c r="AA119" s="915">
        <f t="shared" si="24"/>
        <v>9</v>
      </c>
      <c r="AB119" s="913">
        <f t="shared" si="24"/>
        <v>33</v>
      </c>
      <c r="AC119" s="913">
        <f t="shared" si="24"/>
        <v>31</v>
      </c>
      <c r="AD119" s="914">
        <f t="shared" si="23"/>
        <v>73</v>
      </c>
    </row>
    <row r="120" spans="1:30" ht="15.75">
      <c r="A120" s="918" t="s">
        <v>983</v>
      </c>
      <c r="B120" s="919" t="s">
        <v>984</v>
      </c>
      <c r="C120" s="913">
        <v>0</v>
      </c>
      <c r="D120" s="913">
        <v>0</v>
      </c>
      <c r="E120" s="913">
        <v>0</v>
      </c>
      <c r="F120" s="914">
        <f t="shared" si="16"/>
        <v>0</v>
      </c>
      <c r="G120" s="916">
        <v>0</v>
      </c>
      <c r="H120" s="2069">
        <v>0</v>
      </c>
      <c r="I120" s="2069">
        <v>0</v>
      </c>
      <c r="J120" s="917">
        <f t="shared" si="17"/>
        <v>0</v>
      </c>
      <c r="K120" s="916">
        <v>0</v>
      </c>
      <c r="L120" s="2069">
        <v>0</v>
      </c>
      <c r="M120" s="2069">
        <v>0</v>
      </c>
      <c r="N120" s="917">
        <f t="shared" si="18"/>
        <v>0</v>
      </c>
      <c r="O120" s="916">
        <v>0</v>
      </c>
      <c r="P120" s="2069">
        <v>0</v>
      </c>
      <c r="Q120" s="2069">
        <v>0</v>
      </c>
      <c r="R120" s="917">
        <f t="shared" si="19"/>
        <v>0</v>
      </c>
      <c r="S120" s="916">
        <v>0</v>
      </c>
      <c r="T120" s="2069">
        <v>0</v>
      </c>
      <c r="U120" s="2069">
        <v>0</v>
      </c>
      <c r="V120" s="917">
        <f t="shared" si="20"/>
        <v>0</v>
      </c>
      <c r="W120" s="916">
        <v>0</v>
      </c>
      <c r="X120" s="2069">
        <v>0</v>
      </c>
      <c r="Y120" s="2069">
        <v>0</v>
      </c>
      <c r="Z120" s="917">
        <f t="shared" si="21"/>
        <v>0</v>
      </c>
      <c r="AA120" s="915">
        <f t="shared" si="24"/>
        <v>0</v>
      </c>
      <c r="AB120" s="913">
        <f t="shared" si="24"/>
        <v>2</v>
      </c>
      <c r="AC120" s="913">
        <f t="shared" si="24"/>
        <v>16</v>
      </c>
      <c r="AD120" s="914">
        <f t="shared" si="23"/>
        <v>18</v>
      </c>
    </row>
    <row r="121" spans="1:30" ht="15.75">
      <c r="A121" s="918" t="s">
        <v>985</v>
      </c>
      <c r="B121" s="919" t="s">
        <v>986</v>
      </c>
      <c r="C121" s="913">
        <v>0</v>
      </c>
      <c r="D121" s="913">
        <v>0</v>
      </c>
      <c r="E121" s="913">
        <v>0</v>
      </c>
      <c r="F121" s="914">
        <f t="shared" si="16"/>
        <v>0</v>
      </c>
      <c r="G121" s="916">
        <v>0</v>
      </c>
      <c r="H121" s="2069">
        <v>0</v>
      </c>
      <c r="I121" s="2069">
        <v>0</v>
      </c>
      <c r="J121" s="917">
        <f t="shared" si="17"/>
        <v>0</v>
      </c>
      <c r="K121" s="916">
        <v>0</v>
      </c>
      <c r="L121" s="2069">
        <v>0</v>
      </c>
      <c r="M121" s="2069">
        <v>0</v>
      </c>
      <c r="N121" s="917">
        <f t="shared" si="18"/>
        <v>0</v>
      </c>
      <c r="O121" s="916">
        <v>0</v>
      </c>
      <c r="P121" s="2069">
        <v>0</v>
      </c>
      <c r="Q121" s="2069">
        <v>0</v>
      </c>
      <c r="R121" s="917">
        <f t="shared" si="19"/>
        <v>0</v>
      </c>
      <c r="S121" s="916">
        <v>0</v>
      </c>
      <c r="T121" s="2069">
        <v>0</v>
      </c>
      <c r="U121" s="2069">
        <v>0</v>
      </c>
      <c r="V121" s="917">
        <f t="shared" si="20"/>
        <v>0</v>
      </c>
      <c r="W121" s="916">
        <v>0</v>
      </c>
      <c r="X121" s="2069">
        <v>0</v>
      </c>
      <c r="Y121" s="2069">
        <v>0</v>
      </c>
      <c r="Z121" s="917">
        <f t="shared" si="21"/>
        <v>0</v>
      </c>
      <c r="AA121" s="915">
        <f t="shared" si="24"/>
        <v>2</v>
      </c>
      <c r="AB121" s="913">
        <f t="shared" si="24"/>
        <v>7</v>
      </c>
      <c r="AC121" s="913">
        <f t="shared" si="24"/>
        <v>10</v>
      </c>
      <c r="AD121" s="914">
        <f t="shared" si="23"/>
        <v>19</v>
      </c>
    </row>
    <row r="122" spans="1:30" ht="15.75">
      <c r="A122" s="918" t="s">
        <v>987</v>
      </c>
      <c r="B122" s="919" t="s">
        <v>988</v>
      </c>
      <c r="C122" s="913">
        <v>0</v>
      </c>
      <c r="D122" s="913">
        <v>0</v>
      </c>
      <c r="E122" s="913">
        <v>1</v>
      </c>
      <c r="F122" s="914">
        <f t="shared" si="16"/>
        <v>1</v>
      </c>
      <c r="G122" s="916">
        <v>0</v>
      </c>
      <c r="H122" s="2069">
        <v>0</v>
      </c>
      <c r="I122" s="2069">
        <v>0</v>
      </c>
      <c r="J122" s="917">
        <f t="shared" si="17"/>
        <v>0</v>
      </c>
      <c r="K122" s="916">
        <v>0</v>
      </c>
      <c r="L122" s="2069">
        <v>0</v>
      </c>
      <c r="M122" s="2069">
        <v>0</v>
      </c>
      <c r="N122" s="917">
        <f t="shared" si="18"/>
        <v>0</v>
      </c>
      <c r="O122" s="916">
        <v>0</v>
      </c>
      <c r="P122" s="2069">
        <v>0</v>
      </c>
      <c r="Q122" s="2069">
        <v>0</v>
      </c>
      <c r="R122" s="917">
        <f t="shared" si="19"/>
        <v>0</v>
      </c>
      <c r="S122" s="916">
        <v>0</v>
      </c>
      <c r="T122" s="2069">
        <v>0</v>
      </c>
      <c r="U122" s="2069">
        <v>0</v>
      </c>
      <c r="V122" s="917">
        <f t="shared" si="20"/>
        <v>0</v>
      </c>
      <c r="W122" s="916">
        <v>0</v>
      </c>
      <c r="X122" s="2069">
        <v>0</v>
      </c>
      <c r="Y122" s="2069">
        <v>0</v>
      </c>
      <c r="Z122" s="917">
        <f t="shared" si="21"/>
        <v>0</v>
      </c>
      <c r="AA122" s="915">
        <f t="shared" si="24"/>
        <v>3</v>
      </c>
      <c r="AB122" s="913">
        <f t="shared" si="24"/>
        <v>49</v>
      </c>
      <c r="AC122" s="913">
        <f t="shared" si="24"/>
        <v>67</v>
      </c>
      <c r="AD122" s="914">
        <f t="shared" si="23"/>
        <v>119</v>
      </c>
    </row>
    <row r="123" spans="1:30" ht="15.75">
      <c r="A123" s="918" t="s">
        <v>989</v>
      </c>
      <c r="B123" s="919" t="s">
        <v>990</v>
      </c>
      <c r="C123" s="913">
        <v>0</v>
      </c>
      <c r="D123" s="913">
        <v>0</v>
      </c>
      <c r="E123" s="913">
        <v>0</v>
      </c>
      <c r="F123" s="914">
        <f t="shared" si="16"/>
        <v>0</v>
      </c>
      <c r="G123" s="916">
        <v>0</v>
      </c>
      <c r="H123" s="2069">
        <v>0</v>
      </c>
      <c r="I123" s="2069">
        <v>0</v>
      </c>
      <c r="J123" s="917">
        <f t="shared" si="17"/>
        <v>0</v>
      </c>
      <c r="K123" s="916">
        <v>0</v>
      </c>
      <c r="L123" s="2069">
        <v>0</v>
      </c>
      <c r="M123" s="2069">
        <v>0</v>
      </c>
      <c r="N123" s="917">
        <f t="shared" si="18"/>
        <v>0</v>
      </c>
      <c r="O123" s="916">
        <v>0</v>
      </c>
      <c r="P123" s="2069">
        <v>0</v>
      </c>
      <c r="Q123" s="2069">
        <v>0</v>
      </c>
      <c r="R123" s="917">
        <f t="shared" si="19"/>
        <v>0</v>
      </c>
      <c r="S123" s="916">
        <v>0</v>
      </c>
      <c r="T123" s="2069">
        <v>0</v>
      </c>
      <c r="U123" s="2069">
        <v>0</v>
      </c>
      <c r="V123" s="917">
        <f t="shared" si="20"/>
        <v>0</v>
      </c>
      <c r="W123" s="916">
        <v>0</v>
      </c>
      <c r="X123" s="2069">
        <v>0</v>
      </c>
      <c r="Y123" s="2069">
        <v>0</v>
      </c>
      <c r="Z123" s="917">
        <f t="shared" si="21"/>
        <v>0</v>
      </c>
      <c r="AA123" s="915">
        <f t="shared" si="24"/>
        <v>1</v>
      </c>
      <c r="AB123" s="913">
        <f t="shared" si="24"/>
        <v>9</v>
      </c>
      <c r="AC123" s="913">
        <f t="shared" si="24"/>
        <v>39</v>
      </c>
      <c r="AD123" s="914">
        <f t="shared" si="23"/>
        <v>49</v>
      </c>
    </row>
    <row r="124" spans="1:30" ht="15.75">
      <c r="A124" s="918" t="s">
        <v>991</v>
      </c>
      <c r="B124" s="919" t="s">
        <v>992</v>
      </c>
      <c r="C124" s="913">
        <v>0</v>
      </c>
      <c r="D124" s="913">
        <v>0</v>
      </c>
      <c r="E124" s="913">
        <v>0</v>
      </c>
      <c r="F124" s="914">
        <f t="shared" si="16"/>
        <v>0</v>
      </c>
      <c r="G124" s="916">
        <v>0</v>
      </c>
      <c r="H124" s="2069">
        <v>0</v>
      </c>
      <c r="I124" s="2069">
        <v>0</v>
      </c>
      <c r="J124" s="917">
        <f t="shared" si="17"/>
        <v>0</v>
      </c>
      <c r="K124" s="916">
        <v>0</v>
      </c>
      <c r="L124" s="2069">
        <v>0</v>
      </c>
      <c r="M124" s="2069">
        <v>0</v>
      </c>
      <c r="N124" s="917">
        <f t="shared" si="18"/>
        <v>0</v>
      </c>
      <c r="O124" s="916">
        <v>0</v>
      </c>
      <c r="P124" s="2069">
        <v>0</v>
      </c>
      <c r="Q124" s="2069">
        <v>0</v>
      </c>
      <c r="R124" s="917">
        <f t="shared" si="19"/>
        <v>0</v>
      </c>
      <c r="S124" s="916">
        <v>0</v>
      </c>
      <c r="T124" s="2069">
        <v>0</v>
      </c>
      <c r="U124" s="2069">
        <v>0</v>
      </c>
      <c r="V124" s="917">
        <f t="shared" si="20"/>
        <v>0</v>
      </c>
      <c r="W124" s="916">
        <v>0</v>
      </c>
      <c r="X124" s="2069">
        <v>0</v>
      </c>
      <c r="Y124" s="2069">
        <v>0</v>
      </c>
      <c r="Z124" s="917">
        <f t="shared" si="21"/>
        <v>0</v>
      </c>
      <c r="AA124" s="915">
        <f t="shared" ref="AA124:AC126" si="25">C40+G40+K40+O40+S40+W40+AA40+C82+G82+K82+O82+S82+W82+AA82+C124+G124+K124+O124+S124+W124</f>
        <v>2</v>
      </c>
      <c r="AB124" s="913">
        <f t="shared" si="25"/>
        <v>4</v>
      </c>
      <c r="AC124" s="913">
        <f t="shared" si="25"/>
        <v>15</v>
      </c>
      <c r="AD124" s="914">
        <f t="shared" si="23"/>
        <v>21</v>
      </c>
    </row>
    <row r="125" spans="1:30" ht="15.75">
      <c r="A125" s="918" t="s">
        <v>993</v>
      </c>
      <c r="B125" s="919" t="s">
        <v>994</v>
      </c>
      <c r="C125" s="913">
        <v>0</v>
      </c>
      <c r="D125" s="913">
        <v>0</v>
      </c>
      <c r="E125" s="913">
        <v>0</v>
      </c>
      <c r="F125" s="914">
        <f t="shared" si="16"/>
        <v>0</v>
      </c>
      <c r="G125" s="916">
        <v>0</v>
      </c>
      <c r="H125" s="2069">
        <v>0</v>
      </c>
      <c r="I125" s="2069">
        <v>0</v>
      </c>
      <c r="J125" s="917">
        <f t="shared" si="17"/>
        <v>0</v>
      </c>
      <c r="K125" s="916">
        <v>0</v>
      </c>
      <c r="L125" s="2069">
        <v>0</v>
      </c>
      <c r="M125" s="2069">
        <v>0</v>
      </c>
      <c r="N125" s="917">
        <f t="shared" si="18"/>
        <v>0</v>
      </c>
      <c r="O125" s="916">
        <v>0</v>
      </c>
      <c r="P125" s="2069">
        <v>0</v>
      </c>
      <c r="Q125" s="2069">
        <v>0</v>
      </c>
      <c r="R125" s="917">
        <f t="shared" si="19"/>
        <v>0</v>
      </c>
      <c r="S125" s="916">
        <v>0</v>
      </c>
      <c r="T125" s="2069">
        <v>0</v>
      </c>
      <c r="U125" s="2069">
        <v>0</v>
      </c>
      <c r="V125" s="917">
        <f t="shared" si="20"/>
        <v>0</v>
      </c>
      <c r="W125" s="916">
        <v>0</v>
      </c>
      <c r="X125" s="2069">
        <v>0</v>
      </c>
      <c r="Y125" s="2069">
        <v>0</v>
      </c>
      <c r="Z125" s="917">
        <f t="shared" si="21"/>
        <v>0</v>
      </c>
      <c r="AA125" s="915">
        <f t="shared" si="25"/>
        <v>3</v>
      </c>
      <c r="AB125" s="913">
        <f t="shared" si="25"/>
        <v>3</v>
      </c>
      <c r="AC125" s="913">
        <f t="shared" si="25"/>
        <v>18</v>
      </c>
      <c r="AD125" s="914">
        <f t="shared" si="23"/>
        <v>24</v>
      </c>
    </row>
    <row r="126" spans="1:30" ht="15.75">
      <c r="A126" s="926" t="s">
        <v>995</v>
      </c>
      <c r="B126" s="927" t="s">
        <v>489</v>
      </c>
      <c r="C126" s="2073">
        <v>0</v>
      </c>
      <c r="D126" s="2073">
        <v>0</v>
      </c>
      <c r="E126" s="2073">
        <v>0</v>
      </c>
      <c r="F126" s="2074">
        <f t="shared" si="16"/>
        <v>0</v>
      </c>
      <c r="G126" s="2076">
        <v>1</v>
      </c>
      <c r="H126" s="2077">
        <v>1</v>
      </c>
      <c r="I126" s="2077">
        <v>1</v>
      </c>
      <c r="J126" s="2078">
        <f t="shared" si="17"/>
        <v>3</v>
      </c>
      <c r="K126" s="2076">
        <v>0</v>
      </c>
      <c r="L126" s="2077">
        <v>0</v>
      </c>
      <c r="M126" s="2077">
        <v>0</v>
      </c>
      <c r="N126" s="2078">
        <f t="shared" si="18"/>
        <v>0</v>
      </c>
      <c r="O126" s="2076">
        <v>0</v>
      </c>
      <c r="P126" s="2077">
        <v>0</v>
      </c>
      <c r="Q126" s="2077">
        <v>0</v>
      </c>
      <c r="R126" s="2078">
        <f t="shared" si="19"/>
        <v>0</v>
      </c>
      <c r="S126" s="2076">
        <v>0</v>
      </c>
      <c r="T126" s="2077">
        <v>0</v>
      </c>
      <c r="U126" s="2077">
        <v>0</v>
      </c>
      <c r="V126" s="2078">
        <f t="shared" si="20"/>
        <v>0</v>
      </c>
      <c r="W126" s="2076">
        <v>0</v>
      </c>
      <c r="X126" s="2077">
        <v>0</v>
      </c>
      <c r="Y126" s="2077">
        <v>0</v>
      </c>
      <c r="Z126" s="2078">
        <f t="shared" si="21"/>
        <v>0</v>
      </c>
      <c r="AA126" s="2075">
        <f t="shared" si="25"/>
        <v>30</v>
      </c>
      <c r="AB126" s="2073">
        <f t="shared" si="25"/>
        <v>55</v>
      </c>
      <c r="AC126" s="2073">
        <f t="shared" si="25"/>
        <v>45</v>
      </c>
      <c r="AD126" s="2074">
        <f t="shared" si="23"/>
        <v>130</v>
      </c>
    </row>
    <row r="127" spans="1:30" ht="15.75">
      <c r="A127" s="928" t="s">
        <v>95</v>
      </c>
      <c r="B127" s="2082" t="s">
        <v>96</v>
      </c>
      <c r="C127" s="930">
        <f t="shared" ref="C127:AD127" si="26">SUM(C91:C126)</f>
        <v>194</v>
      </c>
      <c r="D127" s="930">
        <f t="shared" si="26"/>
        <v>157</v>
      </c>
      <c r="E127" s="930">
        <f t="shared" si="26"/>
        <v>17</v>
      </c>
      <c r="F127" s="2080">
        <f t="shared" si="26"/>
        <v>368</v>
      </c>
      <c r="G127" s="932">
        <f t="shared" si="26"/>
        <v>144</v>
      </c>
      <c r="H127" s="933">
        <f t="shared" si="26"/>
        <v>77</v>
      </c>
      <c r="I127" s="933">
        <f t="shared" si="26"/>
        <v>6</v>
      </c>
      <c r="J127" s="2081">
        <f t="shared" si="26"/>
        <v>227</v>
      </c>
      <c r="K127" s="932">
        <f t="shared" si="26"/>
        <v>115</v>
      </c>
      <c r="L127" s="933">
        <f t="shared" si="26"/>
        <v>36</v>
      </c>
      <c r="M127" s="933">
        <f t="shared" si="26"/>
        <v>2</v>
      </c>
      <c r="N127" s="2081">
        <f t="shared" si="26"/>
        <v>153</v>
      </c>
      <c r="O127" s="932">
        <f t="shared" si="26"/>
        <v>67</v>
      </c>
      <c r="P127" s="933">
        <f t="shared" si="26"/>
        <v>35</v>
      </c>
      <c r="Q127" s="933">
        <f t="shared" si="26"/>
        <v>2</v>
      </c>
      <c r="R127" s="2081">
        <f t="shared" si="26"/>
        <v>104</v>
      </c>
      <c r="S127" s="932">
        <f t="shared" si="26"/>
        <v>57</v>
      </c>
      <c r="T127" s="933">
        <f t="shared" si="26"/>
        <v>22</v>
      </c>
      <c r="U127" s="933">
        <f t="shared" si="26"/>
        <v>3</v>
      </c>
      <c r="V127" s="2081">
        <f t="shared" si="26"/>
        <v>82</v>
      </c>
      <c r="W127" s="932">
        <f t="shared" si="26"/>
        <v>67</v>
      </c>
      <c r="X127" s="933">
        <f t="shared" si="26"/>
        <v>35</v>
      </c>
      <c r="Y127" s="933">
        <f t="shared" si="26"/>
        <v>0</v>
      </c>
      <c r="Z127" s="2081">
        <f t="shared" si="26"/>
        <v>102</v>
      </c>
      <c r="AA127" s="2083">
        <f t="shared" si="26"/>
        <v>13600</v>
      </c>
      <c r="AB127" s="930">
        <f t="shared" si="26"/>
        <v>11512</v>
      </c>
      <c r="AC127" s="930">
        <f t="shared" si="26"/>
        <v>3634</v>
      </c>
      <c r="AD127" s="2084">
        <f t="shared" si="26"/>
        <v>28746</v>
      </c>
    </row>
    <row r="128" spans="1:30">
      <c r="A128" s="901"/>
      <c r="B128" s="901"/>
      <c r="C128" s="901"/>
      <c r="D128" s="901"/>
      <c r="E128" s="901"/>
      <c r="F128" s="901"/>
      <c r="G128" s="904"/>
      <c r="H128" s="901"/>
      <c r="I128" s="901"/>
      <c r="J128" s="901"/>
      <c r="K128" s="904"/>
      <c r="L128" s="901"/>
      <c r="M128" s="901"/>
      <c r="N128" s="901"/>
      <c r="O128" s="904"/>
      <c r="P128" s="901"/>
      <c r="Q128" s="901"/>
      <c r="R128" s="901"/>
      <c r="S128" s="904"/>
      <c r="T128" s="901"/>
      <c r="U128" s="901"/>
      <c r="V128" s="901"/>
      <c r="W128" s="904"/>
      <c r="X128" s="901"/>
      <c r="Y128" s="901"/>
      <c r="Z128" s="901"/>
      <c r="AA128" s="904"/>
      <c r="AB128" s="901"/>
      <c r="AC128" s="901"/>
      <c r="AD128" s="901"/>
    </row>
    <row r="129" spans="1:30">
      <c r="A129" s="901"/>
      <c r="B129" s="901"/>
      <c r="C129" s="901"/>
      <c r="D129" s="901"/>
      <c r="E129" s="901"/>
      <c r="F129" s="901"/>
      <c r="G129" s="904"/>
      <c r="H129" s="901"/>
      <c r="I129" s="901"/>
      <c r="J129" s="901"/>
      <c r="K129" s="904"/>
      <c r="L129" s="901"/>
      <c r="M129" s="901"/>
      <c r="N129" s="901"/>
      <c r="O129" s="904"/>
      <c r="P129" s="901"/>
      <c r="Q129" s="901"/>
      <c r="R129" s="901"/>
      <c r="S129" s="904"/>
      <c r="T129" s="901"/>
      <c r="U129" s="901"/>
      <c r="V129" s="901"/>
      <c r="W129" s="904"/>
      <c r="X129" s="901"/>
      <c r="Y129" s="901"/>
      <c r="Z129" s="901"/>
      <c r="AA129" s="904"/>
      <c r="AB129" s="901"/>
      <c r="AC129" s="901"/>
      <c r="AD129" s="901"/>
    </row>
    <row r="130" spans="1:30">
      <c r="A130" s="901"/>
      <c r="B130" s="901"/>
      <c r="C130" s="901"/>
      <c r="D130" s="901"/>
      <c r="E130" s="901"/>
      <c r="F130" s="901"/>
      <c r="G130" s="904"/>
      <c r="H130" s="901"/>
      <c r="I130" s="901"/>
      <c r="J130" s="901"/>
      <c r="K130" s="904"/>
      <c r="L130" s="901"/>
      <c r="M130" s="901"/>
      <c r="N130" s="901"/>
      <c r="O130" s="904"/>
      <c r="P130" s="901"/>
      <c r="Q130" s="901"/>
      <c r="R130" s="901"/>
      <c r="S130" s="904"/>
      <c r="T130" s="901"/>
      <c r="U130" s="901"/>
      <c r="V130" s="901"/>
      <c r="W130" s="904"/>
      <c r="X130" s="901"/>
      <c r="Y130" s="901"/>
      <c r="Z130" s="901"/>
      <c r="AA130" s="904"/>
      <c r="AB130" s="901"/>
      <c r="AC130" s="901"/>
      <c r="AD130" s="901"/>
    </row>
    <row r="131" spans="1:30">
      <c r="A131" s="901"/>
      <c r="B131" s="901"/>
      <c r="C131" s="901"/>
      <c r="D131" s="901"/>
      <c r="E131" s="901"/>
      <c r="F131" s="901"/>
      <c r="G131" s="904"/>
      <c r="H131" s="901"/>
      <c r="I131" s="901"/>
      <c r="J131" s="901"/>
      <c r="K131" s="904"/>
      <c r="L131" s="901"/>
      <c r="M131" s="901"/>
      <c r="N131" s="901"/>
      <c r="O131" s="904"/>
      <c r="P131" s="901"/>
      <c r="Q131" s="901"/>
      <c r="R131" s="901"/>
      <c r="S131" s="904"/>
      <c r="T131" s="901"/>
      <c r="U131" s="901"/>
      <c r="V131" s="901"/>
      <c r="W131" s="904"/>
      <c r="X131" s="901"/>
      <c r="Y131" s="901"/>
      <c r="Z131" s="901"/>
      <c r="AA131" s="904"/>
      <c r="AB131" s="901"/>
      <c r="AC131" s="901"/>
      <c r="AD131" s="901"/>
    </row>
    <row r="132" spans="1:30">
      <c r="A132" s="901"/>
      <c r="B132" s="901"/>
      <c r="C132" s="901"/>
      <c r="D132" s="901"/>
      <c r="E132" s="901"/>
      <c r="F132" s="901"/>
      <c r="G132" s="904"/>
      <c r="H132" s="901"/>
      <c r="I132" s="901"/>
      <c r="J132" s="901"/>
      <c r="K132" s="904"/>
      <c r="L132" s="901"/>
      <c r="M132" s="901"/>
      <c r="N132" s="901"/>
      <c r="O132" s="904"/>
      <c r="P132" s="901"/>
      <c r="Q132" s="901"/>
      <c r="R132" s="901"/>
      <c r="S132" s="904"/>
      <c r="T132" s="901"/>
      <c r="U132" s="901"/>
      <c r="V132" s="901"/>
      <c r="W132" s="904"/>
      <c r="X132" s="901"/>
      <c r="Y132" s="901"/>
      <c r="Z132" s="901"/>
      <c r="AA132" s="904"/>
      <c r="AB132" s="901"/>
      <c r="AC132" s="901"/>
      <c r="AD132" s="901"/>
    </row>
    <row r="133" spans="1:30">
      <c r="A133" s="901"/>
      <c r="B133" s="901"/>
      <c r="C133" s="901"/>
      <c r="D133" s="901"/>
      <c r="E133" s="901"/>
      <c r="F133" s="901"/>
      <c r="G133" s="904"/>
      <c r="H133" s="901"/>
      <c r="I133" s="901"/>
      <c r="J133" s="901"/>
      <c r="K133" s="904"/>
      <c r="L133" s="901"/>
      <c r="M133" s="901"/>
      <c r="N133" s="901"/>
      <c r="O133" s="904"/>
      <c r="P133" s="901"/>
      <c r="Q133" s="901"/>
      <c r="R133" s="901"/>
      <c r="S133" s="904"/>
      <c r="T133" s="901"/>
      <c r="U133" s="901"/>
      <c r="V133" s="901"/>
      <c r="W133" s="904"/>
      <c r="X133" s="901"/>
      <c r="Y133" s="901"/>
      <c r="Z133" s="901"/>
      <c r="AA133" s="904"/>
      <c r="AB133" s="901"/>
      <c r="AC133" s="901"/>
      <c r="AD133" s="901"/>
    </row>
    <row r="134" spans="1:30">
      <c r="A134" s="901"/>
      <c r="B134" s="901"/>
      <c r="C134" s="901"/>
      <c r="D134" s="901"/>
      <c r="E134" s="901"/>
      <c r="F134" s="901"/>
      <c r="G134" s="904"/>
      <c r="H134" s="901"/>
      <c r="I134" s="901"/>
      <c r="J134" s="901"/>
      <c r="K134" s="904"/>
      <c r="L134" s="901"/>
      <c r="M134" s="901"/>
      <c r="N134" s="901"/>
      <c r="O134" s="904"/>
      <c r="P134" s="901"/>
      <c r="Q134" s="901"/>
      <c r="R134" s="901"/>
      <c r="S134" s="904"/>
      <c r="T134" s="901"/>
      <c r="U134" s="901"/>
      <c r="V134" s="901"/>
      <c r="W134" s="904"/>
      <c r="X134" s="901"/>
      <c r="Y134" s="901"/>
      <c r="Z134" s="901"/>
      <c r="AA134" s="904"/>
      <c r="AB134" s="901"/>
      <c r="AC134" s="901"/>
      <c r="AD134" s="901"/>
    </row>
    <row r="135" spans="1:30">
      <c r="A135" s="901"/>
      <c r="B135" s="901"/>
      <c r="C135" s="901"/>
      <c r="D135" s="901"/>
      <c r="E135" s="901"/>
      <c r="F135" s="901"/>
      <c r="G135" s="904"/>
      <c r="H135" s="901"/>
      <c r="I135" s="901"/>
      <c r="J135" s="901"/>
      <c r="K135" s="904"/>
      <c r="L135" s="901"/>
      <c r="M135" s="901"/>
      <c r="N135" s="901"/>
      <c r="O135" s="904"/>
      <c r="P135" s="901"/>
      <c r="Q135" s="901"/>
      <c r="R135" s="901"/>
      <c r="S135" s="904"/>
      <c r="T135" s="901"/>
      <c r="U135" s="901"/>
      <c r="V135" s="901"/>
      <c r="W135" s="904"/>
      <c r="X135" s="901"/>
      <c r="Y135" s="901"/>
      <c r="Z135" s="901"/>
      <c r="AA135" s="904"/>
      <c r="AB135" s="901"/>
      <c r="AC135" s="901"/>
      <c r="AD135" s="901"/>
    </row>
    <row r="136" spans="1:30">
      <c r="A136" s="901"/>
      <c r="B136" s="901"/>
      <c r="C136" s="901"/>
      <c r="D136" s="901"/>
      <c r="E136" s="901"/>
      <c r="F136" s="901"/>
      <c r="G136" s="904"/>
      <c r="H136" s="901"/>
      <c r="I136" s="901"/>
      <c r="J136" s="901"/>
      <c r="K136" s="904"/>
      <c r="L136" s="901"/>
      <c r="M136" s="901"/>
      <c r="N136" s="901"/>
      <c r="O136" s="904"/>
      <c r="P136" s="901"/>
      <c r="Q136" s="901"/>
      <c r="R136" s="901"/>
      <c r="S136" s="904"/>
      <c r="T136" s="901"/>
      <c r="U136" s="901"/>
      <c r="V136" s="901"/>
      <c r="W136" s="904"/>
      <c r="X136" s="901"/>
      <c r="Y136" s="901"/>
      <c r="Z136" s="901"/>
      <c r="AA136" s="904"/>
      <c r="AB136" s="901"/>
      <c r="AC136" s="901"/>
      <c r="AD136" s="901"/>
    </row>
    <row r="137" spans="1:30">
      <c r="A137" s="901"/>
      <c r="B137" s="901"/>
      <c r="C137" s="901"/>
      <c r="D137" s="901"/>
      <c r="E137" s="901"/>
      <c r="F137" s="901"/>
      <c r="G137" s="904"/>
      <c r="H137" s="901"/>
      <c r="I137" s="901"/>
      <c r="J137" s="901"/>
      <c r="K137" s="904"/>
      <c r="L137" s="901"/>
      <c r="M137" s="901"/>
      <c r="N137" s="901"/>
      <c r="O137" s="904"/>
      <c r="P137" s="901"/>
      <c r="Q137" s="901"/>
      <c r="R137" s="901"/>
      <c r="S137" s="904"/>
      <c r="T137" s="901"/>
      <c r="U137" s="901"/>
      <c r="V137" s="901"/>
      <c r="W137" s="904"/>
      <c r="X137" s="901"/>
      <c r="Y137" s="901"/>
      <c r="Z137" s="901"/>
      <c r="AA137" s="904"/>
      <c r="AB137" s="901"/>
      <c r="AC137" s="901"/>
      <c r="AD137" s="901"/>
    </row>
    <row r="138" spans="1:30">
      <c r="A138" s="901"/>
      <c r="B138" s="901"/>
      <c r="C138" s="901"/>
      <c r="D138" s="901"/>
      <c r="E138" s="901"/>
      <c r="F138" s="901"/>
      <c r="G138" s="904"/>
      <c r="H138" s="901"/>
      <c r="I138" s="901"/>
      <c r="J138" s="901"/>
      <c r="K138" s="904"/>
      <c r="L138" s="901"/>
      <c r="M138" s="901"/>
      <c r="N138" s="901"/>
      <c r="O138" s="904"/>
      <c r="P138" s="901"/>
      <c r="Q138" s="901"/>
      <c r="R138" s="901"/>
      <c r="S138" s="904"/>
      <c r="T138" s="901"/>
      <c r="U138" s="901"/>
      <c r="V138" s="901"/>
      <c r="W138" s="904"/>
      <c r="X138" s="901"/>
      <c r="Y138" s="901"/>
      <c r="Z138" s="901"/>
      <c r="AA138" s="904"/>
      <c r="AB138" s="901"/>
      <c r="AC138" s="901"/>
      <c r="AD138" s="901"/>
    </row>
    <row r="139" spans="1:30">
      <c r="A139" s="901"/>
      <c r="B139" s="901"/>
      <c r="C139" s="901"/>
      <c r="D139" s="901"/>
      <c r="E139" s="901"/>
      <c r="F139" s="901"/>
      <c r="G139" s="904"/>
      <c r="H139" s="901"/>
      <c r="I139" s="901"/>
      <c r="J139" s="901"/>
      <c r="K139" s="904"/>
      <c r="L139" s="901"/>
      <c r="M139" s="901"/>
      <c r="N139" s="901"/>
      <c r="O139" s="904"/>
      <c r="P139" s="901"/>
      <c r="Q139" s="901"/>
      <c r="R139" s="901"/>
      <c r="S139" s="904"/>
      <c r="T139" s="901"/>
      <c r="U139" s="901"/>
      <c r="V139" s="901"/>
      <c r="W139" s="904"/>
      <c r="X139" s="901"/>
      <c r="Y139" s="901"/>
      <c r="Z139" s="901"/>
      <c r="AA139" s="904"/>
      <c r="AB139" s="901"/>
      <c r="AC139" s="901"/>
      <c r="AD139" s="901"/>
    </row>
    <row r="140" spans="1:30">
      <c r="A140" s="901"/>
      <c r="B140" s="901"/>
      <c r="C140" s="901"/>
      <c r="D140" s="901"/>
      <c r="E140" s="901"/>
      <c r="F140" s="901"/>
      <c r="G140" s="904"/>
      <c r="H140" s="901"/>
      <c r="I140" s="901"/>
      <c r="J140" s="901"/>
      <c r="K140" s="904"/>
      <c r="L140" s="901"/>
      <c r="M140" s="901"/>
      <c r="N140" s="901"/>
      <c r="O140" s="904"/>
      <c r="P140" s="901"/>
      <c r="Q140" s="901"/>
      <c r="R140" s="901"/>
      <c r="S140" s="904"/>
      <c r="T140" s="901"/>
      <c r="U140" s="901"/>
      <c r="V140" s="901"/>
      <c r="W140" s="904"/>
      <c r="X140" s="901"/>
      <c r="Y140" s="901"/>
      <c r="Z140" s="901"/>
      <c r="AA140" s="904"/>
      <c r="AB140" s="901"/>
      <c r="AC140" s="901"/>
      <c r="AD140" s="901"/>
    </row>
    <row r="141" spans="1:30">
      <c r="A141" s="901"/>
      <c r="B141" s="901"/>
      <c r="C141" s="901"/>
      <c r="D141" s="901"/>
      <c r="E141" s="901"/>
      <c r="F141" s="901"/>
      <c r="G141" s="904"/>
      <c r="H141" s="901"/>
      <c r="I141" s="901"/>
      <c r="J141" s="901"/>
      <c r="K141" s="904"/>
      <c r="L141" s="901"/>
      <c r="M141" s="901"/>
      <c r="N141" s="901"/>
      <c r="O141" s="904"/>
      <c r="P141" s="901"/>
      <c r="Q141" s="901"/>
      <c r="R141" s="901"/>
      <c r="S141" s="904"/>
      <c r="T141" s="901"/>
      <c r="U141" s="901"/>
      <c r="V141" s="901"/>
      <c r="W141" s="904"/>
      <c r="X141" s="901"/>
      <c r="Y141" s="901"/>
      <c r="Z141" s="901"/>
      <c r="AA141" s="904"/>
      <c r="AB141" s="901"/>
      <c r="AC141" s="901"/>
      <c r="AD141" s="901"/>
    </row>
    <row r="142" spans="1:30">
      <c r="A142" s="901"/>
      <c r="B142" s="901"/>
      <c r="C142" s="901"/>
      <c r="D142" s="901"/>
      <c r="E142" s="901"/>
      <c r="F142" s="901"/>
      <c r="G142" s="904"/>
      <c r="H142" s="901"/>
      <c r="I142" s="901"/>
      <c r="J142" s="901"/>
      <c r="K142" s="904"/>
      <c r="L142" s="901"/>
      <c r="M142" s="901"/>
      <c r="N142" s="901"/>
      <c r="O142" s="904"/>
      <c r="P142" s="901"/>
      <c r="Q142" s="901"/>
      <c r="R142" s="901"/>
      <c r="S142" s="904"/>
      <c r="T142" s="901"/>
      <c r="U142" s="901"/>
      <c r="V142" s="901"/>
      <c r="W142" s="904"/>
      <c r="X142" s="901"/>
      <c r="Y142" s="901"/>
      <c r="Z142" s="901"/>
      <c r="AA142" s="904"/>
      <c r="AB142" s="901"/>
      <c r="AC142" s="901"/>
      <c r="AD142" s="901"/>
    </row>
    <row r="143" spans="1:30">
      <c r="A143" s="901"/>
      <c r="B143" s="901"/>
      <c r="C143" s="901"/>
      <c r="D143" s="901"/>
      <c r="E143" s="901"/>
      <c r="F143" s="901"/>
      <c r="G143" s="904"/>
      <c r="H143" s="901"/>
      <c r="I143" s="901"/>
      <c r="J143" s="901"/>
      <c r="K143" s="904"/>
      <c r="L143" s="901"/>
      <c r="M143" s="901"/>
      <c r="N143" s="901"/>
      <c r="O143" s="904"/>
      <c r="P143" s="901"/>
      <c r="Q143" s="901"/>
      <c r="R143" s="901"/>
      <c r="S143" s="904"/>
      <c r="T143" s="901"/>
      <c r="U143" s="901"/>
      <c r="V143" s="901"/>
      <c r="W143" s="904"/>
      <c r="X143" s="901"/>
      <c r="Y143" s="901"/>
      <c r="Z143" s="901"/>
      <c r="AA143" s="904"/>
      <c r="AB143" s="901"/>
      <c r="AC143" s="901"/>
      <c r="AD143" s="901"/>
    </row>
    <row r="144" spans="1:30">
      <c r="A144" s="901"/>
      <c r="B144" s="901"/>
      <c r="C144" s="901"/>
      <c r="D144" s="901"/>
      <c r="E144" s="901"/>
      <c r="F144" s="901"/>
      <c r="G144" s="904"/>
      <c r="H144" s="901"/>
      <c r="I144" s="901"/>
      <c r="J144" s="901"/>
      <c r="K144" s="904"/>
      <c r="L144" s="901"/>
      <c r="M144" s="901"/>
      <c r="N144" s="901"/>
      <c r="O144" s="904"/>
      <c r="P144" s="901"/>
      <c r="Q144" s="901"/>
      <c r="R144" s="901"/>
      <c r="S144" s="904"/>
      <c r="T144" s="901"/>
      <c r="U144" s="901"/>
      <c r="V144" s="901"/>
      <c r="W144" s="904"/>
      <c r="X144" s="901"/>
      <c r="Y144" s="901"/>
      <c r="Z144" s="901"/>
      <c r="AA144" s="904"/>
      <c r="AB144" s="901"/>
      <c r="AC144" s="901"/>
      <c r="AD144" s="901"/>
    </row>
    <row r="145" spans="1:30">
      <c r="A145" s="901"/>
      <c r="B145" s="901"/>
      <c r="C145" s="901"/>
      <c r="D145" s="901"/>
      <c r="E145" s="901"/>
      <c r="F145" s="901"/>
      <c r="G145" s="904"/>
      <c r="H145" s="901"/>
      <c r="I145" s="901"/>
      <c r="J145" s="901"/>
      <c r="K145" s="904"/>
      <c r="L145" s="901"/>
      <c r="M145" s="901"/>
      <c r="N145" s="901"/>
      <c r="O145" s="904"/>
      <c r="P145" s="901"/>
      <c r="Q145" s="901"/>
      <c r="R145" s="901"/>
      <c r="S145" s="904"/>
      <c r="T145" s="901"/>
      <c r="U145" s="901"/>
      <c r="V145" s="901"/>
      <c r="W145" s="904"/>
      <c r="X145" s="901"/>
      <c r="Y145" s="901"/>
      <c r="Z145" s="901"/>
      <c r="AA145" s="904"/>
      <c r="AB145" s="901"/>
      <c r="AC145" s="901"/>
      <c r="AD145" s="901"/>
    </row>
    <row r="146" spans="1:30">
      <c r="A146" s="901"/>
      <c r="B146" s="901"/>
      <c r="C146" s="901"/>
      <c r="D146" s="901"/>
      <c r="E146" s="901"/>
      <c r="F146" s="901"/>
      <c r="G146" s="904"/>
      <c r="H146" s="901"/>
      <c r="I146" s="901"/>
      <c r="J146" s="901"/>
      <c r="K146" s="904"/>
      <c r="L146" s="901"/>
      <c r="M146" s="901"/>
      <c r="N146" s="901"/>
      <c r="O146" s="904"/>
      <c r="P146" s="901"/>
      <c r="Q146" s="901"/>
      <c r="R146" s="901"/>
      <c r="S146" s="904"/>
      <c r="T146" s="901"/>
      <c r="U146" s="901"/>
      <c r="V146" s="901"/>
      <c r="W146" s="904"/>
      <c r="X146" s="901"/>
      <c r="Y146" s="901"/>
      <c r="Z146" s="901"/>
      <c r="AA146" s="904"/>
      <c r="AB146" s="901"/>
      <c r="AC146" s="901"/>
      <c r="AD146" s="901"/>
    </row>
    <row r="147" spans="1:30">
      <c r="A147" s="901"/>
      <c r="B147" s="901"/>
      <c r="C147" s="901"/>
      <c r="D147" s="901"/>
      <c r="E147" s="901"/>
      <c r="F147" s="901"/>
      <c r="G147" s="904"/>
      <c r="H147" s="901"/>
      <c r="I147" s="901"/>
      <c r="J147" s="901"/>
      <c r="K147" s="904"/>
      <c r="L147" s="901"/>
      <c r="M147" s="901"/>
      <c r="N147" s="901"/>
      <c r="O147" s="904"/>
      <c r="P147" s="901"/>
      <c r="Q147" s="901"/>
      <c r="R147" s="901"/>
      <c r="S147" s="904"/>
      <c r="T147" s="901"/>
      <c r="U147" s="901"/>
      <c r="V147" s="901"/>
      <c r="W147" s="904"/>
      <c r="X147" s="901"/>
      <c r="Y147" s="901"/>
      <c r="Z147" s="901"/>
      <c r="AA147" s="904"/>
      <c r="AB147" s="901"/>
      <c r="AC147" s="901"/>
      <c r="AD147" s="901"/>
    </row>
    <row r="148" spans="1:30">
      <c r="A148" s="901"/>
      <c r="B148" s="901"/>
      <c r="C148" s="901"/>
      <c r="D148" s="901"/>
      <c r="E148" s="901"/>
      <c r="F148" s="901"/>
      <c r="G148" s="904"/>
      <c r="H148" s="901"/>
      <c r="I148" s="901"/>
      <c r="J148" s="901"/>
      <c r="K148" s="904"/>
      <c r="L148" s="901"/>
      <c r="M148" s="901"/>
      <c r="N148" s="901"/>
      <c r="O148" s="904"/>
      <c r="P148" s="901"/>
      <c r="Q148" s="901"/>
      <c r="R148" s="901"/>
      <c r="S148" s="904"/>
      <c r="T148" s="901"/>
      <c r="U148" s="901"/>
      <c r="V148" s="901"/>
      <c r="W148" s="904"/>
      <c r="X148" s="901"/>
      <c r="Y148" s="901"/>
      <c r="Z148" s="901"/>
      <c r="AA148" s="904"/>
      <c r="AB148" s="901"/>
      <c r="AC148" s="901"/>
      <c r="AD148" s="901"/>
    </row>
    <row r="149" spans="1:30">
      <c r="A149" s="901"/>
      <c r="B149" s="901"/>
      <c r="C149" s="901"/>
      <c r="D149" s="901"/>
      <c r="E149" s="901"/>
      <c r="F149" s="901"/>
      <c r="G149" s="904"/>
      <c r="H149" s="901"/>
      <c r="I149" s="901"/>
      <c r="J149" s="901"/>
      <c r="K149" s="904"/>
      <c r="L149" s="901"/>
      <c r="M149" s="901"/>
      <c r="N149" s="901"/>
      <c r="O149" s="904"/>
      <c r="P149" s="901"/>
      <c r="Q149" s="901"/>
      <c r="R149" s="901"/>
      <c r="S149" s="904"/>
      <c r="T149" s="901"/>
      <c r="U149" s="901"/>
      <c r="V149" s="901"/>
      <c r="W149" s="904"/>
      <c r="X149" s="901"/>
      <c r="Y149" s="901"/>
      <c r="Z149" s="901"/>
      <c r="AA149" s="904"/>
      <c r="AB149" s="901"/>
      <c r="AC149" s="901"/>
      <c r="AD149" s="901"/>
    </row>
    <row r="150" spans="1:30">
      <c r="A150" s="901"/>
      <c r="B150" s="901"/>
      <c r="C150" s="901"/>
      <c r="D150" s="901"/>
      <c r="E150" s="901"/>
      <c r="F150" s="901"/>
      <c r="G150" s="904"/>
      <c r="H150" s="901"/>
      <c r="I150" s="901"/>
      <c r="J150" s="901"/>
      <c r="K150" s="904"/>
      <c r="L150" s="901"/>
      <c r="M150" s="901"/>
      <c r="N150" s="901"/>
      <c r="O150" s="904"/>
      <c r="P150" s="901"/>
      <c r="Q150" s="901"/>
      <c r="R150" s="901"/>
      <c r="S150" s="904"/>
      <c r="T150" s="901"/>
      <c r="U150" s="901"/>
      <c r="V150" s="901"/>
      <c r="W150" s="904"/>
      <c r="X150" s="901"/>
      <c r="Y150" s="901"/>
      <c r="Z150" s="901"/>
      <c r="AA150" s="904"/>
      <c r="AB150" s="901"/>
      <c r="AC150" s="901"/>
      <c r="AD150" s="901"/>
    </row>
    <row r="151" spans="1:30">
      <c r="A151" s="901"/>
      <c r="B151" s="901"/>
      <c r="C151" s="901"/>
      <c r="D151" s="901"/>
      <c r="E151" s="901"/>
      <c r="F151" s="901"/>
      <c r="G151" s="904"/>
      <c r="H151" s="901"/>
      <c r="I151" s="901"/>
      <c r="J151" s="901"/>
      <c r="K151" s="904"/>
      <c r="L151" s="901"/>
      <c r="M151" s="901"/>
      <c r="N151" s="901"/>
      <c r="O151" s="904"/>
      <c r="P151" s="901"/>
      <c r="Q151" s="901"/>
      <c r="R151" s="901"/>
      <c r="S151" s="904"/>
      <c r="T151" s="901"/>
      <c r="U151" s="901"/>
      <c r="V151" s="901"/>
      <c r="W151" s="904"/>
      <c r="X151" s="901"/>
      <c r="Y151" s="901"/>
      <c r="Z151" s="901"/>
      <c r="AA151" s="904"/>
      <c r="AB151" s="901"/>
      <c r="AC151" s="901"/>
      <c r="AD151" s="901"/>
    </row>
    <row r="152" spans="1:30">
      <c r="A152" s="901"/>
      <c r="B152" s="901"/>
      <c r="C152" s="901"/>
      <c r="D152" s="901"/>
      <c r="E152" s="901"/>
      <c r="F152" s="901"/>
      <c r="G152" s="904"/>
      <c r="H152" s="901"/>
      <c r="I152" s="901"/>
      <c r="J152" s="901"/>
      <c r="K152" s="904"/>
      <c r="L152" s="901"/>
      <c r="M152" s="901"/>
      <c r="N152" s="901"/>
      <c r="O152" s="904"/>
      <c r="P152" s="901"/>
      <c r="Q152" s="901"/>
      <c r="R152" s="901"/>
      <c r="S152" s="904"/>
      <c r="T152" s="901"/>
      <c r="U152" s="901"/>
      <c r="V152" s="901"/>
      <c r="W152" s="904"/>
      <c r="X152" s="901"/>
      <c r="Y152" s="901"/>
      <c r="Z152" s="901"/>
      <c r="AA152" s="904"/>
      <c r="AB152" s="901"/>
      <c r="AC152" s="901"/>
      <c r="AD152" s="901"/>
    </row>
    <row r="153" spans="1:30">
      <c r="A153" s="901"/>
      <c r="B153" s="901"/>
      <c r="C153" s="901"/>
      <c r="D153" s="901"/>
      <c r="E153" s="901"/>
      <c r="F153" s="901"/>
      <c r="G153" s="904"/>
      <c r="H153" s="901"/>
      <c r="I153" s="901"/>
      <c r="J153" s="901"/>
      <c r="K153" s="904"/>
      <c r="L153" s="901"/>
      <c r="M153" s="901"/>
      <c r="N153" s="901"/>
      <c r="O153" s="904"/>
      <c r="P153" s="901"/>
      <c r="Q153" s="901"/>
      <c r="R153" s="901"/>
      <c r="S153" s="904"/>
      <c r="T153" s="901"/>
      <c r="U153" s="901"/>
      <c r="V153" s="901"/>
      <c r="W153" s="904"/>
      <c r="X153" s="901"/>
      <c r="Y153" s="901"/>
      <c r="Z153" s="901"/>
      <c r="AA153" s="904"/>
      <c r="AB153" s="901"/>
      <c r="AC153" s="901"/>
      <c r="AD153" s="901"/>
    </row>
    <row r="154" spans="1:30">
      <c r="A154" s="901"/>
      <c r="B154" s="901"/>
      <c r="C154" s="901"/>
      <c r="D154" s="901"/>
      <c r="E154" s="901"/>
      <c r="F154" s="901"/>
      <c r="G154" s="904"/>
      <c r="H154" s="901"/>
      <c r="I154" s="901"/>
      <c r="J154" s="901"/>
      <c r="K154" s="904"/>
      <c r="L154" s="901"/>
      <c r="M154" s="901"/>
      <c r="N154" s="901"/>
      <c r="O154" s="904"/>
      <c r="P154" s="901"/>
      <c r="Q154" s="901"/>
      <c r="R154" s="901"/>
      <c r="S154" s="904"/>
      <c r="T154" s="901"/>
      <c r="U154" s="901"/>
      <c r="V154" s="901"/>
      <c r="W154" s="904"/>
      <c r="X154" s="901"/>
      <c r="Y154" s="901"/>
      <c r="Z154" s="901"/>
      <c r="AA154" s="904"/>
      <c r="AB154" s="901"/>
      <c r="AC154" s="901"/>
      <c r="AD154" s="901"/>
    </row>
    <row r="155" spans="1:30">
      <c r="A155" s="901"/>
      <c r="B155" s="901"/>
      <c r="C155" s="901"/>
      <c r="D155" s="901"/>
      <c r="E155" s="901"/>
      <c r="F155" s="901"/>
      <c r="G155" s="904"/>
      <c r="H155" s="901"/>
      <c r="I155" s="901"/>
      <c r="J155" s="901"/>
      <c r="K155" s="904"/>
      <c r="L155" s="901"/>
      <c r="M155" s="901"/>
      <c r="N155" s="901"/>
      <c r="O155" s="904"/>
      <c r="P155" s="901"/>
      <c r="Q155" s="901"/>
      <c r="R155" s="901"/>
      <c r="S155" s="904"/>
      <c r="T155" s="901"/>
      <c r="U155" s="901"/>
      <c r="V155" s="901"/>
      <c r="W155" s="904"/>
      <c r="X155" s="901"/>
      <c r="Y155" s="901"/>
      <c r="Z155" s="901"/>
      <c r="AA155" s="904"/>
      <c r="AB155" s="901"/>
      <c r="AC155" s="901"/>
      <c r="AD155" s="901"/>
    </row>
    <row r="156" spans="1:30">
      <c r="A156" s="901"/>
      <c r="B156" s="901"/>
      <c r="C156" s="901"/>
      <c r="D156" s="901"/>
      <c r="E156" s="901"/>
      <c r="F156" s="901"/>
      <c r="G156" s="904"/>
      <c r="H156" s="901"/>
      <c r="I156" s="901"/>
      <c r="J156" s="901"/>
      <c r="K156" s="904"/>
      <c r="L156" s="901"/>
      <c r="M156" s="901"/>
      <c r="N156" s="901"/>
      <c r="O156" s="904"/>
      <c r="P156" s="901"/>
      <c r="Q156" s="901"/>
      <c r="R156" s="901"/>
      <c r="S156" s="904"/>
      <c r="T156" s="901"/>
      <c r="U156" s="901"/>
      <c r="V156" s="901"/>
      <c r="W156" s="904"/>
      <c r="X156" s="901"/>
      <c r="Y156" s="901"/>
      <c r="Z156" s="901"/>
      <c r="AA156" s="904"/>
      <c r="AB156" s="901"/>
      <c r="AC156" s="901"/>
      <c r="AD156" s="901"/>
    </row>
    <row r="157" spans="1:30">
      <c r="A157" s="901"/>
      <c r="B157" s="901"/>
      <c r="C157" s="901"/>
      <c r="D157" s="901"/>
      <c r="E157" s="901"/>
      <c r="F157" s="901"/>
      <c r="G157" s="904"/>
      <c r="H157" s="901"/>
      <c r="I157" s="901"/>
      <c r="J157" s="901"/>
      <c r="K157" s="904"/>
      <c r="L157" s="901"/>
      <c r="M157" s="901"/>
      <c r="N157" s="901"/>
      <c r="O157" s="904"/>
      <c r="P157" s="901"/>
      <c r="Q157" s="901"/>
      <c r="R157" s="901"/>
      <c r="S157" s="904"/>
      <c r="T157" s="901"/>
      <c r="U157" s="901"/>
      <c r="V157" s="901"/>
      <c r="W157" s="904"/>
      <c r="X157" s="901"/>
      <c r="Y157" s="901"/>
      <c r="Z157" s="901"/>
      <c r="AA157" s="904"/>
      <c r="AB157" s="901"/>
      <c r="AC157" s="901"/>
      <c r="AD157" s="901"/>
    </row>
    <row r="158" spans="1:30">
      <c r="A158" s="901"/>
      <c r="B158" s="901"/>
      <c r="C158" s="901"/>
      <c r="D158" s="901"/>
      <c r="E158" s="901"/>
      <c r="F158" s="901"/>
      <c r="G158" s="904"/>
      <c r="H158" s="901"/>
      <c r="I158" s="901"/>
      <c r="J158" s="901"/>
      <c r="K158" s="904"/>
      <c r="L158" s="901"/>
      <c r="M158" s="901"/>
      <c r="N158" s="901"/>
      <c r="O158" s="904"/>
      <c r="P158" s="901"/>
      <c r="Q158" s="901"/>
      <c r="R158" s="901"/>
      <c r="S158" s="904"/>
      <c r="T158" s="901"/>
      <c r="U158" s="901"/>
      <c r="V158" s="901"/>
      <c r="W158" s="904"/>
      <c r="X158" s="901"/>
      <c r="Y158" s="901"/>
      <c r="Z158" s="901"/>
      <c r="AA158" s="904"/>
      <c r="AB158" s="901"/>
      <c r="AC158" s="901"/>
      <c r="AD158" s="901"/>
    </row>
    <row r="159" spans="1:30">
      <c r="A159" s="901"/>
      <c r="B159" s="901"/>
      <c r="C159" s="901"/>
      <c r="D159" s="901"/>
      <c r="E159" s="901"/>
      <c r="F159" s="901"/>
      <c r="G159" s="904"/>
      <c r="H159" s="901"/>
      <c r="I159" s="901"/>
      <c r="J159" s="901"/>
      <c r="K159" s="904"/>
      <c r="L159" s="901"/>
      <c r="M159" s="901"/>
      <c r="N159" s="901"/>
      <c r="O159" s="904"/>
      <c r="P159" s="901"/>
      <c r="Q159" s="901"/>
      <c r="R159" s="901"/>
      <c r="S159" s="904"/>
      <c r="T159" s="901"/>
      <c r="U159" s="901"/>
      <c r="V159" s="901"/>
      <c r="W159" s="904"/>
      <c r="X159" s="901"/>
      <c r="Y159" s="901"/>
      <c r="Z159" s="901"/>
      <c r="AA159" s="904"/>
      <c r="AB159" s="901"/>
      <c r="AC159" s="901"/>
      <c r="AD159" s="901"/>
    </row>
    <row r="160" spans="1:30">
      <c r="A160" s="901"/>
      <c r="B160" s="901"/>
      <c r="C160" s="901"/>
      <c r="D160" s="901"/>
      <c r="E160" s="901"/>
      <c r="F160" s="901"/>
      <c r="G160" s="904"/>
      <c r="H160" s="901"/>
      <c r="I160" s="901"/>
      <c r="J160" s="901"/>
      <c r="K160" s="904"/>
      <c r="L160" s="901"/>
      <c r="M160" s="901"/>
      <c r="N160" s="901"/>
      <c r="O160" s="904"/>
      <c r="P160" s="901"/>
      <c r="Q160" s="901"/>
      <c r="R160" s="901"/>
      <c r="S160" s="904"/>
      <c r="T160" s="901"/>
      <c r="U160" s="901"/>
      <c r="V160" s="901"/>
      <c r="W160" s="904"/>
      <c r="X160" s="901"/>
      <c r="Y160" s="901"/>
      <c r="Z160" s="901"/>
      <c r="AA160" s="904"/>
      <c r="AB160" s="901"/>
      <c r="AC160" s="901"/>
      <c r="AD160" s="901"/>
    </row>
    <row r="161" spans="1:30">
      <c r="A161" s="901"/>
      <c r="B161" s="901"/>
      <c r="C161" s="901"/>
      <c r="D161" s="901"/>
      <c r="E161" s="901"/>
      <c r="F161" s="901"/>
      <c r="G161" s="904"/>
      <c r="H161" s="901"/>
      <c r="I161" s="901"/>
      <c r="J161" s="901"/>
      <c r="K161" s="904"/>
      <c r="L161" s="901"/>
      <c r="M161" s="901"/>
      <c r="N161" s="901"/>
      <c r="O161" s="904"/>
      <c r="P161" s="901"/>
      <c r="Q161" s="901"/>
      <c r="R161" s="901"/>
      <c r="S161" s="904"/>
      <c r="T161" s="901"/>
      <c r="U161" s="901"/>
      <c r="V161" s="901"/>
      <c r="W161" s="904"/>
      <c r="X161" s="901"/>
      <c r="Y161" s="901"/>
      <c r="Z161" s="901"/>
      <c r="AA161" s="904"/>
      <c r="AB161" s="901"/>
      <c r="AC161" s="901"/>
      <c r="AD161" s="901"/>
    </row>
    <row r="162" spans="1:30">
      <c r="A162" s="901"/>
      <c r="B162" s="901"/>
      <c r="C162" s="901"/>
      <c r="D162" s="901"/>
      <c r="E162" s="901"/>
      <c r="F162" s="901"/>
      <c r="G162" s="904"/>
      <c r="H162" s="901"/>
      <c r="I162" s="901"/>
      <c r="J162" s="901"/>
      <c r="K162" s="904"/>
      <c r="L162" s="901"/>
      <c r="M162" s="901"/>
      <c r="N162" s="901"/>
      <c r="O162" s="904"/>
      <c r="P162" s="901"/>
      <c r="Q162" s="901"/>
      <c r="R162" s="901"/>
      <c r="S162" s="904"/>
      <c r="T162" s="901"/>
      <c r="U162" s="901"/>
      <c r="V162" s="901"/>
      <c r="W162" s="904"/>
      <c r="X162" s="901"/>
      <c r="Y162" s="901"/>
      <c r="Z162" s="901"/>
      <c r="AA162" s="904"/>
      <c r="AB162" s="901"/>
      <c r="AC162" s="901"/>
      <c r="AD162" s="901"/>
    </row>
    <row r="163" spans="1:30">
      <c r="A163" s="901"/>
      <c r="B163" s="901"/>
      <c r="C163" s="901"/>
      <c r="D163" s="901"/>
      <c r="E163" s="901"/>
      <c r="F163" s="901"/>
      <c r="G163" s="904"/>
      <c r="H163" s="901"/>
      <c r="I163" s="901"/>
      <c r="J163" s="901"/>
      <c r="K163" s="904"/>
      <c r="L163" s="901"/>
      <c r="M163" s="901"/>
      <c r="N163" s="901"/>
      <c r="O163" s="904"/>
      <c r="P163" s="901"/>
      <c r="Q163" s="901"/>
      <c r="R163" s="901"/>
      <c r="S163" s="904"/>
      <c r="T163" s="901"/>
      <c r="U163" s="901"/>
      <c r="V163" s="901"/>
      <c r="W163" s="904"/>
      <c r="X163" s="901"/>
      <c r="Y163" s="901"/>
      <c r="Z163" s="901"/>
      <c r="AA163" s="904"/>
      <c r="AB163" s="901"/>
      <c r="AC163" s="901"/>
      <c r="AD163" s="901"/>
    </row>
    <row r="164" spans="1:30">
      <c r="A164" s="901"/>
      <c r="B164" s="901"/>
      <c r="C164" s="901"/>
      <c r="D164" s="901"/>
      <c r="E164" s="901"/>
      <c r="F164" s="901"/>
      <c r="G164" s="904"/>
      <c r="H164" s="901"/>
      <c r="I164" s="901"/>
      <c r="J164" s="901"/>
      <c r="K164" s="904"/>
      <c r="L164" s="901"/>
      <c r="M164" s="901"/>
      <c r="N164" s="901"/>
      <c r="O164" s="904"/>
      <c r="P164" s="901"/>
      <c r="Q164" s="901"/>
      <c r="R164" s="901"/>
      <c r="S164" s="904"/>
      <c r="T164" s="901"/>
      <c r="U164" s="901"/>
      <c r="V164" s="901"/>
      <c r="W164" s="904"/>
      <c r="X164" s="901"/>
      <c r="Y164" s="901"/>
      <c r="Z164" s="901"/>
      <c r="AA164" s="904"/>
      <c r="AB164" s="901"/>
      <c r="AC164" s="901"/>
      <c r="AD164" s="901"/>
    </row>
    <row r="165" spans="1:30">
      <c r="A165" s="901"/>
      <c r="B165" s="901"/>
      <c r="C165" s="901"/>
      <c r="D165" s="901"/>
      <c r="E165" s="901"/>
      <c r="F165" s="901"/>
      <c r="G165" s="904"/>
      <c r="H165" s="901"/>
      <c r="I165" s="901"/>
      <c r="J165" s="901"/>
      <c r="K165" s="904"/>
      <c r="L165" s="901"/>
      <c r="M165" s="901"/>
      <c r="N165" s="901"/>
      <c r="O165" s="904"/>
      <c r="P165" s="901"/>
      <c r="Q165" s="901"/>
      <c r="R165" s="901"/>
      <c r="S165" s="904"/>
      <c r="T165" s="901"/>
      <c r="U165" s="901"/>
      <c r="V165" s="901"/>
      <c r="W165" s="904"/>
      <c r="X165" s="901"/>
      <c r="Y165" s="901"/>
      <c r="Z165" s="901"/>
      <c r="AA165" s="904"/>
      <c r="AB165" s="901"/>
      <c r="AC165" s="901"/>
      <c r="AD165" s="901"/>
    </row>
    <row r="166" spans="1:30">
      <c r="A166" s="901"/>
      <c r="B166" s="901"/>
      <c r="C166" s="901"/>
      <c r="D166" s="901"/>
      <c r="E166" s="901"/>
      <c r="F166" s="901"/>
      <c r="G166" s="904"/>
      <c r="H166" s="901"/>
      <c r="I166" s="901"/>
      <c r="J166" s="901"/>
      <c r="K166" s="904"/>
      <c r="L166" s="901"/>
      <c r="M166" s="901"/>
      <c r="N166" s="901"/>
      <c r="O166" s="904"/>
      <c r="P166" s="901"/>
      <c r="Q166" s="901"/>
      <c r="R166" s="901"/>
      <c r="S166" s="904"/>
      <c r="T166" s="901"/>
      <c r="U166" s="901"/>
      <c r="V166" s="901"/>
      <c r="W166" s="904"/>
      <c r="X166" s="901"/>
      <c r="Y166" s="901"/>
      <c r="Z166" s="901"/>
      <c r="AA166" s="904"/>
      <c r="AB166" s="901"/>
      <c r="AC166" s="901"/>
      <c r="AD166" s="901"/>
    </row>
    <row r="167" spans="1:30">
      <c r="A167" s="901"/>
      <c r="B167" s="901"/>
      <c r="C167" s="901"/>
      <c r="D167" s="901"/>
      <c r="E167" s="901"/>
      <c r="F167" s="901"/>
      <c r="G167" s="904"/>
      <c r="H167" s="901"/>
      <c r="I167" s="901"/>
      <c r="J167" s="901"/>
      <c r="K167" s="904"/>
      <c r="L167" s="901"/>
      <c r="M167" s="901"/>
      <c r="N167" s="901"/>
      <c r="O167" s="904"/>
      <c r="P167" s="901"/>
      <c r="Q167" s="901"/>
      <c r="R167" s="901"/>
      <c r="S167" s="904"/>
      <c r="T167" s="901"/>
      <c r="U167" s="901"/>
      <c r="V167" s="901"/>
      <c r="W167" s="904"/>
      <c r="X167" s="901"/>
      <c r="Y167" s="901"/>
      <c r="Z167" s="901"/>
      <c r="AA167" s="904"/>
      <c r="AB167" s="901"/>
      <c r="AC167" s="901"/>
      <c r="AD167" s="901"/>
    </row>
    <row r="168" spans="1:30">
      <c r="A168" s="901"/>
      <c r="B168" s="901"/>
      <c r="C168" s="901"/>
      <c r="D168" s="901"/>
      <c r="E168" s="901"/>
      <c r="F168" s="901"/>
      <c r="G168" s="904"/>
      <c r="H168" s="901"/>
      <c r="I168" s="901"/>
      <c r="J168" s="901"/>
      <c r="K168" s="904"/>
      <c r="L168" s="901"/>
      <c r="M168" s="901"/>
      <c r="N168" s="901"/>
      <c r="O168" s="904"/>
      <c r="P168" s="901"/>
      <c r="Q168" s="901"/>
      <c r="R168" s="901"/>
      <c r="S168" s="904"/>
      <c r="T168" s="901"/>
      <c r="U168" s="901"/>
      <c r="V168" s="901"/>
      <c r="W168" s="904"/>
      <c r="X168" s="901"/>
      <c r="Y168" s="901"/>
      <c r="Z168" s="901"/>
      <c r="AA168" s="904"/>
      <c r="AB168" s="901"/>
      <c r="AC168" s="901"/>
      <c r="AD168" s="901"/>
    </row>
    <row r="169" spans="1:30">
      <c r="A169" s="901"/>
      <c r="B169" s="901"/>
      <c r="C169" s="901"/>
      <c r="D169" s="901"/>
      <c r="E169" s="901"/>
      <c r="F169" s="901"/>
      <c r="G169" s="904"/>
      <c r="H169" s="901"/>
      <c r="I169" s="901"/>
      <c r="J169" s="901"/>
      <c r="K169" s="904"/>
      <c r="L169" s="901"/>
      <c r="M169" s="901"/>
      <c r="N169" s="901"/>
      <c r="O169" s="904"/>
      <c r="P169" s="901"/>
      <c r="Q169" s="901"/>
      <c r="R169" s="901"/>
      <c r="S169" s="904"/>
      <c r="T169" s="901"/>
      <c r="U169" s="901"/>
      <c r="V169" s="901"/>
      <c r="W169" s="904"/>
      <c r="X169" s="901"/>
      <c r="Y169" s="901"/>
      <c r="Z169" s="901"/>
      <c r="AA169" s="904"/>
      <c r="AB169" s="901"/>
      <c r="AC169" s="901"/>
      <c r="AD169" s="901"/>
    </row>
    <row r="170" spans="1:30">
      <c r="A170" s="901"/>
      <c r="B170" s="901"/>
      <c r="C170" s="901"/>
      <c r="D170" s="901"/>
      <c r="E170" s="901"/>
      <c r="F170" s="901"/>
      <c r="G170" s="904"/>
      <c r="H170" s="901"/>
      <c r="I170" s="901"/>
      <c r="J170" s="901"/>
      <c r="K170" s="904"/>
      <c r="L170" s="901"/>
      <c r="M170" s="901"/>
      <c r="N170" s="901"/>
      <c r="O170" s="904"/>
      <c r="P170" s="901"/>
      <c r="Q170" s="901"/>
      <c r="R170" s="901"/>
      <c r="S170" s="904"/>
      <c r="T170" s="901"/>
      <c r="U170" s="901"/>
      <c r="V170" s="901"/>
      <c r="W170" s="904"/>
      <c r="X170" s="901"/>
      <c r="Y170" s="901"/>
      <c r="Z170" s="901"/>
      <c r="AA170" s="904"/>
      <c r="AB170" s="901"/>
      <c r="AC170" s="901"/>
      <c r="AD170" s="901"/>
    </row>
    <row r="171" spans="1:30">
      <c r="A171" s="901"/>
      <c r="B171" s="901"/>
      <c r="C171" s="901"/>
      <c r="D171" s="901"/>
      <c r="E171" s="901"/>
      <c r="F171" s="901"/>
      <c r="G171" s="904"/>
      <c r="H171" s="901"/>
      <c r="I171" s="901"/>
      <c r="J171" s="901"/>
      <c r="K171" s="904"/>
      <c r="L171" s="901"/>
      <c r="M171" s="901"/>
      <c r="N171" s="901"/>
      <c r="O171" s="904"/>
      <c r="P171" s="901"/>
      <c r="Q171" s="901"/>
      <c r="R171" s="901"/>
      <c r="S171" s="904"/>
      <c r="T171" s="901"/>
      <c r="U171" s="901"/>
      <c r="V171" s="901"/>
      <c r="W171" s="904"/>
      <c r="X171" s="901"/>
      <c r="Y171" s="901"/>
      <c r="Z171" s="901"/>
      <c r="AA171" s="904"/>
      <c r="AB171" s="901"/>
      <c r="AC171" s="901"/>
      <c r="AD171" s="901"/>
    </row>
    <row r="172" spans="1:30">
      <c r="A172" s="901"/>
      <c r="B172" s="901"/>
      <c r="C172" s="901"/>
      <c r="D172" s="901"/>
      <c r="E172" s="901"/>
      <c r="F172" s="901"/>
      <c r="G172" s="904"/>
      <c r="H172" s="901"/>
      <c r="I172" s="901"/>
      <c r="J172" s="901"/>
      <c r="K172" s="904"/>
      <c r="L172" s="901"/>
      <c r="M172" s="901"/>
      <c r="N172" s="901"/>
      <c r="O172" s="904"/>
      <c r="P172" s="901"/>
      <c r="Q172" s="901"/>
      <c r="R172" s="901"/>
      <c r="S172" s="904"/>
      <c r="T172" s="901"/>
      <c r="U172" s="901"/>
      <c r="V172" s="901"/>
      <c r="W172" s="904"/>
      <c r="X172" s="901"/>
      <c r="Y172" s="901"/>
      <c r="Z172" s="901"/>
      <c r="AA172" s="904"/>
      <c r="AB172" s="901"/>
      <c r="AC172" s="901"/>
      <c r="AD172" s="901"/>
    </row>
    <row r="173" spans="1:30">
      <c r="A173" s="901"/>
      <c r="B173" s="901"/>
      <c r="C173" s="901"/>
      <c r="D173" s="901"/>
      <c r="E173" s="901"/>
      <c r="F173" s="901"/>
      <c r="G173" s="904"/>
      <c r="H173" s="901"/>
      <c r="I173" s="901"/>
      <c r="J173" s="901"/>
      <c r="K173" s="904"/>
      <c r="L173" s="901"/>
      <c r="M173" s="901"/>
      <c r="N173" s="901"/>
      <c r="O173" s="904"/>
      <c r="P173" s="901"/>
      <c r="Q173" s="901"/>
      <c r="R173" s="901"/>
      <c r="S173" s="904"/>
      <c r="T173" s="901"/>
      <c r="U173" s="901"/>
      <c r="V173" s="901"/>
      <c r="W173" s="904"/>
      <c r="X173" s="901"/>
      <c r="Y173" s="901"/>
      <c r="Z173" s="901"/>
      <c r="AA173" s="904"/>
      <c r="AB173" s="901"/>
      <c r="AC173" s="901"/>
      <c r="AD173" s="901"/>
    </row>
  </sheetData>
  <mergeCells count="47">
    <mergeCell ref="Y4:Z4"/>
    <mergeCell ref="AA4:AB4"/>
    <mergeCell ref="A1:AD1"/>
    <mergeCell ref="A2:AD2"/>
    <mergeCell ref="A4:B6"/>
    <mergeCell ref="C4:D4"/>
    <mergeCell ref="E4:F4"/>
    <mergeCell ref="G4:H4"/>
    <mergeCell ref="I4:J4"/>
    <mergeCell ref="K4:L4"/>
    <mergeCell ref="M4:N4"/>
    <mergeCell ref="O4:P4"/>
    <mergeCell ref="AA46:AB46"/>
    <mergeCell ref="AC46:AD46"/>
    <mergeCell ref="AC4:AD4"/>
    <mergeCell ref="A46:B48"/>
    <mergeCell ref="C46:D46"/>
    <mergeCell ref="E46:F46"/>
    <mergeCell ref="G46:H46"/>
    <mergeCell ref="I46:J46"/>
    <mergeCell ref="K46:L46"/>
    <mergeCell ref="M46:N46"/>
    <mergeCell ref="O46:P46"/>
    <mergeCell ref="Q46:R46"/>
    <mergeCell ref="Q4:R4"/>
    <mergeCell ref="S4:T4"/>
    <mergeCell ref="U4:V4"/>
    <mergeCell ref="W4:X4"/>
    <mergeCell ref="K88:L88"/>
    <mergeCell ref="S46:T46"/>
    <mergeCell ref="U46:V46"/>
    <mergeCell ref="W46:X46"/>
    <mergeCell ref="Y46:Z46"/>
    <mergeCell ref="A88:B90"/>
    <mergeCell ref="C88:D88"/>
    <mergeCell ref="E88:F88"/>
    <mergeCell ref="G88:H88"/>
    <mergeCell ref="I88:J88"/>
    <mergeCell ref="Y88:Z88"/>
    <mergeCell ref="AA88:AB88"/>
    <mergeCell ref="AC88:AD88"/>
    <mergeCell ref="M88:N88"/>
    <mergeCell ref="O88:P88"/>
    <mergeCell ref="Q88:R88"/>
    <mergeCell ref="S88:T88"/>
    <mergeCell ref="U88:V88"/>
    <mergeCell ref="W88:X8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FF76C-7D50-475A-9EFE-BC20ED8A8993}">
  <dimension ref="A1:AF25"/>
  <sheetViews>
    <sheetView showGridLines="0" topLeftCell="I1" zoomScaleNormal="100" workbookViewId="0">
      <selection activeCell="R11" sqref="R11"/>
    </sheetView>
  </sheetViews>
  <sheetFormatPr defaultRowHeight="12.75"/>
  <cols>
    <col min="1" max="1" width="11.85546875" style="987" customWidth="1"/>
    <col min="2" max="2" width="8.5703125" style="987" customWidth="1"/>
    <col min="3" max="32" width="7.7109375" style="1069" customWidth="1"/>
    <col min="33" max="256" width="9.140625" style="987"/>
    <col min="257" max="257" width="11.85546875" style="987" customWidth="1"/>
    <col min="258" max="258" width="8.5703125" style="987" customWidth="1"/>
    <col min="259" max="288" width="7.7109375" style="987" customWidth="1"/>
    <col min="289" max="512" width="9.140625" style="987"/>
    <col min="513" max="513" width="11.85546875" style="987" customWidth="1"/>
    <col min="514" max="514" width="8.5703125" style="987" customWidth="1"/>
    <col min="515" max="544" width="7.7109375" style="987" customWidth="1"/>
    <col min="545" max="768" width="9.140625" style="987"/>
    <col min="769" max="769" width="11.85546875" style="987" customWidth="1"/>
    <col min="770" max="770" width="8.5703125" style="987" customWidth="1"/>
    <col min="771" max="800" width="7.7109375" style="987" customWidth="1"/>
    <col min="801" max="1024" width="9.140625" style="987"/>
    <col min="1025" max="1025" width="11.85546875" style="987" customWidth="1"/>
    <col min="1026" max="1026" width="8.5703125" style="987" customWidth="1"/>
    <col min="1027" max="1056" width="7.7109375" style="987" customWidth="1"/>
    <col min="1057" max="1280" width="9.140625" style="987"/>
    <col min="1281" max="1281" width="11.85546875" style="987" customWidth="1"/>
    <col min="1282" max="1282" width="8.5703125" style="987" customWidth="1"/>
    <col min="1283" max="1312" width="7.7109375" style="987" customWidth="1"/>
    <col min="1313" max="1536" width="9.140625" style="987"/>
    <col min="1537" max="1537" width="11.85546875" style="987" customWidth="1"/>
    <col min="1538" max="1538" width="8.5703125" style="987" customWidth="1"/>
    <col min="1539" max="1568" width="7.7109375" style="987" customWidth="1"/>
    <col min="1569" max="1792" width="9.140625" style="987"/>
    <col min="1793" max="1793" width="11.85546875" style="987" customWidth="1"/>
    <col min="1794" max="1794" width="8.5703125" style="987" customWidth="1"/>
    <col min="1795" max="1824" width="7.7109375" style="987" customWidth="1"/>
    <col min="1825" max="2048" width="9.140625" style="987"/>
    <col min="2049" max="2049" width="11.85546875" style="987" customWidth="1"/>
    <col min="2050" max="2050" width="8.5703125" style="987" customWidth="1"/>
    <col min="2051" max="2080" width="7.7109375" style="987" customWidth="1"/>
    <col min="2081" max="2304" width="9.140625" style="987"/>
    <col min="2305" max="2305" width="11.85546875" style="987" customWidth="1"/>
    <col min="2306" max="2306" width="8.5703125" style="987" customWidth="1"/>
    <col min="2307" max="2336" width="7.7109375" style="987" customWidth="1"/>
    <col min="2337" max="2560" width="9.140625" style="987"/>
    <col min="2561" max="2561" width="11.85546875" style="987" customWidth="1"/>
    <col min="2562" max="2562" width="8.5703125" style="987" customWidth="1"/>
    <col min="2563" max="2592" width="7.7109375" style="987" customWidth="1"/>
    <col min="2593" max="2816" width="9.140625" style="987"/>
    <col min="2817" max="2817" width="11.85546875" style="987" customWidth="1"/>
    <col min="2818" max="2818" width="8.5703125" style="987" customWidth="1"/>
    <col min="2819" max="2848" width="7.7109375" style="987" customWidth="1"/>
    <col min="2849" max="3072" width="9.140625" style="987"/>
    <col min="3073" max="3073" width="11.85546875" style="987" customWidth="1"/>
    <col min="3074" max="3074" width="8.5703125" style="987" customWidth="1"/>
    <col min="3075" max="3104" width="7.7109375" style="987" customWidth="1"/>
    <col min="3105" max="3328" width="9.140625" style="987"/>
    <col min="3329" max="3329" width="11.85546875" style="987" customWidth="1"/>
    <col min="3330" max="3330" width="8.5703125" style="987" customWidth="1"/>
    <col min="3331" max="3360" width="7.7109375" style="987" customWidth="1"/>
    <col min="3361" max="3584" width="9.140625" style="987"/>
    <col min="3585" max="3585" width="11.85546875" style="987" customWidth="1"/>
    <col min="3586" max="3586" width="8.5703125" style="987" customWidth="1"/>
    <col min="3587" max="3616" width="7.7109375" style="987" customWidth="1"/>
    <col min="3617" max="3840" width="9.140625" style="987"/>
    <col min="3841" max="3841" width="11.85546875" style="987" customWidth="1"/>
    <col min="3842" max="3842" width="8.5703125" style="987" customWidth="1"/>
    <col min="3843" max="3872" width="7.7109375" style="987" customWidth="1"/>
    <col min="3873" max="4096" width="9.140625" style="987"/>
    <col min="4097" max="4097" width="11.85546875" style="987" customWidth="1"/>
    <col min="4098" max="4098" width="8.5703125" style="987" customWidth="1"/>
    <col min="4099" max="4128" width="7.7109375" style="987" customWidth="1"/>
    <col min="4129" max="4352" width="9.140625" style="987"/>
    <col min="4353" max="4353" width="11.85546875" style="987" customWidth="1"/>
    <col min="4354" max="4354" width="8.5703125" style="987" customWidth="1"/>
    <col min="4355" max="4384" width="7.7109375" style="987" customWidth="1"/>
    <col min="4385" max="4608" width="9.140625" style="987"/>
    <col min="4609" max="4609" width="11.85546875" style="987" customWidth="1"/>
    <col min="4610" max="4610" width="8.5703125" style="987" customWidth="1"/>
    <col min="4611" max="4640" width="7.7109375" style="987" customWidth="1"/>
    <col min="4641" max="4864" width="9.140625" style="987"/>
    <col min="4865" max="4865" width="11.85546875" style="987" customWidth="1"/>
    <col min="4866" max="4866" width="8.5703125" style="987" customWidth="1"/>
    <col min="4867" max="4896" width="7.7109375" style="987" customWidth="1"/>
    <col min="4897" max="5120" width="9.140625" style="987"/>
    <col min="5121" max="5121" width="11.85546875" style="987" customWidth="1"/>
    <col min="5122" max="5122" width="8.5703125" style="987" customWidth="1"/>
    <col min="5123" max="5152" width="7.7109375" style="987" customWidth="1"/>
    <col min="5153" max="5376" width="9.140625" style="987"/>
    <col min="5377" max="5377" width="11.85546875" style="987" customWidth="1"/>
    <col min="5378" max="5378" width="8.5703125" style="987" customWidth="1"/>
    <col min="5379" max="5408" width="7.7109375" style="987" customWidth="1"/>
    <col min="5409" max="5632" width="9.140625" style="987"/>
    <col min="5633" max="5633" width="11.85546875" style="987" customWidth="1"/>
    <col min="5634" max="5634" width="8.5703125" style="987" customWidth="1"/>
    <col min="5635" max="5664" width="7.7109375" style="987" customWidth="1"/>
    <col min="5665" max="5888" width="9.140625" style="987"/>
    <col min="5889" max="5889" width="11.85546875" style="987" customWidth="1"/>
    <col min="5890" max="5890" width="8.5703125" style="987" customWidth="1"/>
    <col min="5891" max="5920" width="7.7109375" style="987" customWidth="1"/>
    <col min="5921" max="6144" width="9.140625" style="987"/>
    <col min="6145" max="6145" width="11.85546875" style="987" customWidth="1"/>
    <col min="6146" max="6146" width="8.5703125" style="987" customWidth="1"/>
    <col min="6147" max="6176" width="7.7109375" style="987" customWidth="1"/>
    <col min="6177" max="6400" width="9.140625" style="987"/>
    <col min="6401" max="6401" width="11.85546875" style="987" customWidth="1"/>
    <col min="6402" max="6402" width="8.5703125" style="987" customWidth="1"/>
    <col min="6403" max="6432" width="7.7109375" style="987" customWidth="1"/>
    <col min="6433" max="6656" width="9.140625" style="987"/>
    <col min="6657" max="6657" width="11.85546875" style="987" customWidth="1"/>
    <col min="6658" max="6658" width="8.5703125" style="987" customWidth="1"/>
    <col min="6659" max="6688" width="7.7109375" style="987" customWidth="1"/>
    <col min="6689" max="6912" width="9.140625" style="987"/>
    <col min="6913" max="6913" width="11.85546875" style="987" customWidth="1"/>
    <col min="6914" max="6914" width="8.5703125" style="987" customWidth="1"/>
    <col min="6915" max="6944" width="7.7109375" style="987" customWidth="1"/>
    <col min="6945" max="7168" width="9.140625" style="987"/>
    <col min="7169" max="7169" width="11.85546875" style="987" customWidth="1"/>
    <col min="7170" max="7170" width="8.5703125" style="987" customWidth="1"/>
    <col min="7171" max="7200" width="7.7109375" style="987" customWidth="1"/>
    <col min="7201" max="7424" width="9.140625" style="987"/>
    <col min="7425" max="7425" width="11.85546875" style="987" customWidth="1"/>
    <col min="7426" max="7426" width="8.5703125" style="987" customWidth="1"/>
    <col min="7427" max="7456" width="7.7109375" style="987" customWidth="1"/>
    <col min="7457" max="7680" width="9.140625" style="987"/>
    <col min="7681" max="7681" width="11.85546875" style="987" customWidth="1"/>
    <col min="7682" max="7682" width="8.5703125" style="987" customWidth="1"/>
    <col min="7683" max="7712" width="7.7109375" style="987" customWidth="1"/>
    <col min="7713" max="7936" width="9.140625" style="987"/>
    <col min="7937" max="7937" width="11.85546875" style="987" customWidth="1"/>
    <col min="7938" max="7938" width="8.5703125" style="987" customWidth="1"/>
    <col min="7939" max="7968" width="7.7109375" style="987" customWidth="1"/>
    <col min="7969" max="8192" width="9.140625" style="987"/>
    <col min="8193" max="8193" width="11.85546875" style="987" customWidth="1"/>
    <col min="8194" max="8194" width="8.5703125" style="987" customWidth="1"/>
    <col min="8195" max="8224" width="7.7109375" style="987" customWidth="1"/>
    <col min="8225" max="8448" width="9.140625" style="987"/>
    <col min="8449" max="8449" width="11.85546875" style="987" customWidth="1"/>
    <col min="8450" max="8450" width="8.5703125" style="987" customWidth="1"/>
    <col min="8451" max="8480" width="7.7109375" style="987" customWidth="1"/>
    <col min="8481" max="8704" width="9.140625" style="987"/>
    <col min="8705" max="8705" width="11.85546875" style="987" customWidth="1"/>
    <col min="8706" max="8706" width="8.5703125" style="987" customWidth="1"/>
    <col min="8707" max="8736" width="7.7109375" style="987" customWidth="1"/>
    <col min="8737" max="8960" width="9.140625" style="987"/>
    <col min="8961" max="8961" width="11.85546875" style="987" customWidth="1"/>
    <col min="8962" max="8962" width="8.5703125" style="987" customWidth="1"/>
    <col min="8963" max="8992" width="7.7109375" style="987" customWidth="1"/>
    <col min="8993" max="9216" width="9.140625" style="987"/>
    <col min="9217" max="9217" width="11.85546875" style="987" customWidth="1"/>
    <col min="9218" max="9218" width="8.5703125" style="987" customWidth="1"/>
    <col min="9219" max="9248" width="7.7109375" style="987" customWidth="1"/>
    <col min="9249" max="9472" width="9.140625" style="987"/>
    <col min="9473" max="9473" width="11.85546875" style="987" customWidth="1"/>
    <col min="9474" max="9474" width="8.5703125" style="987" customWidth="1"/>
    <col min="9475" max="9504" width="7.7109375" style="987" customWidth="1"/>
    <col min="9505" max="9728" width="9.140625" style="987"/>
    <col min="9729" max="9729" width="11.85546875" style="987" customWidth="1"/>
    <col min="9730" max="9730" width="8.5703125" style="987" customWidth="1"/>
    <col min="9731" max="9760" width="7.7109375" style="987" customWidth="1"/>
    <col min="9761" max="9984" width="9.140625" style="987"/>
    <col min="9985" max="9985" width="11.85546875" style="987" customWidth="1"/>
    <col min="9986" max="9986" width="8.5703125" style="987" customWidth="1"/>
    <col min="9987" max="10016" width="7.7109375" style="987" customWidth="1"/>
    <col min="10017" max="10240" width="9.140625" style="987"/>
    <col min="10241" max="10241" width="11.85546875" style="987" customWidth="1"/>
    <col min="10242" max="10242" width="8.5703125" style="987" customWidth="1"/>
    <col min="10243" max="10272" width="7.7109375" style="987" customWidth="1"/>
    <col min="10273" max="10496" width="9.140625" style="987"/>
    <col min="10497" max="10497" width="11.85546875" style="987" customWidth="1"/>
    <col min="10498" max="10498" width="8.5703125" style="987" customWidth="1"/>
    <col min="10499" max="10528" width="7.7109375" style="987" customWidth="1"/>
    <col min="10529" max="10752" width="9.140625" style="987"/>
    <col min="10753" max="10753" width="11.85546875" style="987" customWidth="1"/>
    <col min="10754" max="10754" width="8.5703125" style="987" customWidth="1"/>
    <col min="10755" max="10784" width="7.7109375" style="987" customWidth="1"/>
    <col min="10785" max="11008" width="9.140625" style="987"/>
    <col min="11009" max="11009" width="11.85546875" style="987" customWidth="1"/>
    <col min="11010" max="11010" width="8.5703125" style="987" customWidth="1"/>
    <col min="11011" max="11040" width="7.7109375" style="987" customWidth="1"/>
    <col min="11041" max="11264" width="9.140625" style="987"/>
    <col min="11265" max="11265" width="11.85546875" style="987" customWidth="1"/>
    <col min="11266" max="11266" width="8.5703125" style="987" customWidth="1"/>
    <col min="11267" max="11296" width="7.7109375" style="987" customWidth="1"/>
    <col min="11297" max="11520" width="9.140625" style="987"/>
    <col min="11521" max="11521" width="11.85546875" style="987" customWidth="1"/>
    <col min="11522" max="11522" width="8.5703125" style="987" customWidth="1"/>
    <col min="11523" max="11552" width="7.7109375" style="987" customWidth="1"/>
    <col min="11553" max="11776" width="9.140625" style="987"/>
    <col min="11777" max="11777" width="11.85546875" style="987" customWidth="1"/>
    <col min="11778" max="11778" width="8.5703125" style="987" customWidth="1"/>
    <col min="11779" max="11808" width="7.7109375" style="987" customWidth="1"/>
    <col min="11809" max="12032" width="9.140625" style="987"/>
    <col min="12033" max="12033" width="11.85546875" style="987" customWidth="1"/>
    <col min="12034" max="12034" width="8.5703125" style="987" customWidth="1"/>
    <col min="12035" max="12064" width="7.7109375" style="987" customWidth="1"/>
    <col min="12065" max="12288" width="9.140625" style="987"/>
    <col min="12289" max="12289" width="11.85546875" style="987" customWidth="1"/>
    <col min="12290" max="12290" width="8.5703125" style="987" customWidth="1"/>
    <col min="12291" max="12320" width="7.7109375" style="987" customWidth="1"/>
    <col min="12321" max="12544" width="9.140625" style="987"/>
    <col min="12545" max="12545" width="11.85546875" style="987" customWidth="1"/>
    <col min="12546" max="12546" width="8.5703125" style="987" customWidth="1"/>
    <col min="12547" max="12576" width="7.7109375" style="987" customWidth="1"/>
    <col min="12577" max="12800" width="9.140625" style="987"/>
    <col min="12801" max="12801" width="11.85546875" style="987" customWidth="1"/>
    <col min="12802" max="12802" width="8.5703125" style="987" customWidth="1"/>
    <col min="12803" max="12832" width="7.7109375" style="987" customWidth="1"/>
    <col min="12833" max="13056" width="9.140625" style="987"/>
    <col min="13057" max="13057" width="11.85546875" style="987" customWidth="1"/>
    <col min="13058" max="13058" width="8.5703125" style="987" customWidth="1"/>
    <col min="13059" max="13088" width="7.7109375" style="987" customWidth="1"/>
    <col min="13089" max="13312" width="9.140625" style="987"/>
    <col min="13313" max="13313" width="11.85546875" style="987" customWidth="1"/>
    <col min="13314" max="13314" width="8.5703125" style="987" customWidth="1"/>
    <col min="13315" max="13344" width="7.7109375" style="987" customWidth="1"/>
    <col min="13345" max="13568" width="9.140625" style="987"/>
    <col min="13569" max="13569" width="11.85546875" style="987" customWidth="1"/>
    <col min="13570" max="13570" width="8.5703125" style="987" customWidth="1"/>
    <col min="13571" max="13600" width="7.7109375" style="987" customWidth="1"/>
    <col min="13601" max="13824" width="9.140625" style="987"/>
    <col min="13825" max="13825" width="11.85546875" style="987" customWidth="1"/>
    <col min="13826" max="13826" width="8.5703125" style="987" customWidth="1"/>
    <col min="13827" max="13856" width="7.7109375" style="987" customWidth="1"/>
    <col min="13857" max="14080" width="9.140625" style="987"/>
    <col min="14081" max="14081" width="11.85546875" style="987" customWidth="1"/>
    <col min="14082" max="14082" width="8.5703125" style="987" customWidth="1"/>
    <col min="14083" max="14112" width="7.7109375" style="987" customWidth="1"/>
    <col min="14113" max="14336" width="9.140625" style="987"/>
    <col min="14337" max="14337" width="11.85546875" style="987" customWidth="1"/>
    <col min="14338" max="14338" width="8.5703125" style="987" customWidth="1"/>
    <col min="14339" max="14368" width="7.7109375" style="987" customWidth="1"/>
    <col min="14369" max="14592" width="9.140625" style="987"/>
    <col min="14593" max="14593" width="11.85546875" style="987" customWidth="1"/>
    <col min="14594" max="14594" width="8.5703125" style="987" customWidth="1"/>
    <col min="14595" max="14624" width="7.7109375" style="987" customWidth="1"/>
    <col min="14625" max="14848" width="9.140625" style="987"/>
    <col min="14849" max="14849" width="11.85546875" style="987" customWidth="1"/>
    <col min="14850" max="14850" width="8.5703125" style="987" customWidth="1"/>
    <col min="14851" max="14880" width="7.7109375" style="987" customWidth="1"/>
    <col min="14881" max="15104" width="9.140625" style="987"/>
    <col min="15105" max="15105" width="11.85546875" style="987" customWidth="1"/>
    <col min="15106" max="15106" width="8.5703125" style="987" customWidth="1"/>
    <col min="15107" max="15136" width="7.7109375" style="987" customWidth="1"/>
    <col min="15137" max="15360" width="9.140625" style="987"/>
    <col min="15361" max="15361" width="11.85546875" style="987" customWidth="1"/>
    <col min="15362" max="15362" width="8.5703125" style="987" customWidth="1"/>
    <col min="15363" max="15392" width="7.7109375" style="987" customWidth="1"/>
    <col min="15393" max="15616" width="9.140625" style="987"/>
    <col min="15617" max="15617" width="11.85546875" style="987" customWidth="1"/>
    <col min="15618" max="15618" width="8.5703125" style="987" customWidth="1"/>
    <col min="15619" max="15648" width="7.7109375" style="987" customWidth="1"/>
    <col min="15649" max="15872" width="9.140625" style="987"/>
    <col min="15873" max="15873" width="11.85546875" style="987" customWidth="1"/>
    <col min="15874" max="15874" width="8.5703125" style="987" customWidth="1"/>
    <col min="15875" max="15904" width="7.7109375" style="987" customWidth="1"/>
    <col min="15905" max="16128" width="9.140625" style="987"/>
    <col min="16129" max="16129" width="11.85546875" style="987" customWidth="1"/>
    <col min="16130" max="16130" width="8.5703125" style="987" customWidth="1"/>
    <col min="16131" max="16160" width="7.7109375" style="987" customWidth="1"/>
    <col min="16161" max="16384" width="9.140625" style="987"/>
  </cols>
  <sheetData>
    <row r="1" spans="1:32" ht="33" customHeight="1">
      <c r="A1" s="4915" t="s">
        <v>1520</v>
      </c>
      <c r="B1" s="4915"/>
      <c r="C1" s="4915"/>
      <c r="D1" s="4915"/>
      <c r="E1" s="4915"/>
      <c r="F1" s="4915"/>
      <c r="G1" s="4915"/>
      <c r="H1" s="4915"/>
      <c r="I1" s="4915"/>
      <c r="J1" s="4915"/>
      <c r="K1" s="4915"/>
      <c r="L1" s="4915"/>
      <c r="M1" s="4915"/>
      <c r="N1" s="4915"/>
      <c r="O1" s="4915"/>
      <c r="P1" s="4915"/>
      <c r="Q1" s="4915"/>
      <c r="R1" s="4915"/>
      <c r="S1" s="4915"/>
      <c r="T1" s="4915"/>
      <c r="U1" s="4915"/>
      <c r="V1" s="4915"/>
      <c r="W1" s="4915"/>
      <c r="X1" s="4915"/>
      <c r="Y1" s="4915"/>
      <c r="Z1" s="4915"/>
      <c r="AA1" s="4915"/>
      <c r="AB1" s="4915"/>
      <c r="AC1" s="4915"/>
      <c r="AD1" s="4915"/>
      <c r="AE1" s="4915"/>
      <c r="AF1" s="4915"/>
    </row>
    <row r="2" spans="1:32" ht="33" customHeight="1">
      <c r="A2" s="4915" t="s">
        <v>1521</v>
      </c>
      <c r="B2" s="4915"/>
      <c r="C2" s="4915"/>
      <c r="D2" s="4915"/>
      <c r="E2" s="4915"/>
      <c r="F2" s="4915"/>
      <c r="G2" s="4915"/>
      <c r="H2" s="4915"/>
      <c r="I2" s="4915"/>
      <c r="J2" s="4915"/>
      <c r="K2" s="4915"/>
      <c r="L2" s="4915"/>
      <c r="M2" s="4915"/>
      <c r="N2" s="4915"/>
      <c r="O2" s="4915"/>
      <c r="P2" s="4915"/>
      <c r="Q2" s="4915"/>
      <c r="R2" s="4915"/>
      <c r="S2" s="4915"/>
      <c r="T2" s="4915"/>
      <c r="U2" s="4915"/>
      <c r="V2" s="4915"/>
      <c r="W2" s="4915"/>
      <c r="X2" s="4915"/>
      <c r="Y2" s="4915"/>
      <c r="Z2" s="4915"/>
      <c r="AA2" s="4915"/>
      <c r="AB2" s="4915"/>
      <c r="AC2" s="4915"/>
      <c r="AD2" s="4915"/>
      <c r="AE2" s="4915"/>
      <c r="AF2" s="4915"/>
    </row>
    <row r="3" spans="1:32" s="994" customFormat="1" ht="33" customHeight="1">
      <c r="A3" s="2008" t="s">
        <v>1522</v>
      </c>
      <c r="B3" s="2009"/>
      <c r="C3" s="2010"/>
      <c r="D3" s="2010"/>
      <c r="E3" s="2010"/>
      <c r="F3" s="2010"/>
      <c r="G3" s="2010"/>
      <c r="H3" s="2010"/>
      <c r="I3" s="2010"/>
      <c r="J3" s="2010"/>
      <c r="K3" s="2010"/>
      <c r="L3" s="2010"/>
      <c r="M3" s="2010"/>
      <c r="N3" s="2011"/>
      <c r="O3" s="2010"/>
      <c r="P3" s="2010"/>
      <c r="Q3" s="2011"/>
      <c r="R3" s="2010"/>
      <c r="S3" s="2010"/>
      <c r="T3" s="2011"/>
      <c r="U3" s="2010"/>
      <c r="V3" s="2010"/>
      <c r="W3" s="2011"/>
      <c r="X3" s="2010"/>
      <c r="Y3" s="2010"/>
      <c r="Z3" s="2011"/>
      <c r="AA3" s="2010"/>
      <c r="AB3" s="2010"/>
      <c r="AC3" s="2011"/>
      <c r="AD3" s="2010"/>
      <c r="AE3" s="2010"/>
      <c r="AF3" s="2011" t="s">
        <v>1523</v>
      </c>
    </row>
    <row r="4" spans="1:32" s="1005" customFormat="1" ht="23.1" customHeight="1">
      <c r="A4" s="4884" t="s">
        <v>1036</v>
      </c>
      <c r="B4" s="4885"/>
      <c r="C4" s="4912" t="s">
        <v>1159</v>
      </c>
      <c r="D4" s="4913"/>
      <c r="E4" s="4914"/>
      <c r="F4" s="4912" t="s">
        <v>1524</v>
      </c>
      <c r="G4" s="4913"/>
      <c r="H4" s="4914"/>
      <c r="I4" s="4912" t="s">
        <v>1525</v>
      </c>
      <c r="J4" s="4913"/>
      <c r="K4" s="4914"/>
      <c r="L4" s="4912" t="s">
        <v>1526</v>
      </c>
      <c r="M4" s="4913"/>
      <c r="N4" s="4914"/>
      <c r="O4" s="4912" t="s">
        <v>1527</v>
      </c>
      <c r="P4" s="4913"/>
      <c r="Q4" s="4914"/>
      <c r="R4" s="4912" t="s">
        <v>1528</v>
      </c>
      <c r="S4" s="4913"/>
      <c r="T4" s="4914"/>
      <c r="U4" s="4912" t="s">
        <v>1529</v>
      </c>
      <c r="V4" s="4913"/>
      <c r="W4" s="4914"/>
      <c r="X4" s="4912" t="s">
        <v>1530</v>
      </c>
      <c r="Y4" s="4913"/>
      <c r="Z4" s="4914"/>
      <c r="AA4" s="4912" t="s">
        <v>1531</v>
      </c>
      <c r="AB4" s="4913"/>
      <c r="AC4" s="4914"/>
      <c r="AD4" s="4912" t="s">
        <v>95</v>
      </c>
      <c r="AE4" s="4913"/>
      <c r="AF4" s="4914"/>
    </row>
    <row r="5" spans="1:32" s="1005" customFormat="1" ht="23.1" customHeight="1">
      <c r="A5" s="1009"/>
      <c r="B5" s="2085"/>
      <c r="C5" s="4907" t="s">
        <v>883</v>
      </c>
      <c r="D5" s="4908"/>
      <c r="E5" s="4909"/>
      <c r="F5" s="4907" t="s">
        <v>1532</v>
      </c>
      <c r="G5" s="4908"/>
      <c r="H5" s="4909"/>
      <c r="I5" s="4907" t="s">
        <v>1533</v>
      </c>
      <c r="J5" s="4908"/>
      <c r="K5" s="4909"/>
      <c r="L5" s="4907" t="s">
        <v>1534</v>
      </c>
      <c r="M5" s="4908"/>
      <c r="N5" s="4909"/>
      <c r="O5" s="4907" t="s">
        <v>1535</v>
      </c>
      <c r="P5" s="4908"/>
      <c r="Q5" s="4909"/>
      <c r="R5" s="4907" t="s">
        <v>1536</v>
      </c>
      <c r="S5" s="4908"/>
      <c r="T5" s="4909"/>
      <c r="U5" s="4907" t="s">
        <v>1537</v>
      </c>
      <c r="V5" s="4908"/>
      <c r="W5" s="4909"/>
      <c r="X5" s="4907" t="s">
        <v>1538</v>
      </c>
      <c r="Y5" s="4908"/>
      <c r="Z5" s="4909"/>
      <c r="AA5" s="4907" t="s">
        <v>1539</v>
      </c>
      <c r="AB5" s="4908"/>
      <c r="AC5" s="4909"/>
      <c r="AD5" s="4907" t="s">
        <v>96</v>
      </c>
      <c r="AE5" s="4908"/>
      <c r="AF5" s="4909"/>
    </row>
    <row r="6" spans="1:32" s="1005" customFormat="1" ht="27" customHeight="1">
      <c r="A6" s="4886" t="s">
        <v>1038</v>
      </c>
      <c r="B6" s="4887"/>
      <c r="C6" s="2086" t="s">
        <v>572</v>
      </c>
      <c r="D6" s="2086" t="s">
        <v>573</v>
      </c>
      <c r="E6" s="2086" t="s">
        <v>95</v>
      </c>
      <c r="F6" s="2086" t="s">
        <v>572</v>
      </c>
      <c r="G6" s="2086" t="s">
        <v>573</v>
      </c>
      <c r="H6" s="2086" t="s">
        <v>95</v>
      </c>
      <c r="I6" s="2086" t="s">
        <v>572</v>
      </c>
      <c r="J6" s="2086" t="s">
        <v>573</v>
      </c>
      <c r="K6" s="2086" t="s">
        <v>95</v>
      </c>
      <c r="L6" s="2086" t="s">
        <v>572</v>
      </c>
      <c r="M6" s="2086" t="s">
        <v>573</v>
      </c>
      <c r="N6" s="2086" t="s">
        <v>95</v>
      </c>
      <c r="O6" s="2086" t="s">
        <v>572</v>
      </c>
      <c r="P6" s="2086" t="s">
        <v>573</v>
      </c>
      <c r="Q6" s="2086" t="s">
        <v>95</v>
      </c>
      <c r="R6" s="2086" t="s">
        <v>572</v>
      </c>
      <c r="S6" s="2086" t="s">
        <v>573</v>
      </c>
      <c r="T6" s="2086" t="s">
        <v>95</v>
      </c>
      <c r="U6" s="2086" t="s">
        <v>572</v>
      </c>
      <c r="V6" s="2086" t="s">
        <v>573</v>
      </c>
      <c r="W6" s="2086" t="s">
        <v>95</v>
      </c>
      <c r="X6" s="2086" t="s">
        <v>572</v>
      </c>
      <c r="Y6" s="2086" t="s">
        <v>573</v>
      </c>
      <c r="Z6" s="2086" t="s">
        <v>95</v>
      </c>
      <c r="AA6" s="2086" t="s">
        <v>572</v>
      </c>
      <c r="AB6" s="2086" t="s">
        <v>573</v>
      </c>
      <c r="AC6" s="2086" t="s">
        <v>95</v>
      </c>
      <c r="AD6" s="2086" t="s">
        <v>572</v>
      </c>
      <c r="AE6" s="2086" t="s">
        <v>573</v>
      </c>
      <c r="AF6" s="2086" t="s">
        <v>95</v>
      </c>
    </row>
    <row r="7" spans="1:32" s="1005" customFormat="1" ht="23.1" customHeight="1">
      <c r="A7" s="1018"/>
      <c r="B7" s="2019"/>
      <c r="C7" s="2087" t="s">
        <v>561</v>
      </c>
      <c r="D7" s="2087" t="s">
        <v>562</v>
      </c>
      <c r="E7" s="2087" t="s">
        <v>96</v>
      </c>
      <c r="F7" s="2087" t="s">
        <v>561</v>
      </c>
      <c r="G7" s="2087" t="s">
        <v>562</v>
      </c>
      <c r="H7" s="2087" t="s">
        <v>96</v>
      </c>
      <c r="I7" s="2087" t="s">
        <v>561</v>
      </c>
      <c r="J7" s="2087" t="s">
        <v>562</v>
      </c>
      <c r="K7" s="2087" t="s">
        <v>96</v>
      </c>
      <c r="L7" s="2087" t="s">
        <v>561</v>
      </c>
      <c r="M7" s="2087" t="s">
        <v>562</v>
      </c>
      <c r="N7" s="2087" t="s">
        <v>96</v>
      </c>
      <c r="O7" s="2087" t="s">
        <v>561</v>
      </c>
      <c r="P7" s="2087" t="s">
        <v>562</v>
      </c>
      <c r="Q7" s="2087" t="s">
        <v>96</v>
      </c>
      <c r="R7" s="2087" t="s">
        <v>561</v>
      </c>
      <c r="S7" s="2087" t="s">
        <v>562</v>
      </c>
      <c r="T7" s="2087" t="s">
        <v>96</v>
      </c>
      <c r="U7" s="2087" t="s">
        <v>561</v>
      </c>
      <c r="V7" s="2087" t="s">
        <v>562</v>
      </c>
      <c r="W7" s="2087" t="s">
        <v>96</v>
      </c>
      <c r="X7" s="2087" t="s">
        <v>561</v>
      </c>
      <c r="Y7" s="2087" t="s">
        <v>562</v>
      </c>
      <c r="Z7" s="2087" t="s">
        <v>96</v>
      </c>
      <c r="AA7" s="2087" t="s">
        <v>561</v>
      </c>
      <c r="AB7" s="2087" t="s">
        <v>562</v>
      </c>
      <c r="AC7" s="2087" t="s">
        <v>96</v>
      </c>
      <c r="AD7" s="2087" t="s">
        <v>561</v>
      </c>
      <c r="AE7" s="2087" t="s">
        <v>562</v>
      </c>
      <c r="AF7" s="2087" t="s">
        <v>96</v>
      </c>
    </row>
    <row r="8" spans="1:32" s="1005" customFormat="1" ht="41.1" customHeight="1">
      <c r="A8" s="2023" t="s">
        <v>1040</v>
      </c>
      <c r="B8" s="1025" t="s">
        <v>1039</v>
      </c>
      <c r="C8" s="1063">
        <v>134</v>
      </c>
      <c r="D8" s="2045">
        <v>7527</v>
      </c>
      <c r="E8" s="1024">
        <f t="shared" ref="E8:E19" si="0">SUM(C8:D8)</f>
        <v>7661</v>
      </c>
      <c r="F8" s="1063">
        <v>299</v>
      </c>
      <c r="G8" s="1063">
        <v>11321</v>
      </c>
      <c r="H8" s="1063">
        <f t="shared" ref="H8:H19" si="1">SUM(F8:G8)</f>
        <v>11620</v>
      </c>
      <c r="I8" s="1063">
        <v>5</v>
      </c>
      <c r="J8" s="1063">
        <v>75</v>
      </c>
      <c r="K8" s="1063">
        <f t="shared" ref="K8:K19" si="2">SUM(I8:J8)</f>
        <v>80</v>
      </c>
      <c r="L8" s="1063">
        <v>2</v>
      </c>
      <c r="M8" s="1063">
        <v>44</v>
      </c>
      <c r="N8" s="1063">
        <f t="shared" ref="N8:N19" si="3">SUM(L8:M8)</f>
        <v>46</v>
      </c>
      <c r="O8" s="1063">
        <v>0</v>
      </c>
      <c r="P8" s="1063">
        <v>4</v>
      </c>
      <c r="Q8" s="1063">
        <f t="shared" ref="Q8:Q19" si="4">SUM(O8:P8)</f>
        <v>4</v>
      </c>
      <c r="R8" s="1063">
        <v>0</v>
      </c>
      <c r="S8" s="1063">
        <v>27</v>
      </c>
      <c r="T8" s="1063">
        <f t="shared" ref="T8:T19" si="5">SUM(R8:S8)</f>
        <v>27</v>
      </c>
      <c r="U8" s="1063">
        <v>0</v>
      </c>
      <c r="V8" s="1063">
        <v>13</v>
      </c>
      <c r="W8" s="1063">
        <f t="shared" ref="W8:W19" si="6">SUM(U8:V8)</f>
        <v>13</v>
      </c>
      <c r="X8" s="1063">
        <v>0</v>
      </c>
      <c r="Y8" s="1063">
        <v>0</v>
      </c>
      <c r="Z8" s="1063">
        <f t="shared" ref="Z8:Z19" si="7">SUM(X8:Y8)</f>
        <v>0</v>
      </c>
      <c r="AA8" s="1063">
        <v>4</v>
      </c>
      <c r="AB8" s="1063">
        <v>128</v>
      </c>
      <c r="AC8" s="1063">
        <f t="shared" ref="AC8:AC19" si="8">SUM(AA8:AB8)</f>
        <v>132</v>
      </c>
      <c r="AD8" s="1063">
        <f>C8+F8+I8+L8+O8+R8+U8+X8+AA8</f>
        <v>444</v>
      </c>
      <c r="AE8" s="1063">
        <f>D8+G8+J8+M8+P8+S8+V8+Y8+AB8</f>
        <v>19139</v>
      </c>
      <c r="AF8" s="1063">
        <f t="shared" ref="AF8:AF19" si="9">SUM(AD8:AE8)</f>
        <v>19583</v>
      </c>
    </row>
    <row r="9" spans="1:32" s="1005" customFormat="1" ht="41.1" customHeight="1">
      <c r="A9" s="1032" t="s">
        <v>1246</v>
      </c>
      <c r="B9" s="1031" t="s">
        <v>1042</v>
      </c>
      <c r="C9" s="2025">
        <v>75</v>
      </c>
      <c r="D9" s="2047">
        <v>2633</v>
      </c>
      <c r="E9" s="2037">
        <f t="shared" si="0"/>
        <v>2708</v>
      </c>
      <c r="F9" s="2025">
        <v>190</v>
      </c>
      <c r="G9" s="2025">
        <v>6190</v>
      </c>
      <c r="H9" s="2025">
        <f t="shared" si="1"/>
        <v>6380</v>
      </c>
      <c r="I9" s="2025">
        <v>6</v>
      </c>
      <c r="J9" s="2025">
        <v>21</v>
      </c>
      <c r="K9" s="2025">
        <f t="shared" si="2"/>
        <v>27</v>
      </c>
      <c r="L9" s="2025">
        <v>0</v>
      </c>
      <c r="M9" s="2025">
        <v>40</v>
      </c>
      <c r="N9" s="2025">
        <f t="shared" si="3"/>
        <v>40</v>
      </c>
      <c r="O9" s="2025">
        <v>0</v>
      </c>
      <c r="P9" s="2025">
        <v>0</v>
      </c>
      <c r="Q9" s="2025">
        <f t="shared" si="4"/>
        <v>0</v>
      </c>
      <c r="R9" s="2025">
        <v>0</v>
      </c>
      <c r="S9" s="2025">
        <v>0</v>
      </c>
      <c r="T9" s="2025">
        <f t="shared" si="5"/>
        <v>0</v>
      </c>
      <c r="U9" s="2025">
        <v>0</v>
      </c>
      <c r="V9" s="2025">
        <v>5</v>
      </c>
      <c r="W9" s="2025">
        <f t="shared" si="6"/>
        <v>5</v>
      </c>
      <c r="X9" s="2025">
        <v>0</v>
      </c>
      <c r="Y9" s="2025">
        <v>0</v>
      </c>
      <c r="Z9" s="2025">
        <f t="shared" si="7"/>
        <v>0</v>
      </c>
      <c r="AA9" s="2025">
        <v>1</v>
      </c>
      <c r="AB9" s="2025">
        <v>2</v>
      </c>
      <c r="AC9" s="2025">
        <f t="shared" si="8"/>
        <v>3</v>
      </c>
      <c r="AD9" s="1063">
        <f>C9+F9+I9+L9+O9+R9+U9+X9+AA9</f>
        <v>272</v>
      </c>
      <c r="AE9" s="1063">
        <f>D9+G9+J9+M9+P9+S9+V9+Y9+AB9</f>
        <v>8891</v>
      </c>
      <c r="AF9" s="2025">
        <f t="shared" si="9"/>
        <v>9163</v>
      </c>
    </row>
    <row r="10" spans="1:32" s="1005" customFormat="1" ht="41.1" customHeight="1">
      <c r="A10" s="2027" t="s">
        <v>1045</v>
      </c>
      <c r="B10" s="1039" t="s">
        <v>1044</v>
      </c>
      <c r="C10" s="2029">
        <f>SUM(C8:C9)</f>
        <v>209</v>
      </c>
      <c r="D10" s="2049">
        <f>SUM(D8:D9)</f>
        <v>10160</v>
      </c>
      <c r="E10" s="2050">
        <f t="shared" si="0"/>
        <v>10369</v>
      </c>
      <c r="F10" s="2029">
        <f>SUM(F8:F9)</f>
        <v>489</v>
      </c>
      <c r="G10" s="2029">
        <f>SUM(G8:G9)</f>
        <v>17511</v>
      </c>
      <c r="H10" s="2029">
        <f t="shared" si="1"/>
        <v>18000</v>
      </c>
      <c r="I10" s="2029">
        <f>SUM(I8:I9)</f>
        <v>11</v>
      </c>
      <c r="J10" s="2029">
        <f>SUM(J8:J9)</f>
        <v>96</v>
      </c>
      <c r="K10" s="2029">
        <f t="shared" si="2"/>
        <v>107</v>
      </c>
      <c r="L10" s="2029">
        <f>SUM(L8:L9)</f>
        <v>2</v>
      </c>
      <c r="M10" s="2029">
        <f>SUM(M8:M9)</f>
        <v>84</v>
      </c>
      <c r="N10" s="2029">
        <f t="shared" si="3"/>
        <v>86</v>
      </c>
      <c r="O10" s="2029">
        <f>SUM(O8:O9)</f>
        <v>0</v>
      </c>
      <c r="P10" s="2029">
        <f>SUM(P8:P9)</f>
        <v>4</v>
      </c>
      <c r="Q10" s="2029">
        <f t="shared" si="4"/>
        <v>4</v>
      </c>
      <c r="R10" s="2029">
        <f>SUM(R8:R9)</f>
        <v>0</v>
      </c>
      <c r="S10" s="2029">
        <f>SUM(S8:S9)</f>
        <v>27</v>
      </c>
      <c r="T10" s="2029">
        <f t="shared" si="5"/>
        <v>27</v>
      </c>
      <c r="U10" s="2029">
        <f>SUM(U8:U9)</f>
        <v>0</v>
      </c>
      <c r="V10" s="2029">
        <f>SUM(V8:V9)</f>
        <v>18</v>
      </c>
      <c r="W10" s="2029">
        <f t="shared" si="6"/>
        <v>18</v>
      </c>
      <c r="X10" s="2029">
        <f>SUM(X8:X9)</f>
        <v>0</v>
      </c>
      <c r="Y10" s="2029">
        <f>SUM(Y8:Y9)</f>
        <v>0</v>
      </c>
      <c r="Z10" s="2029">
        <f t="shared" si="7"/>
        <v>0</v>
      </c>
      <c r="AA10" s="2029">
        <f>SUM(AA8:AA9)</f>
        <v>5</v>
      </c>
      <c r="AB10" s="2029">
        <f>SUM(AB8:AB9)</f>
        <v>130</v>
      </c>
      <c r="AC10" s="2029">
        <f t="shared" si="8"/>
        <v>135</v>
      </c>
      <c r="AD10" s="2029">
        <f>SUM(AD8:AD9)</f>
        <v>716</v>
      </c>
      <c r="AE10" s="2029">
        <f>SUM(AE8:AE9)</f>
        <v>28030</v>
      </c>
      <c r="AF10" s="2029">
        <f t="shared" si="9"/>
        <v>28746</v>
      </c>
    </row>
    <row r="11" spans="1:32" s="1005" customFormat="1" ht="41.1" customHeight="1">
      <c r="A11" s="2023" t="s">
        <v>1046</v>
      </c>
      <c r="B11" s="1025" t="s">
        <v>1039</v>
      </c>
      <c r="C11" s="1063">
        <v>633</v>
      </c>
      <c r="D11" s="2045">
        <v>3070</v>
      </c>
      <c r="E11" s="1024">
        <f>SUM(C11:D11)</f>
        <v>3703</v>
      </c>
      <c r="F11" s="1063">
        <v>379</v>
      </c>
      <c r="G11" s="1063">
        <v>1450</v>
      </c>
      <c r="H11" s="1063">
        <f>SUM(F11:G11)</f>
        <v>1829</v>
      </c>
      <c r="I11" s="1063">
        <v>1</v>
      </c>
      <c r="J11" s="1063">
        <v>4</v>
      </c>
      <c r="K11" s="1063">
        <f>SUM(I11:J11)</f>
        <v>5</v>
      </c>
      <c r="L11" s="1063">
        <v>0</v>
      </c>
      <c r="M11" s="1063">
        <v>0</v>
      </c>
      <c r="N11" s="1063">
        <f>SUM(L11:M11)</f>
        <v>0</v>
      </c>
      <c r="O11" s="1063">
        <v>0</v>
      </c>
      <c r="P11" s="1063">
        <v>1</v>
      </c>
      <c r="Q11" s="1063">
        <f t="shared" si="4"/>
        <v>1</v>
      </c>
      <c r="R11" s="1063">
        <v>0</v>
      </c>
      <c r="S11" s="1063">
        <v>0</v>
      </c>
      <c r="T11" s="1063">
        <f t="shared" si="5"/>
        <v>0</v>
      </c>
      <c r="U11" s="1063">
        <v>2</v>
      </c>
      <c r="V11" s="1063">
        <v>2</v>
      </c>
      <c r="W11" s="1063">
        <f t="shared" si="6"/>
        <v>4</v>
      </c>
      <c r="X11" s="1063">
        <v>0</v>
      </c>
      <c r="Y11" s="1063">
        <v>0</v>
      </c>
      <c r="Z11" s="1063">
        <f t="shared" si="7"/>
        <v>0</v>
      </c>
      <c r="AA11" s="1063">
        <v>13</v>
      </c>
      <c r="AB11" s="1063">
        <v>182</v>
      </c>
      <c r="AC11" s="1063">
        <f t="shared" si="8"/>
        <v>195</v>
      </c>
      <c r="AD11" s="1063">
        <f>C11+F11+I11+L11+O11+R11+U11+X11+AA11</f>
        <v>1028</v>
      </c>
      <c r="AE11" s="1063">
        <f>D11+G11+J11+M11+P11+S11+V11+Y11+AB11</f>
        <v>4709</v>
      </c>
      <c r="AF11" s="1063">
        <f t="shared" si="9"/>
        <v>5737</v>
      </c>
    </row>
    <row r="12" spans="1:32" s="1005" customFormat="1" ht="41.1" customHeight="1">
      <c r="A12" s="1032" t="s">
        <v>1047</v>
      </c>
      <c r="B12" s="1031" t="s">
        <v>1042</v>
      </c>
      <c r="C12" s="2025">
        <v>730</v>
      </c>
      <c r="D12" s="2047">
        <v>17821</v>
      </c>
      <c r="E12" s="2037">
        <f>SUM(C12:D12)</f>
        <v>18551</v>
      </c>
      <c r="F12" s="2025">
        <v>410</v>
      </c>
      <c r="G12" s="2025">
        <v>16812</v>
      </c>
      <c r="H12" s="2025">
        <f>SUM(F12:G12)</f>
        <v>17222</v>
      </c>
      <c r="I12" s="2025">
        <v>1</v>
      </c>
      <c r="J12" s="2025">
        <v>102</v>
      </c>
      <c r="K12" s="2025">
        <f>SUM(I12:J12)</f>
        <v>103</v>
      </c>
      <c r="L12" s="2025">
        <v>1</v>
      </c>
      <c r="M12" s="2025">
        <v>1</v>
      </c>
      <c r="N12" s="2025">
        <f>SUM(L12:M12)</f>
        <v>2</v>
      </c>
      <c r="O12" s="2025">
        <v>0</v>
      </c>
      <c r="P12" s="2025">
        <v>1</v>
      </c>
      <c r="Q12" s="2025">
        <f t="shared" si="4"/>
        <v>1</v>
      </c>
      <c r="R12" s="2025">
        <v>0</v>
      </c>
      <c r="S12" s="2025">
        <v>0</v>
      </c>
      <c r="T12" s="2025">
        <f t="shared" si="5"/>
        <v>0</v>
      </c>
      <c r="U12" s="2025">
        <v>0</v>
      </c>
      <c r="V12" s="2025">
        <v>5</v>
      </c>
      <c r="W12" s="2025">
        <f t="shared" si="6"/>
        <v>5</v>
      </c>
      <c r="X12" s="2025">
        <v>0</v>
      </c>
      <c r="Y12" s="2025">
        <v>0</v>
      </c>
      <c r="Z12" s="2025">
        <f t="shared" si="7"/>
        <v>0</v>
      </c>
      <c r="AA12" s="2025">
        <v>0</v>
      </c>
      <c r="AB12" s="2025">
        <v>147</v>
      </c>
      <c r="AC12" s="2025">
        <f t="shared" si="8"/>
        <v>147</v>
      </c>
      <c r="AD12" s="1063">
        <f>C12+F12+I12+L12+O12+R12+U12+X12+AA12</f>
        <v>1142</v>
      </c>
      <c r="AE12" s="1063">
        <f>D12+G12+J12+M12+P12+S12+V12+Y12+AB12</f>
        <v>34889</v>
      </c>
      <c r="AF12" s="2025">
        <f t="shared" si="9"/>
        <v>36031</v>
      </c>
    </row>
    <row r="13" spans="1:32" s="1005" customFormat="1" ht="41.1" customHeight="1">
      <c r="A13" s="2027" t="s">
        <v>121</v>
      </c>
      <c r="B13" s="1039" t="s">
        <v>1044</v>
      </c>
      <c r="C13" s="2029">
        <f>SUM(C11:C12)</f>
        <v>1363</v>
      </c>
      <c r="D13" s="2049">
        <f>SUM(D11:D12)</f>
        <v>20891</v>
      </c>
      <c r="E13" s="2050">
        <f t="shared" si="0"/>
        <v>22254</v>
      </c>
      <c r="F13" s="2029">
        <f>SUM(F11:F12)</f>
        <v>789</v>
      </c>
      <c r="G13" s="2029">
        <f>SUM(G11:G12)</f>
        <v>18262</v>
      </c>
      <c r="H13" s="2029">
        <f t="shared" si="1"/>
        <v>19051</v>
      </c>
      <c r="I13" s="2029">
        <f>SUM(I11:I12)</f>
        <v>2</v>
      </c>
      <c r="J13" s="2029">
        <f>SUM(J11:J12)</f>
        <v>106</v>
      </c>
      <c r="K13" s="2029">
        <f t="shared" si="2"/>
        <v>108</v>
      </c>
      <c r="L13" s="2029">
        <f>SUM(L11:L12)</f>
        <v>1</v>
      </c>
      <c r="M13" s="2029">
        <f>SUM(M11:M12)</f>
        <v>1</v>
      </c>
      <c r="N13" s="2029">
        <f t="shared" si="3"/>
        <v>2</v>
      </c>
      <c r="O13" s="2029">
        <f>SUM(O11:O12)</f>
        <v>0</v>
      </c>
      <c r="P13" s="2029">
        <f>SUM(P11:P12)</f>
        <v>2</v>
      </c>
      <c r="Q13" s="2029">
        <f t="shared" si="4"/>
        <v>2</v>
      </c>
      <c r="R13" s="2029">
        <f>SUM(R11:R12)</f>
        <v>0</v>
      </c>
      <c r="S13" s="2029">
        <f>SUM(S11:S12)</f>
        <v>0</v>
      </c>
      <c r="T13" s="2029">
        <f t="shared" si="5"/>
        <v>0</v>
      </c>
      <c r="U13" s="2029">
        <f>SUM(U11:U12)</f>
        <v>2</v>
      </c>
      <c r="V13" s="2029">
        <f>SUM(V11:V12)</f>
        <v>7</v>
      </c>
      <c r="W13" s="2029">
        <f t="shared" si="6"/>
        <v>9</v>
      </c>
      <c r="X13" s="2029">
        <f>SUM(X11:X12)</f>
        <v>0</v>
      </c>
      <c r="Y13" s="2029">
        <f>SUM(Y11:Y12)</f>
        <v>0</v>
      </c>
      <c r="Z13" s="2029">
        <f t="shared" si="7"/>
        <v>0</v>
      </c>
      <c r="AA13" s="2029">
        <f>SUM(AA11:AA12)</f>
        <v>13</v>
      </c>
      <c r="AB13" s="2029">
        <f>SUM(AB11:AB12)</f>
        <v>329</v>
      </c>
      <c r="AC13" s="2029">
        <f t="shared" si="8"/>
        <v>342</v>
      </c>
      <c r="AD13" s="2029">
        <f>SUM(AD11:AD12)</f>
        <v>2170</v>
      </c>
      <c r="AE13" s="2029">
        <f>SUM(AE11:AE12)</f>
        <v>39598</v>
      </c>
      <c r="AF13" s="2029">
        <f t="shared" si="9"/>
        <v>41768</v>
      </c>
    </row>
    <row r="14" spans="1:32" s="1005" customFormat="1" ht="41.1" customHeight="1">
      <c r="A14" s="2023" t="s">
        <v>1048</v>
      </c>
      <c r="B14" s="1025" t="s">
        <v>1039</v>
      </c>
      <c r="C14" s="1063">
        <v>68</v>
      </c>
      <c r="D14" s="2045">
        <v>667</v>
      </c>
      <c r="E14" s="1024">
        <f>SUM(C14:D14)</f>
        <v>735</v>
      </c>
      <c r="F14" s="1063">
        <v>4</v>
      </c>
      <c r="G14" s="1063">
        <v>31</v>
      </c>
      <c r="H14" s="1063">
        <f>SUM(F14:G14)</f>
        <v>35</v>
      </c>
      <c r="I14" s="1063">
        <v>0</v>
      </c>
      <c r="J14" s="1063">
        <v>0</v>
      </c>
      <c r="K14" s="1063">
        <f>SUM(I14:J14)</f>
        <v>0</v>
      </c>
      <c r="L14" s="1063">
        <v>0</v>
      </c>
      <c r="M14" s="1063">
        <v>0</v>
      </c>
      <c r="N14" s="1063">
        <f>SUM(L14:M14)</f>
        <v>0</v>
      </c>
      <c r="O14" s="1063">
        <v>0</v>
      </c>
      <c r="P14" s="1063">
        <v>0</v>
      </c>
      <c r="Q14" s="1063">
        <f t="shared" si="4"/>
        <v>0</v>
      </c>
      <c r="R14" s="1063">
        <v>0</v>
      </c>
      <c r="S14" s="1063">
        <v>0</v>
      </c>
      <c r="T14" s="1063">
        <f t="shared" si="5"/>
        <v>0</v>
      </c>
      <c r="U14" s="1063">
        <v>0</v>
      </c>
      <c r="V14" s="1063">
        <v>0</v>
      </c>
      <c r="W14" s="1063">
        <f t="shared" si="6"/>
        <v>0</v>
      </c>
      <c r="X14" s="1063">
        <v>130</v>
      </c>
      <c r="Y14" s="1063">
        <v>12349</v>
      </c>
      <c r="Z14" s="1063">
        <f t="shared" si="7"/>
        <v>12479</v>
      </c>
      <c r="AA14" s="1063">
        <v>281</v>
      </c>
      <c r="AB14" s="1063">
        <v>3076</v>
      </c>
      <c r="AC14" s="1063">
        <f t="shared" si="8"/>
        <v>3357</v>
      </c>
      <c r="AD14" s="1063">
        <f>C14+F14+I14+L14+O14+R14+U14+X14+AA14</f>
        <v>483</v>
      </c>
      <c r="AE14" s="1063">
        <f>D14+G14+J14+M14+P14+S14+V14+Y14+AB14</f>
        <v>16123</v>
      </c>
      <c r="AF14" s="1063">
        <f t="shared" si="9"/>
        <v>16606</v>
      </c>
    </row>
    <row r="15" spans="1:32" s="1005" customFormat="1" ht="41.1" customHeight="1">
      <c r="A15" s="1032"/>
      <c r="B15" s="1031" t="s">
        <v>1042</v>
      </c>
      <c r="C15" s="2025">
        <v>91</v>
      </c>
      <c r="D15" s="2047">
        <v>515</v>
      </c>
      <c r="E15" s="2037">
        <f>SUM(C15:D15)</f>
        <v>606</v>
      </c>
      <c r="F15" s="2025">
        <v>4</v>
      </c>
      <c r="G15" s="2025">
        <v>11</v>
      </c>
      <c r="H15" s="2025">
        <f>SUM(F15:G15)</f>
        <v>15</v>
      </c>
      <c r="I15" s="2025">
        <v>0</v>
      </c>
      <c r="J15" s="2025">
        <v>0</v>
      </c>
      <c r="K15" s="2025">
        <f>SUM(I15:J15)</f>
        <v>0</v>
      </c>
      <c r="L15" s="2025">
        <v>0</v>
      </c>
      <c r="M15" s="2025">
        <v>0</v>
      </c>
      <c r="N15" s="2025">
        <f>SUM(L15:M15)</f>
        <v>0</v>
      </c>
      <c r="O15" s="2025">
        <v>0</v>
      </c>
      <c r="P15" s="2025">
        <v>0</v>
      </c>
      <c r="Q15" s="2025">
        <f t="shared" si="4"/>
        <v>0</v>
      </c>
      <c r="R15" s="2025">
        <v>0</v>
      </c>
      <c r="S15" s="2025">
        <v>0</v>
      </c>
      <c r="T15" s="2025">
        <f t="shared" si="5"/>
        <v>0</v>
      </c>
      <c r="U15" s="2025">
        <v>0</v>
      </c>
      <c r="V15" s="2025">
        <v>0</v>
      </c>
      <c r="W15" s="2025">
        <f t="shared" si="6"/>
        <v>0</v>
      </c>
      <c r="X15" s="2025">
        <v>0</v>
      </c>
      <c r="Y15" s="2025">
        <v>27</v>
      </c>
      <c r="Z15" s="2025">
        <f t="shared" si="7"/>
        <v>27</v>
      </c>
      <c r="AA15" s="2025">
        <v>0</v>
      </c>
      <c r="AB15" s="2025">
        <v>12</v>
      </c>
      <c r="AC15" s="2025">
        <f t="shared" si="8"/>
        <v>12</v>
      </c>
      <c r="AD15" s="1063">
        <f>C15+F15+I15+L15+O15+R15+U15+X15+AA15</f>
        <v>95</v>
      </c>
      <c r="AE15" s="1063">
        <f>D15+G15+J15+M15+P15+S15+V15+Y15+AB15</f>
        <v>565</v>
      </c>
      <c r="AF15" s="2025">
        <f t="shared" si="9"/>
        <v>660</v>
      </c>
    </row>
    <row r="16" spans="1:32" s="1005" customFormat="1" ht="41.1" customHeight="1">
      <c r="A16" s="2027" t="s">
        <v>1049</v>
      </c>
      <c r="B16" s="1039" t="s">
        <v>1044</v>
      </c>
      <c r="C16" s="2029">
        <f>SUM(C14:C15)</f>
        <v>159</v>
      </c>
      <c r="D16" s="2049">
        <f>SUM(D14:D15)</f>
        <v>1182</v>
      </c>
      <c r="E16" s="2050">
        <f t="shared" si="0"/>
        <v>1341</v>
      </c>
      <c r="F16" s="2029">
        <f>SUM(F14:F15)</f>
        <v>8</v>
      </c>
      <c r="G16" s="2029">
        <f>SUM(G14:G15)</f>
        <v>42</v>
      </c>
      <c r="H16" s="2029">
        <f t="shared" si="1"/>
        <v>50</v>
      </c>
      <c r="I16" s="2029">
        <f>SUM(I14:I15)</f>
        <v>0</v>
      </c>
      <c r="J16" s="2029">
        <f>SUM(J14:J15)</f>
        <v>0</v>
      </c>
      <c r="K16" s="2029">
        <f t="shared" si="2"/>
        <v>0</v>
      </c>
      <c r="L16" s="2029">
        <f>SUM(L14:L15)</f>
        <v>0</v>
      </c>
      <c r="M16" s="2029">
        <f>SUM(M14:M15)</f>
        <v>0</v>
      </c>
      <c r="N16" s="2029">
        <f t="shared" si="3"/>
        <v>0</v>
      </c>
      <c r="O16" s="2029">
        <f>SUM(O14:O15)</f>
        <v>0</v>
      </c>
      <c r="P16" s="2029">
        <f>SUM(P14:P15)</f>
        <v>0</v>
      </c>
      <c r="Q16" s="2029">
        <f t="shared" si="4"/>
        <v>0</v>
      </c>
      <c r="R16" s="2029">
        <f>SUM(R14:R15)</f>
        <v>0</v>
      </c>
      <c r="S16" s="2029">
        <f>SUM(S14:S15)</f>
        <v>0</v>
      </c>
      <c r="T16" s="2029">
        <f t="shared" si="5"/>
        <v>0</v>
      </c>
      <c r="U16" s="2029">
        <f>SUM(U14:U15)</f>
        <v>0</v>
      </c>
      <c r="V16" s="2029">
        <f>SUM(V14:V15)</f>
        <v>0</v>
      </c>
      <c r="W16" s="2029">
        <f t="shared" si="6"/>
        <v>0</v>
      </c>
      <c r="X16" s="2029">
        <f>SUM(X14:X15)</f>
        <v>130</v>
      </c>
      <c r="Y16" s="2029">
        <f>SUM(Y14:Y15)</f>
        <v>12376</v>
      </c>
      <c r="Z16" s="2029">
        <f t="shared" si="7"/>
        <v>12506</v>
      </c>
      <c r="AA16" s="2029">
        <f>SUM(AA14:AA15)</f>
        <v>281</v>
      </c>
      <c r="AB16" s="2029">
        <f>SUM(AB14:AB15)</f>
        <v>3088</v>
      </c>
      <c r="AC16" s="2029">
        <f t="shared" si="8"/>
        <v>3369</v>
      </c>
      <c r="AD16" s="2029">
        <f>SUM(AD14:AD15)</f>
        <v>578</v>
      </c>
      <c r="AE16" s="2029">
        <f>SUM(AE14:AE15)</f>
        <v>16688</v>
      </c>
      <c r="AF16" s="2029">
        <f t="shared" si="9"/>
        <v>17266</v>
      </c>
    </row>
    <row r="17" spans="1:32" s="1005" customFormat="1" ht="41.1" customHeight="1">
      <c r="A17" s="2023" t="s">
        <v>1050</v>
      </c>
      <c r="B17" s="1025" t="s">
        <v>1039</v>
      </c>
      <c r="C17" s="1063">
        <v>1225</v>
      </c>
      <c r="D17" s="2045">
        <v>1988</v>
      </c>
      <c r="E17" s="1024">
        <f>SUM(C17:D17)</f>
        <v>3213</v>
      </c>
      <c r="F17" s="1063">
        <v>547</v>
      </c>
      <c r="G17" s="1063">
        <v>2914</v>
      </c>
      <c r="H17" s="1063">
        <f>SUM(F17:G17)</f>
        <v>3461</v>
      </c>
      <c r="I17" s="1063">
        <v>0</v>
      </c>
      <c r="J17" s="1063">
        <v>10</v>
      </c>
      <c r="K17" s="1063">
        <f>SUM(I17:J17)</f>
        <v>10</v>
      </c>
      <c r="L17" s="1063">
        <v>116</v>
      </c>
      <c r="M17" s="1063">
        <v>209</v>
      </c>
      <c r="N17" s="1063">
        <f>SUM(L17:M17)</f>
        <v>325</v>
      </c>
      <c r="O17" s="1063">
        <v>19</v>
      </c>
      <c r="P17" s="1063">
        <v>149</v>
      </c>
      <c r="Q17" s="1063">
        <f t="shared" si="4"/>
        <v>168</v>
      </c>
      <c r="R17" s="1063">
        <v>256</v>
      </c>
      <c r="S17" s="1063">
        <v>2481</v>
      </c>
      <c r="T17" s="1063">
        <f t="shared" si="5"/>
        <v>2737</v>
      </c>
      <c r="U17" s="1063">
        <v>11</v>
      </c>
      <c r="V17" s="1063">
        <v>141</v>
      </c>
      <c r="W17" s="1063">
        <f t="shared" si="6"/>
        <v>152</v>
      </c>
      <c r="X17" s="1063">
        <v>240</v>
      </c>
      <c r="Y17" s="1063">
        <v>49</v>
      </c>
      <c r="Z17" s="1063">
        <f t="shared" si="7"/>
        <v>289</v>
      </c>
      <c r="AA17" s="1063">
        <v>334</v>
      </c>
      <c r="AB17" s="1063">
        <v>112</v>
      </c>
      <c r="AC17" s="1063">
        <f t="shared" si="8"/>
        <v>446</v>
      </c>
      <c r="AD17" s="1063">
        <f>C17+F17+I17+L17+O17+R17+U17+X17+AA17</f>
        <v>2748</v>
      </c>
      <c r="AE17" s="1063">
        <f>D17+G17+J17+M17+P17+S17+V17+Y17+AB17</f>
        <v>8053</v>
      </c>
      <c r="AF17" s="1063">
        <f t="shared" si="9"/>
        <v>10801</v>
      </c>
    </row>
    <row r="18" spans="1:32" s="1005" customFormat="1" ht="41.1" customHeight="1">
      <c r="A18" s="1032" t="s">
        <v>1051</v>
      </c>
      <c r="B18" s="1031" t="s">
        <v>1042</v>
      </c>
      <c r="C18" s="2025">
        <v>1088</v>
      </c>
      <c r="D18" s="2047">
        <v>2303</v>
      </c>
      <c r="E18" s="2037">
        <f>SUM(C18:D18)</f>
        <v>3391</v>
      </c>
      <c r="F18" s="2025">
        <v>718</v>
      </c>
      <c r="G18" s="2025">
        <v>3008</v>
      </c>
      <c r="H18" s="2025">
        <f>SUM(F18:G18)</f>
        <v>3726</v>
      </c>
      <c r="I18" s="2025">
        <v>4</v>
      </c>
      <c r="J18" s="2025">
        <v>7</v>
      </c>
      <c r="K18" s="2025">
        <f>SUM(I18:J18)</f>
        <v>11</v>
      </c>
      <c r="L18" s="2025">
        <v>78</v>
      </c>
      <c r="M18" s="2025">
        <v>118</v>
      </c>
      <c r="N18" s="2025">
        <f>SUM(L18:M18)</f>
        <v>196</v>
      </c>
      <c r="O18" s="2025">
        <v>36</v>
      </c>
      <c r="P18" s="2025">
        <v>92</v>
      </c>
      <c r="Q18" s="2025">
        <f t="shared" si="4"/>
        <v>128</v>
      </c>
      <c r="R18" s="2025">
        <v>2</v>
      </c>
      <c r="S18" s="2025">
        <v>44</v>
      </c>
      <c r="T18" s="2025">
        <f t="shared" si="5"/>
        <v>46</v>
      </c>
      <c r="U18" s="2025">
        <v>1</v>
      </c>
      <c r="V18" s="2025">
        <v>11</v>
      </c>
      <c r="W18" s="2025">
        <f t="shared" si="6"/>
        <v>12</v>
      </c>
      <c r="X18" s="2025">
        <v>0</v>
      </c>
      <c r="Y18" s="2025">
        <v>0</v>
      </c>
      <c r="Z18" s="2025">
        <f t="shared" si="7"/>
        <v>0</v>
      </c>
      <c r="AA18" s="2025">
        <v>67</v>
      </c>
      <c r="AB18" s="2025">
        <v>98</v>
      </c>
      <c r="AC18" s="2025">
        <f t="shared" si="8"/>
        <v>165</v>
      </c>
      <c r="AD18" s="1063">
        <f>C18+F18+I18+L18+O18+R18+U18+X18+AA18</f>
        <v>1994</v>
      </c>
      <c r="AE18" s="1063">
        <f>D18+G18+J18+M18+P18+S18+V18+Y18+AB18</f>
        <v>5681</v>
      </c>
      <c r="AF18" s="2025">
        <f t="shared" si="9"/>
        <v>7675</v>
      </c>
    </row>
    <row r="19" spans="1:32" s="1005" customFormat="1" ht="41.1" customHeight="1">
      <c r="A19" s="2027" t="s">
        <v>1052</v>
      </c>
      <c r="B19" s="1039" t="s">
        <v>1044</v>
      </c>
      <c r="C19" s="2029">
        <f>SUM(C17:C18)</f>
        <v>2313</v>
      </c>
      <c r="D19" s="2049">
        <f>SUM(D17:D18)</f>
        <v>4291</v>
      </c>
      <c r="E19" s="2050">
        <f t="shared" si="0"/>
        <v>6604</v>
      </c>
      <c r="F19" s="2029">
        <f>SUM(F17:F18)</f>
        <v>1265</v>
      </c>
      <c r="G19" s="2029">
        <f>SUM(G17:G18)</f>
        <v>5922</v>
      </c>
      <c r="H19" s="2029">
        <f t="shared" si="1"/>
        <v>7187</v>
      </c>
      <c r="I19" s="2029">
        <f>SUM(I17:I18)</f>
        <v>4</v>
      </c>
      <c r="J19" s="2029">
        <f>SUM(J17:J18)</f>
        <v>17</v>
      </c>
      <c r="K19" s="2029">
        <f t="shared" si="2"/>
        <v>21</v>
      </c>
      <c r="L19" s="2029">
        <f>SUM(L17:L18)</f>
        <v>194</v>
      </c>
      <c r="M19" s="2029">
        <f>SUM(M17:M18)</f>
        <v>327</v>
      </c>
      <c r="N19" s="2029">
        <f t="shared" si="3"/>
        <v>521</v>
      </c>
      <c r="O19" s="2029">
        <f>SUM(O17:O18)</f>
        <v>55</v>
      </c>
      <c r="P19" s="2029">
        <f>SUM(P17:P18)</f>
        <v>241</v>
      </c>
      <c r="Q19" s="2029">
        <f t="shared" si="4"/>
        <v>296</v>
      </c>
      <c r="R19" s="2029">
        <f>SUM(R17:R18)</f>
        <v>258</v>
      </c>
      <c r="S19" s="2029">
        <f>SUM(S17:S18)</f>
        <v>2525</v>
      </c>
      <c r="T19" s="2029">
        <f t="shared" si="5"/>
        <v>2783</v>
      </c>
      <c r="U19" s="2029">
        <f>SUM(U17:U18)</f>
        <v>12</v>
      </c>
      <c r="V19" s="2029">
        <f>SUM(V17:V18)</f>
        <v>152</v>
      </c>
      <c r="W19" s="2029">
        <f t="shared" si="6"/>
        <v>164</v>
      </c>
      <c r="X19" s="2029">
        <f>SUM(X17:X18)</f>
        <v>240</v>
      </c>
      <c r="Y19" s="2029">
        <f>SUM(Y17:Y18)</f>
        <v>49</v>
      </c>
      <c r="Z19" s="2029">
        <f t="shared" si="7"/>
        <v>289</v>
      </c>
      <c r="AA19" s="2029">
        <f>SUM(AA17:AA18)</f>
        <v>401</v>
      </c>
      <c r="AB19" s="2029">
        <f>SUM(AB17:AB18)</f>
        <v>210</v>
      </c>
      <c r="AC19" s="2029">
        <f t="shared" si="8"/>
        <v>611</v>
      </c>
      <c r="AD19" s="2029">
        <f>SUM(AD17:AD18)</f>
        <v>4742</v>
      </c>
      <c r="AE19" s="2029">
        <f>SUM(AE17:AE18)</f>
        <v>13734</v>
      </c>
      <c r="AF19" s="2029">
        <f t="shared" si="9"/>
        <v>18476</v>
      </c>
    </row>
    <row r="20" spans="1:32" ht="12.95" customHeight="1">
      <c r="A20" s="4910" t="s">
        <v>1540</v>
      </c>
      <c r="B20" s="4910"/>
      <c r="C20" s="4910"/>
      <c r="D20" s="4910"/>
      <c r="E20" s="4910"/>
      <c r="F20" s="4910"/>
      <c r="AF20" s="1069" t="s">
        <v>1237</v>
      </c>
    </row>
    <row r="21" spans="1:32" ht="12.95" customHeight="1">
      <c r="A21" s="4911" t="s">
        <v>1541</v>
      </c>
      <c r="B21" s="4911"/>
      <c r="C21" s="4911"/>
      <c r="D21" s="4911"/>
      <c r="E21" s="4911"/>
      <c r="F21" s="4911"/>
      <c r="AF21" s="1907" t="s">
        <v>1542</v>
      </c>
    </row>
    <row r="22" spans="1:32" ht="34.5" customHeight="1"/>
    <row r="23" spans="1:32" ht="34.5" customHeight="1"/>
    <row r="24" spans="1:32" ht="34.5" customHeight="1"/>
    <row r="25" spans="1:32" ht="34.5" customHeight="1"/>
  </sheetData>
  <dataConsolidate>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26">
    <mergeCell ref="A1:AF1"/>
    <mergeCell ref="A2:AF2"/>
    <mergeCell ref="A4:B4"/>
    <mergeCell ref="C4:E4"/>
    <mergeCell ref="F4:H4"/>
    <mergeCell ref="I4:K4"/>
    <mergeCell ref="L4:N4"/>
    <mergeCell ref="O4:Q4"/>
    <mergeCell ref="R4:T4"/>
    <mergeCell ref="U4:W4"/>
    <mergeCell ref="A21:F21"/>
    <mergeCell ref="X4:Z4"/>
    <mergeCell ref="AA4:AC4"/>
    <mergeCell ref="AD4:AF4"/>
    <mergeCell ref="C5:E5"/>
    <mergeCell ref="F5:H5"/>
    <mergeCell ref="I5:K5"/>
    <mergeCell ref="L5:N5"/>
    <mergeCell ref="O5:Q5"/>
    <mergeCell ref="R5:T5"/>
    <mergeCell ref="U5:W5"/>
    <mergeCell ref="X5:Z5"/>
    <mergeCell ref="AA5:AC5"/>
    <mergeCell ref="AD5:AF5"/>
    <mergeCell ref="A6:B6"/>
    <mergeCell ref="A20:F20"/>
  </mergeCells>
  <printOptions horizontalCentered="1" verticalCentered="1"/>
  <pageMargins left="0.74803149606299213" right="0.74803149606299213" top="0.98425196850393704" bottom="0.98425196850393704" header="0.51181102362204722" footer="0.51181102362204722"/>
  <pageSetup paperSize="9" scale="52" orientation="landscape" r:id="rId17"/>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2E330-58DB-4991-885A-316984105C94}">
  <dimension ref="A1:H82"/>
  <sheetViews>
    <sheetView showGridLines="0" zoomScaleNormal="100" zoomScaleSheetLayoutView="75" workbookViewId="0">
      <selection activeCell="E14" sqref="E14"/>
    </sheetView>
  </sheetViews>
  <sheetFormatPr defaultRowHeight="15.75"/>
  <cols>
    <col min="1" max="1" width="29.5703125" style="2110" customWidth="1"/>
    <col min="2" max="2" width="33.28515625" style="2111" customWidth="1"/>
    <col min="3" max="7" width="14.7109375" style="2088" customWidth="1"/>
    <col min="8" max="256" width="9.140625" style="2088"/>
    <col min="257" max="257" width="29.5703125" style="2088" customWidth="1"/>
    <col min="258" max="258" width="33.28515625" style="2088" customWidth="1"/>
    <col min="259" max="263" width="14.7109375" style="2088" customWidth="1"/>
    <col min="264" max="512" width="9.140625" style="2088"/>
    <col min="513" max="513" width="29.5703125" style="2088" customWidth="1"/>
    <col min="514" max="514" width="33.28515625" style="2088" customWidth="1"/>
    <col min="515" max="519" width="14.7109375" style="2088" customWidth="1"/>
    <col min="520" max="768" width="9.140625" style="2088"/>
    <col min="769" max="769" width="29.5703125" style="2088" customWidth="1"/>
    <col min="770" max="770" width="33.28515625" style="2088" customWidth="1"/>
    <col min="771" max="775" width="14.7109375" style="2088" customWidth="1"/>
    <col min="776" max="1024" width="9.140625" style="2088"/>
    <col min="1025" max="1025" width="29.5703125" style="2088" customWidth="1"/>
    <col min="1026" max="1026" width="33.28515625" style="2088" customWidth="1"/>
    <col min="1027" max="1031" width="14.7109375" style="2088" customWidth="1"/>
    <col min="1032" max="1280" width="9.140625" style="2088"/>
    <col min="1281" max="1281" width="29.5703125" style="2088" customWidth="1"/>
    <col min="1282" max="1282" width="33.28515625" style="2088" customWidth="1"/>
    <col min="1283" max="1287" width="14.7109375" style="2088" customWidth="1"/>
    <col min="1288" max="1536" width="9.140625" style="2088"/>
    <col min="1537" max="1537" width="29.5703125" style="2088" customWidth="1"/>
    <col min="1538" max="1538" width="33.28515625" style="2088" customWidth="1"/>
    <col min="1539" max="1543" width="14.7109375" style="2088" customWidth="1"/>
    <col min="1544" max="1792" width="9.140625" style="2088"/>
    <col min="1793" max="1793" width="29.5703125" style="2088" customWidth="1"/>
    <col min="1794" max="1794" width="33.28515625" style="2088" customWidth="1"/>
    <col min="1795" max="1799" width="14.7109375" style="2088" customWidth="1"/>
    <col min="1800" max="2048" width="9.140625" style="2088"/>
    <col min="2049" max="2049" width="29.5703125" style="2088" customWidth="1"/>
    <col min="2050" max="2050" width="33.28515625" style="2088" customWidth="1"/>
    <col min="2051" max="2055" width="14.7109375" style="2088" customWidth="1"/>
    <col min="2056" max="2304" width="9.140625" style="2088"/>
    <col min="2305" max="2305" width="29.5703125" style="2088" customWidth="1"/>
    <col min="2306" max="2306" width="33.28515625" style="2088" customWidth="1"/>
    <col min="2307" max="2311" width="14.7109375" style="2088" customWidth="1"/>
    <col min="2312" max="2560" width="9.140625" style="2088"/>
    <col min="2561" max="2561" width="29.5703125" style="2088" customWidth="1"/>
    <col min="2562" max="2562" width="33.28515625" style="2088" customWidth="1"/>
    <col min="2563" max="2567" width="14.7109375" style="2088" customWidth="1"/>
    <col min="2568" max="2816" width="9.140625" style="2088"/>
    <col min="2817" max="2817" width="29.5703125" style="2088" customWidth="1"/>
    <col min="2818" max="2818" width="33.28515625" style="2088" customWidth="1"/>
    <col min="2819" max="2823" width="14.7109375" style="2088" customWidth="1"/>
    <col min="2824" max="3072" width="9.140625" style="2088"/>
    <col min="3073" max="3073" width="29.5703125" style="2088" customWidth="1"/>
    <col min="3074" max="3074" width="33.28515625" style="2088" customWidth="1"/>
    <col min="3075" max="3079" width="14.7109375" style="2088" customWidth="1"/>
    <col min="3080" max="3328" width="9.140625" style="2088"/>
    <col min="3329" max="3329" width="29.5703125" style="2088" customWidth="1"/>
    <col min="3330" max="3330" width="33.28515625" style="2088" customWidth="1"/>
    <col min="3331" max="3335" width="14.7109375" style="2088" customWidth="1"/>
    <col min="3336" max="3584" width="9.140625" style="2088"/>
    <col min="3585" max="3585" width="29.5703125" style="2088" customWidth="1"/>
    <col min="3586" max="3586" width="33.28515625" style="2088" customWidth="1"/>
    <col min="3587" max="3591" width="14.7109375" style="2088" customWidth="1"/>
    <col min="3592" max="3840" width="9.140625" style="2088"/>
    <col min="3841" max="3841" width="29.5703125" style="2088" customWidth="1"/>
    <col min="3842" max="3842" width="33.28515625" style="2088" customWidth="1"/>
    <col min="3843" max="3847" width="14.7109375" style="2088" customWidth="1"/>
    <col min="3848" max="4096" width="9.140625" style="2088"/>
    <col min="4097" max="4097" width="29.5703125" style="2088" customWidth="1"/>
    <col min="4098" max="4098" width="33.28515625" style="2088" customWidth="1"/>
    <col min="4099" max="4103" width="14.7109375" style="2088" customWidth="1"/>
    <col min="4104" max="4352" width="9.140625" style="2088"/>
    <col min="4353" max="4353" width="29.5703125" style="2088" customWidth="1"/>
    <col min="4354" max="4354" width="33.28515625" style="2088" customWidth="1"/>
    <col min="4355" max="4359" width="14.7109375" style="2088" customWidth="1"/>
    <col min="4360" max="4608" width="9.140625" style="2088"/>
    <col min="4609" max="4609" width="29.5703125" style="2088" customWidth="1"/>
    <col min="4610" max="4610" width="33.28515625" style="2088" customWidth="1"/>
    <col min="4611" max="4615" width="14.7109375" style="2088" customWidth="1"/>
    <col min="4616" max="4864" width="9.140625" style="2088"/>
    <col min="4865" max="4865" width="29.5703125" style="2088" customWidth="1"/>
    <col min="4866" max="4866" width="33.28515625" style="2088" customWidth="1"/>
    <col min="4867" max="4871" width="14.7109375" style="2088" customWidth="1"/>
    <col min="4872" max="5120" width="9.140625" style="2088"/>
    <col min="5121" max="5121" width="29.5703125" style="2088" customWidth="1"/>
    <col min="5122" max="5122" width="33.28515625" style="2088" customWidth="1"/>
    <col min="5123" max="5127" width="14.7109375" style="2088" customWidth="1"/>
    <col min="5128" max="5376" width="9.140625" style="2088"/>
    <col min="5377" max="5377" width="29.5703125" style="2088" customWidth="1"/>
    <col min="5378" max="5378" width="33.28515625" style="2088" customWidth="1"/>
    <col min="5379" max="5383" width="14.7109375" style="2088" customWidth="1"/>
    <col min="5384" max="5632" width="9.140625" style="2088"/>
    <col min="5633" max="5633" width="29.5703125" style="2088" customWidth="1"/>
    <col min="5634" max="5634" width="33.28515625" style="2088" customWidth="1"/>
    <col min="5635" max="5639" width="14.7109375" style="2088" customWidth="1"/>
    <col min="5640" max="5888" width="9.140625" style="2088"/>
    <col min="5889" max="5889" width="29.5703125" style="2088" customWidth="1"/>
    <col min="5890" max="5890" width="33.28515625" style="2088" customWidth="1"/>
    <col min="5891" max="5895" width="14.7109375" style="2088" customWidth="1"/>
    <col min="5896" max="6144" width="9.140625" style="2088"/>
    <col min="6145" max="6145" width="29.5703125" style="2088" customWidth="1"/>
    <col min="6146" max="6146" width="33.28515625" style="2088" customWidth="1"/>
    <col min="6147" max="6151" width="14.7109375" style="2088" customWidth="1"/>
    <col min="6152" max="6400" width="9.140625" style="2088"/>
    <col min="6401" max="6401" width="29.5703125" style="2088" customWidth="1"/>
    <col min="6402" max="6402" width="33.28515625" style="2088" customWidth="1"/>
    <col min="6403" max="6407" width="14.7109375" style="2088" customWidth="1"/>
    <col min="6408" max="6656" width="9.140625" style="2088"/>
    <col min="6657" max="6657" width="29.5703125" style="2088" customWidth="1"/>
    <col min="6658" max="6658" width="33.28515625" style="2088" customWidth="1"/>
    <col min="6659" max="6663" width="14.7109375" style="2088" customWidth="1"/>
    <col min="6664" max="6912" width="9.140625" style="2088"/>
    <col min="6913" max="6913" width="29.5703125" style="2088" customWidth="1"/>
    <col min="6914" max="6914" width="33.28515625" style="2088" customWidth="1"/>
    <col min="6915" max="6919" width="14.7109375" style="2088" customWidth="1"/>
    <col min="6920" max="7168" width="9.140625" style="2088"/>
    <col min="7169" max="7169" width="29.5703125" style="2088" customWidth="1"/>
    <col min="7170" max="7170" width="33.28515625" style="2088" customWidth="1"/>
    <col min="7171" max="7175" width="14.7109375" style="2088" customWidth="1"/>
    <col min="7176" max="7424" width="9.140625" style="2088"/>
    <col min="7425" max="7425" width="29.5703125" style="2088" customWidth="1"/>
    <col min="7426" max="7426" width="33.28515625" style="2088" customWidth="1"/>
    <col min="7427" max="7431" width="14.7109375" style="2088" customWidth="1"/>
    <col min="7432" max="7680" width="9.140625" style="2088"/>
    <col min="7681" max="7681" width="29.5703125" style="2088" customWidth="1"/>
    <col min="7682" max="7682" width="33.28515625" style="2088" customWidth="1"/>
    <col min="7683" max="7687" width="14.7109375" style="2088" customWidth="1"/>
    <col min="7688" max="7936" width="9.140625" style="2088"/>
    <col min="7937" max="7937" width="29.5703125" style="2088" customWidth="1"/>
    <col min="7938" max="7938" width="33.28515625" style="2088" customWidth="1"/>
    <col min="7939" max="7943" width="14.7109375" style="2088" customWidth="1"/>
    <col min="7944" max="8192" width="9.140625" style="2088"/>
    <col min="8193" max="8193" width="29.5703125" style="2088" customWidth="1"/>
    <col min="8194" max="8194" width="33.28515625" style="2088" customWidth="1"/>
    <col min="8195" max="8199" width="14.7109375" style="2088" customWidth="1"/>
    <col min="8200" max="8448" width="9.140625" style="2088"/>
    <col min="8449" max="8449" width="29.5703125" style="2088" customWidth="1"/>
    <col min="8450" max="8450" width="33.28515625" style="2088" customWidth="1"/>
    <col min="8451" max="8455" width="14.7109375" style="2088" customWidth="1"/>
    <col min="8456" max="8704" width="9.140625" style="2088"/>
    <col min="8705" max="8705" width="29.5703125" style="2088" customWidth="1"/>
    <col min="8706" max="8706" width="33.28515625" style="2088" customWidth="1"/>
    <col min="8707" max="8711" width="14.7109375" style="2088" customWidth="1"/>
    <col min="8712" max="8960" width="9.140625" style="2088"/>
    <col min="8961" max="8961" width="29.5703125" style="2088" customWidth="1"/>
    <col min="8962" max="8962" width="33.28515625" style="2088" customWidth="1"/>
    <col min="8963" max="8967" width="14.7109375" style="2088" customWidth="1"/>
    <col min="8968" max="9216" width="9.140625" style="2088"/>
    <col min="9217" max="9217" width="29.5703125" style="2088" customWidth="1"/>
    <col min="9218" max="9218" width="33.28515625" style="2088" customWidth="1"/>
    <col min="9219" max="9223" width="14.7109375" style="2088" customWidth="1"/>
    <col min="9224" max="9472" width="9.140625" style="2088"/>
    <col min="9473" max="9473" width="29.5703125" style="2088" customWidth="1"/>
    <col min="9474" max="9474" width="33.28515625" style="2088" customWidth="1"/>
    <col min="9475" max="9479" width="14.7109375" style="2088" customWidth="1"/>
    <col min="9480" max="9728" width="9.140625" style="2088"/>
    <col min="9729" max="9729" width="29.5703125" style="2088" customWidth="1"/>
    <col min="9730" max="9730" width="33.28515625" style="2088" customWidth="1"/>
    <col min="9731" max="9735" width="14.7109375" style="2088" customWidth="1"/>
    <col min="9736" max="9984" width="9.140625" style="2088"/>
    <col min="9985" max="9985" width="29.5703125" style="2088" customWidth="1"/>
    <col min="9986" max="9986" width="33.28515625" style="2088" customWidth="1"/>
    <col min="9987" max="9991" width="14.7109375" style="2088" customWidth="1"/>
    <col min="9992" max="10240" width="9.140625" style="2088"/>
    <col min="10241" max="10241" width="29.5703125" style="2088" customWidth="1"/>
    <col min="10242" max="10242" width="33.28515625" style="2088" customWidth="1"/>
    <col min="10243" max="10247" width="14.7109375" style="2088" customWidth="1"/>
    <col min="10248" max="10496" width="9.140625" style="2088"/>
    <col min="10497" max="10497" width="29.5703125" style="2088" customWidth="1"/>
    <col min="10498" max="10498" width="33.28515625" style="2088" customWidth="1"/>
    <col min="10499" max="10503" width="14.7109375" style="2088" customWidth="1"/>
    <col min="10504" max="10752" width="9.140625" style="2088"/>
    <col min="10753" max="10753" width="29.5703125" style="2088" customWidth="1"/>
    <col min="10754" max="10754" width="33.28515625" style="2088" customWidth="1"/>
    <col min="10755" max="10759" width="14.7109375" style="2088" customWidth="1"/>
    <col min="10760" max="11008" width="9.140625" style="2088"/>
    <col min="11009" max="11009" width="29.5703125" style="2088" customWidth="1"/>
    <col min="11010" max="11010" width="33.28515625" style="2088" customWidth="1"/>
    <col min="11011" max="11015" width="14.7109375" style="2088" customWidth="1"/>
    <col min="11016" max="11264" width="9.140625" style="2088"/>
    <col min="11265" max="11265" width="29.5703125" style="2088" customWidth="1"/>
    <col min="11266" max="11266" width="33.28515625" style="2088" customWidth="1"/>
    <col min="11267" max="11271" width="14.7109375" style="2088" customWidth="1"/>
    <col min="11272" max="11520" width="9.140625" style="2088"/>
    <col min="11521" max="11521" width="29.5703125" style="2088" customWidth="1"/>
    <col min="11522" max="11522" width="33.28515625" style="2088" customWidth="1"/>
    <col min="11523" max="11527" width="14.7109375" style="2088" customWidth="1"/>
    <col min="11528" max="11776" width="9.140625" style="2088"/>
    <col min="11777" max="11777" width="29.5703125" style="2088" customWidth="1"/>
    <col min="11778" max="11778" width="33.28515625" style="2088" customWidth="1"/>
    <col min="11779" max="11783" width="14.7109375" style="2088" customWidth="1"/>
    <col min="11784" max="12032" width="9.140625" style="2088"/>
    <col min="12033" max="12033" width="29.5703125" style="2088" customWidth="1"/>
    <col min="12034" max="12034" width="33.28515625" style="2088" customWidth="1"/>
    <col min="12035" max="12039" width="14.7109375" style="2088" customWidth="1"/>
    <col min="12040" max="12288" width="9.140625" style="2088"/>
    <col min="12289" max="12289" width="29.5703125" style="2088" customWidth="1"/>
    <col min="12290" max="12290" width="33.28515625" style="2088" customWidth="1"/>
    <col min="12291" max="12295" width="14.7109375" style="2088" customWidth="1"/>
    <col min="12296" max="12544" width="9.140625" style="2088"/>
    <col min="12545" max="12545" width="29.5703125" style="2088" customWidth="1"/>
    <col min="12546" max="12546" width="33.28515625" style="2088" customWidth="1"/>
    <col min="12547" max="12551" width="14.7109375" style="2088" customWidth="1"/>
    <col min="12552" max="12800" width="9.140625" style="2088"/>
    <col min="12801" max="12801" width="29.5703125" style="2088" customWidth="1"/>
    <col min="12802" max="12802" width="33.28515625" style="2088" customWidth="1"/>
    <col min="12803" max="12807" width="14.7109375" style="2088" customWidth="1"/>
    <col min="12808" max="13056" width="9.140625" style="2088"/>
    <col min="13057" max="13057" width="29.5703125" style="2088" customWidth="1"/>
    <col min="13058" max="13058" width="33.28515625" style="2088" customWidth="1"/>
    <col min="13059" max="13063" width="14.7109375" style="2088" customWidth="1"/>
    <col min="13064" max="13312" width="9.140625" style="2088"/>
    <col min="13313" max="13313" width="29.5703125" style="2088" customWidth="1"/>
    <col min="13314" max="13314" width="33.28515625" style="2088" customWidth="1"/>
    <col min="13315" max="13319" width="14.7109375" style="2088" customWidth="1"/>
    <col min="13320" max="13568" width="9.140625" style="2088"/>
    <col min="13569" max="13569" width="29.5703125" style="2088" customWidth="1"/>
    <col min="13570" max="13570" width="33.28515625" style="2088" customWidth="1"/>
    <col min="13571" max="13575" width="14.7109375" style="2088" customWidth="1"/>
    <col min="13576" max="13824" width="9.140625" style="2088"/>
    <col min="13825" max="13825" width="29.5703125" style="2088" customWidth="1"/>
    <col min="13826" max="13826" width="33.28515625" style="2088" customWidth="1"/>
    <col min="13827" max="13831" width="14.7109375" style="2088" customWidth="1"/>
    <col min="13832" max="14080" width="9.140625" style="2088"/>
    <col min="14081" max="14081" width="29.5703125" style="2088" customWidth="1"/>
    <col min="14082" max="14082" width="33.28515625" style="2088" customWidth="1"/>
    <col min="14083" max="14087" width="14.7109375" style="2088" customWidth="1"/>
    <col min="14088" max="14336" width="9.140625" style="2088"/>
    <col min="14337" max="14337" width="29.5703125" style="2088" customWidth="1"/>
    <col min="14338" max="14338" width="33.28515625" style="2088" customWidth="1"/>
    <col min="14339" max="14343" width="14.7109375" style="2088" customWidth="1"/>
    <col min="14344" max="14592" width="9.140625" style="2088"/>
    <col min="14593" max="14593" width="29.5703125" style="2088" customWidth="1"/>
    <col min="14594" max="14594" width="33.28515625" style="2088" customWidth="1"/>
    <col min="14595" max="14599" width="14.7109375" style="2088" customWidth="1"/>
    <col min="14600" max="14848" width="9.140625" style="2088"/>
    <col min="14849" max="14849" width="29.5703125" style="2088" customWidth="1"/>
    <col min="14850" max="14850" width="33.28515625" style="2088" customWidth="1"/>
    <col min="14851" max="14855" width="14.7109375" style="2088" customWidth="1"/>
    <col min="14856" max="15104" width="9.140625" style="2088"/>
    <col min="15105" max="15105" width="29.5703125" style="2088" customWidth="1"/>
    <col min="15106" max="15106" width="33.28515625" style="2088" customWidth="1"/>
    <col min="15107" max="15111" width="14.7109375" style="2088" customWidth="1"/>
    <col min="15112" max="15360" width="9.140625" style="2088"/>
    <col min="15361" max="15361" width="29.5703125" style="2088" customWidth="1"/>
    <col min="15362" max="15362" width="33.28515625" style="2088" customWidth="1"/>
    <col min="15363" max="15367" width="14.7109375" style="2088" customWidth="1"/>
    <col min="15368" max="15616" width="9.140625" style="2088"/>
    <col min="15617" max="15617" width="29.5703125" style="2088" customWidth="1"/>
    <col min="15618" max="15618" width="33.28515625" style="2088" customWidth="1"/>
    <col min="15619" max="15623" width="14.7109375" style="2088" customWidth="1"/>
    <col min="15624" max="15872" width="9.140625" style="2088"/>
    <col min="15873" max="15873" width="29.5703125" style="2088" customWidth="1"/>
    <col min="15874" max="15874" width="33.28515625" style="2088" customWidth="1"/>
    <col min="15875" max="15879" width="14.7109375" style="2088" customWidth="1"/>
    <col min="15880" max="16128" width="9.140625" style="2088"/>
    <col min="16129" max="16129" width="29.5703125" style="2088" customWidth="1"/>
    <col min="16130" max="16130" width="33.28515625" style="2088" customWidth="1"/>
    <col min="16131" max="16135" width="14.7109375" style="2088" customWidth="1"/>
    <col min="16136" max="16384" width="9.140625" style="2088"/>
  </cols>
  <sheetData>
    <row r="1" spans="1:7" ht="30.95" customHeight="1">
      <c r="A1" s="4916" t="s">
        <v>1543</v>
      </c>
      <c r="B1" s="4916"/>
      <c r="C1" s="4916"/>
      <c r="D1" s="4916"/>
      <c r="E1" s="4916"/>
      <c r="F1" s="4916"/>
      <c r="G1" s="4916"/>
    </row>
    <row r="2" spans="1:7" ht="30.95" customHeight="1">
      <c r="A2" s="4916" t="s">
        <v>1544</v>
      </c>
      <c r="B2" s="4916"/>
      <c r="C2" s="4916"/>
      <c r="D2" s="4916"/>
      <c r="E2" s="4916"/>
      <c r="F2" s="4916"/>
      <c r="G2" s="4916"/>
    </row>
    <row r="3" spans="1:7" ht="30.95" customHeight="1">
      <c r="A3" s="4917" t="s">
        <v>1545</v>
      </c>
      <c r="B3" s="4917"/>
      <c r="C3" s="4917"/>
      <c r="D3" s="4917"/>
      <c r="E3" s="4917"/>
      <c r="F3" s="4917"/>
      <c r="G3" s="4917"/>
    </row>
    <row r="4" spans="1:7" ht="30.6" customHeight="1">
      <c r="A4" s="4917" t="s">
        <v>1546</v>
      </c>
      <c r="B4" s="4917"/>
      <c r="C4" s="4917"/>
      <c r="D4" s="4917"/>
      <c r="E4" s="4917"/>
      <c r="F4" s="4917"/>
      <c r="G4" s="4917"/>
    </row>
    <row r="5" spans="1:7" ht="30.95" customHeight="1">
      <c r="A5" s="2089" t="s">
        <v>1547</v>
      </c>
      <c r="B5" s="940"/>
      <c r="C5" s="2005"/>
      <c r="G5" s="2090" t="s">
        <v>1548</v>
      </c>
    </row>
    <row r="6" spans="1:7" ht="30.95" customHeight="1">
      <c r="A6" s="2091"/>
      <c r="B6" s="2092"/>
      <c r="C6" s="4918" t="s">
        <v>1549</v>
      </c>
      <c r="D6" s="4919"/>
      <c r="E6" s="4662" t="s">
        <v>1550</v>
      </c>
      <c r="F6" s="4662"/>
      <c r="G6" s="4922" t="s">
        <v>1551</v>
      </c>
    </row>
    <row r="7" spans="1:7" ht="30.95" customHeight="1">
      <c r="A7" s="2093" t="s">
        <v>1079</v>
      </c>
      <c r="B7" s="2094" t="s">
        <v>1080</v>
      </c>
      <c r="C7" s="4920"/>
      <c r="D7" s="4921"/>
      <c r="E7" s="4662"/>
      <c r="F7" s="4662"/>
      <c r="G7" s="4923"/>
    </row>
    <row r="8" spans="1:7" ht="30.95" customHeight="1">
      <c r="A8" s="2095"/>
      <c r="B8" s="2096"/>
      <c r="C8" s="2097" t="s">
        <v>1552</v>
      </c>
      <c r="D8" s="2097" t="s">
        <v>1553</v>
      </c>
      <c r="E8" s="2097" t="s">
        <v>1552</v>
      </c>
      <c r="F8" s="2097" t="s">
        <v>1553</v>
      </c>
      <c r="G8" s="4924"/>
    </row>
    <row r="9" spans="1:7" ht="27" customHeight="1">
      <c r="A9" s="2098" t="s">
        <v>1554</v>
      </c>
      <c r="B9" s="2099" t="s">
        <v>931</v>
      </c>
      <c r="C9" s="2100">
        <v>69</v>
      </c>
      <c r="D9" s="2100">
        <v>30</v>
      </c>
      <c r="E9" s="2100">
        <v>1</v>
      </c>
      <c r="F9" s="2100">
        <v>0</v>
      </c>
      <c r="G9" s="2100">
        <f>SUM(C9:F9)</f>
        <v>100</v>
      </c>
    </row>
    <row r="10" spans="1:7" ht="27" customHeight="1">
      <c r="A10" s="2101" t="s">
        <v>1555</v>
      </c>
      <c r="B10" s="2102" t="s">
        <v>970</v>
      </c>
      <c r="C10" s="2103">
        <v>45</v>
      </c>
      <c r="D10" s="2103">
        <v>25</v>
      </c>
      <c r="E10" s="2103">
        <v>2</v>
      </c>
      <c r="F10" s="2103">
        <v>1</v>
      </c>
      <c r="G10" s="2103">
        <f t="shared" ref="G10:G37" si="0">SUM(C10:F10)</f>
        <v>73</v>
      </c>
    </row>
    <row r="11" spans="1:7" ht="27" customHeight="1">
      <c r="A11" s="2101" t="s">
        <v>1556</v>
      </c>
      <c r="B11" s="2102" t="s">
        <v>972</v>
      </c>
      <c r="C11" s="2103">
        <v>8</v>
      </c>
      <c r="D11" s="2103">
        <v>3</v>
      </c>
      <c r="E11" s="2103">
        <v>7</v>
      </c>
      <c r="F11" s="2103">
        <v>0</v>
      </c>
      <c r="G11" s="2103">
        <f t="shared" si="0"/>
        <v>18</v>
      </c>
    </row>
    <row r="12" spans="1:7" ht="27" customHeight="1">
      <c r="A12" s="2101" t="s">
        <v>954</v>
      </c>
      <c r="B12" s="2102" t="s">
        <v>1557</v>
      </c>
      <c r="C12" s="2103">
        <v>0</v>
      </c>
      <c r="D12" s="2103">
        <v>2</v>
      </c>
      <c r="E12" s="2103">
        <v>6</v>
      </c>
      <c r="F12" s="2103">
        <v>1</v>
      </c>
      <c r="G12" s="2103">
        <f t="shared" si="0"/>
        <v>9</v>
      </c>
    </row>
    <row r="13" spans="1:7" ht="27" customHeight="1">
      <c r="A13" s="2101" t="s">
        <v>975</v>
      </c>
      <c r="B13" s="2102" t="s">
        <v>976</v>
      </c>
      <c r="C13" s="2103">
        <v>44</v>
      </c>
      <c r="D13" s="2103">
        <v>37</v>
      </c>
      <c r="E13" s="2103">
        <v>0</v>
      </c>
      <c r="F13" s="2103">
        <v>0</v>
      </c>
      <c r="G13" s="2103">
        <f t="shared" si="0"/>
        <v>81</v>
      </c>
    </row>
    <row r="14" spans="1:7" ht="27" customHeight="1">
      <c r="A14" s="2101" t="s">
        <v>1558</v>
      </c>
      <c r="B14" s="2102" t="s">
        <v>1559</v>
      </c>
      <c r="C14" s="2103">
        <v>24</v>
      </c>
      <c r="D14" s="2103">
        <v>7</v>
      </c>
      <c r="E14" s="2103">
        <v>1</v>
      </c>
      <c r="F14" s="2103">
        <v>0</v>
      </c>
      <c r="G14" s="2103">
        <f t="shared" si="0"/>
        <v>32</v>
      </c>
    </row>
    <row r="15" spans="1:7" ht="27" customHeight="1">
      <c r="A15" s="2101" t="s">
        <v>1560</v>
      </c>
      <c r="B15" s="2102" t="s">
        <v>1561</v>
      </c>
      <c r="C15" s="2103">
        <v>35</v>
      </c>
      <c r="D15" s="2103">
        <v>42</v>
      </c>
      <c r="E15" s="2103">
        <v>0</v>
      </c>
      <c r="F15" s="2103">
        <v>0</v>
      </c>
      <c r="G15" s="2103">
        <f t="shared" si="0"/>
        <v>77</v>
      </c>
    </row>
    <row r="16" spans="1:7" ht="27" customHeight="1">
      <c r="A16" s="2101" t="s">
        <v>1086</v>
      </c>
      <c r="B16" s="2102" t="s">
        <v>691</v>
      </c>
      <c r="C16" s="2103">
        <v>5</v>
      </c>
      <c r="D16" s="2103">
        <v>0</v>
      </c>
      <c r="E16" s="2103">
        <v>3</v>
      </c>
      <c r="F16" s="2103">
        <v>0</v>
      </c>
      <c r="G16" s="2103">
        <f t="shared" si="0"/>
        <v>8</v>
      </c>
    </row>
    <row r="17" spans="1:8" ht="27" customHeight="1">
      <c r="A17" s="2101" t="s">
        <v>1562</v>
      </c>
      <c r="B17" s="2102" t="s">
        <v>957</v>
      </c>
      <c r="C17" s="2103">
        <v>5</v>
      </c>
      <c r="D17" s="2103">
        <v>3</v>
      </c>
      <c r="E17" s="2103">
        <v>6</v>
      </c>
      <c r="F17" s="2103">
        <v>0</v>
      </c>
      <c r="G17" s="2103">
        <f t="shared" si="0"/>
        <v>14</v>
      </c>
    </row>
    <row r="18" spans="1:8" ht="27" customHeight="1">
      <c r="A18" s="2101" t="s">
        <v>1563</v>
      </c>
      <c r="B18" s="2102" t="s">
        <v>1564</v>
      </c>
      <c r="C18" s="2103">
        <v>1</v>
      </c>
      <c r="D18" s="2103">
        <v>2</v>
      </c>
      <c r="E18" s="2103">
        <v>2</v>
      </c>
      <c r="F18" s="2103">
        <v>1</v>
      </c>
      <c r="G18" s="2103">
        <f t="shared" si="0"/>
        <v>6</v>
      </c>
    </row>
    <row r="19" spans="1:8" ht="27" customHeight="1">
      <c r="A19" s="2101" t="s">
        <v>1565</v>
      </c>
      <c r="B19" s="2102" t="s">
        <v>1566</v>
      </c>
      <c r="C19" s="2103">
        <v>6</v>
      </c>
      <c r="D19" s="2103">
        <v>3</v>
      </c>
      <c r="E19" s="2103">
        <v>0</v>
      </c>
      <c r="F19" s="2103">
        <v>1</v>
      </c>
      <c r="G19" s="2103">
        <f t="shared" si="0"/>
        <v>10</v>
      </c>
    </row>
    <row r="20" spans="1:8" ht="27" customHeight="1">
      <c r="A20" s="2101" t="s">
        <v>1567</v>
      </c>
      <c r="B20" s="2102" t="s">
        <v>1477</v>
      </c>
      <c r="C20" s="2103">
        <v>46</v>
      </c>
      <c r="D20" s="2103">
        <v>14</v>
      </c>
      <c r="E20" s="2103">
        <v>0</v>
      </c>
      <c r="F20" s="2103">
        <v>0</v>
      </c>
      <c r="G20" s="2103">
        <f t="shared" si="0"/>
        <v>60</v>
      </c>
    </row>
    <row r="21" spans="1:8" ht="27" customHeight="1">
      <c r="A21" s="2101" t="s">
        <v>1568</v>
      </c>
      <c r="B21" s="2102" t="s">
        <v>949</v>
      </c>
      <c r="C21" s="2103">
        <v>6</v>
      </c>
      <c r="D21" s="2103">
        <v>20</v>
      </c>
      <c r="E21" s="2103">
        <v>0</v>
      </c>
      <c r="F21" s="2103">
        <v>0</v>
      </c>
      <c r="G21" s="2103">
        <f t="shared" si="0"/>
        <v>26</v>
      </c>
    </row>
    <row r="22" spans="1:8" ht="27" customHeight="1">
      <c r="A22" s="2101" t="s">
        <v>1569</v>
      </c>
      <c r="B22" s="2102" t="s">
        <v>947</v>
      </c>
      <c r="C22" s="2103">
        <v>3</v>
      </c>
      <c r="D22" s="2103">
        <v>1</v>
      </c>
      <c r="E22" s="2103">
        <v>4</v>
      </c>
      <c r="F22" s="2103">
        <v>0</v>
      </c>
      <c r="G22" s="2103">
        <f t="shared" si="0"/>
        <v>8</v>
      </c>
    </row>
    <row r="23" spans="1:8" ht="27" customHeight="1">
      <c r="A23" s="2101" t="s">
        <v>944</v>
      </c>
      <c r="B23" s="2102" t="s">
        <v>1480</v>
      </c>
      <c r="C23" s="2103">
        <v>5</v>
      </c>
      <c r="D23" s="2103">
        <v>4</v>
      </c>
      <c r="E23" s="2103">
        <v>5</v>
      </c>
      <c r="F23" s="2103">
        <v>1</v>
      </c>
      <c r="G23" s="2103">
        <f t="shared" si="0"/>
        <v>15</v>
      </c>
    </row>
    <row r="24" spans="1:8" ht="27" customHeight="1">
      <c r="A24" s="2101" t="s">
        <v>965</v>
      </c>
      <c r="B24" s="2102" t="s">
        <v>966</v>
      </c>
      <c r="C24" s="2103">
        <v>6</v>
      </c>
      <c r="D24" s="2103">
        <v>4</v>
      </c>
      <c r="E24" s="2103">
        <v>2</v>
      </c>
      <c r="F24" s="2103">
        <v>0</v>
      </c>
      <c r="G24" s="2103">
        <f t="shared" si="0"/>
        <v>12</v>
      </c>
    </row>
    <row r="25" spans="1:8" ht="27" customHeight="1">
      <c r="A25" s="2101" t="s">
        <v>1570</v>
      </c>
      <c r="B25" s="2102" t="s">
        <v>962</v>
      </c>
      <c r="C25" s="2103">
        <v>7</v>
      </c>
      <c r="D25" s="2103">
        <v>5</v>
      </c>
      <c r="E25" s="2103">
        <v>7</v>
      </c>
      <c r="F25" s="2103">
        <v>4</v>
      </c>
      <c r="G25" s="2103">
        <f t="shared" si="0"/>
        <v>23</v>
      </c>
    </row>
    <row r="26" spans="1:8" ht="27" customHeight="1">
      <c r="A26" s="2101" t="s">
        <v>1571</v>
      </c>
      <c r="B26" s="2102" t="s">
        <v>935</v>
      </c>
      <c r="C26" s="2103">
        <v>13</v>
      </c>
      <c r="D26" s="2103">
        <v>3</v>
      </c>
      <c r="E26" s="2103">
        <v>3</v>
      </c>
      <c r="F26" s="2103">
        <v>0</v>
      </c>
      <c r="G26" s="2103">
        <f t="shared" si="0"/>
        <v>19</v>
      </c>
    </row>
    <row r="27" spans="1:8" ht="27" customHeight="1">
      <c r="A27" s="2101" t="s">
        <v>936</v>
      </c>
      <c r="B27" s="2102" t="s">
        <v>937</v>
      </c>
      <c r="C27" s="2103">
        <v>6</v>
      </c>
      <c r="D27" s="2103">
        <v>1</v>
      </c>
      <c r="E27" s="2103">
        <v>3</v>
      </c>
      <c r="F27" s="2103">
        <v>0</v>
      </c>
      <c r="G27" s="2103">
        <f t="shared" si="0"/>
        <v>10</v>
      </c>
    </row>
    <row r="28" spans="1:8" ht="27" customHeight="1">
      <c r="A28" s="2101" t="s">
        <v>1572</v>
      </c>
      <c r="B28" s="2102" t="s">
        <v>1573</v>
      </c>
      <c r="C28" s="2103">
        <v>10</v>
      </c>
      <c r="D28" s="2103">
        <v>1</v>
      </c>
      <c r="E28" s="2103">
        <v>2</v>
      </c>
      <c r="F28" s="2103">
        <v>0</v>
      </c>
      <c r="G28" s="2103">
        <f t="shared" si="0"/>
        <v>13</v>
      </c>
      <c r="H28" s="972"/>
    </row>
    <row r="29" spans="1:8" ht="27" customHeight="1">
      <c r="A29" s="2101" t="s">
        <v>973</v>
      </c>
      <c r="B29" s="2102" t="s">
        <v>1574</v>
      </c>
      <c r="C29" s="2103">
        <v>3</v>
      </c>
      <c r="D29" s="2103">
        <v>0</v>
      </c>
      <c r="E29" s="2103">
        <v>1</v>
      </c>
      <c r="F29" s="2103">
        <v>0</v>
      </c>
      <c r="G29" s="2103">
        <f t="shared" si="0"/>
        <v>4</v>
      </c>
      <c r="H29" s="972"/>
    </row>
    <row r="30" spans="1:8" ht="27" customHeight="1">
      <c r="A30" s="2101" t="s">
        <v>1575</v>
      </c>
      <c r="B30" s="2102" t="s">
        <v>1576</v>
      </c>
      <c r="C30" s="2103">
        <v>0</v>
      </c>
      <c r="D30" s="2103">
        <v>0</v>
      </c>
      <c r="E30" s="2103">
        <v>0</v>
      </c>
      <c r="F30" s="2103">
        <v>0</v>
      </c>
      <c r="G30" s="2103">
        <f t="shared" si="0"/>
        <v>0</v>
      </c>
      <c r="H30" s="972"/>
    </row>
    <row r="31" spans="1:8" ht="27" customHeight="1">
      <c r="A31" s="2101" t="s">
        <v>1577</v>
      </c>
      <c r="B31" s="2102" t="s">
        <v>1578</v>
      </c>
      <c r="C31" s="2103">
        <v>0</v>
      </c>
      <c r="D31" s="2103">
        <v>0</v>
      </c>
      <c r="E31" s="2103">
        <v>0</v>
      </c>
      <c r="F31" s="2103">
        <v>0</v>
      </c>
      <c r="G31" s="2103">
        <f t="shared" si="0"/>
        <v>0</v>
      </c>
      <c r="H31" s="972"/>
    </row>
    <row r="32" spans="1:8" ht="27" customHeight="1">
      <c r="A32" s="2101" t="s">
        <v>1579</v>
      </c>
      <c r="B32" s="2102" t="s">
        <v>1580</v>
      </c>
      <c r="C32" s="2103">
        <v>1</v>
      </c>
      <c r="D32" s="2103">
        <v>0</v>
      </c>
      <c r="E32" s="2103">
        <v>1</v>
      </c>
      <c r="F32" s="2103">
        <v>1</v>
      </c>
      <c r="G32" s="2103">
        <f t="shared" si="0"/>
        <v>3</v>
      </c>
      <c r="H32" s="972"/>
    </row>
    <row r="33" spans="1:8" ht="27" customHeight="1">
      <c r="A33" s="2101" t="s">
        <v>1581</v>
      </c>
      <c r="B33" s="2102" t="s">
        <v>1582</v>
      </c>
      <c r="C33" s="2103">
        <v>2</v>
      </c>
      <c r="D33" s="2103">
        <v>4</v>
      </c>
      <c r="E33" s="2103">
        <v>1</v>
      </c>
      <c r="F33" s="2103">
        <v>0</v>
      </c>
      <c r="G33" s="2103">
        <f t="shared" si="0"/>
        <v>7</v>
      </c>
      <c r="H33" s="972"/>
    </row>
    <row r="34" spans="1:8" ht="27" customHeight="1">
      <c r="A34" s="2101" t="s">
        <v>1583</v>
      </c>
      <c r="B34" s="2102" t="s">
        <v>1584</v>
      </c>
      <c r="C34" s="2103">
        <v>0</v>
      </c>
      <c r="D34" s="2103">
        <v>0</v>
      </c>
      <c r="E34" s="2103">
        <v>1</v>
      </c>
      <c r="F34" s="2103">
        <v>0</v>
      </c>
      <c r="G34" s="2103">
        <f t="shared" si="0"/>
        <v>1</v>
      </c>
      <c r="H34" s="972"/>
    </row>
    <row r="35" spans="1:8" ht="27" customHeight="1">
      <c r="A35" s="2101" t="s">
        <v>1585</v>
      </c>
      <c r="B35" s="2102" t="s">
        <v>929</v>
      </c>
      <c r="C35" s="2103">
        <v>31</v>
      </c>
      <c r="D35" s="2103">
        <v>13</v>
      </c>
      <c r="E35" s="2103">
        <v>9</v>
      </c>
      <c r="F35" s="2103">
        <v>5</v>
      </c>
      <c r="G35" s="2103">
        <f t="shared" si="0"/>
        <v>58</v>
      </c>
    </row>
    <row r="36" spans="1:8" ht="27" customHeight="1">
      <c r="A36" s="2104" t="s">
        <v>1586</v>
      </c>
      <c r="B36" s="2105" t="s">
        <v>1587</v>
      </c>
      <c r="C36" s="2106">
        <v>39</v>
      </c>
      <c r="D36" s="2106">
        <v>26</v>
      </c>
      <c r="E36" s="2106">
        <v>28</v>
      </c>
      <c r="F36" s="2106">
        <v>15</v>
      </c>
      <c r="G36" s="2106">
        <f t="shared" si="0"/>
        <v>108</v>
      </c>
    </row>
    <row r="37" spans="1:8" ht="27" customHeight="1">
      <c r="A37" s="2107" t="s">
        <v>95</v>
      </c>
      <c r="B37" s="2108" t="s">
        <v>96</v>
      </c>
      <c r="C37" s="2097">
        <f>SUM(C9:C36)</f>
        <v>420</v>
      </c>
      <c r="D37" s="2097">
        <f>SUM(D9:D36)</f>
        <v>250</v>
      </c>
      <c r="E37" s="2097">
        <f>SUM(E9:E36)</f>
        <v>95</v>
      </c>
      <c r="F37" s="2097">
        <f>SUM(F9:F36)</f>
        <v>30</v>
      </c>
      <c r="G37" s="2097">
        <f t="shared" si="0"/>
        <v>795</v>
      </c>
    </row>
    <row r="38" spans="1:8" ht="18" customHeight="1">
      <c r="A38" s="2109"/>
      <c r="B38" s="940"/>
      <c r="C38" s="2005"/>
      <c r="D38" s="2005"/>
    </row>
    <row r="40" spans="1:8" ht="18" customHeight="1"/>
    <row r="42" spans="1:8" ht="18" customHeight="1"/>
    <row r="44" spans="1:8" ht="18" customHeight="1"/>
    <row r="46" spans="1:8" ht="18" customHeight="1"/>
    <row r="48" spans="1:8" ht="18" customHeight="1"/>
    <row r="50" ht="18" customHeight="1"/>
    <row r="52" ht="25.5" customHeight="1"/>
    <row r="53" ht="18" customHeight="1"/>
    <row r="54" ht="18" customHeight="1"/>
    <row r="55" ht="18" customHeight="1"/>
    <row r="57" ht="18" customHeight="1"/>
    <row r="63" ht="18" customHeight="1"/>
    <row r="65" ht="18" customHeight="1"/>
    <row r="67" ht="25.5" customHeight="1"/>
    <row r="68" ht="18" customHeight="1"/>
    <row r="70" ht="18" customHeight="1"/>
    <row r="71" ht="12.75" customHeight="1"/>
    <row r="72" ht="18" customHeight="1"/>
    <row r="73" ht="12.75" customHeight="1"/>
    <row r="74" ht="18" customHeight="1"/>
    <row r="75" ht="12.75" customHeight="1"/>
    <row r="76" ht="17.25" customHeight="1"/>
    <row r="77" ht="16.5" customHeight="1"/>
    <row r="78" ht="18.75" customHeight="1"/>
    <row r="79" ht="18" customHeight="1"/>
    <row r="81" ht="15" customHeight="1"/>
    <row r="82" ht="20.25" customHeight="1"/>
  </sheetData>
  <mergeCells count="7">
    <mergeCell ref="A1:G1"/>
    <mergeCell ref="A2:G2"/>
    <mergeCell ref="A3:G3"/>
    <mergeCell ref="A4:G4"/>
    <mergeCell ref="C6:D7"/>
    <mergeCell ref="E6:F7"/>
    <mergeCell ref="G6:G8"/>
  </mergeCells>
  <printOptions horizontalCentered="1" verticalCentered="1"/>
  <pageMargins left="0.74803149606299213" right="0.74803149606299213" top="0.31496062992125984" bottom="0.11811023622047245" header="0.51181102362204722" footer="0.51181102362204722"/>
  <pageSetup paperSize="9" scale="63" orientation="portrait" horizontalDpi="4294967292" vertic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2F271-6137-4C7C-9D49-7B1FC04BE24E}">
  <dimension ref="A1:C28"/>
  <sheetViews>
    <sheetView showGridLines="0" workbookViewId="0">
      <selection activeCell="G16" sqref="G16"/>
    </sheetView>
  </sheetViews>
  <sheetFormatPr defaultRowHeight="15"/>
  <cols>
    <col min="1" max="1" width="52" customWidth="1"/>
    <col min="2" max="2" width="11.5703125" bestFit="1" customWidth="1"/>
    <col min="3" max="3" width="19.28515625" bestFit="1" customWidth="1"/>
  </cols>
  <sheetData>
    <row r="1" spans="1:3" ht="38.25">
      <c r="A1" s="4925" t="s">
        <v>1588</v>
      </c>
      <c r="B1" s="4925"/>
      <c r="C1" s="4925"/>
    </row>
    <row r="2" spans="1:3" ht="34.5">
      <c r="A2" s="4926" t="s">
        <v>1589</v>
      </c>
      <c r="B2" s="4926"/>
      <c r="C2" s="4926"/>
    </row>
    <row r="3" spans="1:3" ht="27.75">
      <c r="A3" s="2112" t="s">
        <v>1590</v>
      </c>
      <c r="B3" s="2113"/>
      <c r="C3" s="2114" t="s">
        <v>1591</v>
      </c>
    </row>
    <row r="4" spans="1:3" ht="27.75">
      <c r="A4" s="2115"/>
      <c r="B4" s="2116"/>
      <c r="C4" s="2117" t="s">
        <v>1592</v>
      </c>
    </row>
    <row r="5" spans="1:3" ht="27.75">
      <c r="A5" s="2118" t="s">
        <v>1593</v>
      </c>
      <c r="B5" s="2119" t="s">
        <v>1594</v>
      </c>
      <c r="C5" s="2120" t="s">
        <v>1595</v>
      </c>
    </row>
    <row r="6" spans="1:3" ht="27.75">
      <c r="A6" s="2121" t="s">
        <v>1596</v>
      </c>
      <c r="B6" s="2122" t="s">
        <v>1597</v>
      </c>
      <c r="C6" s="2123">
        <v>27</v>
      </c>
    </row>
    <row r="7" spans="1:3" ht="27.75">
      <c r="A7" s="2124" t="s">
        <v>1598</v>
      </c>
      <c r="B7" s="2125" t="s">
        <v>1599</v>
      </c>
      <c r="C7" s="2123">
        <v>36297</v>
      </c>
    </row>
    <row r="8" spans="1:3" ht="27.75">
      <c r="A8" s="2124" t="s">
        <v>1600</v>
      </c>
      <c r="B8" s="2125" t="s">
        <v>1601</v>
      </c>
      <c r="C8" s="2123">
        <v>1712</v>
      </c>
    </row>
    <row r="9" spans="1:3" ht="27.75">
      <c r="A9" s="2124" t="s">
        <v>1602</v>
      </c>
      <c r="B9" s="2125" t="s">
        <v>1603</v>
      </c>
      <c r="C9" s="2123">
        <v>266</v>
      </c>
    </row>
    <row r="10" spans="1:3" ht="27.75">
      <c r="A10" s="2124" t="s">
        <v>1604</v>
      </c>
      <c r="B10" s="2125" t="s">
        <v>1605</v>
      </c>
      <c r="C10" s="2123">
        <v>1775</v>
      </c>
    </row>
    <row r="11" spans="1:3" ht="27.75">
      <c r="A11" s="2124" t="s">
        <v>1606</v>
      </c>
      <c r="B11" s="2125" t="s">
        <v>1607</v>
      </c>
      <c r="C11" s="2123">
        <v>748</v>
      </c>
    </row>
    <row r="12" spans="1:3" ht="27.75">
      <c r="A12" s="2124" t="s">
        <v>1608</v>
      </c>
      <c r="B12" s="2125" t="s">
        <v>1609</v>
      </c>
      <c r="C12" s="2123">
        <v>554</v>
      </c>
    </row>
    <row r="13" spans="1:3" ht="27.75">
      <c r="A13" s="2124" t="s">
        <v>1610</v>
      </c>
      <c r="B13" s="2125" t="s">
        <v>1611</v>
      </c>
      <c r="C13" s="2123">
        <v>491</v>
      </c>
    </row>
    <row r="14" spans="1:3" ht="27.75">
      <c r="A14" s="2124" t="s">
        <v>1612</v>
      </c>
      <c r="B14" s="2125" t="s">
        <v>1613</v>
      </c>
      <c r="C14" s="2123">
        <v>0</v>
      </c>
    </row>
    <row r="15" spans="1:3" ht="27.75">
      <c r="A15" s="2124" t="s">
        <v>1614</v>
      </c>
      <c r="B15" s="2125" t="s">
        <v>1615</v>
      </c>
      <c r="C15" s="2123">
        <v>0</v>
      </c>
    </row>
    <row r="16" spans="1:3" ht="27.75">
      <c r="A16" s="2124" t="s">
        <v>1616</v>
      </c>
      <c r="B16" s="2125" t="s">
        <v>1617</v>
      </c>
      <c r="C16" s="2123">
        <v>0</v>
      </c>
    </row>
    <row r="17" spans="1:3" ht="27.75">
      <c r="A17" s="2124" t="s">
        <v>1618</v>
      </c>
      <c r="B17" s="2125" t="s">
        <v>1619</v>
      </c>
      <c r="C17" s="2123">
        <v>0</v>
      </c>
    </row>
    <row r="18" spans="1:3" ht="27.75">
      <c r="A18" s="2124" t="s">
        <v>1620</v>
      </c>
      <c r="B18" s="2125" t="s">
        <v>1621</v>
      </c>
      <c r="C18" s="2123">
        <v>0</v>
      </c>
    </row>
    <row r="19" spans="1:3" ht="27.75">
      <c r="A19" s="2124" t="s">
        <v>1622</v>
      </c>
      <c r="B19" s="2125" t="s">
        <v>1623</v>
      </c>
      <c r="C19" s="2123">
        <v>0</v>
      </c>
    </row>
    <row r="20" spans="1:3" ht="27.75">
      <c r="A20" s="2124" t="s">
        <v>1624</v>
      </c>
      <c r="B20" s="2125" t="s">
        <v>1625</v>
      </c>
      <c r="C20" s="2123">
        <v>0</v>
      </c>
    </row>
    <row r="21" spans="1:3" ht="27.75">
      <c r="A21" s="2124" t="s">
        <v>1626</v>
      </c>
      <c r="B21" s="2125" t="s">
        <v>1627</v>
      </c>
      <c r="C21" s="2123">
        <v>0</v>
      </c>
    </row>
    <row r="22" spans="1:3" ht="27.75">
      <c r="A22" s="2124" t="s">
        <v>1628</v>
      </c>
      <c r="B22" s="2125" t="s">
        <v>1629</v>
      </c>
      <c r="C22" s="2123">
        <v>0</v>
      </c>
    </row>
    <row r="23" spans="1:3" ht="27.75">
      <c r="A23" s="2124" t="s">
        <v>1630</v>
      </c>
      <c r="B23" s="2125" t="s">
        <v>1631</v>
      </c>
      <c r="C23" s="2123">
        <v>0</v>
      </c>
    </row>
    <row r="24" spans="1:3" ht="27.75">
      <c r="A24" s="2124" t="s">
        <v>1632</v>
      </c>
      <c r="B24" s="2125" t="s">
        <v>1633</v>
      </c>
      <c r="C24" s="2123">
        <v>0</v>
      </c>
    </row>
    <row r="25" spans="1:3" ht="27.75">
      <c r="A25" s="2124" t="s">
        <v>1634</v>
      </c>
      <c r="B25" s="2125" t="s">
        <v>1635</v>
      </c>
      <c r="C25" s="2123">
        <v>0</v>
      </c>
    </row>
    <row r="26" spans="1:3" ht="27.75">
      <c r="A26" s="2124" t="s">
        <v>1636</v>
      </c>
      <c r="B26" s="2125" t="s">
        <v>1637</v>
      </c>
      <c r="C26" s="2123">
        <v>0</v>
      </c>
    </row>
    <row r="27" spans="1:3" ht="27.75">
      <c r="A27" s="2126" t="s">
        <v>1638</v>
      </c>
      <c r="B27" s="2127" t="s">
        <v>1639</v>
      </c>
      <c r="C27" s="2128">
        <v>0</v>
      </c>
    </row>
    <row r="28" spans="1:3" ht="27.75">
      <c r="A28" s="2129" t="s">
        <v>291</v>
      </c>
      <c r="B28" s="2130" t="s">
        <v>96</v>
      </c>
      <c r="C28" s="2131">
        <f>SUM(C6:C27)</f>
        <v>41870</v>
      </c>
    </row>
  </sheetData>
  <mergeCells count="2">
    <mergeCell ref="A1:C1"/>
    <mergeCell ref="A2:C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8BFDF-3006-4B56-B049-56AF71BACBD2}">
  <dimension ref="A1:R121"/>
  <sheetViews>
    <sheetView showGridLines="0" zoomScaleNormal="100" zoomScaleSheetLayoutView="59" workbookViewId="0">
      <selection activeCell="D16" sqref="D16"/>
    </sheetView>
  </sheetViews>
  <sheetFormatPr defaultRowHeight="30" customHeight="1"/>
  <cols>
    <col min="1" max="1" width="43.85546875" style="607" customWidth="1"/>
    <col min="2" max="2" width="61.42578125" style="607" customWidth="1"/>
    <col min="3" max="3" width="10.42578125" style="607" customWidth="1"/>
    <col min="4" max="5" width="10.85546875" style="607" customWidth="1"/>
    <col min="6" max="7" width="8.28515625" style="607" customWidth="1"/>
    <col min="8" max="8" width="9.28515625" style="607" customWidth="1"/>
    <col min="9" max="9" width="10" style="607" customWidth="1"/>
    <col min="10" max="10" width="10.28515625" style="607" customWidth="1"/>
    <col min="11" max="11" width="13.28515625" style="607" customWidth="1"/>
    <col min="12" max="16" width="9.140625" style="607"/>
    <col min="17" max="17" width="11.28515625" style="607" customWidth="1"/>
    <col min="18" max="256" width="9.140625" style="607"/>
    <col min="257" max="257" width="43.85546875" style="607" customWidth="1"/>
    <col min="258" max="258" width="61.42578125" style="607" customWidth="1"/>
    <col min="259" max="259" width="10.42578125" style="607" customWidth="1"/>
    <col min="260" max="261" width="10.85546875" style="607" customWidth="1"/>
    <col min="262" max="263" width="8.28515625" style="607" customWidth="1"/>
    <col min="264" max="264" width="9.28515625" style="607" customWidth="1"/>
    <col min="265" max="265" width="10" style="607" customWidth="1"/>
    <col min="266" max="266" width="10.28515625" style="607" customWidth="1"/>
    <col min="267" max="267" width="13.28515625" style="607" customWidth="1"/>
    <col min="268" max="272" width="9.140625" style="607"/>
    <col min="273" max="273" width="11.28515625" style="607" customWidth="1"/>
    <col min="274" max="512" width="9.140625" style="607"/>
    <col min="513" max="513" width="43.85546875" style="607" customWidth="1"/>
    <col min="514" max="514" width="61.42578125" style="607" customWidth="1"/>
    <col min="515" max="515" width="10.42578125" style="607" customWidth="1"/>
    <col min="516" max="517" width="10.85546875" style="607" customWidth="1"/>
    <col min="518" max="519" width="8.28515625" style="607" customWidth="1"/>
    <col min="520" max="520" width="9.28515625" style="607" customWidth="1"/>
    <col min="521" max="521" width="10" style="607" customWidth="1"/>
    <col min="522" max="522" width="10.28515625" style="607" customWidth="1"/>
    <col min="523" max="523" width="13.28515625" style="607" customWidth="1"/>
    <col min="524" max="528" width="9.140625" style="607"/>
    <col min="529" max="529" width="11.28515625" style="607" customWidth="1"/>
    <col min="530" max="768" width="9.140625" style="607"/>
    <col min="769" max="769" width="43.85546875" style="607" customWidth="1"/>
    <col min="770" max="770" width="61.42578125" style="607" customWidth="1"/>
    <col min="771" max="771" width="10.42578125" style="607" customWidth="1"/>
    <col min="772" max="773" width="10.85546875" style="607" customWidth="1"/>
    <col min="774" max="775" width="8.28515625" style="607" customWidth="1"/>
    <col min="776" max="776" width="9.28515625" style="607" customWidth="1"/>
    <col min="777" max="777" width="10" style="607" customWidth="1"/>
    <col min="778" max="778" width="10.28515625" style="607" customWidth="1"/>
    <col min="779" max="779" width="13.28515625" style="607" customWidth="1"/>
    <col min="780" max="784" width="9.140625" style="607"/>
    <col min="785" max="785" width="11.28515625" style="607" customWidth="1"/>
    <col min="786" max="1024" width="9.140625" style="607"/>
    <col min="1025" max="1025" width="43.85546875" style="607" customWidth="1"/>
    <col min="1026" max="1026" width="61.42578125" style="607" customWidth="1"/>
    <col min="1027" max="1027" width="10.42578125" style="607" customWidth="1"/>
    <col min="1028" max="1029" width="10.85546875" style="607" customWidth="1"/>
    <col min="1030" max="1031" width="8.28515625" style="607" customWidth="1"/>
    <col min="1032" max="1032" width="9.28515625" style="607" customWidth="1"/>
    <col min="1033" max="1033" width="10" style="607" customWidth="1"/>
    <col min="1034" max="1034" width="10.28515625" style="607" customWidth="1"/>
    <col min="1035" max="1035" width="13.28515625" style="607" customWidth="1"/>
    <col min="1036" max="1040" width="9.140625" style="607"/>
    <col min="1041" max="1041" width="11.28515625" style="607" customWidth="1"/>
    <col min="1042" max="1280" width="9.140625" style="607"/>
    <col min="1281" max="1281" width="43.85546875" style="607" customWidth="1"/>
    <col min="1282" max="1282" width="61.42578125" style="607" customWidth="1"/>
    <col min="1283" max="1283" width="10.42578125" style="607" customWidth="1"/>
    <col min="1284" max="1285" width="10.85546875" style="607" customWidth="1"/>
    <col min="1286" max="1287" width="8.28515625" style="607" customWidth="1"/>
    <col min="1288" max="1288" width="9.28515625" style="607" customWidth="1"/>
    <col min="1289" max="1289" width="10" style="607" customWidth="1"/>
    <col min="1290" max="1290" width="10.28515625" style="607" customWidth="1"/>
    <col min="1291" max="1291" width="13.28515625" style="607" customWidth="1"/>
    <col min="1292" max="1296" width="9.140625" style="607"/>
    <col min="1297" max="1297" width="11.28515625" style="607" customWidth="1"/>
    <col min="1298" max="1536" width="9.140625" style="607"/>
    <col min="1537" max="1537" width="43.85546875" style="607" customWidth="1"/>
    <col min="1538" max="1538" width="61.42578125" style="607" customWidth="1"/>
    <col min="1539" max="1539" width="10.42578125" style="607" customWidth="1"/>
    <col min="1540" max="1541" width="10.85546875" style="607" customWidth="1"/>
    <col min="1542" max="1543" width="8.28515625" style="607" customWidth="1"/>
    <col min="1544" max="1544" width="9.28515625" style="607" customWidth="1"/>
    <col min="1545" max="1545" width="10" style="607" customWidth="1"/>
    <col min="1546" max="1546" width="10.28515625" style="607" customWidth="1"/>
    <col min="1547" max="1547" width="13.28515625" style="607" customWidth="1"/>
    <col min="1548" max="1552" width="9.140625" style="607"/>
    <col min="1553" max="1553" width="11.28515625" style="607" customWidth="1"/>
    <col min="1554" max="1792" width="9.140625" style="607"/>
    <col min="1793" max="1793" width="43.85546875" style="607" customWidth="1"/>
    <col min="1794" max="1794" width="61.42578125" style="607" customWidth="1"/>
    <col min="1795" max="1795" width="10.42578125" style="607" customWidth="1"/>
    <col min="1796" max="1797" width="10.85546875" style="607" customWidth="1"/>
    <col min="1798" max="1799" width="8.28515625" style="607" customWidth="1"/>
    <col min="1800" max="1800" width="9.28515625" style="607" customWidth="1"/>
    <col min="1801" max="1801" width="10" style="607" customWidth="1"/>
    <col min="1802" max="1802" width="10.28515625" style="607" customWidth="1"/>
    <col min="1803" max="1803" width="13.28515625" style="607" customWidth="1"/>
    <col min="1804" max="1808" width="9.140625" style="607"/>
    <col min="1809" max="1809" width="11.28515625" style="607" customWidth="1"/>
    <col min="1810" max="2048" width="9.140625" style="607"/>
    <col min="2049" max="2049" width="43.85546875" style="607" customWidth="1"/>
    <col min="2050" max="2050" width="61.42578125" style="607" customWidth="1"/>
    <col min="2051" max="2051" width="10.42578125" style="607" customWidth="1"/>
    <col min="2052" max="2053" width="10.85546875" style="607" customWidth="1"/>
    <col min="2054" max="2055" width="8.28515625" style="607" customWidth="1"/>
    <col min="2056" max="2056" width="9.28515625" style="607" customWidth="1"/>
    <col min="2057" max="2057" width="10" style="607" customWidth="1"/>
    <col min="2058" max="2058" width="10.28515625" style="607" customWidth="1"/>
    <col min="2059" max="2059" width="13.28515625" style="607" customWidth="1"/>
    <col min="2060" max="2064" width="9.140625" style="607"/>
    <col min="2065" max="2065" width="11.28515625" style="607" customWidth="1"/>
    <col min="2066" max="2304" width="9.140625" style="607"/>
    <col min="2305" max="2305" width="43.85546875" style="607" customWidth="1"/>
    <col min="2306" max="2306" width="61.42578125" style="607" customWidth="1"/>
    <col min="2307" max="2307" width="10.42578125" style="607" customWidth="1"/>
    <col min="2308" max="2309" width="10.85546875" style="607" customWidth="1"/>
    <col min="2310" max="2311" width="8.28515625" style="607" customWidth="1"/>
    <col min="2312" max="2312" width="9.28515625" style="607" customWidth="1"/>
    <col min="2313" max="2313" width="10" style="607" customWidth="1"/>
    <col min="2314" max="2314" width="10.28515625" style="607" customWidth="1"/>
    <col min="2315" max="2315" width="13.28515625" style="607" customWidth="1"/>
    <col min="2316" max="2320" width="9.140625" style="607"/>
    <col min="2321" max="2321" width="11.28515625" style="607" customWidth="1"/>
    <col min="2322" max="2560" width="9.140625" style="607"/>
    <col min="2561" max="2561" width="43.85546875" style="607" customWidth="1"/>
    <col min="2562" max="2562" width="61.42578125" style="607" customWidth="1"/>
    <col min="2563" max="2563" width="10.42578125" style="607" customWidth="1"/>
    <col min="2564" max="2565" width="10.85546875" style="607" customWidth="1"/>
    <col min="2566" max="2567" width="8.28515625" style="607" customWidth="1"/>
    <col min="2568" max="2568" width="9.28515625" style="607" customWidth="1"/>
    <col min="2569" max="2569" width="10" style="607" customWidth="1"/>
    <col min="2570" max="2570" width="10.28515625" style="607" customWidth="1"/>
    <col min="2571" max="2571" width="13.28515625" style="607" customWidth="1"/>
    <col min="2572" max="2576" width="9.140625" style="607"/>
    <col min="2577" max="2577" width="11.28515625" style="607" customWidth="1"/>
    <col min="2578" max="2816" width="9.140625" style="607"/>
    <col min="2817" max="2817" width="43.85546875" style="607" customWidth="1"/>
    <col min="2818" max="2818" width="61.42578125" style="607" customWidth="1"/>
    <col min="2819" max="2819" width="10.42578125" style="607" customWidth="1"/>
    <col min="2820" max="2821" width="10.85546875" style="607" customWidth="1"/>
    <col min="2822" max="2823" width="8.28515625" style="607" customWidth="1"/>
    <col min="2824" max="2824" width="9.28515625" style="607" customWidth="1"/>
    <col min="2825" max="2825" width="10" style="607" customWidth="1"/>
    <col min="2826" max="2826" width="10.28515625" style="607" customWidth="1"/>
    <col min="2827" max="2827" width="13.28515625" style="607" customWidth="1"/>
    <col min="2828" max="2832" width="9.140625" style="607"/>
    <col min="2833" max="2833" width="11.28515625" style="607" customWidth="1"/>
    <col min="2834" max="3072" width="9.140625" style="607"/>
    <col min="3073" max="3073" width="43.85546875" style="607" customWidth="1"/>
    <col min="3074" max="3074" width="61.42578125" style="607" customWidth="1"/>
    <col min="3075" max="3075" width="10.42578125" style="607" customWidth="1"/>
    <col min="3076" max="3077" width="10.85546875" style="607" customWidth="1"/>
    <col min="3078" max="3079" width="8.28515625" style="607" customWidth="1"/>
    <col min="3080" max="3080" width="9.28515625" style="607" customWidth="1"/>
    <col min="3081" max="3081" width="10" style="607" customWidth="1"/>
    <col min="3082" max="3082" width="10.28515625" style="607" customWidth="1"/>
    <col min="3083" max="3083" width="13.28515625" style="607" customWidth="1"/>
    <col min="3084" max="3088" width="9.140625" style="607"/>
    <col min="3089" max="3089" width="11.28515625" style="607" customWidth="1"/>
    <col min="3090" max="3328" width="9.140625" style="607"/>
    <col min="3329" max="3329" width="43.85546875" style="607" customWidth="1"/>
    <col min="3330" max="3330" width="61.42578125" style="607" customWidth="1"/>
    <col min="3331" max="3331" width="10.42578125" style="607" customWidth="1"/>
    <col min="3332" max="3333" width="10.85546875" style="607" customWidth="1"/>
    <col min="3334" max="3335" width="8.28515625" style="607" customWidth="1"/>
    <col min="3336" max="3336" width="9.28515625" style="607" customWidth="1"/>
    <col min="3337" max="3337" width="10" style="607" customWidth="1"/>
    <col min="3338" max="3338" width="10.28515625" style="607" customWidth="1"/>
    <col min="3339" max="3339" width="13.28515625" style="607" customWidth="1"/>
    <col min="3340" max="3344" width="9.140625" style="607"/>
    <col min="3345" max="3345" width="11.28515625" style="607" customWidth="1"/>
    <col min="3346" max="3584" width="9.140625" style="607"/>
    <col min="3585" max="3585" width="43.85546875" style="607" customWidth="1"/>
    <col min="3586" max="3586" width="61.42578125" style="607" customWidth="1"/>
    <col min="3587" max="3587" width="10.42578125" style="607" customWidth="1"/>
    <col min="3588" max="3589" width="10.85546875" style="607" customWidth="1"/>
    <col min="3590" max="3591" width="8.28515625" style="607" customWidth="1"/>
    <col min="3592" max="3592" width="9.28515625" style="607" customWidth="1"/>
    <col min="3593" max="3593" width="10" style="607" customWidth="1"/>
    <col min="3594" max="3594" width="10.28515625" style="607" customWidth="1"/>
    <col min="3595" max="3595" width="13.28515625" style="607" customWidth="1"/>
    <col min="3596" max="3600" width="9.140625" style="607"/>
    <col min="3601" max="3601" width="11.28515625" style="607" customWidth="1"/>
    <col min="3602" max="3840" width="9.140625" style="607"/>
    <col min="3841" max="3841" width="43.85546875" style="607" customWidth="1"/>
    <col min="3842" max="3842" width="61.42578125" style="607" customWidth="1"/>
    <col min="3843" max="3843" width="10.42578125" style="607" customWidth="1"/>
    <col min="3844" max="3845" width="10.85546875" style="607" customWidth="1"/>
    <col min="3846" max="3847" width="8.28515625" style="607" customWidth="1"/>
    <col min="3848" max="3848" width="9.28515625" style="607" customWidth="1"/>
    <col min="3849" max="3849" width="10" style="607" customWidth="1"/>
    <col min="3850" max="3850" width="10.28515625" style="607" customWidth="1"/>
    <col min="3851" max="3851" width="13.28515625" style="607" customWidth="1"/>
    <col min="3852" max="3856" width="9.140625" style="607"/>
    <col min="3857" max="3857" width="11.28515625" style="607" customWidth="1"/>
    <col min="3858" max="4096" width="9.140625" style="607"/>
    <col min="4097" max="4097" width="43.85546875" style="607" customWidth="1"/>
    <col min="4098" max="4098" width="61.42578125" style="607" customWidth="1"/>
    <col min="4099" max="4099" width="10.42578125" style="607" customWidth="1"/>
    <col min="4100" max="4101" width="10.85546875" style="607" customWidth="1"/>
    <col min="4102" max="4103" width="8.28515625" style="607" customWidth="1"/>
    <col min="4104" max="4104" width="9.28515625" style="607" customWidth="1"/>
    <col min="4105" max="4105" width="10" style="607" customWidth="1"/>
    <col min="4106" max="4106" width="10.28515625" style="607" customWidth="1"/>
    <col min="4107" max="4107" width="13.28515625" style="607" customWidth="1"/>
    <col min="4108" max="4112" width="9.140625" style="607"/>
    <col min="4113" max="4113" width="11.28515625" style="607" customWidth="1"/>
    <col min="4114" max="4352" width="9.140625" style="607"/>
    <col min="4353" max="4353" width="43.85546875" style="607" customWidth="1"/>
    <col min="4354" max="4354" width="61.42578125" style="607" customWidth="1"/>
    <col min="4355" max="4355" width="10.42578125" style="607" customWidth="1"/>
    <col min="4356" max="4357" width="10.85546875" style="607" customWidth="1"/>
    <col min="4358" max="4359" width="8.28515625" style="607" customWidth="1"/>
    <col min="4360" max="4360" width="9.28515625" style="607" customWidth="1"/>
    <col min="4361" max="4361" width="10" style="607" customWidth="1"/>
    <col min="4362" max="4362" width="10.28515625" style="607" customWidth="1"/>
    <col min="4363" max="4363" width="13.28515625" style="607" customWidth="1"/>
    <col min="4364" max="4368" width="9.140625" style="607"/>
    <col min="4369" max="4369" width="11.28515625" style="607" customWidth="1"/>
    <col min="4370" max="4608" width="9.140625" style="607"/>
    <col min="4609" max="4609" width="43.85546875" style="607" customWidth="1"/>
    <col min="4610" max="4610" width="61.42578125" style="607" customWidth="1"/>
    <col min="4611" max="4611" width="10.42578125" style="607" customWidth="1"/>
    <col min="4612" max="4613" width="10.85546875" style="607" customWidth="1"/>
    <col min="4614" max="4615" width="8.28515625" style="607" customWidth="1"/>
    <col min="4616" max="4616" width="9.28515625" style="607" customWidth="1"/>
    <col min="4617" max="4617" width="10" style="607" customWidth="1"/>
    <col min="4618" max="4618" width="10.28515625" style="607" customWidth="1"/>
    <col min="4619" max="4619" width="13.28515625" style="607" customWidth="1"/>
    <col min="4620" max="4624" width="9.140625" style="607"/>
    <col min="4625" max="4625" width="11.28515625" style="607" customWidth="1"/>
    <col min="4626" max="4864" width="9.140625" style="607"/>
    <col min="4865" max="4865" width="43.85546875" style="607" customWidth="1"/>
    <col min="4866" max="4866" width="61.42578125" style="607" customWidth="1"/>
    <col min="4867" max="4867" width="10.42578125" style="607" customWidth="1"/>
    <col min="4868" max="4869" width="10.85546875" style="607" customWidth="1"/>
    <col min="4870" max="4871" width="8.28515625" style="607" customWidth="1"/>
    <col min="4872" max="4872" width="9.28515625" style="607" customWidth="1"/>
    <col min="4873" max="4873" width="10" style="607" customWidth="1"/>
    <col min="4874" max="4874" width="10.28515625" style="607" customWidth="1"/>
    <col min="4875" max="4875" width="13.28515625" style="607" customWidth="1"/>
    <col min="4876" max="4880" width="9.140625" style="607"/>
    <col min="4881" max="4881" width="11.28515625" style="607" customWidth="1"/>
    <col min="4882" max="5120" width="9.140625" style="607"/>
    <col min="5121" max="5121" width="43.85546875" style="607" customWidth="1"/>
    <col min="5122" max="5122" width="61.42578125" style="607" customWidth="1"/>
    <col min="5123" max="5123" width="10.42578125" style="607" customWidth="1"/>
    <col min="5124" max="5125" width="10.85546875" style="607" customWidth="1"/>
    <col min="5126" max="5127" width="8.28515625" style="607" customWidth="1"/>
    <col min="5128" max="5128" width="9.28515625" style="607" customWidth="1"/>
    <col min="5129" max="5129" width="10" style="607" customWidth="1"/>
    <col min="5130" max="5130" width="10.28515625" style="607" customWidth="1"/>
    <col min="5131" max="5131" width="13.28515625" style="607" customWidth="1"/>
    <col min="5132" max="5136" width="9.140625" style="607"/>
    <col min="5137" max="5137" width="11.28515625" style="607" customWidth="1"/>
    <col min="5138" max="5376" width="9.140625" style="607"/>
    <col min="5377" max="5377" width="43.85546875" style="607" customWidth="1"/>
    <col min="5378" max="5378" width="61.42578125" style="607" customWidth="1"/>
    <col min="5379" max="5379" width="10.42578125" style="607" customWidth="1"/>
    <col min="5380" max="5381" width="10.85546875" style="607" customWidth="1"/>
    <col min="5382" max="5383" width="8.28515625" style="607" customWidth="1"/>
    <col min="5384" max="5384" width="9.28515625" style="607" customWidth="1"/>
    <col min="5385" max="5385" width="10" style="607" customWidth="1"/>
    <col min="5386" max="5386" width="10.28515625" style="607" customWidth="1"/>
    <col min="5387" max="5387" width="13.28515625" style="607" customWidth="1"/>
    <col min="5388" max="5392" width="9.140625" style="607"/>
    <col min="5393" max="5393" width="11.28515625" style="607" customWidth="1"/>
    <col min="5394" max="5632" width="9.140625" style="607"/>
    <col min="5633" max="5633" width="43.85546875" style="607" customWidth="1"/>
    <col min="5634" max="5634" width="61.42578125" style="607" customWidth="1"/>
    <col min="5635" max="5635" width="10.42578125" style="607" customWidth="1"/>
    <col min="5636" max="5637" width="10.85546875" style="607" customWidth="1"/>
    <col min="5638" max="5639" width="8.28515625" style="607" customWidth="1"/>
    <col min="5640" max="5640" width="9.28515625" style="607" customWidth="1"/>
    <col min="5641" max="5641" width="10" style="607" customWidth="1"/>
    <col min="5642" max="5642" width="10.28515625" style="607" customWidth="1"/>
    <col min="5643" max="5643" width="13.28515625" style="607" customWidth="1"/>
    <col min="5644" max="5648" width="9.140625" style="607"/>
    <col min="5649" max="5649" width="11.28515625" style="607" customWidth="1"/>
    <col min="5650" max="5888" width="9.140625" style="607"/>
    <col min="5889" max="5889" width="43.85546875" style="607" customWidth="1"/>
    <col min="5890" max="5890" width="61.42578125" style="607" customWidth="1"/>
    <col min="5891" max="5891" width="10.42578125" style="607" customWidth="1"/>
    <col min="5892" max="5893" width="10.85546875" style="607" customWidth="1"/>
    <col min="5894" max="5895" width="8.28515625" style="607" customWidth="1"/>
    <col min="5896" max="5896" width="9.28515625" style="607" customWidth="1"/>
    <col min="5897" max="5897" width="10" style="607" customWidth="1"/>
    <col min="5898" max="5898" width="10.28515625" style="607" customWidth="1"/>
    <col min="5899" max="5899" width="13.28515625" style="607" customWidth="1"/>
    <col min="5900" max="5904" width="9.140625" style="607"/>
    <col min="5905" max="5905" width="11.28515625" style="607" customWidth="1"/>
    <col min="5906" max="6144" width="9.140625" style="607"/>
    <col min="6145" max="6145" width="43.85546875" style="607" customWidth="1"/>
    <col min="6146" max="6146" width="61.42578125" style="607" customWidth="1"/>
    <col min="6147" max="6147" width="10.42578125" style="607" customWidth="1"/>
    <col min="6148" max="6149" width="10.85546875" style="607" customWidth="1"/>
    <col min="6150" max="6151" width="8.28515625" style="607" customWidth="1"/>
    <col min="6152" max="6152" width="9.28515625" style="607" customWidth="1"/>
    <col min="6153" max="6153" width="10" style="607" customWidth="1"/>
    <col min="6154" max="6154" width="10.28515625" style="607" customWidth="1"/>
    <col min="6155" max="6155" width="13.28515625" style="607" customWidth="1"/>
    <col min="6156" max="6160" width="9.140625" style="607"/>
    <col min="6161" max="6161" width="11.28515625" style="607" customWidth="1"/>
    <col min="6162" max="6400" width="9.140625" style="607"/>
    <col min="6401" max="6401" width="43.85546875" style="607" customWidth="1"/>
    <col min="6402" max="6402" width="61.42578125" style="607" customWidth="1"/>
    <col min="6403" max="6403" width="10.42578125" style="607" customWidth="1"/>
    <col min="6404" max="6405" width="10.85546875" style="607" customWidth="1"/>
    <col min="6406" max="6407" width="8.28515625" style="607" customWidth="1"/>
    <col min="6408" max="6408" width="9.28515625" style="607" customWidth="1"/>
    <col min="6409" max="6409" width="10" style="607" customWidth="1"/>
    <col min="6410" max="6410" width="10.28515625" style="607" customWidth="1"/>
    <col min="6411" max="6411" width="13.28515625" style="607" customWidth="1"/>
    <col min="6412" max="6416" width="9.140625" style="607"/>
    <col min="6417" max="6417" width="11.28515625" style="607" customWidth="1"/>
    <col min="6418" max="6656" width="9.140625" style="607"/>
    <col min="6657" max="6657" width="43.85546875" style="607" customWidth="1"/>
    <col min="6658" max="6658" width="61.42578125" style="607" customWidth="1"/>
    <col min="6659" max="6659" width="10.42578125" style="607" customWidth="1"/>
    <col min="6660" max="6661" width="10.85546875" style="607" customWidth="1"/>
    <col min="6662" max="6663" width="8.28515625" style="607" customWidth="1"/>
    <col min="6664" max="6664" width="9.28515625" style="607" customWidth="1"/>
    <col min="6665" max="6665" width="10" style="607" customWidth="1"/>
    <col min="6666" max="6666" width="10.28515625" style="607" customWidth="1"/>
    <col min="6667" max="6667" width="13.28515625" style="607" customWidth="1"/>
    <col min="6668" max="6672" width="9.140625" style="607"/>
    <col min="6673" max="6673" width="11.28515625" style="607" customWidth="1"/>
    <col min="6674" max="6912" width="9.140625" style="607"/>
    <col min="6913" max="6913" width="43.85546875" style="607" customWidth="1"/>
    <col min="6914" max="6914" width="61.42578125" style="607" customWidth="1"/>
    <col min="6915" max="6915" width="10.42578125" style="607" customWidth="1"/>
    <col min="6916" max="6917" width="10.85546875" style="607" customWidth="1"/>
    <col min="6918" max="6919" width="8.28515625" style="607" customWidth="1"/>
    <col min="6920" max="6920" width="9.28515625" style="607" customWidth="1"/>
    <col min="6921" max="6921" width="10" style="607" customWidth="1"/>
    <col min="6922" max="6922" width="10.28515625" style="607" customWidth="1"/>
    <col min="6923" max="6923" width="13.28515625" style="607" customWidth="1"/>
    <col min="6924" max="6928" width="9.140625" style="607"/>
    <col min="6929" max="6929" width="11.28515625" style="607" customWidth="1"/>
    <col min="6930" max="7168" width="9.140625" style="607"/>
    <col min="7169" max="7169" width="43.85546875" style="607" customWidth="1"/>
    <col min="7170" max="7170" width="61.42578125" style="607" customWidth="1"/>
    <col min="7171" max="7171" width="10.42578125" style="607" customWidth="1"/>
    <col min="7172" max="7173" width="10.85546875" style="607" customWidth="1"/>
    <col min="7174" max="7175" width="8.28515625" style="607" customWidth="1"/>
    <col min="7176" max="7176" width="9.28515625" style="607" customWidth="1"/>
    <col min="7177" max="7177" width="10" style="607" customWidth="1"/>
    <col min="7178" max="7178" width="10.28515625" style="607" customWidth="1"/>
    <col min="7179" max="7179" width="13.28515625" style="607" customWidth="1"/>
    <col min="7180" max="7184" width="9.140625" style="607"/>
    <col min="7185" max="7185" width="11.28515625" style="607" customWidth="1"/>
    <col min="7186" max="7424" width="9.140625" style="607"/>
    <col min="7425" max="7425" width="43.85546875" style="607" customWidth="1"/>
    <col min="7426" max="7426" width="61.42578125" style="607" customWidth="1"/>
    <col min="7427" max="7427" width="10.42578125" style="607" customWidth="1"/>
    <col min="7428" max="7429" width="10.85546875" style="607" customWidth="1"/>
    <col min="7430" max="7431" width="8.28515625" style="607" customWidth="1"/>
    <col min="7432" max="7432" width="9.28515625" style="607" customWidth="1"/>
    <col min="7433" max="7433" width="10" style="607" customWidth="1"/>
    <col min="7434" max="7434" width="10.28515625" style="607" customWidth="1"/>
    <col min="7435" max="7435" width="13.28515625" style="607" customWidth="1"/>
    <col min="7436" max="7440" width="9.140625" style="607"/>
    <col min="7441" max="7441" width="11.28515625" style="607" customWidth="1"/>
    <col min="7442" max="7680" width="9.140625" style="607"/>
    <col min="7681" max="7681" width="43.85546875" style="607" customWidth="1"/>
    <col min="7682" max="7682" width="61.42578125" style="607" customWidth="1"/>
    <col min="7683" max="7683" width="10.42578125" style="607" customWidth="1"/>
    <col min="7684" max="7685" width="10.85546875" style="607" customWidth="1"/>
    <col min="7686" max="7687" width="8.28515625" style="607" customWidth="1"/>
    <col min="7688" max="7688" width="9.28515625" style="607" customWidth="1"/>
    <col min="7689" max="7689" width="10" style="607" customWidth="1"/>
    <col min="7690" max="7690" width="10.28515625" style="607" customWidth="1"/>
    <col min="7691" max="7691" width="13.28515625" style="607" customWidth="1"/>
    <col min="7692" max="7696" width="9.140625" style="607"/>
    <col min="7697" max="7697" width="11.28515625" style="607" customWidth="1"/>
    <col min="7698" max="7936" width="9.140625" style="607"/>
    <col min="7937" max="7937" width="43.85546875" style="607" customWidth="1"/>
    <col min="7938" max="7938" width="61.42578125" style="607" customWidth="1"/>
    <col min="7939" max="7939" width="10.42578125" style="607" customWidth="1"/>
    <col min="7940" max="7941" width="10.85546875" style="607" customWidth="1"/>
    <col min="7942" max="7943" width="8.28515625" style="607" customWidth="1"/>
    <col min="7944" max="7944" width="9.28515625" style="607" customWidth="1"/>
    <col min="7945" max="7945" width="10" style="607" customWidth="1"/>
    <col min="7946" max="7946" width="10.28515625" style="607" customWidth="1"/>
    <col min="7947" max="7947" width="13.28515625" style="607" customWidth="1"/>
    <col min="7948" max="7952" width="9.140625" style="607"/>
    <col min="7953" max="7953" width="11.28515625" style="607" customWidth="1"/>
    <col min="7954" max="8192" width="9.140625" style="607"/>
    <col min="8193" max="8193" width="43.85546875" style="607" customWidth="1"/>
    <col min="8194" max="8194" width="61.42578125" style="607" customWidth="1"/>
    <col min="8195" max="8195" width="10.42578125" style="607" customWidth="1"/>
    <col min="8196" max="8197" width="10.85546875" style="607" customWidth="1"/>
    <col min="8198" max="8199" width="8.28515625" style="607" customWidth="1"/>
    <col min="8200" max="8200" width="9.28515625" style="607" customWidth="1"/>
    <col min="8201" max="8201" width="10" style="607" customWidth="1"/>
    <col min="8202" max="8202" width="10.28515625" style="607" customWidth="1"/>
    <col min="8203" max="8203" width="13.28515625" style="607" customWidth="1"/>
    <col min="8204" max="8208" width="9.140625" style="607"/>
    <col min="8209" max="8209" width="11.28515625" style="607" customWidth="1"/>
    <col min="8210" max="8448" width="9.140625" style="607"/>
    <col min="8449" max="8449" width="43.85546875" style="607" customWidth="1"/>
    <col min="8450" max="8450" width="61.42578125" style="607" customWidth="1"/>
    <col min="8451" max="8451" width="10.42578125" style="607" customWidth="1"/>
    <col min="8452" max="8453" width="10.85546875" style="607" customWidth="1"/>
    <col min="8454" max="8455" width="8.28515625" style="607" customWidth="1"/>
    <col min="8456" max="8456" width="9.28515625" style="607" customWidth="1"/>
    <col min="8457" max="8457" width="10" style="607" customWidth="1"/>
    <col min="8458" max="8458" width="10.28515625" style="607" customWidth="1"/>
    <col min="8459" max="8459" width="13.28515625" style="607" customWidth="1"/>
    <col min="8460" max="8464" width="9.140625" style="607"/>
    <col min="8465" max="8465" width="11.28515625" style="607" customWidth="1"/>
    <col min="8466" max="8704" width="9.140625" style="607"/>
    <col min="8705" max="8705" width="43.85546875" style="607" customWidth="1"/>
    <col min="8706" max="8706" width="61.42578125" style="607" customWidth="1"/>
    <col min="8707" max="8707" width="10.42578125" style="607" customWidth="1"/>
    <col min="8708" max="8709" width="10.85546875" style="607" customWidth="1"/>
    <col min="8710" max="8711" width="8.28515625" style="607" customWidth="1"/>
    <col min="8712" max="8712" width="9.28515625" style="607" customWidth="1"/>
    <col min="8713" max="8713" width="10" style="607" customWidth="1"/>
    <col min="8714" max="8714" width="10.28515625" style="607" customWidth="1"/>
    <col min="8715" max="8715" width="13.28515625" style="607" customWidth="1"/>
    <col min="8716" max="8720" width="9.140625" style="607"/>
    <col min="8721" max="8721" width="11.28515625" style="607" customWidth="1"/>
    <col min="8722" max="8960" width="9.140625" style="607"/>
    <col min="8961" max="8961" width="43.85546875" style="607" customWidth="1"/>
    <col min="8962" max="8962" width="61.42578125" style="607" customWidth="1"/>
    <col min="8963" max="8963" width="10.42578125" style="607" customWidth="1"/>
    <col min="8964" max="8965" width="10.85546875" style="607" customWidth="1"/>
    <col min="8966" max="8967" width="8.28515625" style="607" customWidth="1"/>
    <col min="8968" max="8968" width="9.28515625" style="607" customWidth="1"/>
    <col min="8969" max="8969" width="10" style="607" customWidth="1"/>
    <col min="8970" max="8970" width="10.28515625" style="607" customWidth="1"/>
    <col min="8971" max="8971" width="13.28515625" style="607" customWidth="1"/>
    <col min="8972" max="8976" width="9.140625" style="607"/>
    <col min="8977" max="8977" width="11.28515625" style="607" customWidth="1"/>
    <col min="8978" max="9216" width="9.140625" style="607"/>
    <col min="9217" max="9217" width="43.85546875" style="607" customWidth="1"/>
    <col min="9218" max="9218" width="61.42578125" style="607" customWidth="1"/>
    <col min="9219" max="9219" width="10.42578125" style="607" customWidth="1"/>
    <col min="9220" max="9221" width="10.85546875" style="607" customWidth="1"/>
    <col min="9222" max="9223" width="8.28515625" style="607" customWidth="1"/>
    <col min="9224" max="9224" width="9.28515625" style="607" customWidth="1"/>
    <col min="9225" max="9225" width="10" style="607" customWidth="1"/>
    <col min="9226" max="9226" width="10.28515625" style="607" customWidth="1"/>
    <col min="9227" max="9227" width="13.28515625" style="607" customWidth="1"/>
    <col min="9228" max="9232" width="9.140625" style="607"/>
    <col min="9233" max="9233" width="11.28515625" style="607" customWidth="1"/>
    <col min="9234" max="9472" width="9.140625" style="607"/>
    <col min="9473" max="9473" width="43.85546875" style="607" customWidth="1"/>
    <col min="9474" max="9474" width="61.42578125" style="607" customWidth="1"/>
    <col min="9475" max="9475" width="10.42578125" style="607" customWidth="1"/>
    <col min="9476" max="9477" width="10.85546875" style="607" customWidth="1"/>
    <col min="9478" max="9479" width="8.28515625" style="607" customWidth="1"/>
    <col min="9480" max="9480" width="9.28515625" style="607" customWidth="1"/>
    <col min="9481" max="9481" width="10" style="607" customWidth="1"/>
    <col min="9482" max="9482" width="10.28515625" style="607" customWidth="1"/>
    <col min="9483" max="9483" width="13.28515625" style="607" customWidth="1"/>
    <col min="9484" max="9488" width="9.140625" style="607"/>
    <col min="9489" max="9489" width="11.28515625" style="607" customWidth="1"/>
    <col min="9490" max="9728" width="9.140625" style="607"/>
    <col min="9729" max="9729" width="43.85546875" style="607" customWidth="1"/>
    <col min="9730" max="9730" width="61.42578125" style="607" customWidth="1"/>
    <col min="9731" max="9731" width="10.42578125" style="607" customWidth="1"/>
    <col min="9732" max="9733" width="10.85546875" style="607" customWidth="1"/>
    <col min="9734" max="9735" width="8.28515625" style="607" customWidth="1"/>
    <col min="9736" max="9736" width="9.28515625" style="607" customWidth="1"/>
    <col min="9737" max="9737" width="10" style="607" customWidth="1"/>
    <col min="9738" max="9738" width="10.28515625" style="607" customWidth="1"/>
    <col min="9739" max="9739" width="13.28515625" style="607" customWidth="1"/>
    <col min="9740" max="9744" width="9.140625" style="607"/>
    <col min="9745" max="9745" width="11.28515625" style="607" customWidth="1"/>
    <col min="9746" max="9984" width="9.140625" style="607"/>
    <col min="9985" max="9985" width="43.85546875" style="607" customWidth="1"/>
    <col min="9986" max="9986" width="61.42578125" style="607" customWidth="1"/>
    <col min="9987" max="9987" width="10.42578125" style="607" customWidth="1"/>
    <col min="9988" max="9989" width="10.85546875" style="607" customWidth="1"/>
    <col min="9990" max="9991" width="8.28515625" style="607" customWidth="1"/>
    <col min="9992" max="9992" width="9.28515625" style="607" customWidth="1"/>
    <col min="9993" max="9993" width="10" style="607" customWidth="1"/>
    <col min="9994" max="9994" width="10.28515625" style="607" customWidth="1"/>
    <col min="9995" max="9995" width="13.28515625" style="607" customWidth="1"/>
    <col min="9996" max="10000" width="9.140625" style="607"/>
    <col min="10001" max="10001" width="11.28515625" style="607" customWidth="1"/>
    <col min="10002" max="10240" width="9.140625" style="607"/>
    <col min="10241" max="10241" width="43.85546875" style="607" customWidth="1"/>
    <col min="10242" max="10242" width="61.42578125" style="607" customWidth="1"/>
    <col min="10243" max="10243" width="10.42578125" style="607" customWidth="1"/>
    <col min="10244" max="10245" width="10.85546875" style="607" customWidth="1"/>
    <col min="10246" max="10247" width="8.28515625" style="607" customWidth="1"/>
    <col min="10248" max="10248" width="9.28515625" style="607" customWidth="1"/>
    <col min="10249" max="10249" width="10" style="607" customWidth="1"/>
    <col min="10250" max="10250" width="10.28515625" style="607" customWidth="1"/>
    <col min="10251" max="10251" width="13.28515625" style="607" customWidth="1"/>
    <col min="10252" max="10256" width="9.140625" style="607"/>
    <col min="10257" max="10257" width="11.28515625" style="607" customWidth="1"/>
    <col min="10258" max="10496" width="9.140625" style="607"/>
    <col min="10497" max="10497" width="43.85546875" style="607" customWidth="1"/>
    <col min="10498" max="10498" width="61.42578125" style="607" customWidth="1"/>
    <col min="10499" max="10499" width="10.42578125" style="607" customWidth="1"/>
    <col min="10500" max="10501" width="10.85546875" style="607" customWidth="1"/>
    <col min="10502" max="10503" width="8.28515625" style="607" customWidth="1"/>
    <col min="10504" max="10504" width="9.28515625" style="607" customWidth="1"/>
    <col min="10505" max="10505" width="10" style="607" customWidth="1"/>
    <col min="10506" max="10506" width="10.28515625" style="607" customWidth="1"/>
    <col min="10507" max="10507" width="13.28515625" style="607" customWidth="1"/>
    <col min="10508" max="10512" width="9.140625" style="607"/>
    <col min="10513" max="10513" width="11.28515625" style="607" customWidth="1"/>
    <col min="10514" max="10752" width="9.140625" style="607"/>
    <col min="10753" max="10753" width="43.85546875" style="607" customWidth="1"/>
    <col min="10754" max="10754" width="61.42578125" style="607" customWidth="1"/>
    <col min="10755" max="10755" width="10.42578125" style="607" customWidth="1"/>
    <col min="10756" max="10757" width="10.85546875" style="607" customWidth="1"/>
    <col min="10758" max="10759" width="8.28515625" style="607" customWidth="1"/>
    <col min="10760" max="10760" width="9.28515625" style="607" customWidth="1"/>
    <col min="10761" max="10761" width="10" style="607" customWidth="1"/>
    <col min="10762" max="10762" width="10.28515625" style="607" customWidth="1"/>
    <col min="10763" max="10763" width="13.28515625" style="607" customWidth="1"/>
    <col min="10764" max="10768" width="9.140625" style="607"/>
    <col min="10769" max="10769" width="11.28515625" style="607" customWidth="1"/>
    <col min="10770" max="11008" width="9.140625" style="607"/>
    <col min="11009" max="11009" width="43.85546875" style="607" customWidth="1"/>
    <col min="11010" max="11010" width="61.42578125" style="607" customWidth="1"/>
    <col min="11011" max="11011" width="10.42578125" style="607" customWidth="1"/>
    <col min="11012" max="11013" width="10.85546875" style="607" customWidth="1"/>
    <col min="11014" max="11015" width="8.28515625" style="607" customWidth="1"/>
    <col min="11016" max="11016" width="9.28515625" style="607" customWidth="1"/>
    <col min="11017" max="11017" width="10" style="607" customWidth="1"/>
    <col min="11018" max="11018" width="10.28515625" style="607" customWidth="1"/>
    <col min="11019" max="11019" width="13.28515625" style="607" customWidth="1"/>
    <col min="11020" max="11024" width="9.140625" style="607"/>
    <col min="11025" max="11025" width="11.28515625" style="607" customWidth="1"/>
    <col min="11026" max="11264" width="9.140625" style="607"/>
    <col min="11265" max="11265" width="43.85546875" style="607" customWidth="1"/>
    <col min="11266" max="11266" width="61.42578125" style="607" customWidth="1"/>
    <col min="11267" max="11267" width="10.42578125" style="607" customWidth="1"/>
    <col min="11268" max="11269" width="10.85546875" style="607" customWidth="1"/>
    <col min="11270" max="11271" width="8.28515625" style="607" customWidth="1"/>
    <col min="11272" max="11272" width="9.28515625" style="607" customWidth="1"/>
    <col min="11273" max="11273" width="10" style="607" customWidth="1"/>
    <col min="11274" max="11274" width="10.28515625" style="607" customWidth="1"/>
    <col min="11275" max="11275" width="13.28515625" style="607" customWidth="1"/>
    <col min="11276" max="11280" width="9.140625" style="607"/>
    <col min="11281" max="11281" width="11.28515625" style="607" customWidth="1"/>
    <col min="11282" max="11520" width="9.140625" style="607"/>
    <col min="11521" max="11521" width="43.85546875" style="607" customWidth="1"/>
    <col min="11522" max="11522" width="61.42578125" style="607" customWidth="1"/>
    <col min="11523" max="11523" width="10.42578125" style="607" customWidth="1"/>
    <col min="11524" max="11525" width="10.85546875" style="607" customWidth="1"/>
    <col min="11526" max="11527" width="8.28515625" style="607" customWidth="1"/>
    <col min="11528" max="11528" width="9.28515625" style="607" customWidth="1"/>
    <col min="11529" max="11529" width="10" style="607" customWidth="1"/>
    <col min="11530" max="11530" width="10.28515625" style="607" customWidth="1"/>
    <col min="11531" max="11531" width="13.28515625" style="607" customWidth="1"/>
    <col min="11532" max="11536" width="9.140625" style="607"/>
    <col min="11537" max="11537" width="11.28515625" style="607" customWidth="1"/>
    <col min="11538" max="11776" width="9.140625" style="607"/>
    <col min="11777" max="11777" width="43.85546875" style="607" customWidth="1"/>
    <col min="11778" max="11778" width="61.42578125" style="607" customWidth="1"/>
    <col min="11779" max="11779" width="10.42578125" style="607" customWidth="1"/>
    <col min="11780" max="11781" width="10.85546875" style="607" customWidth="1"/>
    <col min="11782" max="11783" width="8.28515625" style="607" customWidth="1"/>
    <col min="11784" max="11784" width="9.28515625" style="607" customWidth="1"/>
    <col min="11785" max="11785" width="10" style="607" customWidth="1"/>
    <col min="11786" max="11786" width="10.28515625" style="607" customWidth="1"/>
    <col min="11787" max="11787" width="13.28515625" style="607" customWidth="1"/>
    <col min="11788" max="11792" width="9.140625" style="607"/>
    <col min="11793" max="11793" width="11.28515625" style="607" customWidth="1"/>
    <col min="11794" max="12032" width="9.140625" style="607"/>
    <col min="12033" max="12033" width="43.85546875" style="607" customWidth="1"/>
    <col min="12034" max="12034" width="61.42578125" style="607" customWidth="1"/>
    <col min="12035" max="12035" width="10.42578125" style="607" customWidth="1"/>
    <col min="12036" max="12037" width="10.85546875" style="607" customWidth="1"/>
    <col min="12038" max="12039" width="8.28515625" style="607" customWidth="1"/>
    <col min="12040" max="12040" width="9.28515625" style="607" customWidth="1"/>
    <col min="12041" max="12041" width="10" style="607" customWidth="1"/>
    <col min="12042" max="12042" width="10.28515625" style="607" customWidth="1"/>
    <col min="12043" max="12043" width="13.28515625" style="607" customWidth="1"/>
    <col min="12044" max="12048" width="9.140625" style="607"/>
    <col min="12049" max="12049" width="11.28515625" style="607" customWidth="1"/>
    <col min="12050" max="12288" width="9.140625" style="607"/>
    <col min="12289" max="12289" width="43.85546875" style="607" customWidth="1"/>
    <col min="12290" max="12290" width="61.42578125" style="607" customWidth="1"/>
    <col min="12291" max="12291" width="10.42578125" style="607" customWidth="1"/>
    <col min="12292" max="12293" width="10.85546875" style="607" customWidth="1"/>
    <col min="12294" max="12295" width="8.28515625" style="607" customWidth="1"/>
    <col min="12296" max="12296" width="9.28515625" style="607" customWidth="1"/>
    <col min="12297" max="12297" width="10" style="607" customWidth="1"/>
    <col min="12298" max="12298" width="10.28515625" style="607" customWidth="1"/>
    <col min="12299" max="12299" width="13.28515625" style="607" customWidth="1"/>
    <col min="12300" max="12304" width="9.140625" style="607"/>
    <col min="12305" max="12305" width="11.28515625" style="607" customWidth="1"/>
    <col min="12306" max="12544" width="9.140625" style="607"/>
    <col min="12545" max="12545" width="43.85546875" style="607" customWidth="1"/>
    <col min="12546" max="12546" width="61.42578125" style="607" customWidth="1"/>
    <col min="12547" max="12547" width="10.42578125" style="607" customWidth="1"/>
    <col min="12548" max="12549" width="10.85546875" style="607" customWidth="1"/>
    <col min="12550" max="12551" width="8.28515625" style="607" customWidth="1"/>
    <col min="12552" max="12552" width="9.28515625" style="607" customWidth="1"/>
    <col min="12553" max="12553" width="10" style="607" customWidth="1"/>
    <col min="12554" max="12554" width="10.28515625" style="607" customWidth="1"/>
    <col min="12555" max="12555" width="13.28515625" style="607" customWidth="1"/>
    <col min="12556" max="12560" width="9.140625" style="607"/>
    <col min="12561" max="12561" width="11.28515625" style="607" customWidth="1"/>
    <col min="12562" max="12800" width="9.140625" style="607"/>
    <col min="12801" max="12801" width="43.85546875" style="607" customWidth="1"/>
    <col min="12802" max="12802" width="61.42578125" style="607" customWidth="1"/>
    <col min="12803" max="12803" width="10.42578125" style="607" customWidth="1"/>
    <col min="12804" max="12805" width="10.85546875" style="607" customWidth="1"/>
    <col min="12806" max="12807" width="8.28515625" style="607" customWidth="1"/>
    <col min="12808" max="12808" width="9.28515625" style="607" customWidth="1"/>
    <col min="12809" max="12809" width="10" style="607" customWidth="1"/>
    <col min="12810" max="12810" width="10.28515625" style="607" customWidth="1"/>
    <col min="12811" max="12811" width="13.28515625" style="607" customWidth="1"/>
    <col min="12812" max="12816" width="9.140625" style="607"/>
    <col min="12817" max="12817" width="11.28515625" style="607" customWidth="1"/>
    <col min="12818" max="13056" width="9.140625" style="607"/>
    <col min="13057" max="13057" width="43.85546875" style="607" customWidth="1"/>
    <col min="13058" max="13058" width="61.42578125" style="607" customWidth="1"/>
    <col min="13059" max="13059" width="10.42578125" style="607" customWidth="1"/>
    <col min="13060" max="13061" width="10.85546875" style="607" customWidth="1"/>
    <col min="13062" max="13063" width="8.28515625" style="607" customWidth="1"/>
    <col min="13064" max="13064" width="9.28515625" style="607" customWidth="1"/>
    <col min="13065" max="13065" width="10" style="607" customWidth="1"/>
    <col min="13066" max="13066" width="10.28515625" style="607" customWidth="1"/>
    <col min="13067" max="13067" width="13.28515625" style="607" customWidth="1"/>
    <col min="13068" max="13072" width="9.140625" style="607"/>
    <col min="13073" max="13073" width="11.28515625" style="607" customWidth="1"/>
    <col min="13074" max="13312" width="9.140625" style="607"/>
    <col min="13313" max="13313" width="43.85546875" style="607" customWidth="1"/>
    <col min="13314" max="13314" width="61.42578125" style="607" customWidth="1"/>
    <col min="13315" max="13315" width="10.42578125" style="607" customWidth="1"/>
    <col min="13316" max="13317" width="10.85546875" style="607" customWidth="1"/>
    <col min="13318" max="13319" width="8.28515625" style="607" customWidth="1"/>
    <col min="13320" max="13320" width="9.28515625" style="607" customWidth="1"/>
    <col min="13321" max="13321" width="10" style="607" customWidth="1"/>
    <col min="13322" max="13322" width="10.28515625" style="607" customWidth="1"/>
    <col min="13323" max="13323" width="13.28515625" style="607" customWidth="1"/>
    <col min="13324" max="13328" width="9.140625" style="607"/>
    <col min="13329" max="13329" width="11.28515625" style="607" customWidth="1"/>
    <col min="13330" max="13568" width="9.140625" style="607"/>
    <col min="13569" max="13569" width="43.85546875" style="607" customWidth="1"/>
    <col min="13570" max="13570" width="61.42578125" style="607" customWidth="1"/>
    <col min="13571" max="13571" width="10.42578125" style="607" customWidth="1"/>
    <col min="13572" max="13573" width="10.85546875" style="607" customWidth="1"/>
    <col min="13574" max="13575" width="8.28515625" style="607" customWidth="1"/>
    <col min="13576" max="13576" width="9.28515625" style="607" customWidth="1"/>
    <col min="13577" max="13577" width="10" style="607" customWidth="1"/>
    <col min="13578" max="13578" width="10.28515625" style="607" customWidth="1"/>
    <col min="13579" max="13579" width="13.28515625" style="607" customWidth="1"/>
    <col min="13580" max="13584" width="9.140625" style="607"/>
    <col min="13585" max="13585" width="11.28515625" style="607" customWidth="1"/>
    <col min="13586" max="13824" width="9.140625" style="607"/>
    <col min="13825" max="13825" width="43.85546875" style="607" customWidth="1"/>
    <col min="13826" max="13826" width="61.42578125" style="607" customWidth="1"/>
    <col min="13827" max="13827" width="10.42578125" style="607" customWidth="1"/>
    <col min="13828" max="13829" width="10.85546875" style="607" customWidth="1"/>
    <col min="13830" max="13831" width="8.28515625" style="607" customWidth="1"/>
    <col min="13832" max="13832" width="9.28515625" style="607" customWidth="1"/>
    <col min="13833" max="13833" width="10" style="607" customWidth="1"/>
    <col min="13834" max="13834" width="10.28515625" style="607" customWidth="1"/>
    <col min="13835" max="13835" width="13.28515625" style="607" customWidth="1"/>
    <col min="13836" max="13840" width="9.140625" style="607"/>
    <col min="13841" max="13841" width="11.28515625" style="607" customWidth="1"/>
    <col min="13842" max="14080" width="9.140625" style="607"/>
    <col min="14081" max="14081" width="43.85546875" style="607" customWidth="1"/>
    <col min="14082" max="14082" width="61.42578125" style="607" customWidth="1"/>
    <col min="14083" max="14083" width="10.42578125" style="607" customWidth="1"/>
    <col min="14084" max="14085" width="10.85546875" style="607" customWidth="1"/>
    <col min="14086" max="14087" width="8.28515625" style="607" customWidth="1"/>
    <col min="14088" max="14088" width="9.28515625" style="607" customWidth="1"/>
    <col min="14089" max="14089" width="10" style="607" customWidth="1"/>
    <col min="14090" max="14090" width="10.28515625" style="607" customWidth="1"/>
    <col min="14091" max="14091" width="13.28515625" style="607" customWidth="1"/>
    <col min="14092" max="14096" width="9.140625" style="607"/>
    <col min="14097" max="14097" width="11.28515625" style="607" customWidth="1"/>
    <col min="14098" max="14336" width="9.140625" style="607"/>
    <col min="14337" max="14337" width="43.85546875" style="607" customWidth="1"/>
    <col min="14338" max="14338" width="61.42578125" style="607" customWidth="1"/>
    <col min="14339" max="14339" width="10.42578125" style="607" customWidth="1"/>
    <col min="14340" max="14341" width="10.85546875" style="607" customWidth="1"/>
    <col min="14342" max="14343" width="8.28515625" style="607" customWidth="1"/>
    <col min="14344" max="14344" width="9.28515625" style="607" customWidth="1"/>
    <col min="14345" max="14345" width="10" style="607" customWidth="1"/>
    <col min="14346" max="14346" width="10.28515625" style="607" customWidth="1"/>
    <col min="14347" max="14347" width="13.28515625" style="607" customWidth="1"/>
    <col min="14348" max="14352" width="9.140625" style="607"/>
    <col min="14353" max="14353" width="11.28515625" style="607" customWidth="1"/>
    <col min="14354" max="14592" width="9.140625" style="607"/>
    <col min="14593" max="14593" width="43.85546875" style="607" customWidth="1"/>
    <col min="14594" max="14594" width="61.42578125" style="607" customWidth="1"/>
    <col min="14595" max="14595" width="10.42578125" style="607" customWidth="1"/>
    <col min="14596" max="14597" width="10.85546875" style="607" customWidth="1"/>
    <col min="14598" max="14599" width="8.28515625" style="607" customWidth="1"/>
    <col min="14600" max="14600" width="9.28515625" style="607" customWidth="1"/>
    <col min="14601" max="14601" width="10" style="607" customWidth="1"/>
    <col min="14602" max="14602" width="10.28515625" style="607" customWidth="1"/>
    <col min="14603" max="14603" width="13.28515625" style="607" customWidth="1"/>
    <col min="14604" max="14608" width="9.140625" style="607"/>
    <col min="14609" max="14609" width="11.28515625" style="607" customWidth="1"/>
    <col min="14610" max="14848" width="9.140625" style="607"/>
    <col min="14849" max="14849" width="43.85546875" style="607" customWidth="1"/>
    <col min="14850" max="14850" width="61.42578125" style="607" customWidth="1"/>
    <col min="14851" max="14851" width="10.42578125" style="607" customWidth="1"/>
    <col min="14852" max="14853" width="10.85546875" style="607" customWidth="1"/>
    <col min="14854" max="14855" width="8.28515625" style="607" customWidth="1"/>
    <col min="14856" max="14856" width="9.28515625" style="607" customWidth="1"/>
    <col min="14857" max="14857" width="10" style="607" customWidth="1"/>
    <col min="14858" max="14858" width="10.28515625" style="607" customWidth="1"/>
    <col min="14859" max="14859" width="13.28515625" style="607" customWidth="1"/>
    <col min="14860" max="14864" width="9.140625" style="607"/>
    <col min="14865" max="14865" width="11.28515625" style="607" customWidth="1"/>
    <col min="14866" max="15104" width="9.140625" style="607"/>
    <col min="15105" max="15105" width="43.85546875" style="607" customWidth="1"/>
    <col min="15106" max="15106" width="61.42578125" style="607" customWidth="1"/>
    <col min="15107" max="15107" width="10.42578125" style="607" customWidth="1"/>
    <col min="15108" max="15109" width="10.85546875" style="607" customWidth="1"/>
    <col min="15110" max="15111" width="8.28515625" style="607" customWidth="1"/>
    <col min="15112" max="15112" width="9.28515625" style="607" customWidth="1"/>
    <col min="15113" max="15113" width="10" style="607" customWidth="1"/>
    <col min="15114" max="15114" width="10.28515625" style="607" customWidth="1"/>
    <col min="15115" max="15115" width="13.28515625" style="607" customWidth="1"/>
    <col min="15116" max="15120" width="9.140625" style="607"/>
    <col min="15121" max="15121" width="11.28515625" style="607" customWidth="1"/>
    <col min="15122" max="15360" width="9.140625" style="607"/>
    <col min="15361" max="15361" width="43.85546875" style="607" customWidth="1"/>
    <col min="15362" max="15362" width="61.42578125" style="607" customWidth="1"/>
    <col min="15363" max="15363" width="10.42578125" style="607" customWidth="1"/>
    <col min="15364" max="15365" width="10.85546875" style="607" customWidth="1"/>
    <col min="15366" max="15367" width="8.28515625" style="607" customWidth="1"/>
    <col min="15368" max="15368" width="9.28515625" style="607" customWidth="1"/>
    <col min="15369" max="15369" width="10" style="607" customWidth="1"/>
    <col min="15370" max="15370" width="10.28515625" style="607" customWidth="1"/>
    <col min="15371" max="15371" width="13.28515625" style="607" customWidth="1"/>
    <col min="15372" max="15376" width="9.140625" style="607"/>
    <col min="15377" max="15377" width="11.28515625" style="607" customWidth="1"/>
    <col min="15378" max="15616" width="9.140625" style="607"/>
    <col min="15617" max="15617" width="43.85546875" style="607" customWidth="1"/>
    <col min="15618" max="15618" width="61.42578125" style="607" customWidth="1"/>
    <col min="15619" max="15619" width="10.42578125" style="607" customWidth="1"/>
    <col min="15620" max="15621" width="10.85546875" style="607" customWidth="1"/>
    <col min="15622" max="15623" width="8.28515625" style="607" customWidth="1"/>
    <col min="15624" max="15624" width="9.28515625" style="607" customWidth="1"/>
    <col min="15625" max="15625" width="10" style="607" customWidth="1"/>
    <col min="15626" max="15626" width="10.28515625" style="607" customWidth="1"/>
    <col min="15627" max="15627" width="13.28515625" style="607" customWidth="1"/>
    <col min="15628" max="15632" width="9.140625" style="607"/>
    <col min="15633" max="15633" width="11.28515625" style="607" customWidth="1"/>
    <col min="15634" max="15872" width="9.140625" style="607"/>
    <col min="15873" max="15873" width="43.85546875" style="607" customWidth="1"/>
    <col min="15874" max="15874" width="61.42578125" style="607" customWidth="1"/>
    <col min="15875" max="15875" width="10.42578125" style="607" customWidth="1"/>
    <col min="15876" max="15877" width="10.85546875" style="607" customWidth="1"/>
    <col min="15878" max="15879" width="8.28515625" style="607" customWidth="1"/>
    <col min="15880" max="15880" width="9.28515625" style="607" customWidth="1"/>
    <col min="15881" max="15881" width="10" style="607" customWidth="1"/>
    <col min="15882" max="15882" width="10.28515625" style="607" customWidth="1"/>
    <col min="15883" max="15883" width="13.28515625" style="607" customWidth="1"/>
    <col min="15884" max="15888" width="9.140625" style="607"/>
    <col min="15889" max="15889" width="11.28515625" style="607" customWidth="1"/>
    <col min="15890" max="16128" width="9.140625" style="607"/>
    <col min="16129" max="16129" width="43.85546875" style="607" customWidth="1"/>
    <col min="16130" max="16130" width="61.42578125" style="607" customWidth="1"/>
    <col min="16131" max="16131" width="10.42578125" style="607" customWidth="1"/>
    <col min="16132" max="16133" width="10.85546875" style="607" customWidth="1"/>
    <col min="16134" max="16135" width="8.28515625" style="607" customWidth="1"/>
    <col min="16136" max="16136" width="9.28515625" style="607" customWidth="1"/>
    <col min="16137" max="16137" width="10" style="607" customWidth="1"/>
    <col min="16138" max="16138" width="10.28515625" style="607" customWidth="1"/>
    <col min="16139" max="16139" width="13.28515625" style="607" customWidth="1"/>
    <col min="16140" max="16144" width="9.140625" style="607"/>
    <col min="16145" max="16145" width="11.28515625" style="607" customWidth="1"/>
    <col min="16146" max="16384" width="9.140625" style="607"/>
  </cols>
  <sheetData>
    <row r="1" spans="1:11" ht="30" customHeight="1">
      <c r="A1" s="4946" t="s">
        <v>1640</v>
      </c>
      <c r="B1" s="4946"/>
      <c r="C1" s="4946"/>
      <c r="D1" s="4946"/>
      <c r="E1" s="4946"/>
      <c r="F1" s="4946"/>
      <c r="G1" s="4946"/>
      <c r="H1" s="4946"/>
      <c r="I1" s="4946"/>
      <c r="J1" s="4946"/>
      <c r="K1" s="4946"/>
    </row>
    <row r="2" spans="1:11" ht="30" customHeight="1">
      <c r="A2" s="4947" t="s">
        <v>1641</v>
      </c>
      <c r="B2" s="4947"/>
      <c r="C2" s="4947"/>
      <c r="D2" s="4947"/>
      <c r="E2" s="4947"/>
      <c r="F2" s="4947"/>
      <c r="G2" s="4947"/>
      <c r="H2" s="4947"/>
      <c r="I2" s="4947"/>
      <c r="J2" s="4947"/>
      <c r="K2" s="4947"/>
    </row>
    <row r="3" spans="1:11" ht="30" customHeight="1">
      <c r="A3" s="2132" t="s">
        <v>1642</v>
      </c>
      <c r="C3" s="2133"/>
      <c r="D3" s="2133"/>
      <c r="E3" s="2133"/>
      <c r="F3" s="2133"/>
      <c r="G3" s="2133"/>
      <c r="H3" s="2133"/>
      <c r="I3" s="2133"/>
      <c r="J3" s="2133"/>
      <c r="K3" s="2134" t="s">
        <v>1643</v>
      </c>
    </row>
    <row r="4" spans="1:11" ht="30" customHeight="1">
      <c r="A4" s="2135"/>
      <c r="B4" s="2136" t="s">
        <v>1644</v>
      </c>
      <c r="C4" s="2137"/>
      <c r="D4" s="2138" t="s">
        <v>1645</v>
      </c>
      <c r="E4" s="2139"/>
      <c r="F4" s="2137"/>
      <c r="G4" s="2138" t="s">
        <v>573</v>
      </c>
      <c r="H4" s="2138"/>
      <c r="I4" s="2140"/>
      <c r="J4" s="2138" t="s">
        <v>95</v>
      </c>
      <c r="K4" s="2139"/>
    </row>
    <row r="5" spans="1:11" ht="30" customHeight="1">
      <c r="A5" s="2141"/>
      <c r="B5" s="2142" t="s">
        <v>1646</v>
      </c>
      <c r="C5" s="2143"/>
      <c r="D5" s="2144" t="s">
        <v>561</v>
      </c>
      <c r="E5" s="2145"/>
      <c r="F5" s="2143"/>
      <c r="G5" s="2144" t="s">
        <v>1647</v>
      </c>
      <c r="H5" s="2144"/>
      <c r="I5" s="2146"/>
      <c r="J5" s="2144" t="s">
        <v>96</v>
      </c>
      <c r="K5" s="2145"/>
    </row>
    <row r="6" spans="1:11" ht="30" customHeight="1">
      <c r="A6" s="2141"/>
      <c r="B6" s="2147" t="s">
        <v>1648</v>
      </c>
      <c r="C6" s="2139" t="s">
        <v>392</v>
      </c>
      <c r="D6" s="2148" t="s">
        <v>443</v>
      </c>
      <c r="E6" s="2148" t="s">
        <v>95</v>
      </c>
      <c r="F6" s="2139" t="s">
        <v>392</v>
      </c>
      <c r="G6" s="2149" t="s">
        <v>443</v>
      </c>
      <c r="H6" s="2137" t="s">
        <v>95</v>
      </c>
      <c r="I6" s="2150" t="s">
        <v>392</v>
      </c>
      <c r="J6" s="2148" t="s">
        <v>443</v>
      </c>
      <c r="K6" s="2148" t="s">
        <v>95</v>
      </c>
    </row>
    <row r="7" spans="1:11" ht="30" customHeight="1">
      <c r="A7" s="2151" t="s">
        <v>1649</v>
      </c>
      <c r="B7" s="2152" t="s">
        <v>1650</v>
      </c>
      <c r="C7" s="2145" t="s">
        <v>395</v>
      </c>
      <c r="D7" s="2153" t="s">
        <v>396</v>
      </c>
      <c r="E7" s="2153" t="s">
        <v>96</v>
      </c>
      <c r="F7" s="2145" t="s">
        <v>395</v>
      </c>
      <c r="G7" s="2154" t="s">
        <v>396</v>
      </c>
      <c r="H7" s="2143" t="s">
        <v>96</v>
      </c>
      <c r="I7" s="2155" t="s">
        <v>395</v>
      </c>
      <c r="J7" s="2153" t="s">
        <v>396</v>
      </c>
      <c r="K7" s="2153" t="s">
        <v>96</v>
      </c>
    </row>
    <row r="8" spans="1:11" s="46" customFormat="1" ht="30" customHeight="1">
      <c r="A8" s="2156" t="s">
        <v>1651</v>
      </c>
      <c r="B8" s="2157" t="s">
        <v>1652</v>
      </c>
      <c r="C8" s="2158">
        <v>1232</v>
      </c>
      <c r="D8" s="2159">
        <v>809</v>
      </c>
      <c r="E8" s="2160">
        <f t="shared" ref="E8:E31" si="0">SUM(C8:D8)</f>
        <v>2041</v>
      </c>
      <c r="F8" s="2161">
        <v>67</v>
      </c>
      <c r="G8" s="2162">
        <v>54</v>
      </c>
      <c r="H8" s="2163">
        <f t="shared" ref="H8:H31" si="1">SUM(F8:G8)</f>
        <v>121</v>
      </c>
      <c r="I8" s="2164">
        <f>SUM(C8+F8)</f>
        <v>1299</v>
      </c>
      <c r="J8" s="2165">
        <f>SUM(D8+G8)</f>
        <v>863</v>
      </c>
      <c r="K8" s="2165">
        <f>SUM(E8+H8)</f>
        <v>2162</v>
      </c>
    </row>
    <row r="9" spans="1:11" s="46" customFormat="1" ht="30" customHeight="1">
      <c r="A9" s="2166" t="s">
        <v>1653</v>
      </c>
      <c r="B9" s="2167" t="s">
        <v>1654</v>
      </c>
      <c r="C9" s="2168">
        <v>851</v>
      </c>
      <c r="D9" s="2169">
        <v>1072</v>
      </c>
      <c r="E9" s="2168">
        <f t="shared" si="0"/>
        <v>1923</v>
      </c>
      <c r="F9" s="2170">
        <v>4</v>
      </c>
      <c r="G9" s="2171">
        <v>5</v>
      </c>
      <c r="H9" s="2171">
        <f t="shared" si="1"/>
        <v>9</v>
      </c>
      <c r="I9" s="2172">
        <f t="shared" ref="I9:K13" si="2">C9+F9</f>
        <v>855</v>
      </c>
      <c r="J9" s="2173">
        <f t="shared" si="2"/>
        <v>1077</v>
      </c>
      <c r="K9" s="2173">
        <f t="shared" si="2"/>
        <v>1932</v>
      </c>
    </row>
    <row r="10" spans="1:11" s="46" customFormat="1" ht="30" customHeight="1">
      <c r="A10" s="2166" t="s">
        <v>1655</v>
      </c>
      <c r="B10" s="2167" t="s">
        <v>1656</v>
      </c>
      <c r="C10" s="2168">
        <v>648</v>
      </c>
      <c r="D10" s="2169">
        <v>602</v>
      </c>
      <c r="E10" s="2168">
        <f t="shared" si="0"/>
        <v>1250</v>
      </c>
      <c r="F10" s="2170">
        <v>3</v>
      </c>
      <c r="G10" s="2171">
        <v>7</v>
      </c>
      <c r="H10" s="2171">
        <f t="shared" si="1"/>
        <v>10</v>
      </c>
      <c r="I10" s="2172">
        <f t="shared" si="2"/>
        <v>651</v>
      </c>
      <c r="J10" s="2173">
        <f t="shared" si="2"/>
        <v>609</v>
      </c>
      <c r="K10" s="2173">
        <f t="shared" si="2"/>
        <v>1260</v>
      </c>
    </row>
    <row r="11" spans="1:11" s="46" customFormat="1" ht="30" customHeight="1">
      <c r="A11" s="2166" t="s">
        <v>1657</v>
      </c>
      <c r="B11" s="2167" t="s">
        <v>1658</v>
      </c>
      <c r="C11" s="2168">
        <v>1225</v>
      </c>
      <c r="D11" s="2169">
        <v>624</v>
      </c>
      <c r="E11" s="2168">
        <f t="shared" si="0"/>
        <v>1849</v>
      </c>
      <c r="F11" s="2170">
        <v>0</v>
      </c>
      <c r="G11" s="2171">
        <v>0</v>
      </c>
      <c r="H11" s="2171">
        <f t="shared" si="1"/>
        <v>0</v>
      </c>
      <c r="I11" s="2172">
        <f t="shared" si="2"/>
        <v>1225</v>
      </c>
      <c r="J11" s="2173">
        <f t="shared" si="2"/>
        <v>624</v>
      </c>
      <c r="K11" s="2173">
        <f t="shared" si="2"/>
        <v>1849</v>
      </c>
    </row>
    <row r="12" spans="1:11" s="46" customFormat="1" ht="30" customHeight="1">
      <c r="A12" s="2166" t="s">
        <v>1659</v>
      </c>
      <c r="B12" s="2167" t="s">
        <v>1660</v>
      </c>
      <c r="C12" s="2168">
        <v>345</v>
      </c>
      <c r="D12" s="2169">
        <v>355</v>
      </c>
      <c r="E12" s="2168">
        <f t="shared" si="0"/>
        <v>700</v>
      </c>
      <c r="F12" s="2170">
        <v>3</v>
      </c>
      <c r="G12" s="2171">
        <v>5</v>
      </c>
      <c r="H12" s="2171">
        <f t="shared" si="1"/>
        <v>8</v>
      </c>
      <c r="I12" s="2172">
        <f t="shared" si="2"/>
        <v>348</v>
      </c>
      <c r="J12" s="2173">
        <f t="shared" si="2"/>
        <v>360</v>
      </c>
      <c r="K12" s="2173">
        <f t="shared" si="2"/>
        <v>708</v>
      </c>
    </row>
    <row r="13" spans="1:11" s="64" customFormat="1" ht="30" customHeight="1">
      <c r="A13" s="2174" t="s">
        <v>1661</v>
      </c>
      <c r="B13" s="2175" t="s">
        <v>1662</v>
      </c>
      <c r="C13" s="2176">
        <v>681</v>
      </c>
      <c r="D13" s="2177">
        <v>743</v>
      </c>
      <c r="E13" s="2176">
        <f t="shared" si="0"/>
        <v>1424</v>
      </c>
      <c r="F13" s="2178">
        <v>21</v>
      </c>
      <c r="G13" s="2179">
        <v>18</v>
      </c>
      <c r="H13" s="2179">
        <f t="shared" si="1"/>
        <v>39</v>
      </c>
      <c r="I13" s="2180">
        <f t="shared" si="2"/>
        <v>702</v>
      </c>
      <c r="J13" s="2181">
        <f t="shared" si="2"/>
        <v>761</v>
      </c>
      <c r="K13" s="2181">
        <f t="shared" si="2"/>
        <v>1463</v>
      </c>
    </row>
    <row r="14" spans="1:11" s="46" customFormat="1" ht="30" customHeight="1">
      <c r="A14" s="2166" t="s">
        <v>1663</v>
      </c>
      <c r="B14" s="2182" t="s">
        <v>1664</v>
      </c>
      <c r="C14" s="2168">
        <v>763</v>
      </c>
      <c r="D14" s="2169">
        <v>30</v>
      </c>
      <c r="E14" s="2168">
        <f t="shared" si="0"/>
        <v>793</v>
      </c>
      <c r="F14" s="2170">
        <v>8</v>
      </c>
      <c r="G14" s="2171">
        <v>1</v>
      </c>
      <c r="H14" s="2171">
        <f t="shared" si="1"/>
        <v>9</v>
      </c>
      <c r="I14" s="2172">
        <f>SUM(C14+F14)</f>
        <v>771</v>
      </c>
      <c r="J14" s="2173">
        <f>SUM(D14+G14)</f>
        <v>31</v>
      </c>
      <c r="K14" s="2173">
        <f>SUM(E14+H14)</f>
        <v>802</v>
      </c>
    </row>
    <row r="15" spans="1:11" s="46" customFormat="1" ht="30" customHeight="1">
      <c r="A15" s="2166" t="s">
        <v>1665</v>
      </c>
      <c r="B15" s="2167" t="s">
        <v>1666</v>
      </c>
      <c r="C15" s="2168">
        <v>484</v>
      </c>
      <c r="D15" s="2169">
        <v>395</v>
      </c>
      <c r="E15" s="2168">
        <f t="shared" si="0"/>
        <v>879</v>
      </c>
      <c r="F15" s="2170">
        <v>0</v>
      </c>
      <c r="G15" s="2171">
        <v>3</v>
      </c>
      <c r="H15" s="2171">
        <f>SUM(F15:G15)</f>
        <v>3</v>
      </c>
      <c r="I15" s="2172">
        <f>C15+F15</f>
        <v>484</v>
      </c>
      <c r="J15" s="2173">
        <f>D15+G15</f>
        <v>398</v>
      </c>
      <c r="K15" s="2173">
        <f>E15+H15</f>
        <v>882</v>
      </c>
    </row>
    <row r="16" spans="1:11" s="46" customFormat="1" ht="30" customHeight="1">
      <c r="A16" s="2166" t="s">
        <v>1667</v>
      </c>
      <c r="B16" s="2167" t="s">
        <v>1668</v>
      </c>
      <c r="C16" s="2168">
        <v>505</v>
      </c>
      <c r="D16" s="2169">
        <v>307</v>
      </c>
      <c r="E16" s="2168">
        <f t="shared" si="0"/>
        <v>812</v>
      </c>
      <c r="F16" s="2170">
        <v>2</v>
      </c>
      <c r="G16" s="2171">
        <v>4</v>
      </c>
      <c r="H16" s="2171">
        <f t="shared" si="1"/>
        <v>6</v>
      </c>
      <c r="I16" s="2172">
        <f>SUM(C16+F16)</f>
        <v>507</v>
      </c>
      <c r="J16" s="2173">
        <f>SUM(D16+G16)</f>
        <v>311</v>
      </c>
      <c r="K16" s="2173">
        <f>SUM(E16+H16)</f>
        <v>818</v>
      </c>
    </row>
    <row r="17" spans="1:11" s="46" customFormat="1" ht="30" customHeight="1">
      <c r="A17" s="2166" t="s">
        <v>1669</v>
      </c>
      <c r="B17" s="2167" t="s">
        <v>1670</v>
      </c>
      <c r="C17" s="2173">
        <v>410</v>
      </c>
      <c r="D17" s="2171">
        <v>433</v>
      </c>
      <c r="E17" s="2168">
        <f t="shared" si="0"/>
        <v>843</v>
      </c>
      <c r="F17" s="2170">
        <v>0</v>
      </c>
      <c r="G17" s="2171">
        <v>0</v>
      </c>
      <c r="H17" s="2171">
        <f t="shared" si="1"/>
        <v>0</v>
      </c>
      <c r="I17" s="2172">
        <f t="shared" ref="I17:K18" si="3">SUM(C17+F17)</f>
        <v>410</v>
      </c>
      <c r="J17" s="2173">
        <f t="shared" si="3"/>
        <v>433</v>
      </c>
      <c r="K17" s="2173">
        <f t="shared" si="3"/>
        <v>843</v>
      </c>
    </row>
    <row r="18" spans="1:11" s="46" customFormat="1" ht="30" customHeight="1">
      <c r="A18" s="2183" t="s">
        <v>1671</v>
      </c>
      <c r="B18" s="2184" t="s">
        <v>1672</v>
      </c>
      <c r="C18" s="2185">
        <v>86</v>
      </c>
      <c r="D18" s="2186">
        <v>24</v>
      </c>
      <c r="E18" s="2186">
        <f t="shared" si="0"/>
        <v>110</v>
      </c>
      <c r="F18" s="2186">
        <v>0</v>
      </c>
      <c r="G18" s="2186">
        <v>0</v>
      </c>
      <c r="H18" s="2187">
        <f t="shared" si="1"/>
        <v>0</v>
      </c>
      <c r="I18" s="2188">
        <f t="shared" si="3"/>
        <v>86</v>
      </c>
      <c r="J18" s="2189">
        <f t="shared" si="3"/>
        <v>24</v>
      </c>
      <c r="K18" s="2189">
        <f>SUM(E18+H18)</f>
        <v>110</v>
      </c>
    </row>
    <row r="19" spans="1:11" s="64" customFormat="1" ht="20.100000000000001" customHeight="1">
      <c r="A19" s="2190" t="s">
        <v>1673</v>
      </c>
      <c r="B19" s="2184" t="s">
        <v>1674</v>
      </c>
      <c r="C19" s="4928">
        <v>527</v>
      </c>
      <c r="D19" s="4928">
        <v>190</v>
      </c>
      <c r="E19" s="4928">
        <f>SUM(C19:D19)</f>
        <v>717</v>
      </c>
      <c r="F19" s="4928">
        <v>0</v>
      </c>
      <c r="G19" s="4928">
        <v>0</v>
      </c>
      <c r="H19" s="4936">
        <f>SUM(F19:G19)</f>
        <v>0</v>
      </c>
      <c r="I19" s="4938">
        <f>C19+F19</f>
        <v>527</v>
      </c>
      <c r="J19" s="4928">
        <f>D19+G19</f>
        <v>190</v>
      </c>
      <c r="K19" s="4928">
        <f>E19+H19</f>
        <v>717</v>
      </c>
    </row>
    <row r="20" spans="1:11" s="64" customFormat="1" ht="20.100000000000001" customHeight="1">
      <c r="A20" s="2191" t="s">
        <v>1675</v>
      </c>
      <c r="B20" s="2192" t="s">
        <v>1676</v>
      </c>
      <c r="C20" s="4929"/>
      <c r="D20" s="4929"/>
      <c r="E20" s="4929"/>
      <c r="F20" s="4929"/>
      <c r="G20" s="4929"/>
      <c r="H20" s="4937"/>
      <c r="I20" s="4939"/>
      <c r="J20" s="4929"/>
      <c r="K20" s="4929"/>
    </row>
    <row r="21" spans="1:11" s="46" customFormat="1" ht="30" customHeight="1">
      <c r="A21" s="2193" t="s">
        <v>1677</v>
      </c>
      <c r="B21" s="2194" t="s">
        <v>1678</v>
      </c>
      <c r="C21" s="2168">
        <v>0</v>
      </c>
      <c r="D21" s="2173">
        <v>198</v>
      </c>
      <c r="E21" s="2168">
        <f>SUM(C21:D21)</f>
        <v>198</v>
      </c>
      <c r="F21" s="2173">
        <v>0</v>
      </c>
      <c r="G21" s="2173">
        <v>8</v>
      </c>
      <c r="H21" s="2171">
        <f>SUM(F21:G21)</f>
        <v>8</v>
      </c>
      <c r="I21" s="2195">
        <f t="shared" ref="I21:K31" si="4">SUM(C21+F21)</f>
        <v>0</v>
      </c>
      <c r="J21" s="2185">
        <f t="shared" si="4"/>
        <v>206</v>
      </c>
      <c r="K21" s="2185">
        <f t="shared" si="4"/>
        <v>206</v>
      </c>
    </row>
    <row r="22" spans="1:11" s="46" customFormat="1" ht="30" customHeight="1">
      <c r="A22" s="2183" t="s">
        <v>1679</v>
      </c>
      <c r="B22" s="2196" t="s">
        <v>1680</v>
      </c>
      <c r="C22" s="2197">
        <v>219</v>
      </c>
      <c r="D22" s="2185">
        <v>0</v>
      </c>
      <c r="E22" s="2197">
        <f>SUM(C22:D22)</f>
        <v>219</v>
      </c>
      <c r="F22" s="2185">
        <v>2</v>
      </c>
      <c r="G22" s="2185">
        <v>0</v>
      </c>
      <c r="H22" s="2198">
        <f>SUM(F22:G22)</f>
        <v>2</v>
      </c>
      <c r="I22" s="2172">
        <f t="shared" si="4"/>
        <v>221</v>
      </c>
      <c r="J22" s="2173">
        <f t="shared" si="4"/>
        <v>0</v>
      </c>
      <c r="K22" s="2173">
        <f t="shared" si="4"/>
        <v>221</v>
      </c>
    </row>
    <row r="23" spans="1:11" s="46" customFormat="1" ht="30" customHeight="1">
      <c r="A23" s="2183" t="s">
        <v>1681</v>
      </c>
      <c r="B23" s="2196" t="s">
        <v>1682</v>
      </c>
      <c r="C23" s="2186">
        <v>417</v>
      </c>
      <c r="D23" s="2189">
        <v>179</v>
      </c>
      <c r="E23" s="2186">
        <f t="shared" si="0"/>
        <v>596</v>
      </c>
      <c r="F23" s="2189">
        <v>0</v>
      </c>
      <c r="G23" s="2189">
        <v>0</v>
      </c>
      <c r="H23" s="2187">
        <f t="shared" si="1"/>
        <v>0</v>
      </c>
      <c r="I23" s="2188">
        <f t="shared" si="4"/>
        <v>417</v>
      </c>
      <c r="J23" s="2189">
        <f t="shared" si="4"/>
        <v>179</v>
      </c>
      <c r="K23" s="2189">
        <f t="shared" si="4"/>
        <v>596</v>
      </c>
    </row>
    <row r="24" spans="1:11" s="46" customFormat="1" ht="30" customHeight="1">
      <c r="A24" s="2183" t="s">
        <v>1683</v>
      </c>
      <c r="B24" s="2196" t="s">
        <v>1684</v>
      </c>
      <c r="C24" s="2189">
        <v>277</v>
      </c>
      <c r="D24" s="2189">
        <v>287</v>
      </c>
      <c r="E24" s="2189">
        <f t="shared" si="0"/>
        <v>564</v>
      </c>
      <c r="F24" s="2189">
        <v>1</v>
      </c>
      <c r="G24" s="2189">
        <v>0</v>
      </c>
      <c r="H24" s="2187">
        <f t="shared" si="1"/>
        <v>1</v>
      </c>
      <c r="I24" s="2188">
        <f t="shared" si="4"/>
        <v>278</v>
      </c>
      <c r="J24" s="2189">
        <f t="shared" si="4"/>
        <v>287</v>
      </c>
      <c r="K24" s="2189">
        <f t="shared" si="4"/>
        <v>565</v>
      </c>
    </row>
    <row r="25" spans="1:11" s="46" customFormat="1" ht="30" customHeight="1">
      <c r="A25" s="2183" t="s">
        <v>1685</v>
      </c>
      <c r="B25" s="2196" t="s">
        <v>1686</v>
      </c>
      <c r="C25" s="2189">
        <v>212</v>
      </c>
      <c r="D25" s="2189">
        <v>199</v>
      </c>
      <c r="E25" s="2189">
        <f t="shared" si="0"/>
        <v>411</v>
      </c>
      <c r="F25" s="2189">
        <v>0</v>
      </c>
      <c r="G25" s="2189">
        <v>0</v>
      </c>
      <c r="H25" s="2199">
        <f t="shared" si="1"/>
        <v>0</v>
      </c>
      <c r="I25" s="2188">
        <f t="shared" si="4"/>
        <v>212</v>
      </c>
      <c r="J25" s="2189">
        <f t="shared" si="4"/>
        <v>199</v>
      </c>
      <c r="K25" s="2189">
        <f t="shared" si="4"/>
        <v>411</v>
      </c>
    </row>
    <row r="26" spans="1:11" s="64" customFormat="1" ht="30" customHeight="1">
      <c r="A26" s="2200" t="s">
        <v>1687</v>
      </c>
      <c r="B26" s="2201" t="s">
        <v>1688</v>
      </c>
      <c r="C26" s="2202">
        <v>161</v>
      </c>
      <c r="D26" s="2202">
        <v>0</v>
      </c>
      <c r="E26" s="2202">
        <f t="shared" si="0"/>
        <v>161</v>
      </c>
      <c r="F26" s="2202">
        <v>0</v>
      </c>
      <c r="G26" s="2202">
        <v>0</v>
      </c>
      <c r="H26" s="2203">
        <f t="shared" si="1"/>
        <v>0</v>
      </c>
      <c r="I26" s="2204">
        <f t="shared" si="4"/>
        <v>161</v>
      </c>
      <c r="J26" s="2202">
        <f t="shared" si="4"/>
        <v>0</v>
      </c>
      <c r="K26" s="2202">
        <f t="shared" si="4"/>
        <v>161</v>
      </c>
    </row>
    <row r="27" spans="1:11" s="46" customFormat="1" ht="30" customHeight="1">
      <c r="A27" s="2183" t="s">
        <v>1689</v>
      </c>
      <c r="B27" s="2196" t="s">
        <v>1690</v>
      </c>
      <c r="C27" s="2189">
        <v>195</v>
      </c>
      <c r="D27" s="2189">
        <v>104</v>
      </c>
      <c r="E27" s="2189">
        <f t="shared" si="0"/>
        <v>299</v>
      </c>
      <c r="F27" s="2189">
        <v>2</v>
      </c>
      <c r="G27" s="2189">
        <v>0</v>
      </c>
      <c r="H27" s="2199">
        <f t="shared" si="1"/>
        <v>2</v>
      </c>
      <c r="I27" s="2188">
        <f t="shared" si="4"/>
        <v>197</v>
      </c>
      <c r="J27" s="2189">
        <f t="shared" si="4"/>
        <v>104</v>
      </c>
      <c r="K27" s="2189">
        <f t="shared" si="4"/>
        <v>301</v>
      </c>
    </row>
    <row r="28" spans="1:11" s="46" customFormat="1" ht="30" customHeight="1">
      <c r="A28" s="2183" t="s">
        <v>1691</v>
      </c>
      <c r="B28" s="2196" t="s">
        <v>1692</v>
      </c>
      <c r="C28" s="2189">
        <v>231</v>
      </c>
      <c r="D28" s="2189">
        <v>284</v>
      </c>
      <c r="E28" s="2189">
        <f t="shared" si="0"/>
        <v>515</v>
      </c>
      <c r="F28" s="2189">
        <v>0</v>
      </c>
      <c r="G28" s="2189">
        <v>0</v>
      </c>
      <c r="H28" s="2199">
        <f t="shared" si="1"/>
        <v>0</v>
      </c>
      <c r="I28" s="2188">
        <f t="shared" si="4"/>
        <v>231</v>
      </c>
      <c r="J28" s="2189">
        <f t="shared" si="4"/>
        <v>284</v>
      </c>
      <c r="K28" s="2189">
        <f t="shared" si="4"/>
        <v>515</v>
      </c>
    </row>
    <row r="29" spans="1:11" s="46" customFormat="1" ht="30" customHeight="1">
      <c r="A29" s="2183" t="s">
        <v>1693</v>
      </c>
      <c r="B29" s="2196" t="s">
        <v>1694</v>
      </c>
      <c r="C29" s="2189">
        <v>227</v>
      </c>
      <c r="D29" s="2189">
        <v>47</v>
      </c>
      <c r="E29" s="2189">
        <f t="shared" si="0"/>
        <v>274</v>
      </c>
      <c r="F29" s="2189">
        <v>0</v>
      </c>
      <c r="G29" s="2189">
        <v>0</v>
      </c>
      <c r="H29" s="2199">
        <f t="shared" si="1"/>
        <v>0</v>
      </c>
      <c r="I29" s="2188">
        <f t="shared" si="4"/>
        <v>227</v>
      </c>
      <c r="J29" s="2189">
        <f t="shared" si="4"/>
        <v>47</v>
      </c>
      <c r="K29" s="2189">
        <f t="shared" si="4"/>
        <v>274</v>
      </c>
    </row>
    <row r="30" spans="1:11" s="46" customFormat="1" ht="30" customHeight="1">
      <c r="A30" s="2166" t="s">
        <v>1695</v>
      </c>
      <c r="B30" s="2205" t="s">
        <v>1696</v>
      </c>
      <c r="C30" s="2173">
        <v>238</v>
      </c>
      <c r="D30" s="2173">
        <v>35</v>
      </c>
      <c r="E30" s="2173">
        <f t="shared" si="0"/>
        <v>273</v>
      </c>
      <c r="F30" s="2173">
        <v>1</v>
      </c>
      <c r="G30" s="2173">
        <v>0</v>
      </c>
      <c r="H30" s="2206">
        <f t="shared" si="1"/>
        <v>1</v>
      </c>
      <c r="I30" s="2172">
        <f t="shared" si="4"/>
        <v>239</v>
      </c>
      <c r="J30" s="2173">
        <f t="shared" si="4"/>
        <v>35</v>
      </c>
      <c r="K30" s="2173">
        <f t="shared" si="4"/>
        <v>274</v>
      </c>
    </row>
    <row r="31" spans="1:11" s="46" customFormat="1" ht="30" customHeight="1">
      <c r="A31" s="2207" t="s">
        <v>1697</v>
      </c>
      <c r="B31" s="2208" t="s">
        <v>1698</v>
      </c>
      <c r="C31" s="2209">
        <v>117</v>
      </c>
      <c r="D31" s="2209">
        <v>0</v>
      </c>
      <c r="E31" s="2209">
        <f t="shared" si="0"/>
        <v>117</v>
      </c>
      <c r="F31" s="2209">
        <v>0</v>
      </c>
      <c r="G31" s="2209">
        <v>0</v>
      </c>
      <c r="H31" s="2210">
        <f t="shared" si="1"/>
        <v>0</v>
      </c>
      <c r="I31" s="2211">
        <f t="shared" si="4"/>
        <v>117</v>
      </c>
      <c r="J31" s="2209">
        <f t="shared" si="4"/>
        <v>0</v>
      </c>
      <c r="K31" s="2209">
        <f t="shared" si="4"/>
        <v>117</v>
      </c>
    </row>
    <row r="32" spans="1:11" s="2217" customFormat="1" ht="30" customHeight="1">
      <c r="A32" s="2212" t="s">
        <v>95</v>
      </c>
      <c r="B32" s="2213" t="s">
        <v>1699</v>
      </c>
      <c r="C32" s="2214">
        <f>SUM(C8:C31)</f>
        <v>10051</v>
      </c>
      <c r="D32" s="2214">
        <f t="shared" ref="D32:K32" si="5">SUM(D8:D31)</f>
        <v>6917</v>
      </c>
      <c r="E32" s="2214">
        <f t="shared" si="5"/>
        <v>16968</v>
      </c>
      <c r="F32" s="2214">
        <f t="shared" si="5"/>
        <v>114</v>
      </c>
      <c r="G32" s="2214">
        <f t="shared" si="5"/>
        <v>105</v>
      </c>
      <c r="H32" s="2215">
        <f t="shared" si="5"/>
        <v>219</v>
      </c>
      <c r="I32" s="2216">
        <f t="shared" si="5"/>
        <v>10165</v>
      </c>
      <c r="J32" s="2214">
        <f t="shared" si="5"/>
        <v>7022</v>
      </c>
      <c r="K32" s="2214">
        <f t="shared" si="5"/>
        <v>17187</v>
      </c>
    </row>
    <row r="33" spans="1:11" s="46" customFormat="1" ht="30" customHeight="1">
      <c r="A33" s="2193" t="s">
        <v>1700</v>
      </c>
      <c r="B33" s="2218" t="s">
        <v>1701</v>
      </c>
      <c r="C33" s="2160">
        <v>378</v>
      </c>
      <c r="D33" s="2219">
        <v>267</v>
      </c>
      <c r="E33" s="2160">
        <f t="shared" ref="E33:E49" si="6">SUM(C33:D33)</f>
        <v>645</v>
      </c>
      <c r="F33" s="2220">
        <v>6</v>
      </c>
      <c r="G33" s="2163">
        <v>10</v>
      </c>
      <c r="H33" s="2163">
        <f t="shared" ref="H33:H49" si="7">SUM(F33:G33)</f>
        <v>16</v>
      </c>
      <c r="I33" s="2221">
        <f t="shared" ref="I33:K37" si="8">SUM(C33+F33)</f>
        <v>384</v>
      </c>
      <c r="J33" s="2222">
        <f t="shared" si="8"/>
        <v>277</v>
      </c>
      <c r="K33" s="2222">
        <f>SUM(E33+H33)</f>
        <v>661</v>
      </c>
    </row>
    <row r="34" spans="1:11" s="46" customFormat="1" ht="30" customHeight="1">
      <c r="A34" s="2193" t="s">
        <v>1702</v>
      </c>
      <c r="B34" s="2223" t="s">
        <v>1703</v>
      </c>
      <c r="C34" s="2168">
        <v>383</v>
      </c>
      <c r="D34" s="2169">
        <v>556</v>
      </c>
      <c r="E34" s="2168">
        <f t="shared" si="6"/>
        <v>939</v>
      </c>
      <c r="F34" s="2170">
        <v>0</v>
      </c>
      <c r="G34" s="2171">
        <v>0</v>
      </c>
      <c r="H34" s="2171">
        <f t="shared" si="7"/>
        <v>0</v>
      </c>
      <c r="I34" s="2172">
        <f t="shared" si="8"/>
        <v>383</v>
      </c>
      <c r="J34" s="2173">
        <f t="shared" si="8"/>
        <v>556</v>
      </c>
      <c r="K34" s="2173">
        <f>SUM(E34+H34)</f>
        <v>939</v>
      </c>
    </row>
    <row r="35" spans="1:11" s="46" customFormat="1" ht="30" customHeight="1">
      <c r="A35" s="2193" t="s">
        <v>1704</v>
      </c>
      <c r="B35" s="2223" t="s">
        <v>1705</v>
      </c>
      <c r="C35" s="2168">
        <v>213</v>
      </c>
      <c r="D35" s="2171">
        <v>128</v>
      </c>
      <c r="E35" s="2168">
        <f t="shared" si="6"/>
        <v>341</v>
      </c>
      <c r="F35" s="2173">
        <v>0</v>
      </c>
      <c r="G35" s="2171">
        <v>0</v>
      </c>
      <c r="H35" s="2171">
        <f t="shared" si="7"/>
        <v>0</v>
      </c>
      <c r="I35" s="2172">
        <f t="shared" si="8"/>
        <v>213</v>
      </c>
      <c r="J35" s="2173">
        <f t="shared" si="8"/>
        <v>128</v>
      </c>
      <c r="K35" s="2173">
        <f>SUM(E35+H35)</f>
        <v>341</v>
      </c>
    </row>
    <row r="36" spans="1:11" s="64" customFormat="1" ht="30" customHeight="1">
      <c r="A36" s="2224" t="s">
        <v>1706</v>
      </c>
      <c r="B36" s="2225" t="s">
        <v>1707</v>
      </c>
      <c r="C36" s="2176">
        <v>59</v>
      </c>
      <c r="D36" s="2179">
        <v>63</v>
      </c>
      <c r="E36" s="2176">
        <f t="shared" si="6"/>
        <v>122</v>
      </c>
      <c r="F36" s="2181">
        <v>3</v>
      </c>
      <c r="G36" s="2179">
        <v>1</v>
      </c>
      <c r="H36" s="2179">
        <f t="shared" si="7"/>
        <v>4</v>
      </c>
      <c r="I36" s="2180">
        <f t="shared" si="8"/>
        <v>62</v>
      </c>
      <c r="J36" s="2181">
        <f t="shared" si="8"/>
        <v>64</v>
      </c>
      <c r="K36" s="2181">
        <f>SUM(E36+H36)</f>
        <v>126</v>
      </c>
    </row>
    <row r="37" spans="1:11" s="46" customFormat="1" ht="30" customHeight="1">
      <c r="A37" s="2193" t="s">
        <v>1708</v>
      </c>
      <c r="B37" s="2223" t="s">
        <v>1709</v>
      </c>
      <c r="C37" s="2168">
        <v>123</v>
      </c>
      <c r="D37" s="2171">
        <v>112</v>
      </c>
      <c r="E37" s="2168">
        <f t="shared" si="6"/>
        <v>235</v>
      </c>
      <c r="F37" s="2168">
        <v>1</v>
      </c>
      <c r="G37" s="2168">
        <v>2</v>
      </c>
      <c r="H37" s="2171">
        <f t="shared" si="7"/>
        <v>3</v>
      </c>
      <c r="I37" s="2172">
        <f t="shared" si="8"/>
        <v>124</v>
      </c>
      <c r="J37" s="2173">
        <f t="shared" si="8"/>
        <v>114</v>
      </c>
      <c r="K37" s="2173">
        <f t="shared" si="8"/>
        <v>238</v>
      </c>
    </row>
    <row r="38" spans="1:11" s="2230" customFormat="1" ht="30" customHeight="1">
      <c r="A38" s="2226" t="s">
        <v>1710</v>
      </c>
      <c r="B38" s="2227" t="s">
        <v>1711</v>
      </c>
      <c r="C38" s="2228">
        <v>533</v>
      </c>
      <c r="D38" s="2229">
        <v>319</v>
      </c>
      <c r="E38" s="2186">
        <f t="shared" si="6"/>
        <v>852</v>
      </c>
      <c r="F38" s="2228">
        <v>0</v>
      </c>
      <c r="G38" s="2228">
        <v>0</v>
      </c>
      <c r="H38" s="2187">
        <f t="shared" si="7"/>
        <v>0</v>
      </c>
      <c r="I38" s="2188">
        <f>SUM(C38+F38)</f>
        <v>533</v>
      </c>
      <c r="J38" s="2189">
        <f>SUM(D38+G38)</f>
        <v>319</v>
      </c>
      <c r="K38" s="2189">
        <f>SUM(E38+H38)</f>
        <v>852</v>
      </c>
    </row>
    <row r="39" spans="1:11" s="2231" customFormat="1" ht="20.100000000000001" customHeight="1">
      <c r="A39" s="2190" t="s">
        <v>1712</v>
      </c>
      <c r="B39" s="2184" t="s">
        <v>1713</v>
      </c>
      <c r="C39" s="4940">
        <v>72</v>
      </c>
      <c r="D39" s="4940">
        <v>22</v>
      </c>
      <c r="E39" s="4940">
        <f>SUM(C39:D39)</f>
        <v>94</v>
      </c>
      <c r="F39" s="4940">
        <v>0</v>
      </c>
      <c r="G39" s="4940">
        <v>0</v>
      </c>
      <c r="H39" s="4942">
        <f>SUM(F39:G39)</f>
        <v>0</v>
      </c>
      <c r="I39" s="4944">
        <f>C39+F39</f>
        <v>72</v>
      </c>
      <c r="J39" s="4940">
        <f>D39+G39</f>
        <v>22</v>
      </c>
      <c r="K39" s="4940">
        <f>E39+H39</f>
        <v>94</v>
      </c>
    </row>
    <row r="40" spans="1:11" s="2231" customFormat="1" ht="20.100000000000001" customHeight="1">
      <c r="A40" s="2191" t="s">
        <v>1675</v>
      </c>
      <c r="B40" s="2192" t="s">
        <v>1676</v>
      </c>
      <c r="C40" s="4941"/>
      <c r="D40" s="4941"/>
      <c r="E40" s="4941"/>
      <c r="F40" s="4941"/>
      <c r="G40" s="4941"/>
      <c r="H40" s="4943"/>
      <c r="I40" s="4945"/>
      <c r="J40" s="4941"/>
      <c r="K40" s="4941"/>
    </row>
    <row r="41" spans="1:11" s="2230" customFormat="1" ht="30" customHeight="1">
      <c r="A41" s="2193" t="s">
        <v>1714</v>
      </c>
      <c r="B41" s="2194" t="s">
        <v>1715</v>
      </c>
      <c r="C41" s="2232">
        <v>0</v>
      </c>
      <c r="D41" s="2233">
        <v>119</v>
      </c>
      <c r="E41" s="2233">
        <f>SUM(C41:D41)</f>
        <v>119</v>
      </c>
      <c r="F41" s="2233">
        <v>0</v>
      </c>
      <c r="G41" s="2233">
        <v>1</v>
      </c>
      <c r="H41" s="2234">
        <f>SUM(F41:G41)</f>
        <v>1</v>
      </c>
      <c r="I41" s="2235">
        <f t="shared" ref="I41:K42" si="9">C41+F41</f>
        <v>0</v>
      </c>
      <c r="J41" s="2233">
        <f t="shared" si="9"/>
        <v>120</v>
      </c>
      <c r="K41" s="2233">
        <f t="shared" si="9"/>
        <v>120</v>
      </c>
    </row>
    <row r="42" spans="1:11" s="2230" customFormat="1" ht="30" customHeight="1">
      <c r="A42" s="2226" t="s">
        <v>1716</v>
      </c>
      <c r="B42" s="2227" t="s">
        <v>1717</v>
      </c>
      <c r="C42" s="2232">
        <v>163</v>
      </c>
      <c r="D42" s="2233">
        <v>0</v>
      </c>
      <c r="E42" s="2233">
        <f>SUM(C42:D42)</f>
        <v>163</v>
      </c>
      <c r="F42" s="2233">
        <v>0</v>
      </c>
      <c r="G42" s="2233">
        <v>0</v>
      </c>
      <c r="H42" s="2234">
        <f>SUM(F42:G42)</f>
        <v>0</v>
      </c>
      <c r="I42" s="2235">
        <f t="shared" si="9"/>
        <v>163</v>
      </c>
      <c r="J42" s="2233">
        <f t="shared" si="9"/>
        <v>0</v>
      </c>
      <c r="K42" s="2233">
        <f t="shared" si="9"/>
        <v>163</v>
      </c>
    </row>
    <row r="43" spans="1:11" s="2230" customFormat="1" ht="30" customHeight="1">
      <c r="A43" s="2226" t="s">
        <v>1718</v>
      </c>
      <c r="B43" s="2227" t="s">
        <v>1719</v>
      </c>
      <c r="C43" s="2236">
        <v>162</v>
      </c>
      <c r="D43" s="2237">
        <v>108</v>
      </c>
      <c r="E43" s="2173">
        <f t="shared" si="6"/>
        <v>270</v>
      </c>
      <c r="F43" s="2237">
        <v>0</v>
      </c>
      <c r="G43" s="2237">
        <v>0</v>
      </c>
      <c r="H43" s="2206">
        <f t="shared" si="7"/>
        <v>0</v>
      </c>
      <c r="I43" s="2172">
        <f t="shared" ref="I43:K49" si="10">SUM(C43+F43)</f>
        <v>162</v>
      </c>
      <c r="J43" s="2173">
        <f t="shared" si="10"/>
        <v>108</v>
      </c>
      <c r="K43" s="2173">
        <f t="shared" si="10"/>
        <v>270</v>
      </c>
    </row>
    <row r="44" spans="1:11" s="2230" customFormat="1" ht="30" customHeight="1">
      <c r="A44" s="2226" t="s">
        <v>1720</v>
      </c>
      <c r="B44" s="2227" t="s">
        <v>1721</v>
      </c>
      <c r="C44" s="2229">
        <v>39</v>
      </c>
      <c r="D44" s="2238">
        <v>0</v>
      </c>
      <c r="E44" s="2189">
        <f t="shared" si="6"/>
        <v>39</v>
      </c>
      <c r="F44" s="2238">
        <v>0</v>
      </c>
      <c r="G44" s="2238">
        <v>0</v>
      </c>
      <c r="H44" s="2199">
        <f t="shared" si="7"/>
        <v>0</v>
      </c>
      <c r="I44" s="2172">
        <f>SUM(C44+F44)</f>
        <v>39</v>
      </c>
      <c r="J44" s="2173">
        <f>SUM(D44+G44)</f>
        <v>0</v>
      </c>
      <c r="K44" s="2173">
        <f>SUM(E44+H44)</f>
        <v>39</v>
      </c>
    </row>
    <row r="45" spans="1:11" s="2230" customFormat="1" ht="30" customHeight="1">
      <c r="A45" s="2226" t="s">
        <v>1722</v>
      </c>
      <c r="B45" s="2227" t="s">
        <v>1723</v>
      </c>
      <c r="C45" s="2229">
        <v>92</v>
      </c>
      <c r="D45" s="2238">
        <v>91</v>
      </c>
      <c r="E45" s="2189">
        <f t="shared" si="6"/>
        <v>183</v>
      </c>
      <c r="F45" s="2238">
        <v>0</v>
      </c>
      <c r="G45" s="2238">
        <v>0</v>
      </c>
      <c r="H45" s="2199">
        <f t="shared" si="7"/>
        <v>0</v>
      </c>
      <c r="I45" s="2172">
        <f t="shared" si="10"/>
        <v>92</v>
      </c>
      <c r="J45" s="2173">
        <f t="shared" si="10"/>
        <v>91</v>
      </c>
      <c r="K45" s="2173">
        <f t="shared" si="10"/>
        <v>183</v>
      </c>
    </row>
    <row r="46" spans="1:11" s="2230" customFormat="1" ht="30" customHeight="1">
      <c r="A46" s="2226" t="s">
        <v>1724</v>
      </c>
      <c r="B46" s="2227" t="s">
        <v>1725</v>
      </c>
      <c r="C46" s="2229">
        <v>292</v>
      </c>
      <c r="D46" s="2238">
        <v>295</v>
      </c>
      <c r="E46" s="2189">
        <f t="shared" si="6"/>
        <v>587</v>
      </c>
      <c r="F46" s="2238">
        <v>0</v>
      </c>
      <c r="G46" s="2238">
        <v>2</v>
      </c>
      <c r="H46" s="2199">
        <f t="shared" si="7"/>
        <v>2</v>
      </c>
      <c r="I46" s="2188">
        <f t="shared" si="10"/>
        <v>292</v>
      </c>
      <c r="J46" s="2189">
        <f t="shared" si="10"/>
        <v>297</v>
      </c>
      <c r="K46" s="2189">
        <f t="shared" si="10"/>
        <v>589</v>
      </c>
    </row>
    <row r="47" spans="1:11" s="2230" customFormat="1" ht="30" customHeight="1">
      <c r="A47" s="2226" t="s">
        <v>1726</v>
      </c>
      <c r="B47" s="2227" t="s">
        <v>1727</v>
      </c>
      <c r="C47" s="2229">
        <v>146</v>
      </c>
      <c r="D47" s="2238">
        <v>0</v>
      </c>
      <c r="E47" s="2189">
        <f t="shared" si="6"/>
        <v>146</v>
      </c>
      <c r="F47" s="2238">
        <v>0</v>
      </c>
      <c r="G47" s="2238">
        <v>0</v>
      </c>
      <c r="H47" s="2199">
        <f t="shared" si="7"/>
        <v>0</v>
      </c>
      <c r="I47" s="2188">
        <f t="shared" si="10"/>
        <v>146</v>
      </c>
      <c r="J47" s="2189">
        <f t="shared" si="10"/>
        <v>0</v>
      </c>
      <c r="K47" s="2189">
        <f t="shared" si="10"/>
        <v>146</v>
      </c>
    </row>
    <row r="48" spans="1:11" s="2230" customFormat="1" ht="30" customHeight="1">
      <c r="A48" s="2226" t="s">
        <v>1728</v>
      </c>
      <c r="B48" s="2227" t="s">
        <v>1729</v>
      </c>
      <c r="C48" s="2229">
        <v>112</v>
      </c>
      <c r="D48" s="2238">
        <v>0</v>
      </c>
      <c r="E48" s="2189">
        <f>SUM(C48:D48)</f>
        <v>112</v>
      </c>
      <c r="F48" s="2238">
        <v>0</v>
      </c>
      <c r="G48" s="2238">
        <v>0</v>
      </c>
      <c r="H48" s="2199">
        <f>SUM(F48:G48)</f>
        <v>0</v>
      </c>
      <c r="I48" s="2188">
        <f t="shared" si="10"/>
        <v>112</v>
      </c>
      <c r="J48" s="2189">
        <f t="shared" si="10"/>
        <v>0</v>
      </c>
      <c r="K48" s="2189">
        <f t="shared" si="10"/>
        <v>112</v>
      </c>
    </row>
    <row r="49" spans="1:11" s="2230" customFormat="1" ht="30" customHeight="1">
      <c r="A49" s="2226" t="s">
        <v>1730</v>
      </c>
      <c r="B49" s="2227" t="s">
        <v>1731</v>
      </c>
      <c r="C49" s="2239">
        <v>143</v>
      </c>
      <c r="D49" s="2240">
        <v>0</v>
      </c>
      <c r="E49" s="2209">
        <f t="shared" si="6"/>
        <v>143</v>
      </c>
      <c r="F49" s="2240">
        <v>1</v>
      </c>
      <c r="G49" s="2240">
        <v>0</v>
      </c>
      <c r="H49" s="2210">
        <f t="shared" si="7"/>
        <v>1</v>
      </c>
      <c r="I49" s="2211">
        <f t="shared" si="10"/>
        <v>144</v>
      </c>
      <c r="J49" s="2209">
        <f t="shared" si="10"/>
        <v>0</v>
      </c>
      <c r="K49" s="2209">
        <f t="shared" si="10"/>
        <v>144</v>
      </c>
    </row>
    <row r="50" spans="1:11" s="64" customFormat="1" ht="30" customHeight="1">
      <c r="A50" s="2241" t="s">
        <v>95</v>
      </c>
      <c r="B50" s="2242" t="s">
        <v>1699</v>
      </c>
      <c r="C50" s="2243">
        <f>SUM(C33:C49)</f>
        <v>2910</v>
      </c>
      <c r="D50" s="2243">
        <f t="shared" ref="D50:K50" si="11">SUM(D33:D49)</f>
        <v>2080</v>
      </c>
      <c r="E50" s="2243">
        <f t="shared" si="11"/>
        <v>4990</v>
      </c>
      <c r="F50" s="2243">
        <f t="shared" si="11"/>
        <v>11</v>
      </c>
      <c r="G50" s="2243">
        <f t="shared" si="11"/>
        <v>16</v>
      </c>
      <c r="H50" s="2244">
        <f t="shared" si="11"/>
        <v>27</v>
      </c>
      <c r="I50" s="2245">
        <f t="shared" si="11"/>
        <v>2921</v>
      </c>
      <c r="J50" s="2243">
        <f t="shared" si="11"/>
        <v>2096</v>
      </c>
      <c r="K50" s="2243">
        <f t="shared" si="11"/>
        <v>5017</v>
      </c>
    </row>
    <row r="51" spans="1:11" s="46" customFormat="1" ht="30" customHeight="1">
      <c r="A51" s="2246" t="s">
        <v>1732</v>
      </c>
      <c r="B51" s="2218" t="s">
        <v>1733</v>
      </c>
      <c r="C51" s="2160">
        <v>510</v>
      </c>
      <c r="D51" s="2163">
        <v>459</v>
      </c>
      <c r="E51" s="2160">
        <f t="shared" ref="E51:E71" si="12">SUM(C51:D51)</f>
        <v>969</v>
      </c>
      <c r="F51" s="2220">
        <v>56</v>
      </c>
      <c r="G51" s="2163">
        <v>101</v>
      </c>
      <c r="H51" s="2163">
        <f t="shared" ref="H51:H71" si="13">SUM(F51:G51)</f>
        <v>157</v>
      </c>
      <c r="I51" s="2221">
        <f t="shared" ref="I51:K56" si="14">SUM(C51+F51)</f>
        <v>566</v>
      </c>
      <c r="J51" s="2222">
        <f t="shared" si="14"/>
        <v>560</v>
      </c>
      <c r="K51" s="2222">
        <f t="shared" si="14"/>
        <v>1126</v>
      </c>
    </row>
    <row r="52" spans="1:11" s="46" customFormat="1" ht="30" customHeight="1">
      <c r="A52" s="2193" t="s">
        <v>1734</v>
      </c>
      <c r="B52" s="2194" t="s">
        <v>1735</v>
      </c>
      <c r="C52" s="2168">
        <v>247</v>
      </c>
      <c r="D52" s="2168">
        <v>362</v>
      </c>
      <c r="E52" s="2168">
        <f t="shared" si="12"/>
        <v>609</v>
      </c>
      <c r="F52" s="2168">
        <v>0</v>
      </c>
      <c r="G52" s="2168">
        <v>0</v>
      </c>
      <c r="H52" s="2171">
        <f t="shared" si="13"/>
        <v>0</v>
      </c>
      <c r="I52" s="2172">
        <f t="shared" si="14"/>
        <v>247</v>
      </c>
      <c r="J52" s="2173">
        <f t="shared" si="14"/>
        <v>362</v>
      </c>
      <c r="K52" s="2173">
        <f t="shared" si="14"/>
        <v>609</v>
      </c>
    </row>
    <row r="53" spans="1:11" s="46" customFormat="1" ht="30" customHeight="1">
      <c r="A53" s="2193" t="s">
        <v>1736</v>
      </c>
      <c r="B53" s="2194" t="s">
        <v>1737</v>
      </c>
      <c r="C53" s="2168">
        <v>53</v>
      </c>
      <c r="D53" s="2168">
        <v>78</v>
      </c>
      <c r="E53" s="2168">
        <f t="shared" si="12"/>
        <v>131</v>
      </c>
      <c r="F53" s="2168">
        <v>0</v>
      </c>
      <c r="G53" s="2168">
        <v>1</v>
      </c>
      <c r="H53" s="2171">
        <f t="shared" si="13"/>
        <v>1</v>
      </c>
      <c r="I53" s="2172">
        <f>SUM(C53+F53)</f>
        <v>53</v>
      </c>
      <c r="J53" s="2173">
        <f>SUM(D53+G53)</f>
        <v>79</v>
      </c>
      <c r="K53" s="2173">
        <f>SUM(E53+H53)</f>
        <v>132</v>
      </c>
    </row>
    <row r="54" spans="1:11" s="46" customFormat="1" ht="30" customHeight="1">
      <c r="A54" s="2247" t="s">
        <v>1738</v>
      </c>
      <c r="B54" s="2223" t="s">
        <v>1739</v>
      </c>
      <c r="C54" s="2168">
        <v>194</v>
      </c>
      <c r="D54" s="2168">
        <v>212</v>
      </c>
      <c r="E54" s="2168">
        <f t="shared" si="12"/>
        <v>406</v>
      </c>
      <c r="F54" s="2168">
        <v>0</v>
      </c>
      <c r="G54" s="2168">
        <v>0</v>
      </c>
      <c r="H54" s="2171">
        <f t="shared" si="13"/>
        <v>0</v>
      </c>
      <c r="I54" s="2172">
        <f t="shared" si="14"/>
        <v>194</v>
      </c>
      <c r="J54" s="2173">
        <f t="shared" si="14"/>
        <v>212</v>
      </c>
      <c r="K54" s="2173">
        <f t="shared" si="14"/>
        <v>406</v>
      </c>
    </row>
    <row r="55" spans="1:11" s="64" customFormat="1" ht="30" customHeight="1">
      <c r="A55" s="2224" t="s">
        <v>1740</v>
      </c>
      <c r="B55" s="2248" t="s">
        <v>1741</v>
      </c>
      <c r="C55" s="2176">
        <v>230</v>
      </c>
      <c r="D55" s="2176">
        <v>291</v>
      </c>
      <c r="E55" s="2176">
        <f t="shared" si="12"/>
        <v>521</v>
      </c>
      <c r="F55" s="2176">
        <v>4</v>
      </c>
      <c r="G55" s="2176">
        <v>12</v>
      </c>
      <c r="H55" s="2179">
        <f t="shared" si="13"/>
        <v>16</v>
      </c>
      <c r="I55" s="2180">
        <f t="shared" si="14"/>
        <v>234</v>
      </c>
      <c r="J55" s="2181">
        <f t="shared" si="14"/>
        <v>303</v>
      </c>
      <c r="K55" s="2181">
        <f t="shared" si="14"/>
        <v>537</v>
      </c>
    </row>
    <row r="56" spans="1:11" s="46" customFormat="1" ht="30" customHeight="1">
      <c r="A56" s="2193" t="s">
        <v>1742</v>
      </c>
      <c r="B56" s="2249" t="s">
        <v>1743</v>
      </c>
      <c r="C56" s="2186">
        <v>124</v>
      </c>
      <c r="D56" s="2186">
        <v>139</v>
      </c>
      <c r="E56" s="2186">
        <f t="shared" si="12"/>
        <v>263</v>
      </c>
      <c r="F56" s="2186">
        <v>0</v>
      </c>
      <c r="G56" s="2186">
        <v>2</v>
      </c>
      <c r="H56" s="2187">
        <f t="shared" si="13"/>
        <v>2</v>
      </c>
      <c r="I56" s="2188">
        <f t="shared" si="14"/>
        <v>124</v>
      </c>
      <c r="J56" s="2189">
        <f t="shared" si="14"/>
        <v>141</v>
      </c>
      <c r="K56" s="2189">
        <f t="shared" si="14"/>
        <v>265</v>
      </c>
    </row>
    <row r="57" spans="1:11" s="46" customFormat="1" ht="30" customHeight="1">
      <c r="A57" s="2247" t="s">
        <v>1744</v>
      </c>
      <c r="B57" s="2223" t="s">
        <v>1745</v>
      </c>
      <c r="C57" s="2168">
        <v>620</v>
      </c>
      <c r="D57" s="2168">
        <v>572</v>
      </c>
      <c r="E57" s="2168">
        <f t="shared" si="12"/>
        <v>1192</v>
      </c>
      <c r="F57" s="2168">
        <v>1</v>
      </c>
      <c r="G57" s="2168">
        <v>0</v>
      </c>
      <c r="H57" s="2171">
        <f t="shared" si="13"/>
        <v>1</v>
      </c>
      <c r="I57" s="2172">
        <f>SUM(C57+F57)</f>
        <v>621</v>
      </c>
      <c r="J57" s="2173">
        <f>SUM(D57+G57)</f>
        <v>572</v>
      </c>
      <c r="K57" s="2173">
        <f>SUM(E57+H57)</f>
        <v>1193</v>
      </c>
    </row>
    <row r="58" spans="1:11" s="64" customFormat="1" ht="20.100000000000001" customHeight="1">
      <c r="A58" s="2190" t="s">
        <v>1746</v>
      </c>
      <c r="B58" s="2184" t="s">
        <v>1747</v>
      </c>
      <c r="C58" s="4928">
        <v>51</v>
      </c>
      <c r="D58" s="4928">
        <v>0</v>
      </c>
      <c r="E58" s="4928">
        <f>SUM(C58:D58)</f>
        <v>51</v>
      </c>
      <c r="F58" s="4928">
        <v>0</v>
      </c>
      <c r="G58" s="4928">
        <v>0</v>
      </c>
      <c r="H58" s="4936">
        <f>SUM(F58:G58)</f>
        <v>0</v>
      </c>
      <c r="I58" s="4938">
        <f>C58+F58</f>
        <v>51</v>
      </c>
      <c r="J58" s="4928">
        <f>D58+G58</f>
        <v>0</v>
      </c>
      <c r="K58" s="4928">
        <f>E58+H58</f>
        <v>51</v>
      </c>
    </row>
    <row r="59" spans="1:11" s="64" customFormat="1" ht="20.100000000000001" customHeight="1">
      <c r="A59" s="2191" t="s">
        <v>1675</v>
      </c>
      <c r="B59" s="2192" t="s">
        <v>1676</v>
      </c>
      <c r="C59" s="4929"/>
      <c r="D59" s="4929"/>
      <c r="E59" s="4929"/>
      <c r="F59" s="4929"/>
      <c r="G59" s="4929"/>
      <c r="H59" s="4937"/>
      <c r="I59" s="4939"/>
      <c r="J59" s="4929"/>
      <c r="K59" s="4929"/>
    </row>
    <row r="60" spans="1:11" s="46" customFormat="1" ht="30" customHeight="1">
      <c r="A60" s="2193" t="s">
        <v>1748</v>
      </c>
      <c r="B60" s="2194" t="s">
        <v>1749</v>
      </c>
      <c r="C60" s="2250">
        <v>264</v>
      </c>
      <c r="D60" s="2250">
        <v>101</v>
      </c>
      <c r="E60" s="2250">
        <f>SUM(C60:D60)</f>
        <v>365</v>
      </c>
      <c r="F60" s="2250">
        <v>5</v>
      </c>
      <c r="G60" s="2250">
        <v>0</v>
      </c>
      <c r="H60" s="2251">
        <f>SUM(F60:G60)</f>
        <v>5</v>
      </c>
      <c r="I60" s="2252">
        <f t="shared" ref="I60:K61" si="15">C60+F60</f>
        <v>269</v>
      </c>
      <c r="J60" s="2250">
        <f t="shared" si="15"/>
        <v>101</v>
      </c>
      <c r="K60" s="2250">
        <f t="shared" si="15"/>
        <v>370</v>
      </c>
    </row>
    <row r="61" spans="1:11" s="46" customFormat="1" ht="30" customHeight="1">
      <c r="A61" s="2193" t="s">
        <v>1750</v>
      </c>
      <c r="B61" s="2194" t="s">
        <v>1751</v>
      </c>
      <c r="C61" s="2250">
        <v>0</v>
      </c>
      <c r="D61" s="2250">
        <v>640</v>
      </c>
      <c r="E61" s="2250">
        <f>SUM(C61:D61)</f>
        <v>640</v>
      </c>
      <c r="F61" s="2250">
        <v>0</v>
      </c>
      <c r="G61" s="2250">
        <v>17</v>
      </c>
      <c r="H61" s="2251">
        <f>SUM(F61:G61)</f>
        <v>17</v>
      </c>
      <c r="I61" s="2252">
        <f t="shared" si="15"/>
        <v>0</v>
      </c>
      <c r="J61" s="2250">
        <f t="shared" si="15"/>
        <v>657</v>
      </c>
      <c r="K61" s="2250">
        <f t="shared" si="15"/>
        <v>657</v>
      </c>
    </row>
    <row r="62" spans="1:11" s="46" customFormat="1" ht="30" customHeight="1">
      <c r="A62" s="2193" t="s">
        <v>1752</v>
      </c>
      <c r="B62" s="2194" t="s">
        <v>1753</v>
      </c>
      <c r="C62" s="2173">
        <v>365</v>
      </c>
      <c r="D62" s="2173">
        <v>264</v>
      </c>
      <c r="E62" s="2173">
        <f t="shared" si="12"/>
        <v>629</v>
      </c>
      <c r="F62" s="2173">
        <v>1</v>
      </c>
      <c r="G62" s="2173">
        <v>3</v>
      </c>
      <c r="H62" s="2206">
        <f t="shared" si="13"/>
        <v>4</v>
      </c>
      <c r="I62" s="2172">
        <f t="shared" ref="I62:K71" si="16">SUM(C62+F62)</f>
        <v>366</v>
      </c>
      <c r="J62" s="2173">
        <f t="shared" si="16"/>
        <v>267</v>
      </c>
      <c r="K62" s="2173">
        <f t="shared" si="16"/>
        <v>633</v>
      </c>
    </row>
    <row r="63" spans="1:11" s="46" customFormat="1" ht="30" customHeight="1">
      <c r="A63" s="2193" t="s">
        <v>1754</v>
      </c>
      <c r="B63" s="2194" t="s">
        <v>1755</v>
      </c>
      <c r="C63" s="2173">
        <v>58</v>
      </c>
      <c r="D63" s="2173">
        <v>0</v>
      </c>
      <c r="E63" s="2173">
        <f t="shared" si="12"/>
        <v>58</v>
      </c>
      <c r="F63" s="2173">
        <v>0</v>
      </c>
      <c r="G63" s="2173">
        <v>0</v>
      </c>
      <c r="H63" s="2206">
        <f t="shared" si="13"/>
        <v>0</v>
      </c>
      <c r="I63" s="2172">
        <f t="shared" si="16"/>
        <v>58</v>
      </c>
      <c r="J63" s="2173">
        <f t="shared" si="16"/>
        <v>0</v>
      </c>
      <c r="K63" s="2173">
        <f t="shared" si="16"/>
        <v>58</v>
      </c>
    </row>
    <row r="64" spans="1:11" s="46" customFormat="1" ht="30" customHeight="1">
      <c r="A64" s="2193" t="s">
        <v>1756</v>
      </c>
      <c r="B64" s="2194" t="s">
        <v>1757</v>
      </c>
      <c r="C64" s="2173">
        <v>58</v>
      </c>
      <c r="D64" s="2173">
        <v>68</v>
      </c>
      <c r="E64" s="2173">
        <f t="shared" si="12"/>
        <v>126</v>
      </c>
      <c r="F64" s="2173">
        <v>0</v>
      </c>
      <c r="G64" s="2173">
        <v>0</v>
      </c>
      <c r="H64" s="2206">
        <f t="shared" si="13"/>
        <v>0</v>
      </c>
      <c r="I64" s="2172">
        <f t="shared" si="16"/>
        <v>58</v>
      </c>
      <c r="J64" s="2173">
        <f t="shared" si="16"/>
        <v>68</v>
      </c>
      <c r="K64" s="2173">
        <f t="shared" si="16"/>
        <v>126</v>
      </c>
    </row>
    <row r="65" spans="1:11" s="46" customFormat="1" ht="30" customHeight="1">
      <c r="A65" s="2247" t="s">
        <v>1758</v>
      </c>
      <c r="B65" s="2223" t="s">
        <v>1759</v>
      </c>
      <c r="C65" s="2173">
        <v>432</v>
      </c>
      <c r="D65" s="2173">
        <v>416</v>
      </c>
      <c r="E65" s="2173">
        <f t="shared" si="12"/>
        <v>848</v>
      </c>
      <c r="F65" s="2173">
        <v>0</v>
      </c>
      <c r="G65" s="2173">
        <v>14</v>
      </c>
      <c r="H65" s="2206">
        <f t="shared" si="13"/>
        <v>14</v>
      </c>
      <c r="I65" s="2172">
        <f t="shared" si="16"/>
        <v>432</v>
      </c>
      <c r="J65" s="2173">
        <f t="shared" si="16"/>
        <v>430</v>
      </c>
      <c r="K65" s="2173">
        <f t="shared" si="16"/>
        <v>862</v>
      </c>
    </row>
    <row r="66" spans="1:11" s="46" customFormat="1" ht="30" customHeight="1">
      <c r="A66" s="2247" t="s">
        <v>1760</v>
      </c>
      <c r="B66" s="2223" t="s">
        <v>1761</v>
      </c>
      <c r="C66" s="2173">
        <v>289</v>
      </c>
      <c r="D66" s="2173">
        <v>144</v>
      </c>
      <c r="E66" s="2173">
        <f t="shared" si="12"/>
        <v>433</v>
      </c>
      <c r="F66" s="2173">
        <v>0</v>
      </c>
      <c r="G66" s="2173">
        <v>0</v>
      </c>
      <c r="H66" s="2206">
        <f t="shared" si="13"/>
        <v>0</v>
      </c>
      <c r="I66" s="2172">
        <f t="shared" si="16"/>
        <v>289</v>
      </c>
      <c r="J66" s="2173">
        <f t="shared" si="16"/>
        <v>144</v>
      </c>
      <c r="K66" s="2173">
        <f t="shared" si="16"/>
        <v>433</v>
      </c>
    </row>
    <row r="67" spans="1:11" s="64" customFormat="1" ht="30" customHeight="1">
      <c r="A67" s="2253" t="s">
        <v>1762</v>
      </c>
      <c r="B67" s="2225" t="s">
        <v>1763</v>
      </c>
      <c r="C67" s="2254">
        <v>82</v>
      </c>
      <c r="D67" s="2254">
        <v>0</v>
      </c>
      <c r="E67" s="2254">
        <f t="shared" si="12"/>
        <v>82</v>
      </c>
      <c r="F67" s="2254">
        <v>0</v>
      </c>
      <c r="G67" s="2254">
        <v>0</v>
      </c>
      <c r="H67" s="2255">
        <f t="shared" si="13"/>
        <v>0</v>
      </c>
      <c r="I67" s="2180">
        <f t="shared" si="16"/>
        <v>82</v>
      </c>
      <c r="J67" s="2181">
        <f t="shared" si="16"/>
        <v>0</v>
      </c>
      <c r="K67" s="2181">
        <f t="shared" si="16"/>
        <v>82</v>
      </c>
    </row>
    <row r="68" spans="1:11" s="46" customFormat="1" ht="30" customHeight="1">
      <c r="A68" s="2247" t="s">
        <v>1764</v>
      </c>
      <c r="B68" s="2223" t="s">
        <v>1765</v>
      </c>
      <c r="C68" s="2173">
        <v>156</v>
      </c>
      <c r="D68" s="2173">
        <v>0</v>
      </c>
      <c r="E68" s="2173">
        <f t="shared" si="12"/>
        <v>156</v>
      </c>
      <c r="F68" s="2173">
        <v>0</v>
      </c>
      <c r="G68" s="2173">
        <v>0</v>
      </c>
      <c r="H68" s="2206">
        <f t="shared" si="13"/>
        <v>0</v>
      </c>
      <c r="I68" s="2172">
        <f t="shared" si="16"/>
        <v>156</v>
      </c>
      <c r="J68" s="2173">
        <f t="shared" si="16"/>
        <v>0</v>
      </c>
      <c r="K68" s="2173">
        <f t="shared" si="16"/>
        <v>156</v>
      </c>
    </row>
    <row r="69" spans="1:11" s="46" customFormat="1" ht="30" customHeight="1">
      <c r="A69" s="2247" t="s">
        <v>1766</v>
      </c>
      <c r="B69" s="2223" t="s">
        <v>1767</v>
      </c>
      <c r="C69" s="2173">
        <v>133</v>
      </c>
      <c r="D69" s="2173">
        <v>62</v>
      </c>
      <c r="E69" s="2173">
        <f>SUM(C69:D69)</f>
        <v>195</v>
      </c>
      <c r="F69" s="2173">
        <v>0</v>
      </c>
      <c r="G69" s="2173">
        <v>0</v>
      </c>
      <c r="H69" s="2206">
        <f>SUM(F69:G69)</f>
        <v>0</v>
      </c>
      <c r="I69" s="2172">
        <f t="shared" si="16"/>
        <v>133</v>
      </c>
      <c r="J69" s="2173">
        <f t="shared" si="16"/>
        <v>62</v>
      </c>
      <c r="K69" s="2173">
        <f t="shared" si="16"/>
        <v>195</v>
      </c>
    </row>
    <row r="70" spans="1:11" s="46" customFormat="1" ht="30" customHeight="1">
      <c r="A70" s="2193" t="s">
        <v>1768</v>
      </c>
      <c r="B70" s="2249" t="s">
        <v>1769</v>
      </c>
      <c r="C70" s="2189">
        <v>165</v>
      </c>
      <c r="D70" s="2189">
        <v>197</v>
      </c>
      <c r="E70" s="2189">
        <f t="shared" si="12"/>
        <v>362</v>
      </c>
      <c r="F70" s="2189">
        <v>0</v>
      </c>
      <c r="G70" s="2189">
        <v>0</v>
      </c>
      <c r="H70" s="2199">
        <f t="shared" si="13"/>
        <v>0</v>
      </c>
      <c r="I70" s="2188">
        <f t="shared" si="16"/>
        <v>165</v>
      </c>
      <c r="J70" s="2189">
        <f t="shared" si="16"/>
        <v>197</v>
      </c>
      <c r="K70" s="2189">
        <f t="shared" si="16"/>
        <v>362</v>
      </c>
    </row>
    <row r="71" spans="1:11" s="46" customFormat="1" ht="30" customHeight="1">
      <c r="A71" s="2256" t="s">
        <v>1770</v>
      </c>
      <c r="B71" s="2257" t="s">
        <v>1771</v>
      </c>
      <c r="C71" s="2209">
        <v>237</v>
      </c>
      <c r="D71" s="2209">
        <v>97</v>
      </c>
      <c r="E71" s="2209">
        <f t="shared" si="12"/>
        <v>334</v>
      </c>
      <c r="F71" s="2209">
        <v>1</v>
      </c>
      <c r="G71" s="2209">
        <v>0</v>
      </c>
      <c r="H71" s="2210">
        <f t="shared" si="13"/>
        <v>1</v>
      </c>
      <c r="I71" s="2211">
        <f t="shared" si="16"/>
        <v>238</v>
      </c>
      <c r="J71" s="2209">
        <f t="shared" si="16"/>
        <v>97</v>
      </c>
      <c r="K71" s="2209">
        <f t="shared" si="16"/>
        <v>335</v>
      </c>
    </row>
    <row r="72" spans="1:11" s="64" customFormat="1" ht="30" customHeight="1">
      <c r="A72" s="2258" t="s">
        <v>95</v>
      </c>
      <c r="B72" s="2259" t="s">
        <v>1699</v>
      </c>
      <c r="C72" s="2243">
        <f>SUM(C51:C71)</f>
        <v>4268</v>
      </c>
      <c r="D72" s="2243">
        <f t="shared" ref="D72:K72" si="17">SUM(D51:D71)</f>
        <v>4102</v>
      </c>
      <c r="E72" s="2243">
        <f t="shared" si="17"/>
        <v>8370</v>
      </c>
      <c r="F72" s="2243">
        <f t="shared" si="17"/>
        <v>68</v>
      </c>
      <c r="G72" s="2243">
        <f t="shared" si="17"/>
        <v>150</v>
      </c>
      <c r="H72" s="2244">
        <f t="shared" si="17"/>
        <v>218</v>
      </c>
      <c r="I72" s="2245">
        <f t="shared" si="17"/>
        <v>4336</v>
      </c>
      <c r="J72" s="2243">
        <f t="shared" si="17"/>
        <v>4252</v>
      </c>
      <c r="K72" s="2243">
        <f t="shared" si="17"/>
        <v>8588</v>
      </c>
    </row>
    <row r="73" spans="1:11" s="46" customFormat="1" ht="30" customHeight="1">
      <c r="A73" s="2260" t="s">
        <v>1772</v>
      </c>
      <c r="B73" s="2218" t="s">
        <v>1773</v>
      </c>
      <c r="C73" s="2160">
        <v>1204</v>
      </c>
      <c r="D73" s="2219">
        <v>1121</v>
      </c>
      <c r="E73" s="2160">
        <f>SUM(C73:D73)</f>
        <v>2325</v>
      </c>
      <c r="F73" s="2220">
        <v>45</v>
      </c>
      <c r="G73" s="2163">
        <v>130</v>
      </c>
      <c r="H73" s="2163">
        <f>SUM(F73:G73)</f>
        <v>175</v>
      </c>
      <c r="I73" s="2221">
        <f t="shared" ref="I73:K88" si="18">SUM(C73+F73)</f>
        <v>1249</v>
      </c>
      <c r="J73" s="2222">
        <f t="shared" si="18"/>
        <v>1251</v>
      </c>
      <c r="K73" s="2222">
        <f t="shared" si="18"/>
        <v>2500</v>
      </c>
    </row>
    <row r="74" spans="1:11" s="46" customFormat="1" ht="30" customHeight="1">
      <c r="A74" s="2247" t="s">
        <v>1774</v>
      </c>
      <c r="B74" s="2223" t="s">
        <v>1775</v>
      </c>
      <c r="C74" s="2168">
        <v>209</v>
      </c>
      <c r="D74" s="2169">
        <v>515</v>
      </c>
      <c r="E74" s="2168">
        <f t="shared" ref="E74:E93" si="19">SUM(C74:D74)</f>
        <v>724</v>
      </c>
      <c r="F74" s="2170">
        <v>0</v>
      </c>
      <c r="G74" s="2171">
        <v>4</v>
      </c>
      <c r="H74" s="2171">
        <f t="shared" ref="H74:H93" si="20">SUM(F74:G74)</f>
        <v>4</v>
      </c>
      <c r="I74" s="2172">
        <f t="shared" si="18"/>
        <v>209</v>
      </c>
      <c r="J74" s="2173">
        <f t="shared" si="18"/>
        <v>519</v>
      </c>
      <c r="K74" s="2173">
        <f t="shared" si="18"/>
        <v>728</v>
      </c>
    </row>
    <row r="75" spans="1:11" s="46" customFormat="1" ht="30" customHeight="1">
      <c r="A75" s="2247" t="s">
        <v>1776</v>
      </c>
      <c r="B75" s="2223" t="s">
        <v>1777</v>
      </c>
      <c r="C75" s="2168">
        <v>379</v>
      </c>
      <c r="D75" s="2169">
        <v>481</v>
      </c>
      <c r="E75" s="2168">
        <f t="shared" si="19"/>
        <v>860</v>
      </c>
      <c r="F75" s="2170">
        <v>0</v>
      </c>
      <c r="G75" s="2171">
        <v>4</v>
      </c>
      <c r="H75" s="2171">
        <f t="shared" si="20"/>
        <v>4</v>
      </c>
      <c r="I75" s="2172">
        <f t="shared" si="18"/>
        <v>379</v>
      </c>
      <c r="J75" s="2173">
        <f t="shared" si="18"/>
        <v>485</v>
      </c>
      <c r="K75" s="2173">
        <f t="shared" si="18"/>
        <v>864</v>
      </c>
    </row>
    <row r="76" spans="1:11" s="64" customFormat="1" ht="30" customHeight="1">
      <c r="A76" s="2253" t="s">
        <v>1778</v>
      </c>
      <c r="B76" s="2225" t="s">
        <v>1779</v>
      </c>
      <c r="C76" s="2176">
        <v>324</v>
      </c>
      <c r="D76" s="2177">
        <v>472</v>
      </c>
      <c r="E76" s="2176">
        <f t="shared" si="19"/>
        <v>796</v>
      </c>
      <c r="F76" s="2178">
        <v>4</v>
      </c>
      <c r="G76" s="2179">
        <v>10</v>
      </c>
      <c r="H76" s="2179">
        <f t="shared" si="20"/>
        <v>14</v>
      </c>
      <c r="I76" s="2180">
        <f t="shared" si="18"/>
        <v>328</v>
      </c>
      <c r="J76" s="2181">
        <f t="shared" si="18"/>
        <v>482</v>
      </c>
      <c r="K76" s="2181">
        <f t="shared" si="18"/>
        <v>810</v>
      </c>
    </row>
    <row r="77" spans="1:11" s="46" customFormat="1" ht="30" customHeight="1">
      <c r="A77" s="2247" t="s">
        <v>1780</v>
      </c>
      <c r="B77" s="2223" t="s">
        <v>1781</v>
      </c>
      <c r="C77" s="2168">
        <v>120</v>
      </c>
      <c r="D77" s="2169">
        <v>435</v>
      </c>
      <c r="E77" s="2168">
        <f t="shared" si="19"/>
        <v>555</v>
      </c>
      <c r="F77" s="2170">
        <v>1</v>
      </c>
      <c r="G77" s="2171">
        <v>5</v>
      </c>
      <c r="H77" s="2171">
        <f t="shared" si="20"/>
        <v>6</v>
      </c>
      <c r="I77" s="2172">
        <f t="shared" si="18"/>
        <v>121</v>
      </c>
      <c r="J77" s="2173">
        <f t="shared" si="18"/>
        <v>440</v>
      </c>
      <c r="K77" s="2173">
        <f t="shared" si="18"/>
        <v>561</v>
      </c>
    </row>
    <row r="78" spans="1:11" s="46" customFormat="1" ht="30" customHeight="1">
      <c r="A78" s="2247" t="s">
        <v>1782</v>
      </c>
      <c r="B78" s="2223" t="s">
        <v>1783</v>
      </c>
      <c r="C78" s="2168">
        <v>1276</v>
      </c>
      <c r="D78" s="2169">
        <v>1822</v>
      </c>
      <c r="E78" s="2168">
        <f t="shared" si="19"/>
        <v>3098</v>
      </c>
      <c r="F78" s="2170">
        <v>0</v>
      </c>
      <c r="G78" s="2171">
        <v>2</v>
      </c>
      <c r="H78" s="2171">
        <f t="shared" si="20"/>
        <v>2</v>
      </c>
      <c r="I78" s="2172">
        <f t="shared" si="18"/>
        <v>1276</v>
      </c>
      <c r="J78" s="2173">
        <f t="shared" si="18"/>
        <v>1824</v>
      </c>
      <c r="K78" s="2173">
        <f t="shared" si="18"/>
        <v>3100</v>
      </c>
    </row>
    <row r="79" spans="1:11" s="64" customFormat="1" ht="18" customHeight="1">
      <c r="A79" s="2183" t="s">
        <v>1784</v>
      </c>
      <c r="B79" s="2184" t="s">
        <v>1785</v>
      </c>
      <c r="C79" s="4928">
        <v>239</v>
      </c>
      <c r="D79" s="4928">
        <v>83</v>
      </c>
      <c r="E79" s="4928">
        <f>SUM(C79:D79)</f>
        <v>322</v>
      </c>
      <c r="F79" s="4928">
        <v>0</v>
      </c>
      <c r="G79" s="4928">
        <v>0</v>
      </c>
      <c r="H79" s="4936">
        <f>SUM(F79:G79)</f>
        <v>0</v>
      </c>
      <c r="I79" s="4938">
        <f>C79+F79</f>
        <v>239</v>
      </c>
      <c r="J79" s="4928">
        <f>D79+G79</f>
        <v>83</v>
      </c>
      <c r="K79" s="4928">
        <f>E79+H79</f>
        <v>322</v>
      </c>
    </row>
    <row r="80" spans="1:11" s="64" customFormat="1" ht="18" customHeight="1">
      <c r="A80" s="2191" t="s">
        <v>1786</v>
      </c>
      <c r="B80" s="2192" t="s">
        <v>1676</v>
      </c>
      <c r="C80" s="4929"/>
      <c r="D80" s="4929"/>
      <c r="E80" s="4929"/>
      <c r="F80" s="4929"/>
      <c r="G80" s="4929"/>
      <c r="H80" s="4937"/>
      <c r="I80" s="4939"/>
      <c r="J80" s="4929"/>
      <c r="K80" s="4929"/>
    </row>
    <row r="81" spans="1:18" s="46" customFormat="1" ht="30" customHeight="1">
      <c r="A81" s="2166" t="s">
        <v>1787</v>
      </c>
      <c r="B81" s="2167" t="s">
        <v>1788</v>
      </c>
      <c r="C81" s="2173">
        <v>9</v>
      </c>
      <c r="D81" s="2171">
        <v>115</v>
      </c>
      <c r="E81" s="2168">
        <f>SUM(C81:D81)</f>
        <v>124</v>
      </c>
      <c r="F81" s="2173">
        <v>0</v>
      </c>
      <c r="G81" s="2171">
        <v>0</v>
      </c>
      <c r="H81" s="2171">
        <f>SUM(F81:G81)</f>
        <v>0</v>
      </c>
      <c r="I81" s="2172">
        <f t="shared" ref="I81:K82" si="21">C81+F81</f>
        <v>9</v>
      </c>
      <c r="J81" s="2173">
        <f t="shared" si="21"/>
        <v>115</v>
      </c>
      <c r="K81" s="2173">
        <f t="shared" si="21"/>
        <v>124</v>
      </c>
      <c r="Q81" s="2261"/>
      <c r="R81" s="2261"/>
    </row>
    <row r="82" spans="1:18" s="46" customFormat="1" ht="30" customHeight="1">
      <c r="A82" s="2262" t="s">
        <v>1789</v>
      </c>
      <c r="B82" s="2194" t="s">
        <v>1790</v>
      </c>
      <c r="C82" s="2185">
        <v>386</v>
      </c>
      <c r="D82" s="2198">
        <v>836</v>
      </c>
      <c r="E82" s="2197">
        <f>SUM(C82:D82)</f>
        <v>1222</v>
      </c>
      <c r="F82" s="2185">
        <v>3</v>
      </c>
      <c r="G82" s="2198">
        <v>4</v>
      </c>
      <c r="H82" s="2198">
        <f>SUM(F82:G82)</f>
        <v>7</v>
      </c>
      <c r="I82" s="2195">
        <f t="shared" si="21"/>
        <v>389</v>
      </c>
      <c r="J82" s="2185">
        <f t="shared" si="21"/>
        <v>840</v>
      </c>
      <c r="K82" s="2185">
        <f t="shared" si="21"/>
        <v>1229</v>
      </c>
    </row>
    <row r="83" spans="1:18" s="46" customFormat="1" ht="30" customHeight="1">
      <c r="A83" s="2247" t="s">
        <v>1791</v>
      </c>
      <c r="B83" s="2223" t="s">
        <v>1792</v>
      </c>
      <c r="C83" s="2189">
        <v>413</v>
      </c>
      <c r="D83" s="2187">
        <v>145</v>
      </c>
      <c r="E83" s="2186">
        <f t="shared" si="19"/>
        <v>558</v>
      </c>
      <c r="F83" s="2189">
        <v>0</v>
      </c>
      <c r="G83" s="2187">
        <v>1</v>
      </c>
      <c r="H83" s="2187">
        <f t="shared" si="20"/>
        <v>1</v>
      </c>
      <c r="I83" s="2188">
        <f t="shared" si="18"/>
        <v>413</v>
      </c>
      <c r="J83" s="2189">
        <f t="shared" si="18"/>
        <v>146</v>
      </c>
      <c r="K83" s="2189">
        <f t="shared" si="18"/>
        <v>559</v>
      </c>
    </row>
    <row r="84" spans="1:18" s="46" customFormat="1" ht="30" customHeight="1">
      <c r="A84" s="2193" t="s">
        <v>1793</v>
      </c>
      <c r="B84" s="2249" t="s">
        <v>1794</v>
      </c>
      <c r="C84" s="2189">
        <v>1345</v>
      </c>
      <c r="D84" s="2186">
        <v>1415</v>
      </c>
      <c r="E84" s="2186">
        <f t="shared" si="19"/>
        <v>2760</v>
      </c>
      <c r="F84" s="2189">
        <v>3</v>
      </c>
      <c r="G84" s="2187">
        <v>7</v>
      </c>
      <c r="H84" s="2187">
        <f t="shared" si="20"/>
        <v>10</v>
      </c>
      <c r="I84" s="2188">
        <f t="shared" si="18"/>
        <v>1348</v>
      </c>
      <c r="J84" s="2189">
        <f t="shared" si="18"/>
        <v>1422</v>
      </c>
      <c r="K84" s="2189">
        <f t="shared" si="18"/>
        <v>2770</v>
      </c>
    </row>
    <row r="85" spans="1:18" s="46" customFormat="1" ht="30" customHeight="1">
      <c r="A85" s="2193" t="s">
        <v>1795</v>
      </c>
      <c r="B85" s="2249" t="s">
        <v>1796</v>
      </c>
      <c r="C85" s="2189">
        <v>352</v>
      </c>
      <c r="D85" s="2189">
        <v>340</v>
      </c>
      <c r="E85" s="2189">
        <f t="shared" si="19"/>
        <v>692</v>
      </c>
      <c r="F85" s="2189">
        <v>0</v>
      </c>
      <c r="G85" s="2186">
        <v>0</v>
      </c>
      <c r="H85" s="2187">
        <f t="shared" si="20"/>
        <v>0</v>
      </c>
      <c r="I85" s="2188">
        <f t="shared" si="18"/>
        <v>352</v>
      </c>
      <c r="J85" s="2189">
        <f t="shared" si="18"/>
        <v>340</v>
      </c>
      <c r="K85" s="2189">
        <f t="shared" si="18"/>
        <v>692</v>
      </c>
    </row>
    <row r="86" spans="1:18" s="46" customFormat="1" ht="30" customHeight="1">
      <c r="A86" s="2193" t="s">
        <v>1797</v>
      </c>
      <c r="B86" s="2249" t="s">
        <v>1798</v>
      </c>
      <c r="C86" s="2189">
        <v>429</v>
      </c>
      <c r="D86" s="2189">
        <v>693</v>
      </c>
      <c r="E86" s="2189">
        <f t="shared" si="19"/>
        <v>1122</v>
      </c>
      <c r="F86" s="2189">
        <v>1</v>
      </c>
      <c r="G86" s="2189">
        <v>0</v>
      </c>
      <c r="H86" s="2199">
        <f t="shared" si="20"/>
        <v>1</v>
      </c>
      <c r="I86" s="2188">
        <f t="shared" si="18"/>
        <v>430</v>
      </c>
      <c r="J86" s="2189">
        <f t="shared" si="18"/>
        <v>693</v>
      </c>
      <c r="K86" s="2189">
        <f t="shared" si="18"/>
        <v>1123</v>
      </c>
      <c r="P86" s="2263"/>
      <c r="Q86" s="2263"/>
    </row>
    <row r="87" spans="1:18" s="46" customFormat="1" ht="30" customHeight="1">
      <c r="A87" s="2193" t="s">
        <v>1799</v>
      </c>
      <c r="B87" s="2249" t="s">
        <v>1800</v>
      </c>
      <c r="C87" s="2189">
        <v>623</v>
      </c>
      <c r="D87" s="2189">
        <v>371</v>
      </c>
      <c r="E87" s="2189">
        <f t="shared" si="19"/>
        <v>994</v>
      </c>
      <c r="F87" s="2189">
        <v>0</v>
      </c>
      <c r="G87" s="2189">
        <v>0</v>
      </c>
      <c r="H87" s="2199">
        <f t="shared" si="20"/>
        <v>0</v>
      </c>
      <c r="I87" s="2188">
        <f t="shared" si="18"/>
        <v>623</v>
      </c>
      <c r="J87" s="2189">
        <f t="shared" si="18"/>
        <v>371</v>
      </c>
      <c r="K87" s="2189">
        <f t="shared" si="18"/>
        <v>994</v>
      </c>
    </row>
    <row r="88" spans="1:18" s="64" customFormat="1" ht="30" customHeight="1">
      <c r="A88" s="2224" t="s">
        <v>1801</v>
      </c>
      <c r="B88" s="2264" t="s">
        <v>1802</v>
      </c>
      <c r="C88" s="2202">
        <v>487</v>
      </c>
      <c r="D88" s="2202">
        <v>326</v>
      </c>
      <c r="E88" s="2202">
        <f t="shared" si="19"/>
        <v>813</v>
      </c>
      <c r="F88" s="2202">
        <v>0</v>
      </c>
      <c r="G88" s="2202">
        <v>0</v>
      </c>
      <c r="H88" s="2203">
        <f t="shared" si="20"/>
        <v>0</v>
      </c>
      <c r="I88" s="2204">
        <f t="shared" si="18"/>
        <v>487</v>
      </c>
      <c r="J88" s="2202">
        <f t="shared" si="18"/>
        <v>326</v>
      </c>
      <c r="K88" s="2202">
        <f t="shared" si="18"/>
        <v>813</v>
      </c>
      <c r="O88" s="2265"/>
    </row>
    <row r="89" spans="1:18" s="46" customFormat="1" ht="30" customHeight="1">
      <c r="A89" s="2193" t="s">
        <v>1803</v>
      </c>
      <c r="B89" s="2249" t="s">
        <v>1804</v>
      </c>
      <c r="C89" s="2189">
        <v>364</v>
      </c>
      <c r="D89" s="2189">
        <v>102</v>
      </c>
      <c r="E89" s="2189">
        <f t="shared" si="19"/>
        <v>466</v>
      </c>
      <c r="F89" s="2189">
        <v>0</v>
      </c>
      <c r="G89" s="2189">
        <v>1</v>
      </c>
      <c r="H89" s="2199">
        <f t="shared" si="20"/>
        <v>1</v>
      </c>
      <c r="I89" s="2188">
        <f t="shared" ref="I89:K93" si="22">SUM(C89+F89)</f>
        <v>364</v>
      </c>
      <c r="J89" s="2189">
        <f t="shared" si="22"/>
        <v>103</v>
      </c>
      <c r="K89" s="2189">
        <f t="shared" si="22"/>
        <v>467</v>
      </c>
      <c r="P89" s="2266"/>
      <c r="Q89" s="2266"/>
      <c r="R89" s="62"/>
    </row>
    <row r="90" spans="1:18" s="46" customFormat="1" ht="30" customHeight="1">
      <c r="A90" s="2193" t="s">
        <v>1805</v>
      </c>
      <c r="B90" s="2249" t="s">
        <v>1806</v>
      </c>
      <c r="C90" s="2189">
        <v>754</v>
      </c>
      <c r="D90" s="2189">
        <v>580</v>
      </c>
      <c r="E90" s="2189">
        <f t="shared" si="19"/>
        <v>1334</v>
      </c>
      <c r="F90" s="2189">
        <v>0</v>
      </c>
      <c r="G90" s="2189">
        <v>0</v>
      </c>
      <c r="H90" s="2199">
        <f t="shared" si="20"/>
        <v>0</v>
      </c>
      <c r="I90" s="2188">
        <f t="shared" si="22"/>
        <v>754</v>
      </c>
      <c r="J90" s="2189">
        <f t="shared" si="22"/>
        <v>580</v>
      </c>
      <c r="K90" s="2189">
        <f t="shared" si="22"/>
        <v>1334</v>
      </c>
    </row>
    <row r="91" spans="1:18" s="46" customFormat="1" ht="30" customHeight="1">
      <c r="A91" s="2193" t="s">
        <v>1807</v>
      </c>
      <c r="B91" s="2249" t="s">
        <v>1808</v>
      </c>
      <c r="C91" s="2189">
        <v>738</v>
      </c>
      <c r="D91" s="2189">
        <v>325</v>
      </c>
      <c r="E91" s="2189">
        <f>SUM(C91:D91)</f>
        <v>1063</v>
      </c>
      <c r="F91" s="2189">
        <v>9</v>
      </c>
      <c r="G91" s="2189">
        <v>8</v>
      </c>
      <c r="H91" s="2199">
        <f>SUM(F91:G91)</f>
        <v>17</v>
      </c>
      <c r="I91" s="2188">
        <f>SUM(C91+F91)</f>
        <v>747</v>
      </c>
      <c r="J91" s="2189">
        <f>SUM(D91+G91)</f>
        <v>333</v>
      </c>
      <c r="K91" s="2189">
        <f>SUM(E91+H91)</f>
        <v>1080</v>
      </c>
    </row>
    <row r="92" spans="1:18" s="46" customFormat="1" ht="30" customHeight="1">
      <c r="A92" s="2193" t="s">
        <v>1809</v>
      </c>
      <c r="B92" s="2249" t="s">
        <v>1810</v>
      </c>
      <c r="C92" s="2189">
        <v>120</v>
      </c>
      <c r="D92" s="2189">
        <v>270</v>
      </c>
      <c r="E92" s="2189">
        <f t="shared" si="19"/>
        <v>390</v>
      </c>
      <c r="F92" s="2189">
        <v>0</v>
      </c>
      <c r="G92" s="2189">
        <v>0</v>
      </c>
      <c r="H92" s="2199">
        <f t="shared" si="20"/>
        <v>0</v>
      </c>
      <c r="I92" s="2188">
        <f t="shared" si="22"/>
        <v>120</v>
      </c>
      <c r="J92" s="2189">
        <f t="shared" si="22"/>
        <v>270</v>
      </c>
      <c r="K92" s="2189">
        <f t="shared" si="22"/>
        <v>390</v>
      </c>
    </row>
    <row r="93" spans="1:18" s="46" customFormat="1" ht="30" customHeight="1">
      <c r="A93" s="2256" t="s">
        <v>1811</v>
      </c>
      <c r="B93" s="2257" t="s">
        <v>1812</v>
      </c>
      <c r="C93" s="2209">
        <v>374</v>
      </c>
      <c r="D93" s="2209">
        <v>904</v>
      </c>
      <c r="E93" s="2209">
        <f t="shared" si="19"/>
        <v>1278</v>
      </c>
      <c r="F93" s="2209">
        <v>0</v>
      </c>
      <c r="G93" s="2209">
        <v>1</v>
      </c>
      <c r="H93" s="2210">
        <f t="shared" si="20"/>
        <v>1</v>
      </c>
      <c r="I93" s="2211">
        <f t="shared" si="22"/>
        <v>374</v>
      </c>
      <c r="J93" s="2209">
        <f t="shared" si="22"/>
        <v>905</v>
      </c>
      <c r="K93" s="2209">
        <f t="shared" si="22"/>
        <v>1279</v>
      </c>
    </row>
    <row r="94" spans="1:18" s="64" customFormat="1" ht="30" customHeight="1">
      <c r="A94" s="2258" t="s">
        <v>95</v>
      </c>
      <c r="B94" s="2267" t="s">
        <v>1813</v>
      </c>
      <c r="C94" s="2243">
        <f>SUM(C73:C93)</f>
        <v>10145</v>
      </c>
      <c r="D94" s="2243">
        <f t="shared" ref="D94:K94" si="23">SUM(D73:D93)</f>
        <v>11351</v>
      </c>
      <c r="E94" s="2243">
        <f t="shared" si="23"/>
        <v>21496</v>
      </c>
      <c r="F94" s="2243">
        <f t="shared" si="23"/>
        <v>66</v>
      </c>
      <c r="G94" s="2243">
        <f t="shared" si="23"/>
        <v>177</v>
      </c>
      <c r="H94" s="2244">
        <f t="shared" si="23"/>
        <v>243</v>
      </c>
      <c r="I94" s="2245">
        <f t="shared" si="23"/>
        <v>10211</v>
      </c>
      <c r="J94" s="2243">
        <f t="shared" si="23"/>
        <v>11528</v>
      </c>
      <c r="K94" s="2243">
        <f t="shared" si="23"/>
        <v>21739</v>
      </c>
    </row>
    <row r="95" spans="1:18" s="46" customFormat="1" ht="30" customHeight="1">
      <c r="A95" s="2246" t="s">
        <v>1814</v>
      </c>
      <c r="B95" s="2218" t="s">
        <v>1815</v>
      </c>
      <c r="C95" s="2160">
        <v>317</v>
      </c>
      <c r="D95" s="2219">
        <v>324</v>
      </c>
      <c r="E95" s="2160">
        <f t="shared" ref="E95:E108" si="24">SUM(C95:D95)</f>
        <v>641</v>
      </c>
      <c r="F95" s="2220">
        <v>13</v>
      </c>
      <c r="G95" s="2163">
        <v>41</v>
      </c>
      <c r="H95" s="2163">
        <f t="shared" ref="H95:H108" si="25">SUM(F95:G95)</f>
        <v>54</v>
      </c>
      <c r="I95" s="2221">
        <f t="shared" ref="I95:K108" si="26">SUM(C95+F95)</f>
        <v>330</v>
      </c>
      <c r="J95" s="2222">
        <f t="shared" si="26"/>
        <v>365</v>
      </c>
      <c r="K95" s="2222">
        <f t="shared" si="26"/>
        <v>695</v>
      </c>
    </row>
    <row r="96" spans="1:18" s="46" customFormat="1" ht="30" customHeight="1">
      <c r="A96" s="2193" t="s">
        <v>1816</v>
      </c>
      <c r="B96" s="2223" t="s">
        <v>1817</v>
      </c>
      <c r="C96" s="2268">
        <v>0</v>
      </c>
      <c r="D96" s="2269">
        <v>442</v>
      </c>
      <c r="E96" s="2160">
        <f t="shared" si="24"/>
        <v>442</v>
      </c>
      <c r="F96" s="2270">
        <v>0</v>
      </c>
      <c r="G96" s="2271">
        <v>0</v>
      </c>
      <c r="H96" s="2271">
        <f t="shared" si="25"/>
        <v>0</v>
      </c>
      <c r="I96" s="2252">
        <f t="shared" si="26"/>
        <v>0</v>
      </c>
      <c r="J96" s="2250">
        <f t="shared" si="26"/>
        <v>442</v>
      </c>
      <c r="K96" s="2222">
        <f t="shared" si="26"/>
        <v>442</v>
      </c>
    </row>
    <row r="97" spans="1:17" s="46" customFormat="1" ht="30" customHeight="1">
      <c r="A97" s="2193" t="s">
        <v>1818</v>
      </c>
      <c r="B97" s="2223" t="s">
        <v>1819</v>
      </c>
      <c r="C97" s="2168">
        <v>112</v>
      </c>
      <c r="D97" s="2169">
        <v>353</v>
      </c>
      <c r="E97" s="2168">
        <f t="shared" si="24"/>
        <v>465</v>
      </c>
      <c r="F97" s="2170">
        <v>0</v>
      </c>
      <c r="G97" s="2171">
        <v>1</v>
      </c>
      <c r="H97" s="2171">
        <f t="shared" si="25"/>
        <v>1</v>
      </c>
      <c r="I97" s="2172">
        <f t="shared" si="26"/>
        <v>112</v>
      </c>
      <c r="J97" s="2173">
        <f t="shared" si="26"/>
        <v>354</v>
      </c>
      <c r="K97" s="2173">
        <f>SUM(E97+H97)</f>
        <v>466</v>
      </c>
    </row>
    <row r="98" spans="1:17" s="64" customFormat="1" ht="30" customHeight="1">
      <c r="A98" s="2224" t="s">
        <v>1820</v>
      </c>
      <c r="B98" s="2225" t="s">
        <v>1821</v>
      </c>
      <c r="C98" s="2272">
        <v>0</v>
      </c>
      <c r="D98" s="2273">
        <v>109</v>
      </c>
      <c r="E98" s="2176">
        <f t="shared" si="24"/>
        <v>109</v>
      </c>
      <c r="F98" s="2202">
        <v>0</v>
      </c>
      <c r="G98" s="2273">
        <v>1</v>
      </c>
      <c r="H98" s="2273">
        <f t="shared" si="25"/>
        <v>1</v>
      </c>
      <c r="I98" s="2204">
        <f t="shared" si="26"/>
        <v>0</v>
      </c>
      <c r="J98" s="2202">
        <f t="shared" si="26"/>
        <v>110</v>
      </c>
      <c r="K98" s="2181">
        <f>SUM(E98+H98)</f>
        <v>110</v>
      </c>
    </row>
    <row r="99" spans="1:17" s="46" customFormat="1" ht="30" customHeight="1">
      <c r="A99" s="2193" t="s">
        <v>1822</v>
      </c>
      <c r="B99" s="2223" t="s">
        <v>1823</v>
      </c>
      <c r="C99" s="2186">
        <v>139</v>
      </c>
      <c r="D99" s="2187">
        <v>528</v>
      </c>
      <c r="E99" s="2168">
        <f t="shared" si="24"/>
        <v>667</v>
      </c>
      <c r="F99" s="2189">
        <v>0</v>
      </c>
      <c r="G99" s="2187">
        <v>13</v>
      </c>
      <c r="H99" s="2187">
        <f t="shared" si="25"/>
        <v>13</v>
      </c>
      <c r="I99" s="2188">
        <f t="shared" si="26"/>
        <v>139</v>
      </c>
      <c r="J99" s="2189">
        <f t="shared" si="26"/>
        <v>541</v>
      </c>
      <c r="K99" s="2173">
        <f>SUM(E99+H99)</f>
        <v>680</v>
      </c>
    </row>
    <row r="100" spans="1:17" s="46" customFormat="1" ht="30" customHeight="1">
      <c r="A100" s="2193" t="s">
        <v>1824</v>
      </c>
      <c r="B100" s="2223" t="s">
        <v>1825</v>
      </c>
      <c r="C100" s="2186">
        <v>126</v>
      </c>
      <c r="D100" s="2187">
        <v>405</v>
      </c>
      <c r="E100" s="2186">
        <f t="shared" si="24"/>
        <v>531</v>
      </c>
      <c r="F100" s="2189">
        <v>0</v>
      </c>
      <c r="G100" s="2187">
        <v>0</v>
      </c>
      <c r="H100" s="2187">
        <f t="shared" si="25"/>
        <v>0</v>
      </c>
      <c r="I100" s="2188">
        <f t="shared" si="26"/>
        <v>126</v>
      </c>
      <c r="J100" s="2189">
        <f t="shared" si="26"/>
        <v>405</v>
      </c>
      <c r="K100" s="2189">
        <f t="shared" si="26"/>
        <v>531</v>
      </c>
    </row>
    <row r="101" spans="1:17" s="64" customFormat="1" ht="20.100000000000001" customHeight="1">
      <c r="A101" s="2190" t="s">
        <v>1826</v>
      </c>
      <c r="B101" s="2184" t="s">
        <v>1827</v>
      </c>
      <c r="C101" s="4928">
        <v>0</v>
      </c>
      <c r="D101" s="4928">
        <v>1069</v>
      </c>
      <c r="E101" s="4928">
        <f>SUM(C101:D101)</f>
        <v>1069</v>
      </c>
      <c r="F101" s="4928">
        <v>0</v>
      </c>
      <c r="G101" s="4928">
        <v>0</v>
      </c>
      <c r="H101" s="4936">
        <f>SUM(F101:G101)</f>
        <v>0</v>
      </c>
      <c r="I101" s="4938">
        <f>C101+F101</f>
        <v>0</v>
      </c>
      <c r="J101" s="4928">
        <f>D101+G101</f>
        <v>1069</v>
      </c>
      <c r="K101" s="4928">
        <f>E101+H101</f>
        <v>1069</v>
      </c>
    </row>
    <row r="102" spans="1:17" s="64" customFormat="1" ht="20.100000000000001" customHeight="1">
      <c r="A102" s="2191" t="s">
        <v>1675</v>
      </c>
      <c r="B102" s="2192" t="s">
        <v>1676</v>
      </c>
      <c r="C102" s="4929"/>
      <c r="D102" s="4929"/>
      <c r="E102" s="4929"/>
      <c r="F102" s="4929"/>
      <c r="G102" s="4929"/>
      <c r="H102" s="4937"/>
      <c r="I102" s="4939"/>
      <c r="J102" s="4929"/>
      <c r="K102" s="4929"/>
    </row>
    <row r="103" spans="1:17" s="46" customFormat="1" ht="30" customHeight="1">
      <c r="A103" s="2193" t="s">
        <v>1828</v>
      </c>
      <c r="B103" s="2223" t="s">
        <v>1829</v>
      </c>
      <c r="C103" s="2197">
        <v>0</v>
      </c>
      <c r="D103" s="2198">
        <v>459</v>
      </c>
      <c r="E103" s="2197">
        <f>SUM(C103:D103)</f>
        <v>459</v>
      </c>
      <c r="F103" s="2185">
        <v>0</v>
      </c>
      <c r="G103" s="2198">
        <v>9</v>
      </c>
      <c r="H103" s="2198">
        <f>SUM(F103:G103)</f>
        <v>9</v>
      </c>
      <c r="I103" s="2172">
        <f>SUM(C103+F103)</f>
        <v>0</v>
      </c>
      <c r="J103" s="2168">
        <f>SUM(D103+G103)</f>
        <v>468</v>
      </c>
      <c r="K103" s="2168">
        <f>SUM(E103+H103)</f>
        <v>468</v>
      </c>
    </row>
    <row r="104" spans="1:17" s="46" customFormat="1" ht="30" customHeight="1">
      <c r="A104" s="2193" t="s">
        <v>1830</v>
      </c>
      <c r="B104" s="2223" t="s">
        <v>1831</v>
      </c>
      <c r="C104" s="2186">
        <v>0</v>
      </c>
      <c r="D104" s="2187">
        <v>171</v>
      </c>
      <c r="E104" s="2186">
        <f t="shared" si="24"/>
        <v>171</v>
      </c>
      <c r="F104" s="2189">
        <v>0</v>
      </c>
      <c r="G104" s="2187">
        <v>0</v>
      </c>
      <c r="H104" s="2187">
        <f t="shared" si="25"/>
        <v>0</v>
      </c>
      <c r="I104" s="2188">
        <f t="shared" si="26"/>
        <v>0</v>
      </c>
      <c r="J104" s="2189">
        <f t="shared" si="26"/>
        <v>171</v>
      </c>
      <c r="K104" s="2189">
        <f t="shared" si="26"/>
        <v>171</v>
      </c>
    </row>
    <row r="105" spans="1:17" s="46" customFormat="1" ht="30" customHeight="1">
      <c r="A105" s="2193" t="s">
        <v>1832</v>
      </c>
      <c r="B105" s="2223" t="s">
        <v>1833</v>
      </c>
      <c r="C105" s="2186">
        <v>209</v>
      </c>
      <c r="D105" s="2187">
        <v>359</v>
      </c>
      <c r="E105" s="2186">
        <f t="shared" si="24"/>
        <v>568</v>
      </c>
      <c r="F105" s="2189">
        <v>0</v>
      </c>
      <c r="G105" s="2187">
        <v>0</v>
      </c>
      <c r="H105" s="2187">
        <f t="shared" si="25"/>
        <v>0</v>
      </c>
      <c r="I105" s="2188">
        <f t="shared" si="26"/>
        <v>209</v>
      </c>
      <c r="J105" s="2189">
        <f t="shared" si="26"/>
        <v>359</v>
      </c>
      <c r="K105" s="2189">
        <f t="shared" si="26"/>
        <v>568</v>
      </c>
    </row>
    <row r="106" spans="1:17" s="46" customFormat="1" ht="30" customHeight="1">
      <c r="A106" s="2193" t="s">
        <v>1834</v>
      </c>
      <c r="B106" s="2249" t="s">
        <v>1835</v>
      </c>
      <c r="C106" s="2186">
        <v>0</v>
      </c>
      <c r="D106" s="2187">
        <v>136</v>
      </c>
      <c r="E106" s="2186">
        <f t="shared" si="24"/>
        <v>136</v>
      </c>
      <c r="F106" s="2189">
        <v>0</v>
      </c>
      <c r="G106" s="2187">
        <v>0</v>
      </c>
      <c r="H106" s="2187">
        <f t="shared" si="25"/>
        <v>0</v>
      </c>
      <c r="I106" s="2188">
        <f t="shared" si="26"/>
        <v>0</v>
      </c>
      <c r="J106" s="2189">
        <f t="shared" si="26"/>
        <v>136</v>
      </c>
      <c r="K106" s="2189">
        <f t="shared" si="26"/>
        <v>136</v>
      </c>
    </row>
    <row r="107" spans="1:17" s="46" customFormat="1" ht="30" customHeight="1">
      <c r="A107" s="2193" t="s">
        <v>1836</v>
      </c>
      <c r="B107" s="2223" t="s">
        <v>1837</v>
      </c>
      <c r="C107" s="2186">
        <v>254</v>
      </c>
      <c r="D107" s="2187">
        <v>972</v>
      </c>
      <c r="E107" s="2186">
        <f t="shared" si="24"/>
        <v>1226</v>
      </c>
      <c r="F107" s="2189">
        <v>1</v>
      </c>
      <c r="G107" s="2187">
        <v>5</v>
      </c>
      <c r="H107" s="2187">
        <f t="shared" si="25"/>
        <v>6</v>
      </c>
      <c r="I107" s="2188">
        <f t="shared" si="26"/>
        <v>255</v>
      </c>
      <c r="J107" s="2189">
        <f t="shared" si="26"/>
        <v>977</v>
      </c>
      <c r="K107" s="2189">
        <f t="shared" si="26"/>
        <v>1232</v>
      </c>
    </row>
    <row r="108" spans="1:17" s="46" customFormat="1" ht="30" customHeight="1">
      <c r="A108" s="2193" t="s">
        <v>1838</v>
      </c>
      <c r="B108" s="2249" t="s">
        <v>1839</v>
      </c>
      <c r="C108" s="2186">
        <v>0</v>
      </c>
      <c r="D108" s="2187">
        <v>228</v>
      </c>
      <c r="E108" s="2186">
        <f t="shared" si="24"/>
        <v>228</v>
      </c>
      <c r="F108" s="2189">
        <v>0</v>
      </c>
      <c r="G108" s="2187">
        <v>1</v>
      </c>
      <c r="H108" s="2187">
        <f t="shared" si="25"/>
        <v>1</v>
      </c>
      <c r="I108" s="2188">
        <f t="shared" si="26"/>
        <v>0</v>
      </c>
      <c r="J108" s="2189">
        <f t="shared" si="26"/>
        <v>229</v>
      </c>
      <c r="K108" s="2189">
        <f t="shared" si="26"/>
        <v>229</v>
      </c>
    </row>
    <row r="109" spans="1:17" s="2217" customFormat="1" ht="30" customHeight="1">
      <c r="A109" s="2241" t="s">
        <v>95</v>
      </c>
      <c r="B109" s="2259" t="s">
        <v>1840</v>
      </c>
      <c r="C109" s="2274">
        <f>SUM(C95:C108)</f>
        <v>1157</v>
      </c>
      <c r="D109" s="2274">
        <f t="shared" ref="D109:K109" si="27">SUM(D95:D108)</f>
        <v>5555</v>
      </c>
      <c r="E109" s="2274">
        <f t="shared" si="27"/>
        <v>6712</v>
      </c>
      <c r="F109" s="2274">
        <f t="shared" si="27"/>
        <v>14</v>
      </c>
      <c r="G109" s="2274">
        <f t="shared" si="27"/>
        <v>71</v>
      </c>
      <c r="H109" s="2275">
        <f t="shared" si="27"/>
        <v>85</v>
      </c>
      <c r="I109" s="2245">
        <f t="shared" si="27"/>
        <v>1171</v>
      </c>
      <c r="J109" s="2274">
        <f t="shared" si="27"/>
        <v>5626</v>
      </c>
      <c r="K109" s="2274">
        <f t="shared" si="27"/>
        <v>6797</v>
      </c>
    </row>
    <row r="110" spans="1:17" s="46" customFormat="1" ht="39.950000000000003" customHeight="1">
      <c r="A110" s="2276" t="s">
        <v>1841</v>
      </c>
      <c r="B110" s="2277" t="s">
        <v>1842</v>
      </c>
      <c r="C110" s="2185">
        <v>0</v>
      </c>
      <c r="D110" s="2185">
        <v>1139</v>
      </c>
      <c r="E110" s="2185">
        <f>SUM(C110:D110)</f>
        <v>1139</v>
      </c>
      <c r="F110" s="2185">
        <v>0</v>
      </c>
      <c r="G110" s="2185">
        <v>21</v>
      </c>
      <c r="H110" s="2278">
        <f>SUM(F110:G110)</f>
        <v>21</v>
      </c>
      <c r="I110" s="2195">
        <f>C110+F110</f>
        <v>0</v>
      </c>
      <c r="J110" s="2185">
        <f>SUM(D110+G110)</f>
        <v>1160</v>
      </c>
      <c r="K110" s="2185">
        <f>SUM(E110+H110)</f>
        <v>1160</v>
      </c>
      <c r="P110" s="2279"/>
      <c r="Q110" s="2279"/>
    </row>
    <row r="111" spans="1:17" s="2217" customFormat="1" ht="30" customHeight="1">
      <c r="A111" s="2241" t="s">
        <v>95</v>
      </c>
      <c r="B111" s="2259" t="s">
        <v>1840</v>
      </c>
      <c r="C111" s="2274">
        <f>SUM(C110)</f>
        <v>0</v>
      </c>
      <c r="D111" s="2274">
        <f t="shared" ref="D111:K111" si="28">SUM(D110)</f>
        <v>1139</v>
      </c>
      <c r="E111" s="2274">
        <f t="shared" si="28"/>
        <v>1139</v>
      </c>
      <c r="F111" s="2274">
        <f t="shared" si="28"/>
        <v>0</v>
      </c>
      <c r="G111" s="2274">
        <f t="shared" si="28"/>
        <v>21</v>
      </c>
      <c r="H111" s="2275">
        <f t="shared" si="28"/>
        <v>21</v>
      </c>
      <c r="I111" s="2245">
        <f t="shared" si="28"/>
        <v>0</v>
      </c>
      <c r="J111" s="2274">
        <f t="shared" si="28"/>
        <v>1160</v>
      </c>
      <c r="K111" s="2274">
        <f t="shared" si="28"/>
        <v>1160</v>
      </c>
    </row>
    <row r="112" spans="1:17" s="2217" customFormat="1" ht="20.100000000000001" customHeight="1">
      <c r="A112" s="2280" t="s">
        <v>1843</v>
      </c>
      <c r="B112" s="2281" t="s">
        <v>1844</v>
      </c>
      <c r="C112" s="4930">
        <v>45</v>
      </c>
      <c r="D112" s="4930">
        <v>0</v>
      </c>
      <c r="E112" s="4930">
        <f>SUM(C112:D113)</f>
        <v>45</v>
      </c>
      <c r="F112" s="4930">
        <v>0</v>
      </c>
      <c r="G112" s="4930">
        <v>0</v>
      </c>
      <c r="H112" s="4932">
        <f>SUM(H111)</f>
        <v>21</v>
      </c>
      <c r="I112" s="4934">
        <f>SUM(C112+F112)</f>
        <v>45</v>
      </c>
      <c r="J112" s="4930">
        <f>D112+G112</f>
        <v>0</v>
      </c>
      <c r="K112" s="4930">
        <f>SUM(E112+H112)</f>
        <v>66</v>
      </c>
    </row>
    <row r="113" spans="1:11" s="2217" customFormat="1" ht="20.100000000000001" customHeight="1">
      <c r="A113" s="2282" t="s">
        <v>1845</v>
      </c>
      <c r="B113" s="2283" t="s">
        <v>1846</v>
      </c>
      <c r="C113" s="4931"/>
      <c r="D113" s="4931"/>
      <c r="E113" s="4931"/>
      <c r="F113" s="4931"/>
      <c r="G113" s="4931"/>
      <c r="H113" s="4933"/>
      <c r="I113" s="4935"/>
      <c r="J113" s="4931"/>
      <c r="K113" s="4931"/>
    </row>
    <row r="114" spans="1:11" s="2286" customFormat="1" ht="30" customHeight="1">
      <c r="A114" s="2284" t="s">
        <v>1847</v>
      </c>
      <c r="B114" s="2285" t="s">
        <v>1848</v>
      </c>
      <c r="C114" s="2173">
        <v>167</v>
      </c>
      <c r="D114" s="2173">
        <v>0</v>
      </c>
      <c r="E114" s="2173">
        <f>SUM(C114:D114)</f>
        <v>167</v>
      </c>
      <c r="F114" s="2173">
        <v>0</v>
      </c>
      <c r="G114" s="2173">
        <v>0</v>
      </c>
      <c r="H114" s="2206">
        <f>SUM(F114:G114)</f>
        <v>0</v>
      </c>
      <c r="I114" s="2172">
        <f>SUM(C114+F114)</f>
        <v>167</v>
      </c>
      <c r="J114" s="2173">
        <f>D114+G114</f>
        <v>0</v>
      </c>
      <c r="K114" s="2173">
        <f>SUM(E114+H114)</f>
        <v>167</v>
      </c>
    </row>
    <row r="115" spans="1:11" s="2217" customFormat="1" ht="30" customHeight="1">
      <c r="A115" s="2287" t="s">
        <v>1849</v>
      </c>
      <c r="B115" s="2288" t="s">
        <v>1850</v>
      </c>
      <c r="C115" s="2289">
        <v>219</v>
      </c>
      <c r="D115" s="2289">
        <v>83</v>
      </c>
      <c r="E115" s="2289">
        <f>SUM(C115:D115)</f>
        <v>302</v>
      </c>
      <c r="F115" s="2289">
        <v>0</v>
      </c>
      <c r="G115" s="2289">
        <v>0</v>
      </c>
      <c r="H115" s="2290">
        <f>SUM(F115:G115)</f>
        <v>0</v>
      </c>
      <c r="I115" s="2291">
        <f>SUM(C115+F115)</f>
        <v>219</v>
      </c>
      <c r="J115" s="2289">
        <f>D115+G115</f>
        <v>83</v>
      </c>
      <c r="K115" s="2289">
        <f>SUM(E115+H115)</f>
        <v>302</v>
      </c>
    </row>
    <row r="116" spans="1:11" s="2217" customFormat="1" ht="30" customHeight="1">
      <c r="A116" s="2241" t="s">
        <v>95</v>
      </c>
      <c r="B116" s="2259" t="s">
        <v>1840</v>
      </c>
      <c r="C116" s="2292">
        <f>SUM(C112:C115)</f>
        <v>431</v>
      </c>
      <c r="D116" s="2292">
        <f t="shared" ref="D116:K116" si="29">SUM(D112:D115)</f>
        <v>83</v>
      </c>
      <c r="E116" s="2292">
        <f t="shared" si="29"/>
        <v>514</v>
      </c>
      <c r="F116" s="2292">
        <f t="shared" si="29"/>
        <v>0</v>
      </c>
      <c r="G116" s="2292">
        <f t="shared" si="29"/>
        <v>0</v>
      </c>
      <c r="H116" s="2293">
        <f t="shared" si="29"/>
        <v>21</v>
      </c>
      <c r="I116" s="2245">
        <f t="shared" si="29"/>
        <v>431</v>
      </c>
      <c r="J116" s="2292">
        <f t="shared" si="29"/>
        <v>83</v>
      </c>
      <c r="K116" s="2292">
        <f t="shared" si="29"/>
        <v>535</v>
      </c>
    </row>
    <row r="117" spans="1:11" s="46" customFormat="1" ht="30" customHeight="1">
      <c r="A117" s="2294" t="s">
        <v>1851</v>
      </c>
      <c r="B117" s="2218" t="s">
        <v>1852</v>
      </c>
      <c r="C117" s="2222">
        <v>164</v>
      </c>
      <c r="D117" s="2222">
        <v>0</v>
      </c>
      <c r="E117" s="2222">
        <f>SUM(C117:D117)</f>
        <v>164</v>
      </c>
      <c r="F117" s="2222">
        <v>2</v>
      </c>
      <c r="G117" s="2222">
        <v>0</v>
      </c>
      <c r="H117" s="2163">
        <f>SUM(F117:G117)</f>
        <v>2</v>
      </c>
      <c r="I117" s="2221">
        <f>SUM(C117+F117)</f>
        <v>166</v>
      </c>
      <c r="J117" s="2222">
        <f>SUM(D117+G117)</f>
        <v>0</v>
      </c>
      <c r="K117" s="2222">
        <f>SUM(I117:J117)</f>
        <v>166</v>
      </c>
    </row>
    <row r="118" spans="1:11" s="46" customFormat="1" ht="30" customHeight="1">
      <c r="A118" s="2295" t="s">
        <v>1853</v>
      </c>
      <c r="B118" s="2257" t="s">
        <v>1854</v>
      </c>
      <c r="C118" s="2209">
        <v>0</v>
      </c>
      <c r="D118" s="2209">
        <v>231</v>
      </c>
      <c r="E118" s="2209">
        <f>SUM(C118:D118)</f>
        <v>231</v>
      </c>
      <c r="F118" s="2209">
        <v>0</v>
      </c>
      <c r="G118" s="2209">
        <v>1</v>
      </c>
      <c r="H118" s="2296">
        <f>SUM(F118:G118)</f>
        <v>1</v>
      </c>
      <c r="I118" s="2211">
        <f>SUM(C118+F118)</f>
        <v>0</v>
      </c>
      <c r="J118" s="2209">
        <f>SUM(D118+G118)</f>
        <v>232</v>
      </c>
      <c r="K118" s="2209">
        <f>SUM(I118:J118)</f>
        <v>232</v>
      </c>
    </row>
    <row r="119" spans="1:11" s="46" customFormat="1" ht="30" customHeight="1">
      <c r="A119" s="2241" t="s">
        <v>95</v>
      </c>
      <c r="B119" s="2259" t="s">
        <v>1840</v>
      </c>
      <c r="C119" s="2297">
        <f>SUM(C117:C118)</f>
        <v>164</v>
      </c>
      <c r="D119" s="2297">
        <f t="shared" ref="D119:K119" si="30">SUM(D117:D118)</f>
        <v>231</v>
      </c>
      <c r="E119" s="2297">
        <f t="shared" si="30"/>
        <v>395</v>
      </c>
      <c r="F119" s="2297">
        <f t="shared" si="30"/>
        <v>2</v>
      </c>
      <c r="G119" s="2297">
        <f t="shared" si="30"/>
        <v>1</v>
      </c>
      <c r="H119" s="2298">
        <f t="shared" si="30"/>
        <v>3</v>
      </c>
      <c r="I119" s="2216">
        <f t="shared" si="30"/>
        <v>166</v>
      </c>
      <c r="J119" s="2297">
        <f t="shared" si="30"/>
        <v>232</v>
      </c>
      <c r="K119" s="2297">
        <f t="shared" si="30"/>
        <v>398</v>
      </c>
    </row>
    <row r="120" spans="1:11" s="2217" customFormat="1" ht="30" customHeight="1">
      <c r="A120" s="2299" t="s">
        <v>1855</v>
      </c>
      <c r="B120" s="2300" t="s">
        <v>1856</v>
      </c>
      <c r="C120" s="2214">
        <f>C32+C50+C72+C94+C109+C111+C116+C119</f>
        <v>29126</v>
      </c>
      <c r="D120" s="2214">
        <f t="shared" ref="D120:K120" si="31">D32+D50+D72+D94+D109+D111+D116+D119</f>
        <v>31458</v>
      </c>
      <c r="E120" s="2214">
        <f t="shared" si="31"/>
        <v>60584</v>
      </c>
      <c r="F120" s="2214">
        <f t="shared" si="31"/>
        <v>275</v>
      </c>
      <c r="G120" s="2214">
        <f t="shared" si="31"/>
        <v>541</v>
      </c>
      <c r="H120" s="2215">
        <f t="shared" si="31"/>
        <v>837</v>
      </c>
      <c r="I120" s="2216">
        <f t="shared" si="31"/>
        <v>29401</v>
      </c>
      <c r="J120" s="2214">
        <f t="shared" si="31"/>
        <v>31999</v>
      </c>
      <c r="K120" s="2214">
        <f t="shared" si="31"/>
        <v>61421</v>
      </c>
    </row>
    <row r="121" spans="1:11" ht="20.100000000000001" customHeight="1">
      <c r="A121" s="4927"/>
      <c r="B121" s="4927"/>
      <c r="C121" s="4927"/>
      <c r="D121" s="4927"/>
      <c r="E121" s="4927"/>
      <c r="F121" s="4927"/>
      <c r="G121" s="4927"/>
      <c r="H121" s="4927"/>
    </row>
  </sheetData>
  <mergeCells count="57">
    <mergeCell ref="A1:K1"/>
    <mergeCell ref="A2:K2"/>
    <mergeCell ref="C19:C20"/>
    <mergeCell ref="D19:D20"/>
    <mergeCell ref="E19:E20"/>
    <mergeCell ref="F19:F20"/>
    <mergeCell ref="G19:G20"/>
    <mergeCell ref="H19:H20"/>
    <mergeCell ref="I19:I20"/>
    <mergeCell ref="J19:J20"/>
    <mergeCell ref="K19:K20"/>
    <mergeCell ref="C39:C40"/>
    <mergeCell ref="D39:D40"/>
    <mergeCell ref="E39:E40"/>
    <mergeCell ref="F39:F40"/>
    <mergeCell ref="G39:G40"/>
    <mergeCell ref="H39:H40"/>
    <mergeCell ref="I39:I40"/>
    <mergeCell ref="J39:J40"/>
    <mergeCell ref="K39:K40"/>
    <mergeCell ref="I58:I59"/>
    <mergeCell ref="J58:J59"/>
    <mergeCell ref="K58:K59"/>
    <mergeCell ref="C79:C80"/>
    <mergeCell ref="D79:D80"/>
    <mergeCell ref="E79:E80"/>
    <mergeCell ref="F79:F80"/>
    <mergeCell ref="G79:G80"/>
    <mergeCell ref="H79:H80"/>
    <mergeCell ref="I79:I80"/>
    <mergeCell ref="C58:C59"/>
    <mergeCell ref="D58:D59"/>
    <mergeCell ref="E58:E59"/>
    <mergeCell ref="F58:F59"/>
    <mergeCell ref="G58:G59"/>
    <mergeCell ref="H58:H59"/>
    <mergeCell ref="J79:J80"/>
    <mergeCell ref="K79:K80"/>
    <mergeCell ref="C101:C102"/>
    <mergeCell ref="D101:D102"/>
    <mergeCell ref="E101:E102"/>
    <mergeCell ref="F101:F102"/>
    <mergeCell ref="G101:G102"/>
    <mergeCell ref="H101:H102"/>
    <mergeCell ref="I101:I102"/>
    <mergeCell ref="J101:J102"/>
    <mergeCell ref="A121:H121"/>
    <mergeCell ref="K101:K102"/>
    <mergeCell ref="C112:C113"/>
    <mergeCell ref="D112:D113"/>
    <mergeCell ref="E112:E113"/>
    <mergeCell ref="F112:F113"/>
    <mergeCell ref="G112:G113"/>
    <mergeCell ref="H112:H113"/>
    <mergeCell ref="I112:I113"/>
    <mergeCell ref="J112:J113"/>
    <mergeCell ref="K112:K113"/>
  </mergeCells>
  <printOptions horizontalCentered="1" verticalCentered="1"/>
  <pageMargins left="0.35433070866141736" right="0.35433070866141736" top="0.59055118110236227" bottom="0.39370078740157483" header="0.51181102362204722" footer="0.51181102362204722"/>
  <pageSetup paperSize="9" scale="49" orientation="portrait" horizontalDpi="300" verticalDpi="300" r:id="rId1"/>
  <headerFooter alignWithMargins="0"/>
  <rowBreaks count="2" manualBreakCount="2">
    <brk id="50" max="10" man="1"/>
    <brk id="94" max="10" man="1"/>
  </rowBreaks>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FFD5B-1C9F-458D-A6A5-4200966DE397}">
  <dimension ref="A1:D8"/>
  <sheetViews>
    <sheetView view="pageBreakPreview" zoomScale="60" zoomScaleNormal="100" workbookViewId="0">
      <selection activeCell="A29" sqref="A29"/>
    </sheetView>
  </sheetViews>
  <sheetFormatPr defaultColWidth="8.7109375" defaultRowHeight="25.15" customHeight="1"/>
  <cols>
    <col min="1" max="1" width="49.42578125" style="25" customWidth="1"/>
    <col min="2" max="2" width="16.42578125" style="30" customWidth="1"/>
    <col min="3" max="3" width="23.140625" style="25" customWidth="1"/>
    <col min="4" max="4" width="8.7109375" style="25" hidden="1" customWidth="1"/>
    <col min="5" max="16384" width="8.7109375" style="25"/>
  </cols>
  <sheetData>
    <row r="1" spans="1:3" s="2" customFormat="1" ht="25.15" customHeight="1">
      <c r="A1" s="4484" t="s">
        <v>98</v>
      </c>
      <c r="B1" s="4484"/>
      <c r="C1" s="4484"/>
    </row>
    <row r="2" spans="1:3" s="2" customFormat="1" ht="25.15" customHeight="1">
      <c r="A2" s="4485" t="s">
        <v>99</v>
      </c>
      <c r="B2" s="4485"/>
      <c r="C2" s="4485"/>
    </row>
    <row r="3" spans="1:3" s="2" customFormat="1" ht="25.15" customHeight="1" thickBot="1">
      <c r="A3" s="70" t="s">
        <v>100</v>
      </c>
      <c r="B3" s="71"/>
      <c r="C3" s="72" t="s">
        <v>101</v>
      </c>
    </row>
    <row r="4" spans="1:3" ht="25.15" customHeight="1">
      <c r="A4" s="4486" t="s">
        <v>102</v>
      </c>
      <c r="B4" s="4487"/>
      <c r="C4" s="73" t="s">
        <v>7</v>
      </c>
    </row>
    <row r="5" spans="1:3" ht="25.15" customHeight="1">
      <c r="A5" s="74" t="s">
        <v>103</v>
      </c>
      <c r="B5" s="4488">
        <v>24454</v>
      </c>
      <c r="C5" s="4438">
        <v>2014</v>
      </c>
    </row>
    <row r="6" spans="1:3" ht="25.15" customHeight="1">
      <c r="A6" s="75" t="s">
        <v>104</v>
      </c>
      <c r="B6" s="4489"/>
      <c r="C6" s="4439"/>
    </row>
    <row r="7" spans="1:3" s="2" customFormat="1" ht="25.15" customHeight="1">
      <c r="A7" s="76" t="s">
        <v>105</v>
      </c>
      <c r="B7" s="4490">
        <v>7.0000000000000007E-2</v>
      </c>
      <c r="C7" s="4438">
        <v>2014</v>
      </c>
    </row>
    <row r="8" spans="1:3" s="2" customFormat="1" ht="25.15" customHeight="1" thickBot="1">
      <c r="A8" s="77" t="s">
        <v>106</v>
      </c>
      <c r="B8" s="4491"/>
      <c r="C8" s="4441"/>
    </row>
  </sheetData>
  <mergeCells count="7">
    <mergeCell ref="B7:B8"/>
    <mergeCell ref="C7:C8"/>
    <mergeCell ref="A1:C1"/>
    <mergeCell ref="A2:C2"/>
    <mergeCell ref="A4:B4"/>
    <mergeCell ref="B5:B6"/>
    <mergeCell ref="C5:C6"/>
  </mergeCells>
  <pageMargins left="0.7" right="0.7" top="0.75" bottom="0.75" header="0.3" footer="0.3"/>
  <pageSetup paperSize="9" scale="9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34B8-4A76-4172-8452-8C0D695B1D53}">
  <dimension ref="A1:K118"/>
  <sheetViews>
    <sheetView showGridLines="0" zoomScale="60" zoomScaleNormal="60" workbookViewId="0">
      <selection activeCell="S25" sqref="S25"/>
    </sheetView>
  </sheetViews>
  <sheetFormatPr defaultRowHeight="18"/>
  <cols>
    <col min="1" max="1" width="37.85546875" style="2301" customWidth="1"/>
    <col min="2" max="2" width="48.5703125" style="2301" customWidth="1"/>
    <col min="3" max="11" width="8.28515625" style="2301" customWidth="1"/>
    <col min="12" max="16384" width="9.140625" style="2301"/>
  </cols>
  <sheetData>
    <row r="1" spans="1:11" ht="30">
      <c r="A1" s="4949" t="s">
        <v>1857</v>
      </c>
      <c r="B1" s="4949"/>
      <c r="C1" s="4949"/>
      <c r="D1" s="4949"/>
      <c r="E1" s="4949"/>
      <c r="F1" s="4949"/>
      <c r="G1" s="4949"/>
      <c r="H1" s="4949"/>
      <c r="I1" s="4949"/>
      <c r="J1" s="4949"/>
      <c r="K1" s="4949"/>
    </row>
    <row r="2" spans="1:11" ht="20.25">
      <c r="A2" s="4950" t="s">
        <v>1858</v>
      </c>
      <c r="B2" s="4950"/>
      <c r="C2" s="4950"/>
      <c r="D2" s="4950"/>
      <c r="E2" s="4950"/>
      <c r="F2" s="4950"/>
      <c r="G2" s="4950"/>
      <c r="H2" s="4950"/>
      <c r="I2" s="4950"/>
      <c r="J2" s="4950"/>
      <c r="K2" s="4950"/>
    </row>
    <row r="3" spans="1:11" ht="24.95" customHeight="1">
      <c r="A3" s="2302" t="s">
        <v>1859</v>
      </c>
      <c r="C3" s="2303"/>
      <c r="D3" s="2303"/>
      <c r="E3" s="2303"/>
      <c r="F3" s="2303"/>
      <c r="G3" s="2303"/>
      <c r="H3" s="2303"/>
      <c r="I3" s="2303"/>
      <c r="J3" s="2303"/>
      <c r="K3" s="2303" t="s">
        <v>1860</v>
      </c>
    </row>
    <row r="4" spans="1:11" ht="30" customHeight="1">
      <c r="A4" s="2304"/>
      <c r="B4" s="2305" t="s">
        <v>1644</v>
      </c>
      <c r="C4" s="2306"/>
      <c r="D4" s="2307" t="s">
        <v>1645</v>
      </c>
      <c r="E4" s="2308"/>
      <c r="F4" s="2306"/>
      <c r="G4" s="2307" t="s">
        <v>573</v>
      </c>
      <c r="H4" s="2307"/>
      <c r="I4" s="2309"/>
      <c r="J4" s="2307" t="s">
        <v>95</v>
      </c>
      <c r="K4" s="2308"/>
    </row>
    <row r="5" spans="1:11" ht="30" customHeight="1">
      <c r="A5" s="2310"/>
      <c r="B5" s="2311" t="s">
        <v>1646</v>
      </c>
      <c r="C5" s="2312"/>
      <c r="D5" s="2313" t="s">
        <v>561</v>
      </c>
      <c r="E5" s="2314"/>
      <c r="F5" s="2312"/>
      <c r="G5" s="2313" t="s">
        <v>1647</v>
      </c>
      <c r="H5" s="2313"/>
      <c r="I5" s="2315"/>
      <c r="J5" s="2313" t="s">
        <v>96</v>
      </c>
      <c r="K5" s="2314"/>
    </row>
    <row r="6" spans="1:11" ht="30" customHeight="1">
      <c r="A6" s="2310"/>
      <c r="B6" s="2316" t="s">
        <v>1648</v>
      </c>
      <c r="C6" s="2308" t="s">
        <v>392</v>
      </c>
      <c r="D6" s="2317" t="s">
        <v>443</v>
      </c>
      <c r="E6" s="2317" t="s">
        <v>95</v>
      </c>
      <c r="F6" s="2308" t="s">
        <v>392</v>
      </c>
      <c r="G6" s="2318" t="s">
        <v>443</v>
      </c>
      <c r="H6" s="2306" t="s">
        <v>95</v>
      </c>
      <c r="I6" s="2319" t="s">
        <v>392</v>
      </c>
      <c r="J6" s="2317" t="s">
        <v>443</v>
      </c>
      <c r="K6" s="2317" t="s">
        <v>95</v>
      </c>
    </row>
    <row r="7" spans="1:11" ht="30" customHeight="1">
      <c r="A7" s="2320" t="s">
        <v>1649</v>
      </c>
      <c r="B7" s="2321" t="s">
        <v>1650</v>
      </c>
      <c r="C7" s="2314" t="s">
        <v>395</v>
      </c>
      <c r="D7" s="2322" t="s">
        <v>396</v>
      </c>
      <c r="E7" s="2322" t="s">
        <v>96</v>
      </c>
      <c r="F7" s="2314" t="s">
        <v>395</v>
      </c>
      <c r="G7" s="2323" t="s">
        <v>396</v>
      </c>
      <c r="H7" s="2312" t="s">
        <v>96</v>
      </c>
      <c r="I7" s="2324" t="s">
        <v>395</v>
      </c>
      <c r="J7" s="2322" t="s">
        <v>396</v>
      </c>
      <c r="K7" s="2322" t="s">
        <v>96</v>
      </c>
    </row>
    <row r="8" spans="1:11" s="2327" customFormat="1" ht="36.950000000000003" customHeight="1">
      <c r="A8" s="2325" t="s">
        <v>1861</v>
      </c>
      <c r="B8" s="2326" t="s">
        <v>1862</v>
      </c>
      <c r="C8" s="2160">
        <v>38</v>
      </c>
      <c r="D8" s="2219">
        <v>17</v>
      </c>
      <c r="E8" s="2160">
        <f>SUM(C8:D8)</f>
        <v>55</v>
      </c>
      <c r="F8" s="2220">
        <v>8</v>
      </c>
      <c r="G8" s="2163">
        <v>6</v>
      </c>
      <c r="H8" s="2163">
        <f>SUM(F8:G8)</f>
        <v>14</v>
      </c>
      <c r="I8" s="2221">
        <f>C8+F8</f>
        <v>46</v>
      </c>
      <c r="J8" s="2222">
        <f>D8+G8</f>
        <v>23</v>
      </c>
      <c r="K8" s="2222">
        <f>E8+H8</f>
        <v>69</v>
      </c>
    </row>
    <row r="9" spans="1:11" s="2327" customFormat="1" ht="36.950000000000003" customHeight="1">
      <c r="A9" s="2328" t="s">
        <v>1653</v>
      </c>
      <c r="B9" s="2329" t="s">
        <v>1863</v>
      </c>
      <c r="C9" s="2168">
        <v>181</v>
      </c>
      <c r="D9" s="2169">
        <v>176</v>
      </c>
      <c r="E9" s="2168">
        <f t="shared" ref="E9:E24" si="0">SUM(C9:D9)</f>
        <v>357</v>
      </c>
      <c r="F9" s="2170">
        <v>10</v>
      </c>
      <c r="G9" s="2171">
        <v>5</v>
      </c>
      <c r="H9" s="2171">
        <f t="shared" ref="H9:H24" si="1">SUM(F9:G9)</f>
        <v>15</v>
      </c>
      <c r="I9" s="2172">
        <f t="shared" ref="I9:K71" si="2">C9+F9</f>
        <v>191</v>
      </c>
      <c r="J9" s="2173">
        <f t="shared" si="2"/>
        <v>181</v>
      </c>
      <c r="K9" s="2173">
        <f t="shared" si="2"/>
        <v>372</v>
      </c>
    </row>
    <row r="10" spans="1:11" s="2327" customFormat="1" ht="36.950000000000003" customHeight="1">
      <c r="A10" s="2328" t="s">
        <v>1655</v>
      </c>
      <c r="B10" s="2329" t="s">
        <v>1864</v>
      </c>
      <c r="C10" s="2168">
        <v>81</v>
      </c>
      <c r="D10" s="2169">
        <v>96</v>
      </c>
      <c r="E10" s="2168">
        <f t="shared" si="0"/>
        <v>177</v>
      </c>
      <c r="F10" s="2170">
        <v>1</v>
      </c>
      <c r="G10" s="2171">
        <v>4</v>
      </c>
      <c r="H10" s="2171">
        <f t="shared" si="1"/>
        <v>5</v>
      </c>
      <c r="I10" s="2172">
        <f t="shared" si="2"/>
        <v>82</v>
      </c>
      <c r="J10" s="2173">
        <f t="shared" si="2"/>
        <v>100</v>
      </c>
      <c r="K10" s="2173">
        <f t="shared" si="2"/>
        <v>182</v>
      </c>
    </row>
    <row r="11" spans="1:11" s="2327" customFormat="1" ht="36.950000000000003" customHeight="1">
      <c r="A11" s="2328" t="s">
        <v>1865</v>
      </c>
      <c r="B11" s="2329" t="s">
        <v>1866</v>
      </c>
      <c r="C11" s="2168">
        <v>52</v>
      </c>
      <c r="D11" s="2169">
        <v>1</v>
      </c>
      <c r="E11" s="2168">
        <f t="shared" si="0"/>
        <v>53</v>
      </c>
      <c r="F11" s="2170">
        <v>0</v>
      </c>
      <c r="G11" s="2171">
        <v>0</v>
      </c>
      <c r="H11" s="2171">
        <f t="shared" si="1"/>
        <v>0</v>
      </c>
      <c r="I11" s="2172">
        <f t="shared" si="2"/>
        <v>52</v>
      </c>
      <c r="J11" s="2173">
        <f t="shared" si="2"/>
        <v>1</v>
      </c>
      <c r="K11" s="2173">
        <f t="shared" si="2"/>
        <v>53</v>
      </c>
    </row>
    <row r="12" spans="1:11" s="2327" customFormat="1" ht="36.950000000000003" customHeight="1">
      <c r="A12" s="2328" t="s">
        <v>1659</v>
      </c>
      <c r="B12" s="2329" t="s">
        <v>1867</v>
      </c>
      <c r="C12" s="2168">
        <v>63</v>
      </c>
      <c r="D12" s="2169">
        <v>61</v>
      </c>
      <c r="E12" s="2168">
        <f t="shared" si="0"/>
        <v>124</v>
      </c>
      <c r="F12" s="2170">
        <v>0</v>
      </c>
      <c r="G12" s="2171">
        <v>0</v>
      </c>
      <c r="H12" s="2171">
        <f t="shared" si="1"/>
        <v>0</v>
      </c>
      <c r="I12" s="2172">
        <f t="shared" si="2"/>
        <v>63</v>
      </c>
      <c r="J12" s="2173">
        <f t="shared" si="2"/>
        <v>61</v>
      </c>
      <c r="K12" s="2173">
        <f t="shared" si="2"/>
        <v>124</v>
      </c>
    </row>
    <row r="13" spans="1:11" s="2327" customFormat="1" ht="36.950000000000003" customHeight="1">
      <c r="A13" s="2328" t="s">
        <v>1868</v>
      </c>
      <c r="B13" s="2329" t="s">
        <v>1869</v>
      </c>
      <c r="C13" s="2168">
        <v>48</v>
      </c>
      <c r="D13" s="2169">
        <v>51</v>
      </c>
      <c r="E13" s="2168">
        <f t="shared" si="0"/>
        <v>99</v>
      </c>
      <c r="F13" s="2170">
        <v>0</v>
      </c>
      <c r="G13" s="2171">
        <v>0</v>
      </c>
      <c r="H13" s="2171">
        <f t="shared" si="1"/>
        <v>0</v>
      </c>
      <c r="I13" s="2172">
        <f t="shared" si="2"/>
        <v>48</v>
      </c>
      <c r="J13" s="2173">
        <f t="shared" si="2"/>
        <v>51</v>
      </c>
      <c r="K13" s="2173">
        <f t="shared" si="2"/>
        <v>99</v>
      </c>
    </row>
    <row r="14" spans="1:11" ht="36.950000000000003" customHeight="1">
      <c r="A14" s="2330" t="s">
        <v>1870</v>
      </c>
      <c r="B14" s="2331" t="s">
        <v>1871</v>
      </c>
      <c r="C14" s="2176">
        <v>68</v>
      </c>
      <c r="D14" s="2177">
        <v>80</v>
      </c>
      <c r="E14" s="2176">
        <f t="shared" si="0"/>
        <v>148</v>
      </c>
      <c r="F14" s="2178">
        <v>1</v>
      </c>
      <c r="G14" s="2179">
        <v>0</v>
      </c>
      <c r="H14" s="2179">
        <f t="shared" si="1"/>
        <v>1</v>
      </c>
      <c r="I14" s="2180">
        <f t="shared" si="2"/>
        <v>69</v>
      </c>
      <c r="J14" s="2181">
        <f t="shared" si="2"/>
        <v>80</v>
      </c>
      <c r="K14" s="2181">
        <f t="shared" si="2"/>
        <v>149</v>
      </c>
    </row>
    <row r="15" spans="1:11" s="2327" customFormat="1" ht="36.950000000000003" customHeight="1">
      <c r="A15" s="2332" t="s">
        <v>1872</v>
      </c>
      <c r="B15" s="2333" t="s">
        <v>1873</v>
      </c>
      <c r="C15" s="2186">
        <v>9</v>
      </c>
      <c r="D15" s="2334">
        <v>0</v>
      </c>
      <c r="E15" s="2168">
        <f t="shared" si="0"/>
        <v>9</v>
      </c>
      <c r="F15" s="2335">
        <v>0</v>
      </c>
      <c r="G15" s="2187">
        <v>0</v>
      </c>
      <c r="H15" s="2171">
        <f>SUM(F15:G15)</f>
        <v>0</v>
      </c>
      <c r="I15" s="2172">
        <f t="shared" si="2"/>
        <v>9</v>
      </c>
      <c r="J15" s="2173">
        <f t="shared" si="2"/>
        <v>0</v>
      </c>
      <c r="K15" s="2173">
        <f t="shared" si="2"/>
        <v>9</v>
      </c>
    </row>
    <row r="16" spans="1:11" s="2327" customFormat="1" ht="36.950000000000003" customHeight="1">
      <c r="A16" s="2336" t="s">
        <v>1671</v>
      </c>
      <c r="B16" s="2337" t="s">
        <v>1874</v>
      </c>
      <c r="C16" s="2186">
        <v>52</v>
      </c>
      <c r="D16" s="2334">
        <v>35</v>
      </c>
      <c r="E16" s="2186">
        <f t="shared" si="0"/>
        <v>87</v>
      </c>
      <c r="F16" s="2335">
        <v>0</v>
      </c>
      <c r="G16" s="2187">
        <v>0</v>
      </c>
      <c r="H16" s="2187">
        <f>SUM(F16:G16)</f>
        <v>0</v>
      </c>
      <c r="I16" s="2188">
        <f t="shared" si="2"/>
        <v>52</v>
      </c>
      <c r="J16" s="2189">
        <f t="shared" si="2"/>
        <v>35</v>
      </c>
      <c r="K16" s="2189">
        <f t="shared" si="2"/>
        <v>87</v>
      </c>
    </row>
    <row r="17" spans="1:11" ht="20.100000000000001" customHeight="1">
      <c r="A17" s="2190" t="s">
        <v>1673</v>
      </c>
      <c r="B17" s="2184" t="s">
        <v>1674</v>
      </c>
      <c r="C17" s="4928">
        <v>122</v>
      </c>
      <c r="D17" s="4928">
        <v>36</v>
      </c>
      <c r="E17" s="4928">
        <f>SUM(C17:D17)</f>
        <v>158</v>
      </c>
      <c r="F17" s="4928">
        <v>0</v>
      </c>
      <c r="G17" s="4928">
        <v>0</v>
      </c>
      <c r="H17" s="4936">
        <f>SUM(F17:G17)</f>
        <v>0</v>
      </c>
      <c r="I17" s="4938">
        <f>C17+F17</f>
        <v>122</v>
      </c>
      <c r="J17" s="4928">
        <f>D17+G17</f>
        <v>36</v>
      </c>
      <c r="K17" s="4928">
        <f>E17+H17</f>
        <v>158</v>
      </c>
    </row>
    <row r="18" spans="1:11" ht="20.100000000000001" customHeight="1">
      <c r="A18" s="2191" t="s">
        <v>1675</v>
      </c>
      <c r="B18" s="2192" t="s">
        <v>1676</v>
      </c>
      <c r="C18" s="4929"/>
      <c r="D18" s="4929"/>
      <c r="E18" s="4929"/>
      <c r="F18" s="4929"/>
      <c r="G18" s="4929"/>
      <c r="H18" s="4937"/>
      <c r="I18" s="4939"/>
      <c r="J18" s="4929"/>
      <c r="K18" s="4929"/>
    </row>
    <row r="19" spans="1:11" s="2327" customFormat="1" ht="36.950000000000003" customHeight="1">
      <c r="A19" s="2183" t="s">
        <v>1681</v>
      </c>
      <c r="B19" s="2196" t="s">
        <v>1682</v>
      </c>
      <c r="C19" s="2186">
        <v>78</v>
      </c>
      <c r="D19" s="2187">
        <v>0</v>
      </c>
      <c r="E19" s="2186">
        <f>SUM(C19:D19)</f>
        <v>78</v>
      </c>
      <c r="F19" s="2189">
        <v>0</v>
      </c>
      <c r="G19" s="2187">
        <v>0</v>
      </c>
      <c r="H19" s="2187">
        <f>SUM(F19:G19)</f>
        <v>0</v>
      </c>
      <c r="I19" s="2188">
        <f>C19+F19</f>
        <v>78</v>
      </c>
      <c r="J19" s="2189">
        <f>D19+G19</f>
        <v>0</v>
      </c>
      <c r="K19" s="2189">
        <f>E19+H19</f>
        <v>78</v>
      </c>
    </row>
    <row r="20" spans="1:11" s="2327" customFormat="1" ht="36.950000000000003" customHeight="1">
      <c r="A20" s="2328" t="s">
        <v>1875</v>
      </c>
      <c r="B20" s="2329" t="s">
        <v>1876</v>
      </c>
      <c r="C20" s="2168">
        <v>59</v>
      </c>
      <c r="D20" s="2169">
        <v>38</v>
      </c>
      <c r="E20" s="2168">
        <f t="shared" si="0"/>
        <v>97</v>
      </c>
      <c r="F20" s="2170">
        <v>1</v>
      </c>
      <c r="G20" s="2171">
        <v>0</v>
      </c>
      <c r="H20" s="2171">
        <f t="shared" si="1"/>
        <v>1</v>
      </c>
      <c r="I20" s="2172">
        <f t="shared" si="2"/>
        <v>60</v>
      </c>
      <c r="J20" s="2173">
        <f t="shared" si="2"/>
        <v>38</v>
      </c>
      <c r="K20" s="2173">
        <f t="shared" si="2"/>
        <v>98</v>
      </c>
    </row>
    <row r="21" spans="1:11" s="2327" customFormat="1" ht="36.950000000000003" customHeight="1">
      <c r="A21" s="2328" t="s">
        <v>1683</v>
      </c>
      <c r="B21" s="2329" t="s">
        <v>1877</v>
      </c>
      <c r="C21" s="2189">
        <v>26</v>
      </c>
      <c r="D21" s="2199">
        <v>29</v>
      </c>
      <c r="E21" s="2168">
        <f t="shared" si="0"/>
        <v>55</v>
      </c>
      <c r="F21" s="2335">
        <v>0</v>
      </c>
      <c r="G21" s="2199">
        <v>0</v>
      </c>
      <c r="H21" s="2171">
        <f t="shared" si="1"/>
        <v>0</v>
      </c>
      <c r="I21" s="2188">
        <f t="shared" si="2"/>
        <v>26</v>
      </c>
      <c r="J21" s="2189">
        <f t="shared" si="2"/>
        <v>29</v>
      </c>
      <c r="K21" s="2189">
        <f t="shared" si="2"/>
        <v>55</v>
      </c>
    </row>
    <row r="22" spans="1:11" s="2327" customFormat="1" ht="36.950000000000003" customHeight="1">
      <c r="A22" s="2183" t="s">
        <v>1685</v>
      </c>
      <c r="B22" s="2196" t="s">
        <v>1686</v>
      </c>
      <c r="C22" s="2189">
        <v>26</v>
      </c>
      <c r="D22" s="2199">
        <v>30</v>
      </c>
      <c r="E22" s="2168">
        <f t="shared" si="0"/>
        <v>56</v>
      </c>
      <c r="F22" s="2335">
        <v>0</v>
      </c>
      <c r="G22" s="2199">
        <v>0</v>
      </c>
      <c r="H22" s="2171">
        <f t="shared" si="1"/>
        <v>0</v>
      </c>
      <c r="I22" s="2188">
        <f t="shared" si="2"/>
        <v>26</v>
      </c>
      <c r="J22" s="2189">
        <f t="shared" si="2"/>
        <v>30</v>
      </c>
      <c r="K22" s="2189">
        <f t="shared" si="2"/>
        <v>56</v>
      </c>
    </row>
    <row r="23" spans="1:11" s="2327" customFormat="1" ht="36.950000000000003" customHeight="1">
      <c r="A23" s="2183" t="s">
        <v>1691</v>
      </c>
      <c r="B23" s="2196" t="s">
        <v>1692</v>
      </c>
      <c r="C23" s="2189">
        <v>0</v>
      </c>
      <c r="D23" s="2199">
        <v>2</v>
      </c>
      <c r="E23" s="2168">
        <f t="shared" si="0"/>
        <v>2</v>
      </c>
      <c r="F23" s="2335">
        <v>0</v>
      </c>
      <c r="G23" s="2199">
        <v>0</v>
      </c>
      <c r="H23" s="2171">
        <f t="shared" si="1"/>
        <v>0</v>
      </c>
      <c r="I23" s="2188">
        <f t="shared" si="2"/>
        <v>0</v>
      </c>
      <c r="J23" s="2189">
        <f t="shared" si="2"/>
        <v>2</v>
      </c>
      <c r="K23" s="2189">
        <f t="shared" si="2"/>
        <v>2</v>
      </c>
    </row>
    <row r="24" spans="1:11" s="2327" customFormat="1" ht="36.950000000000003" customHeight="1">
      <c r="A24" s="2338" t="s">
        <v>1878</v>
      </c>
      <c r="B24" s="2339" t="s">
        <v>1879</v>
      </c>
      <c r="C24" s="2209">
        <v>23</v>
      </c>
      <c r="D24" s="2210">
        <v>0</v>
      </c>
      <c r="E24" s="2340">
        <f t="shared" si="0"/>
        <v>23</v>
      </c>
      <c r="F24" s="2341">
        <v>0</v>
      </c>
      <c r="G24" s="2210">
        <v>0</v>
      </c>
      <c r="H24" s="2296">
        <f t="shared" si="1"/>
        <v>0</v>
      </c>
      <c r="I24" s="2211">
        <f t="shared" si="2"/>
        <v>23</v>
      </c>
      <c r="J24" s="2209">
        <f t="shared" si="2"/>
        <v>0</v>
      </c>
      <c r="K24" s="2209">
        <f t="shared" si="2"/>
        <v>23</v>
      </c>
    </row>
    <row r="25" spans="1:11" s="2344" customFormat="1" ht="36.950000000000003" customHeight="1">
      <c r="A25" s="2342" t="s">
        <v>95</v>
      </c>
      <c r="B25" s="2343" t="s">
        <v>1699</v>
      </c>
      <c r="C25" s="2243">
        <f>SUM(C8:C24)</f>
        <v>926</v>
      </c>
      <c r="D25" s="2243">
        <f t="shared" ref="D25:K25" si="3">SUM(D8:D24)</f>
        <v>652</v>
      </c>
      <c r="E25" s="2243">
        <f t="shared" si="3"/>
        <v>1578</v>
      </c>
      <c r="F25" s="2243">
        <f t="shared" si="3"/>
        <v>21</v>
      </c>
      <c r="G25" s="2243">
        <f t="shared" si="3"/>
        <v>15</v>
      </c>
      <c r="H25" s="2244">
        <f t="shared" si="3"/>
        <v>36</v>
      </c>
      <c r="I25" s="2245">
        <f t="shared" si="3"/>
        <v>947</v>
      </c>
      <c r="J25" s="2243">
        <f t="shared" si="3"/>
        <v>667</v>
      </c>
      <c r="K25" s="2243">
        <f t="shared" si="3"/>
        <v>1614</v>
      </c>
    </row>
    <row r="26" spans="1:11" s="2327" customFormat="1" ht="36.950000000000003" customHeight="1">
      <c r="A26" s="2345" t="s">
        <v>1700</v>
      </c>
      <c r="B26" s="2326" t="s">
        <v>1880</v>
      </c>
      <c r="C26" s="2160">
        <v>64</v>
      </c>
      <c r="D26" s="2219">
        <v>54</v>
      </c>
      <c r="E26" s="2160">
        <f t="shared" ref="E26:E32" si="4">SUM(C26:D26)</f>
        <v>118</v>
      </c>
      <c r="F26" s="2220">
        <v>0</v>
      </c>
      <c r="G26" s="2163">
        <v>1</v>
      </c>
      <c r="H26" s="2163">
        <f t="shared" ref="H26:H32" si="5">SUM(F26:G26)</f>
        <v>1</v>
      </c>
      <c r="I26" s="2252">
        <f t="shared" si="2"/>
        <v>64</v>
      </c>
      <c r="J26" s="2250">
        <f t="shared" si="2"/>
        <v>55</v>
      </c>
      <c r="K26" s="2250">
        <f t="shared" si="2"/>
        <v>119</v>
      </c>
    </row>
    <row r="27" spans="1:11" s="2327" customFormat="1" ht="36.950000000000003" customHeight="1">
      <c r="A27" s="2345" t="s">
        <v>1702</v>
      </c>
      <c r="B27" s="2329" t="s">
        <v>1881</v>
      </c>
      <c r="C27" s="2186">
        <v>25</v>
      </c>
      <c r="D27" s="2334">
        <v>60</v>
      </c>
      <c r="E27" s="2186">
        <f t="shared" si="4"/>
        <v>85</v>
      </c>
      <c r="F27" s="2335">
        <v>0</v>
      </c>
      <c r="G27" s="2187">
        <v>7</v>
      </c>
      <c r="H27" s="2187">
        <f t="shared" si="5"/>
        <v>7</v>
      </c>
      <c r="I27" s="2188">
        <f t="shared" si="2"/>
        <v>25</v>
      </c>
      <c r="J27" s="2189">
        <f t="shared" si="2"/>
        <v>67</v>
      </c>
      <c r="K27" s="2189">
        <f t="shared" si="2"/>
        <v>92</v>
      </c>
    </row>
    <row r="28" spans="1:11" s="2327" customFormat="1" ht="36.950000000000003" customHeight="1">
      <c r="A28" s="2345" t="s">
        <v>1704</v>
      </c>
      <c r="B28" s="2329" t="s">
        <v>1882</v>
      </c>
      <c r="C28" s="2186">
        <v>23</v>
      </c>
      <c r="D28" s="2187">
        <v>0</v>
      </c>
      <c r="E28" s="2186">
        <f t="shared" si="4"/>
        <v>23</v>
      </c>
      <c r="F28" s="2189">
        <v>0</v>
      </c>
      <c r="G28" s="2187">
        <v>0</v>
      </c>
      <c r="H28" s="2187">
        <f t="shared" si="5"/>
        <v>0</v>
      </c>
      <c r="I28" s="2188">
        <f t="shared" si="2"/>
        <v>23</v>
      </c>
      <c r="J28" s="2189">
        <f t="shared" si="2"/>
        <v>0</v>
      </c>
      <c r="K28" s="2189">
        <f t="shared" si="2"/>
        <v>23</v>
      </c>
    </row>
    <row r="29" spans="1:11" s="2327" customFormat="1" ht="36.950000000000003" customHeight="1">
      <c r="A29" s="2345" t="s">
        <v>1708</v>
      </c>
      <c r="B29" s="2329" t="s">
        <v>1883</v>
      </c>
      <c r="C29" s="2186">
        <v>17</v>
      </c>
      <c r="D29" s="2187">
        <v>0</v>
      </c>
      <c r="E29" s="2186">
        <f t="shared" si="4"/>
        <v>17</v>
      </c>
      <c r="F29" s="2189">
        <v>0</v>
      </c>
      <c r="G29" s="2187">
        <v>0</v>
      </c>
      <c r="H29" s="2187">
        <f t="shared" si="5"/>
        <v>0</v>
      </c>
      <c r="I29" s="2188">
        <f t="shared" si="2"/>
        <v>17</v>
      </c>
      <c r="J29" s="2189">
        <f t="shared" si="2"/>
        <v>0</v>
      </c>
      <c r="K29" s="2189">
        <f t="shared" si="2"/>
        <v>17</v>
      </c>
    </row>
    <row r="30" spans="1:11" s="2327" customFormat="1" ht="36.950000000000003" customHeight="1">
      <c r="A30" s="2345" t="s">
        <v>1884</v>
      </c>
      <c r="B30" s="2346" t="s">
        <v>1885</v>
      </c>
      <c r="C30" s="2186">
        <v>26</v>
      </c>
      <c r="D30" s="2187">
        <v>0</v>
      </c>
      <c r="E30" s="2186">
        <f t="shared" si="4"/>
        <v>26</v>
      </c>
      <c r="F30" s="2189">
        <v>0</v>
      </c>
      <c r="G30" s="2187">
        <v>0</v>
      </c>
      <c r="H30" s="2187">
        <f t="shared" si="5"/>
        <v>0</v>
      </c>
      <c r="I30" s="2188">
        <f t="shared" si="2"/>
        <v>26</v>
      </c>
      <c r="J30" s="2189">
        <f t="shared" si="2"/>
        <v>0</v>
      </c>
      <c r="K30" s="2189">
        <f t="shared" si="2"/>
        <v>26</v>
      </c>
    </row>
    <row r="31" spans="1:11" s="2327" customFormat="1" ht="36.950000000000003" customHeight="1">
      <c r="A31" s="2226" t="s">
        <v>1886</v>
      </c>
      <c r="B31" s="2227" t="s">
        <v>1719</v>
      </c>
      <c r="C31" s="2186">
        <v>4</v>
      </c>
      <c r="D31" s="2186">
        <v>0</v>
      </c>
      <c r="E31" s="2186">
        <f t="shared" si="4"/>
        <v>4</v>
      </c>
      <c r="F31" s="2186">
        <v>0</v>
      </c>
      <c r="G31" s="2186">
        <v>0</v>
      </c>
      <c r="H31" s="2199">
        <f t="shared" si="5"/>
        <v>0</v>
      </c>
      <c r="I31" s="2188">
        <f t="shared" si="2"/>
        <v>4</v>
      </c>
      <c r="J31" s="2189">
        <f t="shared" si="2"/>
        <v>0</v>
      </c>
      <c r="K31" s="2189">
        <f t="shared" si="2"/>
        <v>4</v>
      </c>
    </row>
    <row r="32" spans="1:11" s="2327" customFormat="1" ht="36.950000000000003" customHeight="1">
      <c r="A32" s="2226" t="s">
        <v>1716</v>
      </c>
      <c r="B32" s="2227" t="s">
        <v>1717</v>
      </c>
      <c r="C32" s="2340">
        <v>19</v>
      </c>
      <c r="D32" s="2209">
        <v>0</v>
      </c>
      <c r="E32" s="2209">
        <f t="shared" si="4"/>
        <v>19</v>
      </c>
      <c r="F32" s="2209">
        <v>0</v>
      </c>
      <c r="G32" s="2209">
        <v>0</v>
      </c>
      <c r="H32" s="2210">
        <f t="shared" si="5"/>
        <v>0</v>
      </c>
      <c r="I32" s="2211">
        <f t="shared" si="2"/>
        <v>19</v>
      </c>
      <c r="J32" s="2209">
        <f t="shared" si="2"/>
        <v>0</v>
      </c>
      <c r="K32" s="2209">
        <f t="shared" si="2"/>
        <v>19</v>
      </c>
    </row>
    <row r="33" spans="1:11" s="2344" customFormat="1" ht="36.950000000000003" customHeight="1">
      <c r="A33" s="2347" t="s">
        <v>95</v>
      </c>
      <c r="B33" s="2348" t="s">
        <v>1699</v>
      </c>
      <c r="C33" s="2243">
        <f>SUM(C26:C32)</f>
        <v>178</v>
      </c>
      <c r="D33" s="2243">
        <f t="shared" ref="D33:K33" si="6">SUM(D26:D32)</f>
        <v>114</v>
      </c>
      <c r="E33" s="2243">
        <f t="shared" si="6"/>
        <v>292</v>
      </c>
      <c r="F33" s="2243">
        <f t="shared" si="6"/>
        <v>0</v>
      </c>
      <c r="G33" s="2243">
        <f t="shared" si="6"/>
        <v>8</v>
      </c>
      <c r="H33" s="2244">
        <f t="shared" si="6"/>
        <v>8</v>
      </c>
      <c r="I33" s="2245">
        <f t="shared" si="6"/>
        <v>178</v>
      </c>
      <c r="J33" s="2243">
        <f t="shared" si="6"/>
        <v>122</v>
      </c>
      <c r="K33" s="2243">
        <f t="shared" si="6"/>
        <v>300</v>
      </c>
    </row>
    <row r="34" spans="1:11" s="2327" customFormat="1" ht="36.950000000000003" customHeight="1">
      <c r="A34" s="2349" t="s">
        <v>1732</v>
      </c>
      <c r="B34" s="2350" t="s">
        <v>1887</v>
      </c>
      <c r="C34" s="2160">
        <v>99</v>
      </c>
      <c r="D34" s="2163">
        <v>112</v>
      </c>
      <c r="E34" s="2160">
        <f t="shared" ref="E34:E46" si="7">SUM(C34:D34)</f>
        <v>211</v>
      </c>
      <c r="F34" s="2220">
        <v>6</v>
      </c>
      <c r="G34" s="2163">
        <v>8</v>
      </c>
      <c r="H34" s="2163">
        <f t="shared" ref="H34:H46" si="8">SUM(F34:G34)</f>
        <v>14</v>
      </c>
      <c r="I34" s="2252">
        <f t="shared" si="2"/>
        <v>105</v>
      </c>
      <c r="J34" s="2250">
        <f t="shared" si="2"/>
        <v>120</v>
      </c>
      <c r="K34" s="2250">
        <f t="shared" si="2"/>
        <v>225</v>
      </c>
    </row>
    <row r="35" spans="1:11" s="2327" customFormat="1" ht="36.950000000000003" customHeight="1">
      <c r="A35" s="2345" t="s">
        <v>1888</v>
      </c>
      <c r="B35" s="2350" t="s">
        <v>1889</v>
      </c>
      <c r="C35" s="2168">
        <v>24</v>
      </c>
      <c r="D35" s="2168">
        <v>48</v>
      </c>
      <c r="E35" s="2168">
        <f t="shared" si="7"/>
        <v>72</v>
      </c>
      <c r="F35" s="2168">
        <v>0</v>
      </c>
      <c r="G35" s="2168">
        <v>2</v>
      </c>
      <c r="H35" s="2171">
        <f t="shared" si="8"/>
        <v>2</v>
      </c>
      <c r="I35" s="2172">
        <f t="shared" si="2"/>
        <v>24</v>
      </c>
      <c r="J35" s="2173">
        <f t="shared" si="2"/>
        <v>50</v>
      </c>
      <c r="K35" s="2173">
        <f t="shared" si="2"/>
        <v>74</v>
      </c>
    </row>
    <row r="36" spans="1:11" ht="36.950000000000003" customHeight="1">
      <c r="A36" s="2351" t="s">
        <v>1740</v>
      </c>
      <c r="B36" s="2352" t="s">
        <v>1890</v>
      </c>
      <c r="C36" s="2181">
        <v>42</v>
      </c>
      <c r="D36" s="2181">
        <v>53</v>
      </c>
      <c r="E36" s="2176">
        <f t="shared" si="7"/>
        <v>95</v>
      </c>
      <c r="F36" s="2181">
        <v>1</v>
      </c>
      <c r="G36" s="2181">
        <v>1</v>
      </c>
      <c r="H36" s="2179">
        <f t="shared" si="8"/>
        <v>2</v>
      </c>
      <c r="I36" s="2180">
        <f t="shared" si="2"/>
        <v>43</v>
      </c>
      <c r="J36" s="2181">
        <f t="shared" si="2"/>
        <v>54</v>
      </c>
      <c r="K36" s="2181">
        <f t="shared" si="2"/>
        <v>97</v>
      </c>
    </row>
    <row r="37" spans="1:11" s="2327" customFormat="1" ht="36.950000000000003" customHeight="1">
      <c r="A37" s="2247" t="s">
        <v>1742</v>
      </c>
      <c r="B37" s="2223" t="s">
        <v>1743</v>
      </c>
      <c r="C37" s="2173">
        <v>18</v>
      </c>
      <c r="D37" s="2173">
        <v>21</v>
      </c>
      <c r="E37" s="2168">
        <f t="shared" si="7"/>
        <v>39</v>
      </c>
      <c r="F37" s="2173">
        <v>0</v>
      </c>
      <c r="G37" s="2173">
        <v>0</v>
      </c>
      <c r="H37" s="2171">
        <f t="shared" si="8"/>
        <v>0</v>
      </c>
      <c r="I37" s="2172">
        <f t="shared" si="2"/>
        <v>18</v>
      </c>
      <c r="J37" s="2173">
        <f t="shared" si="2"/>
        <v>21</v>
      </c>
      <c r="K37" s="2173">
        <f t="shared" si="2"/>
        <v>39</v>
      </c>
    </row>
    <row r="38" spans="1:11" s="2327" customFormat="1" ht="36.950000000000003" customHeight="1">
      <c r="A38" s="2353" t="s">
        <v>1891</v>
      </c>
      <c r="B38" s="2354" t="s">
        <v>1892</v>
      </c>
      <c r="C38" s="2185">
        <v>69</v>
      </c>
      <c r="D38" s="2185">
        <v>21</v>
      </c>
      <c r="E38" s="2197">
        <f t="shared" si="7"/>
        <v>90</v>
      </c>
      <c r="F38" s="2185">
        <v>0</v>
      </c>
      <c r="G38" s="2185">
        <v>0</v>
      </c>
      <c r="H38" s="2198">
        <f t="shared" si="8"/>
        <v>0</v>
      </c>
      <c r="I38" s="2195">
        <f t="shared" si="2"/>
        <v>69</v>
      </c>
      <c r="J38" s="2185">
        <f t="shared" si="2"/>
        <v>21</v>
      </c>
      <c r="K38" s="2185">
        <f t="shared" si="2"/>
        <v>90</v>
      </c>
    </row>
    <row r="39" spans="1:11" s="2327" customFormat="1" ht="36.950000000000003" customHeight="1">
      <c r="A39" s="2247" t="s">
        <v>1750</v>
      </c>
      <c r="B39" s="2223" t="s">
        <v>1893</v>
      </c>
      <c r="C39" s="2173">
        <v>0</v>
      </c>
      <c r="D39" s="2173">
        <v>25</v>
      </c>
      <c r="E39" s="2173">
        <f t="shared" si="7"/>
        <v>25</v>
      </c>
      <c r="F39" s="2173">
        <v>0</v>
      </c>
      <c r="G39" s="2173">
        <v>0</v>
      </c>
      <c r="H39" s="2206">
        <f t="shared" si="8"/>
        <v>0</v>
      </c>
      <c r="I39" s="2172">
        <f t="shared" si="2"/>
        <v>0</v>
      </c>
      <c r="J39" s="2173">
        <f t="shared" si="2"/>
        <v>25</v>
      </c>
      <c r="K39" s="2173">
        <f t="shared" si="2"/>
        <v>25</v>
      </c>
    </row>
    <row r="40" spans="1:11" s="2327" customFormat="1" ht="36.950000000000003" customHeight="1">
      <c r="A40" s="2345" t="s">
        <v>1738</v>
      </c>
      <c r="B40" s="2346" t="s">
        <v>1894</v>
      </c>
      <c r="C40" s="2189">
        <v>18</v>
      </c>
      <c r="D40" s="2189">
        <v>23</v>
      </c>
      <c r="E40" s="2189">
        <f t="shared" si="7"/>
        <v>41</v>
      </c>
      <c r="F40" s="2189">
        <v>1</v>
      </c>
      <c r="G40" s="2189">
        <v>0</v>
      </c>
      <c r="H40" s="2199">
        <f t="shared" si="8"/>
        <v>1</v>
      </c>
      <c r="I40" s="2188">
        <f t="shared" si="2"/>
        <v>19</v>
      </c>
      <c r="J40" s="2189">
        <f t="shared" si="2"/>
        <v>23</v>
      </c>
      <c r="K40" s="2189">
        <f t="shared" si="2"/>
        <v>42</v>
      </c>
    </row>
    <row r="41" spans="1:11" s="2327" customFormat="1" ht="36.950000000000003" customHeight="1">
      <c r="A41" s="2193" t="s">
        <v>1760</v>
      </c>
      <c r="B41" s="2249" t="s">
        <v>1761</v>
      </c>
      <c r="C41" s="2189">
        <v>57</v>
      </c>
      <c r="D41" s="2189">
        <v>0</v>
      </c>
      <c r="E41" s="2189">
        <f t="shared" si="7"/>
        <v>57</v>
      </c>
      <c r="F41" s="2189">
        <v>0</v>
      </c>
      <c r="G41" s="2189">
        <v>0</v>
      </c>
      <c r="H41" s="2199">
        <f t="shared" si="8"/>
        <v>0</v>
      </c>
      <c r="I41" s="2188">
        <f t="shared" si="2"/>
        <v>57</v>
      </c>
      <c r="J41" s="2189">
        <f t="shared" si="2"/>
        <v>0</v>
      </c>
      <c r="K41" s="2189">
        <f t="shared" si="2"/>
        <v>57</v>
      </c>
    </row>
    <row r="42" spans="1:11" s="2327" customFormat="1" ht="36.950000000000003" customHeight="1">
      <c r="A42" s="2247" t="s">
        <v>1748</v>
      </c>
      <c r="B42" s="2223" t="s">
        <v>1749</v>
      </c>
      <c r="C42" s="2173">
        <v>31</v>
      </c>
      <c r="D42" s="2173">
        <v>0</v>
      </c>
      <c r="E42" s="2173">
        <f t="shared" si="7"/>
        <v>31</v>
      </c>
      <c r="F42" s="2173">
        <v>4</v>
      </c>
      <c r="G42" s="2173">
        <v>0</v>
      </c>
      <c r="H42" s="2206">
        <f t="shared" si="8"/>
        <v>4</v>
      </c>
      <c r="I42" s="2172">
        <f t="shared" si="2"/>
        <v>35</v>
      </c>
      <c r="J42" s="2173">
        <f t="shared" si="2"/>
        <v>0</v>
      </c>
      <c r="K42" s="2189">
        <f t="shared" si="2"/>
        <v>35</v>
      </c>
    </row>
    <row r="43" spans="1:11" s="2327" customFormat="1" ht="36.950000000000003" customHeight="1">
      <c r="A43" s="2193" t="s">
        <v>1895</v>
      </c>
      <c r="B43" s="2249" t="s">
        <v>1896</v>
      </c>
      <c r="C43" s="2189">
        <v>30</v>
      </c>
      <c r="D43" s="2189">
        <v>0</v>
      </c>
      <c r="E43" s="2189">
        <f t="shared" si="7"/>
        <v>30</v>
      </c>
      <c r="F43" s="2189">
        <v>0</v>
      </c>
      <c r="G43" s="2189">
        <v>0</v>
      </c>
      <c r="H43" s="2199">
        <f t="shared" si="8"/>
        <v>0</v>
      </c>
      <c r="I43" s="2188">
        <f t="shared" si="2"/>
        <v>30</v>
      </c>
      <c r="J43" s="2189">
        <f t="shared" si="2"/>
        <v>0</v>
      </c>
      <c r="K43" s="2189">
        <f t="shared" si="2"/>
        <v>30</v>
      </c>
    </row>
    <row r="44" spans="1:11" s="2327" customFormat="1" ht="36.950000000000003" customHeight="1">
      <c r="A44" s="2193" t="s">
        <v>1764</v>
      </c>
      <c r="B44" s="2249" t="s">
        <v>1897</v>
      </c>
      <c r="C44" s="2189">
        <v>8</v>
      </c>
      <c r="D44" s="2189">
        <v>0</v>
      </c>
      <c r="E44" s="2189">
        <f t="shared" si="7"/>
        <v>8</v>
      </c>
      <c r="F44" s="2189">
        <v>0</v>
      </c>
      <c r="G44" s="2189">
        <v>0</v>
      </c>
      <c r="H44" s="2199">
        <f t="shared" si="8"/>
        <v>0</v>
      </c>
      <c r="I44" s="2188">
        <f t="shared" si="2"/>
        <v>8</v>
      </c>
      <c r="J44" s="2189">
        <f t="shared" si="2"/>
        <v>0</v>
      </c>
      <c r="K44" s="2189">
        <f t="shared" si="2"/>
        <v>8</v>
      </c>
    </row>
    <row r="45" spans="1:11" s="2327" customFormat="1" ht="36.950000000000003" customHeight="1">
      <c r="A45" s="2247" t="s">
        <v>1898</v>
      </c>
      <c r="B45" s="2223" t="s">
        <v>1899</v>
      </c>
      <c r="C45" s="2173">
        <v>19</v>
      </c>
      <c r="D45" s="2173">
        <v>22</v>
      </c>
      <c r="E45" s="2173">
        <f t="shared" si="7"/>
        <v>41</v>
      </c>
      <c r="F45" s="2173">
        <v>0</v>
      </c>
      <c r="G45" s="2173">
        <v>0</v>
      </c>
      <c r="H45" s="2206">
        <f t="shared" si="8"/>
        <v>0</v>
      </c>
      <c r="I45" s="2172">
        <f t="shared" si="2"/>
        <v>19</v>
      </c>
      <c r="J45" s="2173">
        <f t="shared" si="2"/>
        <v>22</v>
      </c>
      <c r="K45" s="2173">
        <f t="shared" si="2"/>
        <v>41</v>
      </c>
    </row>
    <row r="46" spans="1:11" s="2327" customFormat="1" ht="36.950000000000003" customHeight="1">
      <c r="A46" s="2256" t="s">
        <v>1900</v>
      </c>
      <c r="B46" s="2257" t="s">
        <v>1901</v>
      </c>
      <c r="C46" s="2209">
        <v>5</v>
      </c>
      <c r="D46" s="2209">
        <v>0</v>
      </c>
      <c r="E46" s="2209">
        <f t="shared" si="7"/>
        <v>5</v>
      </c>
      <c r="F46" s="2209">
        <v>0</v>
      </c>
      <c r="G46" s="2209">
        <v>0</v>
      </c>
      <c r="H46" s="2210">
        <f t="shared" si="8"/>
        <v>0</v>
      </c>
      <c r="I46" s="2211">
        <f t="shared" si="2"/>
        <v>5</v>
      </c>
      <c r="J46" s="2209">
        <f t="shared" si="2"/>
        <v>0</v>
      </c>
      <c r="K46" s="2209">
        <f t="shared" si="2"/>
        <v>5</v>
      </c>
    </row>
    <row r="47" spans="1:11" s="2344" customFormat="1" ht="36.950000000000003" customHeight="1">
      <c r="A47" s="2355" t="s">
        <v>95</v>
      </c>
      <c r="B47" s="2348" t="s">
        <v>1699</v>
      </c>
      <c r="C47" s="2243">
        <f>SUM(C34:C46)</f>
        <v>420</v>
      </c>
      <c r="D47" s="2243">
        <f t="shared" ref="D47:K47" si="9">SUM(D34:D46)</f>
        <v>325</v>
      </c>
      <c r="E47" s="2243">
        <f t="shared" si="9"/>
        <v>745</v>
      </c>
      <c r="F47" s="2243">
        <f t="shared" si="9"/>
        <v>12</v>
      </c>
      <c r="G47" s="2243">
        <f t="shared" si="9"/>
        <v>11</v>
      </c>
      <c r="H47" s="2244">
        <f t="shared" si="9"/>
        <v>23</v>
      </c>
      <c r="I47" s="2245">
        <f t="shared" si="9"/>
        <v>432</v>
      </c>
      <c r="J47" s="2243">
        <f t="shared" si="9"/>
        <v>336</v>
      </c>
      <c r="K47" s="2243">
        <f t="shared" si="9"/>
        <v>768</v>
      </c>
    </row>
    <row r="48" spans="1:11" s="2327" customFormat="1" ht="36.950000000000003" customHeight="1">
      <c r="A48" s="2356" t="s">
        <v>1772</v>
      </c>
      <c r="B48" s="2326" t="s">
        <v>1902</v>
      </c>
      <c r="C48" s="2160">
        <v>196</v>
      </c>
      <c r="D48" s="2219">
        <v>272</v>
      </c>
      <c r="E48" s="2160">
        <f t="shared" ref="E48:E67" si="10">SUM(C48:D48)</f>
        <v>468</v>
      </c>
      <c r="F48" s="2220">
        <v>8</v>
      </c>
      <c r="G48" s="2163">
        <v>9</v>
      </c>
      <c r="H48" s="2163">
        <f t="shared" ref="H48:H67" si="11">SUM(F48:G48)</f>
        <v>17</v>
      </c>
      <c r="I48" s="2252">
        <f t="shared" si="2"/>
        <v>204</v>
      </c>
      <c r="J48" s="2250">
        <f t="shared" si="2"/>
        <v>281</v>
      </c>
      <c r="K48" s="2250">
        <f t="shared" si="2"/>
        <v>485</v>
      </c>
    </row>
    <row r="49" spans="1:11" s="2327" customFormat="1" ht="36.950000000000003" customHeight="1">
      <c r="A49" s="2328" t="s">
        <v>1903</v>
      </c>
      <c r="B49" s="2329" t="s">
        <v>1904</v>
      </c>
      <c r="C49" s="2168">
        <v>53</v>
      </c>
      <c r="D49" s="2169">
        <v>92</v>
      </c>
      <c r="E49" s="2168">
        <f t="shared" si="10"/>
        <v>145</v>
      </c>
      <c r="F49" s="2170">
        <v>0</v>
      </c>
      <c r="G49" s="2171">
        <v>0</v>
      </c>
      <c r="H49" s="2171">
        <f t="shared" si="11"/>
        <v>0</v>
      </c>
      <c r="I49" s="2172">
        <f t="shared" si="2"/>
        <v>53</v>
      </c>
      <c r="J49" s="2173">
        <f t="shared" si="2"/>
        <v>92</v>
      </c>
      <c r="K49" s="2173">
        <f t="shared" si="2"/>
        <v>145</v>
      </c>
    </row>
    <row r="50" spans="1:11" s="2327" customFormat="1" ht="36.950000000000003" customHeight="1">
      <c r="A50" s="2328" t="s">
        <v>1776</v>
      </c>
      <c r="B50" s="2329" t="s">
        <v>1905</v>
      </c>
      <c r="C50" s="2168">
        <v>75</v>
      </c>
      <c r="D50" s="2169">
        <v>127</v>
      </c>
      <c r="E50" s="2168">
        <f t="shared" si="10"/>
        <v>202</v>
      </c>
      <c r="F50" s="2170">
        <v>0</v>
      </c>
      <c r="G50" s="2171">
        <v>0</v>
      </c>
      <c r="H50" s="2171">
        <f t="shared" si="11"/>
        <v>0</v>
      </c>
      <c r="I50" s="2172">
        <f t="shared" si="2"/>
        <v>75</v>
      </c>
      <c r="J50" s="2173">
        <f t="shared" si="2"/>
        <v>127</v>
      </c>
      <c r="K50" s="2173">
        <f t="shared" si="2"/>
        <v>202</v>
      </c>
    </row>
    <row r="51" spans="1:11" ht="36.950000000000003" customHeight="1">
      <c r="A51" s="2330" t="s">
        <v>1906</v>
      </c>
      <c r="B51" s="2331" t="s">
        <v>1907</v>
      </c>
      <c r="C51" s="2176">
        <v>101</v>
      </c>
      <c r="D51" s="2177">
        <v>167</v>
      </c>
      <c r="E51" s="2176">
        <f t="shared" si="10"/>
        <v>268</v>
      </c>
      <c r="F51" s="2178">
        <v>1</v>
      </c>
      <c r="G51" s="2179">
        <v>7</v>
      </c>
      <c r="H51" s="2179">
        <f t="shared" si="11"/>
        <v>8</v>
      </c>
      <c r="I51" s="2180">
        <f t="shared" si="2"/>
        <v>102</v>
      </c>
      <c r="J51" s="2181">
        <f t="shared" si="2"/>
        <v>174</v>
      </c>
      <c r="K51" s="2181">
        <f t="shared" si="2"/>
        <v>276</v>
      </c>
    </row>
    <row r="52" spans="1:11" s="2327" customFormat="1" ht="36.950000000000003" customHeight="1">
      <c r="A52" s="2247" t="s">
        <v>1780</v>
      </c>
      <c r="B52" s="2223" t="s">
        <v>1781</v>
      </c>
      <c r="C52" s="2168">
        <v>22</v>
      </c>
      <c r="D52" s="2171">
        <v>102</v>
      </c>
      <c r="E52" s="2168">
        <f t="shared" si="10"/>
        <v>124</v>
      </c>
      <c r="F52" s="2170">
        <v>0</v>
      </c>
      <c r="G52" s="2206">
        <v>0</v>
      </c>
      <c r="H52" s="2171">
        <f t="shared" si="11"/>
        <v>0</v>
      </c>
      <c r="I52" s="2172">
        <f t="shared" si="2"/>
        <v>22</v>
      </c>
      <c r="J52" s="2173">
        <f t="shared" si="2"/>
        <v>102</v>
      </c>
      <c r="K52" s="2173">
        <f t="shared" si="2"/>
        <v>124</v>
      </c>
    </row>
    <row r="53" spans="1:11" s="2327" customFormat="1" ht="36.950000000000003" customHeight="1">
      <c r="A53" s="2328" t="s">
        <v>1908</v>
      </c>
      <c r="B53" s="2329" t="s">
        <v>1909</v>
      </c>
      <c r="C53" s="2168">
        <v>82</v>
      </c>
      <c r="D53" s="2168">
        <v>85</v>
      </c>
      <c r="E53" s="2168">
        <f t="shared" si="10"/>
        <v>167</v>
      </c>
      <c r="F53" s="2170">
        <v>0</v>
      </c>
      <c r="G53" s="2206">
        <v>0</v>
      </c>
      <c r="H53" s="2171">
        <f t="shared" si="11"/>
        <v>0</v>
      </c>
      <c r="I53" s="2172">
        <f t="shared" si="2"/>
        <v>82</v>
      </c>
      <c r="J53" s="2173">
        <f t="shared" si="2"/>
        <v>85</v>
      </c>
      <c r="K53" s="2173">
        <f t="shared" si="2"/>
        <v>167</v>
      </c>
    </row>
    <row r="54" spans="1:11" ht="18" customHeight="1">
      <c r="A54" s="2183" t="s">
        <v>1784</v>
      </c>
      <c r="B54" s="2184" t="s">
        <v>1785</v>
      </c>
      <c r="C54" s="4928">
        <v>37</v>
      </c>
      <c r="D54" s="4928">
        <v>0</v>
      </c>
      <c r="E54" s="4928">
        <f t="shared" si="10"/>
        <v>37</v>
      </c>
      <c r="F54" s="4928">
        <v>0</v>
      </c>
      <c r="G54" s="4928">
        <v>0</v>
      </c>
      <c r="H54" s="4936">
        <f t="shared" si="11"/>
        <v>0</v>
      </c>
      <c r="I54" s="4938">
        <f>C54+F54</f>
        <v>37</v>
      </c>
      <c r="J54" s="4928">
        <f>D54+G54</f>
        <v>0</v>
      </c>
      <c r="K54" s="4928">
        <f>SUM(I54:J55)</f>
        <v>37</v>
      </c>
    </row>
    <row r="55" spans="1:11" ht="18" customHeight="1">
      <c r="A55" s="2191" t="s">
        <v>1786</v>
      </c>
      <c r="B55" s="2192" t="s">
        <v>1676</v>
      </c>
      <c r="C55" s="4929"/>
      <c r="D55" s="4929"/>
      <c r="E55" s="4929"/>
      <c r="F55" s="4929"/>
      <c r="G55" s="4929"/>
      <c r="H55" s="4937"/>
      <c r="I55" s="4939"/>
      <c r="J55" s="4929"/>
      <c r="K55" s="4929"/>
    </row>
    <row r="56" spans="1:11" s="2327" customFormat="1" ht="36.950000000000003" customHeight="1">
      <c r="A56" s="2247" t="s">
        <v>1789</v>
      </c>
      <c r="B56" s="2223" t="s">
        <v>1790</v>
      </c>
      <c r="C56" s="2250">
        <v>37</v>
      </c>
      <c r="D56" s="2250">
        <v>79</v>
      </c>
      <c r="E56" s="2250">
        <f t="shared" si="10"/>
        <v>116</v>
      </c>
      <c r="F56" s="2250">
        <v>0</v>
      </c>
      <c r="G56" s="2251">
        <v>0</v>
      </c>
      <c r="H56" s="2271">
        <f t="shared" si="11"/>
        <v>0</v>
      </c>
      <c r="I56" s="2252">
        <f>C56+F56</f>
        <v>37</v>
      </c>
      <c r="J56" s="2250">
        <f>D56+G56</f>
        <v>79</v>
      </c>
      <c r="K56" s="2250">
        <f>SUM(H56+E56)</f>
        <v>116</v>
      </c>
    </row>
    <row r="57" spans="1:11" s="2327" customFormat="1" ht="36.950000000000003" customHeight="1">
      <c r="A57" s="2193" t="s">
        <v>1795</v>
      </c>
      <c r="B57" s="2249" t="s">
        <v>1796</v>
      </c>
      <c r="C57" s="2250">
        <v>93</v>
      </c>
      <c r="D57" s="2250">
        <v>43</v>
      </c>
      <c r="E57" s="2250">
        <f t="shared" si="10"/>
        <v>136</v>
      </c>
      <c r="F57" s="2250">
        <v>0</v>
      </c>
      <c r="G57" s="2251">
        <v>0</v>
      </c>
      <c r="H57" s="2271">
        <f t="shared" si="11"/>
        <v>0</v>
      </c>
      <c r="I57" s="2252">
        <f>C57+F57</f>
        <v>93</v>
      </c>
      <c r="J57" s="2250">
        <f>D57+G57</f>
        <v>43</v>
      </c>
      <c r="K57" s="2250">
        <f>SUM(H57+E57)</f>
        <v>136</v>
      </c>
    </row>
    <row r="58" spans="1:11" s="2327" customFormat="1" ht="36.950000000000003" customHeight="1">
      <c r="A58" s="2247" t="s">
        <v>1793</v>
      </c>
      <c r="B58" s="2223" t="s">
        <v>1794</v>
      </c>
      <c r="C58" s="2173">
        <v>142</v>
      </c>
      <c r="D58" s="2173">
        <v>164</v>
      </c>
      <c r="E58" s="2173">
        <f t="shared" si="10"/>
        <v>306</v>
      </c>
      <c r="F58" s="2170">
        <v>0</v>
      </c>
      <c r="G58" s="2206">
        <v>0</v>
      </c>
      <c r="H58" s="2171">
        <f t="shared" si="11"/>
        <v>0</v>
      </c>
      <c r="I58" s="2172">
        <f t="shared" si="2"/>
        <v>142</v>
      </c>
      <c r="J58" s="2173">
        <f t="shared" si="2"/>
        <v>164</v>
      </c>
      <c r="K58" s="2173">
        <f t="shared" si="2"/>
        <v>306</v>
      </c>
    </row>
    <row r="59" spans="1:11" s="2327" customFormat="1" ht="36.950000000000003" customHeight="1">
      <c r="A59" s="2193" t="s">
        <v>1803</v>
      </c>
      <c r="B59" s="2249" t="s">
        <v>1804</v>
      </c>
      <c r="C59" s="2173">
        <v>32</v>
      </c>
      <c r="D59" s="2173">
        <v>5</v>
      </c>
      <c r="E59" s="2173">
        <f t="shared" si="10"/>
        <v>37</v>
      </c>
      <c r="F59" s="2170">
        <v>0</v>
      </c>
      <c r="G59" s="2206">
        <v>0</v>
      </c>
      <c r="H59" s="2171">
        <f t="shared" si="11"/>
        <v>0</v>
      </c>
      <c r="I59" s="2172">
        <f t="shared" si="2"/>
        <v>32</v>
      </c>
      <c r="J59" s="2173">
        <f t="shared" si="2"/>
        <v>5</v>
      </c>
      <c r="K59" s="2173">
        <f t="shared" si="2"/>
        <v>37</v>
      </c>
    </row>
    <row r="60" spans="1:11" ht="36.950000000000003" customHeight="1">
      <c r="A60" s="2253" t="s">
        <v>1910</v>
      </c>
      <c r="B60" s="2225" t="s">
        <v>1802</v>
      </c>
      <c r="C60" s="2181">
        <v>89</v>
      </c>
      <c r="D60" s="2181">
        <v>68</v>
      </c>
      <c r="E60" s="2181">
        <f t="shared" si="10"/>
        <v>157</v>
      </c>
      <c r="F60" s="2178">
        <v>0</v>
      </c>
      <c r="G60" s="2357">
        <v>0</v>
      </c>
      <c r="H60" s="2179">
        <f t="shared" si="11"/>
        <v>0</v>
      </c>
      <c r="I60" s="2180">
        <f t="shared" si="2"/>
        <v>89</v>
      </c>
      <c r="J60" s="2181">
        <f t="shared" si="2"/>
        <v>68</v>
      </c>
      <c r="K60" s="2181">
        <f t="shared" si="2"/>
        <v>157</v>
      </c>
    </row>
    <row r="61" spans="1:11" s="2327" customFormat="1" ht="36.950000000000003" customHeight="1">
      <c r="A61" s="2247" t="s">
        <v>1799</v>
      </c>
      <c r="B61" s="2223" t="s">
        <v>1800</v>
      </c>
      <c r="C61" s="2173">
        <v>67</v>
      </c>
      <c r="D61" s="2173">
        <v>82</v>
      </c>
      <c r="E61" s="2173">
        <f t="shared" si="10"/>
        <v>149</v>
      </c>
      <c r="F61" s="2170">
        <v>0</v>
      </c>
      <c r="G61" s="2206">
        <v>0</v>
      </c>
      <c r="H61" s="2171">
        <f t="shared" si="11"/>
        <v>0</v>
      </c>
      <c r="I61" s="2172">
        <f t="shared" si="2"/>
        <v>67</v>
      </c>
      <c r="J61" s="2173">
        <f t="shared" si="2"/>
        <v>82</v>
      </c>
      <c r="K61" s="2173">
        <f t="shared" si="2"/>
        <v>149</v>
      </c>
    </row>
    <row r="62" spans="1:11" s="2327" customFormat="1" ht="36.950000000000003" customHeight="1">
      <c r="A62" s="2353" t="s">
        <v>1911</v>
      </c>
      <c r="B62" s="2354" t="s">
        <v>1912</v>
      </c>
      <c r="C62" s="2185">
        <v>31</v>
      </c>
      <c r="D62" s="2185">
        <v>19</v>
      </c>
      <c r="E62" s="2185">
        <f t="shared" si="10"/>
        <v>50</v>
      </c>
      <c r="F62" s="2358">
        <v>0</v>
      </c>
      <c r="G62" s="2197">
        <v>0</v>
      </c>
      <c r="H62" s="2198">
        <f t="shared" si="11"/>
        <v>0</v>
      </c>
      <c r="I62" s="2195">
        <f t="shared" si="2"/>
        <v>31</v>
      </c>
      <c r="J62" s="2185">
        <f t="shared" si="2"/>
        <v>19</v>
      </c>
      <c r="K62" s="2185">
        <f t="shared" si="2"/>
        <v>50</v>
      </c>
    </row>
    <row r="63" spans="1:11" s="2327" customFormat="1" ht="36.950000000000003" customHeight="1">
      <c r="A63" s="2328" t="s">
        <v>1913</v>
      </c>
      <c r="B63" s="2329" t="s">
        <v>1914</v>
      </c>
      <c r="C63" s="2173">
        <v>59</v>
      </c>
      <c r="D63" s="2173">
        <v>101</v>
      </c>
      <c r="E63" s="2173">
        <f t="shared" si="10"/>
        <v>160</v>
      </c>
      <c r="F63" s="2170">
        <v>0</v>
      </c>
      <c r="G63" s="2168">
        <v>0</v>
      </c>
      <c r="H63" s="2171">
        <f t="shared" si="11"/>
        <v>0</v>
      </c>
      <c r="I63" s="2172">
        <f t="shared" si="2"/>
        <v>59</v>
      </c>
      <c r="J63" s="2173">
        <f t="shared" si="2"/>
        <v>101</v>
      </c>
      <c r="K63" s="2173">
        <f t="shared" si="2"/>
        <v>160</v>
      </c>
    </row>
    <row r="64" spans="1:11" s="2327" customFormat="1" ht="36.950000000000003" customHeight="1">
      <c r="A64" s="2328" t="s">
        <v>1915</v>
      </c>
      <c r="B64" s="2329" t="s">
        <v>1916</v>
      </c>
      <c r="C64" s="2173">
        <v>109</v>
      </c>
      <c r="D64" s="2173">
        <v>50</v>
      </c>
      <c r="E64" s="2173">
        <f>SUM(C64:D64)</f>
        <v>159</v>
      </c>
      <c r="F64" s="2170">
        <v>1</v>
      </c>
      <c r="G64" s="2168">
        <v>1</v>
      </c>
      <c r="H64" s="2171">
        <f>SUM(F64:G64)</f>
        <v>2</v>
      </c>
      <c r="I64" s="2172">
        <f t="shared" si="2"/>
        <v>110</v>
      </c>
      <c r="J64" s="2173">
        <f t="shared" si="2"/>
        <v>51</v>
      </c>
      <c r="K64" s="2173">
        <f t="shared" si="2"/>
        <v>161</v>
      </c>
    </row>
    <row r="65" spans="1:11" s="2327" customFormat="1" ht="36.950000000000003" customHeight="1">
      <c r="A65" s="2193" t="s">
        <v>1805</v>
      </c>
      <c r="B65" s="2249" t="s">
        <v>1806</v>
      </c>
      <c r="C65" s="2189">
        <v>73</v>
      </c>
      <c r="D65" s="2189">
        <v>94</v>
      </c>
      <c r="E65" s="2189">
        <f>SUM(C65:D65)</f>
        <v>167</v>
      </c>
      <c r="F65" s="2335">
        <v>0</v>
      </c>
      <c r="G65" s="2189">
        <v>0</v>
      </c>
      <c r="H65" s="2199">
        <f>SUM(F65:G65)</f>
        <v>0</v>
      </c>
      <c r="I65" s="2188">
        <f t="shared" si="2"/>
        <v>73</v>
      </c>
      <c r="J65" s="2189">
        <f t="shared" si="2"/>
        <v>94</v>
      </c>
      <c r="K65" s="2189">
        <f t="shared" si="2"/>
        <v>167</v>
      </c>
    </row>
    <row r="66" spans="1:11" s="2327" customFormat="1" ht="36.950000000000003" customHeight="1">
      <c r="A66" s="2345" t="s">
        <v>1917</v>
      </c>
      <c r="B66" s="2346" t="s">
        <v>1918</v>
      </c>
      <c r="C66" s="2186">
        <v>54</v>
      </c>
      <c r="D66" s="2189">
        <v>87</v>
      </c>
      <c r="E66" s="2189">
        <f t="shared" si="10"/>
        <v>141</v>
      </c>
      <c r="F66" s="2335">
        <v>0</v>
      </c>
      <c r="G66" s="2189">
        <v>0</v>
      </c>
      <c r="H66" s="2199">
        <f t="shared" si="11"/>
        <v>0</v>
      </c>
      <c r="I66" s="2188">
        <f t="shared" si="2"/>
        <v>54</v>
      </c>
      <c r="J66" s="2189">
        <f t="shared" si="2"/>
        <v>87</v>
      </c>
      <c r="K66" s="2189">
        <f t="shared" si="2"/>
        <v>141</v>
      </c>
    </row>
    <row r="67" spans="1:11" s="2327" customFormat="1" ht="36.950000000000003" customHeight="1">
      <c r="A67" s="2338" t="s">
        <v>1809</v>
      </c>
      <c r="B67" s="2339" t="s">
        <v>1810</v>
      </c>
      <c r="C67" s="2209">
        <v>14</v>
      </c>
      <c r="D67" s="2209">
        <v>9</v>
      </c>
      <c r="E67" s="2209">
        <f t="shared" si="10"/>
        <v>23</v>
      </c>
      <c r="F67" s="2341">
        <v>0</v>
      </c>
      <c r="G67" s="2209">
        <v>0</v>
      </c>
      <c r="H67" s="2210">
        <f t="shared" si="11"/>
        <v>0</v>
      </c>
      <c r="I67" s="2211">
        <f t="shared" si="2"/>
        <v>14</v>
      </c>
      <c r="J67" s="2209">
        <f t="shared" si="2"/>
        <v>9</v>
      </c>
      <c r="K67" s="2209">
        <f t="shared" si="2"/>
        <v>23</v>
      </c>
    </row>
    <row r="68" spans="1:11" s="2344" customFormat="1" ht="36.950000000000003" customHeight="1">
      <c r="A68" s="2355" t="s">
        <v>95</v>
      </c>
      <c r="B68" s="2359" t="s">
        <v>1813</v>
      </c>
      <c r="C68" s="2243">
        <f>SUM(C48:C67)</f>
        <v>1366</v>
      </c>
      <c r="D68" s="2243">
        <f t="shared" ref="D68:K68" si="12">SUM(D48:D67)</f>
        <v>1646</v>
      </c>
      <c r="E68" s="2243">
        <f t="shared" si="12"/>
        <v>3012</v>
      </c>
      <c r="F68" s="2243">
        <f t="shared" si="12"/>
        <v>10</v>
      </c>
      <c r="G68" s="2243">
        <f t="shared" si="12"/>
        <v>17</v>
      </c>
      <c r="H68" s="2244">
        <f t="shared" si="12"/>
        <v>27</v>
      </c>
      <c r="I68" s="2245">
        <f t="shared" si="12"/>
        <v>1376</v>
      </c>
      <c r="J68" s="2243">
        <f t="shared" si="12"/>
        <v>1663</v>
      </c>
      <c r="K68" s="2243">
        <f t="shared" si="12"/>
        <v>3039</v>
      </c>
    </row>
    <row r="69" spans="1:11" s="2327" customFormat="1" ht="36.950000000000003" customHeight="1">
      <c r="A69" s="2349" t="s">
        <v>1814</v>
      </c>
      <c r="B69" s="2360" t="s">
        <v>1919</v>
      </c>
      <c r="C69" s="2158">
        <v>80</v>
      </c>
      <c r="D69" s="2159">
        <v>91</v>
      </c>
      <c r="E69" s="2158">
        <f>SUM(C69:D69)</f>
        <v>171</v>
      </c>
      <c r="F69" s="2161">
        <v>6</v>
      </c>
      <c r="G69" s="2162">
        <v>2</v>
      </c>
      <c r="H69" s="2162">
        <f>SUM(F69:G69)</f>
        <v>8</v>
      </c>
      <c r="I69" s="2195">
        <f t="shared" si="2"/>
        <v>86</v>
      </c>
      <c r="J69" s="2185">
        <f t="shared" si="2"/>
        <v>93</v>
      </c>
      <c r="K69" s="2185">
        <f t="shared" si="2"/>
        <v>179</v>
      </c>
    </row>
    <row r="70" spans="1:11" s="2327" customFormat="1" ht="36.950000000000003" customHeight="1">
      <c r="A70" s="2247" t="s">
        <v>1816</v>
      </c>
      <c r="B70" s="2223" t="s">
        <v>1817</v>
      </c>
      <c r="C70" s="2168">
        <v>0</v>
      </c>
      <c r="D70" s="2169">
        <v>43</v>
      </c>
      <c r="E70" s="2168">
        <f>SUM(C70:D70)</f>
        <v>43</v>
      </c>
      <c r="F70" s="2170">
        <v>0</v>
      </c>
      <c r="G70" s="2171">
        <v>3</v>
      </c>
      <c r="H70" s="2171">
        <f>SUM(F70:G70)</f>
        <v>3</v>
      </c>
      <c r="I70" s="2172">
        <f t="shared" si="2"/>
        <v>0</v>
      </c>
      <c r="J70" s="2173">
        <f t="shared" si="2"/>
        <v>46</v>
      </c>
      <c r="K70" s="2173">
        <f t="shared" si="2"/>
        <v>46</v>
      </c>
    </row>
    <row r="71" spans="1:11" ht="36.950000000000003" customHeight="1">
      <c r="A71" s="2361" t="s">
        <v>1920</v>
      </c>
      <c r="B71" s="2352" t="s">
        <v>1921</v>
      </c>
      <c r="C71" s="2362">
        <v>0</v>
      </c>
      <c r="D71" s="2363">
        <v>49</v>
      </c>
      <c r="E71" s="2362">
        <f>SUM(C71:D71)</f>
        <v>49</v>
      </c>
      <c r="F71" s="2364">
        <v>0</v>
      </c>
      <c r="G71" s="2365">
        <v>2</v>
      </c>
      <c r="H71" s="2365">
        <f>SUM(F71:G71)</f>
        <v>2</v>
      </c>
      <c r="I71" s="2366">
        <f t="shared" si="2"/>
        <v>0</v>
      </c>
      <c r="J71" s="2254">
        <f t="shared" si="2"/>
        <v>51</v>
      </c>
      <c r="K71" s="2254">
        <f t="shared" si="2"/>
        <v>51</v>
      </c>
    </row>
    <row r="72" spans="1:11" s="2327" customFormat="1" ht="36.950000000000003" customHeight="1">
      <c r="A72" s="2345" t="s">
        <v>1818</v>
      </c>
      <c r="B72" s="2329" t="s">
        <v>1922</v>
      </c>
      <c r="C72" s="2186">
        <v>0</v>
      </c>
      <c r="D72" s="2334">
        <v>139</v>
      </c>
      <c r="E72" s="2186">
        <f>SUM(C72:D72)</f>
        <v>139</v>
      </c>
      <c r="F72" s="2335">
        <v>0</v>
      </c>
      <c r="G72" s="2187">
        <v>0</v>
      </c>
      <c r="H72" s="2187">
        <f>SUM(F72:G72)</f>
        <v>0</v>
      </c>
      <c r="I72" s="2188">
        <f t="shared" ref="I72:K73" si="13">C72+F72</f>
        <v>0</v>
      </c>
      <c r="J72" s="2189">
        <f t="shared" si="13"/>
        <v>139</v>
      </c>
      <c r="K72" s="2189">
        <f t="shared" si="13"/>
        <v>139</v>
      </c>
    </row>
    <row r="73" spans="1:11" ht="20.100000000000001" customHeight="1">
      <c r="A73" s="2190" t="s">
        <v>1826</v>
      </c>
      <c r="B73" s="2184" t="s">
        <v>1827</v>
      </c>
      <c r="C73" s="4928">
        <v>0</v>
      </c>
      <c r="D73" s="4928">
        <v>222</v>
      </c>
      <c r="E73" s="4928">
        <f>SUM(C73:D73)</f>
        <v>222</v>
      </c>
      <c r="F73" s="4928">
        <v>0</v>
      </c>
      <c r="G73" s="4928">
        <v>0</v>
      </c>
      <c r="H73" s="4936">
        <f>SUM(F73:G73)</f>
        <v>0</v>
      </c>
      <c r="I73" s="4938">
        <f t="shared" si="13"/>
        <v>0</v>
      </c>
      <c r="J73" s="4928">
        <f t="shared" si="13"/>
        <v>222</v>
      </c>
      <c r="K73" s="4928">
        <f t="shared" si="13"/>
        <v>222</v>
      </c>
    </row>
    <row r="74" spans="1:11" ht="20.100000000000001" customHeight="1">
      <c r="A74" s="2282" t="s">
        <v>1675</v>
      </c>
      <c r="B74" s="2367" t="s">
        <v>1676</v>
      </c>
      <c r="C74" s="4931"/>
      <c r="D74" s="4931"/>
      <c r="E74" s="4931"/>
      <c r="F74" s="4931"/>
      <c r="G74" s="4931"/>
      <c r="H74" s="4933"/>
      <c r="I74" s="4935"/>
      <c r="J74" s="4931"/>
      <c r="K74" s="4931"/>
    </row>
    <row r="75" spans="1:11" s="2327" customFormat="1" ht="36.950000000000003" customHeight="1">
      <c r="A75" s="2247" t="s">
        <v>1923</v>
      </c>
      <c r="B75" s="2223" t="s">
        <v>1825</v>
      </c>
      <c r="C75" s="2168">
        <v>0</v>
      </c>
      <c r="D75" s="2168">
        <v>15</v>
      </c>
      <c r="E75" s="2168">
        <f t="shared" ref="E75:E80" si="14">SUM(C75:D75)</f>
        <v>15</v>
      </c>
      <c r="F75" s="2168">
        <v>0</v>
      </c>
      <c r="G75" s="2168">
        <v>0</v>
      </c>
      <c r="H75" s="2171">
        <f t="shared" ref="H75:H80" si="15">SUM(F75:G75)</f>
        <v>0</v>
      </c>
      <c r="I75" s="2172">
        <f t="shared" ref="I75:K80" si="16">SUM(C75+F75)</f>
        <v>0</v>
      </c>
      <c r="J75" s="2168">
        <f t="shared" si="16"/>
        <v>15</v>
      </c>
      <c r="K75" s="2168">
        <f>SUM(I75:J75)</f>
        <v>15</v>
      </c>
    </row>
    <row r="76" spans="1:11" s="2327" customFormat="1" ht="36.950000000000003" customHeight="1">
      <c r="A76" s="2247" t="s">
        <v>1828</v>
      </c>
      <c r="B76" s="2223" t="s">
        <v>1924</v>
      </c>
      <c r="C76" s="2186">
        <v>0</v>
      </c>
      <c r="D76" s="2186">
        <v>43</v>
      </c>
      <c r="E76" s="2168">
        <f t="shared" si="14"/>
        <v>43</v>
      </c>
      <c r="F76" s="2186">
        <v>0</v>
      </c>
      <c r="G76" s="2186">
        <v>0</v>
      </c>
      <c r="H76" s="2171">
        <f t="shared" si="15"/>
        <v>0</v>
      </c>
      <c r="I76" s="2172">
        <f t="shared" si="16"/>
        <v>0</v>
      </c>
      <c r="J76" s="2168">
        <f t="shared" si="16"/>
        <v>43</v>
      </c>
      <c r="K76" s="2168">
        <f>SUM(I76:J76)</f>
        <v>43</v>
      </c>
    </row>
    <row r="77" spans="1:11" s="2327" customFormat="1" ht="36.950000000000003" customHeight="1">
      <c r="A77" s="2193" t="s">
        <v>1832</v>
      </c>
      <c r="B77" s="2223" t="s">
        <v>1833</v>
      </c>
      <c r="C77" s="2186">
        <v>15</v>
      </c>
      <c r="D77" s="2186">
        <v>45</v>
      </c>
      <c r="E77" s="2168">
        <f t="shared" si="14"/>
        <v>60</v>
      </c>
      <c r="F77" s="2186">
        <v>0</v>
      </c>
      <c r="G77" s="2186">
        <v>0</v>
      </c>
      <c r="H77" s="2171">
        <f t="shared" si="15"/>
        <v>0</v>
      </c>
      <c r="I77" s="2172">
        <f t="shared" si="16"/>
        <v>15</v>
      </c>
      <c r="J77" s="2168">
        <f t="shared" si="16"/>
        <v>45</v>
      </c>
      <c r="K77" s="2168">
        <f t="shared" si="16"/>
        <v>60</v>
      </c>
    </row>
    <row r="78" spans="1:11" s="2327" customFormat="1" ht="36.950000000000003" customHeight="1">
      <c r="A78" s="2193" t="s">
        <v>1830</v>
      </c>
      <c r="B78" s="2223" t="s">
        <v>1831</v>
      </c>
      <c r="C78" s="2186">
        <v>0</v>
      </c>
      <c r="D78" s="2186">
        <v>1</v>
      </c>
      <c r="E78" s="2168">
        <f t="shared" si="14"/>
        <v>1</v>
      </c>
      <c r="F78" s="2186">
        <v>0</v>
      </c>
      <c r="G78" s="2186">
        <v>0</v>
      </c>
      <c r="H78" s="2171">
        <f t="shared" si="15"/>
        <v>0</v>
      </c>
      <c r="I78" s="2172">
        <f t="shared" si="16"/>
        <v>0</v>
      </c>
      <c r="J78" s="2168">
        <f t="shared" si="16"/>
        <v>1</v>
      </c>
      <c r="K78" s="2168">
        <f t="shared" si="16"/>
        <v>1</v>
      </c>
    </row>
    <row r="79" spans="1:11" s="2327" customFormat="1" ht="36.950000000000003" customHeight="1">
      <c r="A79" s="2345" t="s">
        <v>1836</v>
      </c>
      <c r="B79" s="2346" t="s">
        <v>1925</v>
      </c>
      <c r="C79" s="2186">
        <v>0</v>
      </c>
      <c r="D79" s="2186">
        <v>33</v>
      </c>
      <c r="E79" s="2186">
        <f t="shared" si="14"/>
        <v>33</v>
      </c>
      <c r="F79" s="2186">
        <v>0</v>
      </c>
      <c r="G79" s="2186">
        <v>0</v>
      </c>
      <c r="H79" s="2187">
        <f t="shared" si="15"/>
        <v>0</v>
      </c>
      <c r="I79" s="2188">
        <f t="shared" si="16"/>
        <v>0</v>
      </c>
      <c r="J79" s="2186">
        <f t="shared" si="16"/>
        <v>33</v>
      </c>
      <c r="K79" s="2186">
        <f>SUM(I79:J79)</f>
        <v>33</v>
      </c>
    </row>
    <row r="80" spans="1:11" s="2327" customFormat="1" ht="36.950000000000003" customHeight="1">
      <c r="A80" s="2338" t="s">
        <v>1926</v>
      </c>
      <c r="B80" s="2368" t="s">
        <v>1927</v>
      </c>
      <c r="C80" s="2340">
        <v>0</v>
      </c>
      <c r="D80" s="2340">
        <v>23</v>
      </c>
      <c r="E80" s="2340">
        <f t="shared" si="14"/>
        <v>23</v>
      </c>
      <c r="F80" s="2340">
        <v>0</v>
      </c>
      <c r="G80" s="2340">
        <v>0</v>
      </c>
      <c r="H80" s="2296">
        <f t="shared" si="15"/>
        <v>0</v>
      </c>
      <c r="I80" s="2211">
        <f t="shared" si="16"/>
        <v>0</v>
      </c>
      <c r="J80" s="2340">
        <f t="shared" si="16"/>
        <v>23</v>
      </c>
      <c r="K80" s="2340">
        <f>SUM(I80:J80)</f>
        <v>23</v>
      </c>
    </row>
    <row r="81" spans="1:11" s="2327" customFormat="1" ht="36.950000000000003" customHeight="1">
      <c r="A81" s="2347" t="s">
        <v>95</v>
      </c>
      <c r="B81" s="2348" t="s">
        <v>1840</v>
      </c>
      <c r="C81" s="2274">
        <f t="shared" ref="C81:K81" si="17">SUM(C69:C80)</f>
        <v>95</v>
      </c>
      <c r="D81" s="2274">
        <f t="shared" si="17"/>
        <v>704</v>
      </c>
      <c r="E81" s="2274">
        <f t="shared" si="17"/>
        <v>799</v>
      </c>
      <c r="F81" s="2274">
        <f t="shared" si="17"/>
        <v>6</v>
      </c>
      <c r="G81" s="2274">
        <f t="shared" si="17"/>
        <v>7</v>
      </c>
      <c r="H81" s="2275">
        <f t="shared" si="17"/>
        <v>13</v>
      </c>
      <c r="I81" s="2245">
        <f t="shared" si="17"/>
        <v>101</v>
      </c>
      <c r="J81" s="2274">
        <f t="shared" si="17"/>
        <v>711</v>
      </c>
      <c r="K81" s="2274">
        <f t="shared" si="17"/>
        <v>812</v>
      </c>
    </row>
    <row r="82" spans="1:11" s="2327" customFormat="1" ht="36.950000000000003" customHeight="1">
      <c r="A82" s="2369" t="s">
        <v>1841</v>
      </c>
      <c r="B82" s="2370" t="s">
        <v>1842</v>
      </c>
      <c r="C82" s="2222">
        <v>0</v>
      </c>
      <c r="D82" s="2222">
        <v>13</v>
      </c>
      <c r="E82" s="2222">
        <f>SUM(C82:D82)</f>
        <v>13</v>
      </c>
      <c r="F82" s="2222">
        <v>0</v>
      </c>
      <c r="G82" s="2222">
        <v>0</v>
      </c>
      <c r="H82" s="2163">
        <f>SUM(F82:G82)</f>
        <v>0</v>
      </c>
      <c r="I82" s="2221">
        <f>C82+F82</f>
        <v>0</v>
      </c>
      <c r="J82" s="2222">
        <f>SUM(D82+G82)</f>
        <v>13</v>
      </c>
      <c r="K82" s="2222">
        <f>SUM(E82+H82)</f>
        <v>13</v>
      </c>
    </row>
    <row r="83" spans="1:11" s="2327" customFormat="1" ht="36.950000000000003" customHeight="1">
      <c r="A83" s="2371" t="s">
        <v>1928</v>
      </c>
      <c r="B83" s="2285" t="s">
        <v>1848</v>
      </c>
      <c r="C83" s="2209">
        <v>14</v>
      </c>
      <c r="D83" s="2209">
        <v>0</v>
      </c>
      <c r="E83" s="2209">
        <f>SUM(C83:D83)</f>
        <v>14</v>
      </c>
      <c r="F83" s="2209">
        <v>0</v>
      </c>
      <c r="G83" s="2209">
        <v>0</v>
      </c>
      <c r="H83" s="2296">
        <f>SUM(F83:G83)</f>
        <v>0</v>
      </c>
      <c r="I83" s="2211">
        <f>C83+F83</f>
        <v>14</v>
      </c>
      <c r="J83" s="2209">
        <f>SUM(D83+G83)</f>
        <v>0</v>
      </c>
      <c r="K83" s="2209">
        <f>SUM(E83+H83)</f>
        <v>14</v>
      </c>
    </row>
    <row r="84" spans="1:11" s="2344" customFormat="1" ht="36.950000000000003" customHeight="1">
      <c r="A84" s="2347" t="s">
        <v>95</v>
      </c>
      <c r="B84" s="2348" t="s">
        <v>1840</v>
      </c>
      <c r="C84" s="2274">
        <f>SUM(C82:C83)</f>
        <v>14</v>
      </c>
      <c r="D84" s="2274">
        <f t="shared" ref="D84:K84" si="18">SUM(D82:D83)</f>
        <v>13</v>
      </c>
      <c r="E84" s="2274">
        <f t="shared" si="18"/>
        <v>27</v>
      </c>
      <c r="F84" s="2274">
        <f t="shared" si="18"/>
        <v>0</v>
      </c>
      <c r="G84" s="2274">
        <f t="shared" si="18"/>
        <v>0</v>
      </c>
      <c r="H84" s="2275">
        <f t="shared" si="18"/>
        <v>0</v>
      </c>
      <c r="I84" s="2245">
        <f t="shared" si="18"/>
        <v>14</v>
      </c>
      <c r="J84" s="2274">
        <f t="shared" si="18"/>
        <v>13</v>
      </c>
      <c r="K84" s="2274">
        <f t="shared" si="18"/>
        <v>27</v>
      </c>
    </row>
    <row r="85" spans="1:11" s="2378" customFormat="1" ht="36.950000000000003" customHeight="1">
      <c r="A85" s="2372" t="s">
        <v>1851</v>
      </c>
      <c r="B85" s="2373" t="s">
        <v>1852</v>
      </c>
      <c r="C85" s="2374">
        <v>8</v>
      </c>
      <c r="D85" s="2374">
        <v>0</v>
      </c>
      <c r="E85" s="2374">
        <f>SUM(C85:D85)</f>
        <v>8</v>
      </c>
      <c r="F85" s="2374">
        <v>0</v>
      </c>
      <c r="G85" s="2374">
        <v>0</v>
      </c>
      <c r="H85" s="2375">
        <f>SUM(F85:G85)</f>
        <v>0</v>
      </c>
      <c r="I85" s="2376">
        <f>C85+F85</f>
        <v>8</v>
      </c>
      <c r="J85" s="2377">
        <f t="shared" ref="J85:K85" si="19">D85+G85</f>
        <v>0</v>
      </c>
      <c r="K85" s="2377">
        <f t="shared" si="19"/>
        <v>8</v>
      </c>
    </row>
    <row r="86" spans="1:11" s="2378" customFormat="1" ht="36.950000000000003" customHeight="1" thickBot="1">
      <c r="A86" s="2347" t="s">
        <v>95</v>
      </c>
      <c r="B86" s="2348" t="s">
        <v>1840</v>
      </c>
      <c r="C86" s="2379">
        <f>SUM(C85)</f>
        <v>8</v>
      </c>
      <c r="D86" s="2379">
        <f t="shared" ref="D86:K86" si="20">SUM(D85)</f>
        <v>0</v>
      </c>
      <c r="E86" s="2379">
        <f t="shared" si="20"/>
        <v>8</v>
      </c>
      <c r="F86" s="2379">
        <f t="shared" si="20"/>
        <v>0</v>
      </c>
      <c r="G86" s="2379">
        <f t="shared" si="20"/>
        <v>0</v>
      </c>
      <c r="H86" s="2380">
        <f t="shared" si="20"/>
        <v>0</v>
      </c>
      <c r="I86" s="2381">
        <f t="shared" si="20"/>
        <v>8</v>
      </c>
      <c r="J86" s="2379">
        <f t="shared" si="20"/>
        <v>0</v>
      </c>
      <c r="K86" s="2379">
        <f t="shared" si="20"/>
        <v>8</v>
      </c>
    </row>
    <row r="87" spans="1:11" s="2344" customFormat="1" ht="36.950000000000003" customHeight="1">
      <c r="A87" s="2382" t="s">
        <v>1855</v>
      </c>
      <c r="B87" s="2383" t="s">
        <v>1856</v>
      </c>
      <c r="C87" s="2384">
        <f t="shared" ref="C87:K87" si="21">C25+C33+C47+C68+C81+C84+C86</f>
        <v>3007</v>
      </c>
      <c r="D87" s="2384">
        <f t="shared" si="21"/>
        <v>3454</v>
      </c>
      <c r="E87" s="2384">
        <f t="shared" si="21"/>
        <v>6461</v>
      </c>
      <c r="F87" s="2384">
        <f t="shared" si="21"/>
        <v>49</v>
      </c>
      <c r="G87" s="2384">
        <f t="shared" si="21"/>
        <v>58</v>
      </c>
      <c r="H87" s="2385">
        <f t="shared" si="21"/>
        <v>107</v>
      </c>
      <c r="I87" s="2386">
        <f t="shared" si="21"/>
        <v>3056</v>
      </c>
      <c r="J87" s="2384">
        <f t="shared" si="21"/>
        <v>3512</v>
      </c>
      <c r="K87" s="2384">
        <f t="shared" si="21"/>
        <v>6568</v>
      </c>
    </row>
    <row r="88" spans="1:11" ht="35.1" customHeight="1">
      <c r="A88" s="4948" t="s">
        <v>1929</v>
      </c>
      <c r="B88" s="4948"/>
      <c r="C88" s="4948"/>
      <c r="D88" s="4948"/>
      <c r="E88" s="4948"/>
      <c r="F88" s="4948"/>
      <c r="G88" s="4948"/>
      <c r="H88" s="4948"/>
      <c r="I88" s="4948"/>
      <c r="J88" s="4948"/>
      <c r="K88" s="4948"/>
    </row>
    <row r="89" spans="1:11">
      <c r="A89" s="2387"/>
      <c r="B89" s="2388"/>
      <c r="C89" s="2388"/>
      <c r="D89" s="2388"/>
      <c r="E89" s="2388"/>
      <c r="F89" s="2388"/>
      <c r="G89" s="2388"/>
      <c r="H89" s="2388"/>
      <c r="I89" s="2388"/>
      <c r="J89" s="2388"/>
    </row>
    <row r="90" spans="1:11">
      <c r="A90" s="2389"/>
      <c r="B90" s="2388"/>
      <c r="C90" s="2388"/>
      <c r="D90" s="2388"/>
      <c r="E90" s="2388"/>
      <c r="F90" s="2388"/>
      <c r="G90" s="2388"/>
      <c r="H90" s="2388"/>
      <c r="I90" s="2388"/>
      <c r="J90" s="2388"/>
    </row>
    <row r="91" spans="1:11">
      <c r="A91" s="2387"/>
      <c r="B91" s="2388"/>
      <c r="C91" s="2388"/>
      <c r="D91" s="2388"/>
      <c r="E91" s="2388"/>
      <c r="F91" s="2388"/>
      <c r="G91" s="2388"/>
      <c r="H91" s="2388"/>
      <c r="I91" s="2388"/>
      <c r="J91" s="2388"/>
    </row>
    <row r="92" spans="1:11">
      <c r="A92" s="2389"/>
      <c r="B92" s="2388"/>
      <c r="C92" s="2388"/>
      <c r="D92" s="2388"/>
      <c r="E92" s="2388"/>
      <c r="F92" s="2388"/>
      <c r="G92" s="2388"/>
      <c r="H92" s="2388"/>
      <c r="I92" s="2388"/>
      <c r="J92" s="2388"/>
    </row>
    <row r="93" spans="1:11">
      <c r="A93" s="2388"/>
      <c r="B93" s="2390"/>
      <c r="C93" s="2390"/>
      <c r="D93" s="2390"/>
      <c r="E93" s="2390"/>
      <c r="F93" s="2390"/>
      <c r="G93" s="2390"/>
      <c r="H93" s="2390"/>
      <c r="I93" s="2390"/>
      <c r="J93" s="2390"/>
    </row>
    <row r="94" spans="1:11">
      <c r="A94" s="2387"/>
      <c r="B94" s="2390"/>
      <c r="C94" s="2390"/>
      <c r="D94" s="2390"/>
      <c r="E94" s="2390"/>
      <c r="F94" s="2390"/>
      <c r="G94" s="2390"/>
      <c r="H94" s="2390"/>
      <c r="I94" s="2390"/>
      <c r="J94" s="2390"/>
    </row>
    <row r="95" spans="1:11">
      <c r="A95" s="2389"/>
      <c r="B95" s="2390"/>
      <c r="C95" s="2390"/>
      <c r="D95" s="2390"/>
      <c r="E95" s="2390"/>
      <c r="F95" s="2390"/>
      <c r="G95" s="2390"/>
      <c r="H95" s="2390"/>
      <c r="I95" s="2390"/>
      <c r="J95" s="2390"/>
    </row>
    <row r="96" spans="1:11">
      <c r="A96" s="2387"/>
      <c r="B96" s="2390"/>
      <c r="C96" s="2390"/>
      <c r="D96" s="2390"/>
      <c r="E96" s="2390"/>
      <c r="F96" s="2390"/>
      <c r="G96" s="2390"/>
      <c r="H96" s="2390"/>
      <c r="I96" s="2390"/>
      <c r="J96" s="2390"/>
    </row>
    <row r="97" spans="1:10">
      <c r="A97" s="2389"/>
      <c r="B97" s="2390"/>
      <c r="C97" s="2390"/>
      <c r="D97" s="2390"/>
      <c r="E97" s="2390"/>
      <c r="F97" s="2390"/>
      <c r="G97" s="2390"/>
      <c r="H97" s="2390"/>
      <c r="I97" s="2390"/>
      <c r="J97" s="2390"/>
    </row>
    <row r="98" spans="1:10">
      <c r="A98" s="2387"/>
      <c r="B98" s="2390"/>
      <c r="C98" s="2390"/>
      <c r="D98" s="2390"/>
      <c r="E98" s="2390"/>
      <c r="F98" s="2390"/>
      <c r="G98" s="2390"/>
      <c r="H98" s="2390"/>
      <c r="I98" s="2390"/>
      <c r="J98" s="2390"/>
    </row>
    <row r="99" spans="1:10">
      <c r="A99" s="2389"/>
      <c r="B99" s="2390"/>
      <c r="C99" s="2390"/>
      <c r="D99" s="2390"/>
      <c r="E99" s="2390"/>
      <c r="F99" s="2390"/>
      <c r="G99" s="2390"/>
      <c r="H99" s="2390"/>
      <c r="I99" s="2390"/>
      <c r="J99" s="2390"/>
    </row>
    <row r="100" spans="1:10">
      <c r="A100" s="2387"/>
      <c r="B100" s="2390"/>
      <c r="C100" s="2390"/>
      <c r="D100" s="2390"/>
      <c r="E100" s="2390"/>
      <c r="F100" s="2390"/>
      <c r="G100" s="2390"/>
      <c r="H100" s="2390"/>
      <c r="I100" s="2390"/>
      <c r="J100" s="2390"/>
    </row>
    <row r="101" spans="1:10">
      <c r="A101" s="2389"/>
      <c r="B101" s="2390"/>
      <c r="C101" s="2390"/>
      <c r="D101" s="2390"/>
      <c r="E101" s="2390"/>
      <c r="F101" s="2390"/>
      <c r="G101" s="2390"/>
      <c r="H101" s="2390"/>
      <c r="I101" s="2390"/>
      <c r="J101" s="2390"/>
    </row>
    <row r="102" spans="1:10">
      <c r="A102" s="2387"/>
      <c r="B102" s="2388"/>
      <c r="C102" s="2388"/>
      <c r="D102" s="2388"/>
      <c r="E102" s="2388"/>
      <c r="F102" s="2388"/>
      <c r="G102" s="2388"/>
      <c r="H102" s="2388"/>
      <c r="I102" s="2388"/>
      <c r="J102" s="2388"/>
    </row>
    <row r="103" spans="1:10">
      <c r="A103" s="2389"/>
      <c r="B103" s="2388"/>
      <c r="C103" s="2388"/>
      <c r="D103" s="2388"/>
      <c r="E103" s="2388"/>
      <c r="F103" s="2388"/>
      <c r="G103" s="2388"/>
      <c r="H103" s="2388"/>
      <c r="I103" s="2388"/>
      <c r="J103" s="2388"/>
    </row>
    <row r="104" spans="1:10">
      <c r="A104" s="2387"/>
      <c r="B104" s="2390"/>
      <c r="C104" s="2390"/>
      <c r="D104" s="2390"/>
      <c r="E104" s="2390"/>
      <c r="F104" s="2390"/>
      <c r="G104" s="2390"/>
      <c r="H104" s="2390"/>
      <c r="I104" s="2390"/>
      <c r="J104" s="2390"/>
    </row>
    <row r="105" spans="1:10">
      <c r="A105" s="2389"/>
      <c r="B105" s="2390"/>
      <c r="C105" s="2390"/>
      <c r="D105" s="2390"/>
      <c r="E105" s="2390"/>
      <c r="F105" s="2390"/>
      <c r="G105" s="2390"/>
      <c r="H105" s="2390"/>
      <c r="I105" s="2390"/>
      <c r="J105" s="2390"/>
    </row>
    <row r="106" spans="1:10">
      <c r="A106" s="2387"/>
      <c r="B106" s="2388"/>
      <c r="C106" s="2388"/>
      <c r="D106" s="2388"/>
      <c r="E106" s="2388"/>
      <c r="F106" s="2388"/>
      <c r="G106" s="2388"/>
      <c r="H106" s="2388"/>
      <c r="I106" s="2388"/>
      <c r="J106" s="2388"/>
    </row>
    <row r="107" spans="1:10">
      <c r="A107" s="2389"/>
      <c r="B107" s="2388"/>
      <c r="C107" s="2388"/>
      <c r="D107" s="2388"/>
      <c r="E107" s="2388"/>
      <c r="F107" s="2388"/>
      <c r="G107" s="2388"/>
      <c r="H107" s="2388"/>
      <c r="I107" s="2388"/>
      <c r="J107" s="2388"/>
    </row>
    <row r="108" spans="1:10">
      <c r="A108" s="2391"/>
      <c r="B108" s="2390"/>
      <c r="C108" s="2390"/>
      <c r="D108" s="2390"/>
      <c r="E108" s="2390"/>
      <c r="F108" s="2390"/>
      <c r="G108" s="2390"/>
      <c r="H108" s="2390"/>
      <c r="I108" s="2390"/>
      <c r="J108" s="2390"/>
    </row>
    <row r="109" spans="1:10">
      <c r="A109" s="2390"/>
      <c r="B109" s="2390"/>
      <c r="C109" s="2390"/>
      <c r="D109" s="2390"/>
      <c r="E109" s="2390"/>
      <c r="F109" s="2390"/>
      <c r="G109" s="2390"/>
      <c r="H109" s="2390"/>
      <c r="I109" s="2390"/>
      <c r="J109" s="2390"/>
    </row>
    <row r="110" spans="1:10">
      <c r="A110" s="2391"/>
      <c r="B110" s="2390"/>
      <c r="C110" s="2390"/>
      <c r="D110" s="2390"/>
      <c r="E110" s="2390"/>
      <c r="F110" s="2390"/>
      <c r="G110" s="2390"/>
      <c r="H110" s="2390"/>
      <c r="I110" s="2390"/>
      <c r="J110" s="2390"/>
    </row>
    <row r="111" spans="1:10">
      <c r="A111" s="2390"/>
      <c r="B111" s="2390"/>
      <c r="C111" s="2390"/>
      <c r="D111" s="2390"/>
      <c r="E111" s="2390"/>
      <c r="F111" s="2390"/>
      <c r="G111" s="2390"/>
      <c r="H111" s="2390"/>
      <c r="I111" s="2390"/>
      <c r="J111" s="2390"/>
    </row>
    <row r="112" spans="1:10">
      <c r="A112" s="2391"/>
      <c r="B112" s="2390"/>
      <c r="C112" s="2390"/>
      <c r="D112" s="2390"/>
      <c r="E112" s="2390"/>
      <c r="F112" s="2390"/>
      <c r="G112" s="2390"/>
      <c r="H112" s="2390"/>
      <c r="I112" s="2390"/>
      <c r="J112" s="2390"/>
    </row>
    <row r="113" spans="1:10">
      <c r="A113" s="2390"/>
      <c r="B113" s="2390"/>
      <c r="C113" s="2390"/>
      <c r="D113" s="2390"/>
      <c r="E113" s="2390"/>
      <c r="F113" s="2390"/>
      <c r="G113" s="2390"/>
      <c r="H113" s="2390"/>
      <c r="I113" s="2390"/>
      <c r="J113" s="2390"/>
    </row>
    <row r="114" spans="1:10">
      <c r="A114" s="2391"/>
      <c r="B114" s="2390"/>
      <c r="C114" s="2390"/>
      <c r="D114" s="2390"/>
      <c r="E114" s="2390"/>
      <c r="F114" s="2390"/>
      <c r="G114" s="2390"/>
      <c r="H114" s="2390"/>
      <c r="I114" s="2390"/>
      <c r="J114" s="2390"/>
    </row>
    <row r="115" spans="1:10">
      <c r="A115" s="2390"/>
      <c r="B115" s="2388"/>
      <c r="C115" s="2388"/>
      <c r="D115" s="2388"/>
      <c r="E115" s="2388"/>
      <c r="F115" s="2388"/>
      <c r="G115" s="2388"/>
      <c r="H115" s="2388"/>
      <c r="I115" s="2388"/>
      <c r="J115" s="2388"/>
    </row>
    <row r="116" spans="1:10">
      <c r="A116" s="2391"/>
      <c r="B116" s="2388"/>
      <c r="C116" s="2388"/>
      <c r="D116" s="2388"/>
      <c r="E116" s="2388"/>
      <c r="F116" s="2388"/>
      <c r="G116" s="2388"/>
      <c r="H116" s="2388"/>
      <c r="I116" s="2388"/>
      <c r="J116" s="2388"/>
    </row>
    <row r="117" spans="1:10">
      <c r="A117" s="2388"/>
      <c r="B117" s="2390"/>
      <c r="C117" s="2390"/>
      <c r="D117" s="2390"/>
      <c r="E117" s="2390"/>
      <c r="F117" s="2390"/>
      <c r="G117" s="2390"/>
      <c r="H117" s="2390"/>
      <c r="I117" s="2390"/>
      <c r="J117" s="2390"/>
    </row>
    <row r="118" spans="1:10">
      <c r="A118" s="2388"/>
      <c r="B118" s="2390"/>
      <c r="C118" s="2390"/>
      <c r="D118" s="2390"/>
      <c r="E118" s="2390"/>
      <c r="F118" s="2390"/>
      <c r="G118" s="2390"/>
      <c r="H118" s="2390"/>
      <c r="I118" s="2390"/>
      <c r="J118" s="2390"/>
    </row>
  </sheetData>
  <mergeCells count="30">
    <mergeCell ref="A1:K1"/>
    <mergeCell ref="A2:K2"/>
    <mergeCell ref="C17:C18"/>
    <mergeCell ref="D17:D18"/>
    <mergeCell ref="E17:E18"/>
    <mergeCell ref="F17:F18"/>
    <mergeCell ref="G17:G18"/>
    <mergeCell ref="H17:H18"/>
    <mergeCell ref="I17:I18"/>
    <mergeCell ref="J17:J18"/>
    <mergeCell ref="K17:K18"/>
    <mergeCell ref="C54:C55"/>
    <mergeCell ref="D54:D55"/>
    <mergeCell ref="E54:E55"/>
    <mergeCell ref="F54:F55"/>
    <mergeCell ref="G54:G55"/>
    <mergeCell ref="H54:H55"/>
    <mergeCell ref="I54:I55"/>
    <mergeCell ref="J54:J55"/>
    <mergeCell ref="K54:K55"/>
    <mergeCell ref="I73:I74"/>
    <mergeCell ref="J73:J74"/>
    <mergeCell ref="K73:K74"/>
    <mergeCell ref="A88:K88"/>
    <mergeCell ref="C73:C74"/>
    <mergeCell ref="D73:D74"/>
    <mergeCell ref="E73:E74"/>
    <mergeCell ref="F73:F74"/>
    <mergeCell ref="G73:G74"/>
    <mergeCell ref="H73:H74"/>
  </mergeCells>
  <printOptions horizontalCentered="1" verticalCentered="1"/>
  <pageMargins left="0.55118110236220474" right="0.55118110236220474" top="0.39370078740157483" bottom="0.19685039370078741" header="0.51181102362204722" footer="0.51181102362204722"/>
  <pageSetup paperSize="9" scale="50" orientation="portrait" verticalDpi="300" r:id="rId1"/>
  <headerFooter alignWithMargins="0"/>
  <rowBreaks count="1" manualBreakCount="1">
    <brk id="47" max="10"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D34A-101F-4E12-ACF5-C380F27C155F}">
  <dimension ref="A1:E58"/>
  <sheetViews>
    <sheetView showGridLines="0" workbookViewId="0">
      <selection activeCell="E5" sqref="E5"/>
    </sheetView>
  </sheetViews>
  <sheetFormatPr defaultRowHeight="15"/>
  <cols>
    <col min="1" max="1" width="13.140625" bestFit="1" customWidth="1"/>
    <col min="2" max="2" width="3.85546875" bestFit="1" customWidth="1"/>
    <col min="3" max="3" width="25.5703125" customWidth="1"/>
    <col min="4" max="4" width="36.28515625" customWidth="1"/>
    <col min="5" max="5" width="22.42578125" customWidth="1"/>
  </cols>
  <sheetData>
    <row r="1" spans="1:5" ht="18">
      <c r="A1" s="4956" t="s">
        <v>1930</v>
      </c>
      <c r="B1" s="4956"/>
      <c r="C1" s="4956"/>
      <c r="D1" s="4956"/>
      <c r="E1" s="4956"/>
    </row>
    <row r="2" spans="1:5" ht="18">
      <c r="A2" s="4957" t="s">
        <v>1931</v>
      </c>
      <c r="B2" s="4957"/>
      <c r="C2" s="4957"/>
      <c r="D2" s="4957"/>
      <c r="E2" s="4957"/>
    </row>
    <row r="3" spans="1:5">
      <c r="A3" s="2392" t="s">
        <v>1932</v>
      </c>
      <c r="B3" s="2393"/>
      <c r="C3" s="2392"/>
      <c r="D3" s="2394"/>
      <c r="E3" s="2395" t="s">
        <v>1933</v>
      </c>
    </row>
    <row r="4" spans="1:5" ht="36">
      <c r="A4" s="2396" t="s">
        <v>1934</v>
      </c>
      <c r="B4" s="4958" t="s">
        <v>1935</v>
      </c>
      <c r="C4" s="4959"/>
      <c r="D4" s="2397" t="s">
        <v>1936</v>
      </c>
      <c r="E4" s="2398" t="s">
        <v>1937</v>
      </c>
    </row>
    <row r="5" spans="1:5" ht="16.5">
      <c r="A5" s="4951" t="s">
        <v>1938</v>
      </c>
      <c r="B5" s="2399">
        <v>1</v>
      </c>
      <c r="C5" s="2400" t="s">
        <v>1176</v>
      </c>
      <c r="D5" s="2401" t="s">
        <v>1939</v>
      </c>
      <c r="E5" s="2399">
        <v>2014</v>
      </c>
    </row>
    <row r="6" spans="1:5" ht="16.5">
      <c r="A6" s="4953"/>
      <c r="B6" s="2402">
        <v>2</v>
      </c>
      <c r="C6" s="2403" t="s">
        <v>1940</v>
      </c>
      <c r="D6" s="2404" t="s">
        <v>1941</v>
      </c>
      <c r="E6" s="2402">
        <v>2010</v>
      </c>
    </row>
    <row r="7" spans="1:5" ht="16.5">
      <c r="A7" s="4953"/>
      <c r="B7" s="2402">
        <v>3</v>
      </c>
      <c r="C7" s="2403" t="s">
        <v>1942</v>
      </c>
      <c r="D7" s="2404" t="s">
        <v>1943</v>
      </c>
      <c r="E7" s="2402">
        <v>2010</v>
      </c>
    </row>
    <row r="8" spans="1:5" ht="16.5">
      <c r="A8" s="4953"/>
      <c r="B8" s="2405">
        <v>4</v>
      </c>
      <c r="C8" s="2406" t="s">
        <v>1944</v>
      </c>
      <c r="D8" s="2407" t="s">
        <v>1945</v>
      </c>
      <c r="E8" s="2405">
        <v>2010</v>
      </c>
    </row>
    <row r="9" spans="1:5" ht="16.5">
      <c r="A9" s="4953"/>
      <c r="B9" s="2405">
        <v>5</v>
      </c>
      <c r="C9" s="2406" t="s">
        <v>1946</v>
      </c>
      <c r="D9" s="2407" t="s">
        <v>1947</v>
      </c>
      <c r="E9" s="2405">
        <v>2014</v>
      </c>
    </row>
    <row r="10" spans="1:5" ht="16.5">
      <c r="A10" s="4953"/>
      <c r="B10" s="2405">
        <v>6</v>
      </c>
      <c r="C10" s="2406" t="s">
        <v>1948</v>
      </c>
      <c r="D10" s="2407" t="s">
        <v>1949</v>
      </c>
      <c r="E10" s="2405">
        <v>2012</v>
      </c>
    </row>
    <row r="11" spans="1:5" ht="16.5">
      <c r="A11" s="4953"/>
      <c r="B11" s="2405">
        <v>7</v>
      </c>
      <c r="C11" s="2406" t="s">
        <v>1950</v>
      </c>
      <c r="D11" s="2407" t="s">
        <v>1951</v>
      </c>
      <c r="E11" s="2405">
        <v>2012</v>
      </c>
    </row>
    <row r="12" spans="1:5" ht="33">
      <c r="A12" s="4953"/>
      <c r="B12" s="2405">
        <v>8</v>
      </c>
      <c r="C12" s="2406" t="s">
        <v>1952</v>
      </c>
      <c r="D12" s="2407" t="s">
        <v>1953</v>
      </c>
      <c r="E12" s="2405">
        <v>2012</v>
      </c>
    </row>
    <row r="13" spans="1:5" ht="16.5">
      <c r="A13" s="4953"/>
      <c r="B13" s="2408">
        <v>9</v>
      </c>
      <c r="C13" s="2409" t="s">
        <v>1954</v>
      </c>
      <c r="D13" s="2410" t="s">
        <v>1955</v>
      </c>
      <c r="E13" s="2408">
        <v>2012</v>
      </c>
    </row>
    <row r="14" spans="1:5" ht="16.5">
      <c r="A14" s="4952"/>
      <c r="B14" s="2411">
        <v>10</v>
      </c>
      <c r="C14" s="2412" t="s">
        <v>1956</v>
      </c>
      <c r="D14" s="2413" t="s">
        <v>1957</v>
      </c>
      <c r="E14" s="2411">
        <v>2013</v>
      </c>
    </row>
    <row r="15" spans="1:5" ht="16.5">
      <c r="A15" s="4951" t="s">
        <v>1958</v>
      </c>
      <c r="B15" s="2414">
        <v>11</v>
      </c>
      <c r="C15" s="2415" t="s">
        <v>1959</v>
      </c>
      <c r="D15" s="2416" t="s">
        <v>1960</v>
      </c>
      <c r="E15" s="2414">
        <v>2014</v>
      </c>
    </row>
    <row r="16" spans="1:5" ht="16.5">
      <c r="A16" s="4953"/>
      <c r="B16" s="2417">
        <v>12</v>
      </c>
      <c r="C16" s="2418" t="s">
        <v>1961</v>
      </c>
      <c r="D16" s="2419" t="s">
        <v>1962</v>
      </c>
      <c r="E16" s="2417">
        <v>2010</v>
      </c>
    </row>
    <row r="17" spans="1:5" ht="16.5">
      <c r="A17" s="4952"/>
      <c r="B17" s="2411">
        <v>13</v>
      </c>
      <c r="C17" s="2412" t="s">
        <v>1963</v>
      </c>
      <c r="D17" s="2420" t="s">
        <v>1964</v>
      </c>
      <c r="E17" s="2411">
        <v>2013</v>
      </c>
    </row>
    <row r="18" spans="1:5" ht="33">
      <c r="A18" s="4951" t="s">
        <v>1965</v>
      </c>
      <c r="B18" s="2414">
        <v>14</v>
      </c>
      <c r="C18" s="2415" t="s">
        <v>1966</v>
      </c>
      <c r="D18" s="2416" t="s">
        <v>1967</v>
      </c>
      <c r="E18" s="2414">
        <v>2010</v>
      </c>
    </row>
    <row r="19" spans="1:5" ht="16.5">
      <c r="A19" s="4953"/>
      <c r="B19" s="2421">
        <v>15</v>
      </c>
      <c r="C19" s="2422" t="s">
        <v>1968</v>
      </c>
      <c r="D19" s="2423" t="s">
        <v>1969</v>
      </c>
      <c r="E19" s="2421">
        <v>2010</v>
      </c>
    </row>
    <row r="20" spans="1:5" ht="16.5">
      <c r="A20" s="4953"/>
      <c r="B20" s="2421">
        <v>16</v>
      </c>
      <c r="C20" s="2422" t="s">
        <v>1970</v>
      </c>
      <c r="D20" s="2423" t="s">
        <v>1971</v>
      </c>
      <c r="E20" s="2421">
        <v>2010</v>
      </c>
    </row>
    <row r="21" spans="1:5" ht="16.5">
      <c r="A21" s="4953"/>
      <c r="B21" s="2417">
        <v>17</v>
      </c>
      <c r="C21" s="2418" t="s">
        <v>1972</v>
      </c>
      <c r="D21" s="2419" t="s">
        <v>1973</v>
      </c>
      <c r="E21" s="2417">
        <v>2012</v>
      </c>
    </row>
    <row r="22" spans="1:5" ht="16.5">
      <c r="A22" s="4952"/>
      <c r="B22" s="2424">
        <v>18</v>
      </c>
      <c r="C22" s="2425" t="s">
        <v>1974</v>
      </c>
      <c r="D22" s="2426" t="s">
        <v>1975</v>
      </c>
      <c r="E22" s="2424">
        <v>2013</v>
      </c>
    </row>
    <row r="23" spans="1:5" ht="33">
      <c r="A23" s="2427" t="s">
        <v>1976</v>
      </c>
      <c r="B23" s="2428">
        <v>19</v>
      </c>
      <c r="C23" s="2429" t="s">
        <v>1977</v>
      </c>
      <c r="D23" s="2420" t="s">
        <v>1978</v>
      </c>
      <c r="E23" s="2428">
        <v>2010</v>
      </c>
    </row>
    <row r="24" spans="1:5" ht="16.5">
      <c r="A24" s="4951" t="s">
        <v>1979</v>
      </c>
      <c r="B24" s="2430">
        <v>20</v>
      </c>
      <c r="C24" s="2431" t="s">
        <v>1970</v>
      </c>
      <c r="D24" s="2432" t="s">
        <v>1971</v>
      </c>
      <c r="E24" s="2430">
        <v>2011</v>
      </c>
    </row>
    <row r="25" spans="1:5" ht="16.5">
      <c r="A25" s="4953"/>
      <c r="B25" s="2421">
        <v>21</v>
      </c>
      <c r="C25" s="2433" t="s">
        <v>1968</v>
      </c>
      <c r="D25" s="2423" t="s">
        <v>1969</v>
      </c>
      <c r="E25" s="2421">
        <v>2011</v>
      </c>
    </row>
    <row r="26" spans="1:5" ht="16.5">
      <c r="A26" s="4953"/>
      <c r="B26" s="2421">
        <v>22</v>
      </c>
      <c r="C26" s="2433" t="s">
        <v>1980</v>
      </c>
      <c r="D26" s="2423" t="s">
        <v>1981</v>
      </c>
      <c r="E26" s="2421">
        <v>2011</v>
      </c>
    </row>
    <row r="27" spans="1:5" ht="16.5">
      <c r="A27" s="4953"/>
      <c r="B27" s="2421">
        <v>23</v>
      </c>
      <c r="C27" s="2433" t="s">
        <v>1982</v>
      </c>
      <c r="D27" s="2423" t="s">
        <v>1983</v>
      </c>
      <c r="E27" s="2421">
        <v>2012</v>
      </c>
    </row>
    <row r="28" spans="1:5" ht="16.5">
      <c r="A28" s="4952"/>
      <c r="B28" s="2417">
        <v>24</v>
      </c>
      <c r="C28" s="2425" t="s">
        <v>1984</v>
      </c>
      <c r="D28" s="2419" t="s">
        <v>1985</v>
      </c>
      <c r="E28" s="2417">
        <v>2012</v>
      </c>
    </row>
    <row r="29" spans="1:5" ht="33">
      <c r="A29" s="4951" t="s">
        <v>1986</v>
      </c>
      <c r="B29" s="2399">
        <v>25</v>
      </c>
      <c r="C29" s="2433" t="s">
        <v>1987</v>
      </c>
      <c r="D29" s="2434" t="s">
        <v>1988</v>
      </c>
      <c r="E29" s="2399">
        <v>2010</v>
      </c>
    </row>
    <row r="30" spans="1:5" ht="16.5">
      <c r="A30" s="4953"/>
      <c r="B30" s="2405">
        <v>26</v>
      </c>
      <c r="C30" s="2433" t="s">
        <v>1989</v>
      </c>
      <c r="D30" s="2434" t="s">
        <v>1990</v>
      </c>
      <c r="E30" s="2405">
        <v>2010</v>
      </c>
    </row>
    <row r="31" spans="1:5" ht="33">
      <c r="A31" s="4952"/>
      <c r="B31" s="2408">
        <v>27</v>
      </c>
      <c r="C31" s="2433" t="s">
        <v>1991</v>
      </c>
      <c r="D31" s="2434" t="s">
        <v>1971</v>
      </c>
      <c r="E31" s="2408">
        <v>2012</v>
      </c>
    </row>
    <row r="32" spans="1:5" ht="33">
      <c r="A32" s="4951" t="s">
        <v>1992</v>
      </c>
      <c r="B32" s="2430">
        <v>28</v>
      </c>
      <c r="C32" s="2431" t="s">
        <v>1993</v>
      </c>
      <c r="D32" s="2432" t="s">
        <v>1971</v>
      </c>
      <c r="E32" s="2430">
        <v>2010</v>
      </c>
    </row>
    <row r="33" spans="1:5" ht="33">
      <c r="A33" s="4953"/>
      <c r="B33" s="2421">
        <v>29</v>
      </c>
      <c r="C33" s="2433" t="s">
        <v>1994</v>
      </c>
      <c r="D33" s="2423" t="s">
        <v>1995</v>
      </c>
      <c r="E33" s="2421">
        <v>2010</v>
      </c>
    </row>
    <row r="34" spans="1:5" ht="16.5">
      <c r="A34" s="4953"/>
      <c r="B34" s="2421">
        <v>30</v>
      </c>
      <c r="C34" s="2433" t="s">
        <v>1996</v>
      </c>
      <c r="D34" s="2423" t="s">
        <v>1985</v>
      </c>
      <c r="E34" s="2421">
        <v>2011</v>
      </c>
    </row>
    <row r="35" spans="1:5" ht="16.5">
      <c r="A35" s="4953"/>
      <c r="B35" s="2421">
        <v>31</v>
      </c>
      <c r="C35" s="2433" t="s">
        <v>1997</v>
      </c>
      <c r="D35" s="2423" t="s">
        <v>1998</v>
      </c>
      <c r="E35" s="2421">
        <v>2011</v>
      </c>
    </row>
    <row r="36" spans="1:5" ht="16.5">
      <c r="A36" s="4953"/>
      <c r="B36" s="2421">
        <v>32</v>
      </c>
      <c r="C36" s="2433" t="s">
        <v>1999</v>
      </c>
      <c r="D36" s="2423" t="s">
        <v>2000</v>
      </c>
      <c r="E36" s="2421">
        <v>2011</v>
      </c>
    </row>
    <row r="37" spans="1:5" ht="16.5">
      <c r="A37" s="4952"/>
      <c r="B37" s="2417">
        <v>33</v>
      </c>
      <c r="C37" s="2425" t="s">
        <v>2001</v>
      </c>
      <c r="D37" s="2419" t="s">
        <v>2002</v>
      </c>
      <c r="E37" s="2417">
        <v>2012</v>
      </c>
    </row>
    <row r="38" spans="1:5" ht="16.5">
      <c r="A38" s="4951" t="s">
        <v>2003</v>
      </c>
      <c r="B38" s="2414">
        <v>34</v>
      </c>
      <c r="C38" s="2415" t="s">
        <v>2004</v>
      </c>
      <c r="D38" s="2416" t="s">
        <v>1969</v>
      </c>
      <c r="E38" s="2414">
        <v>2010</v>
      </c>
    </row>
    <row r="39" spans="1:5" ht="16.5">
      <c r="A39" s="4953"/>
      <c r="B39" s="2421">
        <v>35</v>
      </c>
      <c r="C39" s="2433" t="s">
        <v>1970</v>
      </c>
      <c r="D39" s="2423" t="s">
        <v>1971</v>
      </c>
      <c r="E39" s="2421">
        <v>2011</v>
      </c>
    </row>
    <row r="40" spans="1:5" ht="33">
      <c r="A40" s="4952"/>
      <c r="B40" s="2417">
        <v>36</v>
      </c>
      <c r="C40" s="2425" t="s">
        <v>2005</v>
      </c>
      <c r="D40" s="2419" t="s">
        <v>2006</v>
      </c>
      <c r="E40" s="2417">
        <v>2012</v>
      </c>
    </row>
    <row r="41" spans="1:5" ht="49.5">
      <c r="A41" s="2427" t="s">
        <v>2007</v>
      </c>
      <c r="B41" s="2428">
        <v>37</v>
      </c>
      <c r="C41" s="2429" t="s">
        <v>2008</v>
      </c>
      <c r="D41" s="2420" t="s">
        <v>2009</v>
      </c>
      <c r="E41" s="2428">
        <v>2011</v>
      </c>
    </row>
    <row r="42" spans="1:5" ht="16.5">
      <c r="A42" s="4951" t="s">
        <v>2010</v>
      </c>
      <c r="B42" s="2414">
        <v>38</v>
      </c>
      <c r="C42" s="2415" t="s">
        <v>2011</v>
      </c>
      <c r="D42" s="2416" t="s">
        <v>2012</v>
      </c>
      <c r="E42" s="2414">
        <v>2010</v>
      </c>
    </row>
    <row r="43" spans="1:5" ht="33">
      <c r="A43" s="4953"/>
      <c r="B43" s="2435">
        <v>39</v>
      </c>
      <c r="C43" s="2436" t="s">
        <v>2013</v>
      </c>
      <c r="D43" s="2437" t="s">
        <v>2014</v>
      </c>
      <c r="E43" s="2435">
        <v>2010</v>
      </c>
    </row>
    <row r="44" spans="1:5" ht="16.5">
      <c r="A44" s="4953"/>
      <c r="B44" s="2421">
        <v>40</v>
      </c>
      <c r="C44" s="2433" t="s">
        <v>2015</v>
      </c>
      <c r="D44" s="2423" t="s">
        <v>2016</v>
      </c>
      <c r="E44" s="2421">
        <v>2012</v>
      </c>
    </row>
    <row r="45" spans="1:5" ht="16.5">
      <c r="A45" s="4953"/>
      <c r="B45" s="2421">
        <v>41</v>
      </c>
      <c r="C45" s="2433" t="s">
        <v>2017</v>
      </c>
      <c r="D45" s="2438" t="s">
        <v>2018</v>
      </c>
      <c r="E45" s="2439">
        <v>2012</v>
      </c>
    </row>
    <row r="46" spans="1:5" ht="16.5">
      <c r="A46" s="4953"/>
      <c r="B46" s="2421">
        <v>42</v>
      </c>
      <c r="C46" s="2433" t="s">
        <v>2019</v>
      </c>
      <c r="D46" s="2423" t="s">
        <v>2020</v>
      </c>
      <c r="E46" s="2421">
        <v>2012</v>
      </c>
    </row>
    <row r="47" spans="1:5" ht="16.5">
      <c r="A47" s="4952"/>
      <c r="B47" s="2417">
        <v>43</v>
      </c>
      <c r="C47" s="2425" t="s">
        <v>2021</v>
      </c>
      <c r="D47" s="2419" t="s">
        <v>2022</v>
      </c>
      <c r="E47" s="2417">
        <v>2012</v>
      </c>
    </row>
    <row r="48" spans="1:5" ht="33">
      <c r="A48" s="2427" t="s">
        <v>2023</v>
      </c>
      <c r="B48" s="2428">
        <v>44</v>
      </c>
      <c r="C48" s="2429" t="s">
        <v>2024</v>
      </c>
      <c r="D48" s="2420" t="s">
        <v>2025</v>
      </c>
      <c r="E48" s="2428">
        <v>2012</v>
      </c>
    </row>
    <row r="49" spans="1:5" ht="16.5">
      <c r="A49" s="4954" t="s">
        <v>2026</v>
      </c>
      <c r="B49" s="2428">
        <v>45</v>
      </c>
      <c r="C49" s="2429" t="s">
        <v>2008</v>
      </c>
      <c r="D49" s="2420" t="s">
        <v>2009</v>
      </c>
      <c r="E49" s="2428">
        <v>2011</v>
      </c>
    </row>
    <row r="50" spans="1:5" ht="16.5">
      <c r="A50" s="4955"/>
      <c r="B50" s="2428">
        <v>46</v>
      </c>
      <c r="C50" s="2429" t="s">
        <v>2027</v>
      </c>
      <c r="D50" s="2419" t="s">
        <v>2028</v>
      </c>
      <c r="E50" s="2428">
        <v>2014</v>
      </c>
    </row>
    <row r="51" spans="1:5" ht="33">
      <c r="A51" s="2427" t="s">
        <v>2029</v>
      </c>
      <c r="B51" s="2428">
        <v>47</v>
      </c>
      <c r="C51" s="2429" t="s">
        <v>2008</v>
      </c>
      <c r="D51" s="2420" t="s">
        <v>2009</v>
      </c>
      <c r="E51" s="2428">
        <v>2010</v>
      </c>
    </row>
    <row r="52" spans="1:5" ht="16.5">
      <c r="A52" s="4951" t="s">
        <v>2030</v>
      </c>
      <c r="B52" s="2440">
        <v>48</v>
      </c>
      <c r="C52" s="2431" t="s">
        <v>2031</v>
      </c>
      <c r="D52" s="2432" t="s">
        <v>2032</v>
      </c>
      <c r="E52" s="2430">
        <v>2012</v>
      </c>
    </row>
    <row r="53" spans="1:5" ht="33">
      <c r="A53" s="4952"/>
      <c r="B53" s="2408">
        <v>49</v>
      </c>
      <c r="C53" s="2418" t="s">
        <v>2033</v>
      </c>
      <c r="D53" s="2419" t="s">
        <v>2034</v>
      </c>
      <c r="E53" s="2417">
        <v>2012</v>
      </c>
    </row>
    <row r="54" spans="1:5" ht="33">
      <c r="A54" s="2441" t="s">
        <v>2035</v>
      </c>
      <c r="B54" s="2442">
        <v>50</v>
      </c>
      <c r="C54" s="2443" t="s">
        <v>2036</v>
      </c>
      <c r="D54" s="2444" t="s">
        <v>1969</v>
      </c>
      <c r="E54" s="2442">
        <v>2010</v>
      </c>
    </row>
    <row r="55" spans="1:5" ht="16.5">
      <c r="A55" s="4951" t="s">
        <v>2037</v>
      </c>
      <c r="B55" s="2414">
        <v>51</v>
      </c>
      <c r="C55" s="2415" t="s">
        <v>2008</v>
      </c>
      <c r="D55" s="2416" t="s">
        <v>2009</v>
      </c>
      <c r="E55" s="2414">
        <v>2010</v>
      </c>
    </row>
    <row r="56" spans="1:5" ht="16.5">
      <c r="A56" s="4953"/>
      <c r="B56" s="2421">
        <v>52</v>
      </c>
      <c r="C56" s="2433" t="s">
        <v>1970</v>
      </c>
      <c r="D56" s="2423" t="s">
        <v>1971</v>
      </c>
      <c r="E56" s="2421">
        <v>2012</v>
      </c>
    </row>
    <row r="57" spans="1:5" ht="16.5">
      <c r="A57" s="4952"/>
      <c r="B57" s="2417">
        <v>53</v>
      </c>
      <c r="C57" s="2425" t="s">
        <v>2038</v>
      </c>
      <c r="D57" s="2419" t="s">
        <v>2039</v>
      </c>
      <c r="E57" s="2417">
        <v>2012</v>
      </c>
    </row>
    <row r="58" spans="1:5" ht="33">
      <c r="A58" s="2427" t="s">
        <v>2040</v>
      </c>
      <c r="B58" s="2428">
        <v>54</v>
      </c>
      <c r="C58" s="2429" t="s">
        <v>1968</v>
      </c>
      <c r="D58" s="2420" t="s">
        <v>1969</v>
      </c>
      <c r="E58" s="2428">
        <v>2010</v>
      </c>
    </row>
  </sheetData>
  <mergeCells count="14">
    <mergeCell ref="A18:A22"/>
    <mergeCell ref="A1:E1"/>
    <mergeCell ref="A2:E2"/>
    <mergeCell ref="B4:C4"/>
    <mergeCell ref="A5:A14"/>
    <mergeCell ref="A15:A17"/>
    <mergeCell ref="A52:A53"/>
    <mergeCell ref="A55:A57"/>
    <mergeCell ref="A24:A28"/>
    <mergeCell ref="A29:A31"/>
    <mergeCell ref="A32:A37"/>
    <mergeCell ref="A38:A40"/>
    <mergeCell ref="A42:A47"/>
    <mergeCell ref="A49:A50"/>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D0B9F-4438-4F93-84C8-2643B6D3B64C}">
  <sheetPr>
    <tabColor rgb="FF00B050"/>
  </sheetPr>
  <dimension ref="A1:AF46"/>
  <sheetViews>
    <sheetView showGridLines="0" zoomScaleSheetLayoutView="50" workbookViewId="0">
      <selection activeCell="D17" sqref="D17"/>
    </sheetView>
  </sheetViews>
  <sheetFormatPr defaultColWidth="7.7109375" defaultRowHeight="12.75"/>
  <cols>
    <col min="1" max="1" width="15.7109375" style="607" customWidth="1"/>
    <col min="2" max="2" width="5.5703125" style="1389" customWidth="1"/>
    <col min="3" max="3" width="30" style="2502" customWidth="1"/>
    <col min="4" max="4" width="34.28515625" style="2503" customWidth="1"/>
    <col min="5" max="5" width="18.28515625" style="1506" customWidth="1"/>
    <col min="6" max="16384" width="7.7109375" style="607"/>
  </cols>
  <sheetData>
    <row r="1" spans="1:32" ht="18">
      <c r="A1" s="4967" t="s">
        <v>2041</v>
      </c>
      <c r="B1" s="4967"/>
      <c r="C1" s="4967"/>
      <c r="D1" s="4967"/>
      <c r="E1" s="4967"/>
    </row>
    <row r="2" spans="1:32" ht="23.25">
      <c r="A2" s="4968" t="s">
        <v>2042</v>
      </c>
      <c r="B2" s="4968"/>
      <c r="C2" s="4968"/>
      <c r="D2" s="4968"/>
      <c r="E2" s="4968"/>
      <c r="F2" s="2445"/>
      <c r="G2" s="2445"/>
      <c r="H2" s="2445"/>
      <c r="I2" s="2445"/>
      <c r="J2" s="2445"/>
      <c r="K2" s="4969"/>
      <c r="L2" s="4969"/>
      <c r="M2" s="4969"/>
      <c r="N2" s="4969"/>
      <c r="O2" s="4969"/>
      <c r="P2" s="4969"/>
      <c r="Q2" s="4969"/>
      <c r="R2" s="4969"/>
      <c r="S2" s="4969"/>
      <c r="T2" s="4969"/>
      <c r="U2" s="4969"/>
      <c r="V2" s="4969"/>
      <c r="W2" s="4969"/>
      <c r="X2" s="4969"/>
      <c r="Y2" s="4969"/>
      <c r="Z2" s="4969"/>
      <c r="AA2" s="4969"/>
      <c r="AB2" s="4969"/>
      <c r="AC2" s="4969"/>
      <c r="AD2" s="4969"/>
      <c r="AE2" s="4969"/>
      <c r="AF2" s="4969"/>
    </row>
    <row r="3" spans="1:32" ht="15">
      <c r="A3" s="2446" t="s">
        <v>2043</v>
      </c>
      <c r="B3" s="2447"/>
      <c r="C3" s="2446"/>
      <c r="D3" s="2448"/>
      <c r="E3" s="2449" t="s">
        <v>2044</v>
      </c>
    </row>
    <row r="4" spans="1:32" ht="49.5" customHeight="1">
      <c r="A4" s="2450" t="s">
        <v>1934</v>
      </c>
      <c r="B4" s="4970" t="s">
        <v>1935</v>
      </c>
      <c r="C4" s="4971"/>
      <c r="D4" s="2451" t="s">
        <v>1936</v>
      </c>
      <c r="E4" s="2452" t="s">
        <v>1937</v>
      </c>
    </row>
    <row r="5" spans="1:32" ht="33" customHeight="1">
      <c r="A5" s="4962" t="s">
        <v>1938</v>
      </c>
      <c r="B5" s="2453">
        <v>1</v>
      </c>
      <c r="C5" s="2454" t="s">
        <v>2045</v>
      </c>
      <c r="D5" s="2455" t="s">
        <v>2046</v>
      </c>
      <c r="E5" s="2453">
        <v>2011</v>
      </c>
    </row>
    <row r="6" spans="1:32" ht="33" customHeight="1">
      <c r="A6" s="4964"/>
      <c r="B6" s="2456">
        <v>2</v>
      </c>
      <c r="C6" s="2457" t="s">
        <v>2047</v>
      </c>
      <c r="D6" s="2458" t="s">
        <v>2048</v>
      </c>
      <c r="E6" s="2456">
        <v>2011</v>
      </c>
    </row>
    <row r="7" spans="1:32" ht="33" customHeight="1">
      <c r="A7" s="4964"/>
      <c r="B7" s="2456">
        <v>3</v>
      </c>
      <c r="C7" s="2457" t="s">
        <v>2049</v>
      </c>
      <c r="D7" s="2458" t="s">
        <v>2050</v>
      </c>
      <c r="E7" s="2456">
        <v>2011</v>
      </c>
    </row>
    <row r="8" spans="1:32" s="987" customFormat="1" ht="33" customHeight="1">
      <c r="A8" s="4964"/>
      <c r="B8" s="2459">
        <v>4</v>
      </c>
      <c r="C8" s="2460" t="s">
        <v>2051</v>
      </c>
      <c r="D8" s="2461" t="s">
        <v>2052</v>
      </c>
      <c r="E8" s="2459">
        <v>2012</v>
      </c>
    </row>
    <row r="9" spans="1:32" s="987" customFormat="1" ht="33" customHeight="1">
      <c r="A9" s="4964"/>
      <c r="B9" s="2459">
        <v>5</v>
      </c>
      <c r="C9" s="2460" t="s">
        <v>2053</v>
      </c>
      <c r="D9" s="2461" t="s">
        <v>2054</v>
      </c>
      <c r="E9" s="2459">
        <v>2012</v>
      </c>
    </row>
    <row r="10" spans="1:32" s="987" customFormat="1" ht="33" customHeight="1">
      <c r="A10" s="4964"/>
      <c r="B10" s="2459">
        <v>6</v>
      </c>
      <c r="C10" s="2460" t="s">
        <v>2055</v>
      </c>
      <c r="D10" s="2461" t="s">
        <v>2056</v>
      </c>
      <c r="E10" s="2459">
        <v>2012</v>
      </c>
    </row>
    <row r="11" spans="1:32" s="987" customFormat="1" ht="33" customHeight="1">
      <c r="A11" s="2462"/>
      <c r="B11" s="2459">
        <v>7</v>
      </c>
      <c r="C11" s="2460" t="s">
        <v>2057</v>
      </c>
      <c r="D11" s="2461" t="s">
        <v>2058</v>
      </c>
      <c r="E11" s="2459">
        <v>2013</v>
      </c>
    </row>
    <row r="12" spans="1:32" s="987" customFormat="1" ht="33" customHeight="1">
      <c r="A12" s="2462"/>
      <c r="B12" s="2463">
        <v>8</v>
      </c>
      <c r="C12" s="2464" t="s">
        <v>2059</v>
      </c>
      <c r="D12" s="2465" t="s">
        <v>2060</v>
      </c>
      <c r="E12" s="2463">
        <v>2013</v>
      </c>
    </row>
    <row r="13" spans="1:32" s="987" customFormat="1" ht="33" customHeight="1">
      <c r="A13" s="2462"/>
      <c r="B13" s="2466">
        <v>9</v>
      </c>
      <c r="C13" s="2467" t="s">
        <v>2061</v>
      </c>
      <c r="D13" s="2468" t="s">
        <v>2062</v>
      </c>
      <c r="E13" s="2466">
        <v>2014</v>
      </c>
    </row>
    <row r="14" spans="1:32" s="987" customFormat="1" ht="33" customHeight="1">
      <c r="A14" s="2462"/>
      <c r="B14" s="2466">
        <v>10</v>
      </c>
      <c r="C14" s="2467" t="s">
        <v>2063</v>
      </c>
      <c r="D14" s="2468" t="s">
        <v>2064</v>
      </c>
      <c r="E14" s="2466">
        <v>2014</v>
      </c>
    </row>
    <row r="15" spans="1:32" s="987" customFormat="1" ht="33" customHeight="1">
      <c r="A15" s="4960" t="s">
        <v>1958</v>
      </c>
      <c r="B15" s="2469">
        <v>11</v>
      </c>
      <c r="C15" s="2470" t="s">
        <v>2065</v>
      </c>
      <c r="D15" s="2471" t="s">
        <v>2066</v>
      </c>
      <c r="E15" s="2469">
        <v>2013</v>
      </c>
    </row>
    <row r="16" spans="1:32" s="987" customFormat="1" ht="33" customHeight="1">
      <c r="A16" s="4961"/>
      <c r="B16" s="2469">
        <v>12</v>
      </c>
      <c r="C16" s="2472" t="s">
        <v>2067</v>
      </c>
      <c r="D16" s="2473" t="s">
        <v>2068</v>
      </c>
      <c r="E16" s="2474">
        <v>2014</v>
      </c>
    </row>
    <row r="17" spans="1:5" s="987" customFormat="1" ht="33" customHeight="1">
      <c r="A17" s="4962" t="s">
        <v>1965</v>
      </c>
      <c r="B17" s="2475">
        <v>13</v>
      </c>
      <c r="C17" s="2476" t="s">
        <v>2069</v>
      </c>
      <c r="D17" s="2477" t="s">
        <v>2070</v>
      </c>
      <c r="E17" s="2478">
        <v>2011</v>
      </c>
    </row>
    <row r="18" spans="1:5" ht="33" customHeight="1">
      <c r="A18" s="4963"/>
      <c r="B18" s="2479">
        <v>14</v>
      </c>
      <c r="C18" s="2480" t="s">
        <v>2071</v>
      </c>
      <c r="D18" s="2481" t="s">
        <v>2072</v>
      </c>
      <c r="E18" s="2482">
        <v>2011</v>
      </c>
    </row>
    <row r="19" spans="1:5" s="987" customFormat="1" ht="33" customHeight="1">
      <c r="A19" s="4963"/>
      <c r="B19" s="2483">
        <v>15</v>
      </c>
      <c r="C19" s="2484" t="s">
        <v>2073</v>
      </c>
      <c r="D19" s="2485" t="s">
        <v>2074</v>
      </c>
      <c r="E19" s="2486">
        <v>2011</v>
      </c>
    </row>
    <row r="20" spans="1:5" s="987" customFormat="1" ht="33" customHeight="1">
      <c r="A20" s="4963"/>
      <c r="B20" s="2475">
        <v>16</v>
      </c>
      <c r="C20" s="2476" t="s">
        <v>2075</v>
      </c>
      <c r="D20" s="2477" t="s">
        <v>2076</v>
      </c>
      <c r="E20" s="2478">
        <v>2012</v>
      </c>
    </row>
    <row r="21" spans="1:5" s="987" customFormat="1" ht="33" customHeight="1">
      <c r="A21" s="4963"/>
      <c r="B21" s="2459">
        <v>17</v>
      </c>
      <c r="C21" s="2476" t="s">
        <v>2077</v>
      </c>
      <c r="D21" s="2487" t="s">
        <v>2078</v>
      </c>
      <c r="E21" s="2478">
        <v>2012</v>
      </c>
    </row>
    <row r="22" spans="1:5" s="987" customFormat="1" ht="33" customHeight="1">
      <c r="A22" s="4964"/>
      <c r="B22" s="2459">
        <v>18</v>
      </c>
      <c r="C22" s="2476" t="s">
        <v>2079</v>
      </c>
      <c r="D22" s="2477" t="s">
        <v>2080</v>
      </c>
      <c r="E22" s="2478">
        <v>2012</v>
      </c>
    </row>
    <row r="23" spans="1:5" s="987" customFormat="1" ht="33" customHeight="1">
      <c r="A23" s="4964"/>
      <c r="B23" s="2459">
        <v>19</v>
      </c>
      <c r="C23" s="2476" t="s">
        <v>2081</v>
      </c>
      <c r="D23" s="2477" t="s">
        <v>2082</v>
      </c>
      <c r="E23" s="2478">
        <v>2012</v>
      </c>
    </row>
    <row r="24" spans="1:5" s="987" customFormat="1" ht="33" customHeight="1">
      <c r="A24" s="4965"/>
      <c r="B24" s="2459">
        <v>20</v>
      </c>
      <c r="C24" s="2488" t="s">
        <v>2083</v>
      </c>
      <c r="D24" s="2489" t="s">
        <v>2084</v>
      </c>
      <c r="E24" s="2490">
        <v>2012</v>
      </c>
    </row>
    <row r="25" spans="1:5" s="987" customFormat="1" ht="33" customHeight="1">
      <c r="A25" s="4962" t="s">
        <v>1979</v>
      </c>
      <c r="B25" s="2469">
        <v>21</v>
      </c>
      <c r="C25" s="2472" t="s">
        <v>2085</v>
      </c>
      <c r="D25" s="2491" t="s">
        <v>2086</v>
      </c>
      <c r="E25" s="2474">
        <v>2012</v>
      </c>
    </row>
    <row r="26" spans="1:5" s="987" customFormat="1" ht="33" customHeight="1">
      <c r="A26" s="4963"/>
      <c r="B26" s="2459">
        <v>22</v>
      </c>
      <c r="C26" s="2476" t="s">
        <v>2087</v>
      </c>
      <c r="D26" s="2477" t="s">
        <v>2088</v>
      </c>
      <c r="E26" s="2478">
        <v>2013</v>
      </c>
    </row>
    <row r="27" spans="1:5" s="987" customFormat="1" ht="33" customHeight="1">
      <c r="A27" s="4963"/>
      <c r="B27" s="2463">
        <v>23</v>
      </c>
      <c r="C27" s="2476" t="s">
        <v>2089</v>
      </c>
      <c r="D27" s="2477" t="s">
        <v>2090</v>
      </c>
      <c r="E27" s="2478">
        <v>2014</v>
      </c>
    </row>
    <row r="28" spans="1:5" s="987" customFormat="1" ht="33" customHeight="1">
      <c r="A28" s="4966"/>
      <c r="B28" s="2469">
        <v>24</v>
      </c>
      <c r="C28" s="2476" t="s">
        <v>2091</v>
      </c>
      <c r="D28" s="2477" t="s">
        <v>2092</v>
      </c>
      <c r="E28" s="2478">
        <v>2014</v>
      </c>
    </row>
    <row r="29" spans="1:5" s="987" customFormat="1" ht="33" customHeight="1">
      <c r="A29" s="2492" t="s">
        <v>1986</v>
      </c>
      <c r="B29" s="2469">
        <v>25</v>
      </c>
      <c r="C29" s="2476" t="s">
        <v>2093</v>
      </c>
      <c r="D29" s="2477" t="s">
        <v>2094</v>
      </c>
      <c r="E29" s="2478">
        <v>2014</v>
      </c>
    </row>
    <row r="30" spans="1:5" s="987" customFormat="1" ht="33" customHeight="1">
      <c r="A30" s="4962" t="s">
        <v>1992</v>
      </c>
      <c r="B30" s="2493">
        <v>26</v>
      </c>
      <c r="C30" s="2494" t="s">
        <v>2095</v>
      </c>
      <c r="D30" s="2495" t="s">
        <v>2096</v>
      </c>
      <c r="E30" s="2496">
        <v>2012</v>
      </c>
    </row>
    <row r="31" spans="1:5" s="987" customFormat="1" ht="33" customHeight="1">
      <c r="A31" s="4963"/>
      <c r="B31" s="2459">
        <v>27</v>
      </c>
      <c r="C31" s="2476" t="s">
        <v>2097</v>
      </c>
      <c r="D31" s="2477" t="s">
        <v>2098</v>
      </c>
      <c r="E31" s="2478">
        <v>2012</v>
      </c>
    </row>
    <row r="32" spans="1:5" s="987" customFormat="1" ht="33" customHeight="1">
      <c r="A32" s="4963"/>
      <c r="B32" s="2497">
        <v>28</v>
      </c>
      <c r="C32" s="2476" t="s">
        <v>2099</v>
      </c>
      <c r="D32" s="2477" t="s">
        <v>2100</v>
      </c>
      <c r="E32" s="2478">
        <v>2013</v>
      </c>
    </row>
    <row r="33" spans="1:5" s="987" customFormat="1" ht="33" customHeight="1">
      <c r="A33" s="4963"/>
      <c r="B33" s="2497">
        <v>29</v>
      </c>
      <c r="C33" s="2476" t="s">
        <v>2101</v>
      </c>
      <c r="D33" s="2477" t="s">
        <v>2102</v>
      </c>
      <c r="E33" s="2478">
        <v>2013</v>
      </c>
    </row>
    <row r="34" spans="1:5" s="987" customFormat="1" ht="33" customHeight="1">
      <c r="A34" s="4963"/>
      <c r="B34" s="2497">
        <v>30</v>
      </c>
      <c r="C34" s="2476" t="s">
        <v>2103</v>
      </c>
      <c r="D34" s="2477" t="s">
        <v>2104</v>
      </c>
      <c r="E34" s="2478">
        <v>2013</v>
      </c>
    </row>
    <row r="35" spans="1:5" s="987" customFormat="1" ht="33" customHeight="1">
      <c r="A35" s="4963"/>
      <c r="B35" s="2497">
        <v>31</v>
      </c>
      <c r="C35" s="2476" t="s">
        <v>2105</v>
      </c>
      <c r="D35" s="2477" t="s">
        <v>2106</v>
      </c>
      <c r="E35" s="2478">
        <v>2013</v>
      </c>
    </row>
    <row r="36" spans="1:5" s="987" customFormat="1" ht="33" customHeight="1">
      <c r="A36" s="4963"/>
      <c r="B36" s="2463">
        <v>32</v>
      </c>
      <c r="C36" s="2476" t="s">
        <v>2107</v>
      </c>
      <c r="D36" s="2489" t="s">
        <v>2108</v>
      </c>
      <c r="E36" s="2490">
        <v>2013</v>
      </c>
    </row>
    <row r="37" spans="1:5" s="987" customFormat="1" ht="33" customHeight="1">
      <c r="A37" s="2492"/>
      <c r="B37" s="2469">
        <v>33</v>
      </c>
      <c r="C37" s="2476" t="s">
        <v>2109</v>
      </c>
      <c r="D37" s="2489" t="s">
        <v>2110</v>
      </c>
      <c r="E37" s="2478">
        <v>2014</v>
      </c>
    </row>
    <row r="38" spans="1:5" s="987" customFormat="1" ht="33" customHeight="1">
      <c r="A38" s="4962" t="s">
        <v>2003</v>
      </c>
      <c r="B38" s="2469">
        <v>34</v>
      </c>
      <c r="C38" s="2476" t="s">
        <v>2111</v>
      </c>
      <c r="D38" s="2477" t="s">
        <v>2112</v>
      </c>
      <c r="E38" s="2478">
        <v>2013</v>
      </c>
    </row>
    <row r="39" spans="1:5" s="987" customFormat="1" ht="33" customHeight="1">
      <c r="A39" s="4966"/>
      <c r="B39" s="2469">
        <v>35</v>
      </c>
      <c r="C39" s="2476" t="s">
        <v>2113</v>
      </c>
      <c r="D39" s="2477" t="s">
        <v>2114</v>
      </c>
      <c r="E39" s="2478">
        <v>2013</v>
      </c>
    </row>
    <row r="40" spans="1:5" s="987" customFormat="1" ht="33" customHeight="1">
      <c r="A40" s="4962" t="s">
        <v>2010</v>
      </c>
      <c r="B40" s="2493">
        <v>36</v>
      </c>
      <c r="C40" s="2494" t="s">
        <v>2115</v>
      </c>
      <c r="D40" s="2495" t="s">
        <v>2116</v>
      </c>
      <c r="E40" s="2496">
        <v>2011</v>
      </c>
    </row>
    <row r="41" spans="1:5" s="987" customFormat="1" ht="33" customHeight="1">
      <c r="A41" s="4963"/>
      <c r="B41" s="2459">
        <v>37</v>
      </c>
      <c r="C41" s="2476" t="s">
        <v>2117</v>
      </c>
      <c r="D41" s="2489" t="s">
        <v>2118</v>
      </c>
      <c r="E41" s="2490">
        <v>2011</v>
      </c>
    </row>
    <row r="42" spans="1:5" s="987" customFormat="1" ht="33" customHeight="1">
      <c r="A42" s="4963"/>
      <c r="B42" s="2463">
        <v>38</v>
      </c>
      <c r="C42" s="2488" t="s">
        <v>2069</v>
      </c>
      <c r="D42" s="2489" t="s">
        <v>2070</v>
      </c>
      <c r="E42" s="2490">
        <v>2012</v>
      </c>
    </row>
    <row r="43" spans="1:5" s="987" customFormat="1" ht="33" customHeight="1">
      <c r="A43" s="4966"/>
      <c r="B43" s="2466">
        <v>39</v>
      </c>
      <c r="C43" s="2498" t="s">
        <v>2119</v>
      </c>
      <c r="D43" s="2499" t="s">
        <v>2120</v>
      </c>
      <c r="E43" s="2500">
        <v>2014</v>
      </c>
    </row>
    <row r="44" spans="1:5" s="987" customFormat="1" ht="33" customHeight="1">
      <c r="A44" s="2501" t="s">
        <v>2040</v>
      </c>
      <c r="B44" s="2469">
        <v>40</v>
      </c>
      <c r="C44" s="2472" t="s">
        <v>2121</v>
      </c>
      <c r="D44" s="2491" t="s">
        <v>2122</v>
      </c>
      <c r="E44" s="2474">
        <v>2011</v>
      </c>
    </row>
    <row r="45" spans="1:5" ht="33" customHeight="1"/>
    <row r="46" spans="1:5" ht="33" customHeight="1"/>
  </sheetData>
  <dataConsolidate/>
  <mergeCells count="12">
    <mergeCell ref="A40:A43"/>
    <mergeCell ref="A1:E1"/>
    <mergeCell ref="A2:E2"/>
    <mergeCell ref="K2:AB2"/>
    <mergeCell ref="AC2:AF2"/>
    <mergeCell ref="B4:C4"/>
    <mergeCell ref="A5:A10"/>
    <mergeCell ref="A15:A16"/>
    <mergeCell ref="A17:A24"/>
    <mergeCell ref="A25:A28"/>
    <mergeCell ref="A30:A36"/>
    <mergeCell ref="A38:A39"/>
  </mergeCells>
  <printOptions horizontalCentered="1" verticalCentered="1"/>
  <pageMargins left="0" right="0" top="0.15748031496062992" bottom="0.19685039370078741" header="0.11811023622047245" footer="0.11811023622047245"/>
  <pageSetup paperSize="9" scale="8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1CE6-58BA-4DAC-BCA4-F36F7BE73BB9}">
  <dimension ref="A1:A187"/>
  <sheetViews>
    <sheetView showGridLines="0" topLeftCell="A156" zoomScale="80" zoomScaleNormal="80" workbookViewId="0">
      <selection activeCell="A124" sqref="A124"/>
    </sheetView>
  </sheetViews>
  <sheetFormatPr defaultRowHeight="15"/>
  <cols>
    <col min="1" max="1" width="111.85546875" bestFit="1" customWidth="1"/>
  </cols>
  <sheetData>
    <row r="1" spans="1:1" ht="30.75">
      <c r="A1" s="755" t="s">
        <v>690</v>
      </c>
    </row>
    <row r="2" spans="1:1" ht="25.5">
      <c r="A2" s="756" t="s">
        <v>691</v>
      </c>
    </row>
    <row r="3" spans="1:1" ht="15.75">
      <c r="A3" s="758"/>
    </row>
    <row r="4" spans="1:1" ht="60.75">
      <c r="A4" s="759" t="s">
        <v>692</v>
      </c>
    </row>
    <row r="5" spans="1:1" ht="81">
      <c r="A5" s="759" t="s">
        <v>693</v>
      </c>
    </row>
    <row r="6" spans="1:1" ht="23.25">
      <c r="A6" s="760"/>
    </row>
    <row r="7" spans="1:1" ht="22.5">
      <c r="A7" s="761" t="s">
        <v>694</v>
      </c>
    </row>
    <row r="8" spans="1:1" ht="60.75">
      <c r="A8" s="762" t="s">
        <v>695</v>
      </c>
    </row>
    <row r="9" spans="1:1" ht="23.25">
      <c r="A9" s="763"/>
    </row>
    <row r="10" spans="1:1" ht="22.5">
      <c r="A10" s="764" t="s">
        <v>696</v>
      </c>
    </row>
    <row r="11" spans="1:1" ht="60.75">
      <c r="A11" s="762" t="s">
        <v>697</v>
      </c>
    </row>
    <row r="12" spans="1:1" ht="20.25">
      <c r="A12" s="759"/>
    </row>
    <row r="13" spans="1:1" ht="20.25">
      <c r="A13" s="759" t="s">
        <v>698</v>
      </c>
    </row>
    <row r="14" spans="1:1" ht="60.75">
      <c r="A14" s="759" t="s">
        <v>699</v>
      </c>
    </row>
    <row r="15" spans="1:1" ht="20.25">
      <c r="A15" s="759" t="s">
        <v>700</v>
      </c>
    </row>
    <row r="16" spans="1:1" ht="40.5">
      <c r="A16" s="759" t="s">
        <v>701</v>
      </c>
    </row>
    <row r="17" spans="1:1" ht="20.25">
      <c r="A17" s="759"/>
    </row>
    <row r="18" spans="1:1" ht="15.75">
      <c r="A18" s="766"/>
    </row>
    <row r="19" spans="1:1" ht="22.5">
      <c r="A19" s="761" t="s">
        <v>702</v>
      </c>
    </row>
    <row r="20" spans="1:1" ht="15.75">
      <c r="A20" s="758"/>
    </row>
    <row r="21" spans="1:1" ht="15.75">
      <c r="A21" s="758"/>
    </row>
    <row r="22" spans="1:1" ht="20.25">
      <c r="A22" s="767" t="s">
        <v>703</v>
      </c>
    </row>
    <row r="23" spans="1:1" ht="15.75">
      <c r="A23" s="758"/>
    </row>
    <row r="24" spans="1:1" ht="20.25">
      <c r="A24" s="757" t="s">
        <v>704</v>
      </c>
    </row>
    <row r="25" spans="1:1" ht="20.25">
      <c r="A25" s="757"/>
    </row>
    <row r="26" spans="1:1" ht="60.75">
      <c r="A26" s="765" t="s">
        <v>705</v>
      </c>
    </row>
    <row r="27" spans="1:1" ht="60.75">
      <c r="A27" s="765" t="s">
        <v>706</v>
      </c>
    </row>
    <row r="28" spans="1:1" ht="20.25">
      <c r="A28" s="765" t="s">
        <v>707</v>
      </c>
    </row>
    <row r="29" spans="1:1" ht="60.75">
      <c r="A29" s="765" t="s">
        <v>708</v>
      </c>
    </row>
    <row r="30" spans="1:1" ht="20.25">
      <c r="A30" s="765" t="s">
        <v>709</v>
      </c>
    </row>
    <row r="31" spans="1:1" ht="20.25">
      <c r="A31" s="768"/>
    </row>
    <row r="32" spans="1:1" ht="20.25">
      <c r="A32" s="767" t="s">
        <v>710</v>
      </c>
    </row>
    <row r="33" spans="1:1" ht="20.25">
      <c r="A33" s="769"/>
    </row>
    <row r="34" spans="1:1" ht="60.75">
      <c r="A34" s="759" t="s">
        <v>711</v>
      </c>
    </row>
    <row r="35" spans="1:1" ht="20.25">
      <c r="A35" s="757"/>
    </row>
    <row r="36" spans="1:1" ht="20.25">
      <c r="A36" s="765" t="s">
        <v>712</v>
      </c>
    </row>
    <row r="37" spans="1:1" ht="15.75">
      <c r="A37" s="758"/>
    </row>
    <row r="38" spans="1:1" ht="40.5">
      <c r="A38" s="759" t="s">
        <v>713</v>
      </c>
    </row>
    <row r="39" spans="1:1" ht="20.25">
      <c r="A39" s="759"/>
    </row>
    <row r="40" spans="1:1" ht="20.25">
      <c r="A40" s="765" t="s">
        <v>714</v>
      </c>
    </row>
    <row r="41" spans="1:1" ht="101.25">
      <c r="A41" s="759" t="s">
        <v>715</v>
      </c>
    </row>
    <row r="42" spans="1:1" ht="20.25">
      <c r="A42" s="757"/>
    </row>
    <row r="43" spans="1:1" ht="40.5">
      <c r="A43" s="765" t="s">
        <v>716</v>
      </c>
    </row>
    <row r="44" spans="1:1" ht="20.25">
      <c r="A44" s="759"/>
    </row>
    <row r="45" spans="1:1" ht="60.75">
      <c r="A45" s="765" t="s">
        <v>717</v>
      </c>
    </row>
    <row r="46" spans="1:1" ht="40.5">
      <c r="A46" s="765" t="s">
        <v>718</v>
      </c>
    </row>
    <row r="47" spans="1:1" ht="23.25">
      <c r="A47" s="770"/>
    </row>
    <row r="48" spans="1:1" ht="20.25">
      <c r="A48" s="765" t="s">
        <v>719</v>
      </c>
    </row>
    <row r="49" spans="1:1" ht="15.75">
      <c r="A49" s="758"/>
    </row>
    <row r="50" spans="1:1" ht="60.75">
      <c r="A50" s="759" t="s">
        <v>720</v>
      </c>
    </row>
    <row r="51" spans="1:1" ht="60.75">
      <c r="A51" s="765" t="s">
        <v>721</v>
      </c>
    </row>
    <row r="52" spans="1:1" ht="60.75">
      <c r="A52" s="765" t="s">
        <v>722</v>
      </c>
    </row>
    <row r="53" spans="1:1" ht="20.25">
      <c r="A53" s="759" t="s">
        <v>723</v>
      </c>
    </row>
    <row r="54" spans="1:1" ht="60.75">
      <c r="A54" s="765" t="s">
        <v>724</v>
      </c>
    </row>
    <row r="55" spans="1:1" ht="20.25">
      <c r="A55" s="759"/>
    </row>
    <row r="56" spans="1:1" ht="40.5">
      <c r="A56" s="765" t="s">
        <v>725</v>
      </c>
    </row>
    <row r="57" spans="1:1" ht="15.75">
      <c r="A57" s="766"/>
    </row>
    <row r="58" spans="1:1" ht="22.5">
      <c r="A58" s="761" t="s">
        <v>726</v>
      </c>
    </row>
    <row r="59" spans="1:1" ht="121.5">
      <c r="A59" s="759" t="s">
        <v>727</v>
      </c>
    </row>
    <row r="60" spans="1:1" ht="22.5">
      <c r="A60" s="771" t="s">
        <v>728</v>
      </c>
    </row>
    <row r="61" spans="1:1" ht="15.75">
      <c r="A61" s="758"/>
    </row>
    <row r="62" spans="1:1" ht="20.25">
      <c r="A62" s="757" t="s">
        <v>729</v>
      </c>
    </row>
    <row r="63" spans="1:1" ht="40.5">
      <c r="A63" s="759" t="s">
        <v>730</v>
      </c>
    </row>
    <row r="64" spans="1:1" ht="20.25">
      <c r="A64" s="772"/>
    </row>
    <row r="65" spans="1:1" ht="20.25">
      <c r="A65" s="773" t="s">
        <v>731</v>
      </c>
    </row>
    <row r="66" spans="1:1" ht="40.5">
      <c r="A66" s="759" t="s">
        <v>732</v>
      </c>
    </row>
    <row r="67" spans="1:1" ht="20.25">
      <c r="A67" s="759"/>
    </row>
    <row r="68" spans="1:1" ht="20.25">
      <c r="A68" s="759" t="s">
        <v>733</v>
      </c>
    </row>
    <row r="69" spans="1:1" ht="20.25">
      <c r="A69" s="759"/>
    </row>
    <row r="70" spans="1:1" ht="20.25">
      <c r="A70" s="759" t="s">
        <v>734</v>
      </c>
    </row>
    <row r="71" spans="1:1" ht="90">
      <c r="A71" s="774"/>
    </row>
    <row r="72" spans="1:1" ht="21">
      <c r="A72" s="775" t="s">
        <v>735</v>
      </c>
    </row>
    <row r="73" spans="1:1" ht="21">
      <c r="A73" s="775" t="s">
        <v>736</v>
      </c>
    </row>
    <row r="74" spans="1:1" ht="21">
      <c r="A74" s="775" t="s">
        <v>737</v>
      </c>
    </row>
    <row r="75" spans="1:1" ht="21">
      <c r="A75" s="775" t="s">
        <v>738</v>
      </c>
    </row>
    <row r="76" spans="1:1" ht="20.25">
      <c r="A76" s="776" t="s">
        <v>739</v>
      </c>
    </row>
    <row r="77" spans="1:1" ht="20.25">
      <c r="A77" s="757"/>
    </row>
    <row r="78" spans="1:1" ht="40.5">
      <c r="A78" s="759" t="s">
        <v>740</v>
      </c>
    </row>
    <row r="79" spans="1:1" ht="20.25">
      <c r="A79" s="776" t="s">
        <v>741</v>
      </c>
    </row>
    <row r="80" spans="1:1" ht="81">
      <c r="A80" s="759" t="s">
        <v>742</v>
      </c>
    </row>
    <row r="81" spans="1:1" ht="40.5">
      <c r="A81" s="759" t="s">
        <v>743</v>
      </c>
    </row>
    <row r="82" spans="1:1" ht="22.5">
      <c r="A82" s="771" t="s">
        <v>744</v>
      </c>
    </row>
    <row r="83" spans="1:1" ht="15.75">
      <c r="A83" s="758"/>
    </row>
    <row r="84" spans="1:1" ht="60.75">
      <c r="A84" s="759" t="s">
        <v>745</v>
      </c>
    </row>
    <row r="85" spans="1:1" ht="20.25">
      <c r="A85" s="757"/>
    </row>
    <row r="86" spans="1:1" ht="20.25">
      <c r="A86" s="762" t="s">
        <v>746</v>
      </c>
    </row>
    <row r="87" spans="1:1" ht="20.25">
      <c r="A87" s="757"/>
    </row>
    <row r="88" spans="1:1" ht="20.25">
      <c r="A88" s="776" t="s">
        <v>731</v>
      </c>
    </row>
    <row r="89" spans="1:1" ht="20.25">
      <c r="A89" s="762" t="s">
        <v>747</v>
      </c>
    </row>
    <row r="90" spans="1:1" ht="20.25">
      <c r="A90" s="762" t="s">
        <v>748</v>
      </c>
    </row>
    <row r="91" spans="1:1" ht="60.75">
      <c r="A91" s="762" t="s">
        <v>749</v>
      </c>
    </row>
    <row r="92" spans="1:1" ht="20.25">
      <c r="A92" s="762"/>
    </row>
    <row r="93" spans="1:1" ht="20.25">
      <c r="A93" s="762"/>
    </row>
    <row r="94" spans="1:1" ht="20.25">
      <c r="A94" s="776" t="s">
        <v>739</v>
      </c>
    </row>
    <row r="95" spans="1:1" ht="60.75">
      <c r="A95" s="762" t="s">
        <v>750</v>
      </c>
    </row>
    <row r="96" spans="1:1" ht="20.25">
      <c r="A96" s="776" t="s">
        <v>751</v>
      </c>
    </row>
    <row r="97" spans="1:1" ht="81">
      <c r="A97" s="759" t="s">
        <v>752</v>
      </c>
    </row>
    <row r="98" spans="1:1" ht="22.5">
      <c r="A98" s="778" t="s">
        <v>753</v>
      </c>
    </row>
    <row r="99" spans="1:1" ht="20.25">
      <c r="A99" s="759" t="s">
        <v>754</v>
      </c>
    </row>
    <row r="100" spans="1:1" ht="40.5">
      <c r="A100" s="762" t="s">
        <v>755</v>
      </c>
    </row>
    <row r="101" spans="1:1" ht="20.25">
      <c r="A101" s="762" t="s">
        <v>756</v>
      </c>
    </row>
    <row r="102" spans="1:1" ht="20.25">
      <c r="A102" s="762"/>
    </row>
    <row r="103" spans="1:1" ht="22.5">
      <c r="A103" s="761" t="s">
        <v>757</v>
      </c>
    </row>
    <row r="104" spans="1:1" ht="69.75">
      <c r="A104" s="779" t="s">
        <v>758</v>
      </c>
    </row>
    <row r="105" spans="1:1" ht="139.5">
      <c r="A105" s="779" t="s">
        <v>759</v>
      </c>
    </row>
    <row r="106" spans="1:1" ht="23.25">
      <c r="A106" s="781"/>
    </row>
    <row r="107" spans="1:1" ht="22.5">
      <c r="A107" s="778" t="s">
        <v>760</v>
      </c>
    </row>
    <row r="108" spans="1:1" ht="69.75">
      <c r="A108" s="779" t="s">
        <v>761</v>
      </c>
    </row>
    <row r="109" spans="1:1" ht="93">
      <c r="A109" s="779" t="s">
        <v>762</v>
      </c>
    </row>
    <row r="110" spans="1:1" ht="46.5">
      <c r="A110" s="779" t="s">
        <v>763</v>
      </c>
    </row>
    <row r="111" spans="1:1" ht="23.25">
      <c r="A111" s="781"/>
    </row>
    <row r="112" spans="1:1" ht="20.25">
      <c r="A112" s="776" t="s">
        <v>764</v>
      </c>
    </row>
    <row r="113" spans="1:1" ht="20.25">
      <c r="A113" s="780" t="s">
        <v>765</v>
      </c>
    </row>
    <row r="114" spans="1:1" ht="20.25">
      <c r="A114" s="762" t="s">
        <v>766</v>
      </c>
    </row>
    <row r="115" spans="1:1" ht="40.5">
      <c r="A115" s="762" t="s">
        <v>767</v>
      </c>
    </row>
    <row r="116" spans="1:1" ht="20.25">
      <c r="A116" s="762" t="s">
        <v>768</v>
      </c>
    </row>
    <row r="117" spans="1:1" ht="81">
      <c r="A117" s="762" t="s">
        <v>769</v>
      </c>
    </row>
    <row r="118" spans="1:1" ht="40.5">
      <c r="A118" s="776" t="s">
        <v>770</v>
      </c>
    </row>
    <row r="119" spans="1:1" ht="20.25">
      <c r="A119" s="780" t="s">
        <v>771</v>
      </c>
    </row>
    <row r="120" spans="1:1" ht="20.25">
      <c r="A120" s="762" t="s">
        <v>772</v>
      </c>
    </row>
    <row r="121" spans="1:1" ht="40.5">
      <c r="A121" s="762" t="s">
        <v>773</v>
      </c>
    </row>
    <row r="122" spans="1:1" ht="20.25">
      <c r="A122" s="762" t="s">
        <v>774</v>
      </c>
    </row>
    <row r="123" spans="1:1" ht="20.25">
      <c r="A123" s="762" t="s">
        <v>775</v>
      </c>
    </row>
    <row r="124" spans="1:1" ht="40.5">
      <c r="A124" s="776" t="s">
        <v>776</v>
      </c>
    </row>
    <row r="125" spans="1:1" ht="20.25">
      <c r="A125" s="780" t="s">
        <v>777</v>
      </c>
    </row>
    <row r="126" spans="1:1" ht="40.5">
      <c r="A126" s="762" t="s">
        <v>778</v>
      </c>
    </row>
    <row r="127" spans="1:1" ht="60.75">
      <c r="A127" s="762" t="s">
        <v>779</v>
      </c>
    </row>
    <row r="128" spans="1:1" ht="22.5">
      <c r="A128" s="761" t="s">
        <v>780</v>
      </c>
    </row>
    <row r="129" spans="1:1" ht="23.25">
      <c r="A129" s="781"/>
    </row>
    <row r="130" spans="1:1" ht="20.25">
      <c r="A130" s="782" t="s">
        <v>781</v>
      </c>
    </row>
    <row r="131" spans="1:1" ht="20.25">
      <c r="A131" s="759" t="s">
        <v>782</v>
      </c>
    </row>
    <row r="132" spans="1:1" ht="81">
      <c r="A132" s="762" t="s">
        <v>783</v>
      </c>
    </row>
    <row r="133" spans="1:1" ht="60.75">
      <c r="A133" s="762" t="s">
        <v>784</v>
      </c>
    </row>
    <row r="134" spans="1:1" ht="40.5">
      <c r="A134" s="762" t="s">
        <v>785</v>
      </c>
    </row>
    <row r="135" spans="1:1" ht="121.5">
      <c r="A135" s="762" t="s">
        <v>786</v>
      </c>
    </row>
    <row r="136" spans="1:1" ht="60.75">
      <c r="A136" s="762" t="s">
        <v>787</v>
      </c>
    </row>
    <row r="137" spans="1:1" ht="23.25">
      <c r="A137" s="781"/>
    </row>
    <row r="138" spans="1:1" ht="101.25">
      <c r="A138" s="762" t="s">
        <v>788</v>
      </c>
    </row>
    <row r="139" spans="1:1" ht="23.25">
      <c r="A139" s="783"/>
    </row>
    <row r="140" spans="1:1" ht="22.5">
      <c r="A140" s="761" t="s">
        <v>789</v>
      </c>
    </row>
    <row r="141" spans="1:1" ht="15.75">
      <c r="A141" s="784"/>
    </row>
    <row r="142" spans="1:1" ht="20.25">
      <c r="A142" s="785" t="s">
        <v>790</v>
      </c>
    </row>
    <row r="143" spans="1:1" ht="40.5">
      <c r="A143" s="759" t="s">
        <v>791</v>
      </c>
    </row>
    <row r="144" spans="1:1" ht="20.25">
      <c r="A144" s="759" t="s">
        <v>792</v>
      </c>
    </row>
    <row r="145" spans="1:1" ht="20.25">
      <c r="A145" s="786"/>
    </row>
    <row r="146" spans="1:1" ht="20.25">
      <c r="A146" s="776" t="s">
        <v>793</v>
      </c>
    </row>
    <row r="147" spans="1:1" ht="60.75">
      <c r="A147" s="759" t="s">
        <v>794</v>
      </c>
    </row>
    <row r="148" spans="1:1" ht="20.25">
      <c r="A148" s="759"/>
    </row>
    <row r="149" spans="1:1" ht="20.25">
      <c r="A149" s="776" t="s">
        <v>795</v>
      </c>
    </row>
    <row r="150" spans="1:1" ht="20.25">
      <c r="A150" s="759" t="s">
        <v>796</v>
      </c>
    </row>
    <row r="151" spans="1:1" ht="20.25">
      <c r="A151" s="759" t="s">
        <v>797</v>
      </c>
    </row>
    <row r="152" spans="1:1" ht="20.25">
      <c r="A152" s="776" t="s">
        <v>798</v>
      </c>
    </row>
    <row r="153" spans="1:1" ht="81">
      <c r="A153" s="759" t="s">
        <v>799</v>
      </c>
    </row>
    <row r="154" spans="1:1" ht="20.25">
      <c r="A154" s="776" t="s">
        <v>800</v>
      </c>
    </row>
    <row r="155" spans="1:1" ht="81">
      <c r="A155" s="759" t="s">
        <v>801</v>
      </c>
    </row>
    <row r="156" spans="1:1" ht="20.25">
      <c r="A156" s="787"/>
    </row>
    <row r="157" spans="1:1" ht="20.25">
      <c r="A157" s="785" t="s">
        <v>802</v>
      </c>
    </row>
    <row r="158" spans="1:1" ht="20.25">
      <c r="A158" s="788" t="s">
        <v>803</v>
      </c>
    </row>
    <row r="159" spans="1:1" ht="20.25">
      <c r="A159" s="787"/>
    </row>
    <row r="160" spans="1:1" ht="20.25">
      <c r="A160" s="776" t="s">
        <v>804</v>
      </c>
    </row>
    <row r="161" spans="1:1" ht="20.25">
      <c r="A161" s="759" t="s">
        <v>805</v>
      </c>
    </row>
    <row r="162" spans="1:1" ht="40.5">
      <c r="A162" s="759" t="s">
        <v>806</v>
      </c>
    </row>
    <row r="163" spans="1:1" ht="20.25">
      <c r="A163" s="776" t="s">
        <v>807</v>
      </c>
    </row>
    <row r="164" spans="1:1" ht="20.25">
      <c r="A164" s="759" t="s">
        <v>808</v>
      </c>
    </row>
    <row r="165" spans="1:1" ht="20.25">
      <c r="A165" s="759"/>
    </row>
    <row r="166" spans="1:1" ht="22.5">
      <c r="A166" s="761" t="s">
        <v>809</v>
      </c>
    </row>
    <row r="167" spans="1:1" ht="23.25">
      <c r="A167" s="789" t="s">
        <v>810</v>
      </c>
    </row>
    <row r="168" spans="1:1" ht="20.25">
      <c r="A168" s="759" t="s">
        <v>811</v>
      </c>
    </row>
    <row r="169" spans="1:1" ht="20.25">
      <c r="A169" s="759" t="s">
        <v>812</v>
      </c>
    </row>
    <row r="170" spans="1:1" ht="20.25">
      <c r="A170" s="759" t="s">
        <v>813</v>
      </c>
    </row>
    <row r="171" spans="1:1" ht="20.25">
      <c r="A171" s="759" t="s">
        <v>814</v>
      </c>
    </row>
    <row r="172" spans="1:1" ht="20.25">
      <c r="A172" s="759" t="s">
        <v>815</v>
      </c>
    </row>
    <row r="173" spans="1:1" ht="20.25">
      <c r="A173" s="759" t="s">
        <v>816</v>
      </c>
    </row>
    <row r="174" spans="1:1" ht="21">
      <c r="A174" s="775" t="s">
        <v>817</v>
      </c>
    </row>
    <row r="175" spans="1:1" ht="21">
      <c r="A175" s="790" t="s">
        <v>818</v>
      </c>
    </row>
    <row r="176" spans="1:1" ht="21">
      <c r="A176" s="775" t="s">
        <v>819</v>
      </c>
    </row>
    <row r="177" spans="1:1" ht="21">
      <c r="A177" s="790" t="s">
        <v>820</v>
      </c>
    </row>
    <row r="178" spans="1:1" ht="21">
      <c r="A178" s="790" t="s">
        <v>821</v>
      </c>
    </row>
    <row r="179" spans="1:1" ht="20.25">
      <c r="A179" s="762"/>
    </row>
    <row r="180" spans="1:1" ht="22.5">
      <c r="A180" s="761" t="s">
        <v>822</v>
      </c>
    </row>
    <row r="181" spans="1:1" ht="20.25">
      <c r="A181" s="789" t="s">
        <v>823</v>
      </c>
    </row>
    <row r="182" spans="1:1" ht="20.25">
      <c r="A182" s="759" t="s">
        <v>824</v>
      </c>
    </row>
    <row r="183" spans="1:1" ht="20.25">
      <c r="A183" s="759" t="s">
        <v>825</v>
      </c>
    </row>
    <row r="184" spans="1:1" ht="40.5">
      <c r="A184" s="759" t="s">
        <v>826</v>
      </c>
    </row>
    <row r="185" spans="1:1" ht="20.25">
      <c r="A185" s="759" t="s">
        <v>827</v>
      </c>
    </row>
    <row r="186" spans="1:1" ht="40.5">
      <c r="A186" s="759" t="s">
        <v>828</v>
      </c>
    </row>
    <row r="187" spans="1:1" ht="20.25">
      <c r="A187" s="791"/>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81494-F338-475C-A5DD-92BBB6204714}">
  <dimension ref="A1:H16"/>
  <sheetViews>
    <sheetView zoomScale="75" zoomScaleNormal="75" workbookViewId="0">
      <selection activeCell="C9" sqref="C9"/>
    </sheetView>
  </sheetViews>
  <sheetFormatPr defaultColWidth="13.5703125" defaultRowHeight="24.95" customHeight="1"/>
  <cols>
    <col min="1" max="1" width="16.5703125" style="147" customWidth="1"/>
    <col min="2" max="2" width="22.7109375" style="147" customWidth="1"/>
    <col min="3" max="7" width="10.5703125" style="147" customWidth="1"/>
    <col min="8" max="8" width="19.42578125" style="147" customWidth="1"/>
    <col min="9" max="16384" width="13.5703125" style="147"/>
  </cols>
  <sheetData>
    <row r="1" spans="1:8" ht="47.25" customHeight="1">
      <c r="A1" s="4973" t="s">
        <v>224</v>
      </c>
      <c r="B1" s="4974"/>
      <c r="C1" s="4974"/>
      <c r="D1" s="4974"/>
      <c r="E1" s="4974"/>
      <c r="F1" s="4974"/>
      <c r="G1" s="4974"/>
      <c r="H1" s="4974"/>
    </row>
    <row r="2" spans="1:8" ht="42.75" customHeight="1">
      <c r="A2" s="4975" t="s">
        <v>225</v>
      </c>
      <c r="B2" s="4976"/>
      <c r="C2" s="4976"/>
      <c r="D2" s="4976"/>
      <c r="E2" s="4976"/>
      <c r="F2" s="4976"/>
      <c r="G2" s="4976"/>
      <c r="H2" s="4976"/>
    </row>
    <row r="3" spans="1:8" ht="23.45" customHeight="1">
      <c r="A3" s="148" t="s">
        <v>226</v>
      </c>
      <c r="B3" s="149"/>
      <c r="C3" s="149"/>
      <c r="D3" s="149"/>
      <c r="E3" s="149"/>
      <c r="F3" s="149"/>
      <c r="G3" s="149"/>
      <c r="H3" s="150" t="s">
        <v>227</v>
      </c>
    </row>
    <row r="4" spans="1:8" ht="55.5" customHeight="1">
      <c r="A4" s="4977" t="s">
        <v>228</v>
      </c>
      <c r="B4" s="4978" t="s">
        <v>229</v>
      </c>
      <c r="C4" s="4979" t="s">
        <v>230</v>
      </c>
      <c r="D4" s="4979"/>
      <c r="E4" s="4979"/>
      <c r="F4" s="4979"/>
      <c r="G4" s="4979"/>
      <c r="H4" s="151" t="s">
        <v>231</v>
      </c>
    </row>
    <row r="5" spans="1:8" ht="50.25" customHeight="1">
      <c r="A5" s="4977"/>
      <c r="B5" s="4978"/>
      <c r="C5" s="4980" t="s">
        <v>232</v>
      </c>
      <c r="D5" s="4980"/>
      <c r="E5" s="4980"/>
      <c r="F5" s="4980"/>
      <c r="G5" s="4980"/>
      <c r="H5" s="152" t="s">
        <v>233</v>
      </c>
    </row>
    <row r="6" spans="1:8" ht="24.95" customHeight="1">
      <c r="A6" s="4977"/>
      <c r="B6" s="4978"/>
      <c r="C6" s="153">
        <v>2010</v>
      </c>
      <c r="D6" s="153">
        <v>2011</v>
      </c>
      <c r="E6" s="153">
        <v>2012</v>
      </c>
      <c r="F6" s="153">
        <v>2013</v>
      </c>
      <c r="G6" s="153">
        <v>2014</v>
      </c>
      <c r="H6" s="154">
        <v>2014</v>
      </c>
    </row>
    <row r="7" spans="1:8" ht="24.95" customHeight="1">
      <c r="A7" s="155" t="s">
        <v>234</v>
      </c>
      <c r="B7" s="156" t="s">
        <v>235</v>
      </c>
      <c r="C7" s="157">
        <v>0</v>
      </c>
      <c r="D7" s="158">
        <v>0.01</v>
      </c>
      <c r="E7" s="158">
        <v>0</v>
      </c>
      <c r="F7" s="158">
        <v>0.03</v>
      </c>
      <c r="G7" s="158">
        <v>0.01</v>
      </c>
      <c r="H7" s="159">
        <v>98.1</v>
      </c>
    </row>
    <row r="8" spans="1:8" ht="24.95" customHeight="1">
      <c r="A8" s="155" t="s">
        <v>236</v>
      </c>
      <c r="B8" s="156" t="s">
        <v>237</v>
      </c>
      <c r="C8" s="158">
        <v>0</v>
      </c>
      <c r="D8" s="158">
        <v>0.04</v>
      </c>
      <c r="E8" s="158">
        <v>0.02</v>
      </c>
      <c r="F8" s="158">
        <v>0</v>
      </c>
      <c r="G8" s="157">
        <v>3.0000000000000001E-3</v>
      </c>
      <c r="H8" s="159">
        <v>98.1</v>
      </c>
    </row>
    <row r="9" spans="1:8" ht="24.95" customHeight="1">
      <c r="A9" s="155" t="s">
        <v>238</v>
      </c>
      <c r="B9" s="156" t="s">
        <v>239</v>
      </c>
      <c r="C9" s="158">
        <v>0.01</v>
      </c>
      <c r="D9" s="158">
        <v>0.03</v>
      </c>
      <c r="E9" s="158">
        <v>0.02</v>
      </c>
      <c r="F9" s="158">
        <v>0.02</v>
      </c>
      <c r="G9" s="157">
        <v>4.0000000000000001E-3</v>
      </c>
      <c r="H9" s="159">
        <v>98.1</v>
      </c>
    </row>
    <row r="10" spans="1:8" ht="24.95" customHeight="1">
      <c r="A10" s="155" t="s">
        <v>240</v>
      </c>
      <c r="B10" s="156" t="s">
        <v>197</v>
      </c>
      <c r="C10" s="158">
        <v>0</v>
      </c>
      <c r="D10" s="158">
        <v>0</v>
      </c>
      <c r="E10" s="158">
        <v>0</v>
      </c>
      <c r="F10" s="158">
        <v>0</v>
      </c>
      <c r="G10" s="158">
        <v>0</v>
      </c>
      <c r="H10" s="159">
        <v>98.1</v>
      </c>
    </row>
    <row r="11" spans="1:8" ht="24.95" customHeight="1">
      <c r="A11" s="155" t="s">
        <v>241</v>
      </c>
      <c r="B11" s="156" t="s">
        <v>201</v>
      </c>
      <c r="C11" s="158">
        <v>1.29</v>
      </c>
      <c r="D11" s="158">
        <v>1.28</v>
      </c>
      <c r="E11" s="158">
        <v>1.01</v>
      </c>
      <c r="F11" s="158">
        <v>0.84</v>
      </c>
      <c r="G11" s="158">
        <v>0.5</v>
      </c>
      <c r="H11" s="159">
        <v>97.1</v>
      </c>
    </row>
    <row r="12" spans="1:8" ht="24.95" customHeight="1">
      <c r="A12" s="155" t="s">
        <v>242</v>
      </c>
      <c r="B12" s="156" t="s">
        <v>243</v>
      </c>
      <c r="C12" s="158">
        <v>0.17</v>
      </c>
      <c r="D12" s="158">
        <v>0.09</v>
      </c>
      <c r="E12" s="158">
        <v>0.22</v>
      </c>
      <c r="F12" s="158">
        <v>0.12</v>
      </c>
      <c r="G12" s="158">
        <v>0.06</v>
      </c>
      <c r="H12" s="159">
        <v>97.1</v>
      </c>
    </row>
    <row r="13" spans="1:8" ht="24.95" customHeight="1">
      <c r="A13" s="155" t="s">
        <v>244</v>
      </c>
      <c r="B13" s="156" t="s">
        <v>245</v>
      </c>
      <c r="C13" s="158">
        <v>0.13</v>
      </c>
      <c r="D13" s="158" t="s">
        <v>246</v>
      </c>
      <c r="E13" s="158">
        <v>0.06</v>
      </c>
      <c r="F13" s="158">
        <v>0.22</v>
      </c>
      <c r="G13" s="158">
        <v>7.0000000000000007E-2</v>
      </c>
      <c r="H13" s="159">
        <v>97.1</v>
      </c>
    </row>
    <row r="14" spans="1:8" ht="24.95" customHeight="1">
      <c r="A14" s="155" t="s">
        <v>247</v>
      </c>
      <c r="B14" s="156" t="s">
        <v>248</v>
      </c>
      <c r="C14" s="158">
        <v>18.72</v>
      </c>
      <c r="D14" s="158">
        <v>15.84</v>
      </c>
      <c r="E14" s="158">
        <v>15.79</v>
      </c>
      <c r="F14" s="158">
        <v>14.2</v>
      </c>
      <c r="G14" s="158">
        <v>14.05</v>
      </c>
      <c r="H14" s="159">
        <v>98.1</v>
      </c>
    </row>
    <row r="15" spans="1:8" ht="24.95" customHeight="1">
      <c r="A15" s="147" t="s">
        <v>249</v>
      </c>
    </row>
    <row r="16" spans="1:8" ht="24.95" customHeight="1">
      <c r="A16" s="4972" t="s">
        <v>250</v>
      </c>
      <c r="B16" s="4972"/>
      <c r="C16" s="4972"/>
      <c r="D16" s="4972"/>
    </row>
  </sheetData>
  <mergeCells count="7">
    <mergeCell ref="A16:D16"/>
    <mergeCell ref="A1:H1"/>
    <mergeCell ref="A2:H2"/>
    <mergeCell ref="A4:A6"/>
    <mergeCell ref="B4:B6"/>
    <mergeCell ref="C4:G4"/>
    <mergeCell ref="C5:G5"/>
  </mergeCells>
  <pageMargins left="0.7" right="0.7" top="0.75" bottom="0.75" header="0.3" footer="0.3"/>
  <pageSetup paperSize="9" orientation="landscape"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1E6EB-40B4-4477-9AA1-A77E67B65B22}">
  <dimension ref="A1:AF53"/>
  <sheetViews>
    <sheetView showGridLines="0" topLeftCell="A10" zoomScaleNormal="100" zoomScaleSheetLayoutView="90" workbookViewId="0">
      <selection activeCell="C9" sqref="C9:D9"/>
    </sheetView>
  </sheetViews>
  <sheetFormatPr defaultColWidth="9" defaultRowHeight="15.75"/>
  <cols>
    <col min="1" max="1" width="10.42578125" style="160" customWidth="1"/>
    <col min="2" max="2" width="11" style="185" customWidth="1"/>
    <col min="3" max="4" width="4" style="185" customWidth="1"/>
    <col min="5" max="9" width="4" style="188" customWidth="1"/>
    <col min="10" max="32" width="4" style="160" customWidth="1"/>
    <col min="33" max="16384" width="9" style="160"/>
  </cols>
  <sheetData>
    <row r="1" spans="1:32" ht="24.95" customHeight="1">
      <c r="A1" s="5000" t="s">
        <v>251</v>
      </c>
      <c r="B1" s="5000"/>
      <c r="C1" s="5000"/>
      <c r="D1" s="5000"/>
      <c r="E1" s="5000"/>
      <c r="F1" s="5000"/>
      <c r="G1" s="5000"/>
      <c r="H1" s="5000"/>
      <c r="I1" s="5000"/>
      <c r="J1" s="5000"/>
      <c r="K1" s="5000"/>
      <c r="L1" s="5000"/>
      <c r="M1" s="5000"/>
      <c r="N1" s="5000"/>
      <c r="O1" s="5000"/>
      <c r="P1" s="5000"/>
      <c r="Q1" s="5000"/>
      <c r="R1" s="5000"/>
      <c r="S1" s="5000"/>
      <c r="T1" s="5000"/>
      <c r="U1" s="5000"/>
      <c r="V1" s="5000"/>
      <c r="W1" s="5000"/>
      <c r="X1" s="5000"/>
      <c r="Y1" s="5000"/>
      <c r="Z1" s="5000"/>
      <c r="AA1" s="5000"/>
      <c r="AB1" s="5000"/>
      <c r="AC1" s="5000"/>
      <c r="AD1" s="5000"/>
      <c r="AE1" s="5000"/>
      <c r="AF1" s="5000"/>
    </row>
    <row r="2" spans="1:32" ht="24.95" customHeight="1">
      <c r="A2" s="5001" t="s">
        <v>252</v>
      </c>
      <c r="B2" s="5001"/>
      <c r="C2" s="5001"/>
      <c r="D2" s="5001"/>
      <c r="E2" s="5001"/>
      <c r="F2" s="5001"/>
      <c r="G2" s="5001"/>
      <c r="H2" s="5001"/>
      <c r="I2" s="5001"/>
      <c r="J2" s="5001"/>
      <c r="K2" s="5001"/>
      <c r="L2" s="5001"/>
      <c r="M2" s="5001"/>
      <c r="N2" s="5001"/>
      <c r="O2" s="5001"/>
      <c r="P2" s="5001"/>
      <c r="Q2" s="5001"/>
      <c r="R2" s="5001"/>
      <c r="S2" s="5001"/>
      <c r="T2" s="5001"/>
      <c r="U2" s="5001"/>
      <c r="V2" s="5001"/>
      <c r="W2" s="5001"/>
      <c r="X2" s="5001"/>
      <c r="Y2" s="5001"/>
      <c r="Z2" s="5001"/>
      <c r="AA2" s="5001"/>
      <c r="AB2" s="5001"/>
      <c r="AC2" s="5001"/>
      <c r="AD2" s="5001"/>
      <c r="AE2" s="5001"/>
      <c r="AF2" s="5001"/>
    </row>
    <row r="3" spans="1:32" ht="24.95" customHeight="1">
      <c r="A3" s="161" t="s">
        <v>253</v>
      </c>
      <c r="B3" s="162"/>
      <c r="C3" s="162"/>
      <c r="D3" s="162"/>
      <c r="E3" s="163"/>
      <c r="F3" s="163"/>
      <c r="G3" s="163"/>
      <c r="H3" s="163"/>
      <c r="I3" s="163"/>
      <c r="J3" s="163"/>
      <c r="K3" s="163"/>
      <c r="L3" s="163"/>
      <c r="M3" s="163"/>
      <c r="N3" s="163"/>
      <c r="O3" s="163"/>
      <c r="P3" s="163"/>
      <c r="Q3" s="163"/>
      <c r="R3" s="163"/>
      <c r="S3" s="163"/>
      <c r="T3" s="163"/>
      <c r="U3" s="163"/>
      <c r="V3" s="163"/>
      <c r="W3" s="163"/>
      <c r="X3" s="163"/>
      <c r="Y3" s="163"/>
      <c r="Z3" s="163"/>
      <c r="AA3" s="163"/>
      <c r="AB3" s="163"/>
      <c r="AC3" s="163"/>
      <c r="AD3" s="163"/>
      <c r="AE3" s="163"/>
      <c r="AF3" s="164" t="s">
        <v>254</v>
      </c>
    </row>
    <row r="4" spans="1:32" ht="18.95" customHeight="1">
      <c r="A4" s="5002" t="s">
        <v>147</v>
      </c>
      <c r="B4" s="5004" t="s">
        <v>148</v>
      </c>
      <c r="C4" s="165"/>
      <c r="D4" s="166"/>
      <c r="E4" s="167"/>
      <c r="F4" s="4993" t="s">
        <v>234</v>
      </c>
      <c r="G4" s="4998" t="s">
        <v>255</v>
      </c>
      <c r="H4" s="4993" t="s">
        <v>236</v>
      </c>
      <c r="I4" s="4998" t="s">
        <v>256</v>
      </c>
      <c r="J4" s="4993" t="s">
        <v>257</v>
      </c>
      <c r="K4" s="4998" t="s">
        <v>258</v>
      </c>
      <c r="L4" s="4993" t="s">
        <v>259</v>
      </c>
      <c r="M4" s="4998" t="s">
        <v>197</v>
      </c>
      <c r="N4" s="4993" t="s">
        <v>240</v>
      </c>
      <c r="O4" s="4998" t="s">
        <v>201</v>
      </c>
      <c r="P4" s="4993" t="s">
        <v>241</v>
      </c>
      <c r="Q4" s="4998" t="s">
        <v>243</v>
      </c>
      <c r="R4" s="4993" t="s">
        <v>242</v>
      </c>
      <c r="S4" s="4998" t="s">
        <v>245</v>
      </c>
      <c r="T4" s="4993" t="s">
        <v>244</v>
      </c>
      <c r="U4" s="4998" t="s">
        <v>260</v>
      </c>
      <c r="V4" s="4993" t="s">
        <v>261</v>
      </c>
      <c r="W4" s="4998" t="s">
        <v>262</v>
      </c>
      <c r="X4" s="4993" t="s">
        <v>263</v>
      </c>
      <c r="Y4" s="4995" t="s">
        <v>264</v>
      </c>
      <c r="Z4" s="4996"/>
      <c r="AA4" s="4996"/>
      <c r="AB4" s="4996"/>
      <c r="AC4" s="4996"/>
      <c r="AD4" s="4996"/>
      <c r="AE4" s="4996"/>
      <c r="AF4" s="4997"/>
    </row>
    <row r="5" spans="1:32" ht="135" customHeight="1">
      <c r="A5" s="5003"/>
      <c r="B5" s="5005"/>
      <c r="C5" s="168" t="s">
        <v>265</v>
      </c>
      <c r="D5" s="169" t="s">
        <v>266</v>
      </c>
      <c r="E5" s="170" t="s">
        <v>235</v>
      </c>
      <c r="F5" s="4994"/>
      <c r="G5" s="4999"/>
      <c r="H5" s="5006"/>
      <c r="I5" s="4999"/>
      <c r="J5" s="4994"/>
      <c r="K5" s="4999"/>
      <c r="L5" s="4994"/>
      <c r="M5" s="4999"/>
      <c r="N5" s="4994"/>
      <c r="O5" s="4999"/>
      <c r="P5" s="4994"/>
      <c r="Q5" s="4999"/>
      <c r="R5" s="4994"/>
      <c r="S5" s="4999"/>
      <c r="T5" s="4994"/>
      <c r="U5" s="4999"/>
      <c r="V5" s="4994"/>
      <c r="W5" s="4999"/>
      <c r="X5" s="4994"/>
      <c r="Y5" s="171" t="s">
        <v>267</v>
      </c>
      <c r="Z5" s="172" t="s">
        <v>268</v>
      </c>
      <c r="AA5" s="171" t="s">
        <v>269</v>
      </c>
      <c r="AB5" s="172" t="s">
        <v>270</v>
      </c>
      <c r="AC5" s="173" t="s">
        <v>271</v>
      </c>
      <c r="AD5" s="172" t="s">
        <v>272</v>
      </c>
      <c r="AE5" s="171" t="s">
        <v>273</v>
      </c>
      <c r="AF5" s="172" t="s">
        <v>274</v>
      </c>
    </row>
    <row r="6" spans="1:32" ht="18.95" customHeight="1">
      <c r="A6" s="174" t="s">
        <v>275</v>
      </c>
      <c r="B6" s="175" t="s">
        <v>56</v>
      </c>
      <c r="C6" s="4991">
        <v>0</v>
      </c>
      <c r="D6" s="4992"/>
      <c r="E6" s="4991">
        <v>0</v>
      </c>
      <c r="F6" s="4992"/>
      <c r="G6" s="4991">
        <v>0</v>
      </c>
      <c r="H6" s="4992"/>
      <c r="I6" s="4987">
        <v>0</v>
      </c>
      <c r="J6" s="4988"/>
      <c r="K6" s="4987">
        <v>0</v>
      </c>
      <c r="L6" s="4988"/>
      <c r="M6" s="4987">
        <v>0</v>
      </c>
      <c r="N6" s="4988"/>
      <c r="O6" s="4991">
        <v>15</v>
      </c>
      <c r="P6" s="4992"/>
      <c r="Q6" s="4991">
        <v>0</v>
      </c>
      <c r="R6" s="4992"/>
      <c r="S6" s="4991">
        <v>2</v>
      </c>
      <c r="T6" s="4992"/>
      <c r="U6" s="4991">
        <v>947</v>
      </c>
      <c r="V6" s="4992"/>
      <c r="W6" s="4991">
        <v>249</v>
      </c>
      <c r="X6" s="4992"/>
      <c r="Y6" s="4991">
        <v>0</v>
      </c>
      <c r="Z6" s="4992"/>
      <c r="AA6" s="4991">
        <v>0</v>
      </c>
      <c r="AB6" s="4992"/>
      <c r="AC6" s="4991">
        <v>0</v>
      </c>
      <c r="AD6" s="4992"/>
      <c r="AE6" s="4991">
        <v>107</v>
      </c>
      <c r="AF6" s="4992"/>
    </row>
    <row r="7" spans="1:32" ht="18.95" customHeight="1">
      <c r="A7" s="176" t="s">
        <v>158</v>
      </c>
      <c r="B7" s="177" t="s">
        <v>58</v>
      </c>
      <c r="C7" s="4987">
        <v>0</v>
      </c>
      <c r="D7" s="4988"/>
      <c r="E7" s="4987">
        <v>2</v>
      </c>
      <c r="F7" s="4988"/>
      <c r="G7" s="4987">
        <v>0</v>
      </c>
      <c r="H7" s="4988"/>
      <c r="I7" s="4987">
        <v>0</v>
      </c>
      <c r="J7" s="4988"/>
      <c r="K7" s="4987">
        <v>0</v>
      </c>
      <c r="L7" s="4988"/>
      <c r="M7" s="4987">
        <v>0</v>
      </c>
      <c r="N7" s="4988"/>
      <c r="O7" s="4987">
        <v>6</v>
      </c>
      <c r="P7" s="4988"/>
      <c r="Q7" s="4987">
        <v>0</v>
      </c>
      <c r="R7" s="4988"/>
      <c r="S7" s="4987">
        <v>0</v>
      </c>
      <c r="T7" s="4988"/>
      <c r="U7" s="4987">
        <v>444</v>
      </c>
      <c r="V7" s="4988"/>
      <c r="W7" s="4987">
        <v>37</v>
      </c>
      <c r="X7" s="4988"/>
      <c r="Y7" s="4987">
        <v>0</v>
      </c>
      <c r="Z7" s="4988"/>
      <c r="AA7" s="4987">
        <v>0</v>
      </c>
      <c r="AB7" s="4988"/>
      <c r="AC7" s="4987">
        <v>0</v>
      </c>
      <c r="AD7" s="4988"/>
      <c r="AE7" s="4987">
        <v>1</v>
      </c>
      <c r="AF7" s="4988"/>
    </row>
    <row r="8" spans="1:32" ht="18.95" customHeight="1">
      <c r="A8" s="176" t="s">
        <v>276</v>
      </c>
      <c r="B8" s="177" t="s">
        <v>60</v>
      </c>
      <c r="C8" s="4987">
        <v>0</v>
      </c>
      <c r="D8" s="4988"/>
      <c r="E8" s="4987">
        <v>0</v>
      </c>
      <c r="F8" s="4988"/>
      <c r="G8" s="4987">
        <v>0</v>
      </c>
      <c r="H8" s="4988"/>
      <c r="I8" s="4987">
        <v>2</v>
      </c>
      <c r="J8" s="4988"/>
      <c r="K8" s="4987">
        <v>10</v>
      </c>
      <c r="L8" s="4988"/>
      <c r="M8" s="4987">
        <v>0</v>
      </c>
      <c r="N8" s="4988"/>
      <c r="O8" s="4987">
        <v>52</v>
      </c>
      <c r="P8" s="4988"/>
      <c r="Q8" s="4987">
        <v>0</v>
      </c>
      <c r="R8" s="4988"/>
      <c r="S8" s="4987">
        <v>7</v>
      </c>
      <c r="T8" s="4988"/>
      <c r="U8" s="4987">
        <v>485</v>
      </c>
      <c r="V8" s="4988"/>
      <c r="W8" s="4987">
        <v>40</v>
      </c>
      <c r="X8" s="4988"/>
      <c r="Y8" s="4987">
        <v>0</v>
      </c>
      <c r="Z8" s="4988"/>
      <c r="AA8" s="4987">
        <v>0</v>
      </c>
      <c r="AB8" s="4988"/>
      <c r="AC8" s="4987">
        <v>0</v>
      </c>
      <c r="AD8" s="4988"/>
      <c r="AE8" s="4987">
        <v>8</v>
      </c>
      <c r="AF8" s="4988"/>
    </row>
    <row r="9" spans="1:32" ht="18.95" customHeight="1">
      <c r="A9" s="176" t="s">
        <v>277</v>
      </c>
      <c r="B9" s="177" t="s">
        <v>62</v>
      </c>
      <c r="C9" s="4987">
        <v>0</v>
      </c>
      <c r="D9" s="4988"/>
      <c r="E9" s="4987">
        <v>0</v>
      </c>
      <c r="F9" s="4988"/>
      <c r="G9" s="4987">
        <v>0</v>
      </c>
      <c r="H9" s="4988"/>
      <c r="I9" s="4987">
        <v>0</v>
      </c>
      <c r="J9" s="4988"/>
      <c r="K9" s="4987">
        <v>0</v>
      </c>
      <c r="L9" s="4988"/>
      <c r="M9" s="4987">
        <v>0</v>
      </c>
      <c r="N9" s="4988"/>
      <c r="O9" s="4987">
        <v>11</v>
      </c>
      <c r="P9" s="4988"/>
      <c r="Q9" s="4987">
        <v>1</v>
      </c>
      <c r="R9" s="4988"/>
      <c r="S9" s="4987">
        <v>4</v>
      </c>
      <c r="T9" s="4988"/>
      <c r="U9" s="4987">
        <v>391</v>
      </c>
      <c r="V9" s="4988"/>
      <c r="W9" s="4987">
        <v>205</v>
      </c>
      <c r="X9" s="4988"/>
      <c r="Y9" s="4987">
        <v>0</v>
      </c>
      <c r="Z9" s="4988"/>
      <c r="AA9" s="4987">
        <v>0</v>
      </c>
      <c r="AB9" s="4988"/>
      <c r="AC9" s="4987">
        <v>0</v>
      </c>
      <c r="AD9" s="4988"/>
      <c r="AE9" s="4987">
        <v>0</v>
      </c>
      <c r="AF9" s="4988"/>
    </row>
    <row r="10" spans="1:32" ht="18.95" customHeight="1">
      <c r="A10" s="176" t="s">
        <v>278</v>
      </c>
      <c r="B10" s="177" t="s">
        <v>64</v>
      </c>
      <c r="C10" s="4987">
        <v>0</v>
      </c>
      <c r="D10" s="4988"/>
      <c r="E10" s="4987">
        <v>0</v>
      </c>
      <c r="F10" s="4988"/>
      <c r="G10" s="4987">
        <v>0</v>
      </c>
      <c r="H10" s="4988"/>
      <c r="I10" s="4987">
        <v>0</v>
      </c>
      <c r="J10" s="4988"/>
      <c r="K10" s="4987">
        <v>1</v>
      </c>
      <c r="L10" s="4988"/>
      <c r="M10" s="4987">
        <v>0</v>
      </c>
      <c r="N10" s="4988"/>
      <c r="O10" s="4987">
        <v>11</v>
      </c>
      <c r="P10" s="4988"/>
      <c r="Q10" s="4987">
        <v>1</v>
      </c>
      <c r="R10" s="4988"/>
      <c r="S10" s="4987">
        <v>0</v>
      </c>
      <c r="T10" s="4988"/>
      <c r="U10" s="4987">
        <v>539</v>
      </c>
      <c r="V10" s="4988"/>
      <c r="W10" s="4987">
        <v>181</v>
      </c>
      <c r="X10" s="4988"/>
      <c r="Y10" s="4987">
        <v>1</v>
      </c>
      <c r="Z10" s="4988"/>
      <c r="AA10" s="4987">
        <v>0</v>
      </c>
      <c r="AB10" s="4988"/>
      <c r="AC10" s="4987">
        <v>0</v>
      </c>
      <c r="AD10" s="4988"/>
      <c r="AE10" s="4987">
        <v>0</v>
      </c>
      <c r="AF10" s="4988"/>
    </row>
    <row r="11" spans="1:32" ht="18.95" customHeight="1">
      <c r="A11" s="176" t="s">
        <v>279</v>
      </c>
      <c r="B11" s="177" t="s">
        <v>66</v>
      </c>
      <c r="C11" s="4987">
        <v>0</v>
      </c>
      <c r="D11" s="4988"/>
      <c r="E11" s="4987">
        <v>0</v>
      </c>
      <c r="F11" s="4988"/>
      <c r="G11" s="4987">
        <v>0</v>
      </c>
      <c r="H11" s="4988"/>
      <c r="I11" s="4987">
        <v>0</v>
      </c>
      <c r="J11" s="4988"/>
      <c r="K11" s="4987">
        <v>0</v>
      </c>
      <c r="L11" s="4988"/>
      <c r="M11" s="4987">
        <v>0</v>
      </c>
      <c r="N11" s="4988"/>
      <c r="O11" s="4987">
        <v>5</v>
      </c>
      <c r="P11" s="4988"/>
      <c r="Q11" s="4987">
        <v>0</v>
      </c>
      <c r="R11" s="4988"/>
      <c r="S11" s="4987">
        <v>2</v>
      </c>
      <c r="T11" s="4988"/>
      <c r="U11" s="4987">
        <v>892</v>
      </c>
      <c r="V11" s="4988"/>
      <c r="W11" s="4987">
        <v>686</v>
      </c>
      <c r="X11" s="4988"/>
      <c r="Y11" s="4987">
        <v>1</v>
      </c>
      <c r="Z11" s="4988"/>
      <c r="AA11" s="4987">
        <v>2</v>
      </c>
      <c r="AB11" s="4988"/>
      <c r="AC11" s="4987">
        <v>1</v>
      </c>
      <c r="AD11" s="4988"/>
      <c r="AE11" s="4987">
        <v>37</v>
      </c>
      <c r="AF11" s="4988"/>
    </row>
    <row r="12" spans="1:32" ht="18.95" customHeight="1">
      <c r="A12" s="176" t="s">
        <v>280</v>
      </c>
      <c r="B12" s="177" t="s">
        <v>68</v>
      </c>
      <c r="C12" s="4987">
        <v>0</v>
      </c>
      <c r="D12" s="4988"/>
      <c r="E12" s="4987">
        <v>0</v>
      </c>
      <c r="F12" s="4988"/>
      <c r="G12" s="4987">
        <v>1</v>
      </c>
      <c r="H12" s="4988"/>
      <c r="I12" s="4987">
        <v>0</v>
      </c>
      <c r="J12" s="4988"/>
      <c r="K12" s="4987">
        <v>0</v>
      </c>
      <c r="L12" s="4988"/>
      <c r="M12" s="4987">
        <v>0</v>
      </c>
      <c r="N12" s="4988"/>
      <c r="O12" s="4987">
        <v>23</v>
      </c>
      <c r="P12" s="4988"/>
      <c r="Q12" s="4987">
        <v>5</v>
      </c>
      <c r="R12" s="4988"/>
      <c r="S12" s="4987">
        <v>6</v>
      </c>
      <c r="T12" s="4988"/>
      <c r="U12" s="4987">
        <v>1620</v>
      </c>
      <c r="V12" s="4988"/>
      <c r="W12" s="4987">
        <v>241</v>
      </c>
      <c r="X12" s="4988"/>
      <c r="Y12" s="4987">
        <v>0</v>
      </c>
      <c r="Z12" s="4988"/>
      <c r="AA12" s="4987">
        <v>0</v>
      </c>
      <c r="AB12" s="4988"/>
      <c r="AC12" s="4987">
        <v>0</v>
      </c>
      <c r="AD12" s="4988"/>
      <c r="AE12" s="4987">
        <v>15</v>
      </c>
      <c r="AF12" s="4988"/>
    </row>
    <row r="13" spans="1:32" ht="18.95" customHeight="1">
      <c r="A13" s="176" t="s">
        <v>281</v>
      </c>
      <c r="B13" s="177" t="s">
        <v>70</v>
      </c>
      <c r="C13" s="4987">
        <v>0</v>
      </c>
      <c r="D13" s="4988"/>
      <c r="E13" s="4987">
        <v>0</v>
      </c>
      <c r="F13" s="4988"/>
      <c r="G13" s="4987">
        <v>0</v>
      </c>
      <c r="H13" s="4988"/>
      <c r="I13" s="4987">
        <v>0</v>
      </c>
      <c r="J13" s="4988"/>
      <c r="K13" s="4987">
        <v>0</v>
      </c>
      <c r="L13" s="4988"/>
      <c r="M13" s="4987">
        <v>0</v>
      </c>
      <c r="N13" s="4988"/>
      <c r="O13" s="4987">
        <v>4</v>
      </c>
      <c r="P13" s="4988"/>
      <c r="Q13" s="4987">
        <v>2</v>
      </c>
      <c r="R13" s="4988"/>
      <c r="S13" s="4987">
        <v>0</v>
      </c>
      <c r="T13" s="4988"/>
      <c r="U13" s="4987">
        <v>528</v>
      </c>
      <c r="V13" s="4988"/>
      <c r="W13" s="4987">
        <v>15</v>
      </c>
      <c r="X13" s="4988"/>
      <c r="Y13" s="4987">
        <v>0</v>
      </c>
      <c r="Z13" s="4988"/>
      <c r="AA13" s="4987">
        <v>0</v>
      </c>
      <c r="AB13" s="4988"/>
      <c r="AC13" s="4987">
        <v>0</v>
      </c>
      <c r="AD13" s="4988"/>
      <c r="AE13" s="4987">
        <v>2</v>
      </c>
      <c r="AF13" s="4988"/>
    </row>
    <row r="14" spans="1:32" ht="18.95" customHeight="1">
      <c r="A14" s="176" t="s">
        <v>282</v>
      </c>
      <c r="B14" s="177" t="s">
        <v>72</v>
      </c>
      <c r="C14" s="4987">
        <v>0</v>
      </c>
      <c r="D14" s="4988"/>
      <c r="E14" s="4987">
        <v>0</v>
      </c>
      <c r="F14" s="4988"/>
      <c r="G14" s="4987">
        <v>0</v>
      </c>
      <c r="H14" s="4988"/>
      <c r="I14" s="4987">
        <v>0</v>
      </c>
      <c r="J14" s="4988"/>
      <c r="K14" s="4987">
        <v>0</v>
      </c>
      <c r="L14" s="4988"/>
      <c r="M14" s="4987">
        <v>0</v>
      </c>
      <c r="N14" s="4988"/>
      <c r="O14" s="4987">
        <v>1</v>
      </c>
      <c r="P14" s="4988"/>
      <c r="Q14" s="4987">
        <v>0</v>
      </c>
      <c r="R14" s="4988"/>
      <c r="S14" s="4987">
        <v>0</v>
      </c>
      <c r="T14" s="4988"/>
      <c r="U14" s="4987">
        <v>164</v>
      </c>
      <c r="V14" s="4988"/>
      <c r="W14" s="4987">
        <v>213</v>
      </c>
      <c r="X14" s="4988"/>
      <c r="Y14" s="4987">
        <v>0</v>
      </c>
      <c r="Z14" s="4988"/>
      <c r="AA14" s="4987">
        <v>0</v>
      </c>
      <c r="AB14" s="4988"/>
      <c r="AC14" s="4987">
        <v>0</v>
      </c>
      <c r="AD14" s="4988"/>
      <c r="AE14" s="4987">
        <v>0</v>
      </c>
      <c r="AF14" s="4988"/>
    </row>
    <row r="15" spans="1:32" ht="18.95" customHeight="1">
      <c r="A15" s="176" t="s">
        <v>283</v>
      </c>
      <c r="B15" s="177" t="s">
        <v>74</v>
      </c>
      <c r="C15" s="4987">
        <v>0</v>
      </c>
      <c r="D15" s="4988"/>
      <c r="E15" s="4987">
        <v>0</v>
      </c>
      <c r="F15" s="4988"/>
      <c r="G15" s="4987">
        <v>0</v>
      </c>
      <c r="H15" s="4988"/>
      <c r="I15" s="4987">
        <v>0</v>
      </c>
      <c r="J15" s="4988"/>
      <c r="K15" s="4987">
        <v>0</v>
      </c>
      <c r="L15" s="4988"/>
      <c r="M15" s="4987">
        <v>0</v>
      </c>
      <c r="N15" s="4988"/>
      <c r="O15" s="4987">
        <v>2</v>
      </c>
      <c r="P15" s="4988"/>
      <c r="Q15" s="4987">
        <v>3</v>
      </c>
      <c r="R15" s="4988"/>
      <c r="S15" s="4987">
        <v>0</v>
      </c>
      <c r="T15" s="4988"/>
      <c r="U15" s="4987">
        <v>751</v>
      </c>
      <c r="V15" s="4988"/>
      <c r="W15" s="4987">
        <v>249</v>
      </c>
      <c r="X15" s="4988"/>
      <c r="Y15" s="4987">
        <v>0</v>
      </c>
      <c r="Z15" s="4988"/>
      <c r="AA15" s="4987">
        <v>0</v>
      </c>
      <c r="AB15" s="4988"/>
      <c r="AC15" s="4987">
        <v>0</v>
      </c>
      <c r="AD15" s="4988"/>
      <c r="AE15" s="4987">
        <v>3</v>
      </c>
      <c r="AF15" s="4988"/>
    </row>
    <row r="16" spans="1:32" ht="18.95" customHeight="1">
      <c r="A16" s="176" t="s">
        <v>162</v>
      </c>
      <c r="B16" s="177" t="s">
        <v>76</v>
      </c>
      <c r="C16" s="4987">
        <v>0</v>
      </c>
      <c r="D16" s="4988"/>
      <c r="E16" s="4987">
        <v>0</v>
      </c>
      <c r="F16" s="4988"/>
      <c r="G16" s="4987">
        <v>0</v>
      </c>
      <c r="H16" s="4988"/>
      <c r="I16" s="4987">
        <v>0</v>
      </c>
      <c r="J16" s="4988"/>
      <c r="K16" s="4987">
        <v>0</v>
      </c>
      <c r="L16" s="4988"/>
      <c r="M16" s="4987">
        <v>0</v>
      </c>
      <c r="N16" s="4988"/>
      <c r="O16" s="4987">
        <v>0</v>
      </c>
      <c r="P16" s="4988"/>
      <c r="Q16" s="4987">
        <v>1</v>
      </c>
      <c r="R16" s="4988"/>
      <c r="S16" s="4987">
        <v>0</v>
      </c>
      <c r="T16" s="4988"/>
      <c r="U16" s="4987">
        <v>98</v>
      </c>
      <c r="V16" s="4988"/>
      <c r="W16" s="4987">
        <v>104</v>
      </c>
      <c r="X16" s="4988"/>
      <c r="Y16" s="4987">
        <v>0</v>
      </c>
      <c r="Z16" s="4988"/>
      <c r="AA16" s="4987">
        <v>0</v>
      </c>
      <c r="AB16" s="4988"/>
      <c r="AC16" s="4987">
        <v>0</v>
      </c>
      <c r="AD16" s="4988"/>
      <c r="AE16" s="4987">
        <v>1</v>
      </c>
      <c r="AF16" s="4988"/>
    </row>
    <row r="17" spans="1:32" ht="18.95" customHeight="1">
      <c r="A17" s="176" t="s">
        <v>284</v>
      </c>
      <c r="B17" s="177" t="s">
        <v>78</v>
      </c>
      <c r="C17" s="4987">
        <v>0</v>
      </c>
      <c r="D17" s="4988"/>
      <c r="E17" s="4987">
        <v>0</v>
      </c>
      <c r="F17" s="4988"/>
      <c r="G17" s="4987">
        <v>0</v>
      </c>
      <c r="H17" s="4988"/>
      <c r="I17" s="4987">
        <v>0</v>
      </c>
      <c r="J17" s="4988"/>
      <c r="K17" s="4987">
        <v>0</v>
      </c>
      <c r="L17" s="4988"/>
      <c r="M17" s="4987">
        <v>0</v>
      </c>
      <c r="N17" s="4988"/>
      <c r="O17" s="4987">
        <v>2</v>
      </c>
      <c r="P17" s="4988"/>
      <c r="Q17" s="4987">
        <v>0</v>
      </c>
      <c r="R17" s="4988"/>
      <c r="S17" s="4987">
        <v>0</v>
      </c>
      <c r="T17" s="4988"/>
      <c r="U17" s="4987">
        <v>177</v>
      </c>
      <c r="V17" s="4988"/>
      <c r="W17" s="4987">
        <v>22</v>
      </c>
      <c r="X17" s="4988"/>
      <c r="Y17" s="4987">
        <v>0</v>
      </c>
      <c r="Z17" s="4988"/>
      <c r="AA17" s="4987">
        <v>0</v>
      </c>
      <c r="AB17" s="4988"/>
      <c r="AC17" s="4987">
        <v>0</v>
      </c>
      <c r="AD17" s="4988"/>
      <c r="AE17" s="4987">
        <v>0</v>
      </c>
      <c r="AF17" s="4988"/>
    </row>
    <row r="18" spans="1:32" ht="18.95" customHeight="1">
      <c r="A18" s="176" t="s">
        <v>79</v>
      </c>
      <c r="B18" s="177" t="s">
        <v>80</v>
      </c>
      <c r="C18" s="4987">
        <v>0</v>
      </c>
      <c r="D18" s="4988"/>
      <c r="E18" s="4987">
        <v>0</v>
      </c>
      <c r="F18" s="4988"/>
      <c r="G18" s="4987">
        <v>0</v>
      </c>
      <c r="H18" s="4988"/>
      <c r="I18" s="4987">
        <v>0</v>
      </c>
      <c r="J18" s="4988"/>
      <c r="K18" s="4987">
        <v>0</v>
      </c>
      <c r="L18" s="4988"/>
      <c r="M18" s="4987">
        <v>0</v>
      </c>
      <c r="N18" s="4988"/>
      <c r="O18" s="4987">
        <v>1</v>
      </c>
      <c r="P18" s="4988"/>
      <c r="Q18" s="4987">
        <v>1</v>
      </c>
      <c r="R18" s="4988"/>
      <c r="S18" s="4987">
        <v>0</v>
      </c>
      <c r="T18" s="4988"/>
      <c r="U18" s="4987">
        <v>102</v>
      </c>
      <c r="V18" s="4988"/>
      <c r="W18" s="4987">
        <v>178</v>
      </c>
      <c r="X18" s="4988"/>
      <c r="Y18" s="4987">
        <v>0</v>
      </c>
      <c r="Z18" s="4988"/>
      <c r="AA18" s="4987">
        <v>0</v>
      </c>
      <c r="AB18" s="4988"/>
      <c r="AC18" s="4987">
        <v>0</v>
      </c>
      <c r="AD18" s="4988"/>
      <c r="AE18" s="4987">
        <v>0</v>
      </c>
      <c r="AF18" s="4988"/>
    </row>
    <row r="19" spans="1:32" ht="18.95" customHeight="1">
      <c r="A19" s="176" t="s">
        <v>285</v>
      </c>
      <c r="B19" s="177" t="s">
        <v>82</v>
      </c>
      <c r="C19" s="4987">
        <v>0</v>
      </c>
      <c r="D19" s="4988"/>
      <c r="E19" s="4987">
        <v>0</v>
      </c>
      <c r="F19" s="4988"/>
      <c r="G19" s="4987">
        <v>0</v>
      </c>
      <c r="H19" s="4988"/>
      <c r="I19" s="4987">
        <v>0</v>
      </c>
      <c r="J19" s="4988"/>
      <c r="K19" s="4987">
        <v>0</v>
      </c>
      <c r="L19" s="4988"/>
      <c r="M19" s="4987">
        <v>0</v>
      </c>
      <c r="N19" s="4988"/>
      <c r="O19" s="4987">
        <v>2</v>
      </c>
      <c r="P19" s="4988"/>
      <c r="Q19" s="4987">
        <v>1</v>
      </c>
      <c r="R19" s="4988"/>
      <c r="S19" s="4987">
        <v>0</v>
      </c>
      <c r="T19" s="4988"/>
      <c r="U19" s="4987">
        <v>135</v>
      </c>
      <c r="V19" s="4988"/>
      <c r="W19" s="4987">
        <v>236</v>
      </c>
      <c r="X19" s="4988"/>
      <c r="Y19" s="4987">
        <v>0</v>
      </c>
      <c r="Z19" s="4988"/>
      <c r="AA19" s="4987">
        <v>0</v>
      </c>
      <c r="AB19" s="4988"/>
      <c r="AC19" s="4987">
        <v>0</v>
      </c>
      <c r="AD19" s="4988"/>
      <c r="AE19" s="4987">
        <v>9</v>
      </c>
      <c r="AF19" s="4988"/>
    </row>
    <row r="20" spans="1:32" ht="18.95" customHeight="1">
      <c r="A20" s="176" t="s">
        <v>286</v>
      </c>
      <c r="B20" s="177" t="s">
        <v>84</v>
      </c>
      <c r="C20" s="4987">
        <v>0</v>
      </c>
      <c r="D20" s="4988"/>
      <c r="E20" s="4987">
        <v>0</v>
      </c>
      <c r="F20" s="4988"/>
      <c r="G20" s="4987">
        <v>0</v>
      </c>
      <c r="H20" s="4988"/>
      <c r="I20" s="4987">
        <v>0</v>
      </c>
      <c r="J20" s="4988"/>
      <c r="K20" s="4987">
        <v>0</v>
      </c>
      <c r="L20" s="4988"/>
      <c r="M20" s="4987">
        <v>0</v>
      </c>
      <c r="N20" s="4988"/>
      <c r="O20" s="4987">
        <v>3</v>
      </c>
      <c r="P20" s="4988"/>
      <c r="Q20" s="4987">
        <v>0</v>
      </c>
      <c r="R20" s="4988"/>
      <c r="S20" s="4987">
        <v>0</v>
      </c>
      <c r="T20" s="4988"/>
      <c r="U20" s="4987">
        <v>155</v>
      </c>
      <c r="V20" s="4988"/>
      <c r="W20" s="4987">
        <v>32</v>
      </c>
      <c r="X20" s="4988"/>
      <c r="Y20" s="4987">
        <v>0</v>
      </c>
      <c r="Z20" s="4988"/>
      <c r="AA20" s="4987">
        <v>0</v>
      </c>
      <c r="AB20" s="4988"/>
      <c r="AC20" s="4987">
        <v>0</v>
      </c>
      <c r="AD20" s="4988"/>
      <c r="AE20" s="4987">
        <v>1</v>
      </c>
      <c r="AF20" s="4988"/>
    </row>
    <row r="21" spans="1:32" ht="18.95" customHeight="1">
      <c r="A21" s="176" t="s">
        <v>287</v>
      </c>
      <c r="B21" s="177" t="s">
        <v>86</v>
      </c>
      <c r="C21" s="4987">
        <v>0</v>
      </c>
      <c r="D21" s="4988"/>
      <c r="E21" s="4987">
        <v>0</v>
      </c>
      <c r="F21" s="4988"/>
      <c r="G21" s="4987">
        <v>0</v>
      </c>
      <c r="H21" s="4988"/>
      <c r="I21" s="4987">
        <v>0</v>
      </c>
      <c r="J21" s="4988"/>
      <c r="K21" s="4987">
        <v>0</v>
      </c>
      <c r="L21" s="4988"/>
      <c r="M21" s="4987">
        <v>0</v>
      </c>
      <c r="N21" s="4988"/>
      <c r="O21" s="4987">
        <v>12</v>
      </c>
      <c r="P21" s="4988"/>
      <c r="Q21" s="4987">
        <v>3</v>
      </c>
      <c r="R21" s="4988"/>
      <c r="S21" s="4987">
        <v>1</v>
      </c>
      <c r="T21" s="4988"/>
      <c r="U21" s="4987">
        <v>493</v>
      </c>
      <c r="V21" s="4988"/>
      <c r="W21" s="4987">
        <v>222</v>
      </c>
      <c r="X21" s="4988"/>
      <c r="Y21" s="4987">
        <v>0</v>
      </c>
      <c r="Z21" s="4988"/>
      <c r="AA21" s="4987">
        <v>0</v>
      </c>
      <c r="AB21" s="4988"/>
      <c r="AC21" s="4987">
        <v>0</v>
      </c>
      <c r="AD21" s="4988"/>
      <c r="AE21" s="4987">
        <v>4</v>
      </c>
      <c r="AF21" s="4988"/>
    </row>
    <row r="22" spans="1:32" ht="18.95" customHeight="1">
      <c r="A22" s="176" t="s">
        <v>288</v>
      </c>
      <c r="B22" s="177" t="s">
        <v>88</v>
      </c>
      <c r="C22" s="4987">
        <v>0</v>
      </c>
      <c r="D22" s="4988"/>
      <c r="E22" s="4987">
        <v>0</v>
      </c>
      <c r="F22" s="4988"/>
      <c r="G22" s="4987">
        <v>0</v>
      </c>
      <c r="H22" s="4988"/>
      <c r="I22" s="4987">
        <v>0</v>
      </c>
      <c r="J22" s="4988"/>
      <c r="K22" s="4987">
        <v>0</v>
      </c>
      <c r="L22" s="4988"/>
      <c r="M22" s="4987">
        <v>0</v>
      </c>
      <c r="N22" s="4988"/>
      <c r="O22" s="4987">
        <v>0</v>
      </c>
      <c r="P22" s="4988"/>
      <c r="Q22" s="4987">
        <v>0</v>
      </c>
      <c r="R22" s="4988"/>
      <c r="S22" s="4987">
        <v>1</v>
      </c>
      <c r="T22" s="4988"/>
      <c r="U22" s="4987">
        <v>166</v>
      </c>
      <c r="V22" s="4988"/>
      <c r="W22" s="4987">
        <v>137</v>
      </c>
      <c r="X22" s="4988"/>
      <c r="Y22" s="4987">
        <v>0</v>
      </c>
      <c r="Z22" s="4988"/>
      <c r="AA22" s="4987">
        <v>0</v>
      </c>
      <c r="AB22" s="4988"/>
      <c r="AC22" s="4987">
        <v>0</v>
      </c>
      <c r="AD22" s="4988"/>
      <c r="AE22" s="4987">
        <v>0</v>
      </c>
      <c r="AF22" s="4988"/>
    </row>
    <row r="23" spans="1:32" ht="18.95" customHeight="1">
      <c r="A23" s="176" t="s">
        <v>289</v>
      </c>
      <c r="B23" s="177" t="s">
        <v>90</v>
      </c>
      <c r="C23" s="4987">
        <v>0</v>
      </c>
      <c r="D23" s="4988"/>
      <c r="E23" s="4987">
        <v>0</v>
      </c>
      <c r="F23" s="4988"/>
      <c r="G23" s="4987">
        <v>0</v>
      </c>
      <c r="H23" s="4988"/>
      <c r="I23" s="4987">
        <v>0</v>
      </c>
      <c r="J23" s="4988"/>
      <c r="K23" s="4987">
        <v>0</v>
      </c>
      <c r="L23" s="4988"/>
      <c r="M23" s="4987">
        <v>0</v>
      </c>
      <c r="N23" s="4988"/>
      <c r="O23" s="4987">
        <v>3</v>
      </c>
      <c r="P23" s="4988"/>
      <c r="Q23" s="4987">
        <v>0</v>
      </c>
      <c r="R23" s="4988"/>
      <c r="S23" s="4987">
        <v>0</v>
      </c>
      <c r="T23" s="4988"/>
      <c r="U23" s="4987">
        <v>27</v>
      </c>
      <c r="V23" s="4988"/>
      <c r="W23" s="4987">
        <v>21</v>
      </c>
      <c r="X23" s="4988"/>
      <c r="Y23" s="4987">
        <v>0</v>
      </c>
      <c r="Z23" s="4988"/>
      <c r="AA23" s="4987">
        <v>0</v>
      </c>
      <c r="AB23" s="4988"/>
      <c r="AC23" s="4987">
        <v>0</v>
      </c>
      <c r="AD23" s="4988"/>
      <c r="AE23" s="4987">
        <v>0</v>
      </c>
      <c r="AF23" s="4988"/>
    </row>
    <row r="24" spans="1:32" ht="18.95" customHeight="1">
      <c r="A24" s="178" t="s">
        <v>290</v>
      </c>
      <c r="B24" s="179" t="s">
        <v>92</v>
      </c>
      <c r="C24" s="4987">
        <v>0</v>
      </c>
      <c r="D24" s="4988"/>
      <c r="E24" s="4987">
        <v>0</v>
      </c>
      <c r="F24" s="4988"/>
      <c r="G24" s="4987">
        <v>0</v>
      </c>
      <c r="H24" s="4988"/>
      <c r="I24" s="4987">
        <v>0</v>
      </c>
      <c r="J24" s="4988"/>
      <c r="K24" s="4987">
        <v>0</v>
      </c>
      <c r="L24" s="4988"/>
      <c r="M24" s="4987">
        <v>0</v>
      </c>
      <c r="N24" s="4988"/>
      <c r="O24" s="4987">
        <v>1</v>
      </c>
      <c r="P24" s="4988"/>
      <c r="Q24" s="4987">
        <v>0</v>
      </c>
      <c r="R24" s="4988"/>
      <c r="S24" s="4987">
        <v>0</v>
      </c>
      <c r="T24" s="4988"/>
      <c r="U24" s="4987">
        <v>46</v>
      </c>
      <c r="V24" s="4988"/>
      <c r="W24" s="4987">
        <v>37</v>
      </c>
      <c r="X24" s="4988"/>
      <c r="Y24" s="4987">
        <v>2</v>
      </c>
      <c r="Z24" s="4988"/>
      <c r="AA24" s="4987">
        <v>0</v>
      </c>
      <c r="AB24" s="4988"/>
      <c r="AC24" s="4987">
        <v>0</v>
      </c>
      <c r="AD24" s="4988"/>
      <c r="AE24" s="4987">
        <v>0</v>
      </c>
      <c r="AF24" s="4988"/>
    </row>
    <row r="25" spans="1:32" ht="18.95" customHeight="1" thickBot="1">
      <c r="A25" s="180" t="s">
        <v>93</v>
      </c>
      <c r="B25" s="181" t="s">
        <v>94</v>
      </c>
      <c r="C25" s="4989">
        <v>0</v>
      </c>
      <c r="D25" s="4990"/>
      <c r="E25" s="4984">
        <v>0</v>
      </c>
      <c r="F25" s="4985"/>
      <c r="G25" s="4984">
        <v>0</v>
      </c>
      <c r="H25" s="4985"/>
      <c r="I25" s="4984">
        <v>0</v>
      </c>
      <c r="J25" s="4985"/>
      <c r="K25" s="4984">
        <v>0</v>
      </c>
      <c r="L25" s="4985"/>
      <c r="M25" s="4984">
        <v>0</v>
      </c>
      <c r="N25" s="4985"/>
      <c r="O25" s="4984">
        <v>0</v>
      </c>
      <c r="P25" s="4985"/>
      <c r="Q25" s="4984">
        <v>0</v>
      </c>
      <c r="R25" s="4985"/>
      <c r="S25" s="4984">
        <v>0</v>
      </c>
      <c r="T25" s="4985"/>
      <c r="U25" s="4984">
        <v>44</v>
      </c>
      <c r="V25" s="4985"/>
      <c r="W25" s="4984">
        <v>5</v>
      </c>
      <c r="X25" s="4985"/>
      <c r="Y25" s="4984">
        <v>0</v>
      </c>
      <c r="Z25" s="4985"/>
      <c r="AA25" s="4984">
        <v>0</v>
      </c>
      <c r="AB25" s="4985"/>
      <c r="AC25" s="4984">
        <v>0</v>
      </c>
      <c r="AD25" s="4985"/>
      <c r="AE25" s="4984">
        <v>1</v>
      </c>
      <c r="AF25" s="4985"/>
    </row>
    <row r="26" spans="1:32" ht="18.95" customHeight="1">
      <c r="A26" s="182" t="s">
        <v>291</v>
      </c>
      <c r="B26" s="183" t="s">
        <v>96</v>
      </c>
      <c r="C26" s="4981">
        <f>SUM(C6:C25)</f>
        <v>0</v>
      </c>
      <c r="D26" s="4986"/>
      <c r="E26" s="4981">
        <f>SUM(E6:E25)</f>
        <v>2</v>
      </c>
      <c r="F26" s="4982"/>
      <c r="G26" s="4981">
        <f>SUM(G6:H25)</f>
        <v>1</v>
      </c>
      <c r="H26" s="4982"/>
      <c r="I26" s="4981">
        <f>SUM(I6:J25)</f>
        <v>2</v>
      </c>
      <c r="J26" s="4982"/>
      <c r="K26" s="4981">
        <f>SUM(K6:L25)</f>
        <v>11</v>
      </c>
      <c r="L26" s="4982"/>
      <c r="M26" s="4981">
        <f>SUM(M6:N25)</f>
        <v>0</v>
      </c>
      <c r="N26" s="4982"/>
      <c r="O26" s="4981">
        <f>SUM(O6:P25)</f>
        <v>154</v>
      </c>
      <c r="P26" s="4982"/>
      <c r="Q26" s="4981">
        <f>SUM(Q6:R25)</f>
        <v>18</v>
      </c>
      <c r="R26" s="4982"/>
      <c r="S26" s="4981">
        <f>SUM(S6:T25)</f>
        <v>23</v>
      </c>
      <c r="T26" s="4982"/>
      <c r="U26" s="4981">
        <f>SUM(U6:V25)</f>
        <v>8204</v>
      </c>
      <c r="V26" s="4982"/>
      <c r="W26" s="4981">
        <f>SUM(W6:X25)</f>
        <v>3110</v>
      </c>
      <c r="X26" s="4982"/>
      <c r="Y26" s="4981">
        <f>SUM(Y6:Z25)</f>
        <v>4</v>
      </c>
      <c r="Z26" s="4982"/>
      <c r="AA26" s="4981">
        <f>SUM(AA6:AB25)</f>
        <v>2</v>
      </c>
      <c r="AB26" s="4982"/>
      <c r="AC26" s="4981">
        <f>SUM(AC6:AD25)</f>
        <v>1</v>
      </c>
      <c r="AD26" s="4982"/>
      <c r="AE26" s="4981">
        <f>SUM(AE6:AF25)</f>
        <v>189</v>
      </c>
      <c r="AF26" s="4982"/>
    </row>
    <row r="27" spans="1:32" ht="24.95" customHeight="1">
      <c r="A27" s="184" t="s">
        <v>292</v>
      </c>
      <c r="B27" s="184"/>
      <c r="C27" s="184"/>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t="s">
        <v>293</v>
      </c>
    </row>
    <row r="28" spans="1:32" ht="24.95" customHeight="1">
      <c r="A28" s="4983"/>
      <c r="B28" s="4983"/>
      <c r="C28" s="4983"/>
      <c r="D28" s="4983"/>
      <c r="E28" s="4983"/>
      <c r="F28" s="4983"/>
      <c r="G28" s="4983"/>
      <c r="H28" s="4983"/>
      <c r="I28" s="4983"/>
      <c r="J28" s="4983"/>
      <c r="K28" s="4983"/>
      <c r="L28" s="4983"/>
      <c r="M28" s="4983"/>
      <c r="N28" s="4983"/>
      <c r="O28" s="4983"/>
      <c r="P28" s="4983"/>
      <c r="Q28" s="4983"/>
      <c r="R28" s="4983"/>
      <c r="S28" s="4983"/>
      <c r="T28" s="4983"/>
      <c r="U28" s="4983"/>
      <c r="V28" s="4983"/>
      <c r="W28" s="4983"/>
      <c r="X28" s="4983"/>
      <c r="Y28" s="4983"/>
      <c r="Z28" s="4983"/>
      <c r="AA28" s="4983"/>
      <c r="AB28" s="4983"/>
      <c r="AC28" s="4983"/>
      <c r="AD28" s="4983"/>
      <c r="AE28" s="4983"/>
      <c r="AF28" s="4983"/>
    </row>
    <row r="29" spans="1:32" ht="24.95" customHeight="1">
      <c r="C29" s="160"/>
      <c r="D29" s="160"/>
      <c r="E29" s="160"/>
      <c r="F29" s="160"/>
      <c r="G29" s="160"/>
      <c r="H29" s="160"/>
      <c r="I29" s="160"/>
      <c r="AA29" s="186"/>
      <c r="AB29" s="187"/>
      <c r="AD29" s="187"/>
      <c r="AE29" s="187"/>
      <c r="AF29" s="187"/>
    </row>
    <row r="30" spans="1:32" ht="18.95" customHeight="1">
      <c r="B30" s="160"/>
      <c r="C30" s="160"/>
      <c r="D30" s="160"/>
      <c r="E30" s="160"/>
      <c r="F30" s="160"/>
      <c r="G30" s="160"/>
      <c r="H30" s="160"/>
      <c r="I30" s="160"/>
    </row>
    <row r="31" spans="1:32" ht="135" customHeight="1">
      <c r="B31" s="160"/>
      <c r="C31" s="160"/>
      <c r="D31" s="160"/>
      <c r="E31" s="160"/>
      <c r="F31" s="160"/>
      <c r="G31" s="160"/>
      <c r="H31" s="160"/>
      <c r="I31" s="160"/>
    </row>
    <row r="32" spans="1:32" ht="18.95" customHeight="1">
      <c r="B32" s="160"/>
      <c r="C32" s="160"/>
      <c r="D32" s="160"/>
      <c r="E32" s="160"/>
      <c r="F32" s="160"/>
      <c r="G32" s="160"/>
      <c r="H32" s="160"/>
      <c r="I32" s="160"/>
    </row>
    <row r="33" spans="2:9" ht="18.95" customHeight="1">
      <c r="B33" s="160"/>
      <c r="C33" s="160"/>
      <c r="D33" s="160"/>
      <c r="E33" s="160"/>
      <c r="F33" s="160"/>
      <c r="G33" s="160"/>
      <c r="H33" s="160"/>
      <c r="I33" s="160"/>
    </row>
    <row r="34" spans="2:9" ht="18.95" customHeight="1">
      <c r="B34" s="160"/>
      <c r="C34" s="160"/>
      <c r="D34" s="160"/>
      <c r="E34" s="160"/>
      <c r="F34" s="160"/>
      <c r="G34" s="160"/>
      <c r="H34" s="160"/>
      <c r="I34" s="160"/>
    </row>
    <row r="35" spans="2:9" ht="18.95" customHeight="1">
      <c r="B35" s="160"/>
      <c r="C35" s="160"/>
      <c r="D35" s="160"/>
      <c r="E35" s="160"/>
      <c r="F35" s="160"/>
      <c r="G35" s="160"/>
      <c r="H35" s="160"/>
      <c r="I35" s="160"/>
    </row>
    <row r="36" spans="2:9" ht="18.95" customHeight="1">
      <c r="B36" s="160"/>
      <c r="C36" s="160"/>
      <c r="D36" s="160"/>
      <c r="E36" s="160"/>
      <c r="F36" s="160"/>
      <c r="G36" s="160"/>
      <c r="H36" s="160"/>
      <c r="I36" s="160"/>
    </row>
    <row r="37" spans="2:9" ht="18.95" customHeight="1">
      <c r="B37" s="160"/>
      <c r="C37" s="160"/>
      <c r="D37" s="160"/>
      <c r="E37" s="160"/>
      <c r="F37" s="160"/>
      <c r="G37" s="160"/>
      <c r="H37" s="160"/>
      <c r="I37" s="160"/>
    </row>
    <row r="38" spans="2:9" ht="18.95" customHeight="1">
      <c r="B38" s="160"/>
      <c r="C38" s="160"/>
      <c r="D38" s="160"/>
      <c r="E38" s="160"/>
      <c r="F38" s="160"/>
      <c r="G38" s="160"/>
      <c r="H38" s="160"/>
      <c r="I38" s="160"/>
    </row>
    <row r="39" spans="2:9" ht="18.95" customHeight="1">
      <c r="B39" s="160"/>
      <c r="C39" s="160"/>
      <c r="D39" s="160"/>
      <c r="E39" s="160"/>
      <c r="F39" s="160"/>
      <c r="G39" s="160"/>
      <c r="H39" s="160"/>
      <c r="I39" s="160"/>
    </row>
    <row r="40" spans="2:9" ht="18.95" customHeight="1">
      <c r="B40" s="160"/>
      <c r="C40" s="160"/>
      <c r="D40" s="160"/>
      <c r="E40" s="160"/>
      <c r="F40" s="160"/>
      <c r="G40" s="160"/>
      <c r="H40" s="160"/>
      <c r="I40" s="160"/>
    </row>
    <row r="41" spans="2:9" ht="18.95" customHeight="1">
      <c r="B41" s="160"/>
      <c r="C41" s="160"/>
      <c r="D41" s="160"/>
      <c r="E41" s="160"/>
      <c r="F41" s="160"/>
      <c r="G41" s="160"/>
      <c r="H41" s="160"/>
      <c r="I41" s="160"/>
    </row>
    <row r="42" spans="2:9" ht="18.95" customHeight="1">
      <c r="B42" s="160"/>
      <c r="C42" s="160"/>
      <c r="D42" s="160"/>
      <c r="E42" s="160"/>
      <c r="F42" s="160"/>
      <c r="G42" s="160"/>
      <c r="H42" s="160"/>
      <c r="I42" s="160"/>
    </row>
    <row r="43" spans="2:9" ht="18.95" customHeight="1">
      <c r="B43" s="160"/>
      <c r="C43" s="160"/>
      <c r="D43" s="160"/>
      <c r="E43" s="160"/>
      <c r="F43" s="160"/>
      <c r="G43" s="160"/>
      <c r="H43" s="160"/>
      <c r="I43" s="160"/>
    </row>
    <row r="44" spans="2:9" ht="18.95" customHeight="1">
      <c r="B44" s="160"/>
      <c r="C44" s="160"/>
      <c r="D44" s="160"/>
      <c r="E44" s="160"/>
      <c r="F44" s="160"/>
      <c r="G44" s="160"/>
      <c r="H44" s="160"/>
      <c r="I44" s="160"/>
    </row>
    <row r="45" spans="2:9" ht="18.95" customHeight="1">
      <c r="B45" s="160"/>
      <c r="C45" s="160"/>
      <c r="D45" s="160"/>
      <c r="E45" s="160"/>
      <c r="F45" s="160"/>
      <c r="G45" s="160"/>
      <c r="H45" s="160"/>
      <c r="I45" s="160"/>
    </row>
    <row r="46" spans="2:9" ht="18.95" customHeight="1">
      <c r="B46" s="160"/>
      <c r="C46" s="160"/>
      <c r="D46" s="160"/>
      <c r="E46" s="160"/>
      <c r="F46" s="160"/>
      <c r="G46" s="160"/>
      <c r="H46" s="160"/>
      <c r="I46" s="160"/>
    </row>
    <row r="47" spans="2:9" ht="18.95" customHeight="1">
      <c r="B47" s="160"/>
      <c r="C47" s="160"/>
      <c r="D47" s="160"/>
      <c r="E47" s="160"/>
      <c r="F47" s="160"/>
      <c r="G47" s="160"/>
      <c r="H47" s="160"/>
      <c r="I47" s="160"/>
    </row>
    <row r="48" spans="2:9" ht="18.95" customHeight="1">
      <c r="B48" s="160"/>
      <c r="C48" s="160"/>
      <c r="D48" s="160"/>
      <c r="E48" s="160"/>
      <c r="F48" s="160"/>
      <c r="G48" s="160"/>
      <c r="H48" s="160"/>
      <c r="I48" s="160"/>
    </row>
    <row r="49" spans="2:9" ht="18.95" customHeight="1">
      <c r="B49" s="160"/>
      <c r="C49" s="160"/>
      <c r="D49" s="160"/>
      <c r="E49" s="160"/>
      <c r="F49" s="160"/>
      <c r="G49" s="160"/>
      <c r="H49" s="160"/>
      <c r="I49" s="160"/>
    </row>
    <row r="50" spans="2:9" ht="18.95" customHeight="1">
      <c r="B50" s="160"/>
      <c r="C50" s="160"/>
      <c r="D50" s="160"/>
      <c r="E50" s="160"/>
      <c r="F50" s="160"/>
      <c r="G50" s="160"/>
      <c r="H50" s="160"/>
      <c r="I50" s="160"/>
    </row>
    <row r="51" spans="2:9" ht="18.95" customHeight="1">
      <c r="B51" s="160"/>
      <c r="C51" s="160"/>
      <c r="D51" s="160"/>
      <c r="E51" s="160"/>
      <c r="F51" s="160"/>
      <c r="G51" s="160"/>
      <c r="H51" s="160"/>
      <c r="I51" s="160"/>
    </row>
    <row r="52" spans="2:9">
      <c r="B52" s="160"/>
      <c r="C52" s="160"/>
      <c r="D52" s="160"/>
      <c r="E52" s="160"/>
      <c r="F52" s="160"/>
      <c r="G52" s="160"/>
      <c r="H52" s="160"/>
      <c r="I52" s="160"/>
    </row>
    <row r="53" spans="2:9">
      <c r="B53" s="160"/>
      <c r="C53" s="160"/>
      <c r="D53" s="160"/>
      <c r="E53" s="160"/>
      <c r="F53" s="160"/>
      <c r="G53" s="160"/>
      <c r="H53" s="160"/>
      <c r="I53" s="160"/>
    </row>
  </sheetData>
  <mergeCells count="340">
    <mergeCell ref="A1:AF1"/>
    <mergeCell ref="A2:AF2"/>
    <mergeCell ref="A4:A5"/>
    <mergeCell ref="B4:B5"/>
    <mergeCell ref="F4:F5"/>
    <mergeCell ref="G4:G5"/>
    <mergeCell ref="H4:H5"/>
    <mergeCell ref="I4:I5"/>
    <mergeCell ref="J4:J5"/>
    <mergeCell ref="K4:K5"/>
    <mergeCell ref="X4:X5"/>
    <mergeCell ref="Y4:AF4"/>
    <mergeCell ref="C6:D6"/>
    <mergeCell ref="E6:F6"/>
    <mergeCell ref="G6:H6"/>
    <mergeCell ref="I6:J6"/>
    <mergeCell ref="K6:L6"/>
    <mergeCell ref="M6:N6"/>
    <mergeCell ref="O6:P6"/>
    <mergeCell ref="Q6:R6"/>
    <mergeCell ref="R4:R5"/>
    <mergeCell ref="S4:S5"/>
    <mergeCell ref="T4:T5"/>
    <mergeCell ref="U4:U5"/>
    <mergeCell ref="V4:V5"/>
    <mergeCell ref="W4:W5"/>
    <mergeCell ref="L4:L5"/>
    <mergeCell ref="M4:M5"/>
    <mergeCell ref="N4:N5"/>
    <mergeCell ref="O4:O5"/>
    <mergeCell ref="P4:P5"/>
    <mergeCell ref="Q4:Q5"/>
    <mergeCell ref="U7:V7"/>
    <mergeCell ref="W7:X7"/>
    <mergeCell ref="Y7:Z7"/>
    <mergeCell ref="AA7:AB7"/>
    <mergeCell ref="AC7:AD7"/>
    <mergeCell ref="AE7:AF7"/>
    <mergeCell ref="AE6:AF6"/>
    <mergeCell ref="C7:D7"/>
    <mergeCell ref="E7:F7"/>
    <mergeCell ref="G7:H7"/>
    <mergeCell ref="I7:J7"/>
    <mergeCell ref="K7:L7"/>
    <mergeCell ref="M7:N7"/>
    <mergeCell ref="O7:P7"/>
    <mergeCell ref="Q7:R7"/>
    <mergeCell ref="S7:T7"/>
    <mergeCell ref="S6:T6"/>
    <mergeCell ref="U6:V6"/>
    <mergeCell ref="W6:X6"/>
    <mergeCell ref="Y6:Z6"/>
    <mergeCell ref="AA6:AB6"/>
    <mergeCell ref="AC6:AD6"/>
    <mergeCell ref="AA8:AB8"/>
    <mergeCell ref="AC8:AD8"/>
    <mergeCell ref="AE8:AF8"/>
    <mergeCell ref="C9:D9"/>
    <mergeCell ref="E9:F9"/>
    <mergeCell ref="G9:H9"/>
    <mergeCell ref="I9:J9"/>
    <mergeCell ref="K9:L9"/>
    <mergeCell ref="M9:N9"/>
    <mergeCell ref="O9:P9"/>
    <mergeCell ref="O8:P8"/>
    <mergeCell ref="Q8:R8"/>
    <mergeCell ref="S8:T8"/>
    <mergeCell ref="U8:V8"/>
    <mergeCell ref="W8:X8"/>
    <mergeCell ref="Y8:Z8"/>
    <mergeCell ref="C8:D8"/>
    <mergeCell ref="E8:F8"/>
    <mergeCell ref="G8:H8"/>
    <mergeCell ref="I8:J8"/>
    <mergeCell ref="K8:L8"/>
    <mergeCell ref="M8:N8"/>
    <mergeCell ref="AC9:AD9"/>
    <mergeCell ref="AE9:AF9"/>
    <mergeCell ref="C10:D10"/>
    <mergeCell ref="E10:F10"/>
    <mergeCell ref="G10:H10"/>
    <mergeCell ref="I10:J10"/>
    <mergeCell ref="K10:L10"/>
    <mergeCell ref="M10:N10"/>
    <mergeCell ref="O10:P10"/>
    <mergeCell ref="Q10:R10"/>
    <mergeCell ref="Q9:R9"/>
    <mergeCell ref="S9:T9"/>
    <mergeCell ref="U9:V9"/>
    <mergeCell ref="W9:X9"/>
    <mergeCell ref="Y9:Z9"/>
    <mergeCell ref="AA9:AB9"/>
    <mergeCell ref="U11:V11"/>
    <mergeCell ref="W11:X11"/>
    <mergeCell ref="Y11:Z11"/>
    <mergeCell ref="AA11:AB11"/>
    <mergeCell ref="AC11:AD11"/>
    <mergeCell ref="AE11:AF11"/>
    <mergeCell ref="AE10:AF10"/>
    <mergeCell ref="C11:D11"/>
    <mergeCell ref="E11:F11"/>
    <mergeCell ref="G11:H11"/>
    <mergeCell ref="I11:J11"/>
    <mergeCell ref="K11:L11"/>
    <mergeCell ref="M11:N11"/>
    <mergeCell ref="O11:P11"/>
    <mergeCell ref="Q11:R11"/>
    <mergeCell ref="S11:T11"/>
    <mergeCell ref="S10:T10"/>
    <mergeCell ref="U10:V10"/>
    <mergeCell ref="W10:X10"/>
    <mergeCell ref="Y10:Z10"/>
    <mergeCell ref="AA10:AB10"/>
    <mergeCell ref="AC10:AD10"/>
    <mergeCell ref="AA12:AB12"/>
    <mergeCell ref="AC12:AD12"/>
    <mergeCell ref="AE12:AF12"/>
    <mergeCell ref="C13:D13"/>
    <mergeCell ref="E13:F13"/>
    <mergeCell ref="G13:H13"/>
    <mergeCell ref="I13:J13"/>
    <mergeCell ref="K13:L13"/>
    <mergeCell ref="M13:N13"/>
    <mergeCell ref="O13:P13"/>
    <mergeCell ref="O12:P12"/>
    <mergeCell ref="Q12:R12"/>
    <mergeCell ref="S12:T12"/>
    <mergeCell ref="U12:V12"/>
    <mergeCell ref="W12:X12"/>
    <mergeCell ref="Y12:Z12"/>
    <mergeCell ref="C12:D12"/>
    <mergeCell ref="E12:F12"/>
    <mergeCell ref="G12:H12"/>
    <mergeCell ref="I12:J12"/>
    <mergeCell ref="K12:L12"/>
    <mergeCell ref="M12:N12"/>
    <mergeCell ref="AC13:AD13"/>
    <mergeCell ref="AE13:AF13"/>
    <mergeCell ref="C14:D14"/>
    <mergeCell ref="E14:F14"/>
    <mergeCell ref="G14:H14"/>
    <mergeCell ref="I14:J14"/>
    <mergeCell ref="K14:L14"/>
    <mergeCell ref="M14:N14"/>
    <mergeCell ref="O14:P14"/>
    <mergeCell ref="Q14:R14"/>
    <mergeCell ref="Q13:R13"/>
    <mergeCell ref="S13:T13"/>
    <mergeCell ref="U13:V13"/>
    <mergeCell ref="W13:X13"/>
    <mergeCell ref="Y13:Z13"/>
    <mergeCell ref="AA13:AB13"/>
    <mergeCell ref="U15:V15"/>
    <mergeCell ref="W15:X15"/>
    <mergeCell ref="Y15:Z15"/>
    <mergeCell ref="AA15:AB15"/>
    <mergeCell ref="AC15:AD15"/>
    <mergeCell ref="AE15:AF15"/>
    <mergeCell ref="AE14:AF14"/>
    <mergeCell ref="C15:D15"/>
    <mergeCell ref="E15:F15"/>
    <mergeCell ref="G15:H15"/>
    <mergeCell ref="I15:J15"/>
    <mergeCell ref="K15:L15"/>
    <mergeCell ref="M15:N15"/>
    <mergeCell ref="O15:P15"/>
    <mergeCell ref="Q15:R15"/>
    <mergeCell ref="S15:T15"/>
    <mergeCell ref="S14:T14"/>
    <mergeCell ref="U14:V14"/>
    <mergeCell ref="W14:X14"/>
    <mergeCell ref="Y14:Z14"/>
    <mergeCell ref="AA14:AB14"/>
    <mergeCell ref="AC14:AD14"/>
    <mergeCell ref="AA16:AB16"/>
    <mergeCell ref="AC16:AD16"/>
    <mergeCell ref="AE16:AF16"/>
    <mergeCell ref="C17:D17"/>
    <mergeCell ref="E17:F17"/>
    <mergeCell ref="G17:H17"/>
    <mergeCell ref="I17:J17"/>
    <mergeCell ref="K17:L17"/>
    <mergeCell ref="M17:N17"/>
    <mergeCell ref="O17:P17"/>
    <mergeCell ref="O16:P16"/>
    <mergeCell ref="Q16:R16"/>
    <mergeCell ref="S16:T16"/>
    <mergeCell ref="U16:V16"/>
    <mergeCell ref="W16:X16"/>
    <mergeCell ref="Y16:Z16"/>
    <mergeCell ref="C16:D16"/>
    <mergeCell ref="E16:F16"/>
    <mergeCell ref="G16:H16"/>
    <mergeCell ref="I16:J16"/>
    <mergeCell ref="K16:L16"/>
    <mergeCell ref="M16:N16"/>
    <mergeCell ref="AC17:AD17"/>
    <mergeCell ref="AE17:AF17"/>
    <mergeCell ref="C18:D18"/>
    <mergeCell ref="E18:F18"/>
    <mergeCell ref="G18:H18"/>
    <mergeCell ref="I18:J18"/>
    <mergeCell ref="K18:L18"/>
    <mergeCell ref="M18:N18"/>
    <mergeCell ref="O18:P18"/>
    <mergeCell ref="Q18:R18"/>
    <mergeCell ref="Q17:R17"/>
    <mergeCell ref="S17:T17"/>
    <mergeCell ref="U17:V17"/>
    <mergeCell ref="W17:X17"/>
    <mergeCell ref="Y17:Z17"/>
    <mergeCell ref="AA17:AB17"/>
    <mergeCell ref="U19:V19"/>
    <mergeCell ref="W19:X19"/>
    <mergeCell ref="Y19:Z19"/>
    <mergeCell ref="AA19:AB19"/>
    <mergeCell ref="AC19:AD19"/>
    <mergeCell ref="AE19:AF19"/>
    <mergeCell ref="AE18:AF18"/>
    <mergeCell ref="C19:D19"/>
    <mergeCell ref="E19:F19"/>
    <mergeCell ref="G19:H19"/>
    <mergeCell ref="I19:J19"/>
    <mergeCell ref="K19:L19"/>
    <mergeCell ref="M19:N19"/>
    <mergeCell ref="O19:P19"/>
    <mergeCell ref="Q19:R19"/>
    <mergeCell ref="S19:T19"/>
    <mergeCell ref="S18:T18"/>
    <mergeCell ref="U18:V18"/>
    <mergeCell ref="W18:X18"/>
    <mergeCell ref="Y18:Z18"/>
    <mergeCell ref="AA18:AB18"/>
    <mergeCell ref="AC18:AD18"/>
    <mergeCell ref="AA20:AB20"/>
    <mergeCell ref="AC20:AD20"/>
    <mergeCell ref="AE20:AF20"/>
    <mergeCell ref="C21:D21"/>
    <mergeCell ref="E21:F21"/>
    <mergeCell ref="G21:H21"/>
    <mergeCell ref="I21:J21"/>
    <mergeCell ref="K21:L21"/>
    <mergeCell ref="M21:N21"/>
    <mergeCell ref="O21:P21"/>
    <mergeCell ref="O20:P20"/>
    <mergeCell ref="Q20:R20"/>
    <mergeCell ref="S20:T20"/>
    <mergeCell ref="U20:V20"/>
    <mergeCell ref="W20:X20"/>
    <mergeCell ref="Y20:Z20"/>
    <mergeCell ref="C20:D20"/>
    <mergeCell ref="E20:F20"/>
    <mergeCell ref="G20:H20"/>
    <mergeCell ref="I20:J20"/>
    <mergeCell ref="K20:L20"/>
    <mergeCell ref="M20:N20"/>
    <mergeCell ref="AC21:AD21"/>
    <mergeCell ref="AE21:AF21"/>
    <mergeCell ref="C22:D22"/>
    <mergeCell ref="E22:F22"/>
    <mergeCell ref="G22:H22"/>
    <mergeCell ref="I22:J22"/>
    <mergeCell ref="K22:L22"/>
    <mergeCell ref="M22:N22"/>
    <mergeCell ref="O22:P22"/>
    <mergeCell ref="Q22:R22"/>
    <mergeCell ref="Q21:R21"/>
    <mergeCell ref="S21:T21"/>
    <mergeCell ref="U21:V21"/>
    <mergeCell ref="W21:X21"/>
    <mergeCell ref="Y21:Z21"/>
    <mergeCell ref="AA21:AB21"/>
    <mergeCell ref="U23:V23"/>
    <mergeCell ref="W23:X23"/>
    <mergeCell ref="Y23:Z23"/>
    <mergeCell ref="AA23:AB23"/>
    <mergeCell ref="AC23:AD23"/>
    <mergeCell ref="AE23:AF23"/>
    <mergeCell ref="AE22:AF22"/>
    <mergeCell ref="C23:D23"/>
    <mergeCell ref="E23:F23"/>
    <mergeCell ref="G23:H23"/>
    <mergeCell ref="I23:J23"/>
    <mergeCell ref="K23:L23"/>
    <mergeCell ref="M23:N23"/>
    <mergeCell ref="O23:P23"/>
    <mergeCell ref="Q23:R23"/>
    <mergeCell ref="S23:T23"/>
    <mergeCell ref="S22:T22"/>
    <mergeCell ref="U22:V22"/>
    <mergeCell ref="W22:X22"/>
    <mergeCell ref="Y22:Z22"/>
    <mergeCell ref="AA22:AB22"/>
    <mergeCell ref="AC22:AD22"/>
    <mergeCell ref="AA24:AB24"/>
    <mergeCell ref="AC24:AD24"/>
    <mergeCell ref="AE24:AF24"/>
    <mergeCell ref="C25:D25"/>
    <mergeCell ref="E25:F25"/>
    <mergeCell ref="G25:H25"/>
    <mergeCell ref="I25:J25"/>
    <mergeCell ref="K25:L25"/>
    <mergeCell ref="M25:N25"/>
    <mergeCell ref="O25:P25"/>
    <mergeCell ref="O24:P24"/>
    <mergeCell ref="Q24:R24"/>
    <mergeCell ref="S24:T24"/>
    <mergeCell ref="U24:V24"/>
    <mergeCell ref="W24:X24"/>
    <mergeCell ref="Y24:Z24"/>
    <mergeCell ref="C24:D24"/>
    <mergeCell ref="E24:F24"/>
    <mergeCell ref="G24:H24"/>
    <mergeCell ref="I24:J24"/>
    <mergeCell ref="K24:L24"/>
    <mergeCell ref="M24:N24"/>
    <mergeCell ref="AE26:AF26"/>
    <mergeCell ref="A28:AF28"/>
    <mergeCell ref="S26:T26"/>
    <mergeCell ref="U26:V26"/>
    <mergeCell ref="W26:X26"/>
    <mergeCell ref="Y26:Z26"/>
    <mergeCell ref="AA26:AB26"/>
    <mergeCell ref="AC26:AD26"/>
    <mergeCell ref="AC25:AD25"/>
    <mergeCell ref="AE25:AF25"/>
    <mergeCell ref="C26:D26"/>
    <mergeCell ref="E26:F26"/>
    <mergeCell ref="G26:H26"/>
    <mergeCell ref="I26:J26"/>
    <mergeCell ref="K26:L26"/>
    <mergeCell ref="M26:N26"/>
    <mergeCell ref="O26:P26"/>
    <mergeCell ref="Q26:R26"/>
    <mergeCell ref="Q25:R25"/>
    <mergeCell ref="S25:T25"/>
    <mergeCell ref="U25:V25"/>
    <mergeCell ref="W25:X25"/>
    <mergeCell ref="Y25:Z25"/>
    <mergeCell ref="AA25:AB25"/>
  </mergeCells>
  <printOptions horizontalCentered="1" verticalCentered="1"/>
  <pageMargins left="0.39370078740157483" right="0.39370078740157483" top="0.78740157480314965" bottom="0.78740157480314965" header="0.51181102362204722" footer="0.51181102362204722"/>
  <pageSetup paperSize="9" scale="70" orientation="landscape"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C1C09-1663-40F3-B214-D42EA668B57F}">
  <dimension ref="A1:AF26"/>
  <sheetViews>
    <sheetView showGridLines="0" zoomScale="75" zoomScaleNormal="75" workbookViewId="0">
      <selection activeCell="C9" sqref="C9:D9"/>
    </sheetView>
  </sheetViews>
  <sheetFormatPr defaultColWidth="9" defaultRowHeight="15.75"/>
  <cols>
    <col min="1" max="1" width="10.42578125" style="160" customWidth="1"/>
    <col min="2" max="2" width="11" style="185" customWidth="1"/>
    <col min="3" max="4" width="4" style="185" customWidth="1"/>
    <col min="5" max="9" width="4" style="188" customWidth="1"/>
    <col min="10" max="32" width="4" style="160" customWidth="1"/>
    <col min="33" max="16384" width="9" style="160"/>
  </cols>
  <sheetData>
    <row r="1" spans="1:32" ht="24.95" customHeight="1">
      <c r="A1" s="5035" t="s">
        <v>294</v>
      </c>
      <c r="B1" s="5035"/>
      <c r="C1" s="5035"/>
      <c r="D1" s="5035"/>
      <c r="E1" s="5035"/>
      <c r="F1" s="5035"/>
      <c r="G1" s="5035"/>
      <c r="H1" s="5035"/>
      <c r="I1" s="5035"/>
      <c r="J1" s="5035"/>
      <c r="K1" s="5035"/>
      <c r="L1" s="5035"/>
      <c r="M1" s="5035"/>
      <c r="N1" s="5035"/>
      <c r="O1" s="5035"/>
      <c r="P1" s="5035"/>
      <c r="Q1" s="5035"/>
      <c r="R1" s="5035"/>
      <c r="S1" s="5035"/>
      <c r="T1" s="5035"/>
      <c r="U1" s="5035"/>
      <c r="V1" s="5035"/>
      <c r="W1" s="5035"/>
      <c r="X1" s="5035"/>
      <c r="Y1" s="5035"/>
      <c r="Z1" s="5035"/>
      <c r="AA1" s="5035"/>
      <c r="AB1" s="5035"/>
      <c r="AC1" s="5035"/>
      <c r="AD1" s="5035"/>
      <c r="AE1" s="5035"/>
      <c r="AF1" s="5035"/>
    </row>
    <row r="2" spans="1:32" ht="24.95" customHeight="1">
      <c r="A2" s="5036" t="s">
        <v>295</v>
      </c>
      <c r="B2" s="5036"/>
      <c r="C2" s="5036"/>
      <c r="D2" s="5036"/>
      <c r="E2" s="5036"/>
      <c r="F2" s="5036"/>
      <c r="G2" s="5036"/>
      <c r="H2" s="5036"/>
      <c r="I2" s="5036"/>
      <c r="J2" s="5036"/>
      <c r="K2" s="5036"/>
      <c r="L2" s="5036"/>
      <c r="M2" s="5036"/>
      <c r="N2" s="5036"/>
      <c r="O2" s="5036"/>
      <c r="P2" s="5036"/>
      <c r="Q2" s="5036"/>
      <c r="R2" s="5036"/>
      <c r="S2" s="5036"/>
      <c r="T2" s="5036"/>
      <c r="U2" s="5036"/>
      <c r="V2" s="5036"/>
      <c r="W2" s="5036"/>
      <c r="X2" s="5036"/>
      <c r="Y2" s="5036"/>
      <c r="Z2" s="5036"/>
      <c r="AA2" s="5036"/>
      <c r="AB2" s="5036"/>
      <c r="AC2" s="5036"/>
      <c r="AD2" s="5036"/>
      <c r="AE2" s="5036"/>
      <c r="AF2" s="5036"/>
    </row>
    <row r="3" spans="1:32" ht="24.95" customHeight="1">
      <c r="A3" s="189" t="s">
        <v>296</v>
      </c>
      <c r="B3" s="190"/>
      <c r="C3" s="191"/>
      <c r="D3" s="191"/>
      <c r="E3" s="191"/>
      <c r="F3" s="191"/>
      <c r="G3" s="191"/>
      <c r="H3" s="191"/>
      <c r="I3" s="191"/>
      <c r="J3" s="191"/>
      <c r="K3" s="191"/>
      <c r="L3" s="191"/>
      <c r="M3" s="191"/>
      <c r="N3" s="191"/>
      <c r="O3" s="191"/>
      <c r="P3" s="191"/>
      <c r="Q3" s="191"/>
      <c r="R3" s="191"/>
      <c r="S3" s="191"/>
      <c r="T3" s="191"/>
      <c r="U3" s="191"/>
      <c r="V3" s="191"/>
      <c r="W3" s="191"/>
      <c r="X3" s="191"/>
      <c r="Y3" s="163"/>
      <c r="Z3" s="163"/>
      <c r="AA3" s="163"/>
      <c r="AB3" s="163"/>
      <c r="AC3" s="163"/>
      <c r="AD3" s="163"/>
      <c r="AE3" s="163"/>
      <c r="AF3" s="192" t="s">
        <v>297</v>
      </c>
    </row>
    <row r="4" spans="1:32" ht="18.95" customHeight="1">
      <c r="A4" s="5037" t="s">
        <v>147</v>
      </c>
      <c r="B4" s="5039" t="s">
        <v>148</v>
      </c>
      <c r="C4" s="5041" t="s">
        <v>298</v>
      </c>
      <c r="D4" s="5042"/>
      <c r="E4" s="5042"/>
      <c r="F4" s="5042"/>
      <c r="G4" s="5042"/>
      <c r="H4" s="5042"/>
      <c r="I4" s="5042"/>
      <c r="J4" s="5043"/>
      <c r="K4" s="5031" t="s">
        <v>299</v>
      </c>
      <c r="L4" s="5029" t="s">
        <v>300</v>
      </c>
      <c r="M4" s="5031" t="s">
        <v>301</v>
      </c>
      <c r="N4" s="5029" t="s">
        <v>302</v>
      </c>
      <c r="O4" s="5046" t="s">
        <v>303</v>
      </c>
      <c r="P4" s="5029" t="s">
        <v>304</v>
      </c>
      <c r="Q4" s="5031" t="s">
        <v>305</v>
      </c>
      <c r="R4" s="5029" t="s">
        <v>306</v>
      </c>
      <c r="S4" s="4998" t="s">
        <v>307</v>
      </c>
      <c r="T4" s="5029" t="s">
        <v>308</v>
      </c>
      <c r="U4" s="5031" t="s">
        <v>309</v>
      </c>
      <c r="V4" s="5029" t="s">
        <v>310</v>
      </c>
      <c r="W4" s="193"/>
      <c r="X4" s="193"/>
      <c r="Y4" s="5031" t="s">
        <v>311</v>
      </c>
      <c r="Z4" s="5029" t="s">
        <v>312</v>
      </c>
      <c r="AA4" s="5031" t="s">
        <v>313</v>
      </c>
      <c r="AB4" s="5029" t="s">
        <v>314</v>
      </c>
      <c r="AC4" s="5031" t="s">
        <v>315</v>
      </c>
      <c r="AD4" s="5029" t="s">
        <v>316</v>
      </c>
      <c r="AE4" s="5031" t="s">
        <v>317</v>
      </c>
      <c r="AF4" s="5029" t="s">
        <v>318</v>
      </c>
    </row>
    <row r="5" spans="1:32" ht="135" customHeight="1">
      <c r="A5" s="5038"/>
      <c r="B5" s="5040"/>
      <c r="C5" s="194" t="s">
        <v>319</v>
      </c>
      <c r="D5" s="195" t="s">
        <v>320</v>
      </c>
      <c r="E5" s="194" t="s">
        <v>248</v>
      </c>
      <c r="F5" s="195" t="s">
        <v>321</v>
      </c>
      <c r="G5" s="194" t="s">
        <v>322</v>
      </c>
      <c r="H5" s="195" t="s">
        <v>323</v>
      </c>
      <c r="I5" s="194" t="s">
        <v>324</v>
      </c>
      <c r="J5" s="195" t="s">
        <v>325</v>
      </c>
      <c r="K5" s="5032"/>
      <c r="L5" s="5030"/>
      <c r="M5" s="5044"/>
      <c r="N5" s="5045"/>
      <c r="O5" s="5047"/>
      <c r="P5" s="5030"/>
      <c r="Q5" s="5032"/>
      <c r="R5" s="5030"/>
      <c r="S5" s="4999"/>
      <c r="T5" s="5030"/>
      <c r="U5" s="5032"/>
      <c r="V5" s="5030"/>
      <c r="W5" s="196" t="s">
        <v>326</v>
      </c>
      <c r="X5" s="196" t="s">
        <v>327</v>
      </c>
      <c r="Y5" s="5032"/>
      <c r="Z5" s="5030"/>
      <c r="AA5" s="5032"/>
      <c r="AB5" s="5030"/>
      <c r="AC5" s="5032"/>
      <c r="AD5" s="5030"/>
      <c r="AE5" s="5032"/>
      <c r="AF5" s="5030"/>
    </row>
    <row r="6" spans="1:32" ht="18.95" customHeight="1">
      <c r="A6" s="197" t="s">
        <v>275</v>
      </c>
      <c r="B6" s="198" t="s">
        <v>56</v>
      </c>
      <c r="C6" s="5023">
        <v>31</v>
      </c>
      <c r="D6" s="5024"/>
      <c r="E6" s="5023">
        <v>569</v>
      </c>
      <c r="F6" s="5024"/>
      <c r="G6" s="5023">
        <v>242</v>
      </c>
      <c r="H6" s="5024"/>
      <c r="I6" s="5023">
        <v>6</v>
      </c>
      <c r="J6" s="5024"/>
      <c r="K6" s="5023">
        <v>1</v>
      </c>
      <c r="L6" s="5024"/>
      <c r="M6" s="5033">
        <v>4</v>
      </c>
      <c r="N6" s="5034"/>
      <c r="O6" s="5023">
        <v>3</v>
      </c>
      <c r="P6" s="5024"/>
      <c r="Q6" s="5023">
        <v>258</v>
      </c>
      <c r="R6" s="5024"/>
      <c r="S6" s="5023">
        <v>0</v>
      </c>
      <c r="T6" s="5024"/>
      <c r="U6" s="5023">
        <v>0</v>
      </c>
      <c r="V6" s="5024"/>
      <c r="W6" s="5027">
        <v>1</v>
      </c>
      <c r="X6" s="5028"/>
      <c r="Y6" s="5023">
        <v>0</v>
      </c>
      <c r="Z6" s="5024"/>
      <c r="AA6" s="5023">
        <v>0</v>
      </c>
      <c r="AB6" s="5024"/>
      <c r="AC6" s="5023">
        <v>0</v>
      </c>
      <c r="AD6" s="5024"/>
      <c r="AE6" s="5023">
        <v>0</v>
      </c>
      <c r="AF6" s="5024"/>
    </row>
    <row r="7" spans="1:32" ht="18.95" customHeight="1">
      <c r="A7" s="199" t="s">
        <v>158</v>
      </c>
      <c r="B7" s="200" t="s">
        <v>58</v>
      </c>
      <c r="C7" s="5015">
        <v>12</v>
      </c>
      <c r="D7" s="5016"/>
      <c r="E7" s="5015">
        <v>438</v>
      </c>
      <c r="F7" s="5016"/>
      <c r="G7" s="5015">
        <v>133</v>
      </c>
      <c r="H7" s="5016"/>
      <c r="I7" s="5015">
        <v>0</v>
      </c>
      <c r="J7" s="5016"/>
      <c r="K7" s="5019">
        <v>4</v>
      </c>
      <c r="L7" s="5025"/>
      <c r="M7" s="5015">
        <v>0</v>
      </c>
      <c r="N7" s="5022"/>
      <c r="O7" s="5015">
        <v>0</v>
      </c>
      <c r="P7" s="5026"/>
      <c r="Q7" s="5015">
        <v>10</v>
      </c>
      <c r="R7" s="5016"/>
      <c r="S7" s="5015">
        <v>0</v>
      </c>
      <c r="T7" s="5016"/>
      <c r="U7" s="5015">
        <v>0</v>
      </c>
      <c r="V7" s="5016"/>
      <c r="W7" s="5021">
        <v>432</v>
      </c>
      <c r="X7" s="5016"/>
      <c r="Y7" s="5015">
        <v>0</v>
      </c>
      <c r="Z7" s="5016"/>
      <c r="AA7" s="5015">
        <v>0</v>
      </c>
      <c r="AB7" s="5016"/>
      <c r="AC7" s="5015">
        <v>0</v>
      </c>
      <c r="AD7" s="5016"/>
      <c r="AE7" s="5015">
        <v>7</v>
      </c>
      <c r="AF7" s="5016"/>
    </row>
    <row r="8" spans="1:32" ht="18.95" customHeight="1">
      <c r="A8" s="199" t="s">
        <v>276</v>
      </c>
      <c r="B8" s="200" t="s">
        <v>60</v>
      </c>
      <c r="C8" s="5015">
        <v>8</v>
      </c>
      <c r="D8" s="5016"/>
      <c r="E8" s="5015">
        <v>901</v>
      </c>
      <c r="F8" s="5016"/>
      <c r="G8" s="5015">
        <v>466</v>
      </c>
      <c r="H8" s="5016"/>
      <c r="I8" s="5015">
        <v>0</v>
      </c>
      <c r="J8" s="5016"/>
      <c r="K8" s="5015">
        <v>26</v>
      </c>
      <c r="L8" s="5016"/>
      <c r="M8" s="5013">
        <v>882</v>
      </c>
      <c r="N8" s="5014"/>
      <c r="O8" s="5015">
        <v>4</v>
      </c>
      <c r="P8" s="5016"/>
      <c r="Q8" s="5015">
        <v>186</v>
      </c>
      <c r="R8" s="5016"/>
      <c r="S8" s="5015">
        <v>0</v>
      </c>
      <c r="T8" s="5016"/>
      <c r="U8" s="5015">
        <v>0</v>
      </c>
      <c r="V8" s="5016"/>
      <c r="W8" s="5017">
        <v>1524</v>
      </c>
      <c r="X8" s="5018"/>
      <c r="Y8" s="5015">
        <v>0</v>
      </c>
      <c r="Z8" s="5016"/>
      <c r="AA8" s="5015">
        <v>0</v>
      </c>
      <c r="AB8" s="5016"/>
      <c r="AC8" s="5015">
        <v>0</v>
      </c>
      <c r="AD8" s="5016"/>
      <c r="AE8" s="5015">
        <v>12</v>
      </c>
      <c r="AF8" s="5016"/>
    </row>
    <row r="9" spans="1:32" ht="18.95" customHeight="1">
      <c r="A9" s="199" t="s">
        <v>277</v>
      </c>
      <c r="B9" s="200" t="s">
        <v>62</v>
      </c>
      <c r="C9" s="5015">
        <v>0</v>
      </c>
      <c r="D9" s="5016"/>
      <c r="E9" s="5015">
        <v>386</v>
      </c>
      <c r="F9" s="5016"/>
      <c r="G9" s="5015">
        <v>108</v>
      </c>
      <c r="H9" s="5016"/>
      <c r="I9" s="5015">
        <v>0</v>
      </c>
      <c r="J9" s="5016"/>
      <c r="K9" s="5015">
        <v>0</v>
      </c>
      <c r="L9" s="5016"/>
      <c r="M9" s="5015">
        <v>47</v>
      </c>
      <c r="N9" s="5022"/>
      <c r="O9" s="5015">
        <v>0</v>
      </c>
      <c r="P9" s="5016"/>
      <c r="Q9" s="5015">
        <v>0</v>
      </c>
      <c r="R9" s="5016"/>
      <c r="S9" s="5015">
        <v>0</v>
      </c>
      <c r="T9" s="5016"/>
      <c r="U9" s="5015">
        <v>0</v>
      </c>
      <c r="V9" s="5016"/>
      <c r="W9" s="5021">
        <v>7</v>
      </c>
      <c r="X9" s="5016"/>
      <c r="Y9" s="5015">
        <v>0</v>
      </c>
      <c r="Z9" s="5016"/>
      <c r="AA9" s="5015">
        <v>0</v>
      </c>
      <c r="AB9" s="5016"/>
      <c r="AC9" s="5015">
        <v>0</v>
      </c>
      <c r="AD9" s="5016"/>
      <c r="AE9" s="5015">
        <v>4</v>
      </c>
      <c r="AF9" s="5016"/>
    </row>
    <row r="10" spans="1:32" ht="18.95" customHeight="1">
      <c r="A10" s="199" t="s">
        <v>278</v>
      </c>
      <c r="B10" s="200" t="s">
        <v>64</v>
      </c>
      <c r="C10" s="5015">
        <v>9</v>
      </c>
      <c r="D10" s="5016"/>
      <c r="E10" s="5015">
        <v>257</v>
      </c>
      <c r="F10" s="5016"/>
      <c r="G10" s="5015">
        <v>125</v>
      </c>
      <c r="H10" s="5016"/>
      <c r="I10" s="5015">
        <v>0</v>
      </c>
      <c r="J10" s="5016"/>
      <c r="K10" s="5015">
        <v>16</v>
      </c>
      <c r="L10" s="5016"/>
      <c r="M10" s="5013">
        <v>14</v>
      </c>
      <c r="N10" s="5014"/>
      <c r="O10" s="5015">
        <v>6</v>
      </c>
      <c r="P10" s="5016"/>
      <c r="Q10" s="5015">
        <v>51</v>
      </c>
      <c r="R10" s="5016"/>
      <c r="S10" s="5015">
        <v>0</v>
      </c>
      <c r="T10" s="5016"/>
      <c r="U10" s="5015">
        <v>0</v>
      </c>
      <c r="V10" s="5016"/>
      <c r="W10" s="5017">
        <v>31</v>
      </c>
      <c r="X10" s="5018"/>
      <c r="Y10" s="5015">
        <v>0</v>
      </c>
      <c r="Z10" s="5016"/>
      <c r="AA10" s="5015">
        <v>0</v>
      </c>
      <c r="AB10" s="5016"/>
      <c r="AC10" s="5015">
        <v>0</v>
      </c>
      <c r="AD10" s="5016"/>
      <c r="AE10" s="5015">
        <v>0</v>
      </c>
      <c r="AF10" s="5016"/>
    </row>
    <row r="11" spans="1:32" ht="18.95" customHeight="1">
      <c r="A11" s="199" t="s">
        <v>279</v>
      </c>
      <c r="B11" s="200" t="s">
        <v>328</v>
      </c>
      <c r="C11" s="5015">
        <v>9</v>
      </c>
      <c r="D11" s="5016"/>
      <c r="E11" s="5015">
        <v>171</v>
      </c>
      <c r="F11" s="5016"/>
      <c r="G11" s="5015">
        <v>84</v>
      </c>
      <c r="H11" s="5016"/>
      <c r="I11" s="5015">
        <v>0</v>
      </c>
      <c r="J11" s="5016"/>
      <c r="K11" s="5015">
        <v>7</v>
      </c>
      <c r="L11" s="5016"/>
      <c r="M11" s="5015">
        <v>85</v>
      </c>
      <c r="N11" s="5022"/>
      <c r="O11" s="5015">
        <v>0</v>
      </c>
      <c r="P11" s="5016"/>
      <c r="Q11" s="5015">
        <v>2</v>
      </c>
      <c r="R11" s="5016"/>
      <c r="S11" s="5015">
        <v>0</v>
      </c>
      <c r="T11" s="5016"/>
      <c r="U11" s="5015">
        <v>0</v>
      </c>
      <c r="V11" s="5016"/>
      <c r="W11" s="5021">
        <v>0</v>
      </c>
      <c r="X11" s="5016"/>
      <c r="Y11" s="5015">
        <v>0</v>
      </c>
      <c r="Z11" s="5016"/>
      <c r="AA11" s="5015">
        <v>0</v>
      </c>
      <c r="AB11" s="5016"/>
      <c r="AC11" s="5015">
        <v>0</v>
      </c>
      <c r="AD11" s="5016"/>
      <c r="AE11" s="5015">
        <v>0</v>
      </c>
      <c r="AF11" s="5016"/>
    </row>
    <row r="12" spans="1:32" ht="18.95" customHeight="1">
      <c r="A12" s="199" t="s">
        <v>280</v>
      </c>
      <c r="B12" s="200" t="s">
        <v>68</v>
      </c>
      <c r="C12" s="5015">
        <v>30</v>
      </c>
      <c r="D12" s="5016"/>
      <c r="E12" s="5015">
        <v>432</v>
      </c>
      <c r="F12" s="5016"/>
      <c r="G12" s="5015">
        <v>213</v>
      </c>
      <c r="H12" s="5016"/>
      <c r="I12" s="5015">
        <v>0</v>
      </c>
      <c r="J12" s="5016"/>
      <c r="K12" s="5015">
        <v>29</v>
      </c>
      <c r="L12" s="5016"/>
      <c r="M12" s="5013">
        <v>1156</v>
      </c>
      <c r="N12" s="5014"/>
      <c r="O12" s="5015">
        <v>4</v>
      </c>
      <c r="P12" s="5016"/>
      <c r="Q12" s="5015">
        <v>546</v>
      </c>
      <c r="R12" s="5016"/>
      <c r="S12" s="5015">
        <v>0</v>
      </c>
      <c r="T12" s="5016"/>
      <c r="U12" s="5015">
        <v>0</v>
      </c>
      <c r="V12" s="5016"/>
      <c r="W12" s="5017">
        <v>0</v>
      </c>
      <c r="X12" s="5018"/>
      <c r="Y12" s="5015">
        <v>0</v>
      </c>
      <c r="Z12" s="5016"/>
      <c r="AA12" s="5015">
        <v>0</v>
      </c>
      <c r="AB12" s="5016"/>
      <c r="AC12" s="5015">
        <v>0</v>
      </c>
      <c r="AD12" s="5016"/>
      <c r="AE12" s="5015">
        <v>0</v>
      </c>
      <c r="AF12" s="5016"/>
    </row>
    <row r="13" spans="1:32" ht="18.95" customHeight="1">
      <c r="A13" s="199" t="s">
        <v>281</v>
      </c>
      <c r="B13" s="200" t="s">
        <v>70</v>
      </c>
      <c r="C13" s="5015">
        <v>2</v>
      </c>
      <c r="D13" s="5016"/>
      <c r="E13" s="5015">
        <v>205</v>
      </c>
      <c r="F13" s="5016"/>
      <c r="G13" s="5015">
        <v>57</v>
      </c>
      <c r="H13" s="5016"/>
      <c r="I13" s="5015">
        <v>0</v>
      </c>
      <c r="J13" s="5016"/>
      <c r="K13" s="5015">
        <v>6</v>
      </c>
      <c r="L13" s="5016"/>
      <c r="M13" s="5015">
        <v>77</v>
      </c>
      <c r="N13" s="5022"/>
      <c r="O13" s="5015">
        <v>0</v>
      </c>
      <c r="P13" s="5016"/>
      <c r="Q13" s="5015">
        <v>10</v>
      </c>
      <c r="R13" s="5016"/>
      <c r="S13" s="5015">
        <v>0</v>
      </c>
      <c r="T13" s="5016"/>
      <c r="U13" s="5015">
        <v>0</v>
      </c>
      <c r="V13" s="5016"/>
      <c r="W13" s="5021">
        <v>0</v>
      </c>
      <c r="X13" s="5016"/>
      <c r="Y13" s="5015">
        <v>0</v>
      </c>
      <c r="Z13" s="5016"/>
      <c r="AA13" s="5015">
        <v>0</v>
      </c>
      <c r="AB13" s="5016"/>
      <c r="AC13" s="5015">
        <v>0</v>
      </c>
      <c r="AD13" s="5016"/>
      <c r="AE13" s="5015">
        <v>0</v>
      </c>
      <c r="AF13" s="5016"/>
    </row>
    <row r="14" spans="1:32" ht="18.95" customHeight="1">
      <c r="A14" s="199" t="s">
        <v>282</v>
      </c>
      <c r="B14" s="200" t="s">
        <v>72</v>
      </c>
      <c r="C14" s="5015">
        <v>0</v>
      </c>
      <c r="D14" s="5016"/>
      <c r="E14" s="5015">
        <v>0</v>
      </c>
      <c r="F14" s="5016"/>
      <c r="G14" s="5015">
        <v>0</v>
      </c>
      <c r="H14" s="5016"/>
      <c r="I14" s="5015">
        <v>0</v>
      </c>
      <c r="J14" s="5016"/>
      <c r="K14" s="5015">
        <v>2</v>
      </c>
      <c r="L14" s="5016"/>
      <c r="M14" s="5013">
        <v>3</v>
      </c>
      <c r="N14" s="5014"/>
      <c r="O14" s="5015">
        <v>1</v>
      </c>
      <c r="P14" s="5016"/>
      <c r="Q14" s="5015">
        <v>0</v>
      </c>
      <c r="R14" s="5016"/>
      <c r="S14" s="5015">
        <v>0</v>
      </c>
      <c r="T14" s="5016"/>
      <c r="U14" s="5015">
        <v>0</v>
      </c>
      <c r="V14" s="5016"/>
      <c r="W14" s="5017">
        <v>0</v>
      </c>
      <c r="X14" s="5018"/>
      <c r="Y14" s="5015">
        <v>0</v>
      </c>
      <c r="Z14" s="5016"/>
      <c r="AA14" s="5015">
        <v>0</v>
      </c>
      <c r="AB14" s="5016"/>
      <c r="AC14" s="5015">
        <v>0</v>
      </c>
      <c r="AD14" s="5016"/>
      <c r="AE14" s="5015">
        <v>0</v>
      </c>
      <c r="AF14" s="5016"/>
    </row>
    <row r="15" spans="1:32" ht="18.95" customHeight="1">
      <c r="A15" s="199" t="s">
        <v>283</v>
      </c>
      <c r="B15" s="200" t="s">
        <v>74</v>
      </c>
      <c r="C15" s="5015">
        <v>8</v>
      </c>
      <c r="D15" s="5016"/>
      <c r="E15" s="5015">
        <v>349</v>
      </c>
      <c r="F15" s="5016"/>
      <c r="G15" s="5015">
        <v>54</v>
      </c>
      <c r="H15" s="5016"/>
      <c r="I15" s="5015">
        <v>0</v>
      </c>
      <c r="J15" s="5016"/>
      <c r="K15" s="5015">
        <v>7</v>
      </c>
      <c r="L15" s="5016"/>
      <c r="M15" s="5015">
        <v>24</v>
      </c>
      <c r="N15" s="5022"/>
      <c r="O15" s="5015">
        <v>0</v>
      </c>
      <c r="P15" s="5016"/>
      <c r="Q15" s="5015">
        <v>76</v>
      </c>
      <c r="R15" s="5016"/>
      <c r="S15" s="5015">
        <v>0</v>
      </c>
      <c r="T15" s="5016"/>
      <c r="U15" s="5015">
        <v>0</v>
      </c>
      <c r="V15" s="5016"/>
      <c r="W15" s="5021">
        <v>0</v>
      </c>
      <c r="X15" s="5016"/>
      <c r="Y15" s="5015">
        <v>0</v>
      </c>
      <c r="Z15" s="5016"/>
      <c r="AA15" s="5015">
        <v>0</v>
      </c>
      <c r="AB15" s="5016"/>
      <c r="AC15" s="5015">
        <v>0</v>
      </c>
      <c r="AD15" s="5016"/>
      <c r="AE15" s="5015">
        <v>0</v>
      </c>
      <c r="AF15" s="5016"/>
    </row>
    <row r="16" spans="1:32" ht="18.95" customHeight="1">
      <c r="A16" s="199" t="s">
        <v>162</v>
      </c>
      <c r="B16" s="200" t="s">
        <v>76</v>
      </c>
      <c r="C16" s="5015">
        <v>1</v>
      </c>
      <c r="D16" s="5016"/>
      <c r="E16" s="5015">
        <v>35</v>
      </c>
      <c r="F16" s="5016"/>
      <c r="G16" s="5015">
        <v>12</v>
      </c>
      <c r="H16" s="5016"/>
      <c r="I16" s="5015">
        <v>0</v>
      </c>
      <c r="J16" s="5016"/>
      <c r="K16" s="5015">
        <v>1</v>
      </c>
      <c r="L16" s="5016"/>
      <c r="M16" s="5013">
        <v>46</v>
      </c>
      <c r="N16" s="5014"/>
      <c r="O16" s="5015">
        <v>0</v>
      </c>
      <c r="P16" s="5016"/>
      <c r="Q16" s="5015">
        <v>6</v>
      </c>
      <c r="R16" s="5016"/>
      <c r="S16" s="5015">
        <v>0</v>
      </c>
      <c r="T16" s="5016"/>
      <c r="U16" s="5015">
        <v>0</v>
      </c>
      <c r="V16" s="5016"/>
      <c r="W16" s="5017">
        <v>0</v>
      </c>
      <c r="X16" s="5018"/>
      <c r="Y16" s="5015">
        <v>0</v>
      </c>
      <c r="Z16" s="5016"/>
      <c r="AA16" s="5015">
        <v>0</v>
      </c>
      <c r="AB16" s="5016"/>
      <c r="AC16" s="5015">
        <v>0</v>
      </c>
      <c r="AD16" s="5016"/>
      <c r="AE16" s="5015">
        <v>0</v>
      </c>
      <c r="AF16" s="5016"/>
    </row>
    <row r="17" spans="1:32" ht="18.95" customHeight="1">
      <c r="A17" s="199" t="s">
        <v>284</v>
      </c>
      <c r="B17" s="200" t="s">
        <v>78</v>
      </c>
      <c r="C17" s="5015">
        <v>4</v>
      </c>
      <c r="D17" s="5016"/>
      <c r="E17" s="5015">
        <v>179</v>
      </c>
      <c r="F17" s="5016"/>
      <c r="G17" s="5015">
        <v>24</v>
      </c>
      <c r="H17" s="5016"/>
      <c r="I17" s="5015">
        <v>0</v>
      </c>
      <c r="J17" s="5016"/>
      <c r="K17" s="5015">
        <v>3</v>
      </c>
      <c r="L17" s="5016"/>
      <c r="M17" s="5015">
        <v>0</v>
      </c>
      <c r="N17" s="5022"/>
      <c r="O17" s="5015">
        <v>0</v>
      </c>
      <c r="P17" s="5016"/>
      <c r="Q17" s="5015">
        <v>2</v>
      </c>
      <c r="R17" s="5016"/>
      <c r="S17" s="5015">
        <v>0</v>
      </c>
      <c r="T17" s="5016"/>
      <c r="U17" s="5015">
        <v>0</v>
      </c>
      <c r="V17" s="5016"/>
      <c r="W17" s="5021">
        <v>8</v>
      </c>
      <c r="X17" s="5016"/>
      <c r="Y17" s="5015">
        <v>0</v>
      </c>
      <c r="Z17" s="5016"/>
      <c r="AA17" s="5015">
        <v>0</v>
      </c>
      <c r="AB17" s="5016"/>
      <c r="AC17" s="5015">
        <v>0</v>
      </c>
      <c r="AD17" s="5016"/>
      <c r="AE17" s="5015">
        <v>0</v>
      </c>
      <c r="AF17" s="5016"/>
    </row>
    <row r="18" spans="1:32" ht="18.95" customHeight="1">
      <c r="A18" s="199" t="s">
        <v>79</v>
      </c>
      <c r="B18" s="200" t="s">
        <v>329</v>
      </c>
      <c r="C18" s="5015">
        <v>0</v>
      </c>
      <c r="D18" s="5016"/>
      <c r="E18" s="5015">
        <v>28</v>
      </c>
      <c r="F18" s="5016"/>
      <c r="G18" s="5015">
        <v>17</v>
      </c>
      <c r="H18" s="5016"/>
      <c r="I18" s="5015">
        <v>0</v>
      </c>
      <c r="J18" s="5016"/>
      <c r="K18" s="5015">
        <v>1</v>
      </c>
      <c r="L18" s="5016"/>
      <c r="M18" s="5013">
        <v>1</v>
      </c>
      <c r="N18" s="5014"/>
      <c r="O18" s="5015">
        <v>0</v>
      </c>
      <c r="P18" s="5016"/>
      <c r="Q18" s="5015">
        <v>1</v>
      </c>
      <c r="R18" s="5016"/>
      <c r="S18" s="5015">
        <v>0</v>
      </c>
      <c r="T18" s="5016"/>
      <c r="U18" s="5015">
        <v>0</v>
      </c>
      <c r="V18" s="5016"/>
      <c r="W18" s="5017">
        <v>0</v>
      </c>
      <c r="X18" s="5018"/>
      <c r="Y18" s="5015">
        <v>0</v>
      </c>
      <c r="Z18" s="5016"/>
      <c r="AA18" s="5015">
        <v>0</v>
      </c>
      <c r="AB18" s="5016"/>
      <c r="AC18" s="5015">
        <v>0</v>
      </c>
      <c r="AD18" s="5016"/>
      <c r="AE18" s="5015">
        <v>0</v>
      </c>
      <c r="AF18" s="5016"/>
    </row>
    <row r="19" spans="1:32" ht="18.95" customHeight="1">
      <c r="A19" s="199" t="s">
        <v>285</v>
      </c>
      <c r="B19" s="200" t="s">
        <v>82</v>
      </c>
      <c r="C19" s="5015">
        <v>3</v>
      </c>
      <c r="D19" s="5016"/>
      <c r="E19" s="5015">
        <v>55</v>
      </c>
      <c r="F19" s="5016"/>
      <c r="G19" s="5015">
        <v>12</v>
      </c>
      <c r="H19" s="5016"/>
      <c r="I19" s="5015">
        <v>0</v>
      </c>
      <c r="J19" s="5016"/>
      <c r="K19" s="5015">
        <v>0</v>
      </c>
      <c r="L19" s="5016"/>
      <c r="M19" s="5015">
        <v>6</v>
      </c>
      <c r="N19" s="5022"/>
      <c r="O19" s="5015">
        <v>1</v>
      </c>
      <c r="P19" s="5016"/>
      <c r="Q19" s="5015">
        <v>16</v>
      </c>
      <c r="R19" s="5016"/>
      <c r="S19" s="5015">
        <v>0</v>
      </c>
      <c r="T19" s="5016"/>
      <c r="U19" s="5015">
        <v>0</v>
      </c>
      <c r="V19" s="5016"/>
      <c r="W19" s="5021">
        <v>0</v>
      </c>
      <c r="X19" s="5016"/>
      <c r="Y19" s="5015">
        <v>0</v>
      </c>
      <c r="Z19" s="5016"/>
      <c r="AA19" s="5015">
        <v>0</v>
      </c>
      <c r="AB19" s="5016"/>
      <c r="AC19" s="5015">
        <v>0</v>
      </c>
      <c r="AD19" s="5016"/>
      <c r="AE19" s="5015">
        <v>0</v>
      </c>
      <c r="AF19" s="5016"/>
    </row>
    <row r="20" spans="1:32" ht="18.95" customHeight="1">
      <c r="A20" s="199" t="s">
        <v>286</v>
      </c>
      <c r="B20" s="200" t="s">
        <v>84</v>
      </c>
      <c r="C20" s="5015">
        <v>1</v>
      </c>
      <c r="D20" s="5016"/>
      <c r="E20" s="5015">
        <v>45</v>
      </c>
      <c r="F20" s="5016"/>
      <c r="G20" s="5015">
        <v>3</v>
      </c>
      <c r="H20" s="5016"/>
      <c r="I20" s="5015">
        <v>0</v>
      </c>
      <c r="J20" s="5016"/>
      <c r="K20" s="5015">
        <v>3</v>
      </c>
      <c r="L20" s="5016"/>
      <c r="M20" s="5013">
        <v>1</v>
      </c>
      <c r="N20" s="5014"/>
      <c r="O20" s="5015">
        <v>0</v>
      </c>
      <c r="P20" s="5016"/>
      <c r="Q20" s="5015">
        <v>1</v>
      </c>
      <c r="R20" s="5016"/>
      <c r="S20" s="5015">
        <v>0</v>
      </c>
      <c r="T20" s="5016"/>
      <c r="U20" s="5015">
        <v>0</v>
      </c>
      <c r="V20" s="5016"/>
      <c r="W20" s="5017">
        <v>71</v>
      </c>
      <c r="X20" s="5018"/>
      <c r="Y20" s="5015">
        <v>0</v>
      </c>
      <c r="Z20" s="5016"/>
      <c r="AA20" s="5015">
        <v>0</v>
      </c>
      <c r="AB20" s="5016"/>
      <c r="AC20" s="5015">
        <v>0</v>
      </c>
      <c r="AD20" s="5016"/>
      <c r="AE20" s="5015">
        <v>0</v>
      </c>
      <c r="AF20" s="5016"/>
    </row>
    <row r="21" spans="1:32" ht="18.95" customHeight="1">
      <c r="A21" s="199" t="s">
        <v>287</v>
      </c>
      <c r="B21" s="200" t="s">
        <v>330</v>
      </c>
      <c r="C21" s="5015">
        <v>9</v>
      </c>
      <c r="D21" s="5016"/>
      <c r="E21" s="5015">
        <v>88</v>
      </c>
      <c r="F21" s="5016"/>
      <c r="G21" s="5015">
        <v>14</v>
      </c>
      <c r="H21" s="5016"/>
      <c r="I21" s="5015">
        <v>0</v>
      </c>
      <c r="J21" s="5016"/>
      <c r="K21" s="5015">
        <v>3</v>
      </c>
      <c r="L21" s="5016"/>
      <c r="M21" s="5015">
        <v>28</v>
      </c>
      <c r="N21" s="5022"/>
      <c r="O21" s="5015">
        <v>3</v>
      </c>
      <c r="P21" s="5016"/>
      <c r="Q21" s="5015">
        <v>11</v>
      </c>
      <c r="R21" s="5016"/>
      <c r="S21" s="5015">
        <v>0</v>
      </c>
      <c r="T21" s="5016"/>
      <c r="U21" s="5015">
        <v>0</v>
      </c>
      <c r="V21" s="5016"/>
      <c r="W21" s="5021">
        <v>7</v>
      </c>
      <c r="X21" s="5016"/>
      <c r="Y21" s="5015">
        <v>0</v>
      </c>
      <c r="Z21" s="5016"/>
      <c r="AA21" s="5015">
        <v>0</v>
      </c>
      <c r="AB21" s="5016"/>
      <c r="AC21" s="5015">
        <v>0</v>
      </c>
      <c r="AD21" s="5016"/>
      <c r="AE21" s="5015">
        <v>47</v>
      </c>
      <c r="AF21" s="5016"/>
    </row>
    <row r="22" spans="1:32" ht="18.95" customHeight="1">
      <c r="A22" s="199" t="s">
        <v>288</v>
      </c>
      <c r="B22" s="200" t="s">
        <v>88</v>
      </c>
      <c r="C22" s="5015">
        <v>0</v>
      </c>
      <c r="D22" s="5016"/>
      <c r="E22" s="5015">
        <v>11</v>
      </c>
      <c r="F22" s="5016"/>
      <c r="G22" s="5015">
        <v>45</v>
      </c>
      <c r="H22" s="5016"/>
      <c r="I22" s="5015">
        <v>0</v>
      </c>
      <c r="J22" s="5016"/>
      <c r="K22" s="5015">
        <v>2</v>
      </c>
      <c r="L22" s="5016"/>
      <c r="M22" s="5013">
        <v>0</v>
      </c>
      <c r="N22" s="5014"/>
      <c r="O22" s="5015">
        <v>2</v>
      </c>
      <c r="P22" s="5016"/>
      <c r="Q22" s="5015">
        <v>9</v>
      </c>
      <c r="R22" s="5016"/>
      <c r="S22" s="5015">
        <v>0</v>
      </c>
      <c r="T22" s="5016"/>
      <c r="U22" s="5015">
        <v>0</v>
      </c>
      <c r="V22" s="5016"/>
      <c r="W22" s="5017">
        <v>0</v>
      </c>
      <c r="X22" s="5018"/>
      <c r="Y22" s="5015">
        <v>0</v>
      </c>
      <c r="Z22" s="5016"/>
      <c r="AA22" s="5015">
        <v>0</v>
      </c>
      <c r="AB22" s="5016"/>
      <c r="AC22" s="5015">
        <v>0</v>
      </c>
      <c r="AD22" s="5016"/>
      <c r="AE22" s="5015">
        <v>0</v>
      </c>
      <c r="AF22" s="5016"/>
    </row>
    <row r="23" spans="1:32" ht="18.95" customHeight="1">
      <c r="A23" s="199" t="s">
        <v>289</v>
      </c>
      <c r="B23" s="200" t="s">
        <v>90</v>
      </c>
      <c r="C23" s="5015">
        <v>1</v>
      </c>
      <c r="D23" s="5016"/>
      <c r="E23" s="5015">
        <v>29</v>
      </c>
      <c r="F23" s="5016"/>
      <c r="G23" s="5015">
        <v>10</v>
      </c>
      <c r="H23" s="5016"/>
      <c r="I23" s="5015">
        <v>0</v>
      </c>
      <c r="J23" s="5016"/>
      <c r="K23" s="5015">
        <v>0</v>
      </c>
      <c r="L23" s="5016"/>
      <c r="M23" s="5015">
        <v>0</v>
      </c>
      <c r="N23" s="5022"/>
      <c r="O23" s="5015">
        <v>0</v>
      </c>
      <c r="P23" s="5016"/>
      <c r="Q23" s="5015">
        <v>0</v>
      </c>
      <c r="R23" s="5016"/>
      <c r="S23" s="5015">
        <v>0</v>
      </c>
      <c r="T23" s="5016"/>
      <c r="U23" s="5015">
        <v>0</v>
      </c>
      <c r="V23" s="5016"/>
      <c r="W23" s="5021">
        <v>0</v>
      </c>
      <c r="X23" s="5016"/>
      <c r="Y23" s="5015">
        <v>0</v>
      </c>
      <c r="Z23" s="5016"/>
      <c r="AA23" s="5015">
        <v>0</v>
      </c>
      <c r="AB23" s="5016"/>
      <c r="AC23" s="5015">
        <v>0</v>
      </c>
      <c r="AD23" s="5016"/>
      <c r="AE23" s="5015">
        <v>0</v>
      </c>
      <c r="AF23" s="5016"/>
    </row>
    <row r="24" spans="1:32" ht="18.95" customHeight="1">
      <c r="A24" s="201" t="s">
        <v>290</v>
      </c>
      <c r="B24" s="202" t="s">
        <v>92</v>
      </c>
      <c r="C24" s="5015">
        <v>0</v>
      </c>
      <c r="D24" s="5016"/>
      <c r="E24" s="5015">
        <v>5</v>
      </c>
      <c r="F24" s="5016"/>
      <c r="G24" s="5015">
        <v>1</v>
      </c>
      <c r="H24" s="5016"/>
      <c r="I24" s="5015">
        <v>0</v>
      </c>
      <c r="J24" s="5016"/>
      <c r="K24" s="5015">
        <v>0</v>
      </c>
      <c r="L24" s="5016"/>
      <c r="M24" s="5019">
        <v>4</v>
      </c>
      <c r="N24" s="5020"/>
      <c r="O24" s="5015">
        <v>0</v>
      </c>
      <c r="P24" s="5016"/>
      <c r="Q24" s="5015">
        <v>0</v>
      </c>
      <c r="R24" s="5016"/>
      <c r="S24" s="5015">
        <v>0</v>
      </c>
      <c r="T24" s="5016"/>
      <c r="U24" s="5015">
        <v>0</v>
      </c>
      <c r="V24" s="5016"/>
      <c r="W24" s="5017">
        <v>0</v>
      </c>
      <c r="X24" s="5018"/>
      <c r="Y24" s="5015">
        <v>0</v>
      </c>
      <c r="Z24" s="5016"/>
      <c r="AA24" s="5015">
        <v>0</v>
      </c>
      <c r="AB24" s="5016"/>
      <c r="AC24" s="5015">
        <v>0</v>
      </c>
      <c r="AD24" s="5016"/>
      <c r="AE24" s="5015">
        <v>0</v>
      </c>
      <c r="AF24" s="5016"/>
    </row>
    <row r="25" spans="1:32" ht="18.95" customHeight="1" thickBot="1">
      <c r="A25" s="203" t="s">
        <v>93</v>
      </c>
      <c r="B25" s="204" t="s">
        <v>94</v>
      </c>
      <c r="C25" s="5008">
        <v>0</v>
      </c>
      <c r="D25" s="5009"/>
      <c r="E25" s="5008">
        <v>140</v>
      </c>
      <c r="F25" s="5009"/>
      <c r="G25" s="5008">
        <v>66</v>
      </c>
      <c r="H25" s="5009"/>
      <c r="I25" s="5008">
        <v>0</v>
      </c>
      <c r="J25" s="5009"/>
      <c r="K25" s="5008">
        <v>8</v>
      </c>
      <c r="L25" s="5009"/>
      <c r="M25" s="5013">
        <v>0</v>
      </c>
      <c r="N25" s="5014"/>
      <c r="O25" s="5008">
        <v>0</v>
      </c>
      <c r="P25" s="5009"/>
      <c r="Q25" s="5008">
        <v>1</v>
      </c>
      <c r="R25" s="5009"/>
      <c r="S25" s="5008">
        <v>0</v>
      </c>
      <c r="T25" s="5009"/>
      <c r="U25" s="5008">
        <v>0</v>
      </c>
      <c r="V25" s="5009"/>
      <c r="W25" s="5011">
        <v>0</v>
      </c>
      <c r="X25" s="5012"/>
      <c r="Y25" s="5008">
        <v>0</v>
      </c>
      <c r="Z25" s="5009"/>
      <c r="AA25" s="5008">
        <v>0</v>
      </c>
      <c r="AB25" s="5009"/>
      <c r="AC25" s="5008">
        <v>0</v>
      </c>
      <c r="AD25" s="5009"/>
      <c r="AE25" s="5008">
        <v>0</v>
      </c>
      <c r="AF25" s="5009"/>
    </row>
    <row r="26" spans="1:32">
      <c r="A26" s="205" t="s">
        <v>291</v>
      </c>
      <c r="B26" s="206" t="s">
        <v>96</v>
      </c>
      <c r="C26" s="5007">
        <f>SUM(C6:C25)</f>
        <v>128</v>
      </c>
      <c r="D26" s="4982"/>
      <c r="E26" s="5007">
        <f>SUM(E6:E25)</f>
        <v>4323</v>
      </c>
      <c r="F26" s="4982"/>
      <c r="G26" s="5007">
        <f>SUM(G6:G25)</f>
        <v>1686</v>
      </c>
      <c r="H26" s="4982"/>
      <c r="I26" s="5007">
        <f>SUM(I6:I25)</f>
        <v>6</v>
      </c>
      <c r="J26" s="4982"/>
      <c r="K26" s="5007">
        <f>SUM(K6:K25)</f>
        <v>119</v>
      </c>
      <c r="L26" s="4982"/>
      <c r="M26" s="5007">
        <f>SUM(M6:M25)</f>
        <v>2378</v>
      </c>
      <c r="N26" s="5010"/>
      <c r="O26" s="5007">
        <f>SUM(O6:O25)</f>
        <v>24</v>
      </c>
      <c r="P26" s="4982"/>
      <c r="Q26" s="5007">
        <f>SUM(Q6:Q25)</f>
        <v>1186</v>
      </c>
      <c r="R26" s="4982"/>
      <c r="S26" s="5007">
        <f>SUM(S6:S25)</f>
        <v>0</v>
      </c>
      <c r="T26" s="4982"/>
      <c r="U26" s="5007">
        <f>SUM(U6:U25)</f>
        <v>0</v>
      </c>
      <c r="V26" s="4982"/>
      <c r="W26" s="5007">
        <f>SUM(W6:W25)</f>
        <v>2081</v>
      </c>
      <c r="X26" s="4982"/>
      <c r="Y26" s="5007">
        <f>SUM(Y6:Y25)</f>
        <v>0</v>
      </c>
      <c r="Z26" s="4982"/>
      <c r="AA26" s="5007">
        <f>SUM(AA6:AA25)</f>
        <v>0</v>
      </c>
      <c r="AB26" s="4982"/>
      <c r="AC26" s="5007">
        <f>SUM(AC6:AC25)</f>
        <v>0</v>
      </c>
      <c r="AD26" s="4982"/>
      <c r="AE26" s="5007">
        <f>SUM(AE6:AE25)</f>
        <v>70</v>
      </c>
      <c r="AF26" s="4982"/>
    </row>
  </sheetData>
  <mergeCells count="340">
    <mergeCell ref="A1:AF1"/>
    <mergeCell ref="A2:AF2"/>
    <mergeCell ref="A4:A5"/>
    <mergeCell ref="B4:B5"/>
    <mergeCell ref="C4:J4"/>
    <mergeCell ref="K4:K5"/>
    <mergeCell ref="L4:L5"/>
    <mergeCell ref="M4:M5"/>
    <mergeCell ref="N4:N5"/>
    <mergeCell ref="O4:O5"/>
    <mergeCell ref="AD4:AD5"/>
    <mergeCell ref="AE4:AE5"/>
    <mergeCell ref="AF4:AF5"/>
    <mergeCell ref="C6:D6"/>
    <mergeCell ref="E6:F6"/>
    <mergeCell ref="G6:H6"/>
    <mergeCell ref="I6:J6"/>
    <mergeCell ref="K6:L6"/>
    <mergeCell ref="M6:N6"/>
    <mergeCell ref="O6:P6"/>
    <mergeCell ref="V4:V5"/>
    <mergeCell ref="Y4:Y5"/>
    <mergeCell ref="Z4:Z5"/>
    <mergeCell ref="AA4:AA5"/>
    <mergeCell ref="AB4:AB5"/>
    <mergeCell ref="AC4:AC5"/>
    <mergeCell ref="P4:P5"/>
    <mergeCell ref="Q4:Q5"/>
    <mergeCell ref="R4:R5"/>
    <mergeCell ref="S4:S5"/>
    <mergeCell ref="T4:T5"/>
    <mergeCell ref="U4:U5"/>
    <mergeCell ref="AC6:AD6"/>
    <mergeCell ref="AE6:AF6"/>
    <mergeCell ref="C7:D7"/>
    <mergeCell ref="E7:F7"/>
    <mergeCell ref="G7:H7"/>
    <mergeCell ref="I7:J7"/>
    <mergeCell ref="K7:L7"/>
    <mergeCell ref="M7:N7"/>
    <mergeCell ref="O7:P7"/>
    <mergeCell ref="Q7:R7"/>
    <mergeCell ref="Q6:R6"/>
    <mergeCell ref="S6:T6"/>
    <mergeCell ref="U6:V6"/>
    <mergeCell ref="W6:X6"/>
    <mergeCell ref="Y6:Z6"/>
    <mergeCell ref="AA6:AB6"/>
    <mergeCell ref="U8:V8"/>
    <mergeCell ref="W8:X8"/>
    <mergeCell ref="Y8:Z8"/>
    <mergeCell ref="AA8:AB8"/>
    <mergeCell ref="AC8:AD8"/>
    <mergeCell ref="AE8:AF8"/>
    <mergeCell ref="AE7:AF7"/>
    <mergeCell ref="C8:D8"/>
    <mergeCell ref="E8:F8"/>
    <mergeCell ref="G8:H8"/>
    <mergeCell ref="I8:J8"/>
    <mergeCell ref="K8:L8"/>
    <mergeCell ref="M8:N8"/>
    <mergeCell ref="O8:P8"/>
    <mergeCell ref="Q8:R8"/>
    <mergeCell ref="S8:T8"/>
    <mergeCell ref="S7:T7"/>
    <mergeCell ref="U7:V7"/>
    <mergeCell ref="W7:X7"/>
    <mergeCell ref="Y7:Z7"/>
    <mergeCell ref="AA7:AB7"/>
    <mergeCell ref="AC7:AD7"/>
    <mergeCell ref="AA9:AB9"/>
    <mergeCell ref="AC9:AD9"/>
    <mergeCell ref="AE9:AF9"/>
    <mergeCell ref="C10:D10"/>
    <mergeCell ref="E10:F10"/>
    <mergeCell ref="G10:H10"/>
    <mergeCell ref="I10:J10"/>
    <mergeCell ref="K10:L10"/>
    <mergeCell ref="M10:N10"/>
    <mergeCell ref="O10:P10"/>
    <mergeCell ref="O9:P9"/>
    <mergeCell ref="Q9:R9"/>
    <mergeCell ref="S9:T9"/>
    <mergeCell ref="U9:V9"/>
    <mergeCell ref="W9:X9"/>
    <mergeCell ref="Y9:Z9"/>
    <mergeCell ref="C9:D9"/>
    <mergeCell ref="E9:F9"/>
    <mergeCell ref="G9:H9"/>
    <mergeCell ref="I9:J9"/>
    <mergeCell ref="K9:L9"/>
    <mergeCell ref="M9:N9"/>
    <mergeCell ref="AC10:AD10"/>
    <mergeCell ref="AE10:AF10"/>
    <mergeCell ref="C11:D11"/>
    <mergeCell ref="E11:F11"/>
    <mergeCell ref="G11:H11"/>
    <mergeCell ref="I11:J11"/>
    <mergeCell ref="K11:L11"/>
    <mergeCell ref="M11:N11"/>
    <mergeCell ref="O11:P11"/>
    <mergeCell ref="Q11:R11"/>
    <mergeCell ref="Q10:R10"/>
    <mergeCell ref="S10:T10"/>
    <mergeCell ref="U10:V10"/>
    <mergeCell ref="W10:X10"/>
    <mergeCell ref="Y10:Z10"/>
    <mergeCell ref="AA10:AB10"/>
    <mergeCell ref="U12:V12"/>
    <mergeCell ref="W12:X12"/>
    <mergeCell ref="Y12:Z12"/>
    <mergeCell ref="AA12:AB12"/>
    <mergeCell ref="AC12:AD12"/>
    <mergeCell ref="AE12:AF12"/>
    <mergeCell ref="AE11:AF11"/>
    <mergeCell ref="C12:D12"/>
    <mergeCell ref="E12:F12"/>
    <mergeCell ref="G12:H12"/>
    <mergeCell ref="I12:J12"/>
    <mergeCell ref="K12:L12"/>
    <mergeCell ref="M12:N12"/>
    <mergeCell ref="O12:P12"/>
    <mergeCell ref="Q12:R12"/>
    <mergeCell ref="S12:T12"/>
    <mergeCell ref="S11:T11"/>
    <mergeCell ref="U11:V11"/>
    <mergeCell ref="W11:X11"/>
    <mergeCell ref="Y11:Z11"/>
    <mergeCell ref="AA11:AB11"/>
    <mergeCell ref="AC11:AD11"/>
    <mergeCell ref="AA13:AB13"/>
    <mergeCell ref="AC13:AD13"/>
    <mergeCell ref="AE13:AF13"/>
    <mergeCell ref="C14:D14"/>
    <mergeCell ref="E14:F14"/>
    <mergeCell ref="G14:H14"/>
    <mergeCell ref="I14:J14"/>
    <mergeCell ref="K14:L14"/>
    <mergeCell ref="M14:N14"/>
    <mergeCell ref="O14:P14"/>
    <mergeCell ref="O13:P13"/>
    <mergeCell ref="Q13:R13"/>
    <mergeCell ref="S13:T13"/>
    <mergeCell ref="U13:V13"/>
    <mergeCell ref="W13:X13"/>
    <mergeCell ref="Y13:Z13"/>
    <mergeCell ref="C13:D13"/>
    <mergeCell ref="E13:F13"/>
    <mergeCell ref="G13:H13"/>
    <mergeCell ref="I13:J13"/>
    <mergeCell ref="K13:L13"/>
    <mergeCell ref="M13:N13"/>
    <mergeCell ref="AC14:AD14"/>
    <mergeCell ref="AE14:AF14"/>
    <mergeCell ref="C15:D15"/>
    <mergeCell ref="E15:F15"/>
    <mergeCell ref="G15:H15"/>
    <mergeCell ref="I15:J15"/>
    <mergeCell ref="K15:L15"/>
    <mergeCell ref="M15:N15"/>
    <mergeCell ref="O15:P15"/>
    <mergeCell ref="Q15:R15"/>
    <mergeCell ref="Q14:R14"/>
    <mergeCell ref="S14:T14"/>
    <mergeCell ref="U14:V14"/>
    <mergeCell ref="W14:X14"/>
    <mergeCell ref="Y14:Z14"/>
    <mergeCell ref="AA14:AB14"/>
    <mergeCell ref="U16:V16"/>
    <mergeCell ref="W16:X16"/>
    <mergeCell ref="Y16:Z16"/>
    <mergeCell ref="AA16:AB16"/>
    <mergeCell ref="AC16:AD16"/>
    <mergeCell ref="AE16:AF16"/>
    <mergeCell ref="AE15:AF15"/>
    <mergeCell ref="C16:D16"/>
    <mergeCell ref="E16:F16"/>
    <mergeCell ref="G16:H16"/>
    <mergeCell ref="I16:J16"/>
    <mergeCell ref="K16:L16"/>
    <mergeCell ref="M16:N16"/>
    <mergeCell ref="O16:P16"/>
    <mergeCell ref="Q16:R16"/>
    <mergeCell ref="S16:T16"/>
    <mergeCell ref="S15:T15"/>
    <mergeCell ref="U15:V15"/>
    <mergeCell ref="W15:X15"/>
    <mergeCell ref="Y15:Z15"/>
    <mergeCell ref="AA15:AB15"/>
    <mergeCell ref="AC15:AD15"/>
    <mergeCell ref="AA17:AB17"/>
    <mergeCell ref="AC17:AD17"/>
    <mergeCell ref="AE17:AF17"/>
    <mergeCell ref="C18:D18"/>
    <mergeCell ref="E18:F18"/>
    <mergeCell ref="G18:H18"/>
    <mergeCell ref="I18:J18"/>
    <mergeCell ref="K18:L18"/>
    <mergeCell ref="M18:N18"/>
    <mergeCell ref="O18:P18"/>
    <mergeCell ref="O17:P17"/>
    <mergeCell ref="Q17:R17"/>
    <mergeCell ref="S17:T17"/>
    <mergeCell ref="U17:V17"/>
    <mergeCell ref="W17:X17"/>
    <mergeCell ref="Y17:Z17"/>
    <mergeCell ref="C17:D17"/>
    <mergeCell ref="E17:F17"/>
    <mergeCell ref="G17:H17"/>
    <mergeCell ref="I17:J17"/>
    <mergeCell ref="K17:L17"/>
    <mergeCell ref="M17:N17"/>
    <mergeCell ref="AC18:AD18"/>
    <mergeCell ref="AE18:AF18"/>
    <mergeCell ref="C19:D19"/>
    <mergeCell ref="E19:F19"/>
    <mergeCell ref="G19:H19"/>
    <mergeCell ref="I19:J19"/>
    <mergeCell ref="K19:L19"/>
    <mergeCell ref="M19:N19"/>
    <mergeCell ref="O19:P19"/>
    <mergeCell ref="Q19:R19"/>
    <mergeCell ref="Q18:R18"/>
    <mergeCell ref="S18:T18"/>
    <mergeCell ref="U18:V18"/>
    <mergeCell ref="W18:X18"/>
    <mergeCell ref="Y18:Z18"/>
    <mergeCell ref="AA18:AB18"/>
    <mergeCell ref="U20:V20"/>
    <mergeCell ref="W20:X20"/>
    <mergeCell ref="Y20:Z20"/>
    <mergeCell ref="AA20:AB20"/>
    <mergeCell ref="AC20:AD20"/>
    <mergeCell ref="AE20:AF20"/>
    <mergeCell ref="AE19:AF19"/>
    <mergeCell ref="C20:D20"/>
    <mergeCell ref="E20:F20"/>
    <mergeCell ref="G20:H20"/>
    <mergeCell ref="I20:J20"/>
    <mergeCell ref="K20:L20"/>
    <mergeCell ref="M20:N20"/>
    <mergeCell ref="O20:P20"/>
    <mergeCell ref="Q20:R20"/>
    <mergeCell ref="S20:T20"/>
    <mergeCell ref="S19:T19"/>
    <mergeCell ref="U19:V19"/>
    <mergeCell ref="W19:X19"/>
    <mergeCell ref="Y19:Z19"/>
    <mergeCell ref="AA19:AB19"/>
    <mergeCell ref="AC19:AD19"/>
    <mergeCell ref="AA21:AB21"/>
    <mergeCell ref="AC21:AD21"/>
    <mergeCell ref="AE21:AF21"/>
    <mergeCell ref="C22:D22"/>
    <mergeCell ref="E22:F22"/>
    <mergeCell ref="G22:H22"/>
    <mergeCell ref="I22:J22"/>
    <mergeCell ref="K22:L22"/>
    <mergeCell ref="M22:N22"/>
    <mergeCell ref="O22:P22"/>
    <mergeCell ref="O21:P21"/>
    <mergeCell ref="Q21:R21"/>
    <mergeCell ref="S21:T21"/>
    <mergeCell ref="U21:V21"/>
    <mergeCell ref="W21:X21"/>
    <mergeCell ref="Y21:Z21"/>
    <mergeCell ref="C21:D21"/>
    <mergeCell ref="E21:F21"/>
    <mergeCell ref="G21:H21"/>
    <mergeCell ref="I21:J21"/>
    <mergeCell ref="K21:L21"/>
    <mergeCell ref="M21:N21"/>
    <mergeCell ref="AC22:AD22"/>
    <mergeCell ref="AE22:AF22"/>
    <mergeCell ref="C23:D23"/>
    <mergeCell ref="E23:F23"/>
    <mergeCell ref="G23:H23"/>
    <mergeCell ref="I23:J23"/>
    <mergeCell ref="K23:L23"/>
    <mergeCell ref="M23:N23"/>
    <mergeCell ref="O23:P23"/>
    <mergeCell ref="Q23:R23"/>
    <mergeCell ref="Q22:R22"/>
    <mergeCell ref="S22:T22"/>
    <mergeCell ref="U22:V22"/>
    <mergeCell ref="W22:X22"/>
    <mergeCell ref="Y22:Z22"/>
    <mergeCell ref="AA22:AB22"/>
    <mergeCell ref="U24:V24"/>
    <mergeCell ref="W24:X24"/>
    <mergeCell ref="Y24:Z24"/>
    <mergeCell ref="AA24:AB24"/>
    <mergeCell ref="AC24:AD24"/>
    <mergeCell ref="AE24:AF24"/>
    <mergeCell ref="AE23:AF23"/>
    <mergeCell ref="C24:D24"/>
    <mergeCell ref="E24:F24"/>
    <mergeCell ref="G24:H24"/>
    <mergeCell ref="I24:J24"/>
    <mergeCell ref="K24:L24"/>
    <mergeCell ref="M24:N24"/>
    <mergeCell ref="O24:P24"/>
    <mergeCell ref="Q24:R24"/>
    <mergeCell ref="S24:T24"/>
    <mergeCell ref="S23:T23"/>
    <mergeCell ref="U23:V23"/>
    <mergeCell ref="W23:X23"/>
    <mergeCell ref="Y23:Z23"/>
    <mergeCell ref="AA23:AB23"/>
    <mergeCell ref="AC23:AD23"/>
    <mergeCell ref="C26:D26"/>
    <mergeCell ref="E26:F26"/>
    <mergeCell ref="G26:H26"/>
    <mergeCell ref="I26:J26"/>
    <mergeCell ref="K26:L26"/>
    <mergeCell ref="M26:N26"/>
    <mergeCell ref="O26:P26"/>
    <mergeCell ref="O25:P25"/>
    <mergeCell ref="Q25:R25"/>
    <mergeCell ref="C25:D25"/>
    <mergeCell ref="E25:F25"/>
    <mergeCell ref="G25:H25"/>
    <mergeCell ref="I25:J25"/>
    <mergeCell ref="K25:L25"/>
    <mergeCell ref="M25:N25"/>
    <mergeCell ref="AC26:AD26"/>
    <mergeCell ref="AE26:AF26"/>
    <mergeCell ref="Q26:R26"/>
    <mergeCell ref="S26:T26"/>
    <mergeCell ref="U26:V26"/>
    <mergeCell ref="W26:X26"/>
    <mergeCell ref="Y26:Z26"/>
    <mergeCell ref="AA26:AB26"/>
    <mergeCell ref="AA25:AB25"/>
    <mergeCell ref="AC25:AD25"/>
    <mergeCell ref="AE25:AF25"/>
    <mergeCell ref="S25:T25"/>
    <mergeCell ref="U25:V25"/>
    <mergeCell ref="W25:X25"/>
    <mergeCell ref="Y25:Z25"/>
  </mergeCells>
  <printOptions horizontalCentered="1" verticalCentered="1"/>
  <pageMargins left="0.39370078740157483" right="0.39370078740157483" top="0.78740157480314965" bottom="0.78740157480314965" header="0.51181102362204722" footer="0.51181102362204722"/>
  <pageSetup paperSize="9" scale="78" orientation="landscape" horizontalDpi="4294967292" verticalDpi="4294967292"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DCA4-D29A-44A5-9509-BAF7135EE664}">
  <dimension ref="A1:Q37"/>
  <sheetViews>
    <sheetView showGridLines="0" topLeftCell="A8" zoomScale="90" zoomScaleNormal="90" workbookViewId="0">
      <selection activeCell="C9" sqref="C9"/>
    </sheetView>
  </sheetViews>
  <sheetFormatPr defaultColWidth="9.42578125" defaultRowHeight="15.75"/>
  <cols>
    <col min="1" max="1" width="20.42578125" style="246" bestFit="1" customWidth="1"/>
    <col min="2" max="2" width="27.140625" style="207" bestFit="1" customWidth="1"/>
    <col min="3" max="15" width="6.42578125" style="217" customWidth="1"/>
    <col min="16" max="16384" width="9.42578125" style="207"/>
  </cols>
  <sheetData>
    <row r="1" spans="1:16" ht="15" customHeight="1">
      <c r="A1" s="5048" t="s">
        <v>331</v>
      </c>
      <c r="B1" s="5048"/>
      <c r="C1" s="5048"/>
      <c r="D1" s="5048"/>
      <c r="E1" s="5048"/>
      <c r="F1" s="5048"/>
      <c r="G1" s="5048"/>
      <c r="H1" s="5048"/>
      <c r="I1" s="5048"/>
      <c r="J1" s="5048"/>
      <c r="K1" s="5048"/>
      <c r="L1" s="5048"/>
      <c r="M1" s="5048"/>
      <c r="N1" s="5048"/>
      <c r="O1" s="5048"/>
    </row>
    <row r="2" spans="1:16" ht="15" customHeight="1">
      <c r="A2" s="5049" t="s">
        <v>332</v>
      </c>
      <c r="B2" s="5049"/>
      <c r="C2" s="5049"/>
      <c r="D2" s="5049"/>
      <c r="E2" s="5049"/>
      <c r="F2" s="5049"/>
      <c r="G2" s="5049"/>
      <c r="H2" s="5049"/>
      <c r="I2" s="5049"/>
      <c r="J2" s="5049"/>
      <c r="K2" s="5049"/>
      <c r="L2" s="5049"/>
      <c r="M2" s="5049"/>
      <c r="N2" s="5049"/>
      <c r="O2" s="5049"/>
    </row>
    <row r="3" spans="1:16" ht="15.95" customHeight="1">
      <c r="A3" s="208" t="s">
        <v>333</v>
      </c>
      <c r="B3" s="209"/>
      <c r="C3" s="210"/>
      <c r="D3" s="210"/>
      <c r="E3" s="210"/>
      <c r="F3" s="210"/>
      <c r="G3" s="210"/>
      <c r="H3" s="210"/>
      <c r="I3" s="210"/>
      <c r="J3" s="210"/>
      <c r="K3" s="211"/>
      <c r="L3" s="210"/>
      <c r="M3" s="210"/>
      <c r="N3" s="5050" t="s">
        <v>334</v>
      </c>
      <c r="O3" s="5050"/>
    </row>
    <row r="4" spans="1:16" ht="15" customHeight="1">
      <c r="A4" s="5051" t="s">
        <v>228</v>
      </c>
      <c r="B4" s="5053" t="s">
        <v>229</v>
      </c>
      <c r="C4" s="212" t="s">
        <v>335</v>
      </c>
      <c r="D4" s="212" t="s">
        <v>336</v>
      </c>
      <c r="E4" s="212" t="s">
        <v>337</v>
      </c>
      <c r="F4" s="212" t="s">
        <v>338</v>
      </c>
      <c r="G4" s="212" t="s">
        <v>339</v>
      </c>
      <c r="H4" s="212" t="s">
        <v>340</v>
      </c>
      <c r="I4" s="212" t="s">
        <v>341</v>
      </c>
      <c r="J4" s="212" t="s">
        <v>342</v>
      </c>
      <c r="K4" s="212" t="s">
        <v>343</v>
      </c>
      <c r="L4" s="212" t="s">
        <v>344</v>
      </c>
      <c r="M4" s="212" t="s">
        <v>345</v>
      </c>
      <c r="N4" s="212" t="s">
        <v>346</v>
      </c>
      <c r="O4" s="213" t="s">
        <v>95</v>
      </c>
    </row>
    <row r="5" spans="1:16" ht="15" customHeight="1">
      <c r="A5" s="5052"/>
      <c r="B5" s="5054"/>
      <c r="C5" s="214" t="s">
        <v>347</v>
      </c>
      <c r="D5" s="214" t="s">
        <v>348</v>
      </c>
      <c r="E5" s="214" t="s">
        <v>349</v>
      </c>
      <c r="F5" s="214" t="s">
        <v>350</v>
      </c>
      <c r="G5" s="214" t="s">
        <v>351</v>
      </c>
      <c r="H5" s="214" t="s">
        <v>352</v>
      </c>
      <c r="I5" s="214" t="s">
        <v>353</v>
      </c>
      <c r="J5" s="214" t="s">
        <v>354</v>
      </c>
      <c r="K5" s="214" t="s">
        <v>355</v>
      </c>
      <c r="L5" s="214" t="s">
        <v>356</v>
      </c>
      <c r="M5" s="214" t="s">
        <v>357</v>
      </c>
      <c r="N5" s="215" t="s">
        <v>358</v>
      </c>
      <c r="O5" s="216" t="s">
        <v>96</v>
      </c>
      <c r="P5" s="217"/>
    </row>
    <row r="6" spans="1:16" ht="15" hidden="1" customHeight="1">
      <c r="A6" s="218"/>
      <c r="B6" s="219"/>
      <c r="C6" s="220"/>
      <c r="D6" s="220"/>
      <c r="E6" s="220"/>
      <c r="F6" s="220"/>
      <c r="G6" s="220"/>
      <c r="H6" s="220"/>
      <c r="I6" s="220"/>
      <c r="J6" s="220"/>
      <c r="K6" s="220"/>
      <c r="L6" s="220"/>
      <c r="M6" s="220"/>
      <c r="N6" s="220"/>
      <c r="O6" s="221"/>
      <c r="P6" s="217"/>
    </row>
    <row r="7" spans="1:16" ht="15" hidden="1" customHeight="1">
      <c r="A7" s="222"/>
      <c r="B7" s="223"/>
      <c r="C7" s="224"/>
      <c r="D7" s="224"/>
      <c r="E7" s="224"/>
      <c r="F7" s="224"/>
      <c r="G7" s="224"/>
      <c r="H7" s="224"/>
      <c r="I7" s="224"/>
      <c r="J7" s="224"/>
      <c r="K7" s="224"/>
      <c r="L7" s="224"/>
      <c r="M7" s="224"/>
      <c r="N7" s="224"/>
      <c r="O7" s="225"/>
      <c r="P7" s="217"/>
    </row>
    <row r="8" spans="1:16" ht="15" customHeight="1">
      <c r="A8" s="226" t="s">
        <v>266</v>
      </c>
      <c r="B8" s="227" t="s">
        <v>265</v>
      </c>
      <c r="C8" s="228">
        <v>0</v>
      </c>
      <c r="D8" s="228">
        <v>0</v>
      </c>
      <c r="E8" s="228">
        <v>0</v>
      </c>
      <c r="F8" s="228">
        <v>0</v>
      </c>
      <c r="G8" s="228">
        <v>0</v>
      </c>
      <c r="H8" s="228">
        <v>0</v>
      </c>
      <c r="I8" s="228">
        <v>0</v>
      </c>
      <c r="J8" s="228">
        <v>0</v>
      </c>
      <c r="K8" s="228">
        <v>0</v>
      </c>
      <c r="L8" s="228">
        <v>0</v>
      </c>
      <c r="M8" s="228">
        <v>0</v>
      </c>
      <c r="N8" s="229">
        <v>0</v>
      </c>
      <c r="O8" s="230">
        <f t="shared" ref="O8:O37" si="0">SUM(C8:N8)</f>
        <v>0</v>
      </c>
      <c r="P8" s="217"/>
    </row>
    <row r="9" spans="1:16" ht="15" customHeight="1">
      <c r="A9" s="231" t="s">
        <v>234</v>
      </c>
      <c r="B9" s="232" t="s">
        <v>235</v>
      </c>
      <c r="C9" s="229">
        <v>0</v>
      </c>
      <c r="D9" s="229">
        <v>0</v>
      </c>
      <c r="E9" s="229">
        <v>2</v>
      </c>
      <c r="F9" s="229">
        <v>0</v>
      </c>
      <c r="G9" s="229">
        <v>0</v>
      </c>
      <c r="H9" s="229">
        <v>0</v>
      </c>
      <c r="I9" s="229">
        <v>0</v>
      </c>
      <c r="J9" s="229">
        <v>0</v>
      </c>
      <c r="K9" s="229">
        <v>0</v>
      </c>
      <c r="L9" s="229">
        <v>0</v>
      </c>
      <c r="M9" s="229">
        <v>0</v>
      </c>
      <c r="N9" s="229">
        <v>0</v>
      </c>
      <c r="O9" s="225">
        <f t="shared" si="0"/>
        <v>2</v>
      </c>
      <c r="P9" s="217"/>
    </row>
    <row r="10" spans="1:16" ht="15" customHeight="1">
      <c r="A10" s="231" t="s">
        <v>236</v>
      </c>
      <c r="B10" s="232" t="s">
        <v>255</v>
      </c>
      <c r="C10" s="229">
        <v>0</v>
      </c>
      <c r="D10" s="229">
        <v>0</v>
      </c>
      <c r="E10" s="229">
        <v>0</v>
      </c>
      <c r="F10" s="229">
        <v>0</v>
      </c>
      <c r="G10" s="229">
        <v>0</v>
      </c>
      <c r="H10" s="229">
        <v>0</v>
      </c>
      <c r="I10" s="229">
        <v>0</v>
      </c>
      <c r="J10" s="233">
        <v>0</v>
      </c>
      <c r="K10" s="229">
        <v>1</v>
      </c>
      <c r="L10" s="229">
        <v>0</v>
      </c>
      <c r="M10" s="229">
        <v>0</v>
      </c>
      <c r="N10" s="229">
        <v>0</v>
      </c>
      <c r="O10" s="225">
        <f t="shared" si="0"/>
        <v>1</v>
      </c>
      <c r="P10" s="217"/>
    </row>
    <row r="11" spans="1:16" ht="15" customHeight="1">
      <c r="A11" s="231" t="s">
        <v>359</v>
      </c>
      <c r="B11" s="232" t="s">
        <v>256</v>
      </c>
      <c r="C11" s="229">
        <v>0</v>
      </c>
      <c r="D11" s="229">
        <v>0</v>
      </c>
      <c r="E11" s="229">
        <v>2</v>
      </c>
      <c r="F11" s="229">
        <v>0</v>
      </c>
      <c r="G11" s="229">
        <v>0</v>
      </c>
      <c r="H11" s="229">
        <v>0</v>
      </c>
      <c r="I11" s="229">
        <v>0</v>
      </c>
      <c r="J11" s="229">
        <v>0</v>
      </c>
      <c r="K11" s="229">
        <v>0</v>
      </c>
      <c r="L11" s="229">
        <v>0</v>
      </c>
      <c r="M11" s="229">
        <v>0</v>
      </c>
      <c r="N11" s="229">
        <v>0</v>
      </c>
      <c r="O11" s="225">
        <f t="shared" si="0"/>
        <v>2</v>
      </c>
      <c r="P11" s="217"/>
    </row>
    <row r="12" spans="1:16" ht="15" customHeight="1">
      <c r="A12" s="231" t="s">
        <v>360</v>
      </c>
      <c r="B12" s="232" t="s">
        <v>258</v>
      </c>
      <c r="C12" s="229">
        <v>0</v>
      </c>
      <c r="D12" s="229">
        <v>1</v>
      </c>
      <c r="E12" s="229">
        <v>2</v>
      </c>
      <c r="F12" s="229">
        <v>1</v>
      </c>
      <c r="G12" s="229">
        <v>0</v>
      </c>
      <c r="H12" s="229">
        <v>0</v>
      </c>
      <c r="I12" s="229">
        <v>0</v>
      </c>
      <c r="J12" s="229">
        <v>0</v>
      </c>
      <c r="K12" s="229">
        <v>0</v>
      </c>
      <c r="L12" s="229">
        <v>0</v>
      </c>
      <c r="M12" s="229">
        <v>4</v>
      </c>
      <c r="N12" s="229">
        <v>3</v>
      </c>
      <c r="O12" s="225">
        <f t="shared" si="0"/>
        <v>11</v>
      </c>
      <c r="P12" s="217"/>
    </row>
    <row r="13" spans="1:16" ht="15" customHeight="1">
      <c r="A13" s="231" t="s">
        <v>240</v>
      </c>
      <c r="B13" s="232" t="s">
        <v>197</v>
      </c>
      <c r="C13" s="229">
        <v>0</v>
      </c>
      <c r="D13" s="229">
        <v>0</v>
      </c>
      <c r="E13" s="229">
        <v>0</v>
      </c>
      <c r="F13" s="229">
        <v>0</v>
      </c>
      <c r="G13" s="229">
        <v>0</v>
      </c>
      <c r="H13" s="229">
        <v>0</v>
      </c>
      <c r="I13" s="229">
        <v>0</v>
      </c>
      <c r="J13" s="229">
        <v>0</v>
      </c>
      <c r="K13" s="229">
        <v>0</v>
      </c>
      <c r="L13" s="229">
        <v>0</v>
      </c>
      <c r="M13" s="229">
        <v>0</v>
      </c>
      <c r="N13" s="229">
        <v>0</v>
      </c>
      <c r="O13" s="225">
        <f t="shared" si="0"/>
        <v>0</v>
      </c>
      <c r="P13" s="217"/>
    </row>
    <row r="14" spans="1:16" ht="15" customHeight="1">
      <c r="A14" s="231" t="s">
        <v>241</v>
      </c>
      <c r="B14" s="232" t="s">
        <v>201</v>
      </c>
      <c r="C14" s="229">
        <v>17</v>
      </c>
      <c r="D14" s="229">
        <v>20</v>
      </c>
      <c r="E14" s="229">
        <v>17</v>
      </c>
      <c r="F14" s="229">
        <v>18</v>
      </c>
      <c r="G14" s="229">
        <v>16</v>
      </c>
      <c r="H14" s="229">
        <v>10</v>
      </c>
      <c r="I14" s="229">
        <v>4</v>
      </c>
      <c r="J14" s="229">
        <v>7</v>
      </c>
      <c r="K14" s="229">
        <v>5</v>
      </c>
      <c r="L14" s="229">
        <v>13</v>
      </c>
      <c r="M14" s="229">
        <v>13</v>
      </c>
      <c r="N14" s="229">
        <v>14</v>
      </c>
      <c r="O14" s="225">
        <f t="shared" si="0"/>
        <v>154</v>
      </c>
      <c r="P14" s="217"/>
    </row>
    <row r="15" spans="1:16" ht="15" customHeight="1">
      <c r="A15" s="231" t="s">
        <v>242</v>
      </c>
      <c r="B15" s="232" t="s">
        <v>243</v>
      </c>
      <c r="C15" s="229">
        <v>2</v>
      </c>
      <c r="D15" s="229">
        <v>3</v>
      </c>
      <c r="E15" s="229">
        <v>3</v>
      </c>
      <c r="F15" s="229">
        <v>1</v>
      </c>
      <c r="G15" s="229">
        <v>0</v>
      </c>
      <c r="H15" s="229">
        <v>4</v>
      </c>
      <c r="I15" s="229">
        <v>3</v>
      </c>
      <c r="J15" s="229">
        <v>1</v>
      </c>
      <c r="K15" s="229">
        <v>1</v>
      </c>
      <c r="L15" s="229">
        <v>0</v>
      </c>
      <c r="M15" s="229">
        <v>0</v>
      </c>
      <c r="N15" s="229">
        <v>0</v>
      </c>
      <c r="O15" s="225">
        <f t="shared" si="0"/>
        <v>18</v>
      </c>
      <c r="P15" s="217"/>
    </row>
    <row r="16" spans="1:16" ht="15" customHeight="1">
      <c r="A16" s="231" t="s">
        <v>244</v>
      </c>
      <c r="B16" s="232" t="s">
        <v>245</v>
      </c>
      <c r="C16" s="229">
        <v>2</v>
      </c>
      <c r="D16" s="229">
        <v>1</v>
      </c>
      <c r="E16" s="229">
        <v>8</v>
      </c>
      <c r="F16" s="229">
        <v>8</v>
      </c>
      <c r="G16" s="229">
        <v>3</v>
      </c>
      <c r="H16" s="229">
        <v>0</v>
      </c>
      <c r="I16" s="229">
        <v>0</v>
      </c>
      <c r="J16" s="229">
        <v>0</v>
      </c>
      <c r="K16" s="229">
        <v>1</v>
      </c>
      <c r="L16" s="229">
        <v>0</v>
      </c>
      <c r="M16" s="229">
        <v>0</v>
      </c>
      <c r="N16" s="229">
        <v>0</v>
      </c>
      <c r="O16" s="225">
        <f t="shared" si="0"/>
        <v>23</v>
      </c>
      <c r="P16" s="217"/>
    </row>
    <row r="17" spans="1:17" ht="15" customHeight="1">
      <c r="A17" s="231" t="s">
        <v>261</v>
      </c>
      <c r="B17" s="232" t="s">
        <v>260</v>
      </c>
      <c r="C17" s="229">
        <v>650</v>
      </c>
      <c r="D17" s="229">
        <v>576</v>
      </c>
      <c r="E17" s="229">
        <v>952</v>
      </c>
      <c r="F17" s="229">
        <v>1136</v>
      </c>
      <c r="G17" s="229">
        <v>1196</v>
      </c>
      <c r="H17" s="229">
        <v>632</v>
      </c>
      <c r="I17" s="229">
        <v>428</v>
      </c>
      <c r="J17" s="229">
        <v>446</v>
      </c>
      <c r="K17" s="229">
        <v>479</v>
      </c>
      <c r="L17" s="229">
        <v>399</v>
      </c>
      <c r="M17" s="229">
        <v>657</v>
      </c>
      <c r="N17" s="229">
        <v>653</v>
      </c>
      <c r="O17" s="225">
        <f t="shared" si="0"/>
        <v>8204</v>
      </c>
      <c r="P17" s="217"/>
    </row>
    <row r="18" spans="1:17" s="238" customFormat="1" ht="15" customHeight="1">
      <c r="A18" s="234" t="s">
        <v>263</v>
      </c>
      <c r="B18" s="235" t="s">
        <v>262</v>
      </c>
      <c r="C18" s="229">
        <v>263</v>
      </c>
      <c r="D18" s="229">
        <v>271</v>
      </c>
      <c r="E18" s="229">
        <v>351</v>
      </c>
      <c r="F18" s="229">
        <v>341</v>
      </c>
      <c r="G18" s="229">
        <v>347</v>
      </c>
      <c r="H18" s="229">
        <v>284</v>
      </c>
      <c r="I18" s="229">
        <v>169</v>
      </c>
      <c r="J18" s="229">
        <v>297</v>
      </c>
      <c r="K18" s="229">
        <v>215</v>
      </c>
      <c r="L18" s="229">
        <v>191</v>
      </c>
      <c r="M18" s="229">
        <v>183</v>
      </c>
      <c r="N18" s="229">
        <v>198</v>
      </c>
      <c r="O18" s="236">
        <f t="shared" si="0"/>
        <v>3110</v>
      </c>
      <c r="P18" s="237"/>
      <c r="Q18" s="207"/>
    </row>
    <row r="19" spans="1:17" s="238" customFormat="1" ht="15" customHeight="1">
      <c r="A19" s="239" t="s">
        <v>361</v>
      </c>
      <c r="B19" s="235" t="s">
        <v>362</v>
      </c>
      <c r="C19" s="229">
        <v>0</v>
      </c>
      <c r="D19" s="229">
        <v>0</v>
      </c>
      <c r="E19" s="229">
        <v>0</v>
      </c>
      <c r="F19" s="233">
        <v>0</v>
      </c>
      <c r="G19" s="229">
        <v>1</v>
      </c>
      <c r="H19" s="229">
        <v>1</v>
      </c>
      <c r="I19" s="229">
        <v>1</v>
      </c>
      <c r="J19" s="229">
        <v>0</v>
      </c>
      <c r="K19" s="229">
        <v>0</v>
      </c>
      <c r="L19" s="229">
        <v>0</v>
      </c>
      <c r="M19" s="229">
        <v>1</v>
      </c>
      <c r="N19" s="229">
        <v>0</v>
      </c>
      <c r="O19" s="236">
        <f t="shared" si="0"/>
        <v>4</v>
      </c>
      <c r="P19" s="237"/>
      <c r="Q19" s="207"/>
    </row>
    <row r="20" spans="1:17" s="238" customFormat="1" ht="15" customHeight="1">
      <c r="A20" s="239" t="s">
        <v>363</v>
      </c>
      <c r="B20" s="235" t="s">
        <v>364</v>
      </c>
      <c r="C20" s="229">
        <v>0</v>
      </c>
      <c r="D20" s="229">
        <v>0</v>
      </c>
      <c r="E20" s="229">
        <v>0</v>
      </c>
      <c r="F20" s="233">
        <v>0</v>
      </c>
      <c r="G20" s="229">
        <v>0</v>
      </c>
      <c r="H20" s="229">
        <v>0</v>
      </c>
      <c r="I20" s="229">
        <v>0</v>
      </c>
      <c r="J20" s="229">
        <v>0</v>
      </c>
      <c r="K20" s="229">
        <v>1</v>
      </c>
      <c r="L20" s="229">
        <v>1</v>
      </c>
      <c r="M20" s="233">
        <v>0</v>
      </c>
      <c r="N20" s="229">
        <v>0</v>
      </c>
      <c r="O20" s="236">
        <f t="shared" si="0"/>
        <v>2</v>
      </c>
      <c r="P20" s="237"/>
      <c r="Q20" s="207"/>
    </row>
    <row r="21" spans="1:17" s="238" customFormat="1" ht="15" customHeight="1">
      <c r="A21" s="239" t="s">
        <v>365</v>
      </c>
      <c r="B21" s="235" t="s">
        <v>366</v>
      </c>
      <c r="C21" s="229">
        <v>0</v>
      </c>
      <c r="D21" s="229">
        <v>0</v>
      </c>
      <c r="E21" s="229">
        <v>0</v>
      </c>
      <c r="F21" s="233">
        <v>1</v>
      </c>
      <c r="G21" s="229">
        <v>0</v>
      </c>
      <c r="H21" s="229">
        <v>0</v>
      </c>
      <c r="I21" s="229">
        <v>0</v>
      </c>
      <c r="J21" s="229">
        <v>0</v>
      </c>
      <c r="K21" s="229">
        <v>0</v>
      </c>
      <c r="L21" s="229">
        <v>0</v>
      </c>
      <c r="M21" s="233">
        <v>0</v>
      </c>
      <c r="N21" s="229">
        <v>0</v>
      </c>
      <c r="O21" s="236">
        <f t="shared" si="0"/>
        <v>1</v>
      </c>
      <c r="P21" s="237"/>
      <c r="Q21" s="207"/>
    </row>
    <row r="22" spans="1:17" s="238" customFormat="1" ht="15" customHeight="1">
      <c r="A22" s="239" t="s">
        <v>367</v>
      </c>
      <c r="B22" s="235" t="s">
        <v>368</v>
      </c>
      <c r="C22" s="229">
        <v>19</v>
      </c>
      <c r="D22" s="229">
        <v>15</v>
      </c>
      <c r="E22" s="229">
        <v>28</v>
      </c>
      <c r="F22" s="229">
        <v>17</v>
      </c>
      <c r="G22" s="229">
        <v>25</v>
      </c>
      <c r="H22" s="229">
        <v>11</v>
      </c>
      <c r="I22" s="229">
        <v>6</v>
      </c>
      <c r="J22" s="229">
        <v>14</v>
      </c>
      <c r="K22" s="229">
        <v>4</v>
      </c>
      <c r="L22" s="229">
        <v>9</v>
      </c>
      <c r="M22" s="229">
        <v>26</v>
      </c>
      <c r="N22" s="229">
        <v>15</v>
      </c>
      <c r="O22" s="236">
        <f t="shared" si="0"/>
        <v>189</v>
      </c>
      <c r="P22" s="237"/>
      <c r="Q22" s="207"/>
    </row>
    <row r="23" spans="1:17" s="238" customFormat="1" ht="15" customHeight="1">
      <c r="A23" s="234" t="s">
        <v>320</v>
      </c>
      <c r="B23" s="235" t="s">
        <v>319</v>
      </c>
      <c r="C23" s="229">
        <v>9</v>
      </c>
      <c r="D23" s="229">
        <v>11</v>
      </c>
      <c r="E23" s="229">
        <v>12</v>
      </c>
      <c r="F23" s="229">
        <v>4</v>
      </c>
      <c r="G23" s="229">
        <v>17</v>
      </c>
      <c r="H23" s="229">
        <v>6</v>
      </c>
      <c r="I23" s="229">
        <v>5</v>
      </c>
      <c r="J23" s="229">
        <v>10</v>
      </c>
      <c r="K23" s="229">
        <v>13</v>
      </c>
      <c r="L23" s="229">
        <v>10</v>
      </c>
      <c r="M23" s="229">
        <v>22</v>
      </c>
      <c r="N23" s="229">
        <v>9</v>
      </c>
      <c r="O23" s="236">
        <f t="shared" si="0"/>
        <v>128</v>
      </c>
      <c r="P23" s="237"/>
      <c r="Q23" s="207"/>
    </row>
    <row r="24" spans="1:17" s="238" customFormat="1" ht="15" customHeight="1">
      <c r="A24" s="234" t="s">
        <v>369</v>
      </c>
      <c r="B24" s="235" t="s">
        <v>248</v>
      </c>
      <c r="C24" s="229">
        <v>392</v>
      </c>
      <c r="D24" s="229">
        <v>407</v>
      </c>
      <c r="E24" s="229">
        <v>478</v>
      </c>
      <c r="F24" s="229">
        <v>378</v>
      </c>
      <c r="G24" s="229">
        <v>444</v>
      </c>
      <c r="H24" s="229">
        <v>302</v>
      </c>
      <c r="I24" s="229">
        <v>221</v>
      </c>
      <c r="J24" s="229">
        <v>283</v>
      </c>
      <c r="K24" s="229">
        <v>312</v>
      </c>
      <c r="L24" s="229">
        <v>325</v>
      </c>
      <c r="M24" s="229">
        <v>398</v>
      </c>
      <c r="N24" s="229">
        <v>383</v>
      </c>
      <c r="O24" s="236">
        <f t="shared" si="0"/>
        <v>4323</v>
      </c>
      <c r="P24" s="237"/>
      <c r="Q24" s="207"/>
    </row>
    <row r="25" spans="1:17" s="238" customFormat="1" ht="15" customHeight="1">
      <c r="A25" s="234" t="s">
        <v>370</v>
      </c>
      <c r="B25" s="235" t="s">
        <v>322</v>
      </c>
      <c r="C25" s="229">
        <v>112</v>
      </c>
      <c r="D25" s="229">
        <v>142</v>
      </c>
      <c r="E25" s="229">
        <v>155</v>
      </c>
      <c r="F25" s="229">
        <v>150</v>
      </c>
      <c r="G25" s="229">
        <v>162</v>
      </c>
      <c r="H25" s="229">
        <v>124</v>
      </c>
      <c r="I25" s="229">
        <v>107</v>
      </c>
      <c r="J25" s="229">
        <v>143</v>
      </c>
      <c r="K25" s="229">
        <v>108</v>
      </c>
      <c r="L25" s="229">
        <v>138</v>
      </c>
      <c r="M25" s="229">
        <v>190</v>
      </c>
      <c r="N25" s="229">
        <v>155</v>
      </c>
      <c r="O25" s="236">
        <f t="shared" si="0"/>
        <v>1686</v>
      </c>
      <c r="P25" s="237"/>
      <c r="Q25" s="207"/>
    </row>
    <row r="26" spans="1:17" s="238" customFormat="1" ht="15" customHeight="1">
      <c r="A26" s="234" t="s">
        <v>325</v>
      </c>
      <c r="B26" s="235" t="s">
        <v>324</v>
      </c>
      <c r="C26" s="229">
        <v>0</v>
      </c>
      <c r="D26" s="229">
        <v>1</v>
      </c>
      <c r="E26" s="229">
        <v>0</v>
      </c>
      <c r="F26" s="229">
        <v>0</v>
      </c>
      <c r="G26" s="229">
        <v>0</v>
      </c>
      <c r="H26" s="229">
        <v>0</v>
      </c>
      <c r="I26" s="229">
        <v>0</v>
      </c>
      <c r="J26" s="229">
        <v>0</v>
      </c>
      <c r="K26" s="229">
        <v>3</v>
      </c>
      <c r="L26" s="229">
        <v>0</v>
      </c>
      <c r="M26" s="229">
        <v>1</v>
      </c>
      <c r="N26" s="229">
        <v>1</v>
      </c>
      <c r="O26" s="236">
        <f t="shared" si="0"/>
        <v>6</v>
      </c>
      <c r="P26" s="237"/>
      <c r="Q26" s="207"/>
    </row>
    <row r="27" spans="1:17" s="238" customFormat="1" ht="15" customHeight="1">
      <c r="A27" s="234" t="s">
        <v>371</v>
      </c>
      <c r="B27" s="235" t="s">
        <v>372</v>
      </c>
      <c r="C27" s="229">
        <v>14</v>
      </c>
      <c r="D27" s="229">
        <v>9</v>
      </c>
      <c r="E27" s="229">
        <v>19</v>
      </c>
      <c r="F27" s="229">
        <v>18</v>
      </c>
      <c r="G27" s="229">
        <v>15</v>
      </c>
      <c r="H27" s="229">
        <v>3</v>
      </c>
      <c r="I27" s="229">
        <v>6</v>
      </c>
      <c r="J27" s="229">
        <v>9</v>
      </c>
      <c r="K27" s="229">
        <v>4</v>
      </c>
      <c r="L27" s="229">
        <v>4</v>
      </c>
      <c r="M27" s="229">
        <v>11</v>
      </c>
      <c r="N27" s="229">
        <v>7</v>
      </c>
      <c r="O27" s="236">
        <f t="shared" si="0"/>
        <v>119</v>
      </c>
      <c r="P27" s="237"/>
      <c r="Q27" s="207"/>
    </row>
    <row r="28" spans="1:17" s="238" customFormat="1" ht="15" customHeight="1">
      <c r="A28" s="234" t="s">
        <v>302</v>
      </c>
      <c r="B28" s="235" t="s">
        <v>301</v>
      </c>
      <c r="C28" s="229">
        <v>135</v>
      </c>
      <c r="D28" s="229">
        <v>183</v>
      </c>
      <c r="E28" s="229">
        <v>210</v>
      </c>
      <c r="F28" s="229">
        <v>157</v>
      </c>
      <c r="G28" s="229">
        <v>270</v>
      </c>
      <c r="H28" s="229">
        <v>249</v>
      </c>
      <c r="I28" s="229">
        <v>154</v>
      </c>
      <c r="J28" s="229">
        <v>240</v>
      </c>
      <c r="K28" s="229">
        <v>218</v>
      </c>
      <c r="L28" s="229">
        <v>164</v>
      </c>
      <c r="M28" s="229">
        <v>261</v>
      </c>
      <c r="N28" s="229">
        <v>137</v>
      </c>
      <c r="O28" s="236">
        <f t="shared" si="0"/>
        <v>2378</v>
      </c>
      <c r="P28" s="237"/>
      <c r="Q28" s="207"/>
    </row>
    <row r="29" spans="1:17" s="238" customFormat="1" ht="15" customHeight="1">
      <c r="A29" s="234" t="s">
        <v>304</v>
      </c>
      <c r="B29" s="235" t="s">
        <v>303</v>
      </c>
      <c r="C29" s="229">
        <v>5</v>
      </c>
      <c r="D29" s="229">
        <v>3</v>
      </c>
      <c r="E29" s="229">
        <v>1</v>
      </c>
      <c r="F29" s="229">
        <v>1</v>
      </c>
      <c r="G29" s="229">
        <v>2</v>
      </c>
      <c r="H29" s="229">
        <v>2</v>
      </c>
      <c r="I29" s="229">
        <v>0</v>
      </c>
      <c r="J29" s="229">
        <v>1</v>
      </c>
      <c r="K29" s="229">
        <v>1</v>
      </c>
      <c r="L29" s="229">
        <v>3</v>
      </c>
      <c r="M29" s="229">
        <v>4</v>
      </c>
      <c r="N29" s="229">
        <v>1</v>
      </c>
      <c r="O29" s="236">
        <f t="shared" si="0"/>
        <v>24</v>
      </c>
      <c r="P29" s="237"/>
      <c r="Q29" s="207"/>
    </row>
    <row r="30" spans="1:17" s="238" customFormat="1" ht="15" customHeight="1">
      <c r="A30" s="234" t="s">
        <v>306</v>
      </c>
      <c r="B30" s="235" t="s">
        <v>305</v>
      </c>
      <c r="C30" s="229">
        <v>73</v>
      </c>
      <c r="D30" s="229">
        <v>73</v>
      </c>
      <c r="E30" s="229">
        <v>120</v>
      </c>
      <c r="F30" s="229">
        <v>118</v>
      </c>
      <c r="G30" s="229">
        <v>129</v>
      </c>
      <c r="H30" s="229">
        <v>88</v>
      </c>
      <c r="I30" s="229">
        <v>90</v>
      </c>
      <c r="J30" s="229">
        <v>115</v>
      </c>
      <c r="K30" s="229">
        <v>126</v>
      </c>
      <c r="L30" s="229">
        <v>69</v>
      </c>
      <c r="M30" s="229">
        <v>115</v>
      </c>
      <c r="N30" s="229">
        <v>70</v>
      </c>
      <c r="O30" s="236">
        <f t="shared" si="0"/>
        <v>1186</v>
      </c>
      <c r="P30" s="237"/>
      <c r="Q30" s="207"/>
    </row>
    <row r="31" spans="1:17" s="238" customFormat="1" ht="15" customHeight="1">
      <c r="A31" s="234" t="s">
        <v>308</v>
      </c>
      <c r="B31" s="235" t="s">
        <v>373</v>
      </c>
      <c r="C31" s="229">
        <v>0</v>
      </c>
      <c r="D31" s="229">
        <v>0</v>
      </c>
      <c r="E31" s="229">
        <v>0</v>
      </c>
      <c r="F31" s="229">
        <v>0</v>
      </c>
      <c r="G31" s="229">
        <v>0</v>
      </c>
      <c r="H31" s="229">
        <v>0</v>
      </c>
      <c r="I31" s="229">
        <v>0</v>
      </c>
      <c r="J31" s="229">
        <v>0</v>
      </c>
      <c r="K31" s="229">
        <v>0</v>
      </c>
      <c r="L31" s="229">
        <v>0</v>
      </c>
      <c r="M31" s="229">
        <v>0</v>
      </c>
      <c r="N31" s="229">
        <v>0</v>
      </c>
      <c r="O31" s="236">
        <f t="shared" si="0"/>
        <v>0</v>
      </c>
      <c r="P31" s="237"/>
      <c r="Q31" s="207"/>
    </row>
    <row r="32" spans="1:17" s="238" customFormat="1" ht="15" customHeight="1">
      <c r="A32" s="234" t="s">
        <v>310</v>
      </c>
      <c r="B32" s="235" t="s">
        <v>309</v>
      </c>
      <c r="C32" s="229">
        <v>0</v>
      </c>
      <c r="D32" s="229">
        <v>0</v>
      </c>
      <c r="E32" s="229">
        <v>0</v>
      </c>
      <c r="F32" s="229">
        <v>0</v>
      </c>
      <c r="G32" s="229">
        <v>0</v>
      </c>
      <c r="H32" s="229">
        <v>0</v>
      </c>
      <c r="I32" s="229">
        <v>0</v>
      </c>
      <c r="J32" s="229">
        <v>0</v>
      </c>
      <c r="K32" s="229">
        <v>0</v>
      </c>
      <c r="L32" s="229">
        <v>0</v>
      </c>
      <c r="M32" s="229">
        <v>0</v>
      </c>
      <c r="N32" s="229">
        <v>0</v>
      </c>
      <c r="O32" s="236">
        <f t="shared" si="0"/>
        <v>0</v>
      </c>
      <c r="P32" s="237"/>
      <c r="Q32" s="207"/>
    </row>
    <row r="33" spans="1:17" s="238" customFormat="1" ht="15" customHeight="1">
      <c r="A33" s="240" t="s">
        <v>327</v>
      </c>
      <c r="B33" s="241" t="s">
        <v>326</v>
      </c>
      <c r="C33" s="242">
        <v>116</v>
      </c>
      <c r="D33" s="242">
        <v>119</v>
      </c>
      <c r="E33" s="242">
        <v>192</v>
      </c>
      <c r="F33" s="242">
        <v>232</v>
      </c>
      <c r="G33" s="242">
        <v>458</v>
      </c>
      <c r="H33" s="242">
        <v>361</v>
      </c>
      <c r="I33" s="242">
        <v>250</v>
      </c>
      <c r="J33" s="242">
        <v>92</v>
      </c>
      <c r="K33" s="242">
        <v>49</v>
      </c>
      <c r="L33" s="242">
        <v>44</v>
      </c>
      <c r="M33" s="242">
        <v>82</v>
      </c>
      <c r="N33" s="242">
        <v>86</v>
      </c>
      <c r="O33" s="236">
        <f t="shared" si="0"/>
        <v>2081</v>
      </c>
      <c r="Q33" s="207"/>
    </row>
    <row r="34" spans="1:17" s="238" customFormat="1" ht="15" customHeight="1">
      <c r="A34" s="234" t="s">
        <v>316</v>
      </c>
      <c r="B34" s="241" t="s">
        <v>374</v>
      </c>
      <c r="C34" s="242">
        <v>0</v>
      </c>
      <c r="D34" s="242">
        <v>0</v>
      </c>
      <c r="E34" s="242">
        <v>0</v>
      </c>
      <c r="F34" s="242">
        <v>0</v>
      </c>
      <c r="G34" s="242">
        <v>0</v>
      </c>
      <c r="H34" s="242">
        <v>0</v>
      </c>
      <c r="I34" s="242">
        <v>0</v>
      </c>
      <c r="J34" s="242">
        <v>0</v>
      </c>
      <c r="K34" s="242">
        <v>0</v>
      </c>
      <c r="L34" s="242">
        <v>0</v>
      </c>
      <c r="M34" s="242">
        <v>0</v>
      </c>
      <c r="N34" s="242">
        <v>0</v>
      </c>
      <c r="O34" s="236">
        <f t="shared" si="0"/>
        <v>0</v>
      </c>
      <c r="Q34" s="207"/>
    </row>
    <row r="35" spans="1:17" ht="15" customHeight="1">
      <c r="A35" s="218" t="s">
        <v>312</v>
      </c>
      <c r="B35" s="219" t="s">
        <v>311</v>
      </c>
      <c r="C35" s="243">
        <v>0</v>
      </c>
      <c r="D35" s="243">
        <v>0</v>
      </c>
      <c r="E35" s="243">
        <v>0</v>
      </c>
      <c r="F35" s="243">
        <v>0</v>
      </c>
      <c r="G35" s="243">
        <v>0</v>
      </c>
      <c r="H35" s="243">
        <v>0</v>
      </c>
      <c r="I35" s="243">
        <v>0</v>
      </c>
      <c r="J35" s="243">
        <v>0</v>
      </c>
      <c r="K35" s="243">
        <v>0</v>
      </c>
      <c r="L35" s="243">
        <v>0</v>
      </c>
      <c r="M35" s="243">
        <v>0</v>
      </c>
      <c r="N35" s="243">
        <v>0</v>
      </c>
      <c r="O35" s="244">
        <f t="shared" si="0"/>
        <v>0</v>
      </c>
    </row>
    <row r="36" spans="1:17" ht="15" customHeight="1">
      <c r="A36" s="222" t="s">
        <v>314</v>
      </c>
      <c r="B36" s="223" t="s">
        <v>313</v>
      </c>
      <c r="C36" s="245">
        <v>0</v>
      </c>
      <c r="D36" s="245">
        <v>0</v>
      </c>
      <c r="E36" s="245">
        <v>0</v>
      </c>
      <c r="F36" s="245">
        <v>0</v>
      </c>
      <c r="G36" s="245">
        <v>0</v>
      </c>
      <c r="H36" s="245">
        <v>0</v>
      </c>
      <c r="I36" s="245">
        <v>0</v>
      </c>
      <c r="J36" s="245">
        <v>0</v>
      </c>
      <c r="K36" s="245">
        <v>0</v>
      </c>
      <c r="L36" s="245">
        <v>0</v>
      </c>
      <c r="M36" s="245">
        <v>0</v>
      </c>
      <c r="N36" s="245">
        <v>0</v>
      </c>
      <c r="O36" s="225">
        <f t="shared" si="0"/>
        <v>0</v>
      </c>
    </row>
    <row r="37" spans="1:17" ht="15" customHeight="1">
      <c r="A37" s="222" t="s">
        <v>318</v>
      </c>
      <c r="B37" s="223" t="s">
        <v>317</v>
      </c>
      <c r="C37" s="245">
        <v>1</v>
      </c>
      <c r="D37" s="245">
        <v>7</v>
      </c>
      <c r="E37" s="245">
        <v>12</v>
      </c>
      <c r="F37" s="245">
        <v>7</v>
      </c>
      <c r="G37" s="245">
        <v>5</v>
      </c>
      <c r="H37" s="245">
        <v>2</v>
      </c>
      <c r="I37" s="245">
        <v>4</v>
      </c>
      <c r="J37" s="245">
        <v>6</v>
      </c>
      <c r="K37" s="245">
        <v>7</v>
      </c>
      <c r="L37" s="245">
        <v>4</v>
      </c>
      <c r="M37" s="245">
        <v>10</v>
      </c>
      <c r="N37" s="245">
        <v>5</v>
      </c>
      <c r="O37" s="225">
        <f t="shared" si="0"/>
        <v>70</v>
      </c>
    </row>
  </sheetData>
  <mergeCells count="5">
    <mergeCell ref="A1:O1"/>
    <mergeCell ref="A2:O2"/>
    <mergeCell ref="N3:O3"/>
    <mergeCell ref="A4:A5"/>
    <mergeCell ref="B4:B5"/>
  </mergeCells>
  <printOptions horizontalCentered="1" verticalCentered="1" gridLinesSet="0"/>
  <pageMargins left="0.19685039370078741" right="0.19685039370078741" top="0.19685039370078741" bottom="0.19685039370078741" header="0.11811023622047245" footer="0.11811023622047245"/>
  <pageSetup paperSize="9" scale="90" orientation="landscape" horizontalDpi="4294967292" verticalDpi="4294967292"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4A7F-C981-4799-8CA0-E478E0C769F9}">
  <dimension ref="A1:J39"/>
  <sheetViews>
    <sheetView showGridLines="0" topLeftCell="A12" zoomScaleNormal="100" workbookViewId="0">
      <selection activeCell="C9" sqref="C9"/>
    </sheetView>
  </sheetViews>
  <sheetFormatPr defaultColWidth="9.42578125" defaultRowHeight="17.100000000000001" customHeight="1"/>
  <cols>
    <col min="1" max="1" width="21.28515625" style="207" customWidth="1"/>
    <col min="2" max="2" width="30.140625" style="207" customWidth="1"/>
    <col min="3" max="6" width="7.5703125" style="207" customWidth="1"/>
    <col min="7" max="8" width="7.5703125" style="217" customWidth="1"/>
    <col min="9" max="16384" width="9.42578125" style="207"/>
  </cols>
  <sheetData>
    <row r="1" spans="1:10" ht="17.100000000000001" customHeight="1">
      <c r="A1" s="5055" t="s">
        <v>375</v>
      </c>
      <c r="B1" s="5055"/>
      <c r="C1" s="5055"/>
      <c r="D1" s="5055"/>
      <c r="E1" s="5055"/>
      <c r="F1" s="5055"/>
      <c r="G1" s="5055"/>
      <c r="H1" s="5055"/>
    </row>
    <row r="2" spans="1:10" ht="17.100000000000001" customHeight="1">
      <c r="A2" s="5056" t="s">
        <v>376</v>
      </c>
      <c r="B2" s="5056"/>
      <c r="C2" s="5056"/>
      <c r="D2" s="5056"/>
      <c r="E2" s="5056"/>
      <c r="F2" s="5056"/>
      <c r="G2" s="5056"/>
      <c r="H2" s="5056"/>
    </row>
    <row r="3" spans="1:10" ht="16.5" customHeight="1">
      <c r="A3" s="209" t="s">
        <v>377</v>
      </c>
      <c r="B3" s="209"/>
      <c r="C3" s="209"/>
      <c r="D3" s="209"/>
      <c r="E3" s="209"/>
      <c r="F3" s="209"/>
      <c r="G3" s="210"/>
      <c r="H3" s="211" t="s">
        <v>378</v>
      </c>
    </row>
    <row r="4" spans="1:10" ht="17.100000000000001" customHeight="1">
      <c r="A4" s="247"/>
      <c r="B4" s="213"/>
      <c r="C4" s="5057" t="s">
        <v>379</v>
      </c>
      <c r="D4" s="5058"/>
      <c r="E4" s="5058"/>
      <c r="F4" s="5058"/>
      <c r="G4" s="5058"/>
      <c r="H4" s="5059"/>
    </row>
    <row r="5" spans="1:10" ht="15" customHeight="1">
      <c r="A5" s="248" t="s">
        <v>380</v>
      </c>
      <c r="B5" s="249" t="s">
        <v>229</v>
      </c>
      <c r="C5" s="5060" t="s">
        <v>381</v>
      </c>
      <c r="D5" s="5062" t="s">
        <v>382</v>
      </c>
      <c r="E5" s="5062" t="s">
        <v>383</v>
      </c>
      <c r="F5" s="5062" t="s">
        <v>384</v>
      </c>
      <c r="G5" s="5064" t="s">
        <v>385</v>
      </c>
      <c r="H5" s="250" t="s">
        <v>95</v>
      </c>
    </row>
    <row r="6" spans="1:10" ht="15" customHeight="1">
      <c r="A6" s="251"/>
      <c r="B6" s="252"/>
      <c r="C6" s="5061"/>
      <c r="D6" s="5063"/>
      <c r="E6" s="5063"/>
      <c r="F6" s="5063"/>
      <c r="G6" s="5065"/>
      <c r="H6" s="253" t="s">
        <v>96</v>
      </c>
    </row>
    <row r="7" spans="1:10" ht="15" hidden="1" customHeight="1">
      <c r="A7" s="218"/>
      <c r="B7" s="223"/>
      <c r="C7" s="254"/>
      <c r="D7" s="255"/>
      <c r="E7" s="255"/>
      <c r="F7" s="255"/>
      <c r="G7" s="256"/>
      <c r="H7" s="257"/>
    </row>
    <row r="8" spans="1:10" s="260" customFormat="1" ht="20.100000000000001" hidden="1" customHeight="1">
      <c r="A8" s="222"/>
      <c r="B8" s="223"/>
      <c r="C8" s="258"/>
      <c r="D8" s="259"/>
      <c r="E8" s="259"/>
      <c r="F8" s="259"/>
      <c r="G8" s="259"/>
      <c r="H8" s="257"/>
    </row>
    <row r="9" spans="1:10" s="260" customFormat="1" ht="20.100000000000001" customHeight="1">
      <c r="A9" s="226" t="s">
        <v>266</v>
      </c>
      <c r="B9" s="227" t="s">
        <v>265</v>
      </c>
      <c r="C9" s="261">
        <v>0</v>
      </c>
      <c r="D9" s="262">
        <v>0</v>
      </c>
      <c r="E9" s="262">
        <v>0</v>
      </c>
      <c r="F9" s="262">
        <v>0</v>
      </c>
      <c r="G9" s="262">
        <v>0</v>
      </c>
      <c r="H9" s="263">
        <f t="shared" ref="H9:H38" si="0">SUM(C9:G9)</f>
        <v>0</v>
      </c>
      <c r="I9" s="264"/>
      <c r="J9" s="264"/>
    </row>
    <row r="10" spans="1:10" s="260" customFormat="1" ht="20.100000000000001" customHeight="1">
      <c r="A10" s="231" t="s">
        <v>234</v>
      </c>
      <c r="B10" s="232" t="s">
        <v>235</v>
      </c>
      <c r="C10" s="265">
        <v>0</v>
      </c>
      <c r="D10" s="266">
        <v>1</v>
      </c>
      <c r="E10" s="266">
        <v>1</v>
      </c>
      <c r="F10" s="266">
        <v>0</v>
      </c>
      <c r="G10" s="266">
        <v>0</v>
      </c>
      <c r="H10" s="263">
        <f t="shared" si="0"/>
        <v>2</v>
      </c>
      <c r="J10" s="264"/>
    </row>
    <row r="11" spans="1:10" s="260" customFormat="1" ht="20.100000000000001" customHeight="1">
      <c r="A11" s="231" t="s">
        <v>236</v>
      </c>
      <c r="B11" s="232" t="s">
        <v>255</v>
      </c>
      <c r="C11" s="265">
        <v>1</v>
      </c>
      <c r="D11" s="266">
        <v>0</v>
      </c>
      <c r="E11" s="266">
        <v>0</v>
      </c>
      <c r="F11" s="266">
        <v>0</v>
      </c>
      <c r="G11" s="266">
        <v>0</v>
      </c>
      <c r="H11" s="263">
        <f t="shared" si="0"/>
        <v>1</v>
      </c>
      <c r="J11" s="264"/>
    </row>
    <row r="12" spans="1:10" s="260" customFormat="1" ht="20.100000000000001" customHeight="1">
      <c r="A12" s="231" t="s">
        <v>359</v>
      </c>
      <c r="B12" s="232" t="s">
        <v>256</v>
      </c>
      <c r="C12" s="265">
        <v>2</v>
      </c>
      <c r="D12" s="266">
        <v>0</v>
      </c>
      <c r="E12" s="266">
        <v>0</v>
      </c>
      <c r="F12" s="266">
        <v>0</v>
      </c>
      <c r="G12" s="266">
        <v>0</v>
      </c>
      <c r="H12" s="263">
        <f t="shared" si="0"/>
        <v>2</v>
      </c>
      <c r="J12" s="264"/>
    </row>
    <row r="13" spans="1:10" s="260" customFormat="1" ht="20.100000000000001" customHeight="1">
      <c r="A13" s="231" t="s">
        <v>360</v>
      </c>
      <c r="B13" s="232" t="s">
        <v>258</v>
      </c>
      <c r="C13" s="265">
        <v>0</v>
      </c>
      <c r="D13" s="266">
        <v>0</v>
      </c>
      <c r="E13" s="266">
        <v>0</v>
      </c>
      <c r="F13" s="267">
        <v>6</v>
      </c>
      <c r="G13" s="266">
        <v>5</v>
      </c>
      <c r="H13" s="263">
        <f t="shared" si="0"/>
        <v>11</v>
      </c>
      <c r="J13" s="264"/>
    </row>
    <row r="14" spans="1:10" s="260" customFormat="1" ht="20.100000000000001" customHeight="1">
      <c r="A14" s="231" t="s">
        <v>240</v>
      </c>
      <c r="B14" s="232" t="s">
        <v>197</v>
      </c>
      <c r="C14" s="265">
        <v>0</v>
      </c>
      <c r="D14" s="266">
        <v>0</v>
      </c>
      <c r="E14" s="266">
        <v>0</v>
      </c>
      <c r="F14" s="266">
        <v>0</v>
      </c>
      <c r="G14" s="266">
        <v>0</v>
      </c>
      <c r="H14" s="263">
        <f t="shared" si="0"/>
        <v>0</v>
      </c>
      <c r="J14" s="264"/>
    </row>
    <row r="15" spans="1:10" s="260" customFormat="1" ht="20.100000000000001" customHeight="1">
      <c r="A15" s="231" t="s">
        <v>241</v>
      </c>
      <c r="B15" s="232" t="s">
        <v>201</v>
      </c>
      <c r="C15" s="265">
        <v>33</v>
      </c>
      <c r="D15" s="267">
        <v>55</v>
      </c>
      <c r="E15" s="267">
        <v>26</v>
      </c>
      <c r="F15" s="267">
        <v>35</v>
      </c>
      <c r="G15" s="266">
        <v>5</v>
      </c>
      <c r="H15" s="263">
        <f t="shared" si="0"/>
        <v>154</v>
      </c>
      <c r="J15" s="264"/>
    </row>
    <row r="16" spans="1:10" s="260" customFormat="1" ht="20.100000000000001" customHeight="1">
      <c r="A16" s="231" t="s">
        <v>242</v>
      </c>
      <c r="B16" s="232" t="s">
        <v>243</v>
      </c>
      <c r="C16" s="265">
        <v>0</v>
      </c>
      <c r="D16" s="267">
        <v>4</v>
      </c>
      <c r="E16" s="267">
        <v>8</v>
      </c>
      <c r="F16" s="267">
        <v>6</v>
      </c>
      <c r="G16" s="267">
        <v>0</v>
      </c>
      <c r="H16" s="263">
        <f t="shared" si="0"/>
        <v>18</v>
      </c>
      <c r="J16" s="264"/>
    </row>
    <row r="17" spans="1:10" s="260" customFormat="1" ht="20.100000000000001" customHeight="1">
      <c r="A17" s="231" t="s">
        <v>244</v>
      </c>
      <c r="B17" s="232" t="s">
        <v>245</v>
      </c>
      <c r="C17" s="265">
        <v>3</v>
      </c>
      <c r="D17" s="267">
        <v>8</v>
      </c>
      <c r="E17" s="267">
        <v>9</v>
      </c>
      <c r="F17" s="267">
        <v>3</v>
      </c>
      <c r="G17" s="266">
        <v>0</v>
      </c>
      <c r="H17" s="263">
        <f t="shared" si="0"/>
        <v>23</v>
      </c>
      <c r="J17" s="264"/>
    </row>
    <row r="18" spans="1:10" s="260" customFormat="1" ht="20.100000000000001" customHeight="1">
      <c r="A18" s="231" t="s">
        <v>261</v>
      </c>
      <c r="B18" s="232" t="s">
        <v>260</v>
      </c>
      <c r="C18" s="265">
        <v>229</v>
      </c>
      <c r="D18" s="267">
        <v>1062</v>
      </c>
      <c r="E18" s="267">
        <v>4150</v>
      </c>
      <c r="F18" s="267">
        <v>2582</v>
      </c>
      <c r="G18" s="267">
        <v>181</v>
      </c>
      <c r="H18" s="263">
        <f t="shared" si="0"/>
        <v>8204</v>
      </c>
      <c r="J18" s="264"/>
    </row>
    <row r="19" spans="1:10" s="260" customFormat="1" ht="20.100000000000001" customHeight="1">
      <c r="A19" s="234" t="s">
        <v>263</v>
      </c>
      <c r="B19" s="235" t="s">
        <v>262</v>
      </c>
      <c r="C19" s="265">
        <v>10</v>
      </c>
      <c r="D19" s="267">
        <v>75</v>
      </c>
      <c r="E19" s="267">
        <v>302</v>
      </c>
      <c r="F19" s="267">
        <v>855</v>
      </c>
      <c r="G19" s="267">
        <v>1868</v>
      </c>
      <c r="H19" s="263">
        <f t="shared" si="0"/>
        <v>3110</v>
      </c>
      <c r="J19" s="264"/>
    </row>
    <row r="20" spans="1:10" s="260" customFormat="1" ht="20.100000000000001" customHeight="1">
      <c r="A20" s="239" t="s">
        <v>361</v>
      </c>
      <c r="B20" s="235" t="s">
        <v>362</v>
      </c>
      <c r="C20" s="268">
        <v>1</v>
      </c>
      <c r="D20" s="266">
        <v>0</v>
      </c>
      <c r="E20" s="266">
        <v>2</v>
      </c>
      <c r="F20" s="266">
        <v>1</v>
      </c>
      <c r="G20" s="266">
        <v>0</v>
      </c>
      <c r="H20" s="263">
        <f t="shared" si="0"/>
        <v>4</v>
      </c>
      <c r="J20" s="264"/>
    </row>
    <row r="21" spans="1:10" s="260" customFormat="1" ht="20.100000000000001" customHeight="1">
      <c r="A21" s="239" t="s">
        <v>363</v>
      </c>
      <c r="B21" s="235" t="s">
        <v>364</v>
      </c>
      <c r="C21" s="265">
        <v>0</v>
      </c>
      <c r="D21" s="266">
        <v>2</v>
      </c>
      <c r="E21" s="267">
        <v>0</v>
      </c>
      <c r="F21" s="267">
        <v>0</v>
      </c>
      <c r="G21" s="267">
        <v>0</v>
      </c>
      <c r="H21" s="263">
        <f t="shared" si="0"/>
        <v>2</v>
      </c>
      <c r="J21" s="264"/>
    </row>
    <row r="22" spans="1:10" s="260" customFormat="1" ht="20.100000000000001" customHeight="1">
      <c r="A22" s="239" t="s">
        <v>365</v>
      </c>
      <c r="B22" s="235" t="s">
        <v>366</v>
      </c>
      <c r="C22" s="265">
        <v>1</v>
      </c>
      <c r="D22" s="266">
        <v>0</v>
      </c>
      <c r="E22" s="266">
        <v>0</v>
      </c>
      <c r="F22" s="267">
        <v>0</v>
      </c>
      <c r="G22" s="267">
        <v>0</v>
      </c>
      <c r="H22" s="263">
        <f t="shared" si="0"/>
        <v>1</v>
      </c>
      <c r="J22" s="264"/>
    </row>
    <row r="23" spans="1:10" s="260" customFormat="1" ht="20.100000000000001" customHeight="1">
      <c r="A23" s="239" t="s">
        <v>367</v>
      </c>
      <c r="B23" s="235" t="s">
        <v>368</v>
      </c>
      <c r="C23" s="265">
        <v>63</v>
      </c>
      <c r="D23" s="266">
        <v>23</v>
      </c>
      <c r="E23" s="266">
        <v>38</v>
      </c>
      <c r="F23" s="266">
        <v>45</v>
      </c>
      <c r="G23" s="266">
        <v>20</v>
      </c>
      <c r="H23" s="263">
        <f t="shared" si="0"/>
        <v>189</v>
      </c>
      <c r="J23" s="264"/>
    </row>
    <row r="24" spans="1:10" s="260" customFormat="1" ht="20.100000000000001" customHeight="1">
      <c r="A24" s="234" t="s">
        <v>320</v>
      </c>
      <c r="B24" s="235" t="s">
        <v>319</v>
      </c>
      <c r="C24" s="265">
        <v>0</v>
      </c>
      <c r="D24" s="266">
        <v>6</v>
      </c>
      <c r="E24" s="266">
        <v>33</v>
      </c>
      <c r="F24" s="266">
        <v>76</v>
      </c>
      <c r="G24" s="266">
        <v>13</v>
      </c>
      <c r="H24" s="263">
        <f t="shared" si="0"/>
        <v>128</v>
      </c>
      <c r="J24" s="264"/>
    </row>
    <row r="25" spans="1:10" s="260" customFormat="1" ht="20.100000000000001" customHeight="1">
      <c r="A25" s="234" t="s">
        <v>369</v>
      </c>
      <c r="B25" s="235" t="s">
        <v>248</v>
      </c>
      <c r="C25" s="265">
        <v>14</v>
      </c>
      <c r="D25" s="266">
        <v>11</v>
      </c>
      <c r="E25" s="266">
        <v>47</v>
      </c>
      <c r="F25" s="266">
        <v>3002</v>
      </c>
      <c r="G25" s="266">
        <v>1249</v>
      </c>
      <c r="H25" s="263">
        <f t="shared" si="0"/>
        <v>4323</v>
      </c>
      <c r="J25" s="264"/>
    </row>
    <row r="26" spans="1:10" s="260" customFormat="1" ht="20.100000000000001" customHeight="1">
      <c r="A26" s="234" t="s">
        <v>370</v>
      </c>
      <c r="B26" s="235" t="s">
        <v>322</v>
      </c>
      <c r="C26" s="265">
        <v>8</v>
      </c>
      <c r="D26" s="266">
        <v>6</v>
      </c>
      <c r="E26" s="266">
        <v>13</v>
      </c>
      <c r="F26" s="266">
        <v>771</v>
      </c>
      <c r="G26" s="266">
        <v>888</v>
      </c>
      <c r="H26" s="263">
        <f t="shared" si="0"/>
        <v>1686</v>
      </c>
      <c r="J26" s="264"/>
    </row>
    <row r="27" spans="1:10" s="260" customFormat="1" ht="20.100000000000001" customHeight="1">
      <c r="A27" s="234" t="s">
        <v>325</v>
      </c>
      <c r="B27" s="235" t="s">
        <v>324</v>
      </c>
      <c r="C27" s="265">
        <v>1</v>
      </c>
      <c r="D27" s="266">
        <v>0</v>
      </c>
      <c r="E27" s="266">
        <v>1</v>
      </c>
      <c r="F27" s="266">
        <v>1</v>
      </c>
      <c r="G27" s="266">
        <v>3</v>
      </c>
      <c r="H27" s="263">
        <f t="shared" si="0"/>
        <v>6</v>
      </c>
      <c r="J27" s="264"/>
    </row>
    <row r="28" spans="1:10" s="260" customFormat="1" ht="20.100000000000001" customHeight="1">
      <c r="A28" s="234" t="s">
        <v>371</v>
      </c>
      <c r="B28" s="235" t="s">
        <v>372</v>
      </c>
      <c r="C28" s="265">
        <v>2</v>
      </c>
      <c r="D28" s="266">
        <v>10</v>
      </c>
      <c r="E28" s="266">
        <v>22</v>
      </c>
      <c r="F28" s="266">
        <v>58</v>
      </c>
      <c r="G28" s="266">
        <v>27</v>
      </c>
      <c r="H28" s="263">
        <f t="shared" si="0"/>
        <v>119</v>
      </c>
      <c r="J28" s="264"/>
    </row>
    <row r="29" spans="1:10" s="260" customFormat="1" ht="20.100000000000001" customHeight="1">
      <c r="A29" s="234" t="s">
        <v>302</v>
      </c>
      <c r="B29" s="235" t="s">
        <v>301</v>
      </c>
      <c r="C29" s="265">
        <v>95</v>
      </c>
      <c r="D29" s="266">
        <v>309</v>
      </c>
      <c r="E29" s="266">
        <v>377</v>
      </c>
      <c r="F29" s="266">
        <v>1315</v>
      </c>
      <c r="G29" s="266">
        <v>282</v>
      </c>
      <c r="H29" s="263">
        <f t="shared" si="0"/>
        <v>2378</v>
      </c>
      <c r="J29" s="264"/>
    </row>
    <row r="30" spans="1:10" s="260" customFormat="1" ht="20.100000000000001" customHeight="1">
      <c r="A30" s="234" t="s">
        <v>304</v>
      </c>
      <c r="B30" s="235" t="s">
        <v>303</v>
      </c>
      <c r="C30" s="265">
        <v>1</v>
      </c>
      <c r="D30" s="266">
        <v>7</v>
      </c>
      <c r="E30" s="266">
        <v>11</v>
      </c>
      <c r="F30" s="266">
        <v>5</v>
      </c>
      <c r="G30" s="267">
        <v>0</v>
      </c>
      <c r="H30" s="263">
        <f t="shared" si="0"/>
        <v>24</v>
      </c>
      <c r="J30" s="264"/>
    </row>
    <row r="31" spans="1:10" s="260" customFormat="1" ht="20.100000000000001" customHeight="1">
      <c r="A31" s="234" t="s">
        <v>306</v>
      </c>
      <c r="B31" s="235" t="s">
        <v>305</v>
      </c>
      <c r="C31" s="265">
        <v>130</v>
      </c>
      <c r="D31" s="266">
        <v>294</v>
      </c>
      <c r="E31" s="266">
        <v>196</v>
      </c>
      <c r="F31" s="266">
        <v>418</v>
      </c>
      <c r="G31" s="266">
        <v>148</v>
      </c>
      <c r="H31" s="263">
        <f t="shared" si="0"/>
        <v>1186</v>
      </c>
      <c r="J31" s="264"/>
    </row>
    <row r="32" spans="1:10" s="260" customFormat="1" ht="20.100000000000001" customHeight="1">
      <c r="A32" s="234" t="s">
        <v>308</v>
      </c>
      <c r="B32" s="235" t="s">
        <v>373</v>
      </c>
      <c r="C32" s="265">
        <v>0</v>
      </c>
      <c r="D32" s="266">
        <v>0</v>
      </c>
      <c r="E32" s="266">
        <v>0</v>
      </c>
      <c r="F32" s="266">
        <v>0</v>
      </c>
      <c r="G32" s="266">
        <v>0</v>
      </c>
      <c r="H32" s="263">
        <f t="shared" si="0"/>
        <v>0</v>
      </c>
      <c r="J32" s="264"/>
    </row>
    <row r="33" spans="1:10" s="260" customFormat="1" ht="20.100000000000001" customHeight="1">
      <c r="A33" s="234" t="s">
        <v>310</v>
      </c>
      <c r="B33" s="235" t="s">
        <v>309</v>
      </c>
      <c r="C33" s="265">
        <v>0</v>
      </c>
      <c r="D33" s="266">
        <v>0</v>
      </c>
      <c r="E33" s="266">
        <v>0</v>
      </c>
      <c r="F33" s="266">
        <v>0</v>
      </c>
      <c r="G33" s="266">
        <v>0</v>
      </c>
      <c r="H33" s="263">
        <f t="shared" si="0"/>
        <v>0</v>
      </c>
      <c r="J33" s="264"/>
    </row>
    <row r="34" spans="1:10" s="260" customFormat="1" ht="20.100000000000001" customHeight="1">
      <c r="A34" s="240" t="s">
        <v>327</v>
      </c>
      <c r="B34" s="241" t="s">
        <v>326</v>
      </c>
      <c r="C34" s="269">
        <v>4</v>
      </c>
      <c r="D34" s="270">
        <v>16</v>
      </c>
      <c r="E34" s="270">
        <v>114</v>
      </c>
      <c r="F34" s="270">
        <v>1479</v>
      </c>
      <c r="G34" s="270">
        <v>468</v>
      </c>
      <c r="H34" s="263">
        <f t="shared" si="0"/>
        <v>2081</v>
      </c>
      <c r="J34" s="264"/>
    </row>
    <row r="35" spans="1:10" s="260" customFormat="1" ht="20.100000000000001" customHeight="1">
      <c r="A35" s="234" t="s">
        <v>316</v>
      </c>
      <c r="B35" s="241" t="s">
        <v>374</v>
      </c>
      <c r="C35" s="269">
        <v>0</v>
      </c>
      <c r="D35" s="270">
        <v>0</v>
      </c>
      <c r="E35" s="270">
        <v>0</v>
      </c>
      <c r="F35" s="270">
        <v>0</v>
      </c>
      <c r="G35" s="270">
        <v>0</v>
      </c>
      <c r="H35" s="263">
        <f t="shared" si="0"/>
        <v>0</v>
      </c>
      <c r="J35" s="264"/>
    </row>
    <row r="36" spans="1:10" s="260" customFormat="1" ht="20.100000000000001" customHeight="1">
      <c r="A36" s="218" t="s">
        <v>312</v>
      </c>
      <c r="B36" s="219" t="s">
        <v>311</v>
      </c>
      <c r="C36" s="271">
        <v>0</v>
      </c>
      <c r="D36" s="272">
        <v>0</v>
      </c>
      <c r="E36" s="272">
        <v>0</v>
      </c>
      <c r="F36" s="272">
        <v>0</v>
      </c>
      <c r="G36" s="273">
        <v>0</v>
      </c>
      <c r="H36" s="263">
        <f t="shared" si="0"/>
        <v>0</v>
      </c>
      <c r="J36" s="264"/>
    </row>
    <row r="37" spans="1:10" s="260" customFormat="1" ht="20.100000000000001" customHeight="1">
      <c r="A37" s="222" t="s">
        <v>314</v>
      </c>
      <c r="B37" s="223" t="s">
        <v>313</v>
      </c>
      <c r="C37" s="269">
        <v>0</v>
      </c>
      <c r="D37" s="270">
        <v>0</v>
      </c>
      <c r="E37" s="270">
        <v>0</v>
      </c>
      <c r="F37" s="270">
        <v>0</v>
      </c>
      <c r="G37" s="270">
        <v>0</v>
      </c>
      <c r="H37" s="263">
        <f t="shared" si="0"/>
        <v>0</v>
      </c>
      <c r="J37" s="264"/>
    </row>
    <row r="38" spans="1:10" s="260" customFormat="1" ht="20.100000000000001" customHeight="1">
      <c r="A38" s="222" t="s">
        <v>318</v>
      </c>
      <c r="B38" s="223" t="s">
        <v>317</v>
      </c>
      <c r="C38" s="269">
        <v>0</v>
      </c>
      <c r="D38" s="270">
        <v>2</v>
      </c>
      <c r="E38" s="270">
        <v>7</v>
      </c>
      <c r="F38" s="270">
        <v>44</v>
      </c>
      <c r="G38" s="270">
        <v>17</v>
      </c>
      <c r="H38" s="263">
        <f t="shared" si="0"/>
        <v>70</v>
      </c>
      <c r="J38" s="264"/>
    </row>
    <row r="39" spans="1:10" s="260" customFormat="1" ht="20.100000000000001" customHeight="1">
      <c r="A39" s="274"/>
      <c r="B39" s="274"/>
      <c r="C39" s="246"/>
      <c r="D39" s="246"/>
      <c r="E39" s="246"/>
      <c r="F39" s="246"/>
      <c r="G39" s="246"/>
      <c r="H39" s="275"/>
      <c r="J39" s="264"/>
    </row>
  </sheetData>
  <mergeCells count="8">
    <mergeCell ref="A1:H1"/>
    <mergeCell ref="A2:H2"/>
    <mergeCell ref="C4:H4"/>
    <mergeCell ref="C5:C6"/>
    <mergeCell ref="D5:D6"/>
    <mergeCell ref="E5:E6"/>
    <mergeCell ref="F5:F6"/>
    <mergeCell ref="G5:G6"/>
  </mergeCells>
  <printOptions horizontalCentered="1" verticalCentered="1" gridLinesSet="0"/>
  <pageMargins left="0.39370078740157483" right="0.59055118110236227" top="0.19685039370078741" bottom="0.19685039370078741" header="0.51181102362204722" footer="0.51181102362204722"/>
  <pageSetup paperSize="9" scale="85" orientation="portrait" horizontalDpi="4294967292" verticalDpi="4294967292"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A42F6-ACD7-436B-95BE-52632E2094FE}">
  <dimension ref="A1:K221"/>
  <sheetViews>
    <sheetView showGridLines="0" topLeftCell="B1" zoomScale="75" zoomScaleNormal="75" workbookViewId="0">
      <selection activeCell="C9" sqref="C9"/>
    </sheetView>
  </sheetViews>
  <sheetFormatPr defaultColWidth="7.7109375" defaultRowHeight="15.75"/>
  <cols>
    <col min="1" max="1" width="23" style="274" bestFit="1" customWidth="1"/>
    <col min="2" max="2" width="28.7109375" style="207" bestFit="1" customWidth="1"/>
    <col min="3" max="5" width="8" style="217" customWidth="1"/>
    <col min="6" max="6" width="10.28515625" style="217" customWidth="1"/>
    <col min="7" max="9" width="8" style="217" customWidth="1"/>
    <col min="10" max="10" width="9.7109375" style="217" customWidth="1"/>
    <col min="11" max="11" width="8" style="217" customWidth="1"/>
    <col min="12" max="16384" width="7.7109375" style="207"/>
  </cols>
  <sheetData>
    <row r="1" spans="1:11" ht="19.5" customHeight="1">
      <c r="A1" s="5068" t="s">
        <v>386</v>
      </c>
      <c r="B1" s="5068"/>
      <c r="C1" s="5068"/>
      <c r="D1" s="5068"/>
      <c r="E1" s="5068"/>
      <c r="F1" s="5068"/>
      <c r="G1" s="5068"/>
      <c r="H1" s="5068"/>
      <c r="I1" s="5068"/>
      <c r="J1" s="5068"/>
      <c r="K1" s="5068"/>
    </row>
    <row r="2" spans="1:11" ht="15.75" customHeight="1">
      <c r="A2" s="5049" t="s">
        <v>387</v>
      </c>
      <c r="B2" s="5049"/>
      <c r="C2" s="5049"/>
      <c r="D2" s="5049"/>
      <c r="E2" s="5049"/>
      <c r="F2" s="5049"/>
      <c r="G2" s="5049"/>
      <c r="H2" s="5049"/>
      <c r="I2" s="5049"/>
      <c r="J2" s="5049"/>
      <c r="K2" s="5049"/>
    </row>
    <row r="3" spans="1:11" ht="15" customHeight="1">
      <c r="A3" s="276" t="s">
        <v>388</v>
      </c>
      <c r="B3" s="209"/>
      <c r="C3" s="210"/>
      <c r="D3" s="210"/>
      <c r="E3" s="210"/>
      <c r="F3" s="210"/>
      <c r="G3" s="210"/>
      <c r="H3" s="210"/>
      <c r="I3" s="211"/>
      <c r="J3" s="211"/>
      <c r="K3" s="211" t="s">
        <v>389</v>
      </c>
    </row>
    <row r="4" spans="1:11" ht="14.1" customHeight="1">
      <c r="A4" s="247"/>
      <c r="B4" s="277"/>
      <c r="C4" s="5057" t="s">
        <v>390</v>
      </c>
      <c r="D4" s="5058"/>
      <c r="E4" s="5058"/>
      <c r="F4" s="5059"/>
      <c r="G4" s="5057" t="s">
        <v>391</v>
      </c>
      <c r="H4" s="5058"/>
      <c r="I4" s="5058"/>
      <c r="J4" s="5059"/>
      <c r="K4" s="212" t="s">
        <v>95</v>
      </c>
    </row>
    <row r="5" spans="1:11" ht="14.1" customHeight="1">
      <c r="A5" s="248" t="s">
        <v>380</v>
      </c>
      <c r="B5" s="278" t="s">
        <v>229</v>
      </c>
      <c r="C5" s="279" t="s">
        <v>392</v>
      </c>
      <c r="D5" s="280" t="s">
        <v>393</v>
      </c>
      <c r="E5" s="280" t="s">
        <v>95</v>
      </c>
      <c r="F5" s="5069" t="s">
        <v>394</v>
      </c>
      <c r="G5" s="281" t="s">
        <v>392</v>
      </c>
      <c r="H5" s="280" t="s">
        <v>393</v>
      </c>
      <c r="I5" s="280" t="s">
        <v>95</v>
      </c>
      <c r="J5" s="5069" t="s">
        <v>394</v>
      </c>
      <c r="K5" s="250"/>
    </row>
    <row r="6" spans="1:11" ht="14.1" customHeight="1">
      <c r="A6" s="251"/>
      <c r="B6" s="282"/>
      <c r="C6" s="283" t="s">
        <v>395</v>
      </c>
      <c r="D6" s="284" t="s">
        <v>396</v>
      </c>
      <c r="E6" s="284" t="s">
        <v>397</v>
      </c>
      <c r="F6" s="5070"/>
      <c r="G6" s="284" t="s">
        <v>395</v>
      </c>
      <c r="H6" s="284" t="s">
        <v>396</v>
      </c>
      <c r="I6" s="284" t="s">
        <v>397</v>
      </c>
      <c r="J6" s="5070"/>
      <c r="K6" s="253" t="s">
        <v>96</v>
      </c>
    </row>
    <row r="7" spans="1:11" s="209" customFormat="1" ht="14.1" hidden="1" customHeight="1">
      <c r="A7" s="218"/>
      <c r="B7" s="223"/>
      <c r="C7" s="257"/>
      <c r="D7" s="285"/>
      <c r="E7" s="286"/>
      <c r="F7" s="287"/>
      <c r="G7" s="285"/>
      <c r="H7" s="285"/>
      <c r="I7" s="286"/>
      <c r="J7" s="287"/>
      <c r="K7" s="286"/>
    </row>
    <row r="8" spans="1:11" s="209" customFormat="1" ht="14.1" hidden="1" customHeight="1">
      <c r="A8" s="222"/>
      <c r="B8" s="223"/>
      <c r="C8" s="288"/>
      <c r="D8" s="289"/>
      <c r="E8" s="290"/>
      <c r="F8" s="291"/>
      <c r="G8" s="289"/>
      <c r="H8" s="289"/>
      <c r="I8" s="290"/>
      <c r="J8" s="291"/>
      <c r="K8" s="290"/>
    </row>
    <row r="9" spans="1:11" ht="15" customHeight="1">
      <c r="A9" s="226" t="s">
        <v>266</v>
      </c>
      <c r="B9" s="227" t="s">
        <v>265</v>
      </c>
      <c r="C9" s="292">
        <v>0</v>
      </c>
      <c r="D9" s="293">
        <v>0</v>
      </c>
      <c r="E9" s="292">
        <f t="shared" ref="E9:E38" si="0">SUM(C9:D9)</f>
        <v>0</v>
      </c>
      <c r="F9" s="294">
        <v>0</v>
      </c>
      <c r="G9" s="293">
        <v>0</v>
      </c>
      <c r="H9" s="292">
        <v>0</v>
      </c>
      <c r="I9" s="292">
        <f t="shared" ref="I9:I38" si="1">SUM(G9:H9)</f>
        <v>0</v>
      </c>
      <c r="J9" s="294">
        <v>0</v>
      </c>
      <c r="K9" s="295">
        <f t="shared" ref="K9:K38" si="2">E9+I9</f>
        <v>0</v>
      </c>
    </row>
    <row r="10" spans="1:11" ht="15" customHeight="1">
      <c r="A10" s="231" t="s">
        <v>234</v>
      </c>
      <c r="B10" s="232" t="s">
        <v>235</v>
      </c>
      <c r="C10" s="245">
        <v>0</v>
      </c>
      <c r="D10" s="245">
        <v>0</v>
      </c>
      <c r="E10" s="296">
        <f t="shared" si="0"/>
        <v>0</v>
      </c>
      <c r="F10" s="297">
        <v>0</v>
      </c>
      <c r="G10" s="245">
        <v>1</v>
      </c>
      <c r="H10" s="245">
        <v>1</v>
      </c>
      <c r="I10" s="296">
        <f t="shared" si="1"/>
        <v>2</v>
      </c>
      <c r="J10" s="297">
        <v>0.02</v>
      </c>
      <c r="K10" s="298">
        <f t="shared" si="2"/>
        <v>2</v>
      </c>
    </row>
    <row r="11" spans="1:11" ht="15" customHeight="1">
      <c r="A11" s="231" t="s">
        <v>236</v>
      </c>
      <c r="B11" s="232" t="s">
        <v>255</v>
      </c>
      <c r="C11" s="245">
        <v>0</v>
      </c>
      <c r="D11" s="245">
        <v>0</v>
      </c>
      <c r="E11" s="296">
        <f t="shared" si="0"/>
        <v>0</v>
      </c>
      <c r="F11" s="297">
        <v>0</v>
      </c>
      <c r="G11" s="245">
        <v>1</v>
      </c>
      <c r="H11" s="299">
        <v>0</v>
      </c>
      <c r="I11" s="296">
        <f t="shared" si="1"/>
        <v>1</v>
      </c>
      <c r="J11" s="297">
        <v>0.01</v>
      </c>
      <c r="K11" s="298">
        <f t="shared" si="2"/>
        <v>1</v>
      </c>
    </row>
    <row r="12" spans="1:11" ht="15" customHeight="1">
      <c r="A12" s="231" t="s">
        <v>398</v>
      </c>
      <c r="B12" s="232" t="s">
        <v>399</v>
      </c>
      <c r="C12" s="245">
        <v>0</v>
      </c>
      <c r="D12" s="245">
        <v>0</v>
      </c>
      <c r="E12" s="296">
        <f t="shared" si="0"/>
        <v>0</v>
      </c>
      <c r="F12" s="297">
        <v>0</v>
      </c>
      <c r="G12" s="299">
        <v>1</v>
      </c>
      <c r="H12" s="299">
        <v>1</v>
      </c>
      <c r="I12" s="296">
        <f t="shared" si="1"/>
        <v>2</v>
      </c>
      <c r="J12" s="297">
        <v>0.01</v>
      </c>
      <c r="K12" s="298">
        <f t="shared" si="2"/>
        <v>2</v>
      </c>
    </row>
    <row r="13" spans="1:11" ht="15" customHeight="1">
      <c r="A13" s="231" t="s">
        <v>360</v>
      </c>
      <c r="B13" s="232" t="s">
        <v>258</v>
      </c>
      <c r="C13" s="245">
        <v>1</v>
      </c>
      <c r="D13" s="245">
        <v>0</v>
      </c>
      <c r="E13" s="296">
        <f t="shared" si="0"/>
        <v>1</v>
      </c>
      <c r="F13" s="300">
        <v>5.0000000000000001E-3</v>
      </c>
      <c r="G13" s="245">
        <v>10</v>
      </c>
      <c r="H13" s="245">
        <v>0</v>
      </c>
      <c r="I13" s="296">
        <f t="shared" si="1"/>
        <v>10</v>
      </c>
      <c r="J13" s="301">
        <v>0.1</v>
      </c>
      <c r="K13" s="298">
        <f t="shared" si="2"/>
        <v>11</v>
      </c>
    </row>
    <row r="14" spans="1:11" ht="15" customHeight="1">
      <c r="A14" s="231" t="s">
        <v>240</v>
      </c>
      <c r="B14" s="232" t="s">
        <v>197</v>
      </c>
      <c r="C14" s="245">
        <v>0</v>
      </c>
      <c r="D14" s="245">
        <v>0</v>
      </c>
      <c r="E14" s="296">
        <f t="shared" si="0"/>
        <v>0</v>
      </c>
      <c r="F14" s="297">
        <v>0</v>
      </c>
      <c r="G14" s="245">
        <v>0</v>
      </c>
      <c r="H14" s="245">
        <v>0</v>
      </c>
      <c r="I14" s="296">
        <f t="shared" si="1"/>
        <v>0</v>
      </c>
      <c r="J14" s="297">
        <v>0</v>
      </c>
      <c r="K14" s="298">
        <f t="shared" si="2"/>
        <v>0</v>
      </c>
    </row>
    <row r="15" spans="1:11" ht="15" customHeight="1">
      <c r="A15" s="231" t="s">
        <v>241</v>
      </c>
      <c r="B15" s="232" t="s">
        <v>201</v>
      </c>
      <c r="C15" s="245">
        <v>51</v>
      </c>
      <c r="D15" s="245">
        <v>38</v>
      </c>
      <c r="E15" s="296">
        <f t="shared" si="0"/>
        <v>89</v>
      </c>
      <c r="F15" s="297">
        <v>0.43</v>
      </c>
      <c r="G15" s="245">
        <v>38</v>
      </c>
      <c r="H15" s="245">
        <v>27</v>
      </c>
      <c r="I15" s="296">
        <f t="shared" si="1"/>
        <v>65</v>
      </c>
      <c r="J15" s="297">
        <v>0.64</v>
      </c>
      <c r="K15" s="298">
        <f t="shared" si="2"/>
        <v>154</v>
      </c>
    </row>
    <row r="16" spans="1:11" ht="15" customHeight="1">
      <c r="A16" s="231" t="s">
        <v>242</v>
      </c>
      <c r="B16" s="232" t="s">
        <v>243</v>
      </c>
      <c r="C16" s="299">
        <v>5</v>
      </c>
      <c r="D16" s="245">
        <v>5</v>
      </c>
      <c r="E16" s="296">
        <f t="shared" si="0"/>
        <v>10</v>
      </c>
      <c r="F16" s="297">
        <v>0.05</v>
      </c>
      <c r="G16" s="245">
        <v>5</v>
      </c>
      <c r="H16" s="245">
        <v>3</v>
      </c>
      <c r="I16" s="296">
        <f t="shared" si="1"/>
        <v>8</v>
      </c>
      <c r="J16" s="301">
        <v>0.1</v>
      </c>
      <c r="K16" s="298">
        <f t="shared" si="2"/>
        <v>18</v>
      </c>
    </row>
    <row r="17" spans="1:11" ht="15" customHeight="1">
      <c r="A17" s="231" t="s">
        <v>244</v>
      </c>
      <c r="B17" s="232" t="s">
        <v>245</v>
      </c>
      <c r="C17" s="299">
        <v>7</v>
      </c>
      <c r="D17" s="245">
        <v>8</v>
      </c>
      <c r="E17" s="296">
        <f t="shared" si="0"/>
        <v>15</v>
      </c>
      <c r="F17" s="297">
        <v>7.0000000000000007E-2</v>
      </c>
      <c r="G17" s="296">
        <v>2</v>
      </c>
      <c r="H17" s="296">
        <v>6</v>
      </c>
      <c r="I17" s="296">
        <f t="shared" si="1"/>
        <v>8</v>
      </c>
      <c r="J17" s="301">
        <v>0.1</v>
      </c>
      <c r="K17" s="298">
        <f t="shared" si="2"/>
        <v>23</v>
      </c>
    </row>
    <row r="18" spans="1:11" ht="15" customHeight="1">
      <c r="A18" s="231" t="s">
        <v>261</v>
      </c>
      <c r="B18" s="232" t="s">
        <v>260</v>
      </c>
      <c r="C18" s="299">
        <v>3593</v>
      </c>
      <c r="D18" s="245">
        <v>2966</v>
      </c>
      <c r="E18" s="296">
        <f t="shared" si="0"/>
        <v>6559</v>
      </c>
      <c r="F18" s="297">
        <v>31.68</v>
      </c>
      <c r="G18" s="245">
        <v>1058</v>
      </c>
      <c r="H18" s="245">
        <v>587</v>
      </c>
      <c r="I18" s="296">
        <f t="shared" si="1"/>
        <v>1645</v>
      </c>
      <c r="J18" s="301">
        <v>16.3</v>
      </c>
      <c r="K18" s="298">
        <f t="shared" si="2"/>
        <v>8204</v>
      </c>
    </row>
    <row r="19" spans="1:11" ht="15" customHeight="1">
      <c r="A19" s="231" t="s">
        <v>263</v>
      </c>
      <c r="B19" s="232" t="s">
        <v>262</v>
      </c>
      <c r="C19" s="299">
        <v>1243</v>
      </c>
      <c r="D19" s="245">
        <v>690</v>
      </c>
      <c r="E19" s="296">
        <f t="shared" si="0"/>
        <v>1933</v>
      </c>
      <c r="F19" s="297">
        <v>9.34</v>
      </c>
      <c r="G19" s="245">
        <v>1129</v>
      </c>
      <c r="H19" s="245">
        <v>48</v>
      </c>
      <c r="I19" s="296">
        <f t="shared" si="1"/>
        <v>1177</v>
      </c>
      <c r="J19" s="301">
        <v>11.7</v>
      </c>
      <c r="K19" s="298">
        <f t="shared" si="2"/>
        <v>3110</v>
      </c>
    </row>
    <row r="20" spans="1:11" ht="15" customHeight="1">
      <c r="A20" s="302" t="s">
        <v>361</v>
      </c>
      <c r="B20" s="232" t="s">
        <v>362</v>
      </c>
      <c r="C20" s="299">
        <v>3</v>
      </c>
      <c r="D20" s="245">
        <v>1</v>
      </c>
      <c r="E20" s="296">
        <f t="shared" si="0"/>
        <v>4</v>
      </c>
      <c r="F20" s="297">
        <v>0.02</v>
      </c>
      <c r="G20" s="245">
        <v>0</v>
      </c>
      <c r="H20" s="245">
        <v>0</v>
      </c>
      <c r="I20" s="296">
        <f t="shared" si="1"/>
        <v>0</v>
      </c>
      <c r="J20" s="297">
        <v>0</v>
      </c>
      <c r="K20" s="298">
        <f t="shared" si="2"/>
        <v>4</v>
      </c>
    </row>
    <row r="21" spans="1:11" ht="15" customHeight="1">
      <c r="A21" s="302" t="s">
        <v>363</v>
      </c>
      <c r="B21" s="232" t="s">
        <v>364</v>
      </c>
      <c r="C21" s="299">
        <v>1</v>
      </c>
      <c r="D21" s="245">
        <v>1</v>
      </c>
      <c r="E21" s="296">
        <f t="shared" si="0"/>
        <v>2</v>
      </c>
      <c r="F21" s="297">
        <v>1.0078292205166617E-2</v>
      </c>
      <c r="G21" s="245">
        <v>0</v>
      </c>
      <c r="H21" s="245">
        <v>0</v>
      </c>
      <c r="I21" s="296">
        <f t="shared" si="1"/>
        <v>0</v>
      </c>
      <c r="J21" s="297">
        <v>0</v>
      </c>
      <c r="K21" s="298">
        <f t="shared" si="2"/>
        <v>2</v>
      </c>
    </row>
    <row r="22" spans="1:11" ht="15" customHeight="1">
      <c r="A22" s="302" t="s">
        <v>365</v>
      </c>
      <c r="B22" s="232" t="s">
        <v>366</v>
      </c>
      <c r="C22" s="299">
        <v>1</v>
      </c>
      <c r="D22" s="245">
        <v>0</v>
      </c>
      <c r="E22" s="296">
        <f t="shared" si="0"/>
        <v>1</v>
      </c>
      <c r="F22" s="300">
        <v>5.0000000000000001E-3</v>
      </c>
      <c r="G22" s="245">
        <v>0</v>
      </c>
      <c r="H22" s="245">
        <v>0</v>
      </c>
      <c r="I22" s="296">
        <f t="shared" si="1"/>
        <v>0</v>
      </c>
      <c r="J22" s="300">
        <v>0</v>
      </c>
      <c r="K22" s="298">
        <f t="shared" si="2"/>
        <v>1</v>
      </c>
    </row>
    <row r="23" spans="1:11" ht="15" customHeight="1">
      <c r="A23" s="302" t="s">
        <v>367</v>
      </c>
      <c r="B23" s="232" t="s">
        <v>368</v>
      </c>
      <c r="C23" s="245">
        <v>106</v>
      </c>
      <c r="D23" s="245">
        <v>59</v>
      </c>
      <c r="E23" s="296">
        <f t="shared" si="0"/>
        <v>165</v>
      </c>
      <c r="F23" s="297">
        <v>0.8</v>
      </c>
      <c r="G23" s="245">
        <v>17</v>
      </c>
      <c r="H23" s="245">
        <v>7</v>
      </c>
      <c r="I23" s="296">
        <f t="shared" si="1"/>
        <v>24</v>
      </c>
      <c r="J23" s="301">
        <v>0.2</v>
      </c>
      <c r="K23" s="298">
        <f t="shared" si="2"/>
        <v>189</v>
      </c>
    </row>
    <row r="24" spans="1:11" ht="15" customHeight="1">
      <c r="A24" s="231" t="s">
        <v>320</v>
      </c>
      <c r="B24" s="232" t="s">
        <v>319</v>
      </c>
      <c r="C24" s="245">
        <v>44</v>
      </c>
      <c r="D24" s="245">
        <v>34</v>
      </c>
      <c r="E24" s="296">
        <f t="shared" si="0"/>
        <v>78</v>
      </c>
      <c r="F24" s="301">
        <v>0.4</v>
      </c>
      <c r="G24" s="245">
        <v>34</v>
      </c>
      <c r="H24" s="245">
        <v>16</v>
      </c>
      <c r="I24" s="296">
        <f t="shared" si="1"/>
        <v>50</v>
      </c>
      <c r="J24" s="301">
        <v>0.5</v>
      </c>
      <c r="K24" s="298">
        <f t="shared" si="2"/>
        <v>128</v>
      </c>
    </row>
    <row r="25" spans="1:11" ht="15" customHeight="1">
      <c r="A25" s="231" t="s">
        <v>369</v>
      </c>
      <c r="B25" s="232" t="s">
        <v>248</v>
      </c>
      <c r="C25" s="245">
        <v>2178</v>
      </c>
      <c r="D25" s="245">
        <v>1369</v>
      </c>
      <c r="E25" s="296">
        <f t="shared" si="0"/>
        <v>3547</v>
      </c>
      <c r="F25" s="297">
        <v>17.13</v>
      </c>
      <c r="G25" s="245">
        <v>570</v>
      </c>
      <c r="H25" s="245">
        <v>206</v>
      </c>
      <c r="I25" s="296">
        <f t="shared" si="1"/>
        <v>776</v>
      </c>
      <c r="J25" s="301">
        <v>7.7</v>
      </c>
      <c r="K25" s="298">
        <f t="shared" si="2"/>
        <v>4323</v>
      </c>
    </row>
    <row r="26" spans="1:11" ht="15" customHeight="1">
      <c r="A26" s="231" t="s">
        <v>370</v>
      </c>
      <c r="B26" s="232" t="s">
        <v>322</v>
      </c>
      <c r="C26" s="245">
        <v>660</v>
      </c>
      <c r="D26" s="245">
        <v>526</v>
      </c>
      <c r="E26" s="296">
        <f t="shared" si="0"/>
        <v>1186</v>
      </c>
      <c r="F26" s="297">
        <v>5.73</v>
      </c>
      <c r="G26" s="245">
        <v>362</v>
      </c>
      <c r="H26" s="245">
        <v>138</v>
      </c>
      <c r="I26" s="296">
        <f t="shared" si="1"/>
        <v>500</v>
      </c>
      <c r="J26" s="301">
        <v>5</v>
      </c>
      <c r="K26" s="298">
        <f t="shared" si="2"/>
        <v>1686</v>
      </c>
    </row>
    <row r="27" spans="1:11" ht="15" customHeight="1">
      <c r="A27" s="231" t="s">
        <v>325</v>
      </c>
      <c r="B27" s="232" t="s">
        <v>324</v>
      </c>
      <c r="C27" s="245">
        <v>2</v>
      </c>
      <c r="D27" s="245">
        <v>0</v>
      </c>
      <c r="E27" s="296">
        <f t="shared" si="0"/>
        <v>2</v>
      </c>
      <c r="F27" s="297">
        <v>0.01</v>
      </c>
      <c r="G27" s="245">
        <v>2</v>
      </c>
      <c r="H27" s="245">
        <v>2</v>
      </c>
      <c r="I27" s="296">
        <f t="shared" si="1"/>
        <v>4</v>
      </c>
      <c r="J27" s="303">
        <v>0.04</v>
      </c>
      <c r="K27" s="298">
        <f t="shared" si="2"/>
        <v>6</v>
      </c>
    </row>
    <row r="28" spans="1:11" ht="15" customHeight="1">
      <c r="A28" s="231" t="s">
        <v>371</v>
      </c>
      <c r="B28" s="232" t="s">
        <v>372</v>
      </c>
      <c r="C28" s="245">
        <v>31</v>
      </c>
      <c r="D28" s="245">
        <v>45</v>
      </c>
      <c r="E28" s="296">
        <f t="shared" si="0"/>
        <v>76</v>
      </c>
      <c r="F28" s="297">
        <v>0.37</v>
      </c>
      <c r="G28" s="245">
        <v>33</v>
      </c>
      <c r="H28" s="245">
        <v>10</v>
      </c>
      <c r="I28" s="296">
        <f t="shared" si="1"/>
        <v>43</v>
      </c>
      <c r="J28" s="301">
        <v>0.4</v>
      </c>
      <c r="K28" s="298">
        <f t="shared" si="2"/>
        <v>119</v>
      </c>
    </row>
    <row r="29" spans="1:11" ht="15" customHeight="1">
      <c r="A29" s="231" t="s">
        <v>302</v>
      </c>
      <c r="B29" s="232" t="s">
        <v>301</v>
      </c>
      <c r="C29" s="245">
        <v>883</v>
      </c>
      <c r="D29" s="245">
        <v>592</v>
      </c>
      <c r="E29" s="296">
        <f t="shared" si="0"/>
        <v>1475</v>
      </c>
      <c r="F29" s="297">
        <v>7.12</v>
      </c>
      <c r="G29" s="245">
        <v>646</v>
      </c>
      <c r="H29" s="299">
        <v>257</v>
      </c>
      <c r="I29" s="296">
        <f t="shared" si="1"/>
        <v>903</v>
      </c>
      <c r="J29" s="301">
        <v>9</v>
      </c>
      <c r="K29" s="298">
        <f t="shared" si="2"/>
        <v>2378</v>
      </c>
    </row>
    <row r="30" spans="1:11" ht="15" customHeight="1">
      <c r="A30" s="231" t="s">
        <v>304</v>
      </c>
      <c r="B30" s="232" t="s">
        <v>303</v>
      </c>
      <c r="C30" s="245">
        <v>10</v>
      </c>
      <c r="D30" s="245">
        <v>9</v>
      </c>
      <c r="E30" s="296">
        <f t="shared" si="0"/>
        <v>19</v>
      </c>
      <c r="F30" s="297">
        <v>0.09</v>
      </c>
      <c r="G30" s="245">
        <v>3</v>
      </c>
      <c r="H30" s="245">
        <v>2</v>
      </c>
      <c r="I30" s="296">
        <f t="shared" si="1"/>
        <v>5</v>
      </c>
      <c r="J30" s="301">
        <v>0.1</v>
      </c>
      <c r="K30" s="298">
        <f t="shared" si="2"/>
        <v>24</v>
      </c>
    </row>
    <row r="31" spans="1:11" ht="15" customHeight="1">
      <c r="A31" s="231" t="s">
        <v>306</v>
      </c>
      <c r="B31" s="232" t="s">
        <v>305</v>
      </c>
      <c r="C31" s="245">
        <v>439</v>
      </c>
      <c r="D31" s="245">
        <v>334</v>
      </c>
      <c r="E31" s="296">
        <f t="shared" si="0"/>
        <v>773</v>
      </c>
      <c r="F31" s="297">
        <v>3.73</v>
      </c>
      <c r="G31" s="245">
        <v>263</v>
      </c>
      <c r="H31" s="245">
        <v>150</v>
      </c>
      <c r="I31" s="296">
        <f t="shared" si="1"/>
        <v>413</v>
      </c>
      <c r="J31" s="301">
        <v>4.0999999999999996</v>
      </c>
      <c r="K31" s="298">
        <f t="shared" si="2"/>
        <v>1186</v>
      </c>
    </row>
    <row r="32" spans="1:11" ht="15" customHeight="1">
      <c r="A32" s="231" t="s">
        <v>308</v>
      </c>
      <c r="B32" s="232" t="s">
        <v>373</v>
      </c>
      <c r="C32" s="245">
        <v>0</v>
      </c>
      <c r="D32" s="245">
        <v>0</v>
      </c>
      <c r="E32" s="296">
        <f t="shared" si="0"/>
        <v>0</v>
      </c>
      <c r="F32" s="297">
        <v>0</v>
      </c>
      <c r="G32" s="245">
        <v>0</v>
      </c>
      <c r="H32" s="245">
        <v>0</v>
      </c>
      <c r="I32" s="296">
        <f t="shared" si="1"/>
        <v>0</v>
      </c>
      <c r="J32" s="297">
        <v>0</v>
      </c>
      <c r="K32" s="298">
        <f t="shared" si="2"/>
        <v>0</v>
      </c>
    </row>
    <row r="33" spans="1:11" ht="15" customHeight="1">
      <c r="A33" s="231" t="s">
        <v>310</v>
      </c>
      <c r="B33" s="232" t="s">
        <v>309</v>
      </c>
      <c r="C33" s="245">
        <v>0</v>
      </c>
      <c r="D33" s="245">
        <v>0</v>
      </c>
      <c r="E33" s="296">
        <f t="shared" si="0"/>
        <v>0</v>
      </c>
      <c r="F33" s="297">
        <v>0</v>
      </c>
      <c r="G33" s="245">
        <v>0</v>
      </c>
      <c r="H33" s="245">
        <v>0</v>
      </c>
      <c r="I33" s="296">
        <f t="shared" si="1"/>
        <v>0</v>
      </c>
      <c r="J33" s="297">
        <v>0</v>
      </c>
      <c r="K33" s="298">
        <f t="shared" si="2"/>
        <v>0</v>
      </c>
    </row>
    <row r="34" spans="1:11" ht="15" customHeight="1">
      <c r="A34" s="304" t="s">
        <v>327</v>
      </c>
      <c r="B34" s="305" t="s">
        <v>326</v>
      </c>
      <c r="C34" s="245">
        <v>556</v>
      </c>
      <c r="D34" s="245">
        <v>329</v>
      </c>
      <c r="E34" s="296">
        <f t="shared" si="0"/>
        <v>885</v>
      </c>
      <c r="F34" s="297">
        <v>4.2699999999999996</v>
      </c>
      <c r="G34" s="245">
        <v>1056</v>
      </c>
      <c r="H34" s="245">
        <v>140</v>
      </c>
      <c r="I34" s="296">
        <f t="shared" si="1"/>
        <v>1196</v>
      </c>
      <c r="J34" s="301">
        <v>11.9</v>
      </c>
      <c r="K34" s="298">
        <f t="shared" si="2"/>
        <v>2081</v>
      </c>
    </row>
    <row r="35" spans="1:11" ht="15" customHeight="1">
      <c r="A35" s="231" t="s">
        <v>316</v>
      </c>
      <c r="B35" s="305" t="s">
        <v>374</v>
      </c>
      <c r="C35" s="245">
        <v>0</v>
      </c>
      <c r="D35" s="245">
        <v>0</v>
      </c>
      <c r="E35" s="296">
        <f t="shared" si="0"/>
        <v>0</v>
      </c>
      <c r="F35" s="297">
        <v>0</v>
      </c>
      <c r="G35" s="245">
        <v>0</v>
      </c>
      <c r="H35" s="245">
        <v>0</v>
      </c>
      <c r="I35" s="296">
        <f t="shared" si="1"/>
        <v>0</v>
      </c>
      <c r="J35" s="297">
        <v>0</v>
      </c>
      <c r="K35" s="298">
        <f t="shared" si="2"/>
        <v>0</v>
      </c>
    </row>
    <row r="36" spans="1:11" ht="15" customHeight="1">
      <c r="A36" s="218" t="s">
        <v>312</v>
      </c>
      <c r="B36" s="219" t="s">
        <v>311</v>
      </c>
      <c r="C36" s="306">
        <v>0</v>
      </c>
      <c r="D36" s="307">
        <v>0</v>
      </c>
      <c r="E36" s="296">
        <f t="shared" si="0"/>
        <v>0</v>
      </c>
      <c r="F36" s="308">
        <v>0</v>
      </c>
      <c r="G36" s="307">
        <v>0</v>
      </c>
      <c r="H36" s="307">
        <v>0</v>
      </c>
      <c r="I36" s="296">
        <f t="shared" si="1"/>
        <v>0</v>
      </c>
      <c r="J36" s="308">
        <v>0</v>
      </c>
      <c r="K36" s="298">
        <f t="shared" si="2"/>
        <v>0</v>
      </c>
    </row>
    <row r="37" spans="1:11" s="209" customFormat="1" ht="15" customHeight="1">
      <c r="A37" s="222" t="s">
        <v>314</v>
      </c>
      <c r="B37" s="223" t="s">
        <v>313</v>
      </c>
      <c r="C37" s="306">
        <v>0</v>
      </c>
      <c r="D37" s="307">
        <v>0</v>
      </c>
      <c r="E37" s="296">
        <f t="shared" si="0"/>
        <v>0</v>
      </c>
      <c r="F37" s="308">
        <v>0</v>
      </c>
      <c r="G37" s="307">
        <v>0</v>
      </c>
      <c r="H37" s="307">
        <v>0</v>
      </c>
      <c r="I37" s="296">
        <f t="shared" si="1"/>
        <v>0</v>
      </c>
      <c r="J37" s="308">
        <v>0</v>
      </c>
      <c r="K37" s="298">
        <f t="shared" si="2"/>
        <v>0</v>
      </c>
    </row>
    <row r="38" spans="1:11" s="209" customFormat="1" ht="15" customHeight="1">
      <c r="A38" s="222" t="s">
        <v>318</v>
      </c>
      <c r="B38" s="223" t="s">
        <v>317</v>
      </c>
      <c r="C38" s="309">
        <v>27</v>
      </c>
      <c r="D38" s="310">
        <v>19</v>
      </c>
      <c r="E38" s="311">
        <f t="shared" si="0"/>
        <v>46</v>
      </c>
      <c r="F38" s="312">
        <v>0.22</v>
      </c>
      <c r="G38" s="310">
        <v>17</v>
      </c>
      <c r="H38" s="310">
        <v>7</v>
      </c>
      <c r="I38" s="311">
        <f t="shared" si="1"/>
        <v>24</v>
      </c>
      <c r="J38" s="301">
        <v>0.2</v>
      </c>
      <c r="K38" s="313">
        <f t="shared" si="2"/>
        <v>70</v>
      </c>
    </row>
    <row r="39" spans="1:11" ht="18" customHeight="1">
      <c r="A39" s="5066" t="s">
        <v>400</v>
      </c>
      <c r="B39" s="5066"/>
      <c r="C39" s="209"/>
      <c r="D39" s="209"/>
      <c r="E39" s="209"/>
      <c r="F39" s="209"/>
      <c r="G39" s="209"/>
      <c r="H39" s="209"/>
      <c r="I39" s="209"/>
      <c r="J39" s="209"/>
      <c r="K39" s="209" t="s">
        <v>401</v>
      </c>
    </row>
    <row r="40" spans="1:11">
      <c r="A40" s="5067" t="s">
        <v>402</v>
      </c>
      <c r="B40" s="5067"/>
      <c r="C40" s="210"/>
      <c r="D40" s="210"/>
      <c r="E40" s="210"/>
      <c r="F40" s="210"/>
      <c r="G40" s="210"/>
      <c r="H40" s="210"/>
      <c r="I40" s="210"/>
      <c r="K40" s="211" t="s">
        <v>403</v>
      </c>
    </row>
    <row r="43" spans="1:11" hidden="1">
      <c r="C43" s="217">
        <v>19844632</v>
      </c>
      <c r="D43" s="217">
        <v>9351263</v>
      </c>
      <c r="E43" s="217">
        <v>29195895</v>
      </c>
    </row>
    <row r="49" s="207" customFormat="1"/>
    <row r="50" s="207" customFormat="1"/>
    <row r="51" s="207" customFormat="1"/>
    <row r="52" s="207" customFormat="1"/>
    <row r="53" s="207" customFormat="1"/>
    <row r="54" s="207" customFormat="1"/>
    <row r="55" s="207" customFormat="1"/>
    <row r="56" s="207" customFormat="1"/>
    <row r="57" s="207" customFormat="1"/>
    <row r="58" s="207" customFormat="1"/>
    <row r="59" s="207" customFormat="1"/>
    <row r="60" s="207" customFormat="1"/>
    <row r="61" s="207" customFormat="1"/>
    <row r="62" s="207" customFormat="1"/>
    <row r="63" s="207" customFormat="1"/>
    <row r="64" s="207" customFormat="1"/>
    <row r="65" s="207" customFormat="1"/>
    <row r="66" s="207" customFormat="1"/>
    <row r="67" s="207" customFormat="1"/>
    <row r="68" s="207" customFormat="1"/>
    <row r="69" s="207" customFormat="1"/>
    <row r="70" s="207" customFormat="1"/>
    <row r="71" s="207" customFormat="1"/>
    <row r="72" s="207" customFormat="1"/>
    <row r="73" s="207" customFormat="1"/>
    <row r="74" s="207" customFormat="1"/>
    <row r="75" s="207" customFormat="1"/>
    <row r="76" s="207" customFormat="1"/>
    <row r="77" s="207" customFormat="1"/>
    <row r="78" s="207" customFormat="1"/>
    <row r="79" s="207" customFormat="1"/>
    <row r="80" s="207" customFormat="1"/>
    <row r="81" s="207" customFormat="1"/>
    <row r="82" s="207" customFormat="1"/>
    <row r="83" s="207" customFormat="1"/>
    <row r="84" s="207" customFormat="1"/>
    <row r="85" s="207" customFormat="1"/>
    <row r="86" s="207" customFormat="1"/>
    <row r="87" s="207" customFormat="1"/>
    <row r="88" s="207" customFormat="1"/>
    <row r="89" s="207" customFormat="1"/>
    <row r="90" s="207" customFormat="1"/>
    <row r="91" s="207" customFormat="1"/>
    <row r="92" s="207" customFormat="1"/>
    <row r="93" s="207" customFormat="1"/>
    <row r="94" s="207" customFormat="1"/>
    <row r="95" s="207" customFormat="1"/>
    <row r="96" s="207" customFormat="1"/>
    <row r="97" s="207" customFormat="1"/>
    <row r="98" s="207" customFormat="1"/>
    <row r="99" s="207" customFormat="1"/>
    <row r="100" s="207" customFormat="1"/>
    <row r="101" s="207" customFormat="1"/>
    <row r="102" s="207" customFormat="1"/>
    <row r="103" s="207" customFormat="1"/>
    <row r="104" s="207" customFormat="1"/>
    <row r="105" s="207" customFormat="1"/>
    <row r="106" s="207" customFormat="1"/>
    <row r="107" s="207" customFormat="1"/>
    <row r="108" s="207" customFormat="1"/>
    <row r="109" s="207" customFormat="1"/>
    <row r="110" s="207" customFormat="1"/>
    <row r="111" s="207" customFormat="1"/>
    <row r="112" s="207" customFormat="1"/>
    <row r="113" s="207" customFormat="1"/>
    <row r="114" s="207" customFormat="1"/>
    <row r="115" s="207" customFormat="1"/>
    <row r="116" s="207" customFormat="1"/>
    <row r="117" s="207" customFormat="1"/>
    <row r="118" s="207" customFormat="1"/>
    <row r="119" s="207" customFormat="1"/>
    <row r="120" s="207" customFormat="1"/>
    <row r="121" s="207" customFormat="1"/>
    <row r="122" s="207" customFormat="1"/>
    <row r="123" s="207" customFormat="1"/>
    <row r="124" s="207" customFormat="1"/>
    <row r="125" s="207" customFormat="1"/>
    <row r="126" s="207" customFormat="1"/>
    <row r="127" s="207" customFormat="1"/>
    <row r="128" s="207" customFormat="1"/>
    <row r="129" s="207" customFormat="1"/>
    <row r="130" s="207" customFormat="1"/>
    <row r="131" s="207" customFormat="1"/>
    <row r="132" s="207" customFormat="1"/>
    <row r="133" s="207" customFormat="1"/>
    <row r="134" s="207" customFormat="1"/>
    <row r="135" s="207" customFormat="1"/>
    <row r="136" s="207" customFormat="1"/>
    <row r="137" s="207" customFormat="1"/>
    <row r="138" s="207" customFormat="1"/>
    <row r="139" s="207" customFormat="1"/>
    <row r="140" s="207" customFormat="1"/>
    <row r="141" s="207" customFormat="1"/>
    <row r="142" s="207" customFormat="1"/>
    <row r="143" s="207" customFormat="1"/>
    <row r="144" s="207" customFormat="1"/>
    <row r="145" s="207" customFormat="1"/>
    <row r="146" s="207" customFormat="1"/>
    <row r="147" s="207" customFormat="1"/>
    <row r="148" s="207" customFormat="1"/>
    <row r="149" s="207" customFormat="1"/>
    <row r="150" s="207" customFormat="1"/>
    <row r="151" s="207" customFormat="1"/>
    <row r="152" s="207" customFormat="1"/>
    <row r="153" s="207" customFormat="1"/>
    <row r="154" s="207" customFormat="1"/>
    <row r="155" s="207" customFormat="1"/>
    <row r="156" s="207" customFormat="1"/>
    <row r="157" s="207" customFormat="1"/>
    <row r="158" s="207" customFormat="1"/>
    <row r="159" s="207" customFormat="1"/>
    <row r="160" s="207" customFormat="1"/>
    <row r="161" s="207" customFormat="1"/>
    <row r="162" s="207" customFormat="1"/>
    <row r="163" s="207" customFormat="1"/>
    <row r="164" s="207" customFormat="1"/>
    <row r="165" s="207" customFormat="1"/>
    <row r="166" s="207" customFormat="1"/>
    <row r="167" s="207" customFormat="1"/>
    <row r="168" s="207" customFormat="1"/>
    <row r="169" s="207" customFormat="1"/>
    <row r="170" s="207" customFormat="1"/>
    <row r="171" s="207" customFormat="1"/>
    <row r="172" s="207" customFormat="1"/>
    <row r="173" s="207" customFormat="1"/>
    <row r="174" s="207" customFormat="1"/>
    <row r="175" s="207" customFormat="1"/>
    <row r="176" s="207" customFormat="1"/>
    <row r="177" s="207" customFormat="1"/>
    <row r="178" s="207" customFormat="1"/>
    <row r="179" s="207" customFormat="1"/>
    <row r="180" s="207" customFormat="1"/>
    <row r="181" s="207" customFormat="1"/>
    <row r="182" s="207" customFormat="1"/>
    <row r="183" s="207" customFormat="1"/>
    <row r="184" s="207" customFormat="1"/>
    <row r="185" s="207" customFormat="1"/>
    <row r="186" s="207" customFormat="1"/>
    <row r="187" s="207" customFormat="1"/>
    <row r="188" s="207" customFormat="1"/>
    <row r="189" s="207" customFormat="1"/>
    <row r="190" s="207" customFormat="1"/>
    <row r="191" s="207" customFormat="1"/>
    <row r="192" s="207" customFormat="1"/>
    <row r="193" s="207" customFormat="1"/>
    <row r="194" s="207" customFormat="1"/>
    <row r="195" s="207" customFormat="1"/>
    <row r="196" s="207" customFormat="1"/>
    <row r="197" s="207" customFormat="1"/>
    <row r="198" s="207" customFormat="1"/>
    <row r="199" s="207" customFormat="1"/>
    <row r="200" s="207" customFormat="1"/>
    <row r="201" s="207" customFormat="1"/>
    <row r="202" s="207" customFormat="1"/>
    <row r="203" s="207" customFormat="1"/>
    <row r="204" s="207" customFormat="1"/>
    <row r="205" s="207" customFormat="1"/>
    <row r="206" s="207" customFormat="1"/>
    <row r="207" s="207" customFormat="1"/>
    <row r="208" s="207" customFormat="1"/>
    <row r="209" s="207" customFormat="1"/>
    <row r="210" s="207" customFormat="1"/>
    <row r="211" s="207" customFormat="1"/>
    <row r="212" s="207" customFormat="1"/>
    <row r="213" s="207" customFormat="1"/>
    <row r="214" s="207" customFormat="1"/>
    <row r="215" s="207" customFormat="1"/>
    <row r="216" s="207" customFormat="1"/>
    <row r="217" s="207" customFormat="1"/>
    <row r="218" s="207" customFormat="1"/>
    <row r="219" s="207" customFormat="1"/>
    <row r="220" s="207" customFormat="1"/>
    <row r="221" s="207" customFormat="1"/>
  </sheetData>
  <mergeCells count="8">
    <mergeCell ref="A39:B39"/>
    <mergeCell ref="A40:B40"/>
    <mergeCell ref="A1:K1"/>
    <mergeCell ref="A2:K2"/>
    <mergeCell ref="C4:F4"/>
    <mergeCell ref="G4:J4"/>
    <mergeCell ref="F5:F6"/>
    <mergeCell ref="J5:J6"/>
  </mergeCells>
  <printOptions horizontalCentered="1" verticalCentered="1" gridLinesSet="0"/>
  <pageMargins left="0.59055118110236227" right="0.59055118110236227" top="0.39370078740157483" bottom="0.39370078740157483" header="0.51181102362204722" footer="0.51181102362204722"/>
  <pageSetup paperSize="9" scale="88"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5E92F-5CE8-48FB-A07C-1BB6B47A3954}">
  <dimension ref="A1:K29"/>
  <sheetViews>
    <sheetView topLeftCell="A16" zoomScaleNormal="100" workbookViewId="0">
      <selection activeCell="A29" sqref="A29"/>
    </sheetView>
  </sheetViews>
  <sheetFormatPr defaultColWidth="8.7109375" defaultRowHeight="25.15" customHeight="1"/>
  <cols>
    <col min="1" max="1" width="39.5703125" style="90" customWidth="1"/>
    <col min="2" max="2" width="16.42578125" style="92" customWidth="1"/>
    <col min="3" max="3" width="23.140625" style="91" customWidth="1"/>
    <col min="4" max="4" width="8.7109375" style="91" hidden="1" customWidth="1"/>
    <col min="5" max="12" width="0" style="91" hidden="1" customWidth="1"/>
    <col min="13" max="16384" width="8.7109375" style="91"/>
  </cols>
  <sheetData>
    <row r="1" spans="1:11" s="2" customFormat="1" ht="25.15" customHeight="1">
      <c r="A1" s="78"/>
      <c r="B1" s="79"/>
      <c r="C1" s="79"/>
    </row>
    <row r="2" spans="1:11" s="2" customFormat="1" ht="25.15" customHeight="1">
      <c r="A2" s="4497" t="s">
        <v>107</v>
      </c>
      <c r="B2" s="4497"/>
      <c r="C2" s="4497"/>
    </row>
    <row r="3" spans="1:11" s="2" customFormat="1" ht="25.15" customHeight="1">
      <c r="A3" s="4485" t="s">
        <v>108</v>
      </c>
      <c r="B3" s="4485"/>
      <c r="C3" s="4485"/>
    </row>
    <row r="4" spans="1:11" s="2" customFormat="1" ht="25.15" customHeight="1" thickBot="1">
      <c r="A4" s="70" t="s">
        <v>109</v>
      </c>
      <c r="B4" s="71"/>
      <c r="C4" s="72" t="s">
        <v>110</v>
      </c>
    </row>
    <row r="5" spans="1:11" s="2" customFormat="1" ht="25.15" customHeight="1">
      <c r="A5" s="4498" t="s">
        <v>111</v>
      </c>
      <c r="B5" s="4499"/>
      <c r="C5" s="73" t="s">
        <v>7</v>
      </c>
    </row>
    <row r="6" spans="1:11" s="2" customFormat="1" ht="25.15" customHeight="1">
      <c r="A6" s="80" t="s">
        <v>112</v>
      </c>
      <c r="B6" s="4500" t="s">
        <v>113</v>
      </c>
      <c r="C6" s="4501"/>
    </row>
    <row r="7" spans="1:11" s="2" customFormat="1" ht="25.15" customHeight="1">
      <c r="A7" s="81" t="s">
        <v>114</v>
      </c>
      <c r="B7" s="4492">
        <v>26.5</v>
      </c>
      <c r="C7" s="4494">
        <v>2014</v>
      </c>
      <c r="G7" s="2">
        <v>20</v>
      </c>
      <c r="I7" s="2">
        <f>B7-G7</f>
        <v>6.5</v>
      </c>
      <c r="K7" s="82">
        <f>I7/G7</f>
        <v>0.32500000000000001</v>
      </c>
    </row>
    <row r="8" spans="1:11" s="2" customFormat="1" ht="25.15" customHeight="1">
      <c r="A8" s="83" t="s">
        <v>115</v>
      </c>
      <c r="B8" s="4493"/>
      <c r="C8" s="4495"/>
      <c r="K8" s="82"/>
    </row>
    <row r="9" spans="1:11" s="2" customFormat="1" ht="25.15" customHeight="1">
      <c r="A9" s="81" t="s">
        <v>116</v>
      </c>
      <c r="B9" s="4492">
        <v>4.1100000000000003</v>
      </c>
      <c r="C9" s="4494">
        <v>2014</v>
      </c>
      <c r="K9" s="82"/>
    </row>
    <row r="10" spans="1:11" s="2" customFormat="1" ht="25.15" customHeight="1">
      <c r="A10" s="83" t="s">
        <v>117</v>
      </c>
      <c r="B10" s="4493"/>
      <c r="C10" s="4495"/>
      <c r="G10" s="2">
        <v>2.14</v>
      </c>
      <c r="I10" s="2">
        <f>B9-G10</f>
        <v>1.9700000000000002</v>
      </c>
      <c r="K10" s="82">
        <f>I10/G10</f>
        <v>0.92056074766355145</v>
      </c>
    </row>
    <row r="11" spans="1:11" s="2" customFormat="1" ht="25.15" customHeight="1">
      <c r="A11" s="81" t="s">
        <v>118</v>
      </c>
      <c r="B11" s="4492">
        <v>7.23</v>
      </c>
      <c r="C11" s="4494">
        <v>2014</v>
      </c>
      <c r="K11" s="82"/>
    </row>
    <row r="12" spans="1:11" s="2" customFormat="1" ht="25.15" customHeight="1">
      <c r="A12" s="83" t="s">
        <v>119</v>
      </c>
      <c r="B12" s="4493"/>
      <c r="C12" s="4495"/>
      <c r="G12" s="84">
        <v>3.52</v>
      </c>
      <c r="I12" s="85">
        <f>B11-G12</f>
        <v>3.7100000000000004</v>
      </c>
      <c r="K12" s="82">
        <f>I12/G12</f>
        <v>1.0539772727272729</v>
      </c>
    </row>
    <row r="13" spans="1:11" s="2" customFormat="1" ht="25.15" customHeight="1">
      <c r="A13" s="81" t="s">
        <v>120</v>
      </c>
      <c r="B13" s="4492">
        <v>53.73</v>
      </c>
      <c r="C13" s="4494">
        <v>2014</v>
      </c>
      <c r="K13" s="82"/>
    </row>
    <row r="14" spans="1:11" s="2" customFormat="1" ht="25.15" customHeight="1">
      <c r="A14" s="83" t="s">
        <v>121</v>
      </c>
      <c r="B14" s="4493"/>
      <c r="C14" s="4495"/>
      <c r="G14" s="2">
        <v>34.6</v>
      </c>
      <c r="I14" s="2">
        <f>B13-G14</f>
        <v>19.129999999999995</v>
      </c>
      <c r="K14" s="82">
        <f>I14/G14</f>
        <v>0.55289017341040447</v>
      </c>
    </row>
    <row r="15" spans="1:11" s="2" customFormat="1" ht="25.15" customHeight="1">
      <c r="A15" s="81" t="s">
        <v>122</v>
      </c>
      <c r="B15" s="4492">
        <v>30.86</v>
      </c>
      <c r="C15" s="4494">
        <v>2014</v>
      </c>
      <c r="K15" s="82"/>
    </row>
    <row r="16" spans="1:11" s="2" customFormat="1" ht="25.15" customHeight="1">
      <c r="A16" s="83" t="s">
        <v>123</v>
      </c>
      <c r="B16" s="4493"/>
      <c r="C16" s="4495"/>
      <c r="G16" s="2">
        <v>18</v>
      </c>
      <c r="I16" s="2">
        <f>B15-G16</f>
        <v>12.86</v>
      </c>
      <c r="K16" s="82">
        <f>I16/G16</f>
        <v>0.71444444444444444</v>
      </c>
    </row>
    <row r="17" spans="1:11" s="2" customFormat="1" ht="25.15" customHeight="1">
      <c r="A17" s="81" t="s">
        <v>124</v>
      </c>
      <c r="B17" s="4492">
        <v>0.74</v>
      </c>
      <c r="C17" s="4494">
        <v>2014</v>
      </c>
      <c r="K17" s="82"/>
    </row>
    <row r="18" spans="1:11" s="2" customFormat="1" ht="25.15" customHeight="1">
      <c r="A18" s="86" t="s">
        <v>125</v>
      </c>
      <c r="B18" s="4493"/>
      <c r="C18" s="4495"/>
    </row>
    <row r="19" spans="1:11" s="2" customFormat="1" ht="25.15" customHeight="1">
      <c r="A19" s="87" t="s">
        <v>126</v>
      </c>
      <c r="B19" s="4492">
        <v>22.1</v>
      </c>
      <c r="C19" s="4494">
        <v>2014</v>
      </c>
    </row>
    <row r="20" spans="1:11" s="2" customFormat="1" ht="25.15" customHeight="1">
      <c r="A20" s="86" t="s">
        <v>127</v>
      </c>
      <c r="B20" s="4493"/>
      <c r="C20" s="4495"/>
    </row>
    <row r="21" spans="1:11" s="2" customFormat="1" ht="25.15" customHeight="1">
      <c r="A21" s="81" t="s">
        <v>128</v>
      </c>
      <c r="B21" s="4492">
        <v>13.1</v>
      </c>
      <c r="C21" s="4494">
        <v>2014</v>
      </c>
    </row>
    <row r="22" spans="1:11" s="2" customFormat="1" ht="25.15" customHeight="1">
      <c r="A22" s="88" t="s">
        <v>129</v>
      </c>
      <c r="B22" s="4493"/>
      <c r="C22" s="4495"/>
    </row>
    <row r="23" spans="1:11" s="2" customFormat="1" ht="25.15" customHeight="1">
      <c r="A23" s="81" t="s">
        <v>130</v>
      </c>
      <c r="B23" s="4492">
        <v>3.91</v>
      </c>
      <c r="C23" s="4494">
        <v>2014</v>
      </c>
    </row>
    <row r="24" spans="1:11" s="2" customFormat="1" ht="25.15" customHeight="1">
      <c r="A24" s="88" t="s">
        <v>131</v>
      </c>
      <c r="B24" s="4493"/>
      <c r="C24" s="4495"/>
    </row>
    <row r="25" spans="1:11" s="2" customFormat="1" ht="25.15" customHeight="1">
      <c r="A25" s="81" t="s">
        <v>132</v>
      </c>
      <c r="B25" s="4492">
        <v>5.0999999999999996</v>
      </c>
      <c r="C25" s="4494">
        <v>2014</v>
      </c>
    </row>
    <row r="26" spans="1:11" s="2" customFormat="1" ht="25.15" customHeight="1" thickBot="1">
      <c r="A26" s="89" t="s">
        <v>133</v>
      </c>
      <c r="B26" s="4496"/>
      <c r="C26" s="4495"/>
    </row>
    <row r="27" spans="1:11" ht="25.15" customHeight="1">
      <c r="B27" s="91"/>
    </row>
    <row r="28" spans="1:11" ht="25.15" hidden="1" customHeight="1">
      <c r="B28" s="91">
        <v>29994272</v>
      </c>
      <c r="C28" s="91">
        <f>64694/B28*10000</f>
        <v>21.568784866657207</v>
      </c>
    </row>
    <row r="29" spans="1:11" ht="25.15" customHeight="1">
      <c r="B29" s="91"/>
    </row>
  </sheetData>
  <mergeCells count="24">
    <mergeCell ref="A2:C2"/>
    <mergeCell ref="A3:C3"/>
    <mergeCell ref="A5:B5"/>
    <mergeCell ref="B6:C6"/>
    <mergeCell ref="B7:B8"/>
    <mergeCell ref="C7:C8"/>
    <mergeCell ref="B9:B10"/>
    <mergeCell ref="C9:C10"/>
    <mergeCell ref="B11:B12"/>
    <mergeCell ref="C11:C12"/>
    <mergeCell ref="B13:B14"/>
    <mergeCell ref="C13:C14"/>
    <mergeCell ref="B15:B16"/>
    <mergeCell ref="C15:C16"/>
    <mergeCell ref="B17:B18"/>
    <mergeCell ref="C17:C18"/>
    <mergeCell ref="B19:B20"/>
    <mergeCell ref="C19:C20"/>
    <mergeCell ref="B21:B22"/>
    <mergeCell ref="C21:C22"/>
    <mergeCell ref="B23:B24"/>
    <mergeCell ref="C23:C24"/>
    <mergeCell ref="B25:B26"/>
    <mergeCell ref="C25:C26"/>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1B441-83AF-4B49-8203-1DA82F9B96D3}">
  <dimension ref="A1:N103"/>
  <sheetViews>
    <sheetView showGridLines="0" view="pageBreakPreview" topLeftCell="A10" zoomScale="75" zoomScaleNormal="100" zoomScaleSheetLayoutView="75" workbookViewId="0">
      <selection activeCell="C9" sqref="C9"/>
    </sheetView>
  </sheetViews>
  <sheetFormatPr defaultColWidth="9" defaultRowHeight="15.75"/>
  <cols>
    <col min="1" max="1" width="21" style="207" customWidth="1"/>
    <col min="2" max="2" width="26.28515625" style="274" customWidth="1"/>
    <col min="3" max="3" width="7.5703125" style="217" customWidth="1"/>
    <col min="4" max="4" width="10.7109375" style="217" customWidth="1"/>
    <col min="5" max="5" width="7.5703125" style="217" customWidth="1"/>
    <col min="6" max="6" width="9.7109375" style="217" customWidth="1"/>
    <col min="7" max="7" width="7.5703125" style="217" customWidth="1"/>
    <col min="8" max="8" width="10" style="217" customWidth="1"/>
    <col min="9" max="9" width="7.5703125" style="217" customWidth="1"/>
    <col min="10" max="10" width="10.42578125" style="217" customWidth="1"/>
    <col min="11" max="11" width="7.5703125" style="207" customWidth="1"/>
    <col min="12" max="12" width="9.28515625" style="207" customWidth="1"/>
    <col min="13" max="13" width="9.42578125" style="207" customWidth="1"/>
    <col min="14" max="14" width="9.42578125" style="207" hidden="1" customWidth="1"/>
    <col min="15" max="141" width="9.42578125" style="207" customWidth="1"/>
    <col min="142" max="16384" width="9" style="207"/>
  </cols>
  <sheetData>
    <row r="1" spans="1:14" ht="17.100000000000001" customHeight="1">
      <c r="A1" s="5071" t="s">
        <v>404</v>
      </c>
      <c r="B1" s="5071"/>
      <c r="C1" s="5071"/>
      <c r="D1" s="5071"/>
      <c r="E1" s="5071"/>
      <c r="F1" s="5071"/>
      <c r="G1" s="5071"/>
      <c r="H1" s="5071"/>
      <c r="I1" s="5071"/>
      <c r="J1" s="5071"/>
      <c r="K1" s="5071"/>
      <c r="L1" s="5071"/>
    </row>
    <row r="2" spans="1:14" ht="17.100000000000001" customHeight="1">
      <c r="A2" s="5072" t="s">
        <v>405</v>
      </c>
      <c r="B2" s="5072"/>
      <c r="C2" s="5072"/>
      <c r="D2" s="5072"/>
      <c r="E2" s="5072"/>
      <c r="F2" s="5072"/>
      <c r="G2" s="5072"/>
      <c r="H2" s="5072"/>
      <c r="I2" s="5072"/>
      <c r="J2" s="5072"/>
      <c r="K2" s="5072"/>
      <c r="L2" s="5072"/>
    </row>
    <row r="3" spans="1:14">
      <c r="A3" s="314" t="s">
        <v>406</v>
      </c>
      <c r="B3" s="315"/>
      <c r="C3" s="314"/>
      <c r="D3" s="316"/>
      <c r="E3" s="316"/>
      <c r="F3" s="317"/>
      <c r="G3" s="316"/>
      <c r="H3" s="316"/>
      <c r="I3" s="316"/>
      <c r="J3" s="316"/>
      <c r="K3" s="318"/>
      <c r="L3" s="317" t="s">
        <v>407</v>
      </c>
    </row>
    <row r="4" spans="1:14" ht="17.100000000000001" customHeight="1">
      <c r="A4" s="319"/>
      <c r="B4" s="320"/>
      <c r="C4" s="5073">
        <v>2010</v>
      </c>
      <c r="D4" s="5074"/>
      <c r="E4" s="5073">
        <v>2011</v>
      </c>
      <c r="F4" s="5074"/>
      <c r="G4" s="5073">
        <v>2012</v>
      </c>
      <c r="H4" s="5074"/>
      <c r="I4" s="5073">
        <v>2013</v>
      </c>
      <c r="J4" s="5074"/>
      <c r="K4" s="5073">
        <v>2014</v>
      </c>
      <c r="L4" s="5074"/>
    </row>
    <row r="5" spans="1:14" ht="15.95" customHeight="1">
      <c r="A5" s="321" t="s">
        <v>380</v>
      </c>
      <c r="B5" s="322" t="s">
        <v>229</v>
      </c>
      <c r="C5" s="323" t="s">
        <v>408</v>
      </c>
      <c r="D5" s="324" t="s">
        <v>409</v>
      </c>
      <c r="E5" s="323" t="s">
        <v>408</v>
      </c>
      <c r="F5" s="324" t="s">
        <v>409</v>
      </c>
      <c r="G5" s="323" t="s">
        <v>408</v>
      </c>
      <c r="H5" s="324" t="s">
        <v>409</v>
      </c>
      <c r="I5" s="323" t="s">
        <v>408</v>
      </c>
      <c r="J5" s="324" t="s">
        <v>409</v>
      </c>
      <c r="K5" s="323" t="s">
        <v>408</v>
      </c>
      <c r="L5" s="324" t="s">
        <v>409</v>
      </c>
    </row>
    <row r="6" spans="1:14" ht="15.95" customHeight="1">
      <c r="A6" s="325"/>
      <c r="B6" s="326"/>
      <c r="C6" s="327" t="s">
        <v>410</v>
      </c>
      <c r="D6" s="328" t="s">
        <v>411</v>
      </c>
      <c r="E6" s="327" t="s">
        <v>410</v>
      </c>
      <c r="F6" s="328" t="s">
        <v>411</v>
      </c>
      <c r="G6" s="327" t="s">
        <v>410</v>
      </c>
      <c r="H6" s="328" t="s">
        <v>411</v>
      </c>
      <c r="I6" s="327" t="s">
        <v>410</v>
      </c>
      <c r="J6" s="328" t="s">
        <v>411</v>
      </c>
      <c r="K6" s="327" t="s">
        <v>410</v>
      </c>
      <c r="L6" s="328" t="s">
        <v>411</v>
      </c>
    </row>
    <row r="7" spans="1:14" ht="20.100000000000001" customHeight="1">
      <c r="A7" s="226" t="s">
        <v>266</v>
      </c>
      <c r="B7" s="227" t="s">
        <v>265</v>
      </c>
      <c r="C7" s="329">
        <v>6</v>
      </c>
      <c r="D7" s="329">
        <v>0.02</v>
      </c>
      <c r="E7" s="329">
        <v>1</v>
      </c>
      <c r="F7" s="329">
        <v>4.0000000000000001E-3</v>
      </c>
      <c r="G7" s="329">
        <v>5</v>
      </c>
      <c r="H7" s="330">
        <v>1.7125695239005347E-2</v>
      </c>
      <c r="I7" s="329">
        <v>3</v>
      </c>
      <c r="J7" s="331">
        <v>0.01</v>
      </c>
      <c r="K7" s="329">
        <v>0</v>
      </c>
      <c r="L7" s="331">
        <v>0</v>
      </c>
    </row>
    <row r="8" spans="1:14" ht="20.100000000000001" customHeight="1">
      <c r="A8" s="231" t="s">
        <v>234</v>
      </c>
      <c r="B8" s="232" t="s">
        <v>412</v>
      </c>
      <c r="C8" s="332">
        <v>0</v>
      </c>
      <c r="D8" s="330">
        <v>0</v>
      </c>
      <c r="E8" s="332">
        <v>2</v>
      </c>
      <c r="F8" s="330">
        <v>0.01</v>
      </c>
      <c r="G8" s="332">
        <v>0</v>
      </c>
      <c r="H8" s="330">
        <v>0</v>
      </c>
      <c r="I8" s="332">
        <v>8</v>
      </c>
      <c r="J8" s="331">
        <v>0.03</v>
      </c>
      <c r="K8" s="332">
        <v>2</v>
      </c>
      <c r="L8" s="330">
        <v>6.0000000000000001E-3</v>
      </c>
    </row>
    <row r="9" spans="1:14" ht="20.100000000000001" customHeight="1">
      <c r="A9" s="231" t="s">
        <v>236</v>
      </c>
      <c r="B9" s="232" t="s">
        <v>413</v>
      </c>
      <c r="C9" s="333">
        <v>0</v>
      </c>
      <c r="D9" s="331">
        <v>0</v>
      </c>
      <c r="E9" s="333">
        <v>11</v>
      </c>
      <c r="F9" s="331">
        <v>0.04</v>
      </c>
      <c r="G9" s="333">
        <v>6</v>
      </c>
      <c r="H9" s="331">
        <v>2.0550834286806416E-2</v>
      </c>
      <c r="I9" s="333">
        <v>0</v>
      </c>
      <c r="J9" s="331">
        <v>0</v>
      </c>
      <c r="K9" s="333">
        <v>1</v>
      </c>
      <c r="L9" s="334">
        <v>3.0000000000000001E-3</v>
      </c>
    </row>
    <row r="10" spans="1:14" ht="20.100000000000001" customHeight="1">
      <c r="A10" s="231" t="s">
        <v>414</v>
      </c>
      <c r="B10" s="232" t="s">
        <v>239</v>
      </c>
      <c r="C10" s="333">
        <v>4</v>
      </c>
      <c r="D10" s="331">
        <v>0.01</v>
      </c>
      <c r="E10" s="333">
        <v>14</v>
      </c>
      <c r="F10" s="331">
        <v>0.03</v>
      </c>
      <c r="G10" s="333">
        <v>14</v>
      </c>
      <c r="H10" s="331">
        <v>2.3036621646526076E-2</v>
      </c>
      <c r="I10" s="333">
        <v>10</v>
      </c>
      <c r="J10" s="331">
        <v>2.3036621646526076E-2</v>
      </c>
      <c r="K10" s="333">
        <v>2</v>
      </c>
      <c r="L10" s="330">
        <v>4.0000000000000001E-3</v>
      </c>
      <c r="N10" s="207">
        <v>262540</v>
      </c>
    </row>
    <row r="11" spans="1:14" ht="20.100000000000001" customHeight="1">
      <c r="A11" s="231" t="s">
        <v>360</v>
      </c>
      <c r="B11" s="232" t="s">
        <v>258</v>
      </c>
      <c r="C11" s="333">
        <v>6</v>
      </c>
      <c r="D11" s="331">
        <v>0.02</v>
      </c>
      <c r="E11" s="333">
        <v>12</v>
      </c>
      <c r="F11" s="331">
        <v>4.2288729472125648E-2</v>
      </c>
      <c r="G11" s="333">
        <v>7</v>
      </c>
      <c r="H11" s="331">
        <v>2.3975973334607485E-2</v>
      </c>
      <c r="I11" s="333">
        <v>17</v>
      </c>
      <c r="J11" s="331">
        <v>0.06</v>
      </c>
      <c r="K11" s="333">
        <v>11</v>
      </c>
      <c r="L11" s="331">
        <v>0.04</v>
      </c>
    </row>
    <row r="12" spans="1:14" ht="20.100000000000001" customHeight="1">
      <c r="A12" s="231" t="s">
        <v>240</v>
      </c>
      <c r="B12" s="232" t="s">
        <v>415</v>
      </c>
      <c r="C12" s="333">
        <v>0</v>
      </c>
      <c r="D12" s="331">
        <v>0</v>
      </c>
      <c r="E12" s="333">
        <v>0</v>
      </c>
      <c r="F12" s="331">
        <v>0</v>
      </c>
      <c r="G12" s="333">
        <v>0</v>
      </c>
      <c r="H12" s="331">
        <v>0</v>
      </c>
      <c r="I12" s="333">
        <v>0</v>
      </c>
      <c r="J12" s="331">
        <v>0</v>
      </c>
      <c r="K12" s="333">
        <v>0</v>
      </c>
      <c r="L12" s="331">
        <v>0</v>
      </c>
      <c r="N12" s="207">
        <v>250038</v>
      </c>
    </row>
    <row r="13" spans="1:14" ht="20.100000000000001" customHeight="1">
      <c r="A13" s="231" t="s">
        <v>241</v>
      </c>
      <c r="B13" s="232" t="s">
        <v>416</v>
      </c>
      <c r="C13" s="333">
        <v>334</v>
      </c>
      <c r="D13" s="331">
        <v>1.29</v>
      </c>
      <c r="E13" s="333">
        <v>362</v>
      </c>
      <c r="F13" s="331">
        <v>1.28</v>
      </c>
      <c r="G13" s="333">
        <v>294</v>
      </c>
      <c r="H13" s="331">
        <v>1.0069908800535143</v>
      </c>
      <c r="I13" s="333">
        <v>252</v>
      </c>
      <c r="J13" s="331">
        <v>0.84</v>
      </c>
      <c r="K13" s="333">
        <v>154</v>
      </c>
      <c r="L13" s="331">
        <v>0.5</v>
      </c>
      <c r="N13" s="207">
        <v>48735</v>
      </c>
    </row>
    <row r="14" spans="1:14" ht="20.100000000000001" customHeight="1">
      <c r="A14" s="231" t="s">
        <v>242</v>
      </c>
      <c r="B14" s="232" t="s">
        <v>417</v>
      </c>
      <c r="C14" s="333">
        <v>45</v>
      </c>
      <c r="D14" s="331">
        <v>0.17</v>
      </c>
      <c r="E14" s="333">
        <v>26</v>
      </c>
      <c r="F14" s="331">
        <v>0.09</v>
      </c>
      <c r="G14" s="333">
        <v>64</v>
      </c>
      <c r="H14" s="331">
        <v>0.21920889905926844</v>
      </c>
      <c r="I14" s="333">
        <v>37</v>
      </c>
      <c r="J14" s="331">
        <v>0.12</v>
      </c>
      <c r="K14" s="333">
        <v>18</v>
      </c>
      <c r="L14" s="331">
        <v>0.06</v>
      </c>
      <c r="N14" s="207">
        <v>46415</v>
      </c>
    </row>
    <row r="15" spans="1:14" ht="20.100000000000001" customHeight="1">
      <c r="A15" s="231" t="s">
        <v>244</v>
      </c>
      <c r="B15" s="232" t="s">
        <v>418</v>
      </c>
      <c r="C15" s="333">
        <v>35</v>
      </c>
      <c r="D15" s="331">
        <v>0.13</v>
      </c>
      <c r="E15" s="333">
        <v>0</v>
      </c>
      <c r="F15" s="331">
        <v>0</v>
      </c>
      <c r="G15" s="333">
        <v>18</v>
      </c>
      <c r="H15" s="331">
        <v>6.1652502860419248E-2</v>
      </c>
      <c r="I15" s="333">
        <v>66</v>
      </c>
      <c r="J15" s="331">
        <v>0.22</v>
      </c>
      <c r="K15" s="333">
        <v>23</v>
      </c>
      <c r="L15" s="331">
        <v>7.0000000000000007E-2</v>
      </c>
      <c r="N15" s="207">
        <f>SUM(N10:N14)</f>
        <v>607728</v>
      </c>
    </row>
    <row r="16" spans="1:14" ht="20.100000000000001" customHeight="1">
      <c r="A16" s="231" t="s">
        <v>261</v>
      </c>
      <c r="B16" s="232" t="s">
        <v>260</v>
      </c>
      <c r="C16" s="333">
        <v>18118</v>
      </c>
      <c r="D16" s="331">
        <v>69.87</v>
      </c>
      <c r="E16" s="333">
        <v>19469</v>
      </c>
      <c r="F16" s="331">
        <v>68.61</v>
      </c>
      <c r="G16" s="333">
        <v>18704</v>
      </c>
      <c r="H16" s="331">
        <v>64.063800750071195</v>
      </c>
      <c r="I16" s="333">
        <v>10934</v>
      </c>
      <c r="J16" s="331">
        <v>36.450000000000003</v>
      </c>
      <c r="K16" s="333">
        <v>8204</v>
      </c>
      <c r="L16" s="331">
        <v>26.66</v>
      </c>
    </row>
    <row r="17" spans="1:12" ht="20.100000000000001" customHeight="1">
      <c r="A17" s="234" t="s">
        <v>263</v>
      </c>
      <c r="B17" s="235" t="s">
        <v>262</v>
      </c>
      <c r="C17" s="333">
        <v>4460</v>
      </c>
      <c r="D17" s="331">
        <v>17.2</v>
      </c>
      <c r="E17" s="333">
        <v>3942</v>
      </c>
      <c r="F17" s="331">
        <v>13.89</v>
      </c>
      <c r="G17" s="333">
        <v>3661</v>
      </c>
      <c r="H17" s="331">
        <v>12.539434053999713</v>
      </c>
      <c r="I17" s="333">
        <v>3264</v>
      </c>
      <c r="J17" s="331">
        <v>10.88</v>
      </c>
      <c r="K17" s="333">
        <v>3110</v>
      </c>
      <c r="L17" s="331">
        <v>10.11</v>
      </c>
    </row>
    <row r="18" spans="1:12" ht="20.100000000000001" customHeight="1">
      <c r="A18" s="239" t="s">
        <v>361</v>
      </c>
      <c r="B18" s="235" t="s">
        <v>362</v>
      </c>
      <c r="C18" s="333">
        <v>3</v>
      </c>
      <c r="D18" s="331">
        <v>0.01</v>
      </c>
      <c r="E18" s="333">
        <v>6</v>
      </c>
      <c r="F18" s="331">
        <v>0.02</v>
      </c>
      <c r="G18" s="333">
        <v>4</v>
      </c>
      <c r="H18" s="331">
        <v>1.3700556191204277E-2</v>
      </c>
      <c r="I18" s="333">
        <v>2</v>
      </c>
      <c r="J18" s="331">
        <v>0.01</v>
      </c>
      <c r="K18" s="333">
        <v>4</v>
      </c>
      <c r="L18" s="331">
        <v>0.01</v>
      </c>
    </row>
    <row r="19" spans="1:12" ht="20.100000000000001" customHeight="1">
      <c r="A19" s="239" t="s">
        <v>363</v>
      </c>
      <c r="B19" s="235" t="s">
        <v>364</v>
      </c>
      <c r="C19" s="333">
        <v>18</v>
      </c>
      <c r="D19" s="331">
        <v>6.6330159029872784E-2</v>
      </c>
      <c r="E19" s="333">
        <v>12</v>
      </c>
      <c r="F19" s="331">
        <v>4.2288729472125648E-2</v>
      </c>
      <c r="G19" s="333">
        <v>3</v>
      </c>
      <c r="H19" s="331">
        <v>1.0275417143403208E-2</v>
      </c>
      <c r="I19" s="333">
        <v>3</v>
      </c>
      <c r="J19" s="331">
        <v>0.01</v>
      </c>
      <c r="K19" s="333">
        <v>2</v>
      </c>
      <c r="L19" s="330">
        <v>6.0000000000000001E-3</v>
      </c>
    </row>
    <row r="20" spans="1:12" ht="20.100000000000001" customHeight="1">
      <c r="A20" s="239" t="s">
        <v>365</v>
      </c>
      <c r="B20" s="235" t="s">
        <v>366</v>
      </c>
      <c r="C20" s="333">
        <v>0</v>
      </c>
      <c r="D20" s="331">
        <v>0</v>
      </c>
      <c r="E20" s="333">
        <v>1</v>
      </c>
      <c r="F20" s="331">
        <v>4.0000000000000001E-3</v>
      </c>
      <c r="G20" s="333">
        <v>1</v>
      </c>
      <c r="H20" s="335">
        <v>3.4251390478010693E-3</v>
      </c>
      <c r="I20" s="333">
        <v>3</v>
      </c>
      <c r="J20" s="331">
        <v>0.01</v>
      </c>
      <c r="K20" s="333">
        <v>1</v>
      </c>
      <c r="L20" s="330">
        <v>3.0000000000000001E-3</v>
      </c>
    </row>
    <row r="21" spans="1:12" ht="20.100000000000001" customHeight="1">
      <c r="A21" s="239" t="s">
        <v>367</v>
      </c>
      <c r="B21" s="235" t="s">
        <v>368</v>
      </c>
      <c r="C21" s="333">
        <v>228</v>
      </c>
      <c r="D21" s="331">
        <v>0.84018201437838858</v>
      </c>
      <c r="E21" s="333">
        <v>242</v>
      </c>
      <c r="F21" s="331">
        <v>1.1312235133793611</v>
      </c>
      <c r="G21" s="333">
        <v>215</v>
      </c>
      <c r="H21" s="331">
        <v>0.73640489527722985</v>
      </c>
      <c r="I21" s="333">
        <v>293</v>
      </c>
      <c r="J21" s="331">
        <v>0.98</v>
      </c>
      <c r="K21" s="333">
        <v>189</v>
      </c>
      <c r="L21" s="331">
        <v>0.61</v>
      </c>
    </row>
    <row r="22" spans="1:12" ht="20.100000000000001" customHeight="1">
      <c r="A22" s="234" t="s">
        <v>320</v>
      </c>
      <c r="B22" s="235" t="s">
        <v>319</v>
      </c>
      <c r="C22" s="333">
        <v>616</v>
      </c>
      <c r="D22" s="331">
        <v>2.2699654423556463</v>
      </c>
      <c r="E22" s="333">
        <v>321</v>
      </c>
      <c r="F22" s="331">
        <v>1.1312235133793611</v>
      </c>
      <c r="G22" s="333">
        <v>310</v>
      </c>
      <c r="H22" s="331">
        <v>1.0617931048183316</v>
      </c>
      <c r="I22" s="333">
        <v>236</v>
      </c>
      <c r="J22" s="331">
        <v>0.79</v>
      </c>
      <c r="K22" s="333">
        <v>128</v>
      </c>
      <c r="L22" s="331">
        <v>0.42</v>
      </c>
    </row>
    <row r="23" spans="1:12" ht="20.100000000000001" customHeight="1">
      <c r="A23" s="234" t="s">
        <v>369</v>
      </c>
      <c r="B23" s="235" t="s">
        <v>248</v>
      </c>
      <c r="C23" s="333">
        <v>4854</v>
      </c>
      <c r="D23" s="331">
        <v>18.72</v>
      </c>
      <c r="E23" s="333">
        <v>4494</v>
      </c>
      <c r="F23" s="331">
        <v>15.84</v>
      </c>
      <c r="G23" s="333">
        <v>4609</v>
      </c>
      <c r="H23" s="331">
        <v>15.786465871315128</v>
      </c>
      <c r="I23" s="333">
        <v>4259</v>
      </c>
      <c r="J23" s="331">
        <v>14.2</v>
      </c>
      <c r="K23" s="333">
        <v>4323</v>
      </c>
      <c r="L23" s="331">
        <v>14.05</v>
      </c>
    </row>
    <row r="24" spans="1:12" ht="20.100000000000001" customHeight="1">
      <c r="A24" s="234" t="s">
        <v>370</v>
      </c>
      <c r="B24" s="235" t="s">
        <v>322</v>
      </c>
      <c r="C24" s="333">
        <v>2448</v>
      </c>
      <c r="D24" s="331">
        <v>9.020901628062699</v>
      </c>
      <c r="E24" s="333">
        <v>2328</v>
      </c>
      <c r="F24" s="331">
        <v>8.2040135175923758</v>
      </c>
      <c r="G24" s="333">
        <v>2340</v>
      </c>
      <c r="H24" s="331">
        <v>8.0148253718545028</v>
      </c>
      <c r="I24" s="333">
        <v>1577</v>
      </c>
      <c r="J24" s="331">
        <v>5.26</v>
      </c>
      <c r="K24" s="333">
        <v>1686</v>
      </c>
      <c r="L24" s="331">
        <v>5.48</v>
      </c>
    </row>
    <row r="25" spans="1:12" ht="20.100000000000001" customHeight="1">
      <c r="A25" s="234" t="s">
        <v>325</v>
      </c>
      <c r="B25" s="235" t="s">
        <v>324</v>
      </c>
      <c r="C25" s="333">
        <v>82</v>
      </c>
      <c r="D25" s="331">
        <v>0.30217072446942045</v>
      </c>
      <c r="E25" s="333">
        <v>85</v>
      </c>
      <c r="F25" s="331">
        <v>0.29954516709422335</v>
      </c>
      <c r="G25" s="333">
        <v>108</v>
      </c>
      <c r="H25" s="331">
        <v>0.36991501716251546</v>
      </c>
      <c r="I25" s="333">
        <v>34</v>
      </c>
      <c r="J25" s="331">
        <v>0.11</v>
      </c>
      <c r="K25" s="333">
        <v>6</v>
      </c>
      <c r="L25" s="331">
        <v>0.02</v>
      </c>
    </row>
    <row r="26" spans="1:12" ht="20.100000000000001" customHeight="1">
      <c r="A26" s="234" t="s">
        <v>371</v>
      </c>
      <c r="B26" s="235" t="s">
        <v>372</v>
      </c>
      <c r="C26" s="333">
        <v>324</v>
      </c>
      <c r="D26" s="331">
        <v>1.25</v>
      </c>
      <c r="E26" s="333">
        <v>292</v>
      </c>
      <c r="F26" s="331">
        <v>1.03</v>
      </c>
      <c r="G26" s="333">
        <v>295</v>
      </c>
      <c r="H26" s="331">
        <v>1.0104160191013154</v>
      </c>
      <c r="I26" s="333">
        <v>224</v>
      </c>
      <c r="J26" s="331">
        <v>0.75</v>
      </c>
      <c r="K26" s="333">
        <v>119</v>
      </c>
      <c r="L26" s="331">
        <v>0.39</v>
      </c>
    </row>
    <row r="27" spans="1:12" ht="20.100000000000001" customHeight="1">
      <c r="A27" s="234" t="s">
        <v>302</v>
      </c>
      <c r="B27" s="235" t="s">
        <v>301</v>
      </c>
      <c r="C27" s="333">
        <v>2852</v>
      </c>
      <c r="D27" s="331">
        <v>11</v>
      </c>
      <c r="E27" s="333">
        <v>1985</v>
      </c>
      <c r="F27" s="331">
        <v>7</v>
      </c>
      <c r="G27" s="333">
        <v>2173</v>
      </c>
      <c r="H27" s="331">
        <v>7.4428271508717243</v>
      </c>
      <c r="I27" s="333">
        <v>1819</v>
      </c>
      <c r="J27" s="331">
        <v>6.06</v>
      </c>
      <c r="K27" s="333">
        <v>2378</v>
      </c>
      <c r="L27" s="331">
        <v>7.73</v>
      </c>
    </row>
    <row r="28" spans="1:12" ht="20.100000000000001" customHeight="1">
      <c r="A28" s="234" t="s">
        <v>304</v>
      </c>
      <c r="B28" s="235" t="s">
        <v>303</v>
      </c>
      <c r="C28" s="333">
        <v>93</v>
      </c>
      <c r="D28" s="331">
        <v>0.36</v>
      </c>
      <c r="E28" s="333">
        <v>54</v>
      </c>
      <c r="F28" s="331">
        <v>0.19</v>
      </c>
      <c r="G28" s="333">
        <v>67</v>
      </c>
      <c r="H28" s="331">
        <v>0.22948431620267165</v>
      </c>
      <c r="I28" s="333">
        <v>35</v>
      </c>
      <c r="J28" s="331">
        <v>0.12</v>
      </c>
      <c r="K28" s="333">
        <v>24</v>
      </c>
      <c r="L28" s="331">
        <v>0.08</v>
      </c>
    </row>
    <row r="29" spans="1:12" ht="20.100000000000001" customHeight="1">
      <c r="A29" s="234" t="s">
        <v>306</v>
      </c>
      <c r="B29" s="235" t="s">
        <v>305</v>
      </c>
      <c r="C29" s="333">
        <v>1393</v>
      </c>
      <c r="D29" s="331">
        <v>5.37</v>
      </c>
      <c r="E29" s="333">
        <v>1394</v>
      </c>
      <c r="F29" s="331">
        <v>4.91</v>
      </c>
      <c r="G29" s="333">
        <v>1141</v>
      </c>
      <c r="H29" s="331">
        <v>3.9080836535410204</v>
      </c>
      <c r="I29" s="333">
        <v>1045</v>
      </c>
      <c r="J29" s="331">
        <v>3.48</v>
      </c>
      <c r="K29" s="333">
        <v>1186</v>
      </c>
      <c r="L29" s="331">
        <v>3.85</v>
      </c>
    </row>
    <row r="30" spans="1:12" ht="20.100000000000001" customHeight="1">
      <c r="A30" s="234" t="s">
        <v>308</v>
      </c>
      <c r="B30" s="235" t="s">
        <v>373</v>
      </c>
      <c r="C30" s="333">
        <v>1</v>
      </c>
      <c r="D30" s="331">
        <v>3.6850088349929325E-3</v>
      </c>
      <c r="E30" s="333">
        <v>1</v>
      </c>
      <c r="F30" s="335">
        <v>3.5240607893438037E-3</v>
      </c>
      <c r="G30" s="333">
        <v>7</v>
      </c>
      <c r="H30" s="335">
        <v>2.3975973334607485E-2</v>
      </c>
      <c r="I30" s="333">
        <v>0</v>
      </c>
      <c r="J30" s="331">
        <v>0</v>
      </c>
      <c r="K30" s="333">
        <v>0</v>
      </c>
      <c r="L30" s="331">
        <v>0</v>
      </c>
    </row>
    <row r="31" spans="1:12" ht="20.100000000000001" customHeight="1">
      <c r="A31" s="234" t="s">
        <v>310</v>
      </c>
      <c r="B31" s="235" t="s">
        <v>309</v>
      </c>
      <c r="C31" s="333">
        <v>0</v>
      </c>
      <c r="D31" s="331">
        <v>0</v>
      </c>
      <c r="E31" s="333">
        <v>0</v>
      </c>
      <c r="F31" s="331">
        <v>0</v>
      </c>
      <c r="G31" s="333">
        <v>0</v>
      </c>
      <c r="H31" s="331">
        <v>0</v>
      </c>
      <c r="I31" s="333">
        <v>0</v>
      </c>
      <c r="J31" s="331">
        <v>0</v>
      </c>
      <c r="K31" s="333">
        <v>0</v>
      </c>
      <c r="L31" s="331">
        <v>0</v>
      </c>
    </row>
    <row r="32" spans="1:12" ht="20.100000000000001" customHeight="1">
      <c r="A32" s="240" t="s">
        <v>327</v>
      </c>
      <c r="B32" s="241" t="s">
        <v>326</v>
      </c>
      <c r="C32" s="332">
        <v>3526</v>
      </c>
      <c r="D32" s="336">
        <v>13.6</v>
      </c>
      <c r="E32" s="332">
        <v>3302</v>
      </c>
      <c r="F32" s="336">
        <v>11.64</v>
      </c>
      <c r="G32" s="332">
        <v>1749</v>
      </c>
      <c r="H32" s="336">
        <v>5.9905681946040703</v>
      </c>
      <c r="I32" s="332">
        <v>6512</v>
      </c>
      <c r="J32" s="336">
        <v>21.71</v>
      </c>
      <c r="K32" s="332">
        <v>2081</v>
      </c>
      <c r="L32" s="336">
        <v>6.76</v>
      </c>
    </row>
    <row r="33" spans="1:12" ht="20.100000000000001" customHeight="1">
      <c r="A33" s="234" t="s">
        <v>316</v>
      </c>
      <c r="B33" s="241" t="s">
        <v>374</v>
      </c>
      <c r="C33" s="333">
        <v>0</v>
      </c>
      <c r="D33" s="331">
        <v>0</v>
      </c>
      <c r="E33" s="333">
        <v>0</v>
      </c>
      <c r="F33" s="331">
        <v>0</v>
      </c>
      <c r="G33" s="333">
        <v>0</v>
      </c>
      <c r="H33" s="331">
        <v>0</v>
      </c>
      <c r="I33" s="333">
        <v>0</v>
      </c>
      <c r="J33" s="331">
        <v>0</v>
      </c>
      <c r="K33" s="333">
        <v>0</v>
      </c>
      <c r="L33" s="331">
        <v>0</v>
      </c>
    </row>
    <row r="34" spans="1:12" ht="20.100000000000001" customHeight="1">
      <c r="A34" s="218" t="s">
        <v>312</v>
      </c>
      <c r="B34" s="219" t="s">
        <v>311</v>
      </c>
      <c r="C34" s="333">
        <v>0</v>
      </c>
      <c r="D34" s="331">
        <v>0</v>
      </c>
      <c r="E34" s="333">
        <v>0</v>
      </c>
      <c r="F34" s="331">
        <v>0</v>
      </c>
      <c r="G34" s="333">
        <v>0</v>
      </c>
      <c r="H34" s="331">
        <v>0</v>
      </c>
      <c r="I34" s="333">
        <v>0</v>
      </c>
      <c r="J34" s="331">
        <v>0</v>
      </c>
      <c r="K34" s="333">
        <v>0</v>
      </c>
      <c r="L34" s="331">
        <v>0</v>
      </c>
    </row>
    <row r="35" spans="1:12" ht="20.100000000000001" customHeight="1">
      <c r="A35" s="222" t="s">
        <v>314</v>
      </c>
      <c r="B35" s="223" t="s">
        <v>313</v>
      </c>
      <c r="C35" s="333">
        <v>0</v>
      </c>
      <c r="D35" s="331">
        <v>0</v>
      </c>
      <c r="E35" s="333">
        <v>0</v>
      </c>
      <c r="F35" s="331">
        <v>0</v>
      </c>
      <c r="G35" s="333">
        <v>0</v>
      </c>
      <c r="H35" s="331">
        <v>0</v>
      </c>
      <c r="I35" s="333">
        <v>0</v>
      </c>
      <c r="J35" s="331">
        <v>0</v>
      </c>
      <c r="K35" s="333">
        <v>0</v>
      </c>
      <c r="L35" s="331">
        <v>0</v>
      </c>
    </row>
    <row r="36" spans="1:12" ht="20.100000000000001" customHeight="1">
      <c r="A36" s="222" t="s">
        <v>318</v>
      </c>
      <c r="B36" s="223" t="s">
        <v>317</v>
      </c>
      <c r="C36" s="332">
        <v>81</v>
      </c>
      <c r="D36" s="336">
        <v>0.29848571563442755</v>
      </c>
      <c r="E36" s="332">
        <v>93</v>
      </c>
      <c r="F36" s="336">
        <v>0.32773765340897376</v>
      </c>
      <c r="G36" s="332">
        <v>58</v>
      </c>
      <c r="H36" s="336">
        <v>0.19865806477246201</v>
      </c>
      <c r="I36" s="332">
        <v>59</v>
      </c>
      <c r="J36" s="336">
        <v>0.2</v>
      </c>
      <c r="K36" s="332">
        <v>70</v>
      </c>
      <c r="L36" s="336">
        <v>0.23</v>
      </c>
    </row>
    <row r="37" spans="1:12" ht="20.100000000000001" customHeight="1">
      <c r="A37" s="337" t="s">
        <v>419</v>
      </c>
      <c r="B37" s="338" t="s">
        <v>420</v>
      </c>
      <c r="C37" s="333">
        <v>2989</v>
      </c>
      <c r="D37" s="331">
        <v>11.01</v>
      </c>
      <c r="E37" s="333">
        <v>2641</v>
      </c>
      <c r="F37" s="331">
        <v>9.31</v>
      </c>
      <c r="G37" s="333">
        <v>2577</v>
      </c>
      <c r="H37" s="331">
        <v>8.8265833261833553</v>
      </c>
      <c r="I37" s="333">
        <v>2447</v>
      </c>
      <c r="J37" s="331">
        <v>8.16</v>
      </c>
      <c r="K37" s="333">
        <v>2509</v>
      </c>
      <c r="L37" s="331">
        <v>7.59</v>
      </c>
    </row>
    <row r="38" spans="1:12" ht="15" customHeight="1">
      <c r="A38" s="339" t="s">
        <v>421</v>
      </c>
      <c r="B38" s="315"/>
      <c r="C38" s="318"/>
      <c r="D38" s="318"/>
      <c r="E38" s="318"/>
      <c r="F38" s="318"/>
      <c r="G38" s="318"/>
      <c r="H38" s="318"/>
      <c r="I38" s="318"/>
      <c r="J38" s="318"/>
      <c r="K38" s="318"/>
      <c r="L38" s="340" t="s">
        <v>422</v>
      </c>
    </row>
    <row r="39" spans="1:12" ht="15" customHeight="1">
      <c r="A39" s="339" t="s">
        <v>423</v>
      </c>
      <c r="B39" s="315"/>
      <c r="C39" s="318"/>
      <c r="D39" s="318"/>
      <c r="E39" s="318"/>
      <c r="F39" s="318"/>
      <c r="G39" s="318"/>
      <c r="H39" s="318"/>
      <c r="I39" s="318"/>
      <c r="J39" s="318"/>
      <c r="K39" s="318"/>
      <c r="L39" s="340" t="s">
        <v>424</v>
      </c>
    </row>
    <row r="40" spans="1:12">
      <c r="A40" s="314" t="s">
        <v>425</v>
      </c>
      <c r="B40" s="315"/>
      <c r="C40" s="316"/>
      <c r="D40" s="316"/>
      <c r="E40" s="316"/>
      <c r="F40" s="316"/>
      <c r="G40" s="316"/>
      <c r="H40" s="316"/>
      <c r="I40" s="316"/>
      <c r="J40" s="316"/>
      <c r="K40" s="316"/>
      <c r="L40" s="317" t="s">
        <v>426</v>
      </c>
    </row>
    <row r="41" spans="1:12">
      <c r="A41" s="341"/>
      <c r="B41" s="342"/>
      <c r="C41" s="343"/>
      <c r="D41" s="343"/>
      <c r="E41" s="343"/>
      <c r="F41" s="343"/>
      <c r="G41" s="343"/>
      <c r="H41" s="343"/>
      <c r="I41" s="343"/>
      <c r="J41" s="344"/>
      <c r="K41" s="341"/>
      <c r="L41" s="341"/>
    </row>
    <row r="42" spans="1:12" hidden="1">
      <c r="A42" s="345"/>
      <c r="B42" s="346"/>
      <c r="C42" s="347"/>
      <c r="D42" s="347">
        <v>24807273</v>
      </c>
      <c r="E42" s="347">
        <v>25373512</v>
      </c>
      <c r="F42" s="347"/>
      <c r="G42" s="347">
        <v>27136977</v>
      </c>
      <c r="H42" s="347"/>
      <c r="I42" s="347">
        <v>28376355</v>
      </c>
      <c r="J42" s="348"/>
      <c r="K42" s="345"/>
      <c r="L42" s="345">
        <v>29195895</v>
      </c>
    </row>
    <row r="43" spans="1:12">
      <c r="A43" s="345"/>
      <c r="B43" s="346"/>
      <c r="C43" s="347"/>
      <c r="D43" s="347"/>
      <c r="E43" s="347"/>
      <c r="F43" s="347"/>
      <c r="G43" s="347"/>
      <c r="H43" s="347"/>
      <c r="I43" s="347"/>
      <c r="J43" s="348"/>
      <c r="K43" s="345"/>
      <c r="L43" s="345"/>
    </row>
    <row r="44" spans="1:12">
      <c r="A44" s="345"/>
      <c r="B44" s="346"/>
      <c r="C44" s="348"/>
      <c r="D44" s="348"/>
      <c r="E44" s="348"/>
      <c r="F44" s="348"/>
      <c r="G44" s="348"/>
      <c r="H44" s="348"/>
      <c r="I44" s="348"/>
      <c r="J44" s="348"/>
      <c r="K44" s="345"/>
      <c r="L44" s="345"/>
    </row>
    <row r="45" spans="1:12">
      <c r="A45" s="345"/>
      <c r="B45" s="346"/>
      <c r="C45" s="348"/>
      <c r="D45" s="348"/>
      <c r="E45" s="348"/>
      <c r="F45" s="348"/>
      <c r="G45" s="348"/>
      <c r="H45" s="348"/>
      <c r="I45" s="348"/>
      <c r="J45" s="348"/>
      <c r="K45" s="345"/>
      <c r="L45" s="345"/>
    </row>
    <row r="46" spans="1:12">
      <c r="A46" s="345"/>
      <c r="B46" s="346"/>
      <c r="C46" s="348"/>
      <c r="D46" s="348"/>
      <c r="E46" s="348"/>
      <c r="F46" s="348"/>
      <c r="G46" s="348"/>
      <c r="H46" s="348"/>
      <c r="I46" s="348"/>
      <c r="J46" s="348"/>
      <c r="K46" s="345"/>
      <c r="L46" s="345"/>
    </row>
    <row r="47" spans="1:12">
      <c r="A47" s="345"/>
      <c r="B47" s="346"/>
      <c r="C47" s="348"/>
      <c r="D47" s="348"/>
      <c r="E47" s="348"/>
      <c r="F47" s="348"/>
      <c r="G47" s="348"/>
      <c r="H47" s="348"/>
      <c r="I47" s="348"/>
      <c r="J47" s="348"/>
      <c r="K47" s="345"/>
      <c r="L47" s="345"/>
    </row>
    <row r="48" spans="1:12">
      <c r="A48" s="345"/>
      <c r="B48" s="346"/>
      <c r="C48" s="348"/>
      <c r="D48" s="348"/>
      <c r="E48" s="348"/>
      <c r="F48" s="348"/>
      <c r="G48" s="348"/>
      <c r="H48" s="348"/>
      <c r="I48" s="348"/>
      <c r="J48" s="348"/>
      <c r="K48" s="345"/>
      <c r="L48" s="345"/>
    </row>
    <row r="49" spans="1:12">
      <c r="A49" s="345"/>
      <c r="B49" s="346"/>
      <c r="C49" s="348"/>
      <c r="D49" s="348"/>
      <c r="E49" s="348"/>
      <c r="F49" s="348"/>
      <c r="G49" s="348"/>
      <c r="H49" s="348"/>
      <c r="I49" s="348"/>
      <c r="J49" s="348"/>
      <c r="K49" s="345"/>
      <c r="L49" s="345"/>
    </row>
    <row r="50" spans="1:12">
      <c r="A50" s="345"/>
      <c r="B50" s="346"/>
      <c r="C50" s="348"/>
      <c r="D50" s="348"/>
      <c r="E50" s="348"/>
      <c r="F50" s="348"/>
      <c r="G50" s="348"/>
      <c r="H50" s="348"/>
      <c r="I50" s="348"/>
      <c r="J50" s="348"/>
      <c r="K50" s="345"/>
      <c r="L50" s="345"/>
    </row>
    <row r="51" spans="1:12">
      <c r="A51" s="345"/>
      <c r="B51" s="346"/>
      <c r="C51" s="348"/>
      <c r="D51" s="348"/>
      <c r="E51" s="348"/>
      <c r="F51" s="348"/>
      <c r="G51" s="348"/>
      <c r="H51" s="348"/>
      <c r="I51" s="348"/>
      <c r="J51" s="348"/>
      <c r="K51" s="345"/>
      <c r="L51" s="345"/>
    </row>
    <row r="52" spans="1:12">
      <c r="A52" s="345"/>
      <c r="B52" s="346"/>
      <c r="C52" s="348"/>
      <c r="D52" s="348"/>
      <c r="E52" s="348"/>
      <c r="F52" s="348"/>
      <c r="G52" s="348"/>
      <c r="H52" s="348"/>
      <c r="I52" s="348"/>
      <c r="J52" s="348"/>
      <c r="K52" s="345"/>
      <c r="L52" s="345"/>
    </row>
    <row r="53" spans="1:12">
      <c r="A53" s="345"/>
      <c r="B53" s="346"/>
      <c r="C53" s="348"/>
      <c r="D53" s="348"/>
      <c r="E53" s="348"/>
      <c r="F53" s="348"/>
      <c r="G53" s="348"/>
      <c r="H53" s="348"/>
      <c r="I53" s="348"/>
      <c r="J53" s="348"/>
      <c r="K53" s="345"/>
      <c r="L53" s="345"/>
    </row>
    <row r="54" spans="1:12">
      <c r="A54" s="345"/>
      <c r="B54" s="346"/>
      <c r="C54" s="348"/>
      <c r="D54" s="348"/>
      <c r="E54" s="348"/>
      <c r="F54" s="348"/>
      <c r="G54" s="348"/>
      <c r="H54" s="348"/>
      <c r="I54" s="348"/>
      <c r="J54" s="348"/>
      <c r="K54" s="345"/>
      <c r="L54" s="345"/>
    </row>
    <row r="55" spans="1:12">
      <c r="A55" s="345"/>
      <c r="B55" s="346"/>
      <c r="C55" s="348"/>
      <c r="D55" s="348"/>
      <c r="E55" s="348"/>
      <c r="F55" s="348"/>
      <c r="G55" s="348"/>
      <c r="H55" s="348"/>
      <c r="I55" s="348"/>
      <c r="J55" s="348"/>
      <c r="K55" s="345"/>
      <c r="L55" s="345"/>
    </row>
    <row r="56" spans="1:12">
      <c r="A56" s="345"/>
      <c r="B56" s="346"/>
      <c r="C56" s="348"/>
      <c r="D56" s="348"/>
      <c r="E56" s="348"/>
      <c r="F56" s="348"/>
      <c r="G56" s="348"/>
      <c r="H56" s="348"/>
      <c r="I56" s="348"/>
      <c r="J56" s="348"/>
      <c r="K56" s="345"/>
      <c r="L56" s="345"/>
    </row>
    <row r="57" spans="1:12">
      <c r="A57" s="345"/>
      <c r="B57" s="346"/>
      <c r="C57" s="348"/>
      <c r="D57" s="348"/>
      <c r="E57" s="348"/>
      <c r="F57" s="348"/>
      <c r="G57" s="348"/>
      <c r="H57" s="348"/>
      <c r="I57" s="348"/>
      <c r="J57" s="348"/>
      <c r="K57" s="345"/>
      <c r="L57" s="345"/>
    </row>
    <row r="58" spans="1:12">
      <c r="A58" s="345"/>
      <c r="B58" s="346"/>
      <c r="C58" s="348"/>
      <c r="D58" s="348"/>
      <c r="E58" s="348"/>
      <c r="F58" s="348"/>
      <c r="G58" s="348"/>
      <c r="H58" s="348"/>
      <c r="I58" s="348"/>
      <c r="J58" s="348"/>
      <c r="K58" s="345"/>
      <c r="L58" s="345"/>
    </row>
    <row r="59" spans="1:12">
      <c r="A59" s="345"/>
      <c r="B59" s="346"/>
      <c r="C59" s="348"/>
      <c r="D59" s="348"/>
      <c r="E59" s="348"/>
      <c r="F59" s="348"/>
      <c r="G59" s="348"/>
      <c r="H59" s="348"/>
      <c r="I59" s="348"/>
      <c r="J59" s="348"/>
      <c r="K59" s="345"/>
      <c r="L59" s="345"/>
    </row>
    <row r="60" spans="1:12">
      <c r="A60" s="345"/>
      <c r="B60" s="346"/>
      <c r="C60" s="348"/>
      <c r="D60" s="348"/>
      <c r="E60" s="348"/>
      <c r="F60" s="348"/>
      <c r="G60" s="348"/>
      <c r="H60" s="348"/>
      <c r="I60" s="348"/>
      <c r="J60" s="348"/>
      <c r="K60" s="345"/>
      <c r="L60" s="345"/>
    </row>
    <row r="61" spans="1:12">
      <c r="A61" s="345"/>
      <c r="B61" s="346"/>
      <c r="C61" s="348"/>
      <c r="D61" s="348"/>
      <c r="E61" s="348"/>
      <c r="F61" s="348"/>
      <c r="G61" s="348"/>
      <c r="H61" s="348"/>
      <c r="I61" s="348"/>
      <c r="J61" s="348"/>
      <c r="K61" s="345"/>
      <c r="L61" s="345"/>
    </row>
    <row r="62" spans="1:12">
      <c r="A62" s="345"/>
      <c r="B62" s="346"/>
      <c r="C62" s="348"/>
      <c r="D62" s="348"/>
      <c r="E62" s="348"/>
      <c r="F62" s="348"/>
      <c r="G62" s="348"/>
      <c r="H62" s="348"/>
      <c r="I62" s="348"/>
      <c r="J62" s="348"/>
      <c r="K62" s="345"/>
      <c r="L62" s="345"/>
    </row>
    <row r="63" spans="1:12">
      <c r="A63" s="345"/>
      <c r="B63" s="346"/>
      <c r="C63" s="348"/>
      <c r="D63" s="348"/>
      <c r="E63" s="348"/>
      <c r="F63" s="348"/>
      <c r="G63" s="348"/>
      <c r="H63" s="348"/>
      <c r="I63" s="348"/>
      <c r="J63" s="348"/>
      <c r="K63" s="345"/>
      <c r="L63" s="345"/>
    </row>
    <row r="64" spans="1:12">
      <c r="A64" s="345"/>
      <c r="B64" s="346"/>
      <c r="C64" s="348"/>
      <c r="D64" s="348"/>
      <c r="E64" s="348"/>
      <c r="F64" s="348"/>
      <c r="G64" s="348"/>
      <c r="H64" s="348"/>
      <c r="I64" s="348"/>
      <c r="J64" s="348"/>
      <c r="K64" s="345"/>
      <c r="L64" s="345"/>
    </row>
    <row r="65" spans="1:12">
      <c r="A65" s="345"/>
      <c r="B65" s="346"/>
      <c r="C65" s="348"/>
      <c r="D65" s="348"/>
      <c r="E65" s="348"/>
      <c r="F65" s="348"/>
      <c r="G65" s="348"/>
      <c r="H65" s="348"/>
      <c r="I65" s="348"/>
      <c r="J65" s="348"/>
      <c r="K65" s="345"/>
      <c r="L65" s="345"/>
    </row>
    <row r="66" spans="1:12">
      <c r="A66" s="345"/>
      <c r="B66" s="346"/>
      <c r="C66" s="348"/>
      <c r="D66" s="348"/>
      <c r="E66" s="348"/>
      <c r="F66" s="348"/>
      <c r="G66" s="348"/>
      <c r="H66" s="348"/>
      <c r="I66" s="348"/>
      <c r="J66" s="348"/>
      <c r="K66" s="345"/>
      <c r="L66" s="345"/>
    </row>
    <row r="67" spans="1:12">
      <c r="A67" s="345"/>
      <c r="B67" s="346"/>
      <c r="C67" s="348"/>
      <c r="D67" s="348"/>
      <c r="E67" s="348"/>
      <c r="F67" s="348"/>
      <c r="G67" s="348"/>
      <c r="H67" s="348"/>
      <c r="I67" s="348"/>
      <c r="J67" s="348"/>
      <c r="K67" s="345"/>
      <c r="L67" s="345"/>
    </row>
    <row r="68" spans="1:12">
      <c r="A68" s="345"/>
      <c r="B68" s="346"/>
      <c r="C68" s="348"/>
      <c r="D68" s="348"/>
      <c r="E68" s="348"/>
      <c r="F68" s="348"/>
      <c r="G68" s="348"/>
      <c r="H68" s="348"/>
      <c r="I68" s="348"/>
      <c r="J68" s="348"/>
      <c r="K68" s="345"/>
      <c r="L68" s="345"/>
    </row>
    <row r="69" spans="1:12">
      <c r="A69" s="345"/>
      <c r="B69" s="346"/>
      <c r="C69" s="348"/>
      <c r="D69" s="348"/>
      <c r="E69" s="348"/>
      <c r="F69" s="348"/>
      <c r="G69" s="348"/>
      <c r="H69" s="348"/>
      <c r="I69" s="348"/>
      <c r="J69" s="348"/>
      <c r="K69" s="345"/>
      <c r="L69" s="345"/>
    </row>
    <row r="70" spans="1:12">
      <c r="A70" s="345"/>
      <c r="B70" s="346"/>
      <c r="C70" s="348"/>
      <c r="D70" s="348"/>
      <c r="E70" s="348"/>
      <c r="F70" s="348"/>
      <c r="G70" s="348"/>
      <c r="H70" s="348"/>
      <c r="I70" s="348"/>
      <c r="J70" s="348"/>
      <c r="K70" s="345"/>
      <c r="L70" s="345"/>
    </row>
    <row r="71" spans="1:12">
      <c r="A71" s="345"/>
      <c r="B71" s="346"/>
      <c r="C71" s="348"/>
      <c r="D71" s="348"/>
      <c r="E71" s="348"/>
      <c r="F71" s="348"/>
      <c r="G71" s="348"/>
      <c r="H71" s="348"/>
      <c r="I71" s="348"/>
      <c r="J71" s="348"/>
      <c r="K71" s="345"/>
      <c r="L71" s="345"/>
    </row>
    <row r="72" spans="1:12">
      <c r="A72" s="345"/>
      <c r="B72" s="346"/>
      <c r="C72" s="348"/>
      <c r="D72" s="348"/>
      <c r="E72" s="348"/>
      <c r="F72" s="348"/>
      <c r="G72" s="348"/>
      <c r="H72" s="348"/>
      <c r="I72" s="348"/>
      <c r="J72" s="348"/>
      <c r="K72" s="345"/>
      <c r="L72" s="345"/>
    </row>
    <row r="73" spans="1:12">
      <c r="A73" s="345"/>
      <c r="B73" s="346"/>
      <c r="C73" s="348"/>
      <c r="D73" s="348"/>
      <c r="E73" s="348"/>
      <c r="F73" s="348"/>
      <c r="G73" s="348"/>
      <c r="H73" s="348"/>
      <c r="I73" s="348"/>
      <c r="J73" s="348"/>
      <c r="K73" s="345"/>
      <c r="L73" s="345"/>
    </row>
    <row r="74" spans="1:12">
      <c r="A74" s="345"/>
      <c r="B74" s="346"/>
      <c r="C74" s="348"/>
      <c r="D74" s="348"/>
      <c r="E74" s="348"/>
      <c r="F74" s="348"/>
      <c r="G74" s="348"/>
      <c r="H74" s="348"/>
      <c r="I74" s="348"/>
      <c r="J74" s="348"/>
      <c r="K74" s="345"/>
      <c r="L74" s="345"/>
    </row>
    <row r="75" spans="1:12">
      <c r="A75" s="345"/>
      <c r="B75" s="346"/>
      <c r="C75" s="348"/>
      <c r="D75" s="348"/>
      <c r="E75" s="348"/>
      <c r="F75" s="348"/>
      <c r="G75" s="348"/>
      <c r="H75" s="348"/>
      <c r="I75" s="348"/>
      <c r="J75" s="348"/>
      <c r="K75" s="345"/>
      <c r="L75" s="345"/>
    </row>
    <row r="76" spans="1:12">
      <c r="A76" s="345"/>
      <c r="B76" s="346"/>
      <c r="C76" s="348"/>
      <c r="D76" s="348"/>
      <c r="E76" s="348"/>
      <c r="F76" s="348"/>
      <c r="G76" s="348"/>
      <c r="H76" s="348"/>
      <c r="I76" s="348"/>
      <c r="J76" s="348"/>
      <c r="K76" s="345"/>
      <c r="L76" s="345"/>
    </row>
    <row r="77" spans="1:12">
      <c r="A77" s="345"/>
      <c r="B77" s="346"/>
      <c r="C77" s="348"/>
      <c r="D77" s="348"/>
      <c r="E77" s="348"/>
      <c r="F77" s="348"/>
      <c r="G77" s="348"/>
      <c r="H77" s="348"/>
      <c r="I77" s="348"/>
      <c r="J77" s="348"/>
      <c r="K77" s="345"/>
      <c r="L77" s="345"/>
    </row>
    <row r="78" spans="1:12">
      <c r="A78" s="345"/>
      <c r="B78" s="346"/>
      <c r="C78" s="348"/>
      <c r="D78" s="348"/>
      <c r="E78" s="348"/>
      <c r="F78" s="348"/>
      <c r="G78" s="348"/>
      <c r="H78" s="348"/>
      <c r="I78" s="348"/>
      <c r="J78" s="348"/>
      <c r="K78" s="345"/>
      <c r="L78" s="345"/>
    </row>
    <row r="79" spans="1:12">
      <c r="A79" s="345"/>
      <c r="B79" s="346"/>
      <c r="C79" s="348"/>
      <c r="D79" s="348"/>
      <c r="E79" s="348"/>
      <c r="F79" s="348"/>
      <c r="G79" s="348"/>
      <c r="H79" s="348"/>
      <c r="I79" s="348"/>
      <c r="J79" s="348"/>
      <c r="K79" s="345"/>
      <c r="L79" s="345"/>
    </row>
    <row r="80" spans="1:12">
      <c r="A80" s="345"/>
      <c r="B80" s="346"/>
      <c r="C80" s="348"/>
      <c r="D80" s="348"/>
      <c r="E80" s="348"/>
      <c r="F80" s="348"/>
      <c r="G80" s="348"/>
      <c r="H80" s="348"/>
      <c r="I80" s="348"/>
      <c r="J80" s="348"/>
      <c r="K80" s="345"/>
      <c r="L80" s="345"/>
    </row>
    <row r="81" spans="1:12">
      <c r="A81" s="345"/>
      <c r="B81" s="346"/>
      <c r="C81" s="348"/>
      <c r="D81" s="348"/>
      <c r="E81" s="348"/>
      <c r="F81" s="348"/>
      <c r="G81" s="348"/>
      <c r="H81" s="348"/>
      <c r="I81" s="348"/>
      <c r="J81" s="348"/>
      <c r="K81" s="345"/>
      <c r="L81" s="345"/>
    </row>
    <row r="82" spans="1:12">
      <c r="A82" s="345"/>
      <c r="B82" s="346"/>
      <c r="C82" s="348"/>
      <c r="D82" s="348"/>
      <c r="E82" s="348"/>
      <c r="F82" s="348"/>
      <c r="G82" s="348"/>
      <c r="H82" s="348"/>
      <c r="I82" s="348"/>
      <c r="J82" s="348"/>
      <c r="K82" s="345"/>
      <c r="L82" s="345"/>
    </row>
    <row r="83" spans="1:12">
      <c r="A83" s="345"/>
      <c r="B83" s="346"/>
      <c r="C83" s="348"/>
      <c r="D83" s="348"/>
      <c r="E83" s="348"/>
      <c r="F83" s="348"/>
      <c r="G83" s="348"/>
      <c r="H83" s="348"/>
      <c r="I83" s="348"/>
      <c r="J83" s="348"/>
      <c r="K83" s="345"/>
      <c r="L83" s="345"/>
    </row>
    <row r="84" spans="1:12">
      <c r="A84" s="345"/>
      <c r="B84" s="346"/>
      <c r="C84" s="348"/>
      <c r="D84" s="348"/>
      <c r="E84" s="348"/>
      <c r="F84" s="348"/>
      <c r="G84" s="348"/>
      <c r="H84" s="348"/>
      <c r="I84" s="348"/>
      <c r="J84" s="348"/>
      <c r="K84" s="345"/>
      <c r="L84" s="345"/>
    </row>
    <row r="85" spans="1:12">
      <c r="A85" s="345"/>
      <c r="B85" s="346"/>
      <c r="C85" s="348"/>
      <c r="D85" s="348"/>
      <c r="E85" s="348"/>
      <c r="F85" s="348"/>
      <c r="G85" s="348"/>
      <c r="H85" s="348"/>
      <c r="I85" s="348"/>
      <c r="J85" s="348"/>
      <c r="K85" s="345"/>
      <c r="L85" s="345"/>
    </row>
    <row r="86" spans="1:12">
      <c r="A86" s="345"/>
      <c r="B86" s="346"/>
      <c r="C86" s="348"/>
      <c r="D86" s="348"/>
      <c r="E86" s="348"/>
      <c r="F86" s="348"/>
      <c r="G86" s="348"/>
      <c r="H86" s="348"/>
      <c r="I86" s="348"/>
      <c r="J86" s="348"/>
      <c r="K86" s="345"/>
      <c r="L86" s="345"/>
    </row>
    <row r="87" spans="1:12">
      <c r="A87" s="345"/>
      <c r="B87" s="346"/>
      <c r="C87" s="348"/>
      <c r="D87" s="348"/>
      <c r="E87" s="348"/>
      <c r="F87" s="348"/>
      <c r="G87" s="348"/>
      <c r="H87" s="348"/>
      <c r="I87" s="348"/>
      <c r="J87" s="348"/>
      <c r="K87" s="345"/>
      <c r="L87" s="345"/>
    </row>
    <row r="88" spans="1:12">
      <c r="A88" s="345"/>
      <c r="B88" s="346"/>
      <c r="C88" s="348"/>
      <c r="D88" s="348"/>
      <c r="E88" s="348"/>
      <c r="F88" s="348"/>
      <c r="G88" s="348"/>
      <c r="H88" s="348"/>
      <c r="I88" s="348"/>
      <c r="J88" s="348"/>
      <c r="K88" s="345"/>
      <c r="L88" s="345"/>
    </row>
    <row r="89" spans="1:12">
      <c r="A89" s="345"/>
      <c r="B89" s="346"/>
      <c r="C89" s="348"/>
      <c r="D89" s="348"/>
      <c r="E89" s="348"/>
      <c r="F89" s="348"/>
      <c r="G89" s="348"/>
      <c r="H89" s="348"/>
      <c r="I89" s="348"/>
      <c r="J89" s="348"/>
      <c r="K89" s="345"/>
      <c r="L89" s="345"/>
    </row>
    <row r="90" spans="1:12">
      <c r="A90" s="345"/>
      <c r="B90" s="346"/>
      <c r="C90" s="348"/>
      <c r="D90" s="348"/>
      <c r="E90" s="348"/>
      <c r="F90" s="348"/>
      <c r="G90" s="348"/>
      <c r="H90" s="348"/>
      <c r="I90" s="348"/>
      <c r="J90" s="348"/>
      <c r="K90" s="345"/>
      <c r="L90" s="345"/>
    </row>
    <row r="91" spans="1:12">
      <c r="A91" s="345"/>
      <c r="B91" s="346"/>
      <c r="C91" s="348"/>
      <c r="D91" s="348"/>
      <c r="E91" s="348"/>
      <c r="F91" s="348"/>
      <c r="G91" s="348"/>
      <c r="H91" s="348"/>
      <c r="I91" s="348"/>
      <c r="J91" s="348"/>
      <c r="K91" s="345"/>
      <c r="L91" s="345"/>
    </row>
    <row r="92" spans="1:12">
      <c r="A92" s="345"/>
      <c r="B92" s="346"/>
      <c r="C92" s="348"/>
      <c r="D92" s="348"/>
      <c r="E92" s="348"/>
      <c r="F92" s="348"/>
      <c r="G92" s="348"/>
      <c r="H92" s="348"/>
      <c r="I92" s="348"/>
      <c r="J92" s="348"/>
      <c r="K92" s="345"/>
      <c r="L92" s="345"/>
    </row>
    <row r="93" spans="1:12">
      <c r="A93" s="345"/>
      <c r="B93" s="346"/>
      <c r="C93" s="348"/>
      <c r="D93" s="348"/>
      <c r="E93" s="348"/>
      <c r="F93" s="348"/>
      <c r="G93" s="348"/>
      <c r="H93" s="348"/>
      <c r="I93" s="348"/>
      <c r="J93" s="348"/>
      <c r="K93" s="345"/>
      <c r="L93" s="345"/>
    </row>
    <row r="94" spans="1:12">
      <c r="A94" s="345"/>
      <c r="B94" s="346"/>
      <c r="C94" s="348"/>
      <c r="D94" s="348"/>
      <c r="E94" s="348"/>
      <c r="F94" s="348"/>
      <c r="G94" s="348"/>
      <c r="H94" s="348"/>
      <c r="I94" s="348"/>
      <c r="J94" s="348"/>
      <c r="K94" s="345"/>
      <c r="L94" s="345"/>
    </row>
    <row r="95" spans="1:12">
      <c r="A95" s="345"/>
      <c r="B95" s="346"/>
      <c r="C95" s="348"/>
      <c r="D95" s="348"/>
      <c r="E95" s="348"/>
      <c r="F95" s="348"/>
      <c r="G95" s="348"/>
      <c r="H95" s="348"/>
      <c r="I95" s="348"/>
      <c r="J95" s="348"/>
      <c r="K95" s="345"/>
      <c r="L95" s="345"/>
    </row>
    <row r="96" spans="1:12">
      <c r="A96" s="345"/>
      <c r="B96" s="346"/>
      <c r="C96" s="348"/>
      <c r="D96" s="348"/>
      <c r="E96" s="348"/>
      <c r="F96" s="348"/>
      <c r="G96" s="348"/>
      <c r="H96" s="348"/>
      <c r="I96" s="348"/>
      <c r="J96" s="348"/>
      <c r="K96" s="345"/>
      <c r="L96" s="345"/>
    </row>
    <row r="97" spans="1:12">
      <c r="A97" s="345"/>
      <c r="B97" s="346"/>
      <c r="C97" s="348"/>
      <c r="D97" s="348"/>
      <c r="E97" s="348"/>
      <c r="F97" s="348"/>
      <c r="G97" s="348"/>
      <c r="H97" s="348"/>
      <c r="I97" s="348"/>
      <c r="J97" s="348"/>
      <c r="K97" s="345"/>
      <c r="L97" s="345"/>
    </row>
    <row r="98" spans="1:12">
      <c r="A98" s="345"/>
      <c r="B98" s="346"/>
      <c r="C98" s="348"/>
      <c r="D98" s="348"/>
      <c r="E98" s="348"/>
      <c r="F98" s="348"/>
      <c r="G98" s="348"/>
      <c r="H98" s="348"/>
      <c r="I98" s="348"/>
      <c r="J98" s="348"/>
      <c r="K98" s="345"/>
      <c r="L98" s="345"/>
    </row>
    <row r="99" spans="1:12">
      <c r="A99" s="345"/>
      <c r="B99" s="346"/>
      <c r="C99" s="348"/>
      <c r="D99" s="348"/>
      <c r="E99" s="348"/>
      <c r="F99" s="348"/>
      <c r="G99" s="348"/>
      <c r="H99" s="348"/>
      <c r="I99" s="348"/>
      <c r="J99" s="348"/>
      <c r="K99" s="345"/>
      <c r="L99" s="345"/>
    </row>
    <row r="100" spans="1:12">
      <c r="A100" s="345"/>
      <c r="B100" s="346"/>
      <c r="C100" s="348"/>
      <c r="D100" s="348"/>
      <c r="E100" s="348"/>
      <c r="F100" s="348"/>
      <c r="G100" s="348"/>
      <c r="H100" s="348"/>
      <c r="I100" s="348"/>
      <c r="J100" s="348"/>
      <c r="K100" s="345"/>
      <c r="L100" s="345"/>
    </row>
    <row r="101" spans="1:12">
      <c r="A101" s="345"/>
      <c r="B101" s="346"/>
      <c r="C101" s="348"/>
      <c r="D101" s="348"/>
      <c r="E101" s="348"/>
      <c r="F101" s="348"/>
      <c r="G101" s="348"/>
      <c r="H101" s="348"/>
      <c r="I101" s="348"/>
      <c r="J101" s="348"/>
      <c r="K101" s="345"/>
      <c r="L101" s="345"/>
    </row>
    <row r="102" spans="1:12">
      <c r="A102" s="345"/>
      <c r="B102" s="346"/>
      <c r="C102" s="348"/>
      <c r="D102" s="348"/>
      <c r="E102" s="348"/>
      <c r="F102" s="348"/>
      <c r="G102" s="348"/>
      <c r="H102" s="348"/>
      <c r="I102" s="348"/>
      <c r="J102" s="348"/>
      <c r="K102" s="345"/>
      <c r="L102" s="345"/>
    </row>
    <row r="103" spans="1:12">
      <c r="A103" s="345"/>
      <c r="B103" s="346"/>
      <c r="C103" s="348"/>
      <c r="D103" s="348"/>
      <c r="E103" s="348"/>
      <c r="F103" s="348"/>
      <c r="G103" s="348"/>
      <c r="H103" s="348"/>
      <c r="I103" s="348"/>
      <c r="J103" s="348"/>
      <c r="K103" s="345"/>
      <c r="L103" s="345"/>
    </row>
  </sheetData>
  <mergeCells count="7">
    <mergeCell ref="A1:L1"/>
    <mergeCell ref="A2:L2"/>
    <mergeCell ref="C4:D4"/>
    <mergeCell ref="E4:F4"/>
    <mergeCell ref="G4:H4"/>
    <mergeCell ref="I4:J4"/>
    <mergeCell ref="K4:L4"/>
  </mergeCells>
  <printOptions horizontalCentered="1" verticalCentered="1" gridLinesSet="0"/>
  <pageMargins left="0.39370078740157483" right="0.39370078740157483" top="0.59055118110236227" bottom="0.39370078740157483" header="0.51181102362204722" footer="0.51181102362204722"/>
  <pageSetup paperSize="9" scale="70" orientation="landscape" horizontalDpi="4294967292" verticalDpi="4294967292"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792B-B639-4783-BECA-E193C223DEFF}">
  <dimension ref="A1:X34"/>
  <sheetViews>
    <sheetView showGridLines="0" zoomScale="75" zoomScaleNormal="75" workbookViewId="0">
      <selection activeCell="C9" sqref="C9"/>
    </sheetView>
  </sheetViews>
  <sheetFormatPr defaultColWidth="9" defaultRowHeight="15.75"/>
  <cols>
    <col min="1" max="1" width="13.140625" style="350" customWidth="1"/>
    <col min="2" max="2" width="10.42578125" style="350" customWidth="1"/>
    <col min="3" max="3" width="7.5703125" style="350" customWidth="1"/>
    <col min="4" max="4" width="13.28515625" style="350" customWidth="1"/>
    <col min="5" max="18" width="7.28515625" style="350" customWidth="1"/>
    <col min="19" max="19" width="9" style="349" hidden="1" customWidth="1"/>
    <col min="20" max="20" width="8" style="350" hidden="1" customWidth="1"/>
    <col min="21" max="21" width="17.42578125" style="350" hidden="1" customWidth="1"/>
    <col min="22" max="23" width="8" style="350" hidden="1" customWidth="1"/>
    <col min="24" max="24" width="19.42578125" style="350" hidden="1" customWidth="1"/>
    <col min="25" max="16384" width="9" style="350"/>
  </cols>
  <sheetData>
    <row r="1" spans="1:24" ht="22.5" customHeight="1">
      <c r="A1" s="5079" t="s">
        <v>427</v>
      </c>
      <c r="B1" s="5079"/>
      <c r="C1" s="5079"/>
      <c r="D1" s="5079"/>
      <c r="E1" s="5079"/>
      <c r="F1" s="5079"/>
      <c r="G1" s="5079"/>
      <c r="H1" s="5079"/>
      <c r="I1" s="5079"/>
      <c r="J1" s="5079"/>
      <c r="K1" s="5079"/>
      <c r="L1" s="5079"/>
      <c r="M1" s="5079"/>
      <c r="N1" s="5079"/>
      <c r="O1" s="5079"/>
      <c r="P1" s="5079"/>
      <c r="Q1" s="5079"/>
      <c r="R1" s="5079"/>
    </row>
    <row r="2" spans="1:24">
      <c r="A2" s="5080" t="s">
        <v>428</v>
      </c>
      <c r="B2" s="5080"/>
      <c r="C2" s="5080"/>
      <c r="D2" s="5080"/>
      <c r="E2" s="5080"/>
      <c r="F2" s="5080"/>
      <c r="G2" s="5080"/>
      <c r="H2" s="5080"/>
      <c r="I2" s="5080"/>
      <c r="J2" s="5080"/>
      <c r="K2" s="5080"/>
      <c r="L2" s="5080"/>
      <c r="M2" s="5080"/>
      <c r="N2" s="5080"/>
      <c r="O2" s="5080"/>
      <c r="P2" s="5080"/>
      <c r="Q2" s="5080"/>
      <c r="R2" s="5080"/>
    </row>
    <row r="3" spans="1:24">
      <c r="A3" s="351" t="s">
        <v>429</v>
      </c>
      <c r="B3" s="352"/>
      <c r="C3" s="353"/>
      <c r="D3" s="353"/>
      <c r="E3" s="353"/>
      <c r="F3" s="353"/>
      <c r="G3" s="353"/>
      <c r="H3" s="353"/>
      <c r="I3" s="353"/>
      <c r="J3" s="353"/>
      <c r="K3" s="353"/>
      <c r="L3" s="353"/>
      <c r="M3" s="353"/>
      <c r="N3" s="353"/>
      <c r="O3" s="353"/>
      <c r="P3" s="353"/>
      <c r="Q3" s="353"/>
      <c r="R3" s="353" t="s">
        <v>430</v>
      </c>
    </row>
    <row r="4" spans="1:24" ht="15.75" customHeight="1">
      <c r="A4" s="354"/>
      <c r="B4" s="355"/>
      <c r="C4" s="356" t="s">
        <v>431</v>
      </c>
      <c r="D4" s="5081" t="s">
        <v>432</v>
      </c>
      <c r="E4" s="5083" t="s">
        <v>433</v>
      </c>
      <c r="F4" s="5084"/>
      <c r="G4" s="5085"/>
      <c r="H4" s="5085"/>
      <c r="I4" s="5085"/>
      <c r="J4" s="5085"/>
      <c r="K4" s="5085"/>
      <c r="L4" s="5086"/>
      <c r="M4" s="5083" t="s">
        <v>434</v>
      </c>
      <c r="N4" s="5090"/>
      <c r="O4" s="5091"/>
      <c r="P4" s="5083" t="s">
        <v>435</v>
      </c>
      <c r="Q4" s="5090"/>
      <c r="R4" s="5091"/>
    </row>
    <row r="5" spans="1:24">
      <c r="A5" s="357"/>
      <c r="B5" s="358"/>
      <c r="C5" s="359" t="s">
        <v>408</v>
      </c>
      <c r="D5" s="5082"/>
      <c r="E5" s="5087"/>
      <c r="F5" s="5088"/>
      <c r="G5" s="5088"/>
      <c r="H5" s="5088"/>
      <c r="I5" s="5088"/>
      <c r="J5" s="5088"/>
      <c r="K5" s="5088"/>
      <c r="L5" s="5089"/>
      <c r="M5" s="5092"/>
      <c r="N5" s="5093"/>
      <c r="O5" s="5094"/>
      <c r="P5" s="5092"/>
      <c r="Q5" s="5093"/>
      <c r="R5" s="5094"/>
    </row>
    <row r="6" spans="1:24">
      <c r="A6" s="360" t="s">
        <v>147</v>
      </c>
      <c r="B6" s="361" t="s">
        <v>148</v>
      </c>
      <c r="C6" s="359" t="s">
        <v>96</v>
      </c>
      <c r="D6" s="5082"/>
      <c r="E6" s="5077" t="s">
        <v>436</v>
      </c>
      <c r="F6" s="5075" t="s">
        <v>383</v>
      </c>
      <c r="G6" s="5075" t="s">
        <v>437</v>
      </c>
      <c r="H6" s="5075" t="s">
        <v>438</v>
      </c>
      <c r="I6" s="5075" t="s">
        <v>439</v>
      </c>
      <c r="J6" s="5075" t="s">
        <v>440</v>
      </c>
      <c r="K6" s="5075" t="s">
        <v>441</v>
      </c>
      <c r="L6" s="5077" t="s">
        <v>442</v>
      </c>
      <c r="M6" s="362" t="s">
        <v>392</v>
      </c>
      <c r="N6" s="362" t="s">
        <v>443</v>
      </c>
      <c r="O6" s="362" t="s">
        <v>95</v>
      </c>
      <c r="P6" s="362" t="s">
        <v>392</v>
      </c>
      <c r="Q6" s="362" t="s">
        <v>443</v>
      </c>
      <c r="R6" s="359" t="s">
        <v>95</v>
      </c>
    </row>
    <row r="7" spans="1:24" ht="44.25" customHeight="1">
      <c r="A7" s="363"/>
      <c r="B7" s="364"/>
      <c r="C7" s="365" t="s">
        <v>444</v>
      </c>
      <c r="D7" s="366" t="s">
        <v>232</v>
      </c>
      <c r="E7" s="5078"/>
      <c r="F7" s="5076"/>
      <c r="G7" s="5076"/>
      <c r="H7" s="5076"/>
      <c r="I7" s="5076"/>
      <c r="J7" s="5076"/>
      <c r="K7" s="5076"/>
      <c r="L7" s="5078"/>
      <c r="M7" s="367" t="s">
        <v>395</v>
      </c>
      <c r="N7" s="367" t="s">
        <v>396</v>
      </c>
      <c r="O7" s="367" t="s">
        <v>397</v>
      </c>
      <c r="P7" s="367" t="s">
        <v>395</v>
      </c>
      <c r="Q7" s="367" t="s">
        <v>396</v>
      </c>
      <c r="R7" s="365" t="s">
        <v>397</v>
      </c>
    </row>
    <row r="8" spans="1:24" ht="18" customHeight="1">
      <c r="A8" s="368" t="s">
        <v>55</v>
      </c>
      <c r="B8" s="369" t="s">
        <v>56</v>
      </c>
      <c r="C8" s="370">
        <f>O8+R8</f>
        <v>605</v>
      </c>
      <c r="D8" s="371">
        <f t="shared" ref="D8:D28" si="0">C8/X8*100000</f>
        <v>7.839359727744867</v>
      </c>
      <c r="E8" s="372">
        <v>2</v>
      </c>
      <c r="F8" s="372">
        <v>8</v>
      </c>
      <c r="G8" s="370">
        <v>122</v>
      </c>
      <c r="H8" s="370">
        <v>180</v>
      </c>
      <c r="I8" s="370">
        <v>79</v>
      </c>
      <c r="J8" s="370">
        <v>83</v>
      </c>
      <c r="K8" s="370">
        <v>60</v>
      </c>
      <c r="L8" s="370">
        <v>71</v>
      </c>
      <c r="M8" s="370">
        <v>196</v>
      </c>
      <c r="N8" s="370">
        <v>96</v>
      </c>
      <c r="O8" s="373">
        <f t="shared" ref="O8:O28" si="1">M8+N8</f>
        <v>292</v>
      </c>
      <c r="P8" s="370">
        <v>207</v>
      </c>
      <c r="Q8" s="370">
        <v>106</v>
      </c>
      <c r="R8" s="370">
        <f t="shared" ref="R8:R28" si="2">SUM(P8:Q8)</f>
        <v>313</v>
      </c>
      <c r="S8" s="374">
        <f t="shared" ref="S8:S28" si="3">SUM(E8:L8)</f>
        <v>605</v>
      </c>
      <c r="T8" s="350">
        <f t="shared" ref="T8:T28" si="4">S8-C8</f>
        <v>0</v>
      </c>
      <c r="X8" s="350">
        <v>7717467</v>
      </c>
    </row>
    <row r="9" spans="1:24" ht="18" customHeight="1">
      <c r="A9" s="375" t="s">
        <v>158</v>
      </c>
      <c r="B9" s="376" t="s">
        <v>58</v>
      </c>
      <c r="C9" s="370">
        <f t="shared" ref="C9:C28" si="5">O9+R9</f>
        <v>149</v>
      </c>
      <c r="D9" s="377">
        <f t="shared" si="0"/>
        <v>7.0578416172973011</v>
      </c>
      <c r="E9" s="378">
        <v>0</v>
      </c>
      <c r="F9" s="378">
        <v>4</v>
      </c>
      <c r="G9" s="379">
        <v>41</v>
      </c>
      <c r="H9" s="373">
        <v>31</v>
      </c>
      <c r="I9" s="373">
        <v>28</v>
      </c>
      <c r="J9" s="373">
        <v>17</v>
      </c>
      <c r="K9" s="373">
        <v>13</v>
      </c>
      <c r="L9" s="373">
        <v>15</v>
      </c>
      <c r="M9" s="373">
        <v>51</v>
      </c>
      <c r="N9" s="373">
        <v>24</v>
      </c>
      <c r="O9" s="373">
        <f t="shared" si="1"/>
        <v>75</v>
      </c>
      <c r="P9" s="373">
        <v>40</v>
      </c>
      <c r="Q9" s="373">
        <v>34</v>
      </c>
      <c r="R9" s="370">
        <f t="shared" si="2"/>
        <v>74</v>
      </c>
      <c r="S9" s="374">
        <f t="shared" si="3"/>
        <v>149</v>
      </c>
      <c r="T9" s="350">
        <f t="shared" si="4"/>
        <v>0</v>
      </c>
      <c r="X9" s="350">
        <v>2111127</v>
      </c>
    </row>
    <row r="10" spans="1:24" s="386" customFormat="1" ht="18" customHeight="1">
      <c r="A10" s="380" t="s">
        <v>59</v>
      </c>
      <c r="B10" s="381" t="s">
        <v>60</v>
      </c>
      <c r="C10" s="370">
        <f t="shared" si="5"/>
        <v>679</v>
      </c>
      <c r="D10" s="382">
        <f t="shared" si="0"/>
        <v>16.072649321776808</v>
      </c>
      <c r="E10" s="383">
        <v>13</v>
      </c>
      <c r="F10" s="383">
        <v>22</v>
      </c>
      <c r="G10" s="384">
        <v>142</v>
      </c>
      <c r="H10" s="384">
        <v>204</v>
      </c>
      <c r="I10" s="384">
        <v>115</v>
      </c>
      <c r="J10" s="384">
        <v>86</v>
      </c>
      <c r="K10" s="384">
        <v>60</v>
      </c>
      <c r="L10" s="384">
        <v>37</v>
      </c>
      <c r="M10" s="384">
        <v>220</v>
      </c>
      <c r="N10" s="384">
        <v>72</v>
      </c>
      <c r="O10" s="373">
        <f t="shared" si="1"/>
        <v>292</v>
      </c>
      <c r="P10" s="384">
        <v>281</v>
      </c>
      <c r="Q10" s="384">
        <v>106</v>
      </c>
      <c r="R10" s="370">
        <f t="shared" si="2"/>
        <v>387</v>
      </c>
      <c r="S10" s="385">
        <f t="shared" si="3"/>
        <v>679</v>
      </c>
      <c r="T10" s="386">
        <f t="shared" si="4"/>
        <v>0</v>
      </c>
      <c r="X10" s="386">
        <v>4224568</v>
      </c>
    </row>
    <row r="11" spans="1:24" ht="18" customHeight="1">
      <c r="A11" s="375" t="s">
        <v>61</v>
      </c>
      <c r="B11" s="376" t="s">
        <v>62</v>
      </c>
      <c r="C11" s="370">
        <f t="shared" si="5"/>
        <v>53</v>
      </c>
      <c r="D11" s="377">
        <f t="shared" si="0"/>
        <v>4.2134116868910434</v>
      </c>
      <c r="E11" s="378">
        <v>1</v>
      </c>
      <c r="F11" s="378">
        <v>1</v>
      </c>
      <c r="G11" s="379">
        <v>4</v>
      </c>
      <c r="H11" s="373">
        <v>23</v>
      </c>
      <c r="I11" s="373">
        <v>7</v>
      </c>
      <c r="J11" s="373">
        <v>9</v>
      </c>
      <c r="K11" s="373">
        <v>4</v>
      </c>
      <c r="L11" s="373">
        <v>4</v>
      </c>
      <c r="M11" s="373">
        <v>15</v>
      </c>
      <c r="N11" s="373">
        <v>3</v>
      </c>
      <c r="O11" s="373">
        <f t="shared" si="1"/>
        <v>18</v>
      </c>
      <c r="P11" s="373">
        <v>19</v>
      </c>
      <c r="Q11" s="373">
        <v>16</v>
      </c>
      <c r="R11" s="370">
        <f t="shared" si="2"/>
        <v>35</v>
      </c>
      <c r="S11" s="374">
        <f t="shared" si="3"/>
        <v>53</v>
      </c>
      <c r="T11" s="350">
        <f t="shared" si="4"/>
        <v>0</v>
      </c>
      <c r="X11" s="350">
        <v>1257888</v>
      </c>
    </row>
    <row r="12" spans="1:24" ht="18" customHeight="1">
      <c r="A12" s="375" t="s">
        <v>160</v>
      </c>
      <c r="B12" s="376" t="s">
        <v>64</v>
      </c>
      <c r="C12" s="370">
        <f t="shared" si="5"/>
        <v>140</v>
      </c>
      <c r="D12" s="377">
        <f t="shared" si="0"/>
        <v>6.9556611380753397</v>
      </c>
      <c r="E12" s="387">
        <v>2</v>
      </c>
      <c r="F12" s="387">
        <v>3</v>
      </c>
      <c r="G12" s="388">
        <v>37</v>
      </c>
      <c r="H12" s="373">
        <v>32</v>
      </c>
      <c r="I12" s="373">
        <v>21</v>
      </c>
      <c r="J12" s="373">
        <v>16</v>
      </c>
      <c r="K12" s="373">
        <v>10</v>
      </c>
      <c r="L12" s="373">
        <v>19</v>
      </c>
      <c r="M12" s="373">
        <v>45</v>
      </c>
      <c r="N12" s="373">
        <v>24</v>
      </c>
      <c r="O12" s="373">
        <f t="shared" si="1"/>
        <v>69</v>
      </c>
      <c r="P12" s="373">
        <v>50</v>
      </c>
      <c r="Q12" s="373">
        <v>21</v>
      </c>
      <c r="R12" s="370">
        <f t="shared" si="2"/>
        <v>71</v>
      </c>
      <c r="S12" s="374">
        <f t="shared" si="3"/>
        <v>140</v>
      </c>
      <c r="T12" s="350">
        <f t="shared" si="4"/>
        <v>0</v>
      </c>
      <c r="X12" s="350">
        <v>2012749</v>
      </c>
    </row>
    <row r="13" spans="1:24" ht="18" customHeight="1">
      <c r="A13" s="375" t="s">
        <v>65</v>
      </c>
      <c r="B13" s="376" t="s">
        <v>66</v>
      </c>
      <c r="C13" s="370">
        <f t="shared" si="5"/>
        <v>77</v>
      </c>
      <c r="D13" s="377">
        <f t="shared" si="0"/>
        <v>5.6174570136868978</v>
      </c>
      <c r="E13" s="378">
        <v>0</v>
      </c>
      <c r="F13" s="378">
        <v>0</v>
      </c>
      <c r="G13" s="373">
        <v>15</v>
      </c>
      <c r="H13" s="373">
        <v>29</v>
      </c>
      <c r="I13" s="373">
        <v>17</v>
      </c>
      <c r="J13" s="373">
        <v>10</v>
      </c>
      <c r="K13" s="373">
        <v>3</v>
      </c>
      <c r="L13" s="373">
        <v>3</v>
      </c>
      <c r="M13" s="373">
        <v>19</v>
      </c>
      <c r="N13" s="373">
        <v>8</v>
      </c>
      <c r="O13" s="373">
        <f t="shared" si="1"/>
        <v>27</v>
      </c>
      <c r="P13" s="373">
        <v>26</v>
      </c>
      <c r="Q13" s="373">
        <v>24</v>
      </c>
      <c r="R13" s="370">
        <f t="shared" si="2"/>
        <v>50</v>
      </c>
      <c r="S13" s="374">
        <f t="shared" si="3"/>
        <v>77</v>
      </c>
      <c r="T13" s="350">
        <f t="shared" si="4"/>
        <v>0</v>
      </c>
      <c r="X13" s="350">
        <v>1370727</v>
      </c>
    </row>
    <row r="14" spans="1:24" ht="18" customHeight="1">
      <c r="A14" s="375" t="s">
        <v>161</v>
      </c>
      <c r="B14" s="376" t="s">
        <v>68</v>
      </c>
      <c r="C14" s="370">
        <f t="shared" si="5"/>
        <v>159</v>
      </c>
      <c r="D14" s="377">
        <f t="shared" si="0"/>
        <v>5.2658404927237017</v>
      </c>
      <c r="E14" s="387">
        <v>0</v>
      </c>
      <c r="F14" s="387">
        <v>0</v>
      </c>
      <c r="G14" s="379">
        <v>23</v>
      </c>
      <c r="H14" s="373">
        <v>60</v>
      </c>
      <c r="I14" s="373">
        <v>35</v>
      </c>
      <c r="J14" s="373">
        <v>30</v>
      </c>
      <c r="K14" s="373">
        <v>9</v>
      </c>
      <c r="L14" s="373">
        <v>2</v>
      </c>
      <c r="M14" s="373">
        <v>31</v>
      </c>
      <c r="N14" s="373">
        <v>6</v>
      </c>
      <c r="O14" s="373">
        <f t="shared" si="1"/>
        <v>37</v>
      </c>
      <c r="P14" s="373">
        <v>108</v>
      </c>
      <c r="Q14" s="373">
        <v>14</v>
      </c>
      <c r="R14" s="370">
        <f t="shared" si="2"/>
        <v>122</v>
      </c>
      <c r="S14" s="374">
        <f t="shared" si="3"/>
        <v>159</v>
      </c>
      <c r="T14" s="350">
        <f t="shared" si="4"/>
        <v>0</v>
      </c>
      <c r="X14" s="350">
        <v>3019461</v>
      </c>
    </row>
    <row r="15" spans="1:24" s="386" customFormat="1" ht="18" customHeight="1">
      <c r="A15" s="380" t="s">
        <v>69</v>
      </c>
      <c r="B15" s="381" t="s">
        <v>70</v>
      </c>
      <c r="C15" s="370">
        <f t="shared" si="5"/>
        <v>35</v>
      </c>
      <c r="D15" s="382">
        <f t="shared" si="0"/>
        <v>2.9328634048197841</v>
      </c>
      <c r="E15" s="389">
        <v>0</v>
      </c>
      <c r="F15" s="389">
        <v>0</v>
      </c>
      <c r="G15" s="384">
        <v>11</v>
      </c>
      <c r="H15" s="390">
        <v>11</v>
      </c>
      <c r="I15" s="384">
        <v>6</v>
      </c>
      <c r="J15" s="384">
        <v>1</v>
      </c>
      <c r="K15" s="384">
        <v>1</v>
      </c>
      <c r="L15" s="384">
        <v>5</v>
      </c>
      <c r="M15" s="384">
        <v>5</v>
      </c>
      <c r="N15" s="384">
        <v>5</v>
      </c>
      <c r="O15" s="373">
        <f t="shared" si="1"/>
        <v>10</v>
      </c>
      <c r="P15" s="384">
        <v>16</v>
      </c>
      <c r="Q15" s="384">
        <v>9</v>
      </c>
      <c r="R15" s="370">
        <f t="shared" si="2"/>
        <v>25</v>
      </c>
      <c r="S15" s="385">
        <f t="shared" si="3"/>
        <v>35</v>
      </c>
      <c r="T15" s="386">
        <f t="shared" si="4"/>
        <v>0</v>
      </c>
      <c r="X15" s="386">
        <v>1193373</v>
      </c>
    </row>
    <row r="16" spans="1:24" ht="18" customHeight="1">
      <c r="A16" s="375" t="s">
        <v>71</v>
      </c>
      <c r="B16" s="391" t="s">
        <v>72</v>
      </c>
      <c r="C16" s="370">
        <f t="shared" si="5"/>
        <v>22</v>
      </c>
      <c r="D16" s="377">
        <f t="shared" si="0"/>
        <v>5.0303076033099421</v>
      </c>
      <c r="E16" s="387">
        <v>0</v>
      </c>
      <c r="F16" s="387">
        <v>0</v>
      </c>
      <c r="G16" s="379">
        <v>3</v>
      </c>
      <c r="H16" s="373">
        <v>10</v>
      </c>
      <c r="I16" s="373">
        <v>5</v>
      </c>
      <c r="J16" s="373">
        <v>1</v>
      </c>
      <c r="K16" s="373">
        <v>2</v>
      </c>
      <c r="L16" s="373">
        <v>1</v>
      </c>
      <c r="M16" s="373">
        <v>4</v>
      </c>
      <c r="N16" s="373">
        <v>3</v>
      </c>
      <c r="O16" s="373">
        <f t="shared" si="1"/>
        <v>7</v>
      </c>
      <c r="P16" s="373">
        <v>6</v>
      </c>
      <c r="Q16" s="373">
        <v>9</v>
      </c>
      <c r="R16" s="370">
        <f t="shared" si="2"/>
        <v>15</v>
      </c>
      <c r="S16" s="374">
        <f t="shared" si="3"/>
        <v>22</v>
      </c>
      <c r="T16" s="350">
        <f t="shared" si="4"/>
        <v>0</v>
      </c>
      <c r="X16" s="350">
        <v>437349</v>
      </c>
    </row>
    <row r="17" spans="1:24" ht="18" customHeight="1">
      <c r="A17" s="375" t="s">
        <v>73</v>
      </c>
      <c r="B17" s="376" t="s">
        <v>74</v>
      </c>
      <c r="C17" s="370">
        <f t="shared" si="5"/>
        <v>89</v>
      </c>
      <c r="D17" s="377">
        <f t="shared" si="0"/>
        <v>5.0390326869028179</v>
      </c>
      <c r="E17" s="378">
        <v>0</v>
      </c>
      <c r="F17" s="378">
        <v>2</v>
      </c>
      <c r="G17" s="388">
        <v>19</v>
      </c>
      <c r="H17" s="392">
        <v>22</v>
      </c>
      <c r="I17" s="373">
        <v>16</v>
      </c>
      <c r="J17" s="373">
        <v>11</v>
      </c>
      <c r="K17" s="373">
        <v>6</v>
      </c>
      <c r="L17" s="373">
        <v>13</v>
      </c>
      <c r="M17" s="373">
        <v>37</v>
      </c>
      <c r="N17" s="373">
        <v>30</v>
      </c>
      <c r="O17" s="373">
        <f t="shared" si="1"/>
        <v>67</v>
      </c>
      <c r="P17" s="373">
        <v>13</v>
      </c>
      <c r="Q17" s="373">
        <v>9</v>
      </c>
      <c r="R17" s="370">
        <f t="shared" si="2"/>
        <v>22</v>
      </c>
      <c r="S17" s="374">
        <f t="shared" si="3"/>
        <v>89</v>
      </c>
      <c r="T17" s="350">
        <f t="shared" si="4"/>
        <v>0</v>
      </c>
      <c r="X17" s="350">
        <v>1766212</v>
      </c>
    </row>
    <row r="18" spans="1:24" ht="18" customHeight="1">
      <c r="A18" s="375" t="s">
        <v>162</v>
      </c>
      <c r="B18" s="376" t="s">
        <v>76</v>
      </c>
      <c r="C18" s="370">
        <f t="shared" si="5"/>
        <v>11</v>
      </c>
      <c r="D18" s="377">
        <f t="shared" si="0"/>
        <v>2.8983903394015087</v>
      </c>
      <c r="E18" s="387">
        <v>0</v>
      </c>
      <c r="F18" s="387">
        <v>0</v>
      </c>
      <c r="G18" s="373">
        <v>1</v>
      </c>
      <c r="H18" s="373">
        <v>4</v>
      </c>
      <c r="I18" s="373">
        <v>2</v>
      </c>
      <c r="J18" s="373">
        <v>3</v>
      </c>
      <c r="K18" s="373">
        <v>1</v>
      </c>
      <c r="L18" s="373">
        <v>0</v>
      </c>
      <c r="M18" s="373">
        <v>2</v>
      </c>
      <c r="N18" s="373">
        <v>1</v>
      </c>
      <c r="O18" s="373">
        <f t="shared" si="1"/>
        <v>3</v>
      </c>
      <c r="P18" s="373">
        <v>7</v>
      </c>
      <c r="Q18" s="373">
        <v>1</v>
      </c>
      <c r="R18" s="370">
        <f t="shared" si="2"/>
        <v>8</v>
      </c>
      <c r="S18" s="374">
        <f t="shared" si="3"/>
        <v>11</v>
      </c>
      <c r="T18" s="350">
        <f t="shared" si="4"/>
        <v>0</v>
      </c>
      <c r="X18" s="350">
        <v>379521</v>
      </c>
    </row>
    <row r="19" spans="1:24" ht="18" customHeight="1">
      <c r="A19" s="375" t="s">
        <v>77</v>
      </c>
      <c r="B19" s="376" t="s">
        <v>78</v>
      </c>
      <c r="C19" s="370">
        <f t="shared" si="5"/>
        <v>29</v>
      </c>
      <c r="D19" s="377">
        <f t="shared" si="0"/>
        <v>3.2680364622716458</v>
      </c>
      <c r="E19" s="378">
        <v>0</v>
      </c>
      <c r="F19" s="378">
        <v>1</v>
      </c>
      <c r="G19" s="373">
        <v>6</v>
      </c>
      <c r="H19" s="373">
        <v>7</v>
      </c>
      <c r="I19" s="373">
        <v>8</v>
      </c>
      <c r="J19" s="373">
        <v>2</v>
      </c>
      <c r="K19" s="373">
        <v>3</v>
      </c>
      <c r="L19" s="373">
        <v>2</v>
      </c>
      <c r="M19" s="373">
        <v>12</v>
      </c>
      <c r="N19" s="373">
        <v>3</v>
      </c>
      <c r="O19" s="373">
        <f t="shared" si="1"/>
        <v>15</v>
      </c>
      <c r="P19" s="373">
        <v>9</v>
      </c>
      <c r="Q19" s="373">
        <v>5</v>
      </c>
      <c r="R19" s="370">
        <f t="shared" si="2"/>
        <v>14</v>
      </c>
      <c r="S19" s="374">
        <f t="shared" si="3"/>
        <v>29</v>
      </c>
      <c r="T19" s="350">
        <f t="shared" si="4"/>
        <v>0</v>
      </c>
      <c r="X19" s="350">
        <v>887383</v>
      </c>
    </row>
    <row r="20" spans="1:24" ht="18" customHeight="1">
      <c r="A20" s="375" t="s">
        <v>79</v>
      </c>
      <c r="B20" s="376" t="s">
        <v>80</v>
      </c>
      <c r="C20" s="370">
        <f t="shared" si="5"/>
        <v>18</v>
      </c>
      <c r="D20" s="377">
        <f t="shared" si="0"/>
        <v>2.6846918868611183</v>
      </c>
      <c r="E20" s="387">
        <v>0</v>
      </c>
      <c r="F20" s="387">
        <v>0</v>
      </c>
      <c r="G20" s="379">
        <v>0</v>
      </c>
      <c r="H20" s="379">
        <v>8</v>
      </c>
      <c r="I20" s="373">
        <v>3</v>
      </c>
      <c r="J20" s="373">
        <v>1</v>
      </c>
      <c r="K20" s="373">
        <v>3</v>
      </c>
      <c r="L20" s="373">
        <v>3</v>
      </c>
      <c r="M20" s="373">
        <v>5</v>
      </c>
      <c r="N20" s="373">
        <v>1</v>
      </c>
      <c r="O20" s="373">
        <f t="shared" si="1"/>
        <v>6</v>
      </c>
      <c r="P20" s="373">
        <v>7</v>
      </c>
      <c r="Q20" s="373">
        <v>5</v>
      </c>
      <c r="R20" s="370">
        <f t="shared" si="2"/>
        <v>12</v>
      </c>
      <c r="S20" s="374">
        <f t="shared" si="3"/>
        <v>18</v>
      </c>
      <c r="T20" s="350">
        <f t="shared" si="4"/>
        <v>0</v>
      </c>
      <c r="X20" s="350">
        <v>670468</v>
      </c>
    </row>
    <row r="21" spans="1:24" ht="18" customHeight="1">
      <c r="A21" s="375" t="s">
        <v>164</v>
      </c>
      <c r="B21" s="376" t="s">
        <v>82</v>
      </c>
      <c r="C21" s="370">
        <f t="shared" si="5"/>
        <v>19</v>
      </c>
      <c r="D21" s="377">
        <f t="shared" si="0"/>
        <v>5.2881042702833589</v>
      </c>
      <c r="E21" s="378">
        <v>0</v>
      </c>
      <c r="F21" s="378">
        <v>0</v>
      </c>
      <c r="G21" s="373">
        <v>3</v>
      </c>
      <c r="H21" s="373">
        <v>8</v>
      </c>
      <c r="I21" s="373">
        <v>1</v>
      </c>
      <c r="J21" s="373">
        <v>2</v>
      </c>
      <c r="K21" s="373">
        <v>1</v>
      </c>
      <c r="L21" s="373">
        <v>4</v>
      </c>
      <c r="M21" s="373">
        <v>6</v>
      </c>
      <c r="N21" s="373">
        <v>3</v>
      </c>
      <c r="O21" s="373">
        <f t="shared" si="1"/>
        <v>9</v>
      </c>
      <c r="P21" s="373">
        <v>5</v>
      </c>
      <c r="Q21" s="373">
        <v>5</v>
      </c>
      <c r="R21" s="370">
        <f t="shared" si="2"/>
        <v>10</v>
      </c>
      <c r="S21" s="374">
        <f t="shared" si="3"/>
        <v>19</v>
      </c>
      <c r="T21" s="350">
        <f t="shared" si="4"/>
        <v>0</v>
      </c>
      <c r="X21" s="350">
        <v>359297</v>
      </c>
    </row>
    <row r="22" spans="1:24" ht="18" customHeight="1">
      <c r="A22" s="375" t="s">
        <v>83</v>
      </c>
      <c r="B22" s="376" t="s">
        <v>84</v>
      </c>
      <c r="C22" s="370">
        <f t="shared" si="5"/>
        <v>143</v>
      </c>
      <c r="D22" s="377">
        <f t="shared" si="0"/>
        <v>9.3250976852890375</v>
      </c>
      <c r="E22" s="387">
        <v>2</v>
      </c>
      <c r="F22" s="387">
        <v>4</v>
      </c>
      <c r="G22" s="373">
        <v>33</v>
      </c>
      <c r="H22" s="388">
        <v>38</v>
      </c>
      <c r="I22" s="373">
        <v>26</v>
      </c>
      <c r="J22" s="373">
        <v>13</v>
      </c>
      <c r="K22" s="373">
        <v>10</v>
      </c>
      <c r="L22" s="373">
        <v>17</v>
      </c>
      <c r="M22" s="373">
        <v>69</v>
      </c>
      <c r="N22" s="373">
        <v>37</v>
      </c>
      <c r="O22" s="373">
        <f t="shared" si="1"/>
        <v>106</v>
      </c>
      <c r="P22" s="373">
        <v>32</v>
      </c>
      <c r="Q22" s="373">
        <v>5</v>
      </c>
      <c r="R22" s="370">
        <f t="shared" si="2"/>
        <v>37</v>
      </c>
      <c r="S22" s="374">
        <f t="shared" si="3"/>
        <v>143</v>
      </c>
      <c r="T22" s="350">
        <f t="shared" si="4"/>
        <v>0</v>
      </c>
      <c r="X22" s="350">
        <v>1533496</v>
      </c>
    </row>
    <row r="23" spans="1:24" ht="18" customHeight="1">
      <c r="A23" s="375" t="s">
        <v>85</v>
      </c>
      <c r="B23" s="376" t="s">
        <v>86</v>
      </c>
      <c r="C23" s="370">
        <f t="shared" si="5"/>
        <v>35</v>
      </c>
      <c r="D23" s="377">
        <f t="shared" si="0"/>
        <v>6.1551339972671215</v>
      </c>
      <c r="E23" s="378">
        <v>0</v>
      </c>
      <c r="F23" s="378">
        <v>0</v>
      </c>
      <c r="G23" s="392">
        <v>5</v>
      </c>
      <c r="H23" s="373">
        <v>18</v>
      </c>
      <c r="I23" s="373">
        <v>2</v>
      </c>
      <c r="J23" s="379">
        <v>4</v>
      </c>
      <c r="K23" s="379">
        <v>3</v>
      </c>
      <c r="L23" s="379">
        <v>3</v>
      </c>
      <c r="M23" s="373">
        <v>6</v>
      </c>
      <c r="N23" s="379">
        <v>3</v>
      </c>
      <c r="O23" s="373">
        <f t="shared" si="1"/>
        <v>9</v>
      </c>
      <c r="P23" s="379">
        <v>20</v>
      </c>
      <c r="Q23" s="373">
        <v>6</v>
      </c>
      <c r="R23" s="370">
        <f t="shared" si="2"/>
        <v>26</v>
      </c>
      <c r="S23" s="374">
        <f t="shared" si="3"/>
        <v>35</v>
      </c>
      <c r="T23" s="350">
        <f t="shared" si="4"/>
        <v>0</v>
      </c>
      <c r="X23" s="350">
        <v>568631</v>
      </c>
    </row>
    <row r="24" spans="1:24" ht="18" customHeight="1">
      <c r="A24" s="375" t="s">
        <v>165</v>
      </c>
      <c r="B24" s="376" t="s">
        <v>88</v>
      </c>
      <c r="C24" s="370">
        <f t="shared" si="5"/>
        <v>28</v>
      </c>
      <c r="D24" s="377">
        <f t="shared" si="0"/>
        <v>6.0690133518293745</v>
      </c>
      <c r="E24" s="387">
        <v>2</v>
      </c>
      <c r="F24" s="387">
        <v>2</v>
      </c>
      <c r="G24" s="373">
        <v>6</v>
      </c>
      <c r="H24" s="392">
        <v>4</v>
      </c>
      <c r="I24" s="373">
        <v>2</v>
      </c>
      <c r="J24" s="373">
        <v>2</v>
      </c>
      <c r="K24" s="373">
        <v>4</v>
      </c>
      <c r="L24" s="373">
        <v>6</v>
      </c>
      <c r="M24" s="373">
        <v>12</v>
      </c>
      <c r="N24" s="373">
        <v>8</v>
      </c>
      <c r="O24" s="373">
        <f t="shared" si="1"/>
        <v>20</v>
      </c>
      <c r="P24" s="373">
        <v>5</v>
      </c>
      <c r="Q24" s="373">
        <v>3</v>
      </c>
      <c r="R24" s="370">
        <f t="shared" si="2"/>
        <v>8</v>
      </c>
      <c r="S24" s="374">
        <f t="shared" si="3"/>
        <v>28</v>
      </c>
      <c r="T24" s="350">
        <f t="shared" si="4"/>
        <v>0</v>
      </c>
      <c r="X24" s="350">
        <v>461360</v>
      </c>
    </row>
    <row r="25" spans="1:24" ht="18" customHeight="1">
      <c r="A25" s="375" t="s">
        <v>89</v>
      </c>
      <c r="B25" s="376" t="s">
        <v>90</v>
      </c>
      <c r="C25" s="370">
        <f t="shared" si="5"/>
        <v>13</v>
      </c>
      <c r="D25" s="377">
        <f t="shared" si="0"/>
        <v>3.948043744324687</v>
      </c>
      <c r="E25" s="378">
        <v>0</v>
      </c>
      <c r="F25" s="378">
        <v>0</v>
      </c>
      <c r="G25" s="392">
        <v>4</v>
      </c>
      <c r="H25" s="373">
        <v>3</v>
      </c>
      <c r="I25" s="373">
        <v>1</v>
      </c>
      <c r="J25" s="373">
        <v>3</v>
      </c>
      <c r="K25" s="373">
        <v>1</v>
      </c>
      <c r="L25" s="373">
        <v>1</v>
      </c>
      <c r="M25" s="373">
        <v>6</v>
      </c>
      <c r="N25" s="373">
        <v>2</v>
      </c>
      <c r="O25" s="373">
        <f t="shared" si="1"/>
        <v>8</v>
      </c>
      <c r="P25" s="373">
        <v>3</v>
      </c>
      <c r="Q25" s="373">
        <v>2</v>
      </c>
      <c r="R25" s="370">
        <f t="shared" si="2"/>
        <v>5</v>
      </c>
      <c r="S25" s="374">
        <f t="shared" si="3"/>
        <v>13</v>
      </c>
      <c r="T25" s="350">
        <f t="shared" si="4"/>
        <v>0</v>
      </c>
      <c r="X25" s="350">
        <v>329277</v>
      </c>
    </row>
    <row r="26" spans="1:24" ht="18" customHeight="1">
      <c r="A26" s="393" t="s">
        <v>91</v>
      </c>
      <c r="B26" s="394" t="s">
        <v>92</v>
      </c>
      <c r="C26" s="370">
        <f t="shared" si="5"/>
        <v>12</v>
      </c>
      <c r="D26" s="377">
        <f t="shared" si="0"/>
        <v>7.245108042673686</v>
      </c>
      <c r="E26" s="387">
        <v>0</v>
      </c>
      <c r="F26" s="387">
        <v>0</v>
      </c>
      <c r="G26" s="373">
        <v>4</v>
      </c>
      <c r="H26" s="373">
        <v>4</v>
      </c>
      <c r="I26" s="373">
        <v>1</v>
      </c>
      <c r="J26" s="373">
        <v>1</v>
      </c>
      <c r="K26" s="373">
        <v>0</v>
      </c>
      <c r="L26" s="373">
        <v>2</v>
      </c>
      <c r="M26" s="373">
        <v>5</v>
      </c>
      <c r="N26" s="373">
        <v>3</v>
      </c>
      <c r="O26" s="373">
        <f t="shared" si="1"/>
        <v>8</v>
      </c>
      <c r="P26" s="373">
        <v>2</v>
      </c>
      <c r="Q26" s="379">
        <v>2</v>
      </c>
      <c r="R26" s="370">
        <f t="shared" si="2"/>
        <v>4</v>
      </c>
      <c r="S26" s="374">
        <f t="shared" si="3"/>
        <v>12</v>
      </c>
      <c r="T26" s="350">
        <f t="shared" si="4"/>
        <v>0</v>
      </c>
      <c r="X26" s="350">
        <v>165629</v>
      </c>
    </row>
    <row r="27" spans="1:24" ht="18" customHeight="1" thickBot="1">
      <c r="A27" s="395" t="s">
        <v>93</v>
      </c>
      <c r="B27" s="396" t="s">
        <v>94</v>
      </c>
      <c r="C27" s="370">
        <f t="shared" si="5"/>
        <v>20</v>
      </c>
      <c r="D27" s="397">
        <f t="shared" si="0"/>
        <v>6.5704749139267786</v>
      </c>
      <c r="E27" s="398">
        <v>0</v>
      </c>
      <c r="F27" s="398">
        <v>1</v>
      </c>
      <c r="G27" s="379">
        <v>5</v>
      </c>
      <c r="H27" s="379">
        <v>3</v>
      </c>
      <c r="I27" s="399">
        <v>3</v>
      </c>
      <c r="J27" s="399">
        <v>0</v>
      </c>
      <c r="K27" s="399">
        <v>7</v>
      </c>
      <c r="L27" s="399">
        <v>1</v>
      </c>
      <c r="M27" s="399">
        <v>11</v>
      </c>
      <c r="N27" s="399">
        <v>6</v>
      </c>
      <c r="O27" s="373">
        <f t="shared" si="1"/>
        <v>17</v>
      </c>
      <c r="P27" s="399">
        <v>3</v>
      </c>
      <c r="Q27" s="399">
        <v>0</v>
      </c>
      <c r="R27" s="370">
        <f t="shared" si="2"/>
        <v>3</v>
      </c>
      <c r="S27" s="374">
        <f t="shared" si="3"/>
        <v>20</v>
      </c>
      <c r="T27" s="350">
        <f t="shared" si="4"/>
        <v>0</v>
      </c>
      <c r="X27" s="350">
        <v>304392</v>
      </c>
    </row>
    <row r="28" spans="1:24" ht="18" customHeight="1">
      <c r="A28" s="400" t="s">
        <v>95</v>
      </c>
      <c r="B28" s="401" t="s">
        <v>96</v>
      </c>
      <c r="C28" s="370">
        <f t="shared" si="5"/>
        <v>2336</v>
      </c>
      <c r="D28" s="402">
        <f t="shared" si="0"/>
        <v>7.591717682998663</v>
      </c>
      <c r="E28" s="403">
        <f t="shared" ref="E28:Q28" si="6">SUM(E8:E27)</f>
        <v>22</v>
      </c>
      <c r="F28" s="403">
        <f t="shared" si="6"/>
        <v>48</v>
      </c>
      <c r="G28" s="403">
        <f t="shared" si="6"/>
        <v>484</v>
      </c>
      <c r="H28" s="403">
        <f t="shared" si="6"/>
        <v>699</v>
      </c>
      <c r="I28" s="403">
        <f t="shared" si="6"/>
        <v>378</v>
      </c>
      <c r="J28" s="403">
        <f t="shared" si="6"/>
        <v>295</v>
      </c>
      <c r="K28" s="403">
        <f t="shared" si="6"/>
        <v>201</v>
      </c>
      <c r="L28" s="403">
        <f t="shared" si="6"/>
        <v>209</v>
      </c>
      <c r="M28" s="403">
        <f t="shared" si="6"/>
        <v>757</v>
      </c>
      <c r="N28" s="403">
        <f t="shared" si="6"/>
        <v>338</v>
      </c>
      <c r="O28" s="373">
        <f t="shared" si="1"/>
        <v>1095</v>
      </c>
      <c r="P28" s="403">
        <f t="shared" si="6"/>
        <v>859</v>
      </c>
      <c r="Q28" s="403">
        <f t="shared" si="6"/>
        <v>382</v>
      </c>
      <c r="R28" s="370">
        <f t="shared" si="2"/>
        <v>1241</v>
      </c>
      <c r="S28" s="374">
        <f t="shared" si="3"/>
        <v>2336</v>
      </c>
      <c r="T28" s="350">
        <f t="shared" si="4"/>
        <v>0</v>
      </c>
      <c r="X28" s="350">
        <v>30770375</v>
      </c>
    </row>
    <row r="30" spans="1:24">
      <c r="G30" s="350">
        <f>G28+H28+I28</f>
        <v>1561</v>
      </c>
      <c r="J30" s="350">
        <f>J28+K28+L28</f>
        <v>705</v>
      </c>
      <c r="P30" s="350">
        <f>P28/C28</f>
        <v>0.36772260273972601</v>
      </c>
      <c r="Q30" s="350">
        <f>Q28/C28</f>
        <v>0.16352739726027396</v>
      </c>
    </row>
    <row r="31" spans="1:24">
      <c r="G31" s="404">
        <f>G30/C28</f>
        <v>0.66823630136986301</v>
      </c>
      <c r="J31" s="350">
        <f>J30/C28</f>
        <v>0.30179794520547948</v>
      </c>
      <c r="O31" s="404">
        <f>O28/C28</f>
        <v>0.46875</v>
      </c>
      <c r="P31" s="350">
        <f>M28/C28</f>
        <v>0.3240582191780822</v>
      </c>
      <c r="Q31" s="350">
        <f>N28/C28</f>
        <v>0.1446917808219178</v>
      </c>
      <c r="R31" s="350">
        <f>R28/C28</f>
        <v>0.53125</v>
      </c>
    </row>
    <row r="32" spans="1:24">
      <c r="X32" s="350">
        <f>X28-X33</f>
        <v>776103</v>
      </c>
    </row>
    <row r="33" spans="11:24">
      <c r="K33" s="350">
        <f>M33/C28</f>
        <v>0.69178082191780821</v>
      </c>
      <c r="M33" s="350">
        <f>M28+P28</f>
        <v>1616</v>
      </c>
      <c r="X33" s="350">
        <v>29994272</v>
      </c>
    </row>
    <row r="34" spans="11:24">
      <c r="K34" s="350">
        <f>M34/C28</f>
        <v>0.30821917808219179</v>
      </c>
      <c r="M34" s="350">
        <f>N28+Q28</f>
        <v>720</v>
      </c>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A8E8-B241-43C7-A6DF-26E1D2E2D65B}">
  <dimension ref="A1:X28"/>
  <sheetViews>
    <sheetView showGridLines="0" zoomScale="75" zoomScaleNormal="75" workbookViewId="0">
      <selection activeCell="C9" sqref="C9"/>
    </sheetView>
  </sheetViews>
  <sheetFormatPr defaultColWidth="9" defaultRowHeight="15.75"/>
  <cols>
    <col min="1" max="1" width="13.140625" style="350" customWidth="1"/>
    <col min="2" max="2" width="10.42578125" style="350" customWidth="1"/>
    <col min="3" max="3" width="7.5703125" style="350" customWidth="1"/>
    <col min="4" max="4" width="13.28515625" style="350" customWidth="1"/>
    <col min="5" max="18" width="7.28515625" style="350" customWidth="1"/>
    <col min="19" max="19" width="9" style="349" hidden="1" customWidth="1"/>
    <col min="20" max="20" width="8" style="350" hidden="1" customWidth="1"/>
    <col min="21" max="21" width="17.42578125" style="350" hidden="1" customWidth="1"/>
    <col min="22" max="23" width="8" style="350" hidden="1" customWidth="1"/>
    <col min="24" max="24" width="17" style="350" hidden="1" customWidth="1"/>
    <col min="25" max="16384" width="9" style="350"/>
  </cols>
  <sheetData>
    <row r="1" spans="1:24" ht="22.5" customHeight="1">
      <c r="A1" s="5079" t="s">
        <v>445</v>
      </c>
      <c r="B1" s="5079"/>
      <c r="C1" s="5079"/>
      <c r="D1" s="5079"/>
      <c r="E1" s="5079"/>
      <c r="F1" s="5079"/>
      <c r="G1" s="5079"/>
      <c r="H1" s="5079"/>
      <c r="I1" s="5079"/>
      <c r="J1" s="5079"/>
      <c r="K1" s="5079"/>
      <c r="L1" s="5079"/>
      <c r="M1" s="5079"/>
      <c r="N1" s="5079"/>
      <c r="O1" s="5079"/>
      <c r="P1" s="5079"/>
      <c r="Q1" s="5079"/>
      <c r="R1" s="5079"/>
    </row>
    <row r="2" spans="1:24">
      <c r="A2" s="5080" t="s">
        <v>446</v>
      </c>
      <c r="B2" s="5080"/>
      <c r="C2" s="5080"/>
      <c r="D2" s="5080"/>
      <c r="E2" s="5080"/>
      <c r="F2" s="5080"/>
      <c r="G2" s="5080"/>
      <c r="H2" s="5080"/>
      <c r="I2" s="5080"/>
      <c r="J2" s="5080"/>
      <c r="K2" s="5080"/>
      <c r="L2" s="5080"/>
      <c r="M2" s="5080"/>
      <c r="N2" s="5080"/>
      <c r="O2" s="5080"/>
      <c r="P2" s="5080"/>
      <c r="Q2" s="5080"/>
      <c r="R2" s="5080"/>
    </row>
    <row r="3" spans="1:24">
      <c r="A3" s="351" t="s">
        <v>447</v>
      </c>
      <c r="B3" s="352"/>
      <c r="C3" s="353"/>
      <c r="D3" s="353"/>
      <c r="E3" s="353"/>
      <c r="F3" s="353"/>
      <c r="G3" s="353"/>
      <c r="H3" s="353"/>
      <c r="I3" s="353"/>
      <c r="J3" s="353"/>
      <c r="K3" s="353"/>
      <c r="L3" s="353"/>
      <c r="M3" s="353"/>
      <c r="N3" s="353"/>
      <c r="O3" s="353"/>
      <c r="P3" s="353"/>
      <c r="Q3" s="353"/>
      <c r="R3" s="353" t="s">
        <v>448</v>
      </c>
    </row>
    <row r="4" spans="1:24" ht="15.75" customHeight="1">
      <c r="A4" s="354"/>
      <c r="B4" s="355"/>
      <c r="C4" s="356" t="s">
        <v>431</v>
      </c>
      <c r="D4" s="5081" t="s">
        <v>432</v>
      </c>
      <c r="E4" s="5083" t="s">
        <v>433</v>
      </c>
      <c r="F4" s="5084"/>
      <c r="G4" s="5085"/>
      <c r="H4" s="5085"/>
      <c r="I4" s="5085"/>
      <c r="J4" s="5085"/>
      <c r="K4" s="5085"/>
      <c r="L4" s="5086"/>
      <c r="M4" s="5083" t="s">
        <v>434</v>
      </c>
      <c r="N4" s="5090"/>
      <c r="O4" s="5091"/>
      <c r="P4" s="5083" t="s">
        <v>435</v>
      </c>
      <c r="Q4" s="5090"/>
      <c r="R4" s="5091"/>
    </row>
    <row r="5" spans="1:24">
      <c r="A5" s="357"/>
      <c r="B5" s="358"/>
      <c r="C5" s="359" t="s">
        <v>408</v>
      </c>
      <c r="D5" s="5082"/>
      <c r="E5" s="5087"/>
      <c r="F5" s="5088"/>
      <c r="G5" s="5088"/>
      <c r="H5" s="5088"/>
      <c r="I5" s="5088"/>
      <c r="J5" s="5088"/>
      <c r="K5" s="5088"/>
      <c r="L5" s="5089"/>
      <c r="M5" s="5092"/>
      <c r="N5" s="5093"/>
      <c r="O5" s="5094"/>
      <c r="P5" s="5092"/>
      <c r="Q5" s="5093"/>
      <c r="R5" s="5094"/>
    </row>
    <row r="6" spans="1:24">
      <c r="A6" s="360" t="s">
        <v>147</v>
      </c>
      <c r="B6" s="361" t="s">
        <v>148</v>
      </c>
      <c r="C6" s="359" t="s">
        <v>96</v>
      </c>
      <c r="D6" s="5082"/>
      <c r="E6" s="5077" t="s">
        <v>436</v>
      </c>
      <c r="F6" s="5075" t="s">
        <v>383</v>
      </c>
      <c r="G6" s="5075" t="s">
        <v>437</v>
      </c>
      <c r="H6" s="5075" t="s">
        <v>438</v>
      </c>
      <c r="I6" s="5075" t="s">
        <v>439</v>
      </c>
      <c r="J6" s="5075" t="s">
        <v>440</v>
      </c>
      <c r="K6" s="5075" t="s">
        <v>441</v>
      </c>
      <c r="L6" s="5077" t="s">
        <v>442</v>
      </c>
      <c r="M6" s="362" t="s">
        <v>392</v>
      </c>
      <c r="N6" s="362" t="s">
        <v>443</v>
      </c>
      <c r="O6" s="362" t="s">
        <v>95</v>
      </c>
      <c r="P6" s="362" t="s">
        <v>392</v>
      </c>
      <c r="Q6" s="362" t="s">
        <v>443</v>
      </c>
      <c r="R6" s="359" t="s">
        <v>95</v>
      </c>
    </row>
    <row r="7" spans="1:24" ht="44.25" customHeight="1">
      <c r="A7" s="363"/>
      <c r="B7" s="364"/>
      <c r="C7" s="365" t="s">
        <v>444</v>
      </c>
      <c r="D7" s="366" t="s">
        <v>232</v>
      </c>
      <c r="E7" s="5078"/>
      <c r="F7" s="5076"/>
      <c r="G7" s="5076"/>
      <c r="H7" s="5076"/>
      <c r="I7" s="5076"/>
      <c r="J7" s="5076"/>
      <c r="K7" s="5076"/>
      <c r="L7" s="5078"/>
      <c r="M7" s="367" t="s">
        <v>395</v>
      </c>
      <c r="N7" s="367" t="s">
        <v>396</v>
      </c>
      <c r="O7" s="367" t="s">
        <v>397</v>
      </c>
      <c r="P7" s="367" t="s">
        <v>395</v>
      </c>
      <c r="Q7" s="367" t="s">
        <v>396</v>
      </c>
      <c r="R7" s="365" t="s">
        <v>397</v>
      </c>
    </row>
    <row r="8" spans="1:24" ht="18" customHeight="1">
      <c r="A8" s="368" t="s">
        <v>55</v>
      </c>
      <c r="B8" s="369" t="s">
        <v>56</v>
      </c>
      <c r="C8" s="370">
        <f t="shared" ref="C8:C28" si="0">O8+R8</f>
        <v>289</v>
      </c>
      <c r="D8" s="371">
        <f t="shared" ref="D8:D28" si="1">C8/X8*100000</f>
        <v>3.7447520021789535</v>
      </c>
      <c r="E8" s="372">
        <v>4</v>
      </c>
      <c r="F8" s="372">
        <v>10</v>
      </c>
      <c r="G8" s="370">
        <v>52</v>
      </c>
      <c r="H8" s="370">
        <v>89</v>
      </c>
      <c r="I8" s="370">
        <v>44</v>
      </c>
      <c r="J8" s="370">
        <v>40</v>
      </c>
      <c r="K8" s="370">
        <v>21</v>
      </c>
      <c r="L8" s="370">
        <v>29</v>
      </c>
      <c r="M8" s="370">
        <v>106</v>
      </c>
      <c r="N8" s="370">
        <v>41</v>
      </c>
      <c r="O8" s="373">
        <f t="shared" ref="O8:O27" si="2">SUM(M8:N8)</f>
        <v>147</v>
      </c>
      <c r="P8" s="370">
        <v>101</v>
      </c>
      <c r="Q8" s="370">
        <v>41</v>
      </c>
      <c r="R8" s="370">
        <f t="shared" ref="R8:R27" si="3">SUM(P8:Q8)</f>
        <v>142</v>
      </c>
      <c r="S8" s="374">
        <f t="shared" ref="S8:S28" si="4">SUM(E8:L8)</f>
        <v>289</v>
      </c>
      <c r="T8" s="350">
        <f t="shared" ref="T8:T28" si="5">S8-C8</f>
        <v>0</v>
      </c>
      <c r="X8" s="350">
        <v>7717467</v>
      </c>
    </row>
    <row r="9" spans="1:24" ht="18" customHeight="1">
      <c r="A9" s="375" t="s">
        <v>158</v>
      </c>
      <c r="B9" s="376" t="s">
        <v>58</v>
      </c>
      <c r="C9" s="373">
        <f t="shared" si="0"/>
        <v>49</v>
      </c>
      <c r="D9" s="377">
        <f t="shared" si="1"/>
        <v>2.3210351627353543</v>
      </c>
      <c r="E9" s="378">
        <v>0</v>
      </c>
      <c r="F9" s="378">
        <v>1</v>
      </c>
      <c r="G9" s="379">
        <v>16</v>
      </c>
      <c r="H9" s="373">
        <v>12</v>
      </c>
      <c r="I9" s="373">
        <v>7</v>
      </c>
      <c r="J9" s="373">
        <v>5</v>
      </c>
      <c r="K9" s="373">
        <v>3</v>
      </c>
      <c r="L9" s="373">
        <v>5</v>
      </c>
      <c r="M9" s="373">
        <v>18</v>
      </c>
      <c r="N9" s="373">
        <v>19</v>
      </c>
      <c r="O9" s="373">
        <f t="shared" si="2"/>
        <v>37</v>
      </c>
      <c r="P9" s="373">
        <v>5</v>
      </c>
      <c r="Q9" s="373">
        <v>7</v>
      </c>
      <c r="R9" s="373">
        <f t="shared" si="3"/>
        <v>12</v>
      </c>
      <c r="S9" s="374">
        <f t="shared" si="4"/>
        <v>49</v>
      </c>
      <c r="T9" s="350">
        <f t="shared" si="5"/>
        <v>0</v>
      </c>
      <c r="X9" s="350">
        <v>2111127</v>
      </c>
    </row>
    <row r="10" spans="1:24" ht="18" customHeight="1">
      <c r="A10" s="375" t="s">
        <v>59</v>
      </c>
      <c r="B10" s="376" t="s">
        <v>60</v>
      </c>
      <c r="C10" s="373">
        <f t="shared" si="0"/>
        <v>201</v>
      </c>
      <c r="D10" s="377">
        <f t="shared" si="1"/>
        <v>4.7578829361960802</v>
      </c>
      <c r="E10" s="387">
        <v>2</v>
      </c>
      <c r="F10" s="387">
        <v>4</v>
      </c>
      <c r="G10" s="373">
        <v>39</v>
      </c>
      <c r="H10" s="373">
        <v>65</v>
      </c>
      <c r="I10" s="373">
        <v>37</v>
      </c>
      <c r="J10" s="373">
        <v>27</v>
      </c>
      <c r="K10" s="373">
        <v>17</v>
      </c>
      <c r="L10" s="373">
        <v>10</v>
      </c>
      <c r="M10" s="373">
        <v>45</v>
      </c>
      <c r="N10" s="373">
        <v>34</v>
      </c>
      <c r="O10" s="373">
        <f t="shared" si="2"/>
        <v>79</v>
      </c>
      <c r="P10" s="373">
        <v>81</v>
      </c>
      <c r="Q10" s="373">
        <v>41</v>
      </c>
      <c r="R10" s="373">
        <f t="shared" si="3"/>
        <v>122</v>
      </c>
      <c r="S10" s="374">
        <f t="shared" si="4"/>
        <v>201</v>
      </c>
      <c r="T10" s="350">
        <f t="shared" si="5"/>
        <v>0</v>
      </c>
      <c r="X10" s="350">
        <v>4224568</v>
      </c>
    </row>
    <row r="11" spans="1:24" ht="18" customHeight="1">
      <c r="A11" s="375" t="s">
        <v>61</v>
      </c>
      <c r="B11" s="376" t="s">
        <v>62</v>
      </c>
      <c r="C11" s="373">
        <f t="shared" si="0"/>
        <v>13</v>
      </c>
      <c r="D11" s="377">
        <f t="shared" si="1"/>
        <v>1.0334783382940294</v>
      </c>
      <c r="E11" s="378">
        <v>0</v>
      </c>
      <c r="F11" s="378">
        <v>0</v>
      </c>
      <c r="G11" s="379">
        <v>2</v>
      </c>
      <c r="H11" s="373">
        <v>5</v>
      </c>
      <c r="I11" s="373">
        <v>1</v>
      </c>
      <c r="J11" s="373">
        <v>1</v>
      </c>
      <c r="K11" s="373">
        <v>2</v>
      </c>
      <c r="L11" s="373">
        <v>2</v>
      </c>
      <c r="M11" s="373">
        <v>5</v>
      </c>
      <c r="N11" s="373">
        <v>1</v>
      </c>
      <c r="O11" s="373">
        <f t="shared" si="2"/>
        <v>6</v>
      </c>
      <c r="P11" s="373">
        <v>3</v>
      </c>
      <c r="Q11" s="373">
        <v>4</v>
      </c>
      <c r="R11" s="373">
        <f t="shared" si="3"/>
        <v>7</v>
      </c>
      <c r="S11" s="374">
        <f t="shared" si="4"/>
        <v>13</v>
      </c>
      <c r="T11" s="350">
        <f t="shared" si="5"/>
        <v>0</v>
      </c>
      <c r="X11" s="350">
        <v>1257888</v>
      </c>
    </row>
    <row r="12" spans="1:24" ht="18" customHeight="1">
      <c r="A12" s="375" t="s">
        <v>160</v>
      </c>
      <c r="B12" s="376" t="s">
        <v>64</v>
      </c>
      <c r="C12" s="373">
        <f t="shared" si="0"/>
        <v>21</v>
      </c>
      <c r="D12" s="377">
        <f t="shared" si="1"/>
        <v>1.0433491707113007</v>
      </c>
      <c r="E12" s="387">
        <v>1</v>
      </c>
      <c r="F12" s="387">
        <v>1</v>
      </c>
      <c r="G12" s="388">
        <v>6</v>
      </c>
      <c r="H12" s="373">
        <v>4</v>
      </c>
      <c r="I12" s="373">
        <v>6</v>
      </c>
      <c r="J12" s="373">
        <v>2</v>
      </c>
      <c r="K12" s="373">
        <v>0</v>
      </c>
      <c r="L12" s="373">
        <v>1</v>
      </c>
      <c r="M12" s="373">
        <v>10</v>
      </c>
      <c r="N12" s="373">
        <v>4</v>
      </c>
      <c r="O12" s="373">
        <f t="shared" si="2"/>
        <v>14</v>
      </c>
      <c r="P12" s="373">
        <v>3</v>
      </c>
      <c r="Q12" s="373">
        <v>4</v>
      </c>
      <c r="R12" s="373">
        <f t="shared" si="3"/>
        <v>7</v>
      </c>
      <c r="S12" s="374">
        <f t="shared" si="4"/>
        <v>21</v>
      </c>
      <c r="T12" s="350">
        <f t="shared" si="5"/>
        <v>0</v>
      </c>
      <c r="X12" s="350">
        <v>2012749</v>
      </c>
    </row>
    <row r="13" spans="1:24" ht="18" customHeight="1">
      <c r="A13" s="375" t="s">
        <v>65</v>
      </c>
      <c r="B13" s="376" t="s">
        <v>66</v>
      </c>
      <c r="C13" s="373">
        <f t="shared" si="0"/>
        <v>14</v>
      </c>
      <c r="D13" s="377">
        <f t="shared" si="1"/>
        <v>1.021355820670345</v>
      </c>
      <c r="E13" s="378">
        <v>0</v>
      </c>
      <c r="F13" s="378">
        <v>0</v>
      </c>
      <c r="G13" s="373">
        <v>4</v>
      </c>
      <c r="H13" s="373">
        <v>6</v>
      </c>
      <c r="I13" s="373">
        <v>2</v>
      </c>
      <c r="J13" s="373">
        <v>0</v>
      </c>
      <c r="K13" s="373">
        <v>1</v>
      </c>
      <c r="L13" s="373">
        <v>1</v>
      </c>
      <c r="M13" s="373">
        <v>5</v>
      </c>
      <c r="N13" s="373">
        <v>4</v>
      </c>
      <c r="O13" s="373">
        <f t="shared" si="2"/>
        <v>9</v>
      </c>
      <c r="P13" s="373">
        <v>2</v>
      </c>
      <c r="Q13" s="373">
        <v>3</v>
      </c>
      <c r="R13" s="373">
        <f t="shared" si="3"/>
        <v>5</v>
      </c>
      <c r="S13" s="374">
        <f t="shared" si="4"/>
        <v>14</v>
      </c>
      <c r="T13" s="350">
        <f t="shared" si="5"/>
        <v>0</v>
      </c>
      <c r="X13" s="350">
        <v>1370727</v>
      </c>
    </row>
    <row r="14" spans="1:24" ht="18" customHeight="1">
      <c r="A14" s="375" t="s">
        <v>161</v>
      </c>
      <c r="B14" s="376" t="s">
        <v>68</v>
      </c>
      <c r="C14" s="373">
        <f t="shared" si="0"/>
        <v>31</v>
      </c>
      <c r="D14" s="377">
        <f t="shared" si="1"/>
        <v>1.0266733036127971</v>
      </c>
      <c r="E14" s="387">
        <v>0</v>
      </c>
      <c r="F14" s="387">
        <v>0</v>
      </c>
      <c r="G14" s="379">
        <v>1</v>
      </c>
      <c r="H14" s="373">
        <v>14</v>
      </c>
      <c r="I14" s="373">
        <v>10</v>
      </c>
      <c r="J14" s="373">
        <v>4</v>
      </c>
      <c r="K14" s="373">
        <v>2</v>
      </c>
      <c r="L14" s="373">
        <v>0</v>
      </c>
      <c r="M14" s="373">
        <v>2</v>
      </c>
      <c r="N14" s="373">
        <v>1</v>
      </c>
      <c r="O14" s="373">
        <f t="shared" si="2"/>
        <v>3</v>
      </c>
      <c r="P14" s="373">
        <v>22</v>
      </c>
      <c r="Q14" s="373">
        <v>6</v>
      </c>
      <c r="R14" s="373">
        <f t="shared" si="3"/>
        <v>28</v>
      </c>
      <c r="S14" s="374">
        <f t="shared" si="4"/>
        <v>31</v>
      </c>
      <c r="T14" s="350">
        <f t="shared" si="5"/>
        <v>0</v>
      </c>
      <c r="X14" s="350">
        <v>3019461</v>
      </c>
    </row>
    <row r="15" spans="1:24" ht="18" customHeight="1">
      <c r="A15" s="375" t="s">
        <v>69</v>
      </c>
      <c r="B15" s="376" t="s">
        <v>70</v>
      </c>
      <c r="C15" s="373">
        <f t="shared" si="0"/>
        <v>33</v>
      </c>
      <c r="D15" s="377">
        <f t="shared" si="1"/>
        <v>2.7652712102586534</v>
      </c>
      <c r="E15" s="378">
        <v>0</v>
      </c>
      <c r="F15" s="378">
        <v>0</v>
      </c>
      <c r="G15" s="373">
        <v>5</v>
      </c>
      <c r="H15" s="388">
        <v>15</v>
      </c>
      <c r="I15" s="373">
        <v>10</v>
      </c>
      <c r="J15" s="373">
        <v>1</v>
      </c>
      <c r="K15" s="373">
        <v>1</v>
      </c>
      <c r="L15" s="373">
        <v>1</v>
      </c>
      <c r="M15" s="373">
        <v>5</v>
      </c>
      <c r="N15" s="373">
        <v>3</v>
      </c>
      <c r="O15" s="373">
        <f t="shared" si="2"/>
        <v>8</v>
      </c>
      <c r="P15" s="373">
        <v>15</v>
      </c>
      <c r="Q15" s="373">
        <v>10</v>
      </c>
      <c r="R15" s="373">
        <f t="shared" si="3"/>
        <v>25</v>
      </c>
      <c r="S15" s="374">
        <f t="shared" si="4"/>
        <v>33</v>
      </c>
      <c r="T15" s="350">
        <f t="shared" si="5"/>
        <v>0</v>
      </c>
      <c r="X15" s="350">
        <v>1193373</v>
      </c>
    </row>
    <row r="16" spans="1:24" ht="18" customHeight="1">
      <c r="A16" s="375" t="s">
        <v>71</v>
      </c>
      <c r="B16" s="391" t="s">
        <v>72</v>
      </c>
      <c r="C16" s="373">
        <f t="shared" si="0"/>
        <v>4</v>
      </c>
      <c r="D16" s="377">
        <f t="shared" si="1"/>
        <v>0.91460138241998956</v>
      </c>
      <c r="E16" s="387">
        <v>0</v>
      </c>
      <c r="F16" s="387">
        <v>0</v>
      </c>
      <c r="G16" s="379">
        <v>1</v>
      </c>
      <c r="H16" s="373">
        <v>1</v>
      </c>
      <c r="I16" s="373">
        <v>1</v>
      </c>
      <c r="J16" s="373">
        <v>0</v>
      </c>
      <c r="K16" s="373">
        <v>0</v>
      </c>
      <c r="L16" s="373">
        <v>1</v>
      </c>
      <c r="M16" s="373">
        <v>1</v>
      </c>
      <c r="N16" s="373">
        <v>1</v>
      </c>
      <c r="O16" s="373">
        <f t="shared" si="2"/>
        <v>2</v>
      </c>
      <c r="P16" s="373">
        <v>2</v>
      </c>
      <c r="Q16" s="373">
        <v>0</v>
      </c>
      <c r="R16" s="373">
        <f t="shared" si="3"/>
        <v>2</v>
      </c>
      <c r="S16" s="374">
        <f t="shared" si="4"/>
        <v>4</v>
      </c>
      <c r="T16" s="350">
        <f t="shared" si="5"/>
        <v>0</v>
      </c>
      <c r="X16" s="350">
        <v>437349</v>
      </c>
    </row>
    <row r="17" spans="1:24" ht="18" customHeight="1">
      <c r="A17" s="375" t="s">
        <v>73</v>
      </c>
      <c r="B17" s="376" t="s">
        <v>74</v>
      </c>
      <c r="C17" s="373">
        <f t="shared" si="0"/>
        <v>32</v>
      </c>
      <c r="D17" s="377">
        <f t="shared" si="1"/>
        <v>1.8117870334931481</v>
      </c>
      <c r="E17" s="378">
        <v>0</v>
      </c>
      <c r="F17" s="378">
        <v>1</v>
      </c>
      <c r="G17" s="388">
        <v>4</v>
      </c>
      <c r="H17" s="392">
        <v>7</v>
      </c>
      <c r="I17" s="373">
        <v>2</v>
      </c>
      <c r="J17" s="373">
        <v>6</v>
      </c>
      <c r="K17" s="373">
        <v>6</v>
      </c>
      <c r="L17" s="373">
        <v>6</v>
      </c>
      <c r="M17" s="373">
        <v>16</v>
      </c>
      <c r="N17" s="373">
        <v>15</v>
      </c>
      <c r="O17" s="373">
        <f t="shared" si="2"/>
        <v>31</v>
      </c>
      <c r="P17" s="373">
        <v>1</v>
      </c>
      <c r="Q17" s="373">
        <v>0</v>
      </c>
      <c r="R17" s="373">
        <f t="shared" si="3"/>
        <v>1</v>
      </c>
      <c r="S17" s="374">
        <f t="shared" si="4"/>
        <v>32</v>
      </c>
      <c r="T17" s="350">
        <f t="shared" si="5"/>
        <v>0</v>
      </c>
      <c r="X17" s="350">
        <v>1766212</v>
      </c>
    </row>
    <row r="18" spans="1:24" ht="18" customHeight="1">
      <c r="A18" s="375" t="s">
        <v>162</v>
      </c>
      <c r="B18" s="376" t="s">
        <v>76</v>
      </c>
      <c r="C18" s="373">
        <f t="shared" si="0"/>
        <v>3</v>
      </c>
      <c r="D18" s="377">
        <f t="shared" si="1"/>
        <v>0.79047009256404788</v>
      </c>
      <c r="E18" s="387">
        <v>0</v>
      </c>
      <c r="F18" s="387">
        <v>0</v>
      </c>
      <c r="G18" s="373">
        <v>1</v>
      </c>
      <c r="H18" s="373">
        <v>2</v>
      </c>
      <c r="I18" s="373">
        <v>0</v>
      </c>
      <c r="J18" s="373">
        <v>0</v>
      </c>
      <c r="K18" s="373">
        <v>0</v>
      </c>
      <c r="L18" s="373">
        <v>0</v>
      </c>
      <c r="M18" s="373">
        <v>1</v>
      </c>
      <c r="N18" s="373">
        <v>0</v>
      </c>
      <c r="O18" s="373">
        <f t="shared" si="2"/>
        <v>1</v>
      </c>
      <c r="P18" s="373">
        <v>0</v>
      </c>
      <c r="Q18" s="373">
        <v>2</v>
      </c>
      <c r="R18" s="373">
        <f t="shared" si="3"/>
        <v>2</v>
      </c>
      <c r="S18" s="374">
        <f t="shared" si="4"/>
        <v>3</v>
      </c>
      <c r="T18" s="350">
        <f t="shared" si="5"/>
        <v>0</v>
      </c>
      <c r="X18" s="350">
        <v>379521</v>
      </c>
    </row>
    <row r="19" spans="1:24" ht="18" customHeight="1">
      <c r="A19" s="375" t="s">
        <v>77</v>
      </c>
      <c r="B19" s="376" t="s">
        <v>78</v>
      </c>
      <c r="C19" s="373">
        <f t="shared" si="0"/>
        <v>9</v>
      </c>
      <c r="D19" s="377">
        <f t="shared" si="1"/>
        <v>1.0142182124291317</v>
      </c>
      <c r="E19" s="378">
        <v>0</v>
      </c>
      <c r="F19" s="378">
        <v>0</v>
      </c>
      <c r="G19" s="373">
        <v>1</v>
      </c>
      <c r="H19" s="373">
        <v>3</v>
      </c>
      <c r="I19" s="373">
        <v>1</v>
      </c>
      <c r="J19" s="373">
        <v>1</v>
      </c>
      <c r="K19" s="373">
        <v>1</v>
      </c>
      <c r="L19" s="373">
        <v>2</v>
      </c>
      <c r="M19" s="373">
        <v>5</v>
      </c>
      <c r="N19" s="373">
        <v>3</v>
      </c>
      <c r="O19" s="373">
        <f t="shared" si="2"/>
        <v>8</v>
      </c>
      <c r="P19" s="373">
        <v>1</v>
      </c>
      <c r="Q19" s="373">
        <v>0</v>
      </c>
      <c r="R19" s="373">
        <f t="shared" si="3"/>
        <v>1</v>
      </c>
      <c r="S19" s="374">
        <f t="shared" si="4"/>
        <v>9</v>
      </c>
      <c r="T19" s="350">
        <f t="shared" si="5"/>
        <v>0</v>
      </c>
      <c r="X19" s="350">
        <v>887383</v>
      </c>
    </row>
    <row r="20" spans="1:24" ht="18" customHeight="1">
      <c r="A20" s="375" t="s">
        <v>79</v>
      </c>
      <c r="B20" s="376" t="s">
        <v>80</v>
      </c>
      <c r="C20" s="373">
        <f t="shared" si="0"/>
        <v>6</v>
      </c>
      <c r="D20" s="377">
        <f t="shared" si="1"/>
        <v>0.89489729562037257</v>
      </c>
      <c r="E20" s="387">
        <v>0</v>
      </c>
      <c r="F20" s="387">
        <v>0</v>
      </c>
      <c r="G20" s="379">
        <v>1</v>
      </c>
      <c r="H20" s="379">
        <v>2</v>
      </c>
      <c r="I20" s="373">
        <v>1</v>
      </c>
      <c r="J20" s="373">
        <v>0</v>
      </c>
      <c r="K20" s="373">
        <v>1</v>
      </c>
      <c r="L20" s="373">
        <v>1</v>
      </c>
      <c r="M20" s="373">
        <v>2</v>
      </c>
      <c r="N20" s="373">
        <v>0</v>
      </c>
      <c r="O20" s="373">
        <f t="shared" si="2"/>
        <v>2</v>
      </c>
      <c r="P20" s="373">
        <v>1</v>
      </c>
      <c r="Q20" s="373">
        <v>3</v>
      </c>
      <c r="R20" s="373">
        <f t="shared" si="3"/>
        <v>4</v>
      </c>
      <c r="S20" s="374">
        <f t="shared" si="4"/>
        <v>6</v>
      </c>
      <c r="T20" s="350">
        <f t="shared" si="5"/>
        <v>0</v>
      </c>
      <c r="X20" s="350">
        <v>670468</v>
      </c>
    </row>
    <row r="21" spans="1:24" ht="18" customHeight="1">
      <c r="A21" s="375" t="s">
        <v>164</v>
      </c>
      <c r="B21" s="376" t="s">
        <v>82</v>
      </c>
      <c r="C21" s="373">
        <f t="shared" si="0"/>
        <v>4</v>
      </c>
      <c r="D21" s="377">
        <f t="shared" si="1"/>
        <v>1.1132851095333387</v>
      </c>
      <c r="E21" s="378">
        <v>0</v>
      </c>
      <c r="F21" s="378">
        <v>0</v>
      </c>
      <c r="G21" s="373">
        <v>1</v>
      </c>
      <c r="H21" s="373">
        <v>0</v>
      </c>
      <c r="I21" s="373">
        <v>1</v>
      </c>
      <c r="J21" s="373">
        <v>1</v>
      </c>
      <c r="K21" s="373">
        <v>1</v>
      </c>
      <c r="L21" s="373">
        <v>0</v>
      </c>
      <c r="M21" s="373">
        <v>1</v>
      </c>
      <c r="N21" s="373">
        <v>1</v>
      </c>
      <c r="O21" s="373">
        <f t="shared" si="2"/>
        <v>2</v>
      </c>
      <c r="P21" s="373">
        <v>2</v>
      </c>
      <c r="Q21" s="373">
        <v>0</v>
      </c>
      <c r="R21" s="373">
        <f t="shared" si="3"/>
        <v>2</v>
      </c>
      <c r="S21" s="374">
        <f t="shared" si="4"/>
        <v>4</v>
      </c>
      <c r="T21" s="350">
        <f t="shared" si="5"/>
        <v>0</v>
      </c>
      <c r="X21" s="350">
        <v>359297</v>
      </c>
    </row>
    <row r="22" spans="1:24" ht="18" customHeight="1">
      <c r="A22" s="375" t="s">
        <v>83</v>
      </c>
      <c r="B22" s="376" t="s">
        <v>84</v>
      </c>
      <c r="C22" s="373">
        <f t="shared" si="0"/>
        <v>58</v>
      </c>
      <c r="D22" s="377">
        <f t="shared" si="1"/>
        <v>3.7822074527745757</v>
      </c>
      <c r="E22" s="387">
        <v>0</v>
      </c>
      <c r="F22" s="387">
        <v>4</v>
      </c>
      <c r="G22" s="373">
        <v>11</v>
      </c>
      <c r="H22" s="388">
        <v>24</v>
      </c>
      <c r="I22" s="373">
        <v>11</v>
      </c>
      <c r="J22" s="373">
        <v>4</v>
      </c>
      <c r="K22" s="373">
        <v>4</v>
      </c>
      <c r="L22" s="373">
        <v>0</v>
      </c>
      <c r="M22" s="373">
        <v>28</v>
      </c>
      <c r="N22" s="373">
        <v>16</v>
      </c>
      <c r="O22" s="373">
        <f t="shared" si="2"/>
        <v>44</v>
      </c>
      <c r="P22" s="373">
        <v>9</v>
      </c>
      <c r="Q22" s="373">
        <v>5</v>
      </c>
      <c r="R22" s="373">
        <f t="shared" si="3"/>
        <v>14</v>
      </c>
      <c r="S22" s="374">
        <f t="shared" si="4"/>
        <v>58</v>
      </c>
      <c r="T22" s="350">
        <f t="shared" si="5"/>
        <v>0</v>
      </c>
      <c r="X22" s="350">
        <v>1533496</v>
      </c>
    </row>
    <row r="23" spans="1:24" ht="18" customHeight="1">
      <c r="A23" s="375" t="s">
        <v>85</v>
      </c>
      <c r="B23" s="376" t="s">
        <v>86</v>
      </c>
      <c r="C23" s="373">
        <f t="shared" si="0"/>
        <v>17</v>
      </c>
      <c r="D23" s="377">
        <f t="shared" si="1"/>
        <v>2.9896365129583158</v>
      </c>
      <c r="E23" s="378">
        <v>0</v>
      </c>
      <c r="F23" s="378">
        <v>0</v>
      </c>
      <c r="G23" s="392">
        <v>4</v>
      </c>
      <c r="H23" s="373">
        <v>8</v>
      </c>
      <c r="I23" s="373">
        <v>3</v>
      </c>
      <c r="J23" s="379">
        <v>1</v>
      </c>
      <c r="K23" s="379">
        <v>0</v>
      </c>
      <c r="L23" s="379">
        <v>1</v>
      </c>
      <c r="M23" s="373">
        <v>1</v>
      </c>
      <c r="N23" s="379">
        <v>0</v>
      </c>
      <c r="O23" s="373">
        <f t="shared" si="2"/>
        <v>1</v>
      </c>
      <c r="P23" s="379">
        <v>14</v>
      </c>
      <c r="Q23" s="373">
        <v>2</v>
      </c>
      <c r="R23" s="373">
        <f t="shared" si="3"/>
        <v>16</v>
      </c>
      <c r="S23" s="374">
        <f t="shared" si="4"/>
        <v>17</v>
      </c>
      <c r="T23" s="350">
        <f t="shared" si="5"/>
        <v>0</v>
      </c>
      <c r="X23" s="350">
        <v>568631</v>
      </c>
    </row>
    <row r="24" spans="1:24" ht="18" customHeight="1">
      <c r="A24" s="375" t="s">
        <v>165</v>
      </c>
      <c r="B24" s="376" t="s">
        <v>88</v>
      </c>
      <c r="C24" s="373">
        <f t="shared" si="0"/>
        <v>16</v>
      </c>
      <c r="D24" s="377">
        <f t="shared" si="1"/>
        <v>3.468007629616785</v>
      </c>
      <c r="E24" s="387">
        <v>0</v>
      </c>
      <c r="F24" s="387">
        <v>1</v>
      </c>
      <c r="G24" s="373">
        <v>0</v>
      </c>
      <c r="H24" s="392">
        <v>2</v>
      </c>
      <c r="I24" s="373">
        <v>5</v>
      </c>
      <c r="J24" s="373">
        <v>3</v>
      </c>
      <c r="K24" s="373">
        <v>2</v>
      </c>
      <c r="L24" s="373">
        <v>3</v>
      </c>
      <c r="M24" s="373">
        <v>6</v>
      </c>
      <c r="N24" s="373">
        <v>6</v>
      </c>
      <c r="O24" s="373">
        <f t="shared" si="2"/>
        <v>12</v>
      </c>
      <c r="P24" s="373">
        <v>2</v>
      </c>
      <c r="Q24" s="373">
        <v>2</v>
      </c>
      <c r="R24" s="373">
        <f t="shared" si="3"/>
        <v>4</v>
      </c>
      <c r="S24" s="374">
        <f t="shared" si="4"/>
        <v>16</v>
      </c>
      <c r="T24" s="350">
        <f t="shared" si="5"/>
        <v>0</v>
      </c>
      <c r="X24" s="350">
        <v>461360</v>
      </c>
    </row>
    <row r="25" spans="1:24" ht="18" customHeight="1">
      <c r="A25" s="375" t="s">
        <v>89</v>
      </c>
      <c r="B25" s="376" t="s">
        <v>90</v>
      </c>
      <c r="C25" s="373">
        <f t="shared" si="0"/>
        <v>1</v>
      </c>
      <c r="D25" s="377">
        <f t="shared" si="1"/>
        <v>0.30369567264036057</v>
      </c>
      <c r="E25" s="378">
        <v>0</v>
      </c>
      <c r="F25" s="378">
        <v>0</v>
      </c>
      <c r="G25" s="392">
        <v>1</v>
      </c>
      <c r="H25" s="373">
        <v>0</v>
      </c>
      <c r="I25" s="373">
        <v>0</v>
      </c>
      <c r="J25" s="373">
        <v>0</v>
      </c>
      <c r="K25" s="373">
        <v>0</v>
      </c>
      <c r="L25" s="373">
        <v>0</v>
      </c>
      <c r="M25" s="373">
        <v>0</v>
      </c>
      <c r="N25" s="373">
        <v>0</v>
      </c>
      <c r="O25" s="373">
        <f t="shared" si="2"/>
        <v>0</v>
      </c>
      <c r="P25" s="373">
        <v>0</v>
      </c>
      <c r="Q25" s="373">
        <v>1</v>
      </c>
      <c r="R25" s="373">
        <f t="shared" si="3"/>
        <v>1</v>
      </c>
      <c r="S25" s="374">
        <f t="shared" si="4"/>
        <v>1</v>
      </c>
      <c r="T25" s="350">
        <f t="shared" si="5"/>
        <v>0</v>
      </c>
      <c r="X25" s="350">
        <v>329277</v>
      </c>
    </row>
    <row r="26" spans="1:24" ht="18" customHeight="1">
      <c r="A26" s="393" t="s">
        <v>91</v>
      </c>
      <c r="B26" s="394" t="s">
        <v>92</v>
      </c>
      <c r="C26" s="373">
        <f t="shared" si="0"/>
        <v>0</v>
      </c>
      <c r="D26" s="377">
        <f t="shared" si="1"/>
        <v>0</v>
      </c>
      <c r="E26" s="387">
        <v>0</v>
      </c>
      <c r="F26" s="387">
        <v>0</v>
      </c>
      <c r="G26" s="373">
        <v>0</v>
      </c>
      <c r="H26" s="373">
        <v>0</v>
      </c>
      <c r="I26" s="373">
        <v>0</v>
      </c>
      <c r="J26" s="373">
        <v>0</v>
      </c>
      <c r="K26" s="373">
        <v>0</v>
      </c>
      <c r="L26" s="373">
        <v>0</v>
      </c>
      <c r="M26" s="373">
        <v>0</v>
      </c>
      <c r="N26" s="373">
        <v>0</v>
      </c>
      <c r="O26" s="373">
        <f t="shared" si="2"/>
        <v>0</v>
      </c>
      <c r="P26" s="373">
        <v>0</v>
      </c>
      <c r="Q26" s="379">
        <v>0</v>
      </c>
      <c r="R26" s="373">
        <f t="shared" si="3"/>
        <v>0</v>
      </c>
      <c r="S26" s="374">
        <f t="shared" si="4"/>
        <v>0</v>
      </c>
      <c r="T26" s="350">
        <f t="shared" si="5"/>
        <v>0</v>
      </c>
      <c r="X26" s="350">
        <v>165629</v>
      </c>
    </row>
    <row r="27" spans="1:24" ht="18" customHeight="1" thickBot="1">
      <c r="A27" s="395" t="s">
        <v>93</v>
      </c>
      <c r="B27" s="396" t="s">
        <v>94</v>
      </c>
      <c r="C27" s="388">
        <f t="shared" si="0"/>
        <v>6</v>
      </c>
      <c r="D27" s="405">
        <f t="shared" si="1"/>
        <v>1.9711424741780337</v>
      </c>
      <c r="E27" s="398">
        <v>1</v>
      </c>
      <c r="F27" s="398">
        <v>0</v>
      </c>
      <c r="G27" s="379">
        <v>0</v>
      </c>
      <c r="H27" s="379">
        <v>3</v>
      </c>
      <c r="I27" s="399">
        <v>0</v>
      </c>
      <c r="J27" s="399">
        <v>0</v>
      </c>
      <c r="K27" s="399">
        <v>2</v>
      </c>
      <c r="L27" s="399">
        <v>0</v>
      </c>
      <c r="M27" s="399">
        <v>3</v>
      </c>
      <c r="N27" s="399">
        <v>2</v>
      </c>
      <c r="O27" s="399">
        <f t="shared" si="2"/>
        <v>5</v>
      </c>
      <c r="P27" s="399">
        <v>1</v>
      </c>
      <c r="Q27" s="399">
        <v>0</v>
      </c>
      <c r="R27" s="399">
        <f t="shared" si="3"/>
        <v>1</v>
      </c>
      <c r="S27" s="374">
        <f t="shared" si="4"/>
        <v>6</v>
      </c>
      <c r="T27" s="350">
        <f t="shared" si="5"/>
        <v>0</v>
      </c>
      <c r="X27" s="350">
        <v>304392</v>
      </c>
    </row>
    <row r="28" spans="1:24" ht="18" customHeight="1">
      <c r="A28" s="400" t="s">
        <v>95</v>
      </c>
      <c r="B28" s="401" t="s">
        <v>96</v>
      </c>
      <c r="C28" s="406">
        <f t="shared" si="0"/>
        <v>807</v>
      </c>
      <c r="D28" s="402">
        <f t="shared" si="1"/>
        <v>2.6226524701112677</v>
      </c>
      <c r="E28" s="403">
        <f t="shared" ref="E28:R28" si="6">SUM(E8:E27)</f>
        <v>8</v>
      </c>
      <c r="F28" s="403">
        <f t="shared" si="6"/>
        <v>22</v>
      </c>
      <c r="G28" s="403">
        <f t="shared" si="6"/>
        <v>150</v>
      </c>
      <c r="H28" s="403">
        <f t="shared" si="6"/>
        <v>262</v>
      </c>
      <c r="I28" s="403">
        <f t="shared" si="6"/>
        <v>142</v>
      </c>
      <c r="J28" s="403">
        <f t="shared" si="6"/>
        <v>96</v>
      </c>
      <c r="K28" s="403">
        <f t="shared" si="6"/>
        <v>64</v>
      </c>
      <c r="L28" s="403">
        <f t="shared" si="6"/>
        <v>63</v>
      </c>
      <c r="M28" s="403">
        <f t="shared" si="6"/>
        <v>260</v>
      </c>
      <c r="N28" s="403">
        <f t="shared" si="6"/>
        <v>151</v>
      </c>
      <c r="O28" s="407">
        <f t="shared" si="6"/>
        <v>411</v>
      </c>
      <c r="P28" s="403">
        <f t="shared" si="6"/>
        <v>265</v>
      </c>
      <c r="Q28" s="403">
        <f t="shared" si="6"/>
        <v>131</v>
      </c>
      <c r="R28" s="406">
        <f t="shared" si="6"/>
        <v>396</v>
      </c>
      <c r="S28" s="374">
        <f t="shared" si="4"/>
        <v>807</v>
      </c>
      <c r="T28" s="350">
        <f t="shared" si="5"/>
        <v>0</v>
      </c>
      <c r="X28" s="350">
        <v>30770375</v>
      </c>
    </row>
  </sheetData>
  <mergeCells count="14">
    <mergeCell ref="I6:I7"/>
    <mergeCell ref="J6:J7"/>
    <mergeCell ref="K6:K7"/>
    <mergeCell ref="L6:L7"/>
    <mergeCell ref="A1:R1"/>
    <mergeCell ref="A2:R2"/>
    <mergeCell ref="D4:D6"/>
    <mergeCell ref="E4:L5"/>
    <mergeCell ref="M4:O5"/>
    <mergeCell ref="P4:R5"/>
    <mergeCell ref="E6:E7"/>
    <mergeCell ref="F6:F7"/>
    <mergeCell ref="G6:G7"/>
    <mergeCell ref="H6:H7"/>
  </mergeCells>
  <printOptions horizontalCentered="1" vertic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57924-6F39-4DA7-AF57-B625E8EF91B8}">
  <dimension ref="A1:J41"/>
  <sheetViews>
    <sheetView showGridLines="0" zoomScale="75" zoomScaleNormal="75" workbookViewId="0">
      <selection activeCell="C9" sqref="C9"/>
    </sheetView>
  </sheetViews>
  <sheetFormatPr defaultColWidth="7.7109375" defaultRowHeight="18.75"/>
  <cols>
    <col min="1" max="1" width="14" style="207" customWidth="1"/>
    <col min="2" max="6" width="12.85546875" style="274" customWidth="1"/>
    <col min="7" max="7" width="12.85546875" style="438" customWidth="1"/>
    <col min="8" max="9" width="5" style="207" hidden="1" customWidth="1"/>
    <col min="10" max="10" width="9.42578125" style="440" customWidth="1"/>
    <col min="11" max="227" width="9.42578125" style="207" customWidth="1"/>
    <col min="228" max="16384" width="7.7109375" style="207"/>
  </cols>
  <sheetData>
    <row r="1" spans="1:9" s="207" customFormat="1" ht="22.5" customHeight="1">
      <c r="A1" s="5101" t="s">
        <v>449</v>
      </c>
      <c r="B1" s="5101"/>
      <c r="C1" s="5101"/>
      <c r="D1" s="5101"/>
      <c r="E1" s="5101"/>
      <c r="F1" s="5101"/>
      <c r="G1" s="5101"/>
      <c r="H1" s="408"/>
      <c r="I1" s="408"/>
    </row>
    <row r="2" spans="1:9" s="207" customFormat="1" ht="15.95" customHeight="1">
      <c r="A2" s="5056" t="s">
        <v>450</v>
      </c>
      <c r="B2" s="5056"/>
      <c r="C2" s="5056"/>
      <c r="D2" s="5056"/>
      <c r="E2" s="5056"/>
      <c r="F2" s="5056"/>
      <c r="G2" s="5056"/>
      <c r="H2" s="408"/>
      <c r="I2" s="408"/>
    </row>
    <row r="3" spans="1:9" s="207" customFormat="1" ht="15.75">
      <c r="A3" s="409" t="s">
        <v>451</v>
      </c>
      <c r="B3" s="278"/>
      <c r="C3" s="278"/>
      <c r="D3" s="278"/>
      <c r="E3" s="278"/>
      <c r="F3" s="278"/>
      <c r="G3" s="410" t="s">
        <v>452</v>
      </c>
    </row>
    <row r="4" spans="1:9" s="207" customFormat="1" ht="15.6" customHeight="1">
      <c r="A4" s="411"/>
      <c r="B4" s="412"/>
      <c r="C4" s="5069">
        <v>2010</v>
      </c>
      <c r="D4" s="5069">
        <v>2011</v>
      </c>
      <c r="E4" s="5069">
        <v>2012</v>
      </c>
      <c r="F4" s="5069">
        <v>2013</v>
      </c>
      <c r="G4" s="5069">
        <v>2014</v>
      </c>
      <c r="H4" s="413"/>
      <c r="I4" s="413"/>
    </row>
    <row r="5" spans="1:9" s="207" customFormat="1" ht="15.6" customHeight="1">
      <c r="A5" s="414" t="s">
        <v>147</v>
      </c>
      <c r="B5" s="415" t="s">
        <v>148</v>
      </c>
      <c r="C5" s="5102"/>
      <c r="D5" s="5102"/>
      <c r="E5" s="5102"/>
      <c r="F5" s="5102"/>
      <c r="G5" s="5102"/>
      <c r="H5" s="416"/>
      <c r="I5" s="416"/>
    </row>
    <row r="6" spans="1:9" s="207" customFormat="1" ht="15.6" customHeight="1">
      <c r="A6" s="417"/>
      <c r="B6" s="418"/>
      <c r="C6" s="5070"/>
      <c r="D6" s="5070"/>
      <c r="E6" s="5070"/>
      <c r="F6" s="5070"/>
      <c r="G6" s="5070"/>
      <c r="H6" s="419"/>
      <c r="I6" s="419"/>
    </row>
    <row r="7" spans="1:9" s="207" customFormat="1" ht="20.100000000000001" customHeight="1">
      <c r="A7" s="420" t="s">
        <v>55</v>
      </c>
      <c r="B7" s="421" t="s">
        <v>56</v>
      </c>
      <c r="C7" s="422">
        <v>0</v>
      </c>
      <c r="D7" s="422">
        <v>1</v>
      </c>
      <c r="E7" s="422">
        <v>0</v>
      </c>
      <c r="F7" s="422">
        <v>0</v>
      </c>
      <c r="G7" s="423">
        <v>0</v>
      </c>
      <c r="H7" s="229"/>
      <c r="I7" s="229"/>
    </row>
    <row r="8" spans="1:9" s="207" customFormat="1" ht="20.100000000000001" customHeight="1">
      <c r="A8" s="420" t="s">
        <v>158</v>
      </c>
      <c r="B8" s="421" t="s">
        <v>58</v>
      </c>
      <c r="C8" s="242">
        <v>0</v>
      </c>
      <c r="D8" s="242">
        <v>1</v>
      </c>
      <c r="E8" s="242">
        <v>3</v>
      </c>
      <c r="F8" s="242">
        <v>4</v>
      </c>
      <c r="G8" s="245">
        <v>1</v>
      </c>
      <c r="H8" s="229"/>
      <c r="I8" s="229"/>
    </row>
    <row r="9" spans="1:9" s="207" customFormat="1" ht="20.100000000000001" customHeight="1">
      <c r="A9" s="420" t="s">
        <v>59</v>
      </c>
      <c r="B9" s="421" t="s">
        <v>60</v>
      </c>
      <c r="C9" s="242">
        <v>2</v>
      </c>
      <c r="D9" s="242">
        <v>2</v>
      </c>
      <c r="E9" s="242">
        <v>0</v>
      </c>
      <c r="F9" s="242">
        <v>2</v>
      </c>
      <c r="G9" s="245">
        <v>4</v>
      </c>
      <c r="H9" s="229"/>
      <c r="I9" s="229"/>
    </row>
    <row r="10" spans="1:9" s="207" customFormat="1" ht="20.100000000000001" customHeight="1">
      <c r="A10" s="420" t="s">
        <v>61</v>
      </c>
      <c r="B10" s="421" t="s">
        <v>62</v>
      </c>
      <c r="C10" s="242">
        <v>0</v>
      </c>
      <c r="D10" s="242">
        <v>1</v>
      </c>
      <c r="E10" s="242">
        <v>0</v>
      </c>
      <c r="F10" s="242">
        <v>0</v>
      </c>
      <c r="G10" s="245">
        <v>1</v>
      </c>
      <c r="H10" s="229"/>
      <c r="I10" s="229"/>
    </row>
    <row r="11" spans="1:9" s="207" customFormat="1" ht="20.100000000000001" customHeight="1">
      <c r="A11" s="420" t="s">
        <v>160</v>
      </c>
      <c r="B11" s="421" t="s">
        <v>64</v>
      </c>
      <c r="C11" s="242">
        <v>0</v>
      </c>
      <c r="D11" s="242">
        <v>0</v>
      </c>
      <c r="E11" s="242">
        <v>0</v>
      </c>
      <c r="F11" s="242">
        <v>1</v>
      </c>
      <c r="G11" s="245">
        <v>1</v>
      </c>
      <c r="H11" s="229"/>
      <c r="I11" s="229"/>
    </row>
    <row r="12" spans="1:9" s="207" customFormat="1" ht="20.100000000000001" customHeight="1">
      <c r="A12" s="420" t="s">
        <v>65</v>
      </c>
      <c r="B12" s="421" t="s">
        <v>66</v>
      </c>
      <c r="C12" s="242">
        <v>0</v>
      </c>
      <c r="D12" s="242">
        <v>0</v>
      </c>
      <c r="E12" s="242">
        <v>0</v>
      </c>
      <c r="F12" s="242">
        <v>0</v>
      </c>
      <c r="G12" s="245">
        <v>0</v>
      </c>
      <c r="H12" s="229"/>
      <c r="I12" s="229"/>
    </row>
    <row r="13" spans="1:9" s="207" customFormat="1" ht="20.100000000000001" customHeight="1">
      <c r="A13" s="420" t="s">
        <v>161</v>
      </c>
      <c r="B13" s="421" t="s">
        <v>68</v>
      </c>
      <c r="C13" s="242">
        <v>0</v>
      </c>
      <c r="D13" s="242">
        <v>8</v>
      </c>
      <c r="E13" s="242">
        <v>0</v>
      </c>
      <c r="F13" s="242">
        <v>0</v>
      </c>
      <c r="G13" s="245">
        <v>0</v>
      </c>
      <c r="H13" s="229"/>
      <c r="I13" s="229"/>
    </row>
    <row r="14" spans="1:9" s="207" customFormat="1" ht="20.100000000000001" customHeight="1">
      <c r="A14" s="420" t="s">
        <v>69</v>
      </c>
      <c r="B14" s="421" t="s">
        <v>70</v>
      </c>
      <c r="C14" s="242">
        <v>0</v>
      </c>
      <c r="D14" s="242">
        <v>1</v>
      </c>
      <c r="E14" s="242">
        <v>0</v>
      </c>
      <c r="F14" s="242">
        <v>0</v>
      </c>
      <c r="G14" s="245">
        <v>0</v>
      </c>
      <c r="H14" s="229"/>
      <c r="I14" s="229"/>
    </row>
    <row r="15" spans="1:9" s="207" customFormat="1" ht="20.100000000000001" customHeight="1">
      <c r="A15" s="420" t="s">
        <v>71</v>
      </c>
      <c r="B15" s="421" t="s">
        <v>72</v>
      </c>
      <c r="C15" s="242">
        <v>0</v>
      </c>
      <c r="D15" s="242">
        <v>0</v>
      </c>
      <c r="E15" s="242">
        <v>0</v>
      </c>
      <c r="F15" s="242">
        <v>0</v>
      </c>
      <c r="G15" s="245">
        <v>0</v>
      </c>
      <c r="H15" s="229"/>
      <c r="I15" s="229"/>
    </row>
    <row r="16" spans="1:9" s="207" customFormat="1" ht="20.100000000000001" customHeight="1">
      <c r="A16" s="420" t="s">
        <v>73</v>
      </c>
      <c r="B16" s="421" t="s">
        <v>74</v>
      </c>
      <c r="C16" s="242">
        <v>3</v>
      </c>
      <c r="D16" s="242">
        <v>2</v>
      </c>
      <c r="E16" s="242">
        <v>0</v>
      </c>
      <c r="F16" s="242">
        <v>1</v>
      </c>
      <c r="G16" s="245">
        <v>0</v>
      </c>
      <c r="H16" s="229"/>
      <c r="I16" s="229"/>
    </row>
    <row r="17" spans="1:9" s="207" customFormat="1" ht="20.100000000000001" customHeight="1">
      <c r="A17" s="424" t="s">
        <v>162</v>
      </c>
      <c r="B17" s="425" t="s">
        <v>76</v>
      </c>
      <c r="C17" s="242">
        <v>0</v>
      </c>
      <c r="D17" s="242">
        <v>0</v>
      </c>
      <c r="E17" s="242">
        <v>0</v>
      </c>
      <c r="F17" s="242">
        <v>0</v>
      </c>
      <c r="G17" s="245">
        <v>0</v>
      </c>
      <c r="H17" s="229"/>
      <c r="I17" s="229"/>
    </row>
    <row r="18" spans="1:9" s="207" customFormat="1" ht="20.100000000000001" customHeight="1">
      <c r="A18" s="420" t="s">
        <v>77</v>
      </c>
      <c r="B18" s="421" t="s">
        <v>78</v>
      </c>
      <c r="C18" s="242">
        <v>0</v>
      </c>
      <c r="D18" s="242">
        <v>0</v>
      </c>
      <c r="E18" s="242">
        <v>0</v>
      </c>
      <c r="F18" s="242">
        <v>0</v>
      </c>
      <c r="G18" s="245">
        <v>0</v>
      </c>
      <c r="H18" s="229"/>
      <c r="I18" s="229"/>
    </row>
    <row r="19" spans="1:9" s="207" customFormat="1" ht="20.100000000000001" customHeight="1">
      <c r="A19" s="420" t="s">
        <v>79</v>
      </c>
      <c r="B19" s="421" t="s">
        <v>80</v>
      </c>
      <c r="C19" s="242">
        <v>0</v>
      </c>
      <c r="D19" s="242">
        <v>0</v>
      </c>
      <c r="E19" s="242">
        <v>0</v>
      </c>
      <c r="F19" s="242">
        <v>0</v>
      </c>
      <c r="G19" s="245">
        <v>0</v>
      </c>
      <c r="H19" s="229"/>
      <c r="I19" s="229"/>
    </row>
    <row r="20" spans="1:9" s="207" customFormat="1" ht="20.100000000000001" customHeight="1">
      <c r="A20" s="420" t="s">
        <v>164</v>
      </c>
      <c r="B20" s="421" t="s">
        <v>82</v>
      </c>
      <c r="C20" s="242">
        <v>0</v>
      </c>
      <c r="D20" s="242">
        <v>0</v>
      </c>
      <c r="E20" s="242">
        <v>0</v>
      </c>
      <c r="F20" s="242">
        <v>0</v>
      </c>
      <c r="G20" s="245">
        <v>0</v>
      </c>
      <c r="H20" s="229"/>
      <c r="I20" s="229"/>
    </row>
    <row r="21" spans="1:9" s="207" customFormat="1" ht="20.100000000000001" customHeight="1">
      <c r="A21" s="420" t="s">
        <v>83</v>
      </c>
      <c r="B21" s="421" t="s">
        <v>84</v>
      </c>
      <c r="C21" s="242">
        <v>0</v>
      </c>
      <c r="D21" s="242">
        <v>2</v>
      </c>
      <c r="E21" s="242">
        <v>0</v>
      </c>
      <c r="F21" s="242">
        <v>0</v>
      </c>
      <c r="G21" s="245">
        <v>0</v>
      </c>
      <c r="H21" s="229"/>
      <c r="I21" s="229"/>
    </row>
    <row r="22" spans="1:9" s="207" customFormat="1" ht="20.100000000000001" customHeight="1">
      <c r="A22" s="420" t="s">
        <v>85</v>
      </c>
      <c r="B22" s="421" t="s">
        <v>86</v>
      </c>
      <c r="C22" s="242">
        <v>0</v>
      </c>
      <c r="D22" s="242">
        <v>0</v>
      </c>
      <c r="E22" s="242">
        <v>0</v>
      </c>
      <c r="F22" s="242">
        <v>0</v>
      </c>
      <c r="G22" s="245">
        <v>0</v>
      </c>
      <c r="H22" s="229"/>
      <c r="I22" s="229"/>
    </row>
    <row r="23" spans="1:9" s="207" customFormat="1" ht="20.100000000000001" customHeight="1">
      <c r="A23" s="420" t="s">
        <v>165</v>
      </c>
      <c r="B23" s="421" t="s">
        <v>88</v>
      </c>
      <c r="C23" s="242">
        <v>0</v>
      </c>
      <c r="D23" s="242">
        <v>0</v>
      </c>
      <c r="E23" s="242">
        <v>0</v>
      </c>
      <c r="F23" s="242">
        <v>0</v>
      </c>
      <c r="G23" s="245">
        <v>0</v>
      </c>
      <c r="H23" s="229"/>
      <c r="I23" s="229"/>
    </row>
    <row r="24" spans="1:9" s="207" customFormat="1" ht="20.100000000000001" customHeight="1">
      <c r="A24" s="420" t="s">
        <v>89</v>
      </c>
      <c r="B24" s="421" t="s">
        <v>90</v>
      </c>
      <c r="C24" s="242">
        <v>0</v>
      </c>
      <c r="D24" s="242">
        <v>1</v>
      </c>
      <c r="E24" s="242">
        <v>0</v>
      </c>
      <c r="F24" s="242">
        <v>0</v>
      </c>
      <c r="G24" s="245">
        <v>0</v>
      </c>
      <c r="H24" s="229"/>
      <c r="I24" s="229"/>
    </row>
    <row r="25" spans="1:9" s="207" customFormat="1" ht="20.100000000000001" customHeight="1">
      <c r="A25" s="426" t="s">
        <v>91</v>
      </c>
      <c r="B25" s="427" t="s">
        <v>92</v>
      </c>
      <c r="C25" s="242">
        <v>0</v>
      </c>
      <c r="D25" s="242">
        <v>0</v>
      </c>
      <c r="E25" s="242">
        <v>0</v>
      </c>
      <c r="F25" s="242">
        <v>0</v>
      </c>
      <c r="G25" s="245">
        <v>0</v>
      </c>
      <c r="H25" s="229"/>
      <c r="I25" s="229"/>
    </row>
    <row r="26" spans="1:9" s="207" customFormat="1" ht="20.100000000000001" customHeight="1" thickBot="1">
      <c r="A26" s="428" t="s">
        <v>93</v>
      </c>
      <c r="B26" s="429" t="s">
        <v>94</v>
      </c>
      <c r="C26" s="430">
        <v>0</v>
      </c>
      <c r="D26" s="430">
        <v>0</v>
      </c>
      <c r="E26" s="430">
        <v>0</v>
      </c>
      <c r="F26" s="430">
        <v>0</v>
      </c>
      <c r="G26" s="431">
        <v>0</v>
      </c>
      <c r="H26" s="229"/>
      <c r="I26" s="229"/>
    </row>
    <row r="27" spans="1:9" s="207" customFormat="1" ht="20.100000000000001" customHeight="1">
      <c r="A27" s="432" t="s">
        <v>95</v>
      </c>
      <c r="B27" s="433" t="s">
        <v>168</v>
      </c>
      <c r="C27" s="253">
        <f>SUM(C7:C26)</f>
        <v>5</v>
      </c>
      <c r="D27" s="253">
        <f>SUM(D7:D26)</f>
        <v>19</v>
      </c>
      <c r="E27" s="253">
        <f>SUM(E7:E26)</f>
        <v>3</v>
      </c>
      <c r="F27" s="253">
        <f>SUM(F7:F26)</f>
        <v>8</v>
      </c>
      <c r="G27" s="434">
        <f>SUM(G7:G26)</f>
        <v>7</v>
      </c>
      <c r="H27" s="435"/>
      <c r="I27" s="435"/>
    </row>
    <row r="28" spans="1:9" s="207" customFormat="1" ht="19.5" customHeight="1">
      <c r="A28" s="5095" t="s">
        <v>432</v>
      </c>
      <c r="B28" s="5096"/>
      <c r="C28" s="5097">
        <f>C27/C30*100000</f>
        <v>1.8425044174964662E-2</v>
      </c>
      <c r="D28" s="5097">
        <f>D27/D30*100000</f>
        <v>6.6957154997532284E-2</v>
      </c>
      <c r="E28" s="5097">
        <f>E27/E30*100000</f>
        <v>1.0275417143403208E-2</v>
      </c>
      <c r="F28" s="5097">
        <f>F27/F30*100000</f>
        <v>2.6671759194555549E-2</v>
      </c>
      <c r="G28" s="5097">
        <f>G27/G30*100000</f>
        <v>2.2749154015835035E-2</v>
      </c>
      <c r="H28" s="436"/>
      <c r="I28" s="436"/>
    </row>
    <row r="29" spans="1:9" s="207" customFormat="1" ht="20.100000000000001" customHeight="1">
      <c r="A29" s="5099" t="s">
        <v>453</v>
      </c>
      <c r="B29" s="5100"/>
      <c r="C29" s="5098"/>
      <c r="D29" s="5098"/>
      <c r="E29" s="5098"/>
      <c r="F29" s="5098"/>
      <c r="G29" s="5098"/>
      <c r="H29" s="437"/>
      <c r="I29" s="437"/>
    </row>
    <row r="30" spans="1:9" s="207" customFormat="1" ht="39" hidden="1" customHeight="1">
      <c r="B30" s="246"/>
      <c r="C30" s="438">
        <v>27136977</v>
      </c>
      <c r="D30" s="438">
        <v>28376355</v>
      </c>
      <c r="E30" s="438">
        <v>29195895</v>
      </c>
      <c r="F30" s="438">
        <v>29994272</v>
      </c>
      <c r="G30" s="439">
        <v>30770375</v>
      </c>
      <c r="H30" s="217"/>
      <c r="I30" s="217"/>
    </row>
    <row r="31" spans="1:9" s="207" customFormat="1" ht="14.1" customHeight="1">
      <c r="B31" s="246"/>
      <c r="C31" s="246"/>
      <c r="D31" s="246"/>
      <c r="E31" s="246"/>
      <c r="F31" s="246"/>
      <c r="G31" s="438"/>
      <c r="H31" s="217"/>
      <c r="I31" s="217"/>
    </row>
    <row r="32" spans="1:9" s="207" customFormat="1" ht="13.5" customHeight="1">
      <c r="A32" s="217"/>
      <c r="B32" s="246"/>
      <c r="C32" s="246"/>
      <c r="D32" s="246"/>
      <c r="E32" s="246"/>
      <c r="F32" s="246"/>
      <c r="G32" s="438"/>
      <c r="H32" s="217"/>
      <c r="I32" s="217"/>
    </row>
    <row r="33" spans="2:9" s="207" customFormat="1" ht="14.1" customHeight="1">
      <c r="B33" s="246"/>
      <c r="C33" s="246"/>
      <c r="D33" s="246"/>
      <c r="E33" s="246"/>
      <c r="F33" s="246"/>
      <c r="G33" s="438"/>
      <c r="H33" s="217"/>
      <c r="I33" s="217"/>
    </row>
    <row r="34" spans="2:9" s="207" customFormat="1" ht="14.1" customHeight="1">
      <c r="B34" s="246"/>
      <c r="C34" s="246"/>
      <c r="D34" s="246"/>
      <c r="E34" s="246"/>
      <c r="F34" s="246"/>
      <c r="G34" s="438"/>
      <c r="H34" s="217"/>
      <c r="I34" s="217"/>
    </row>
    <row r="35" spans="2:9" s="207" customFormat="1" ht="14.1" customHeight="1">
      <c r="B35" s="246"/>
      <c r="C35" s="246"/>
      <c r="D35" s="246"/>
      <c r="E35" s="246"/>
      <c r="F35" s="246"/>
      <c r="G35" s="438"/>
      <c r="H35" s="217"/>
      <c r="I35" s="217"/>
    </row>
    <row r="36" spans="2:9" s="207" customFormat="1" ht="14.1" customHeight="1">
      <c r="B36" s="246"/>
      <c r="C36" s="246"/>
      <c r="D36" s="246"/>
      <c r="E36" s="246"/>
      <c r="F36" s="246"/>
      <c r="G36" s="438"/>
      <c r="H36" s="217"/>
      <c r="I36" s="217"/>
    </row>
    <row r="37" spans="2:9" s="207" customFormat="1" ht="14.1" customHeight="1">
      <c r="B37" s="246"/>
      <c r="C37" s="246"/>
      <c r="D37" s="246"/>
      <c r="E37" s="246"/>
      <c r="F37" s="246"/>
      <c r="G37" s="438"/>
      <c r="H37" s="217"/>
      <c r="I37" s="217"/>
    </row>
    <row r="38" spans="2:9" s="207" customFormat="1" ht="14.1" customHeight="1">
      <c r="B38" s="246"/>
      <c r="C38" s="246"/>
      <c r="D38" s="246"/>
      <c r="E38" s="246"/>
      <c r="F38" s="246"/>
      <c r="G38" s="438"/>
      <c r="H38" s="217"/>
      <c r="I38" s="217"/>
    </row>
    <row r="39" spans="2:9" s="207" customFormat="1" ht="14.1" customHeight="1">
      <c r="B39" s="274"/>
      <c r="C39" s="274"/>
      <c r="D39" s="274"/>
      <c r="E39" s="274"/>
      <c r="F39" s="274"/>
      <c r="G39" s="438"/>
    </row>
    <row r="40" spans="2:9" s="207" customFormat="1" ht="14.1" customHeight="1">
      <c r="B40" s="274"/>
      <c r="C40" s="274"/>
      <c r="D40" s="274"/>
      <c r="E40" s="274"/>
      <c r="F40" s="274"/>
      <c r="G40" s="438"/>
    </row>
    <row r="41" spans="2:9" s="207" customFormat="1" ht="14.1" customHeight="1">
      <c r="B41" s="274"/>
      <c r="C41" s="274"/>
      <c r="D41" s="274"/>
      <c r="E41" s="274"/>
      <c r="F41" s="274"/>
      <c r="G41" s="438"/>
    </row>
  </sheetData>
  <mergeCells count="14">
    <mergeCell ref="G28:G29"/>
    <mergeCell ref="A29:B29"/>
    <mergeCell ref="A1:G1"/>
    <mergeCell ref="A2:G2"/>
    <mergeCell ref="C4:C6"/>
    <mergeCell ref="D4:D6"/>
    <mergeCell ref="E4:E6"/>
    <mergeCell ref="F4:F6"/>
    <mergeCell ref="G4:G6"/>
    <mergeCell ref="A28:B28"/>
    <mergeCell ref="C28:C29"/>
    <mergeCell ref="D28:D29"/>
    <mergeCell ref="E28:E29"/>
    <mergeCell ref="F28:F29"/>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horizontalDpi="4294967292" verticalDpi="4294967292"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0CC66-920D-44C0-8AD8-761F15623A28}">
  <dimension ref="A1:R27"/>
  <sheetViews>
    <sheetView showGridLines="0" showRuler="0" zoomScale="75" zoomScaleNormal="75" workbookViewId="0">
      <selection activeCell="C9" sqref="C9"/>
    </sheetView>
  </sheetViews>
  <sheetFormatPr defaultColWidth="15.42578125" defaultRowHeight="15.75"/>
  <cols>
    <col min="1" max="1" width="11.85546875" style="444" customWidth="1"/>
    <col min="2" max="2" width="12.140625" style="444" customWidth="1"/>
    <col min="3" max="3" width="13.140625" style="444" customWidth="1"/>
    <col min="4" max="4" width="13.42578125" style="444" customWidth="1"/>
    <col min="5" max="5" width="15.42578125" style="444" customWidth="1"/>
    <col min="6" max="6" width="14.42578125" style="444" customWidth="1"/>
    <col min="7" max="8" width="15.42578125" style="444" customWidth="1"/>
    <col min="9" max="9" width="10.5703125" style="444" customWidth="1"/>
    <col min="10" max="10" width="8.5703125" style="444" hidden="1" customWidth="1"/>
    <col min="11" max="11" width="11.28515625" style="444" hidden="1" customWidth="1"/>
    <col min="12" max="12" width="12.7109375" style="444" hidden="1" customWidth="1"/>
    <col min="13" max="13" width="10.28515625" style="444" hidden="1" customWidth="1"/>
    <col min="14" max="14" width="11.85546875" style="444" hidden="1" customWidth="1"/>
    <col min="15" max="18" width="15.42578125" style="444" hidden="1" customWidth="1"/>
    <col min="19" max="256" width="15.42578125" style="444"/>
    <col min="257" max="257" width="11.85546875" style="444" customWidth="1"/>
    <col min="258" max="258" width="12.140625" style="444" customWidth="1"/>
    <col min="259" max="259" width="13.140625" style="444" customWidth="1"/>
    <col min="260" max="260" width="13.42578125" style="444" customWidth="1"/>
    <col min="261" max="261" width="15.42578125" style="444" customWidth="1"/>
    <col min="262" max="262" width="14.42578125" style="444" customWidth="1"/>
    <col min="263" max="264" width="15.42578125" style="444" customWidth="1"/>
    <col min="265" max="265" width="10.5703125" style="444" customWidth="1"/>
    <col min="266" max="274" width="0" style="444" hidden="1" customWidth="1"/>
    <col min="275" max="512" width="15.42578125" style="444"/>
    <col min="513" max="513" width="11.85546875" style="444" customWidth="1"/>
    <col min="514" max="514" width="12.140625" style="444" customWidth="1"/>
    <col min="515" max="515" width="13.140625" style="444" customWidth="1"/>
    <col min="516" max="516" width="13.42578125" style="444" customWidth="1"/>
    <col min="517" max="517" width="15.42578125" style="444" customWidth="1"/>
    <col min="518" max="518" width="14.42578125" style="444" customWidth="1"/>
    <col min="519" max="520" width="15.42578125" style="444" customWidth="1"/>
    <col min="521" max="521" width="10.5703125" style="444" customWidth="1"/>
    <col min="522" max="530" width="0" style="444" hidden="1" customWidth="1"/>
    <col min="531" max="768" width="15.42578125" style="444"/>
    <col min="769" max="769" width="11.85546875" style="444" customWidth="1"/>
    <col min="770" max="770" width="12.140625" style="444" customWidth="1"/>
    <col min="771" max="771" width="13.140625" style="444" customWidth="1"/>
    <col min="772" max="772" width="13.42578125" style="444" customWidth="1"/>
    <col min="773" max="773" width="15.42578125" style="444" customWidth="1"/>
    <col min="774" max="774" width="14.42578125" style="444" customWidth="1"/>
    <col min="775" max="776" width="15.42578125" style="444" customWidth="1"/>
    <col min="777" max="777" width="10.5703125" style="444" customWidth="1"/>
    <col min="778" max="786" width="0" style="444" hidden="1" customWidth="1"/>
    <col min="787" max="1024" width="15.42578125" style="444"/>
    <col min="1025" max="1025" width="11.85546875" style="444" customWidth="1"/>
    <col min="1026" max="1026" width="12.140625" style="444" customWidth="1"/>
    <col min="1027" max="1027" width="13.140625" style="444" customWidth="1"/>
    <col min="1028" max="1028" width="13.42578125" style="444" customWidth="1"/>
    <col min="1029" max="1029" width="15.42578125" style="444" customWidth="1"/>
    <col min="1030" max="1030" width="14.42578125" style="444" customWidth="1"/>
    <col min="1031" max="1032" width="15.42578125" style="444" customWidth="1"/>
    <col min="1033" max="1033" width="10.5703125" style="444" customWidth="1"/>
    <col min="1034" max="1042" width="0" style="444" hidden="1" customWidth="1"/>
    <col min="1043" max="1280" width="15.42578125" style="444"/>
    <col min="1281" max="1281" width="11.85546875" style="444" customWidth="1"/>
    <col min="1282" max="1282" width="12.140625" style="444" customWidth="1"/>
    <col min="1283" max="1283" width="13.140625" style="444" customWidth="1"/>
    <col min="1284" max="1284" width="13.42578125" style="444" customWidth="1"/>
    <col min="1285" max="1285" width="15.42578125" style="444" customWidth="1"/>
    <col min="1286" max="1286" width="14.42578125" style="444" customWidth="1"/>
    <col min="1287" max="1288" width="15.42578125" style="444" customWidth="1"/>
    <col min="1289" max="1289" width="10.5703125" style="444" customWidth="1"/>
    <col min="1290" max="1298" width="0" style="444" hidden="1" customWidth="1"/>
    <col min="1299" max="1536" width="15.42578125" style="444"/>
    <col min="1537" max="1537" width="11.85546875" style="444" customWidth="1"/>
    <col min="1538" max="1538" width="12.140625" style="444" customWidth="1"/>
    <col min="1539" max="1539" width="13.140625" style="444" customWidth="1"/>
    <col min="1540" max="1540" width="13.42578125" style="444" customWidth="1"/>
    <col min="1541" max="1541" width="15.42578125" style="444" customWidth="1"/>
    <col min="1542" max="1542" width="14.42578125" style="444" customWidth="1"/>
    <col min="1543" max="1544" width="15.42578125" style="444" customWidth="1"/>
    <col min="1545" max="1545" width="10.5703125" style="444" customWidth="1"/>
    <col min="1546" max="1554" width="0" style="444" hidden="1" customWidth="1"/>
    <col min="1555" max="1792" width="15.42578125" style="444"/>
    <col min="1793" max="1793" width="11.85546875" style="444" customWidth="1"/>
    <col min="1794" max="1794" width="12.140625" style="444" customWidth="1"/>
    <col min="1795" max="1795" width="13.140625" style="444" customWidth="1"/>
    <col min="1796" max="1796" width="13.42578125" style="444" customWidth="1"/>
    <col min="1797" max="1797" width="15.42578125" style="444" customWidth="1"/>
    <col min="1798" max="1798" width="14.42578125" style="444" customWidth="1"/>
    <col min="1799" max="1800" width="15.42578125" style="444" customWidth="1"/>
    <col min="1801" max="1801" width="10.5703125" style="444" customWidth="1"/>
    <col min="1802" max="1810" width="0" style="444" hidden="1" customWidth="1"/>
    <col min="1811" max="2048" width="15.42578125" style="444"/>
    <col min="2049" max="2049" width="11.85546875" style="444" customWidth="1"/>
    <col min="2050" max="2050" width="12.140625" style="444" customWidth="1"/>
    <col min="2051" max="2051" width="13.140625" style="444" customWidth="1"/>
    <col min="2052" max="2052" width="13.42578125" style="444" customWidth="1"/>
    <col min="2053" max="2053" width="15.42578125" style="444" customWidth="1"/>
    <col min="2054" max="2054" width="14.42578125" style="444" customWidth="1"/>
    <col min="2055" max="2056" width="15.42578125" style="444" customWidth="1"/>
    <col min="2057" max="2057" width="10.5703125" style="444" customWidth="1"/>
    <col min="2058" max="2066" width="0" style="444" hidden="1" customWidth="1"/>
    <col min="2067" max="2304" width="15.42578125" style="444"/>
    <col min="2305" max="2305" width="11.85546875" style="444" customWidth="1"/>
    <col min="2306" max="2306" width="12.140625" style="444" customWidth="1"/>
    <col min="2307" max="2307" width="13.140625" style="444" customWidth="1"/>
    <col min="2308" max="2308" width="13.42578125" style="444" customWidth="1"/>
    <col min="2309" max="2309" width="15.42578125" style="444" customWidth="1"/>
    <col min="2310" max="2310" width="14.42578125" style="444" customWidth="1"/>
    <col min="2311" max="2312" width="15.42578125" style="444" customWidth="1"/>
    <col min="2313" max="2313" width="10.5703125" style="444" customWidth="1"/>
    <col min="2314" max="2322" width="0" style="444" hidden="1" customWidth="1"/>
    <col min="2323" max="2560" width="15.42578125" style="444"/>
    <col min="2561" max="2561" width="11.85546875" style="444" customWidth="1"/>
    <col min="2562" max="2562" width="12.140625" style="444" customWidth="1"/>
    <col min="2563" max="2563" width="13.140625" style="444" customWidth="1"/>
    <col min="2564" max="2564" width="13.42578125" style="444" customWidth="1"/>
    <col min="2565" max="2565" width="15.42578125" style="444" customWidth="1"/>
    <col min="2566" max="2566" width="14.42578125" style="444" customWidth="1"/>
    <col min="2567" max="2568" width="15.42578125" style="444" customWidth="1"/>
    <col min="2569" max="2569" width="10.5703125" style="444" customWidth="1"/>
    <col min="2570" max="2578" width="0" style="444" hidden="1" customWidth="1"/>
    <col min="2579" max="2816" width="15.42578125" style="444"/>
    <col min="2817" max="2817" width="11.85546875" style="444" customWidth="1"/>
    <col min="2818" max="2818" width="12.140625" style="444" customWidth="1"/>
    <col min="2819" max="2819" width="13.140625" style="444" customWidth="1"/>
    <col min="2820" max="2820" width="13.42578125" style="444" customWidth="1"/>
    <col min="2821" max="2821" width="15.42578125" style="444" customWidth="1"/>
    <col min="2822" max="2822" width="14.42578125" style="444" customWidth="1"/>
    <col min="2823" max="2824" width="15.42578125" style="444" customWidth="1"/>
    <col min="2825" max="2825" width="10.5703125" style="444" customWidth="1"/>
    <col min="2826" max="2834" width="0" style="444" hidden="1" customWidth="1"/>
    <col min="2835" max="3072" width="15.42578125" style="444"/>
    <col min="3073" max="3073" width="11.85546875" style="444" customWidth="1"/>
    <col min="3074" max="3074" width="12.140625" style="444" customWidth="1"/>
    <col min="3075" max="3075" width="13.140625" style="444" customWidth="1"/>
    <col min="3076" max="3076" width="13.42578125" style="444" customWidth="1"/>
    <col min="3077" max="3077" width="15.42578125" style="444" customWidth="1"/>
    <col min="3078" max="3078" width="14.42578125" style="444" customWidth="1"/>
    <col min="3079" max="3080" width="15.42578125" style="444" customWidth="1"/>
    <col min="3081" max="3081" width="10.5703125" style="444" customWidth="1"/>
    <col min="3082" max="3090" width="0" style="444" hidden="1" customWidth="1"/>
    <col min="3091" max="3328" width="15.42578125" style="444"/>
    <col min="3329" max="3329" width="11.85546875" style="444" customWidth="1"/>
    <col min="3330" max="3330" width="12.140625" style="444" customWidth="1"/>
    <col min="3331" max="3331" width="13.140625" style="444" customWidth="1"/>
    <col min="3332" max="3332" width="13.42578125" style="444" customWidth="1"/>
    <col min="3333" max="3333" width="15.42578125" style="444" customWidth="1"/>
    <col min="3334" max="3334" width="14.42578125" style="444" customWidth="1"/>
    <col min="3335" max="3336" width="15.42578125" style="444" customWidth="1"/>
    <col min="3337" max="3337" width="10.5703125" style="444" customWidth="1"/>
    <col min="3338" max="3346" width="0" style="444" hidden="1" customWidth="1"/>
    <col min="3347" max="3584" width="15.42578125" style="444"/>
    <col min="3585" max="3585" width="11.85546875" style="444" customWidth="1"/>
    <col min="3586" max="3586" width="12.140625" style="444" customWidth="1"/>
    <col min="3587" max="3587" width="13.140625" style="444" customWidth="1"/>
    <col min="3588" max="3588" width="13.42578125" style="444" customWidth="1"/>
    <col min="3589" max="3589" width="15.42578125" style="444" customWidth="1"/>
    <col min="3590" max="3590" width="14.42578125" style="444" customWidth="1"/>
    <col min="3591" max="3592" width="15.42578125" style="444" customWidth="1"/>
    <col min="3593" max="3593" width="10.5703125" style="444" customWidth="1"/>
    <col min="3594" max="3602" width="0" style="444" hidden="1" customWidth="1"/>
    <col min="3603" max="3840" width="15.42578125" style="444"/>
    <col min="3841" max="3841" width="11.85546875" style="444" customWidth="1"/>
    <col min="3842" max="3842" width="12.140625" style="444" customWidth="1"/>
    <col min="3843" max="3843" width="13.140625" style="444" customWidth="1"/>
    <col min="3844" max="3844" width="13.42578125" style="444" customWidth="1"/>
    <col min="3845" max="3845" width="15.42578125" style="444" customWidth="1"/>
    <col min="3846" max="3846" width="14.42578125" style="444" customWidth="1"/>
    <col min="3847" max="3848" width="15.42578125" style="444" customWidth="1"/>
    <col min="3849" max="3849" width="10.5703125" style="444" customWidth="1"/>
    <col min="3850" max="3858" width="0" style="444" hidden="1" customWidth="1"/>
    <col min="3859" max="4096" width="15.42578125" style="444"/>
    <col min="4097" max="4097" width="11.85546875" style="444" customWidth="1"/>
    <col min="4098" max="4098" width="12.140625" style="444" customWidth="1"/>
    <col min="4099" max="4099" width="13.140625" style="444" customWidth="1"/>
    <col min="4100" max="4100" width="13.42578125" style="444" customWidth="1"/>
    <col min="4101" max="4101" width="15.42578125" style="444" customWidth="1"/>
    <col min="4102" max="4102" width="14.42578125" style="444" customWidth="1"/>
    <col min="4103" max="4104" width="15.42578125" style="444" customWidth="1"/>
    <col min="4105" max="4105" width="10.5703125" style="444" customWidth="1"/>
    <col min="4106" max="4114" width="0" style="444" hidden="1" customWidth="1"/>
    <col min="4115" max="4352" width="15.42578125" style="444"/>
    <col min="4353" max="4353" width="11.85546875" style="444" customWidth="1"/>
    <col min="4354" max="4354" width="12.140625" style="444" customWidth="1"/>
    <col min="4355" max="4355" width="13.140625" style="444" customWidth="1"/>
    <col min="4356" max="4356" width="13.42578125" style="444" customWidth="1"/>
    <col min="4357" max="4357" width="15.42578125" style="444" customWidth="1"/>
    <col min="4358" max="4358" width="14.42578125" style="444" customWidth="1"/>
    <col min="4359" max="4360" width="15.42578125" style="444" customWidth="1"/>
    <col min="4361" max="4361" width="10.5703125" style="444" customWidth="1"/>
    <col min="4362" max="4370" width="0" style="444" hidden="1" customWidth="1"/>
    <col min="4371" max="4608" width="15.42578125" style="444"/>
    <col min="4609" max="4609" width="11.85546875" style="444" customWidth="1"/>
    <col min="4610" max="4610" width="12.140625" style="444" customWidth="1"/>
    <col min="4611" max="4611" width="13.140625" style="444" customWidth="1"/>
    <col min="4612" max="4612" width="13.42578125" style="444" customWidth="1"/>
    <col min="4613" max="4613" width="15.42578125" style="444" customWidth="1"/>
    <col min="4614" max="4614" width="14.42578125" style="444" customWidth="1"/>
    <col min="4615" max="4616" width="15.42578125" style="444" customWidth="1"/>
    <col min="4617" max="4617" width="10.5703125" style="444" customWidth="1"/>
    <col min="4618" max="4626" width="0" style="444" hidden="1" customWidth="1"/>
    <col min="4627" max="4864" width="15.42578125" style="444"/>
    <col min="4865" max="4865" width="11.85546875" style="444" customWidth="1"/>
    <col min="4866" max="4866" width="12.140625" style="444" customWidth="1"/>
    <col min="4867" max="4867" width="13.140625" style="444" customWidth="1"/>
    <col min="4868" max="4868" width="13.42578125" style="444" customWidth="1"/>
    <col min="4869" max="4869" width="15.42578125" style="444" customWidth="1"/>
    <col min="4870" max="4870" width="14.42578125" style="444" customWidth="1"/>
    <col min="4871" max="4872" width="15.42578125" style="444" customWidth="1"/>
    <col min="4873" max="4873" width="10.5703125" style="444" customWidth="1"/>
    <col min="4874" max="4882" width="0" style="444" hidden="1" customWidth="1"/>
    <col min="4883" max="5120" width="15.42578125" style="444"/>
    <col min="5121" max="5121" width="11.85546875" style="444" customWidth="1"/>
    <col min="5122" max="5122" width="12.140625" style="444" customWidth="1"/>
    <col min="5123" max="5123" width="13.140625" style="444" customWidth="1"/>
    <col min="5124" max="5124" width="13.42578125" style="444" customWidth="1"/>
    <col min="5125" max="5125" width="15.42578125" style="444" customWidth="1"/>
    <col min="5126" max="5126" width="14.42578125" style="444" customWidth="1"/>
    <col min="5127" max="5128" width="15.42578125" style="444" customWidth="1"/>
    <col min="5129" max="5129" width="10.5703125" style="444" customWidth="1"/>
    <col min="5130" max="5138" width="0" style="444" hidden="1" customWidth="1"/>
    <col min="5139" max="5376" width="15.42578125" style="444"/>
    <col min="5377" max="5377" width="11.85546875" style="444" customWidth="1"/>
    <col min="5378" max="5378" width="12.140625" style="444" customWidth="1"/>
    <col min="5379" max="5379" width="13.140625" style="444" customWidth="1"/>
    <col min="5380" max="5380" width="13.42578125" style="444" customWidth="1"/>
    <col min="5381" max="5381" width="15.42578125" style="444" customWidth="1"/>
    <col min="5382" max="5382" width="14.42578125" style="444" customWidth="1"/>
    <col min="5383" max="5384" width="15.42578125" style="444" customWidth="1"/>
    <col min="5385" max="5385" width="10.5703125" style="444" customWidth="1"/>
    <col min="5386" max="5394" width="0" style="444" hidden="1" customWidth="1"/>
    <col min="5395" max="5632" width="15.42578125" style="444"/>
    <col min="5633" max="5633" width="11.85546875" style="444" customWidth="1"/>
    <col min="5634" max="5634" width="12.140625" style="444" customWidth="1"/>
    <col min="5635" max="5635" width="13.140625" style="444" customWidth="1"/>
    <col min="5636" max="5636" width="13.42578125" style="444" customWidth="1"/>
    <col min="5637" max="5637" width="15.42578125" style="444" customWidth="1"/>
    <col min="5638" max="5638" width="14.42578125" style="444" customWidth="1"/>
    <col min="5639" max="5640" width="15.42578125" style="444" customWidth="1"/>
    <col min="5641" max="5641" width="10.5703125" style="444" customWidth="1"/>
    <col min="5642" max="5650" width="0" style="444" hidden="1" customWidth="1"/>
    <col min="5651" max="5888" width="15.42578125" style="444"/>
    <col min="5889" max="5889" width="11.85546875" style="444" customWidth="1"/>
    <col min="5890" max="5890" width="12.140625" style="444" customWidth="1"/>
    <col min="5891" max="5891" width="13.140625" style="444" customWidth="1"/>
    <col min="5892" max="5892" width="13.42578125" style="444" customWidth="1"/>
    <col min="5893" max="5893" width="15.42578125" style="444" customWidth="1"/>
    <col min="5894" max="5894" width="14.42578125" style="444" customWidth="1"/>
    <col min="5895" max="5896" width="15.42578125" style="444" customWidth="1"/>
    <col min="5897" max="5897" width="10.5703125" style="444" customWidth="1"/>
    <col min="5898" max="5906" width="0" style="444" hidden="1" customWidth="1"/>
    <col min="5907" max="6144" width="15.42578125" style="444"/>
    <col min="6145" max="6145" width="11.85546875" style="444" customWidth="1"/>
    <col min="6146" max="6146" width="12.140625" style="444" customWidth="1"/>
    <col min="6147" max="6147" width="13.140625" style="444" customWidth="1"/>
    <col min="6148" max="6148" width="13.42578125" style="444" customWidth="1"/>
    <col min="6149" max="6149" width="15.42578125" style="444" customWidth="1"/>
    <col min="6150" max="6150" width="14.42578125" style="444" customWidth="1"/>
    <col min="6151" max="6152" width="15.42578125" style="444" customWidth="1"/>
    <col min="6153" max="6153" width="10.5703125" style="444" customWidth="1"/>
    <col min="6154" max="6162" width="0" style="444" hidden="1" customWidth="1"/>
    <col min="6163" max="6400" width="15.42578125" style="444"/>
    <col min="6401" max="6401" width="11.85546875" style="444" customWidth="1"/>
    <col min="6402" max="6402" width="12.140625" style="444" customWidth="1"/>
    <col min="6403" max="6403" width="13.140625" style="444" customWidth="1"/>
    <col min="6404" max="6404" width="13.42578125" style="444" customWidth="1"/>
    <col min="6405" max="6405" width="15.42578125" style="444" customWidth="1"/>
    <col min="6406" max="6406" width="14.42578125" style="444" customWidth="1"/>
    <col min="6407" max="6408" width="15.42578125" style="444" customWidth="1"/>
    <col min="6409" max="6409" width="10.5703125" style="444" customWidth="1"/>
    <col min="6410" max="6418" width="0" style="444" hidden="1" customWidth="1"/>
    <col min="6419" max="6656" width="15.42578125" style="444"/>
    <col min="6657" max="6657" width="11.85546875" style="444" customWidth="1"/>
    <col min="6658" max="6658" width="12.140625" style="444" customWidth="1"/>
    <col min="6659" max="6659" width="13.140625" style="444" customWidth="1"/>
    <col min="6660" max="6660" width="13.42578125" style="444" customWidth="1"/>
    <col min="6661" max="6661" width="15.42578125" style="444" customWidth="1"/>
    <col min="6662" max="6662" width="14.42578125" style="444" customWidth="1"/>
    <col min="6663" max="6664" width="15.42578125" style="444" customWidth="1"/>
    <col min="6665" max="6665" width="10.5703125" style="444" customWidth="1"/>
    <col min="6666" max="6674" width="0" style="444" hidden="1" customWidth="1"/>
    <col min="6675" max="6912" width="15.42578125" style="444"/>
    <col min="6913" max="6913" width="11.85546875" style="444" customWidth="1"/>
    <col min="6914" max="6914" width="12.140625" style="444" customWidth="1"/>
    <col min="6915" max="6915" width="13.140625" style="444" customWidth="1"/>
    <col min="6916" max="6916" width="13.42578125" style="444" customWidth="1"/>
    <col min="6917" max="6917" width="15.42578125" style="444" customWidth="1"/>
    <col min="6918" max="6918" width="14.42578125" style="444" customWidth="1"/>
    <col min="6919" max="6920" width="15.42578125" style="444" customWidth="1"/>
    <col min="6921" max="6921" width="10.5703125" style="444" customWidth="1"/>
    <col min="6922" max="6930" width="0" style="444" hidden="1" customWidth="1"/>
    <col min="6931" max="7168" width="15.42578125" style="444"/>
    <col min="7169" max="7169" width="11.85546875" style="444" customWidth="1"/>
    <col min="7170" max="7170" width="12.140625" style="444" customWidth="1"/>
    <col min="7171" max="7171" width="13.140625" style="444" customWidth="1"/>
    <col min="7172" max="7172" width="13.42578125" style="444" customWidth="1"/>
    <col min="7173" max="7173" width="15.42578125" style="444" customWidth="1"/>
    <col min="7174" max="7174" width="14.42578125" style="444" customWidth="1"/>
    <col min="7175" max="7176" width="15.42578125" style="444" customWidth="1"/>
    <col min="7177" max="7177" width="10.5703125" style="444" customWidth="1"/>
    <col min="7178" max="7186" width="0" style="444" hidden="1" customWidth="1"/>
    <col min="7187" max="7424" width="15.42578125" style="444"/>
    <col min="7425" max="7425" width="11.85546875" style="444" customWidth="1"/>
    <col min="7426" max="7426" width="12.140625" style="444" customWidth="1"/>
    <col min="7427" max="7427" width="13.140625" style="444" customWidth="1"/>
    <col min="7428" max="7428" width="13.42578125" style="444" customWidth="1"/>
    <col min="7429" max="7429" width="15.42578125" style="444" customWidth="1"/>
    <col min="7430" max="7430" width="14.42578125" style="444" customWidth="1"/>
    <col min="7431" max="7432" width="15.42578125" style="444" customWidth="1"/>
    <col min="7433" max="7433" width="10.5703125" style="444" customWidth="1"/>
    <col min="7434" max="7442" width="0" style="444" hidden="1" customWidth="1"/>
    <col min="7443" max="7680" width="15.42578125" style="444"/>
    <col min="7681" max="7681" width="11.85546875" style="444" customWidth="1"/>
    <col min="7682" max="7682" width="12.140625" style="444" customWidth="1"/>
    <col min="7683" max="7683" width="13.140625" style="444" customWidth="1"/>
    <col min="7684" max="7684" width="13.42578125" style="444" customWidth="1"/>
    <col min="7685" max="7685" width="15.42578125" style="444" customWidth="1"/>
    <col min="7686" max="7686" width="14.42578125" style="444" customWidth="1"/>
    <col min="7687" max="7688" width="15.42578125" style="444" customWidth="1"/>
    <col min="7689" max="7689" width="10.5703125" style="444" customWidth="1"/>
    <col min="7690" max="7698" width="0" style="444" hidden="1" customWidth="1"/>
    <col min="7699" max="7936" width="15.42578125" style="444"/>
    <col min="7937" max="7937" width="11.85546875" style="444" customWidth="1"/>
    <col min="7938" max="7938" width="12.140625" style="444" customWidth="1"/>
    <col min="7939" max="7939" width="13.140625" style="444" customWidth="1"/>
    <col min="7940" max="7940" width="13.42578125" style="444" customWidth="1"/>
    <col min="7941" max="7941" width="15.42578125" style="444" customWidth="1"/>
    <col min="7942" max="7942" width="14.42578125" style="444" customWidth="1"/>
    <col min="7943" max="7944" width="15.42578125" style="444" customWidth="1"/>
    <col min="7945" max="7945" width="10.5703125" style="444" customWidth="1"/>
    <col min="7946" max="7954" width="0" style="444" hidden="1" customWidth="1"/>
    <col min="7955" max="8192" width="15.42578125" style="444"/>
    <col min="8193" max="8193" width="11.85546875" style="444" customWidth="1"/>
    <col min="8194" max="8194" width="12.140625" style="444" customWidth="1"/>
    <col min="8195" max="8195" width="13.140625" style="444" customWidth="1"/>
    <col min="8196" max="8196" width="13.42578125" style="444" customWidth="1"/>
    <col min="8197" max="8197" width="15.42578125" style="444" customWidth="1"/>
    <col min="8198" max="8198" width="14.42578125" style="444" customWidth="1"/>
    <col min="8199" max="8200" width="15.42578125" style="444" customWidth="1"/>
    <col min="8201" max="8201" width="10.5703125" style="444" customWidth="1"/>
    <col min="8202" max="8210" width="0" style="444" hidden="1" customWidth="1"/>
    <col min="8211" max="8448" width="15.42578125" style="444"/>
    <col min="8449" max="8449" width="11.85546875" style="444" customWidth="1"/>
    <col min="8450" max="8450" width="12.140625" style="444" customWidth="1"/>
    <col min="8451" max="8451" width="13.140625" style="444" customWidth="1"/>
    <col min="8452" max="8452" width="13.42578125" style="444" customWidth="1"/>
    <col min="8453" max="8453" width="15.42578125" style="444" customWidth="1"/>
    <col min="8454" max="8454" width="14.42578125" style="444" customWidth="1"/>
    <col min="8455" max="8456" width="15.42578125" style="444" customWidth="1"/>
    <col min="8457" max="8457" width="10.5703125" style="444" customWidth="1"/>
    <col min="8458" max="8466" width="0" style="444" hidden="1" customWidth="1"/>
    <col min="8467" max="8704" width="15.42578125" style="444"/>
    <col min="8705" max="8705" width="11.85546875" style="444" customWidth="1"/>
    <col min="8706" max="8706" width="12.140625" style="444" customWidth="1"/>
    <col min="8707" max="8707" width="13.140625" style="444" customWidth="1"/>
    <col min="8708" max="8708" width="13.42578125" style="444" customWidth="1"/>
    <col min="8709" max="8709" width="15.42578125" style="444" customWidth="1"/>
    <col min="8710" max="8710" width="14.42578125" style="444" customWidth="1"/>
    <col min="8711" max="8712" width="15.42578125" style="444" customWidth="1"/>
    <col min="8713" max="8713" width="10.5703125" style="444" customWidth="1"/>
    <col min="8714" max="8722" width="0" style="444" hidden="1" customWidth="1"/>
    <col min="8723" max="8960" width="15.42578125" style="444"/>
    <col min="8961" max="8961" width="11.85546875" style="444" customWidth="1"/>
    <col min="8962" max="8962" width="12.140625" style="444" customWidth="1"/>
    <col min="8963" max="8963" width="13.140625" style="444" customWidth="1"/>
    <col min="8964" max="8964" width="13.42578125" style="444" customWidth="1"/>
    <col min="8965" max="8965" width="15.42578125" style="444" customWidth="1"/>
    <col min="8966" max="8966" width="14.42578125" style="444" customWidth="1"/>
    <col min="8967" max="8968" width="15.42578125" style="444" customWidth="1"/>
    <col min="8969" max="8969" width="10.5703125" style="444" customWidth="1"/>
    <col min="8970" max="8978" width="0" style="444" hidden="1" customWidth="1"/>
    <col min="8979" max="9216" width="15.42578125" style="444"/>
    <col min="9217" max="9217" width="11.85546875" style="444" customWidth="1"/>
    <col min="9218" max="9218" width="12.140625" style="444" customWidth="1"/>
    <col min="9219" max="9219" width="13.140625" style="444" customWidth="1"/>
    <col min="9220" max="9220" width="13.42578125" style="444" customWidth="1"/>
    <col min="9221" max="9221" width="15.42578125" style="444" customWidth="1"/>
    <col min="9222" max="9222" width="14.42578125" style="444" customWidth="1"/>
    <col min="9223" max="9224" width="15.42578125" style="444" customWidth="1"/>
    <col min="9225" max="9225" width="10.5703125" style="444" customWidth="1"/>
    <col min="9226" max="9234" width="0" style="444" hidden="1" customWidth="1"/>
    <col min="9235" max="9472" width="15.42578125" style="444"/>
    <col min="9473" max="9473" width="11.85546875" style="444" customWidth="1"/>
    <col min="9474" max="9474" width="12.140625" style="444" customWidth="1"/>
    <col min="9475" max="9475" width="13.140625" style="444" customWidth="1"/>
    <col min="9476" max="9476" width="13.42578125" style="444" customWidth="1"/>
    <col min="9477" max="9477" width="15.42578125" style="444" customWidth="1"/>
    <col min="9478" max="9478" width="14.42578125" style="444" customWidth="1"/>
    <col min="9479" max="9480" width="15.42578125" style="444" customWidth="1"/>
    <col min="9481" max="9481" width="10.5703125" style="444" customWidth="1"/>
    <col min="9482" max="9490" width="0" style="444" hidden="1" customWidth="1"/>
    <col min="9491" max="9728" width="15.42578125" style="444"/>
    <col min="9729" max="9729" width="11.85546875" style="444" customWidth="1"/>
    <col min="9730" max="9730" width="12.140625" style="444" customWidth="1"/>
    <col min="9731" max="9731" width="13.140625" style="444" customWidth="1"/>
    <col min="9732" max="9732" width="13.42578125" style="444" customWidth="1"/>
    <col min="9733" max="9733" width="15.42578125" style="444" customWidth="1"/>
    <col min="9734" max="9734" width="14.42578125" style="444" customWidth="1"/>
    <col min="9735" max="9736" width="15.42578125" style="444" customWidth="1"/>
    <col min="9737" max="9737" width="10.5703125" style="444" customWidth="1"/>
    <col min="9738" max="9746" width="0" style="444" hidden="1" customWidth="1"/>
    <col min="9747" max="9984" width="15.42578125" style="444"/>
    <col min="9985" max="9985" width="11.85546875" style="444" customWidth="1"/>
    <col min="9986" max="9986" width="12.140625" style="444" customWidth="1"/>
    <col min="9987" max="9987" width="13.140625" style="444" customWidth="1"/>
    <col min="9988" max="9988" width="13.42578125" style="444" customWidth="1"/>
    <col min="9989" max="9989" width="15.42578125" style="444" customWidth="1"/>
    <col min="9990" max="9990" width="14.42578125" style="444" customWidth="1"/>
    <col min="9991" max="9992" width="15.42578125" style="444" customWidth="1"/>
    <col min="9993" max="9993" width="10.5703125" style="444" customWidth="1"/>
    <col min="9994" max="10002" width="0" style="444" hidden="1" customWidth="1"/>
    <col min="10003" max="10240" width="15.42578125" style="444"/>
    <col min="10241" max="10241" width="11.85546875" style="444" customWidth="1"/>
    <col min="10242" max="10242" width="12.140625" style="444" customWidth="1"/>
    <col min="10243" max="10243" width="13.140625" style="444" customWidth="1"/>
    <col min="10244" max="10244" width="13.42578125" style="444" customWidth="1"/>
    <col min="10245" max="10245" width="15.42578125" style="444" customWidth="1"/>
    <col min="10246" max="10246" width="14.42578125" style="444" customWidth="1"/>
    <col min="10247" max="10248" width="15.42578125" style="444" customWidth="1"/>
    <col min="10249" max="10249" width="10.5703125" style="444" customWidth="1"/>
    <col min="10250" max="10258" width="0" style="444" hidden="1" customWidth="1"/>
    <col min="10259" max="10496" width="15.42578125" style="444"/>
    <col min="10497" max="10497" width="11.85546875" style="444" customWidth="1"/>
    <col min="10498" max="10498" width="12.140625" style="444" customWidth="1"/>
    <col min="10499" max="10499" width="13.140625" style="444" customWidth="1"/>
    <col min="10500" max="10500" width="13.42578125" style="444" customWidth="1"/>
    <col min="10501" max="10501" width="15.42578125" style="444" customWidth="1"/>
    <col min="10502" max="10502" width="14.42578125" style="444" customWidth="1"/>
    <col min="10503" max="10504" width="15.42578125" style="444" customWidth="1"/>
    <col min="10505" max="10505" width="10.5703125" style="444" customWidth="1"/>
    <col min="10506" max="10514" width="0" style="444" hidden="1" customWidth="1"/>
    <col min="10515" max="10752" width="15.42578125" style="444"/>
    <col min="10753" max="10753" width="11.85546875" style="444" customWidth="1"/>
    <col min="10754" max="10754" width="12.140625" style="444" customWidth="1"/>
    <col min="10755" max="10755" width="13.140625" style="444" customWidth="1"/>
    <col min="10756" max="10756" width="13.42578125" style="444" customWidth="1"/>
    <col min="10757" max="10757" width="15.42578125" style="444" customWidth="1"/>
    <col min="10758" max="10758" width="14.42578125" style="444" customWidth="1"/>
    <col min="10759" max="10760" width="15.42578125" style="444" customWidth="1"/>
    <col min="10761" max="10761" width="10.5703125" style="444" customWidth="1"/>
    <col min="10762" max="10770" width="0" style="444" hidden="1" customWidth="1"/>
    <col min="10771" max="11008" width="15.42578125" style="444"/>
    <col min="11009" max="11009" width="11.85546875" style="444" customWidth="1"/>
    <col min="11010" max="11010" width="12.140625" style="444" customWidth="1"/>
    <col min="11011" max="11011" width="13.140625" style="444" customWidth="1"/>
    <col min="11012" max="11012" width="13.42578125" style="444" customWidth="1"/>
    <col min="11013" max="11013" width="15.42578125" style="444" customWidth="1"/>
    <col min="11014" max="11014" width="14.42578125" style="444" customWidth="1"/>
    <col min="11015" max="11016" width="15.42578125" style="444" customWidth="1"/>
    <col min="11017" max="11017" width="10.5703125" style="444" customWidth="1"/>
    <col min="11018" max="11026" width="0" style="444" hidden="1" customWidth="1"/>
    <col min="11027" max="11264" width="15.42578125" style="444"/>
    <col min="11265" max="11265" width="11.85546875" style="444" customWidth="1"/>
    <col min="11266" max="11266" width="12.140625" style="444" customWidth="1"/>
    <col min="11267" max="11267" width="13.140625" style="444" customWidth="1"/>
    <col min="11268" max="11268" width="13.42578125" style="444" customWidth="1"/>
    <col min="11269" max="11269" width="15.42578125" style="444" customWidth="1"/>
    <col min="11270" max="11270" width="14.42578125" style="444" customWidth="1"/>
    <col min="11271" max="11272" width="15.42578125" style="444" customWidth="1"/>
    <col min="11273" max="11273" width="10.5703125" style="444" customWidth="1"/>
    <col min="11274" max="11282" width="0" style="444" hidden="1" customWidth="1"/>
    <col min="11283" max="11520" width="15.42578125" style="444"/>
    <col min="11521" max="11521" width="11.85546875" style="444" customWidth="1"/>
    <col min="11522" max="11522" width="12.140625" style="444" customWidth="1"/>
    <col min="11523" max="11523" width="13.140625" style="444" customWidth="1"/>
    <col min="11524" max="11524" width="13.42578125" style="444" customWidth="1"/>
    <col min="11525" max="11525" width="15.42578125" style="444" customWidth="1"/>
    <col min="11526" max="11526" width="14.42578125" style="444" customWidth="1"/>
    <col min="11527" max="11528" width="15.42578125" style="444" customWidth="1"/>
    <col min="11529" max="11529" width="10.5703125" style="444" customWidth="1"/>
    <col min="11530" max="11538" width="0" style="444" hidden="1" customWidth="1"/>
    <col min="11539" max="11776" width="15.42578125" style="444"/>
    <col min="11777" max="11777" width="11.85546875" style="444" customWidth="1"/>
    <col min="11778" max="11778" width="12.140625" style="444" customWidth="1"/>
    <col min="11779" max="11779" width="13.140625" style="444" customWidth="1"/>
    <col min="11780" max="11780" width="13.42578125" style="444" customWidth="1"/>
    <col min="11781" max="11781" width="15.42578125" style="444" customWidth="1"/>
    <col min="11782" max="11782" width="14.42578125" style="444" customWidth="1"/>
    <col min="11783" max="11784" width="15.42578125" style="444" customWidth="1"/>
    <col min="11785" max="11785" width="10.5703125" style="444" customWidth="1"/>
    <col min="11786" max="11794" width="0" style="444" hidden="1" customWidth="1"/>
    <col min="11795" max="12032" width="15.42578125" style="444"/>
    <col min="12033" max="12033" width="11.85546875" style="444" customWidth="1"/>
    <col min="12034" max="12034" width="12.140625" style="444" customWidth="1"/>
    <col min="12035" max="12035" width="13.140625" style="444" customWidth="1"/>
    <col min="12036" max="12036" width="13.42578125" style="444" customWidth="1"/>
    <col min="12037" max="12037" width="15.42578125" style="444" customWidth="1"/>
    <col min="12038" max="12038" width="14.42578125" style="444" customWidth="1"/>
    <col min="12039" max="12040" width="15.42578125" style="444" customWidth="1"/>
    <col min="12041" max="12041" width="10.5703125" style="444" customWidth="1"/>
    <col min="12042" max="12050" width="0" style="444" hidden="1" customWidth="1"/>
    <col min="12051" max="12288" width="15.42578125" style="444"/>
    <col min="12289" max="12289" width="11.85546875" style="444" customWidth="1"/>
    <col min="12290" max="12290" width="12.140625" style="444" customWidth="1"/>
    <col min="12291" max="12291" width="13.140625" style="444" customWidth="1"/>
    <col min="12292" max="12292" width="13.42578125" style="444" customWidth="1"/>
    <col min="12293" max="12293" width="15.42578125" style="444" customWidth="1"/>
    <col min="12294" max="12294" width="14.42578125" style="444" customWidth="1"/>
    <col min="12295" max="12296" width="15.42578125" style="444" customWidth="1"/>
    <col min="12297" max="12297" width="10.5703125" style="444" customWidth="1"/>
    <col min="12298" max="12306" width="0" style="444" hidden="1" customWidth="1"/>
    <col min="12307" max="12544" width="15.42578125" style="444"/>
    <col min="12545" max="12545" width="11.85546875" style="444" customWidth="1"/>
    <col min="12546" max="12546" width="12.140625" style="444" customWidth="1"/>
    <col min="12547" max="12547" width="13.140625" style="444" customWidth="1"/>
    <col min="12548" max="12548" width="13.42578125" style="444" customWidth="1"/>
    <col min="12549" max="12549" width="15.42578125" style="444" customWidth="1"/>
    <col min="12550" max="12550" width="14.42578125" style="444" customWidth="1"/>
    <col min="12551" max="12552" width="15.42578125" style="444" customWidth="1"/>
    <col min="12553" max="12553" width="10.5703125" style="444" customWidth="1"/>
    <col min="12554" max="12562" width="0" style="444" hidden="1" customWidth="1"/>
    <col min="12563" max="12800" width="15.42578125" style="444"/>
    <col min="12801" max="12801" width="11.85546875" style="444" customWidth="1"/>
    <col min="12802" max="12802" width="12.140625" style="444" customWidth="1"/>
    <col min="12803" max="12803" width="13.140625" style="444" customWidth="1"/>
    <col min="12804" max="12804" width="13.42578125" style="444" customWidth="1"/>
    <col min="12805" max="12805" width="15.42578125" style="444" customWidth="1"/>
    <col min="12806" max="12806" width="14.42578125" style="444" customWidth="1"/>
    <col min="12807" max="12808" width="15.42578125" style="444" customWidth="1"/>
    <col min="12809" max="12809" width="10.5703125" style="444" customWidth="1"/>
    <col min="12810" max="12818" width="0" style="444" hidden="1" customWidth="1"/>
    <col min="12819" max="13056" width="15.42578125" style="444"/>
    <col min="13057" max="13057" width="11.85546875" style="444" customWidth="1"/>
    <col min="13058" max="13058" width="12.140625" style="444" customWidth="1"/>
    <col min="13059" max="13059" width="13.140625" style="444" customWidth="1"/>
    <col min="13060" max="13060" width="13.42578125" style="444" customWidth="1"/>
    <col min="13061" max="13061" width="15.42578125" style="444" customWidth="1"/>
    <col min="13062" max="13062" width="14.42578125" style="444" customWidth="1"/>
    <col min="13063" max="13064" width="15.42578125" style="444" customWidth="1"/>
    <col min="13065" max="13065" width="10.5703125" style="444" customWidth="1"/>
    <col min="13066" max="13074" width="0" style="444" hidden="1" customWidth="1"/>
    <col min="13075" max="13312" width="15.42578125" style="444"/>
    <col min="13313" max="13313" width="11.85546875" style="444" customWidth="1"/>
    <col min="13314" max="13314" width="12.140625" style="444" customWidth="1"/>
    <col min="13315" max="13315" width="13.140625" style="444" customWidth="1"/>
    <col min="13316" max="13316" width="13.42578125" style="444" customWidth="1"/>
    <col min="13317" max="13317" width="15.42578125" style="444" customWidth="1"/>
    <col min="13318" max="13318" width="14.42578125" style="444" customWidth="1"/>
    <col min="13319" max="13320" width="15.42578125" style="444" customWidth="1"/>
    <col min="13321" max="13321" width="10.5703125" style="444" customWidth="1"/>
    <col min="13322" max="13330" width="0" style="444" hidden="1" customWidth="1"/>
    <col min="13331" max="13568" width="15.42578125" style="444"/>
    <col min="13569" max="13569" width="11.85546875" style="444" customWidth="1"/>
    <col min="13570" max="13570" width="12.140625" style="444" customWidth="1"/>
    <col min="13571" max="13571" width="13.140625" style="444" customWidth="1"/>
    <col min="13572" max="13572" width="13.42578125" style="444" customWidth="1"/>
    <col min="13573" max="13573" width="15.42578125" style="444" customWidth="1"/>
    <col min="13574" max="13574" width="14.42578125" style="444" customWidth="1"/>
    <col min="13575" max="13576" width="15.42578125" style="444" customWidth="1"/>
    <col min="13577" max="13577" width="10.5703125" style="444" customWidth="1"/>
    <col min="13578" max="13586" width="0" style="444" hidden="1" customWidth="1"/>
    <col min="13587" max="13824" width="15.42578125" style="444"/>
    <col min="13825" max="13825" width="11.85546875" style="444" customWidth="1"/>
    <col min="13826" max="13826" width="12.140625" style="444" customWidth="1"/>
    <col min="13827" max="13827" width="13.140625" style="444" customWidth="1"/>
    <col min="13828" max="13828" width="13.42578125" style="444" customWidth="1"/>
    <col min="13829" max="13829" width="15.42578125" style="444" customWidth="1"/>
    <col min="13830" max="13830" width="14.42578125" style="444" customWidth="1"/>
    <col min="13831" max="13832" width="15.42578125" style="444" customWidth="1"/>
    <col min="13833" max="13833" width="10.5703125" style="444" customWidth="1"/>
    <col min="13834" max="13842" width="0" style="444" hidden="1" customWidth="1"/>
    <col min="13843" max="14080" width="15.42578125" style="444"/>
    <col min="14081" max="14081" width="11.85546875" style="444" customWidth="1"/>
    <col min="14082" max="14082" width="12.140625" style="444" customWidth="1"/>
    <col min="14083" max="14083" width="13.140625" style="444" customWidth="1"/>
    <col min="14084" max="14084" width="13.42578125" style="444" customWidth="1"/>
    <col min="14085" max="14085" width="15.42578125" style="444" customWidth="1"/>
    <col min="14086" max="14086" width="14.42578125" style="444" customWidth="1"/>
    <col min="14087" max="14088" width="15.42578125" style="444" customWidth="1"/>
    <col min="14089" max="14089" width="10.5703125" style="444" customWidth="1"/>
    <col min="14090" max="14098" width="0" style="444" hidden="1" customWidth="1"/>
    <col min="14099" max="14336" width="15.42578125" style="444"/>
    <col min="14337" max="14337" width="11.85546875" style="444" customWidth="1"/>
    <col min="14338" max="14338" width="12.140625" style="444" customWidth="1"/>
    <col min="14339" max="14339" width="13.140625" style="444" customWidth="1"/>
    <col min="14340" max="14340" width="13.42578125" style="444" customWidth="1"/>
    <col min="14341" max="14341" width="15.42578125" style="444" customWidth="1"/>
    <col min="14342" max="14342" width="14.42578125" style="444" customWidth="1"/>
    <col min="14343" max="14344" width="15.42578125" style="444" customWidth="1"/>
    <col min="14345" max="14345" width="10.5703125" style="444" customWidth="1"/>
    <col min="14346" max="14354" width="0" style="444" hidden="1" customWidth="1"/>
    <col min="14355" max="14592" width="15.42578125" style="444"/>
    <col min="14593" max="14593" width="11.85546875" style="444" customWidth="1"/>
    <col min="14594" max="14594" width="12.140625" style="444" customWidth="1"/>
    <col min="14595" max="14595" width="13.140625" style="444" customWidth="1"/>
    <col min="14596" max="14596" width="13.42578125" style="444" customWidth="1"/>
    <col min="14597" max="14597" width="15.42578125" style="444" customWidth="1"/>
    <col min="14598" max="14598" width="14.42578125" style="444" customWidth="1"/>
    <col min="14599" max="14600" width="15.42578125" style="444" customWidth="1"/>
    <col min="14601" max="14601" width="10.5703125" style="444" customWidth="1"/>
    <col min="14602" max="14610" width="0" style="444" hidden="1" customWidth="1"/>
    <col min="14611" max="14848" width="15.42578125" style="444"/>
    <col min="14849" max="14849" width="11.85546875" style="444" customWidth="1"/>
    <col min="14850" max="14850" width="12.140625" style="444" customWidth="1"/>
    <col min="14851" max="14851" width="13.140625" style="444" customWidth="1"/>
    <col min="14852" max="14852" width="13.42578125" style="444" customWidth="1"/>
    <col min="14853" max="14853" width="15.42578125" style="444" customWidth="1"/>
    <col min="14854" max="14854" width="14.42578125" style="444" customWidth="1"/>
    <col min="14855" max="14856" width="15.42578125" style="444" customWidth="1"/>
    <col min="14857" max="14857" width="10.5703125" style="444" customWidth="1"/>
    <col min="14858" max="14866" width="0" style="444" hidden="1" customWidth="1"/>
    <col min="14867" max="15104" width="15.42578125" style="444"/>
    <col min="15105" max="15105" width="11.85546875" style="444" customWidth="1"/>
    <col min="15106" max="15106" width="12.140625" style="444" customWidth="1"/>
    <col min="15107" max="15107" width="13.140625" style="444" customWidth="1"/>
    <col min="15108" max="15108" width="13.42578125" style="444" customWidth="1"/>
    <col min="15109" max="15109" width="15.42578125" style="444" customWidth="1"/>
    <col min="15110" max="15110" width="14.42578125" style="444" customWidth="1"/>
    <col min="15111" max="15112" width="15.42578125" style="444" customWidth="1"/>
    <col min="15113" max="15113" width="10.5703125" style="444" customWidth="1"/>
    <col min="15114" max="15122" width="0" style="444" hidden="1" customWidth="1"/>
    <col min="15123" max="15360" width="15.42578125" style="444"/>
    <col min="15361" max="15361" width="11.85546875" style="444" customWidth="1"/>
    <col min="15362" max="15362" width="12.140625" style="444" customWidth="1"/>
    <col min="15363" max="15363" width="13.140625" style="444" customWidth="1"/>
    <col min="15364" max="15364" width="13.42578125" style="444" customWidth="1"/>
    <col min="15365" max="15365" width="15.42578125" style="444" customWidth="1"/>
    <col min="15366" max="15366" width="14.42578125" style="444" customWidth="1"/>
    <col min="15367" max="15368" width="15.42578125" style="444" customWidth="1"/>
    <col min="15369" max="15369" width="10.5703125" style="444" customWidth="1"/>
    <col min="15370" max="15378" width="0" style="444" hidden="1" customWidth="1"/>
    <col min="15379" max="15616" width="15.42578125" style="444"/>
    <col min="15617" max="15617" width="11.85546875" style="444" customWidth="1"/>
    <col min="15618" max="15618" width="12.140625" style="444" customWidth="1"/>
    <col min="15619" max="15619" width="13.140625" style="444" customWidth="1"/>
    <col min="15620" max="15620" width="13.42578125" style="444" customWidth="1"/>
    <col min="15621" max="15621" width="15.42578125" style="444" customWidth="1"/>
    <col min="15622" max="15622" width="14.42578125" style="444" customWidth="1"/>
    <col min="15623" max="15624" width="15.42578125" style="444" customWidth="1"/>
    <col min="15625" max="15625" width="10.5703125" style="444" customWidth="1"/>
    <col min="15626" max="15634" width="0" style="444" hidden="1" customWidth="1"/>
    <col min="15635" max="15872" width="15.42578125" style="444"/>
    <col min="15873" max="15873" width="11.85546875" style="444" customWidth="1"/>
    <col min="15874" max="15874" width="12.140625" style="444" customWidth="1"/>
    <col min="15875" max="15875" width="13.140625" style="444" customWidth="1"/>
    <col min="15876" max="15876" width="13.42578125" style="444" customWidth="1"/>
    <col min="15877" max="15877" width="15.42578125" style="444" customWidth="1"/>
    <col min="15878" max="15878" width="14.42578125" style="444" customWidth="1"/>
    <col min="15879" max="15880" width="15.42578125" style="444" customWidth="1"/>
    <col min="15881" max="15881" width="10.5703125" style="444" customWidth="1"/>
    <col min="15882" max="15890" width="0" style="444" hidden="1" customWidth="1"/>
    <col min="15891" max="16128" width="15.42578125" style="444"/>
    <col min="16129" max="16129" width="11.85546875" style="444" customWidth="1"/>
    <col min="16130" max="16130" width="12.140625" style="444" customWidth="1"/>
    <col min="16131" max="16131" width="13.140625" style="444" customWidth="1"/>
    <col min="16132" max="16132" width="13.42578125" style="444" customWidth="1"/>
    <col min="16133" max="16133" width="15.42578125" style="444" customWidth="1"/>
    <col min="16134" max="16134" width="14.42578125" style="444" customWidth="1"/>
    <col min="16135" max="16136" width="15.42578125" style="444" customWidth="1"/>
    <col min="16137" max="16137" width="10.5703125" style="444" customWidth="1"/>
    <col min="16138" max="16146" width="0" style="444" hidden="1" customWidth="1"/>
    <col min="16147" max="16384" width="15.42578125" style="444"/>
  </cols>
  <sheetData>
    <row r="1" spans="1:18" ht="27.75">
      <c r="A1" s="441" t="s">
        <v>454</v>
      </c>
      <c r="B1" s="442"/>
      <c r="C1" s="442"/>
      <c r="D1" s="442"/>
      <c r="E1" s="442"/>
      <c r="F1" s="442"/>
      <c r="G1" s="442"/>
      <c r="H1" s="442"/>
      <c r="I1" s="442"/>
      <c r="J1" s="442"/>
      <c r="K1" s="442"/>
      <c r="L1" s="442"/>
      <c r="M1" s="442"/>
      <c r="N1" s="443"/>
    </row>
    <row r="2" spans="1:18">
      <c r="A2" s="442" t="s">
        <v>455</v>
      </c>
      <c r="B2" s="442"/>
      <c r="C2" s="442"/>
      <c r="D2" s="442"/>
      <c r="E2" s="442"/>
      <c r="F2" s="442"/>
      <c r="G2" s="442"/>
      <c r="H2" s="442"/>
      <c r="I2" s="442"/>
      <c r="J2" s="442"/>
      <c r="K2" s="442"/>
      <c r="L2" s="442"/>
      <c r="M2" s="442"/>
      <c r="N2" s="443"/>
    </row>
    <row r="3" spans="1:18" ht="23.25" customHeight="1">
      <c r="A3" s="443" t="s">
        <v>456</v>
      </c>
      <c r="B3" s="445"/>
      <c r="C3" s="443"/>
      <c r="D3" s="443"/>
      <c r="E3" s="443"/>
      <c r="F3" s="443"/>
      <c r="G3" s="443"/>
      <c r="H3" s="443"/>
      <c r="I3" s="443" t="s">
        <v>457</v>
      </c>
      <c r="J3" s="443"/>
      <c r="K3" s="443"/>
      <c r="L3" s="443"/>
      <c r="N3" s="446" t="s">
        <v>458</v>
      </c>
    </row>
    <row r="4" spans="1:18">
      <c r="A4" s="447"/>
      <c r="B4" s="448"/>
      <c r="C4" s="449" t="s">
        <v>459</v>
      </c>
      <c r="D4" s="449" t="s">
        <v>460</v>
      </c>
      <c r="E4" s="449" t="s">
        <v>461</v>
      </c>
      <c r="F4" s="450" t="s">
        <v>462</v>
      </c>
      <c r="G4" s="451"/>
      <c r="H4" s="451"/>
      <c r="I4" s="452" t="s">
        <v>463</v>
      </c>
      <c r="J4" s="450" t="s">
        <v>464</v>
      </c>
      <c r="K4" s="451"/>
      <c r="L4" s="451"/>
      <c r="M4" s="453" t="s">
        <v>465</v>
      </c>
      <c r="N4" s="454"/>
    </row>
    <row r="5" spans="1:18" ht="37.15" customHeight="1">
      <c r="A5" s="455" t="s">
        <v>147</v>
      </c>
      <c r="B5" s="456"/>
      <c r="C5" s="457" t="s">
        <v>466</v>
      </c>
      <c r="D5" s="458" t="s">
        <v>467</v>
      </c>
      <c r="E5" s="459" t="s">
        <v>468</v>
      </c>
      <c r="F5" s="460" t="s">
        <v>469</v>
      </c>
      <c r="G5" s="461" t="s">
        <v>470</v>
      </c>
      <c r="H5" s="460" t="s">
        <v>471</v>
      </c>
      <c r="I5" s="449" t="s">
        <v>472</v>
      </c>
      <c r="J5" s="449" t="s">
        <v>473</v>
      </c>
      <c r="K5" s="447" t="s">
        <v>474</v>
      </c>
      <c r="L5" s="462"/>
      <c r="M5" s="457" t="s">
        <v>475</v>
      </c>
      <c r="N5" s="449" t="s">
        <v>476</v>
      </c>
    </row>
    <row r="6" spans="1:18" ht="37.15" customHeight="1">
      <c r="A6" s="463"/>
      <c r="B6" s="464" t="s">
        <v>477</v>
      </c>
      <c r="C6" s="465" t="s">
        <v>478</v>
      </c>
      <c r="D6" s="465" t="s">
        <v>479</v>
      </c>
      <c r="E6" s="465" t="s">
        <v>480</v>
      </c>
      <c r="F6" s="466" t="s">
        <v>481</v>
      </c>
      <c r="G6" s="467" t="s">
        <v>482</v>
      </c>
      <c r="H6" s="468" t="s">
        <v>483</v>
      </c>
      <c r="I6" s="469" t="s">
        <v>484</v>
      </c>
      <c r="J6" s="470" t="s">
        <v>485</v>
      </c>
      <c r="K6" s="471" t="s">
        <v>486</v>
      </c>
      <c r="L6" s="472" t="s">
        <v>487</v>
      </c>
      <c r="M6" s="469" t="s">
        <v>488</v>
      </c>
      <c r="N6" s="469" t="s">
        <v>489</v>
      </c>
    </row>
    <row r="7" spans="1:18">
      <c r="A7" s="473" t="s">
        <v>55</v>
      </c>
      <c r="B7" s="474" t="s">
        <v>56</v>
      </c>
      <c r="C7" s="475">
        <v>224762</v>
      </c>
      <c r="D7" s="475">
        <v>155</v>
      </c>
      <c r="E7" s="476">
        <f>D7/C7*100</f>
        <v>6.8961835185663053E-2</v>
      </c>
      <c r="F7" s="475">
        <v>138</v>
      </c>
      <c r="G7" s="477">
        <v>16</v>
      </c>
      <c r="H7" s="477">
        <v>1</v>
      </c>
      <c r="I7" s="477">
        <v>0</v>
      </c>
      <c r="J7" s="478">
        <v>0</v>
      </c>
      <c r="K7" s="479">
        <v>0</v>
      </c>
      <c r="L7" s="480">
        <v>0</v>
      </c>
      <c r="M7" s="478">
        <v>0</v>
      </c>
      <c r="N7" s="479">
        <v>0</v>
      </c>
      <c r="Q7" s="444">
        <f>I7+H7+G7+F7</f>
        <v>155</v>
      </c>
      <c r="R7" s="444">
        <f>Q7-D7</f>
        <v>0</v>
      </c>
    </row>
    <row r="8" spans="1:18">
      <c r="A8" s="473" t="s">
        <v>490</v>
      </c>
      <c r="B8" s="474" t="s">
        <v>58</v>
      </c>
      <c r="C8" s="475">
        <v>39600</v>
      </c>
      <c r="D8" s="475">
        <v>116</v>
      </c>
      <c r="E8" s="476">
        <f t="shared" ref="E8:E27" si="0">D8/C8*100</f>
        <v>0.29292929292929293</v>
      </c>
      <c r="F8" s="475">
        <v>80</v>
      </c>
      <c r="G8" s="477">
        <v>33</v>
      </c>
      <c r="H8" s="475">
        <v>3</v>
      </c>
      <c r="I8" s="475">
        <v>0</v>
      </c>
      <c r="J8" s="480">
        <v>0</v>
      </c>
      <c r="K8" s="481">
        <v>0</v>
      </c>
      <c r="L8" s="480">
        <v>0</v>
      </c>
      <c r="M8" s="478">
        <v>0</v>
      </c>
      <c r="N8" s="481">
        <v>0</v>
      </c>
      <c r="Q8" s="444">
        <f t="shared" ref="Q8:Q27" si="1">I8+H8+G8+F8</f>
        <v>116</v>
      </c>
      <c r="R8" s="444">
        <f t="shared" ref="R8:R27" si="2">Q8-D8</f>
        <v>0</v>
      </c>
    </row>
    <row r="9" spans="1:18" ht="18" customHeight="1">
      <c r="A9" s="473" t="s">
        <v>59</v>
      </c>
      <c r="B9" s="474" t="s">
        <v>60</v>
      </c>
      <c r="C9" s="475">
        <v>5830</v>
      </c>
      <c r="D9" s="475">
        <v>127</v>
      </c>
      <c r="E9" s="476">
        <f t="shared" si="0"/>
        <v>2.1783876500857633</v>
      </c>
      <c r="F9" s="475">
        <v>49</v>
      </c>
      <c r="G9" s="477">
        <v>78</v>
      </c>
      <c r="H9" s="477">
        <v>0</v>
      </c>
      <c r="I9" s="477">
        <v>0</v>
      </c>
      <c r="J9" s="480">
        <v>0</v>
      </c>
      <c r="K9" s="481">
        <v>0</v>
      </c>
      <c r="L9" s="480">
        <v>0</v>
      </c>
      <c r="M9" s="478">
        <v>0</v>
      </c>
      <c r="N9" s="481">
        <v>0</v>
      </c>
      <c r="Q9" s="444">
        <f t="shared" si="1"/>
        <v>127</v>
      </c>
      <c r="R9" s="444">
        <f t="shared" si="2"/>
        <v>0</v>
      </c>
    </row>
    <row r="10" spans="1:18" ht="18" customHeight="1">
      <c r="A10" s="473" t="s">
        <v>61</v>
      </c>
      <c r="B10" s="474" t="s">
        <v>62</v>
      </c>
      <c r="C10" s="475">
        <v>39600</v>
      </c>
      <c r="D10" s="475">
        <v>116</v>
      </c>
      <c r="E10" s="476">
        <f t="shared" si="0"/>
        <v>0.29292929292929293</v>
      </c>
      <c r="F10" s="475">
        <v>80</v>
      </c>
      <c r="G10" s="477">
        <v>35</v>
      </c>
      <c r="H10" s="475">
        <v>1</v>
      </c>
      <c r="I10" s="475">
        <v>0</v>
      </c>
      <c r="J10" s="480">
        <v>0</v>
      </c>
      <c r="K10" s="481">
        <v>0</v>
      </c>
      <c r="L10" s="480">
        <v>0</v>
      </c>
      <c r="M10" s="480">
        <v>0</v>
      </c>
      <c r="N10" s="481">
        <v>0</v>
      </c>
      <c r="Q10" s="444">
        <f t="shared" si="1"/>
        <v>116</v>
      </c>
      <c r="R10" s="444">
        <f t="shared" si="2"/>
        <v>0</v>
      </c>
    </row>
    <row r="11" spans="1:18" ht="18" customHeight="1">
      <c r="A11" s="473" t="s">
        <v>160</v>
      </c>
      <c r="B11" s="474" t="s">
        <v>64</v>
      </c>
      <c r="C11" s="475">
        <v>121860</v>
      </c>
      <c r="D11" s="475">
        <v>218</v>
      </c>
      <c r="E11" s="476">
        <f t="shared" si="0"/>
        <v>0.1788938125718037</v>
      </c>
      <c r="F11" s="475">
        <v>117</v>
      </c>
      <c r="G11" s="477">
        <v>101</v>
      </c>
      <c r="H11" s="475">
        <v>0</v>
      </c>
      <c r="I11" s="475">
        <v>0</v>
      </c>
      <c r="J11" s="480">
        <v>0</v>
      </c>
      <c r="K11" s="481">
        <v>0</v>
      </c>
      <c r="L11" s="480">
        <v>0</v>
      </c>
      <c r="M11" s="480">
        <v>0</v>
      </c>
      <c r="N11" s="481">
        <v>0</v>
      </c>
      <c r="Q11" s="444">
        <f t="shared" si="1"/>
        <v>218</v>
      </c>
      <c r="R11" s="444">
        <f t="shared" si="2"/>
        <v>0</v>
      </c>
    </row>
    <row r="12" spans="1:18" ht="18" customHeight="1">
      <c r="A12" s="473" t="s">
        <v>491</v>
      </c>
      <c r="B12" s="474" t="s">
        <v>68</v>
      </c>
      <c r="C12" s="475">
        <v>266208</v>
      </c>
      <c r="D12" s="475">
        <v>581</v>
      </c>
      <c r="E12" s="476">
        <f t="shared" si="0"/>
        <v>0.21825039067195576</v>
      </c>
      <c r="F12" s="475">
        <v>73</v>
      </c>
      <c r="G12" s="477">
        <v>508</v>
      </c>
      <c r="H12" s="477">
        <v>0</v>
      </c>
      <c r="I12" s="477">
        <v>0</v>
      </c>
      <c r="J12" s="478">
        <v>0</v>
      </c>
      <c r="K12" s="481">
        <v>0</v>
      </c>
      <c r="L12" s="480">
        <v>0</v>
      </c>
      <c r="M12" s="478">
        <v>0</v>
      </c>
      <c r="N12" s="481">
        <v>0</v>
      </c>
      <c r="Q12" s="444">
        <f t="shared" si="1"/>
        <v>581</v>
      </c>
      <c r="R12" s="444">
        <f t="shared" si="2"/>
        <v>0</v>
      </c>
    </row>
    <row r="13" spans="1:18" ht="18" customHeight="1">
      <c r="A13" s="473" t="s">
        <v>69</v>
      </c>
      <c r="B13" s="474" t="s">
        <v>70</v>
      </c>
      <c r="C13" s="475">
        <v>66122</v>
      </c>
      <c r="D13" s="475">
        <v>87</v>
      </c>
      <c r="E13" s="476">
        <f t="shared" si="0"/>
        <v>0.13157496748434713</v>
      </c>
      <c r="F13" s="475">
        <v>7</v>
      </c>
      <c r="G13" s="477">
        <v>80</v>
      </c>
      <c r="H13" s="477">
        <v>0</v>
      </c>
      <c r="I13" s="477">
        <v>0</v>
      </c>
      <c r="J13" s="478">
        <v>0</v>
      </c>
      <c r="K13" s="481">
        <v>0</v>
      </c>
      <c r="L13" s="480">
        <v>0</v>
      </c>
      <c r="M13" s="478">
        <v>0</v>
      </c>
      <c r="N13" s="481">
        <v>0</v>
      </c>
      <c r="Q13" s="444">
        <f t="shared" si="1"/>
        <v>87</v>
      </c>
      <c r="R13" s="444">
        <f t="shared" si="2"/>
        <v>0</v>
      </c>
    </row>
    <row r="14" spans="1:18" ht="18" customHeight="1">
      <c r="A14" s="473" t="s">
        <v>71</v>
      </c>
      <c r="B14" s="482" t="s">
        <v>72</v>
      </c>
      <c r="C14" s="475">
        <v>1217</v>
      </c>
      <c r="D14" s="475">
        <v>9</v>
      </c>
      <c r="E14" s="476">
        <f t="shared" si="0"/>
        <v>0.73952341824157763</v>
      </c>
      <c r="F14" s="475">
        <v>0</v>
      </c>
      <c r="G14" s="477">
        <v>9</v>
      </c>
      <c r="H14" s="475">
        <v>0</v>
      </c>
      <c r="I14" s="475">
        <v>0</v>
      </c>
      <c r="J14" s="478">
        <v>0</v>
      </c>
      <c r="K14" s="481">
        <v>0</v>
      </c>
      <c r="L14" s="480">
        <v>0</v>
      </c>
      <c r="M14" s="478">
        <v>0</v>
      </c>
      <c r="N14" s="481">
        <v>0</v>
      </c>
      <c r="Q14" s="444">
        <f t="shared" si="1"/>
        <v>9</v>
      </c>
      <c r="R14" s="444">
        <f t="shared" si="2"/>
        <v>0</v>
      </c>
    </row>
    <row r="15" spans="1:18" ht="18" customHeight="1">
      <c r="A15" s="473" t="s">
        <v>65</v>
      </c>
      <c r="B15" s="474" t="s">
        <v>66</v>
      </c>
      <c r="C15" s="475">
        <v>80082</v>
      </c>
      <c r="D15" s="475">
        <v>169</v>
      </c>
      <c r="E15" s="476">
        <f t="shared" si="0"/>
        <v>0.21103369046727105</v>
      </c>
      <c r="F15" s="475">
        <v>11</v>
      </c>
      <c r="G15" s="477">
        <v>158</v>
      </c>
      <c r="H15" s="475">
        <v>0</v>
      </c>
      <c r="I15" s="475">
        <v>0</v>
      </c>
      <c r="J15" s="478">
        <v>0</v>
      </c>
      <c r="K15" s="481">
        <v>0</v>
      </c>
      <c r="L15" s="480">
        <v>0</v>
      </c>
      <c r="M15" s="478">
        <v>0</v>
      </c>
      <c r="N15" s="481">
        <v>0</v>
      </c>
      <c r="Q15" s="444">
        <f t="shared" si="1"/>
        <v>169</v>
      </c>
      <c r="R15" s="444">
        <f t="shared" si="2"/>
        <v>0</v>
      </c>
    </row>
    <row r="16" spans="1:18" ht="18" customHeight="1">
      <c r="A16" s="483" t="s">
        <v>73</v>
      </c>
      <c r="B16" s="474" t="s">
        <v>74</v>
      </c>
      <c r="C16" s="475">
        <v>37480</v>
      </c>
      <c r="D16" s="475">
        <v>89</v>
      </c>
      <c r="E16" s="476">
        <f t="shared" si="0"/>
        <v>0.23745997865528284</v>
      </c>
      <c r="F16" s="475">
        <v>65</v>
      </c>
      <c r="G16" s="477">
        <v>23</v>
      </c>
      <c r="H16" s="475">
        <v>1</v>
      </c>
      <c r="I16" s="475">
        <v>0</v>
      </c>
      <c r="J16" s="480">
        <v>0</v>
      </c>
      <c r="K16" s="481">
        <v>0</v>
      </c>
      <c r="L16" s="480">
        <v>0</v>
      </c>
      <c r="M16" s="478">
        <v>0</v>
      </c>
      <c r="N16" s="481">
        <v>0</v>
      </c>
      <c r="Q16" s="444">
        <f t="shared" si="1"/>
        <v>89</v>
      </c>
      <c r="R16" s="444">
        <f t="shared" si="2"/>
        <v>0</v>
      </c>
    </row>
    <row r="17" spans="1:18" ht="18" customHeight="1">
      <c r="A17" s="473" t="s">
        <v>75</v>
      </c>
      <c r="B17" s="474" t="s">
        <v>76</v>
      </c>
      <c r="C17" s="475">
        <v>8940</v>
      </c>
      <c r="D17" s="475">
        <v>0</v>
      </c>
      <c r="E17" s="476">
        <f t="shared" si="0"/>
        <v>0</v>
      </c>
      <c r="F17" s="475">
        <v>0</v>
      </c>
      <c r="G17" s="477">
        <v>0</v>
      </c>
      <c r="H17" s="477">
        <v>0</v>
      </c>
      <c r="I17" s="477">
        <v>0</v>
      </c>
      <c r="J17" s="484">
        <v>0</v>
      </c>
      <c r="K17" s="481">
        <v>0</v>
      </c>
      <c r="L17" s="480">
        <v>0</v>
      </c>
      <c r="M17" s="478">
        <v>0</v>
      </c>
      <c r="N17" s="481">
        <v>0</v>
      </c>
      <c r="Q17" s="444">
        <f t="shared" si="1"/>
        <v>0</v>
      </c>
      <c r="R17" s="444">
        <f t="shared" si="2"/>
        <v>0</v>
      </c>
    </row>
    <row r="18" spans="1:18" ht="18" customHeight="1">
      <c r="A18" s="473" t="s">
        <v>77</v>
      </c>
      <c r="B18" s="474" t="s">
        <v>78</v>
      </c>
      <c r="C18" s="475">
        <v>9337</v>
      </c>
      <c r="D18" s="475">
        <v>0</v>
      </c>
      <c r="E18" s="476">
        <f t="shared" si="0"/>
        <v>0</v>
      </c>
      <c r="F18" s="475">
        <v>0</v>
      </c>
      <c r="G18" s="477">
        <v>0</v>
      </c>
      <c r="H18" s="475">
        <v>0</v>
      </c>
      <c r="I18" s="475">
        <v>0</v>
      </c>
      <c r="J18" s="480">
        <v>0</v>
      </c>
      <c r="K18" s="481">
        <v>0</v>
      </c>
      <c r="L18" s="480">
        <v>0</v>
      </c>
      <c r="M18" s="478">
        <v>0</v>
      </c>
      <c r="N18" s="481">
        <v>0</v>
      </c>
      <c r="Q18" s="444">
        <f t="shared" si="1"/>
        <v>0</v>
      </c>
      <c r="R18" s="444">
        <f t="shared" si="2"/>
        <v>0</v>
      </c>
    </row>
    <row r="19" spans="1:18" ht="18" customHeight="1">
      <c r="A19" s="473" t="s">
        <v>79</v>
      </c>
      <c r="B19" s="474" t="s">
        <v>80</v>
      </c>
      <c r="C19" s="475">
        <v>9050</v>
      </c>
      <c r="D19" s="475">
        <v>6</v>
      </c>
      <c r="E19" s="476">
        <f t="shared" si="0"/>
        <v>6.6298342541436461E-2</v>
      </c>
      <c r="F19" s="475">
        <v>0</v>
      </c>
      <c r="G19" s="477">
        <v>6</v>
      </c>
      <c r="H19" s="475">
        <v>0</v>
      </c>
      <c r="I19" s="475">
        <v>0</v>
      </c>
      <c r="J19" s="478">
        <v>0</v>
      </c>
      <c r="K19" s="481">
        <v>0</v>
      </c>
      <c r="L19" s="480">
        <v>0</v>
      </c>
      <c r="M19" s="478">
        <v>0</v>
      </c>
      <c r="N19" s="481">
        <v>0</v>
      </c>
      <c r="Q19" s="444">
        <f t="shared" si="1"/>
        <v>6</v>
      </c>
      <c r="R19" s="444">
        <f t="shared" si="2"/>
        <v>0</v>
      </c>
    </row>
    <row r="20" spans="1:18">
      <c r="A20" s="473" t="s">
        <v>164</v>
      </c>
      <c r="B20" s="474" t="s">
        <v>82</v>
      </c>
      <c r="C20" s="475">
        <v>27745</v>
      </c>
      <c r="D20" s="475">
        <v>13</v>
      </c>
      <c r="E20" s="476">
        <f t="shared" si="0"/>
        <v>4.6855289241304741E-2</v>
      </c>
      <c r="F20" s="475">
        <v>3</v>
      </c>
      <c r="G20" s="477">
        <v>10</v>
      </c>
      <c r="H20" s="475">
        <v>0</v>
      </c>
      <c r="I20" s="475">
        <v>0</v>
      </c>
      <c r="J20" s="478">
        <v>0</v>
      </c>
      <c r="K20" s="481">
        <v>0</v>
      </c>
      <c r="L20" s="480">
        <v>0</v>
      </c>
      <c r="M20" s="478">
        <v>0</v>
      </c>
      <c r="N20" s="481">
        <v>0</v>
      </c>
      <c r="Q20" s="444">
        <f t="shared" si="1"/>
        <v>13</v>
      </c>
      <c r="R20" s="444">
        <f t="shared" si="2"/>
        <v>0</v>
      </c>
    </row>
    <row r="21" spans="1:18" ht="18" customHeight="1">
      <c r="A21" s="473" t="s">
        <v>83</v>
      </c>
      <c r="B21" s="474" t="s">
        <v>84</v>
      </c>
      <c r="C21" s="475">
        <v>213571</v>
      </c>
      <c r="D21" s="475">
        <v>499</v>
      </c>
      <c r="E21" s="476">
        <f t="shared" si="0"/>
        <v>0.23364595380458955</v>
      </c>
      <c r="F21" s="475">
        <v>499</v>
      </c>
      <c r="G21" s="475">
        <v>0</v>
      </c>
      <c r="H21" s="475">
        <v>0</v>
      </c>
      <c r="I21" s="475">
        <v>0</v>
      </c>
      <c r="J21" s="480">
        <v>0</v>
      </c>
      <c r="K21" s="481">
        <v>0</v>
      </c>
      <c r="L21" s="480">
        <v>0</v>
      </c>
      <c r="M21" s="478">
        <v>0</v>
      </c>
      <c r="N21" s="481">
        <v>0</v>
      </c>
      <c r="Q21" s="444">
        <f t="shared" si="1"/>
        <v>499</v>
      </c>
      <c r="R21" s="444">
        <f t="shared" si="2"/>
        <v>0</v>
      </c>
    </row>
    <row r="22" spans="1:18">
      <c r="A22" s="473" t="s">
        <v>85</v>
      </c>
      <c r="B22" s="474" t="s">
        <v>86</v>
      </c>
      <c r="C22" s="475">
        <v>29189</v>
      </c>
      <c r="D22" s="475">
        <v>57</v>
      </c>
      <c r="E22" s="476">
        <f t="shared" si="0"/>
        <v>0.19527904347528177</v>
      </c>
      <c r="F22" s="475">
        <v>15</v>
      </c>
      <c r="G22" s="477">
        <v>42</v>
      </c>
      <c r="H22" s="477">
        <v>0</v>
      </c>
      <c r="I22" s="477">
        <v>0</v>
      </c>
      <c r="J22" s="480">
        <v>0</v>
      </c>
      <c r="K22" s="481">
        <v>0</v>
      </c>
      <c r="L22" s="480">
        <v>0</v>
      </c>
      <c r="M22" s="480">
        <v>0</v>
      </c>
      <c r="N22" s="481">
        <v>0</v>
      </c>
      <c r="Q22" s="444">
        <f t="shared" si="1"/>
        <v>57</v>
      </c>
      <c r="R22" s="444">
        <f t="shared" si="2"/>
        <v>0</v>
      </c>
    </row>
    <row r="23" spans="1:18" ht="18" customHeight="1">
      <c r="A23" s="473" t="s">
        <v>165</v>
      </c>
      <c r="B23" s="474" t="s">
        <v>88</v>
      </c>
      <c r="C23" s="475">
        <v>37493</v>
      </c>
      <c r="D23" s="475">
        <v>19</v>
      </c>
      <c r="E23" s="476">
        <f t="shared" si="0"/>
        <v>5.0676126210225908E-2</v>
      </c>
      <c r="F23" s="475">
        <v>1</v>
      </c>
      <c r="G23" s="477">
        <v>18</v>
      </c>
      <c r="H23" s="475">
        <v>0</v>
      </c>
      <c r="I23" s="475">
        <v>0</v>
      </c>
      <c r="J23" s="480">
        <v>0</v>
      </c>
      <c r="K23" s="481">
        <v>0</v>
      </c>
      <c r="L23" s="480">
        <v>0</v>
      </c>
      <c r="M23" s="478">
        <v>0</v>
      </c>
      <c r="N23" s="481">
        <v>0</v>
      </c>
      <c r="Q23" s="444">
        <f t="shared" si="1"/>
        <v>19</v>
      </c>
      <c r="R23" s="444">
        <f t="shared" si="2"/>
        <v>0</v>
      </c>
    </row>
    <row r="24" spans="1:18" ht="18" customHeight="1">
      <c r="A24" s="473" t="s">
        <v>89</v>
      </c>
      <c r="B24" s="474" t="s">
        <v>90</v>
      </c>
      <c r="C24" s="475">
        <v>23967</v>
      </c>
      <c r="D24" s="475">
        <v>13</v>
      </c>
      <c r="E24" s="476">
        <f t="shared" si="0"/>
        <v>5.4241248383193559E-2</v>
      </c>
      <c r="F24" s="475">
        <v>4</v>
      </c>
      <c r="G24" s="477">
        <v>9</v>
      </c>
      <c r="H24" s="475">
        <v>0</v>
      </c>
      <c r="I24" s="475">
        <v>0</v>
      </c>
      <c r="J24" s="478">
        <v>0</v>
      </c>
      <c r="K24" s="481">
        <v>0</v>
      </c>
      <c r="L24" s="480">
        <v>0</v>
      </c>
      <c r="M24" s="478">
        <v>0</v>
      </c>
      <c r="N24" s="481">
        <v>0</v>
      </c>
      <c r="Q24" s="444">
        <f t="shared" si="1"/>
        <v>13</v>
      </c>
      <c r="R24" s="444">
        <f t="shared" si="2"/>
        <v>0</v>
      </c>
    </row>
    <row r="25" spans="1:18" ht="18" customHeight="1">
      <c r="A25" s="473" t="s">
        <v>91</v>
      </c>
      <c r="B25" s="474" t="s">
        <v>92</v>
      </c>
      <c r="C25" s="475">
        <v>6219</v>
      </c>
      <c r="D25" s="475">
        <v>2</v>
      </c>
      <c r="E25" s="476">
        <f t="shared" si="0"/>
        <v>3.215951117543013E-2</v>
      </c>
      <c r="F25" s="475">
        <v>0</v>
      </c>
      <c r="G25" s="477">
        <v>2</v>
      </c>
      <c r="H25" s="475">
        <v>0</v>
      </c>
      <c r="I25" s="475">
        <v>0</v>
      </c>
      <c r="J25" s="478">
        <v>0</v>
      </c>
      <c r="K25" s="481">
        <v>0</v>
      </c>
      <c r="L25" s="480">
        <v>0</v>
      </c>
      <c r="M25" s="478">
        <v>0</v>
      </c>
      <c r="N25" s="481">
        <v>0</v>
      </c>
      <c r="Q25" s="444">
        <f t="shared" si="1"/>
        <v>2</v>
      </c>
      <c r="R25" s="444">
        <f t="shared" si="2"/>
        <v>0</v>
      </c>
    </row>
    <row r="26" spans="1:18" ht="18" customHeight="1" thickBot="1">
      <c r="A26" s="473" t="s">
        <v>93</v>
      </c>
      <c r="B26" s="474" t="s">
        <v>94</v>
      </c>
      <c r="C26" s="475">
        <v>1480</v>
      </c>
      <c r="D26" s="475">
        <v>29</v>
      </c>
      <c r="E26" s="485">
        <f t="shared" si="0"/>
        <v>1.9594594594594597</v>
      </c>
      <c r="F26" s="475">
        <v>13</v>
      </c>
      <c r="G26" s="477">
        <v>16</v>
      </c>
      <c r="H26" s="475">
        <v>0</v>
      </c>
      <c r="I26" s="475">
        <v>0</v>
      </c>
      <c r="J26" s="480">
        <v>0</v>
      </c>
      <c r="K26" s="486">
        <v>0</v>
      </c>
      <c r="L26" s="480">
        <v>0</v>
      </c>
      <c r="M26" s="478">
        <v>0</v>
      </c>
      <c r="N26" s="486">
        <v>0</v>
      </c>
      <c r="Q26" s="444">
        <f t="shared" si="1"/>
        <v>29</v>
      </c>
      <c r="R26" s="444">
        <f t="shared" si="2"/>
        <v>0</v>
      </c>
    </row>
    <row r="27" spans="1:18" ht="18" customHeight="1">
      <c r="A27" s="487" t="s">
        <v>95</v>
      </c>
      <c r="B27" s="488" t="s">
        <v>168</v>
      </c>
      <c r="C27" s="489">
        <f t="shared" ref="C27:N27" si="3">SUM(C7:C26)</f>
        <v>1249752</v>
      </c>
      <c r="D27" s="489">
        <f>SUM(D7:D26)</f>
        <v>2305</v>
      </c>
      <c r="E27" s="490">
        <f t="shared" si="0"/>
        <v>0.18443659221989642</v>
      </c>
      <c r="F27" s="489">
        <f t="shared" si="3"/>
        <v>1155</v>
      </c>
      <c r="G27" s="489">
        <f t="shared" si="3"/>
        <v>1144</v>
      </c>
      <c r="H27" s="489">
        <f t="shared" si="3"/>
        <v>6</v>
      </c>
      <c r="I27" s="489">
        <f t="shared" si="3"/>
        <v>0</v>
      </c>
      <c r="J27" s="489">
        <f t="shared" si="3"/>
        <v>0</v>
      </c>
      <c r="K27" s="489">
        <f t="shared" si="3"/>
        <v>0</v>
      </c>
      <c r="L27" s="489">
        <f t="shared" si="3"/>
        <v>0</v>
      </c>
      <c r="M27" s="489">
        <f t="shared" si="3"/>
        <v>0</v>
      </c>
      <c r="N27" s="489">
        <f t="shared" si="3"/>
        <v>0</v>
      </c>
      <c r="Q27" s="444">
        <f t="shared" si="1"/>
        <v>2305</v>
      </c>
      <c r="R27" s="444">
        <f t="shared" si="2"/>
        <v>0</v>
      </c>
    </row>
  </sheetData>
  <printOptions horizontalCentered="1" verticalCentered="1"/>
  <pageMargins left="0.59055118110236227" right="0.59055118110236227" top="0.59055118110236227" bottom="0.19685039370078741" header="0.51181102362204722" footer="0.51181102362204722"/>
  <pageSetup paperSize="9" scale="90" orientation="landscape" horizontalDpi="4294967292" verticalDpi="429496729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323A-01E7-4129-885D-0603BC82A7A5}">
  <dimension ref="A1:P14"/>
  <sheetViews>
    <sheetView showGridLines="0" zoomScale="75" zoomScaleNormal="75" workbookViewId="0">
      <selection activeCell="C9" sqref="C9"/>
    </sheetView>
  </sheetViews>
  <sheetFormatPr defaultRowHeight="15.75"/>
  <cols>
    <col min="1" max="1" width="14.42578125" style="491" bestFit="1" customWidth="1"/>
    <col min="2" max="2" width="10.7109375" style="491" customWidth="1"/>
    <col min="3" max="3" width="12.85546875" style="491" customWidth="1"/>
    <col min="4" max="13" width="7.5703125" style="491" customWidth="1"/>
    <col min="14" max="16" width="8" style="491" hidden="1" customWidth="1"/>
    <col min="17" max="256" width="9.140625" style="491"/>
    <col min="257" max="257" width="14.42578125" style="491" bestFit="1" customWidth="1"/>
    <col min="258" max="258" width="10.7109375" style="491" customWidth="1"/>
    <col min="259" max="259" width="12.85546875" style="491" customWidth="1"/>
    <col min="260" max="269" width="7.5703125" style="491" customWidth="1"/>
    <col min="270" max="272" width="0" style="491" hidden="1" customWidth="1"/>
    <col min="273" max="512" width="9.140625" style="491"/>
    <col min="513" max="513" width="14.42578125" style="491" bestFit="1" customWidth="1"/>
    <col min="514" max="514" width="10.7109375" style="491" customWidth="1"/>
    <col min="515" max="515" width="12.85546875" style="491" customWidth="1"/>
    <col min="516" max="525" width="7.5703125" style="491" customWidth="1"/>
    <col min="526" max="528" width="0" style="491" hidden="1" customWidth="1"/>
    <col min="529" max="768" width="9.140625" style="491"/>
    <col min="769" max="769" width="14.42578125" style="491" bestFit="1" customWidth="1"/>
    <col min="770" max="770" width="10.7109375" style="491" customWidth="1"/>
    <col min="771" max="771" width="12.85546875" style="491" customWidth="1"/>
    <col min="772" max="781" width="7.5703125" style="491" customWidth="1"/>
    <col min="782" max="784" width="0" style="491" hidden="1" customWidth="1"/>
    <col min="785" max="1024" width="9.140625" style="491"/>
    <col min="1025" max="1025" width="14.42578125" style="491" bestFit="1" customWidth="1"/>
    <col min="1026" max="1026" width="10.7109375" style="491" customWidth="1"/>
    <col min="1027" max="1027" width="12.85546875" style="491" customWidth="1"/>
    <col min="1028" max="1037" width="7.5703125" style="491" customWidth="1"/>
    <col min="1038" max="1040" width="0" style="491" hidden="1" customWidth="1"/>
    <col min="1041" max="1280" width="9.140625" style="491"/>
    <col min="1281" max="1281" width="14.42578125" style="491" bestFit="1" customWidth="1"/>
    <col min="1282" max="1282" width="10.7109375" style="491" customWidth="1"/>
    <col min="1283" max="1283" width="12.85546875" style="491" customWidth="1"/>
    <col min="1284" max="1293" width="7.5703125" style="491" customWidth="1"/>
    <col min="1294" max="1296" width="0" style="491" hidden="1" customWidth="1"/>
    <col min="1297" max="1536" width="9.140625" style="491"/>
    <col min="1537" max="1537" width="14.42578125" style="491" bestFit="1" customWidth="1"/>
    <col min="1538" max="1538" width="10.7109375" style="491" customWidth="1"/>
    <col min="1539" max="1539" width="12.85546875" style="491" customWidth="1"/>
    <col min="1540" max="1549" width="7.5703125" style="491" customWidth="1"/>
    <col min="1550" max="1552" width="0" style="491" hidden="1" customWidth="1"/>
    <col min="1553" max="1792" width="9.140625" style="491"/>
    <col min="1793" max="1793" width="14.42578125" style="491" bestFit="1" customWidth="1"/>
    <col min="1794" max="1794" width="10.7109375" style="491" customWidth="1"/>
    <col min="1795" max="1795" width="12.85546875" style="491" customWidth="1"/>
    <col min="1796" max="1805" width="7.5703125" style="491" customWidth="1"/>
    <col min="1806" max="1808" width="0" style="491" hidden="1" customWidth="1"/>
    <col min="1809" max="2048" width="9.140625" style="491"/>
    <col min="2049" max="2049" width="14.42578125" style="491" bestFit="1" customWidth="1"/>
    <col min="2050" max="2050" width="10.7109375" style="491" customWidth="1"/>
    <col min="2051" max="2051" width="12.85546875" style="491" customWidth="1"/>
    <col min="2052" max="2061" width="7.5703125" style="491" customWidth="1"/>
    <col min="2062" max="2064" width="0" style="491" hidden="1" customWidth="1"/>
    <col min="2065" max="2304" width="9.140625" style="491"/>
    <col min="2305" max="2305" width="14.42578125" style="491" bestFit="1" customWidth="1"/>
    <col min="2306" max="2306" width="10.7109375" style="491" customWidth="1"/>
    <col min="2307" max="2307" width="12.85546875" style="491" customWidth="1"/>
    <col min="2308" max="2317" width="7.5703125" style="491" customWidth="1"/>
    <col min="2318" max="2320" width="0" style="491" hidden="1" customWidth="1"/>
    <col min="2321" max="2560" width="9.140625" style="491"/>
    <col min="2561" max="2561" width="14.42578125" style="491" bestFit="1" customWidth="1"/>
    <col min="2562" max="2562" width="10.7109375" style="491" customWidth="1"/>
    <col min="2563" max="2563" width="12.85546875" style="491" customWidth="1"/>
    <col min="2564" max="2573" width="7.5703125" style="491" customWidth="1"/>
    <col min="2574" max="2576" width="0" style="491" hidden="1" customWidth="1"/>
    <col min="2577" max="2816" width="9.140625" style="491"/>
    <col min="2817" max="2817" width="14.42578125" style="491" bestFit="1" customWidth="1"/>
    <col min="2818" max="2818" width="10.7109375" style="491" customWidth="1"/>
    <col min="2819" max="2819" width="12.85546875" style="491" customWidth="1"/>
    <col min="2820" max="2829" width="7.5703125" style="491" customWidth="1"/>
    <col min="2830" max="2832" width="0" style="491" hidden="1" customWidth="1"/>
    <col min="2833" max="3072" width="9.140625" style="491"/>
    <col min="3073" max="3073" width="14.42578125" style="491" bestFit="1" customWidth="1"/>
    <col min="3074" max="3074" width="10.7109375" style="491" customWidth="1"/>
    <col min="3075" max="3075" width="12.85546875" style="491" customWidth="1"/>
    <col min="3076" max="3085" width="7.5703125" style="491" customWidth="1"/>
    <col min="3086" max="3088" width="0" style="491" hidden="1" customWidth="1"/>
    <col min="3089" max="3328" width="9.140625" style="491"/>
    <col min="3329" max="3329" width="14.42578125" style="491" bestFit="1" customWidth="1"/>
    <col min="3330" max="3330" width="10.7109375" style="491" customWidth="1"/>
    <col min="3331" max="3331" width="12.85546875" style="491" customWidth="1"/>
    <col min="3332" max="3341" width="7.5703125" style="491" customWidth="1"/>
    <col min="3342" max="3344" width="0" style="491" hidden="1" customWidth="1"/>
    <col min="3345" max="3584" width="9.140625" style="491"/>
    <col min="3585" max="3585" width="14.42578125" style="491" bestFit="1" customWidth="1"/>
    <col min="3586" max="3586" width="10.7109375" style="491" customWidth="1"/>
    <col min="3587" max="3587" width="12.85546875" style="491" customWidth="1"/>
    <col min="3588" max="3597" width="7.5703125" style="491" customWidth="1"/>
    <col min="3598" max="3600" width="0" style="491" hidden="1" customWidth="1"/>
    <col min="3601" max="3840" width="9.140625" style="491"/>
    <col min="3841" max="3841" width="14.42578125" style="491" bestFit="1" customWidth="1"/>
    <col min="3842" max="3842" width="10.7109375" style="491" customWidth="1"/>
    <col min="3843" max="3843" width="12.85546875" style="491" customWidth="1"/>
    <col min="3844" max="3853" width="7.5703125" style="491" customWidth="1"/>
    <col min="3854" max="3856" width="0" style="491" hidden="1" customWidth="1"/>
    <col min="3857" max="4096" width="9.140625" style="491"/>
    <col min="4097" max="4097" width="14.42578125" style="491" bestFit="1" customWidth="1"/>
    <col min="4098" max="4098" width="10.7109375" style="491" customWidth="1"/>
    <col min="4099" max="4099" width="12.85546875" style="491" customWidth="1"/>
    <col min="4100" max="4109" width="7.5703125" style="491" customWidth="1"/>
    <col min="4110" max="4112" width="0" style="491" hidden="1" customWidth="1"/>
    <col min="4113" max="4352" width="9.140625" style="491"/>
    <col min="4353" max="4353" width="14.42578125" style="491" bestFit="1" customWidth="1"/>
    <col min="4354" max="4354" width="10.7109375" style="491" customWidth="1"/>
    <col min="4355" max="4355" width="12.85546875" style="491" customWidth="1"/>
    <col min="4356" max="4365" width="7.5703125" style="491" customWidth="1"/>
    <col min="4366" max="4368" width="0" style="491" hidden="1" customWidth="1"/>
    <col min="4369" max="4608" width="9.140625" style="491"/>
    <col min="4609" max="4609" width="14.42578125" style="491" bestFit="1" customWidth="1"/>
    <col min="4610" max="4610" width="10.7109375" style="491" customWidth="1"/>
    <col min="4611" max="4611" width="12.85546875" style="491" customWidth="1"/>
    <col min="4612" max="4621" width="7.5703125" style="491" customWidth="1"/>
    <col min="4622" max="4624" width="0" style="491" hidden="1" customWidth="1"/>
    <col min="4625" max="4864" width="9.140625" style="491"/>
    <col min="4865" max="4865" width="14.42578125" style="491" bestFit="1" customWidth="1"/>
    <col min="4866" max="4866" width="10.7109375" style="491" customWidth="1"/>
    <col min="4867" max="4867" width="12.85546875" style="491" customWidth="1"/>
    <col min="4868" max="4877" width="7.5703125" style="491" customWidth="1"/>
    <col min="4878" max="4880" width="0" style="491" hidden="1" customWidth="1"/>
    <col min="4881" max="5120" width="9.140625" style="491"/>
    <col min="5121" max="5121" width="14.42578125" style="491" bestFit="1" customWidth="1"/>
    <col min="5122" max="5122" width="10.7109375" style="491" customWidth="1"/>
    <col min="5123" max="5123" width="12.85546875" style="491" customWidth="1"/>
    <col min="5124" max="5133" width="7.5703125" style="491" customWidth="1"/>
    <col min="5134" max="5136" width="0" style="491" hidden="1" customWidth="1"/>
    <col min="5137" max="5376" width="9.140625" style="491"/>
    <col min="5377" max="5377" width="14.42578125" style="491" bestFit="1" customWidth="1"/>
    <col min="5378" max="5378" width="10.7109375" style="491" customWidth="1"/>
    <col min="5379" max="5379" width="12.85546875" style="491" customWidth="1"/>
    <col min="5380" max="5389" width="7.5703125" style="491" customWidth="1"/>
    <col min="5390" max="5392" width="0" style="491" hidden="1" customWidth="1"/>
    <col min="5393" max="5632" width="9.140625" style="491"/>
    <col min="5633" max="5633" width="14.42578125" style="491" bestFit="1" customWidth="1"/>
    <col min="5634" max="5634" width="10.7109375" style="491" customWidth="1"/>
    <col min="5635" max="5635" width="12.85546875" style="491" customWidth="1"/>
    <col min="5636" max="5645" width="7.5703125" style="491" customWidth="1"/>
    <col min="5646" max="5648" width="0" style="491" hidden="1" customWidth="1"/>
    <col min="5649" max="5888" width="9.140625" style="491"/>
    <col min="5889" max="5889" width="14.42578125" style="491" bestFit="1" customWidth="1"/>
    <col min="5890" max="5890" width="10.7109375" style="491" customWidth="1"/>
    <col min="5891" max="5891" width="12.85546875" style="491" customWidth="1"/>
    <col min="5892" max="5901" width="7.5703125" style="491" customWidth="1"/>
    <col min="5902" max="5904" width="0" style="491" hidden="1" customWidth="1"/>
    <col min="5905" max="6144" width="9.140625" style="491"/>
    <col min="6145" max="6145" width="14.42578125" style="491" bestFit="1" customWidth="1"/>
    <col min="6146" max="6146" width="10.7109375" style="491" customWidth="1"/>
    <col min="6147" max="6147" width="12.85546875" style="491" customWidth="1"/>
    <col min="6148" max="6157" width="7.5703125" style="491" customWidth="1"/>
    <col min="6158" max="6160" width="0" style="491" hidden="1" customWidth="1"/>
    <col min="6161" max="6400" width="9.140625" style="491"/>
    <col min="6401" max="6401" width="14.42578125" style="491" bestFit="1" customWidth="1"/>
    <col min="6402" max="6402" width="10.7109375" style="491" customWidth="1"/>
    <col min="6403" max="6403" width="12.85546875" style="491" customWidth="1"/>
    <col min="6404" max="6413" width="7.5703125" style="491" customWidth="1"/>
    <col min="6414" max="6416" width="0" style="491" hidden="1" customWidth="1"/>
    <col min="6417" max="6656" width="9.140625" style="491"/>
    <col min="6657" max="6657" width="14.42578125" style="491" bestFit="1" customWidth="1"/>
    <col min="6658" max="6658" width="10.7109375" style="491" customWidth="1"/>
    <col min="6659" max="6659" width="12.85546875" style="491" customWidth="1"/>
    <col min="6660" max="6669" width="7.5703125" style="491" customWidth="1"/>
    <col min="6670" max="6672" width="0" style="491" hidden="1" customWidth="1"/>
    <col min="6673" max="6912" width="9.140625" style="491"/>
    <col min="6913" max="6913" width="14.42578125" style="491" bestFit="1" customWidth="1"/>
    <col min="6914" max="6914" width="10.7109375" style="491" customWidth="1"/>
    <col min="6915" max="6915" width="12.85546875" style="491" customWidth="1"/>
    <col min="6916" max="6925" width="7.5703125" style="491" customWidth="1"/>
    <col min="6926" max="6928" width="0" style="491" hidden="1" customWidth="1"/>
    <col min="6929" max="7168" width="9.140625" style="491"/>
    <col min="7169" max="7169" width="14.42578125" style="491" bestFit="1" customWidth="1"/>
    <col min="7170" max="7170" width="10.7109375" style="491" customWidth="1"/>
    <col min="7171" max="7171" width="12.85546875" style="491" customWidth="1"/>
    <col min="7172" max="7181" width="7.5703125" style="491" customWidth="1"/>
    <col min="7182" max="7184" width="0" style="491" hidden="1" customWidth="1"/>
    <col min="7185" max="7424" width="9.140625" style="491"/>
    <col min="7425" max="7425" width="14.42578125" style="491" bestFit="1" customWidth="1"/>
    <col min="7426" max="7426" width="10.7109375" style="491" customWidth="1"/>
    <col min="7427" max="7427" width="12.85546875" style="491" customWidth="1"/>
    <col min="7428" max="7437" width="7.5703125" style="491" customWidth="1"/>
    <col min="7438" max="7440" width="0" style="491" hidden="1" customWidth="1"/>
    <col min="7441" max="7680" width="9.140625" style="491"/>
    <col min="7681" max="7681" width="14.42578125" style="491" bestFit="1" customWidth="1"/>
    <col min="7682" max="7682" width="10.7109375" style="491" customWidth="1"/>
    <col min="7683" max="7683" width="12.85546875" style="491" customWidth="1"/>
    <col min="7684" max="7693" width="7.5703125" style="491" customWidth="1"/>
    <col min="7694" max="7696" width="0" style="491" hidden="1" customWidth="1"/>
    <col min="7697" max="7936" width="9.140625" style="491"/>
    <col min="7937" max="7937" width="14.42578125" style="491" bestFit="1" customWidth="1"/>
    <col min="7938" max="7938" width="10.7109375" style="491" customWidth="1"/>
    <col min="7939" max="7939" width="12.85546875" style="491" customWidth="1"/>
    <col min="7940" max="7949" width="7.5703125" style="491" customWidth="1"/>
    <col min="7950" max="7952" width="0" style="491" hidden="1" customWidth="1"/>
    <col min="7953" max="8192" width="9.140625" style="491"/>
    <col min="8193" max="8193" width="14.42578125" style="491" bestFit="1" customWidth="1"/>
    <col min="8194" max="8194" width="10.7109375" style="491" customWidth="1"/>
    <col min="8195" max="8195" width="12.85546875" style="491" customWidth="1"/>
    <col min="8196" max="8205" width="7.5703125" style="491" customWidth="1"/>
    <col min="8206" max="8208" width="0" style="491" hidden="1" customWidth="1"/>
    <col min="8209" max="8448" width="9.140625" style="491"/>
    <col min="8449" max="8449" width="14.42578125" style="491" bestFit="1" customWidth="1"/>
    <col min="8450" max="8450" width="10.7109375" style="491" customWidth="1"/>
    <col min="8451" max="8451" width="12.85546875" style="491" customWidth="1"/>
    <col min="8452" max="8461" width="7.5703125" style="491" customWidth="1"/>
    <col min="8462" max="8464" width="0" style="491" hidden="1" customWidth="1"/>
    <col min="8465" max="8704" width="9.140625" style="491"/>
    <col min="8705" max="8705" width="14.42578125" style="491" bestFit="1" customWidth="1"/>
    <col min="8706" max="8706" width="10.7109375" style="491" customWidth="1"/>
    <col min="8707" max="8707" width="12.85546875" style="491" customWidth="1"/>
    <col min="8708" max="8717" width="7.5703125" style="491" customWidth="1"/>
    <col min="8718" max="8720" width="0" style="491" hidden="1" customWidth="1"/>
    <col min="8721" max="8960" width="9.140625" style="491"/>
    <col min="8961" max="8961" width="14.42578125" style="491" bestFit="1" customWidth="1"/>
    <col min="8962" max="8962" width="10.7109375" style="491" customWidth="1"/>
    <col min="8963" max="8963" width="12.85546875" style="491" customWidth="1"/>
    <col min="8964" max="8973" width="7.5703125" style="491" customWidth="1"/>
    <col min="8974" max="8976" width="0" style="491" hidden="1" customWidth="1"/>
    <col min="8977" max="9216" width="9.140625" style="491"/>
    <col min="9217" max="9217" width="14.42578125" style="491" bestFit="1" customWidth="1"/>
    <col min="9218" max="9218" width="10.7109375" style="491" customWidth="1"/>
    <col min="9219" max="9219" width="12.85546875" style="491" customWidth="1"/>
    <col min="9220" max="9229" width="7.5703125" style="491" customWidth="1"/>
    <col min="9230" max="9232" width="0" style="491" hidden="1" customWidth="1"/>
    <col min="9233" max="9472" width="9.140625" style="491"/>
    <col min="9473" max="9473" width="14.42578125" style="491" bestFit="1" customWidth="1"/>
    <col min="9474" max="9474" width="10.7109375" style="491" customWidth="1"/>
    <col min="9475" max="9475" width="12.85546875" style="491" customWidth="1"/>
    <col min="9476" max="9485" width="7.5703125" style="491" customWidth="1"/>
    <col min="9486" max="9488" width="0" style="491" hidden="1" customWidth="1"/>
    <col min="9489" max="9728" width="9.140625" style="491"/>
    <col min="9729" max="9729" width="14.42578125" style="491" bestFit="1" customWidth="1"/>
    <col min="9730" max="9730" width="10.7109375" style="491" customWidth="1"/>
    <col min="9731" max="9731" width="12.85546875" style="491" customWidth="1"/>
    <col min="9732" max="9741" width="7.5703125" style="491" customWidth="1"/>
    <col min="9742" max="9744" width="0" style="491" hidden="1" customWidth="1"/>
    <col min="9745" max="9984" width="9.140625" style="491"/>
    <col min="9985" max="9985" width="14.42578125" style="491" bestFit="1" customWidth="1"/>
    <col min="9986" max="9986" width="10.7109375" style="491" customWidth="1"/>
    <col min="9987" max="9987" width="12.85546875" style="491" customWidth="1"/>
    <col min="9988" max="9997" width="7.5703125" style="491" customWidth="1"/>
    <col min="9998" max="10000" width="0" style="491" hidden="1" customWidth="1"/>
    <col min="10001" max="10240" width="9.140625" style="491"/>
    <col min="10241" max="10241" width="14.42578125" style="491" bestFit="1" customWidth="1"/>
    <col min="10242" max="10242" width="10.7109375" style="491" customWidth="1"/>
    <col min="10243" max="10243" width="12.85546875" style="491" customWidth="1"/>
    <col min="10244" max="10253" width="7.5703125" style="491" customWidth="1"/>
    <col min="10254" max="10256" width="0" style="491" hidden="1" customWidth="1"/>
    <col min="10257" max="10496" width="9.140625" style="491"/>
    <col min="10497" max="10497" width="14.42578125" style="491" bestFit="1" customWidth="1"/>
    <col min="10498" max="10498" width="10.7109375" style="491" customWidth="1"/>
    <col min="10499" max="10499" width="12.85546875" style="491" customWidth="1"/>
    <col min="10500" max="10509" width="7.5703125" style="491" customWidth="1"/>
    <col min="10510" max="10512" width="0" style="491" hidden="1" customWidth="1"/>
    <col min="10513" max="10752" width="9.140625" style="491"/>
    <col min="10753" max="10753" width="14.42578125" style="491" bestFit="1" customWidth="1"/>
    <col min="10754" max="10754" width="10.7109375" style="491" customWidth="1"/>
    <col min="10755" max="10755" width="12.85546875" style="491" customWidth="1"/>
    <col min="10756" max="10765" width="7.5703125" style="491" customWidth="1"/>
    <col min="10766" max="10768" width="0" style="491" hidden="1" customWidth="1"/>
    <col min="10769" max="11008" width="9.140625" style="491"/>
    <col min="11009" max="11009" width="14.42578125" style="491" bestFit="1" customWidth="1"/>
    <col min="11010" max="11010" width="10.7109375" style="491" customWidth="1"/>
    <col min="11011" max="11011" width="12.85546875" style="491" customWidth="1"/>
    <col min="11012" max="11021" width="7.5703125" style="491" customWidth="1"/>
    <col min="11022" max="11024" width="0" style="491" hidden="1" customWidth="1"/>
    <col min="11025" max="11264" width="9.140625" style="491"/>
    <col min="11265" max="11265" width="14.42578125" style="491" bestFit="1" customWidth="1"/>
    <col min="11266" max="11266" width="10.7109375" style="491" customWidth="1"/>
    <col min="11267" max="11267" width="12.85546875" style="491" customWidth="1"/>
    <col min="11268" max="11277" width="7.5703125" style="491" customWidth="1"/>
    <col min="11278" max="11280" width="0" style="491" hidden="1" customWidth="1"/>
    <col min="11281" max="11520" width="9.140625" style="491"/>
    <col min="11521" max="11521" width="14.42578125" style="491" bestFit="1" customWidth="1"/>
    <col min="11522" max="11522" width="10.7109375" style="491" customWidth="1"/>
    <col min="11523" max="11523" width="12.85546875" style="491" customWidth="1"/>
    <col min="11524" max="11533" width="7.5703125" style="491" customWidth="1"/>
    <col min="11534" max="11536" width="0" style="491" hidden="1" customWidth="1"/>
    <col min="11537" max="11776" width="9.140625" style="491"/>
    <col min="11777" max="11777" width="14.42578125" style="491" bestFit="1" customWidth="1"/>
    <col min="11778" max="11778" width="10.7109375" style="491" customWidth="1"/>
    <col min="11779" max="11779" width="12.85546875" style="491" customWidth="1"/>
    <col min="11780" max="11789" width="7.5703125" style="491" customWidth="1"/>
    <col min="11790" max="11792" width="0" style="491" hidden="1" customWidth="1"/>
    <col min="11793" max="12032" width="9.140625" style="491"/>
    <col min="12033" max="12033" width="14.42578125" style="491" bestFit="1" customWidth="1"/>
    <col min="12034" max="12034" width="10.7109375" style="491" customWidth="1"/>
    <col min="12035" max="12035" width="12.85546875" style="491" customWidth="1"/>
    <col min="12036" max="12045" width="7.5703125" style="491" customWidth="1"/>
    <col min="12046" max="12048" width="0" style="491" hidden="1" customWidth="1"/>
    <col min="12049" max="12288" width="9.140625" style="491"/>
    <col min="12289" max="12289" width="14.42578125" style="491" bestFit="1" customWidth="1"/>
    <col min="12290" max="12290" width="10.7109375" style="491" customWidth="1"/>
    <col min="12291" max="12291" width="12.85546875" style="491" customWidth="1"/>
    <col min="12292" max="12301" width="7.5703125" style="491" customWidth="1"/>
    <col min="12302" max="12304" width="0" style="491" hidden="1" customWidth="1"/>
    <col min="12305" max="12544" width="9.140625" style="491"/>
    <col min="12545" max="12545" width="14.42578125" style="491" bestFit="1" customWidth="1"/>
    <col min="12546" max="12546" width="10.7109375" style="491" customWidth="1"/>
    <col min="12547" max="12547" width="12.85546875" style="491" customWidth="1"/>
    <col min="12548" max="12557" width="7.5703125" style="491" customWidth="1"/>
    <col min="12558" max="12560" width="0" style="491" hidden="1" customWidth="1"/>
    <col min="12561" max="12800" width="9.140625" style="491"/>
    <col min="12801" max="12801" width="14.42578125" style="491" bestFit="1" customWidth="1"/>
    <col min="12802" max="12802" width="10.7109375" style="491" customWidth="1"/>
    <col min="12803" max="12803" width="12.85546875" style="491" customWidth="1"/>
    <col min="12804" max="12813" width="7.5703125" style="491" customWidth="1"/>
    <col min="12814" max="12816" width="0" style="491" hidden="1" customWidth="1"/>
    <col min="12817" max="13056" width="9.140625" style="491"/>
    <col min="13057" max="13057" width="14.42578125" style="491" bestFit="1" customWidth="1"/>
    <col min="13058" max="13058" width="10.7109375" style="491" customWidth="1"/>
    <col min="13059" max="13059" width="12.85546875" style="491" customWidth="1"/>
    <col min="13060" max="13069" width="7.5703125" style="491" customWidth="1"/>
    <col min="13070" max="13072" width="0" style="491" hidden="1" customWidth="1"/>
    <col min="13073" max="13312" width="9.140625" style="491"/>
    <col min="13313" max="13313" width="14.42578125" style="491" bestFit="1" customWidth="1"/>
    <col min="13314" max="13314" width="10.7109375" style="491" customWidth="1"/>
    <col min="13315" max="13315" width="12.85546875" style="491" customWidth="1"/>
    <col min="13316" max="13325" width="7.5703125" style="491" customWidth="1"/>
    <col min="13326" max="13328" width="0" style="491" hidden="1" customWidth="1"/>
    <col min="13329" max="13568" width="9.140625" style="491"/>
    <col min="13569" max="13569" width="14.42578125" style="491" bestFit="1" customWidth="1"/>
    <col min="13570" max="13570" width="10.7109375" style="491" customWidth="1"/>
    <col min="13571" max="13571" width="12.85546875" style="491" customWidth="1"/>
    <col min="13572" max="13581" width="7.5703125" style="491" customWidth="1"/>
    <col min="13582" max="13584" width="0" style="491" hidden="1" customWidth="1"/>
    <col min="13585" max="13824" width="9.140625" style="491"/>
    <col min="13825" max="13825" width="14.42578125" style="491" bestFit="1" customWidth="1"/>
    <col min="13826" max="13826" width="10.7109375" style="491" customWidth="1"/>
    <col min="13827" max="13827" width="12.85546875" style="491" customWidth="1"/>
    <col min="13828" max="13837" width="7.5703125" style="491" customWidth="1"/>
    <col min="13838" max="13840" width="0" style="491" hidden="1" customWidth="1"/>
    <col min="13841" max="14080" width="9.140625" style="491"/>
    <col min="14081" max="14081" width="14.42578125" style="491" bestFit="1" customWidth="1"/>
    <col min="14082" max="14082" width="10.7109375" style="491" customWidth="1"/>
    <col min="14083" max="14083" width="12.85546875" style="491" customWidth="1"/>
    <col min="14084" max="14093" width="7.5703125" style="491" customWidth="1"/>
    <col min="14094" max="14096" width="0" style="491" hidden="1" customWidth="1"/>
    <col min="14097" max="14336" width="9.140625" style="491"/>
    <col min="14337" max="14337" width="14.42578125" style="491" bestFit="1" customWidth="1"/>
    <col min="14338" max="14338" width="10.7109375" style="491" customWidth="1"/>
    <col min="14339" max="14339" width="12.85546875" style="491" customWidth="1"/>
    <col min="14340" max="14349" width="7.5703125" style="491" customWidth="1"/>
    <col min="14350" max="14352" width="0" style="491" hidden="1" customWidth="1"/>
    <col min="14353" max="14592" width="9.140625" style="491"/>
    <col min="14593" max="14593" width="14.42578125" style="491" bestFit="1" customWidth="1"/>
    <col min="14594" max="14594" width="10.7109375" style="491" customWidth="1"/>
    <col min="14595" max="14595" width="12.85546875" style="491" customWidth="1"/>
    <col min="14596" max="14605" width="7.5703125" style="491" customWidth="1"/>
    <col min="14606" max="14608" width="0" style="491" hidden="1" customWidth="1"/>
    <col min="14609" max="14848" width="9.140625" style="491"/>
    <col min="14849" max="14849" width="14.42578125" style="491" bestFit="1" customWidth="1"/>
    <col min="14850" max="14850" width="10.7109375" style="491" customWidth="1"/>
    <col min="14851" max="14851" width="12.85546875" style="491" customWidth="1"/>
    <col min="14852" max="14861" width="7.5703125" style="491" customWidth="1"/>
    <col min="14862" max="14864" width="0" style="491" hidden="1" customWidth="1"/>
    <col min="14865" max="15104" width="9.140625" style="491"/>
    <col min="15105" max="15105" width="14.42578125" style="491" bestFit="1" customWidth="1"/>
    <col min="15106" max="15106" width="10.7109375" style="491" customWidth="1"/>
    <col min="15107" max="15107" width="12.85546875" style="491" customWidth="1"/>
    <col min="15108" max="15117" width="7.5703125" style="491" customWidth="1"/>
    <col min="15118" max="15120" width="0" style="491" hidden="1" customWidth="1"/>
    <col min="15121" max="15360" width="9.140625" style="491"/>
    <col min="15361" max="15361" width="14.42578125" style="491" bestFit="1" customWidth="1"/>
    <col min="15362" max="15362" width="10.7109375" style="491" customWidth="1"/>
    <col min="15363" max="15363" width="12.85546875" style="491" customWidth="1"/>
    <col min="15364" max="15373" width="7.5703125" style="491" customWidth="1"/>
    <col min="15374" max="15376" width="0" style="491" hidden="1" customWidth="1"/>
    <col min="15377" max="15616" width="9.140625" style="491"/>
    <col min="15617" max="15617" width="14.42578125" style="491" bestFit="1" customWidth="1"/>
    <col min="15618" max="15618" width="10.7109375" style="491" customWidth="1"/>
    <col min="15619" max="15619" width="12.85546875" style="491" customWidth="1"/>
    <col min="15620" max="15629" width="7.5703125" style="491" customWidth="1"/>
    <col min="15630" max="15632" width="0" style="491" hidden="1" customWidth="1"/>
    <col min="15633" max="15872" width="9.140625" style="491"/>
    <col min="15873" max="15873" width="14.42578125" style="491" bestFit="1" customWidth="1"/>
    <col min="15874" max="15874" width="10.7109375" style="491" customWidth="1"/>
    <col min="15875" max="15875" width="12.85546875" style="491" customWidth="1"/>
    <col min="15876" max="15885" width="7.5703125" style="491" customWidth="1"/>
    <col min="15886" max="15888" width="0" style="491" hidden="1" customWidth="1"/>
    <col min="15889" max="16128" width="9.140625" style="491"/>
    <col min="16129" max="16129" width="14.42578125" style="491" bestFit="1" customWidth="1"/>
    <col min="16130" max="16130" width="10.7109375" style="491" customWidth="1"/>
    <col min="16131" max="16131" width="12.85546875" style="491" customWidth="1"/>
    <col min="16132" max="16141" width="7.5703125" style="491" customWidth="1"/>
    <col min="16142" max="16144" width="0" style="491" hidden="1" customWidth="1"/>
    <col min="16145" max="16384" width="9.140625" style="491"/>
  </cols>
  <sheetData>
    <row r="1" spans="1:16">
      <c r="A1" s="5103" t="s">
        <v>492</v>
      </c>
      <c r="B1" s="5103"/>
      <c r="C1" s="5103"/>
      <c r="D1" s="5103"/>
      <c r="E1" s="5103"/>
      <c r="F1" s="5103"/>
      <c r="G1" s="5103"/>
      <c r="H1" s="5103"/>
      <c r="I1" s="5103"/>
      <c r="J1" s="5103"/>
      <c r="K1" s="5103"/>
      <c r="L1" s="5103"/>
      <c r="M1" s="5103"/>
    </row>
    <row r="2" spans="1:16">
      <c r="A2" s="5103" t="s">
        <v>493</v>
      </c>
      <c r="B2" s="5103"/>
      <c r="C2" s="5103"/>
      <c r="D2" s="5103"/>
      <c r="E2" s="5103"/>
      <c r="F2" s="5103"/>
      <c r="G2" s="5103"/>
      <c r="H2" s="5103"/>
      <c r="I2" s="5103"/>
      <c r="J2" s="5103"/>
      <c r="K2" s="5103"/>
      <c r="L2" s="5103"/>
      <c r="M2" s="5103"/>
    </row>
    <row r="3" spans="1:16">
      <c r="A3" s="492" t="s">
        <v>494</v>
      </c>
      <c r="B3" s="492"/>
      <c r="C3" s="492"/>
      <c r="D3" s="492"/>
      <c r="E3" s="492"/>
      <c r="F3" s="492"/>
      <c r="G3" s="492"/>
      <c r="H3" s="492"/>
      <c r="I3" s="492"/>
      <c r="J3" s="492"/>
      <c r="K3" s="492"/>
      <c r="L3" s="492"/>
      <c r="M3" s="492" t="s">
        <v>495</v>
      </c>
    </row>
    <row r="4" spans="1:16" ht="21.95" customHeight="1">
      <c r="A4" s="5104" t="s">
        <v>147</v>
      </c>
      <c r="B4" s="5107" t="s">
        <v>148</v>
      </c>
      <c r="C4" s="493" t="s">
        <v>408</v>
      </c>
      <c r="D4" s="494" t="s">
        <v>496</v>
      </c>
      <c r="E4" s="495"/>
      <c r="F4" s="495"/>
      <c r="G4" s="495"/>
      <c r="H4" s="495"/>
      <c r="I4" s="495"/>
      <c r="J4" s="495"/>
      <c r="K4" s="495"/>
      <c r="L4" s="495"/>
      <c r="M4" s="496" t="s">
        <v>497</v>
      </c>
    </row>
    <row r="5" spans="1:16" ht="21.95" customHeight="1">
      <c r="A5" s="5105"/>
      <c r="B5" s="5108"/>
      <c r="C5" s="497"/>
      <c r="D5" s="5110" t="s">
        <v>498</v>
      </c>
      <c r="E5" s="5110"/>
      <c r="F5" s="5111" t="s">
        <v>382</v>
      </c>
      <c r="G5" s="5112"/>
      <c r="H5" s="5113" t="s">
        <v>499</v>
      </c>
      <c r="I5" s="5114"/>
      <c r="J5" s="5115" t="s">
        <v>500</v>
      </c>
      <c r="K5" s="5116"/>
      <c r="L5" s="5117" t="s">
        <v>501</v>
      </c>
      <c r="M5" s="5118"/>
    </row>
    <row r="6" spans="1:16" ht="21.95" customHeight="1">
      <c r="A6" s="5106"/>
      <c r="B6" s="5109"/>
      <c r="C6" s="498" t="s">
        <v>410</v>
      </c>
      <c r="D6" s="499" t="s">
        <v>502</v>
      </c>
      <c r="E6" s="499" t="s">
        <v>503</v>
      </c>
      <c r="F6" s="499" t="s">
        <v>502</v>
      </c>
      <c r="G6" s="499" t="s">
        <v>503</v>
      </c>
      <c r="H6" s="499" t="s">
        <v>502</v>
      </c>
      <c r="I6" s="499" t="s">
        <v>503</v>
      </c>
      <c r="J6" s="499" t="s">
        <v>502</v>
      </c>
      <c r="K6" s="499" t="s">
        <v>503</v>
      </c>
      <c r="L6" s="499" t="s">
        <v>502</v>
      </c>
      <c r="M6" s="499" t="s">
        <v>503</v>
      </c>
    </row>
    <row r="7" spans="1:16" ht="20.100000000000001" customHeight="1">
      <c r="A7" s="500" t="s">
        <v>158</v>
      </c>
      <c r="B7" s="501" t="s">
        <v>58</v>
      </c>
      <c r="C7" s="502">
        <v>116</v>
      </c>
      <c r="D7" s="503">
        <v>0</v>
      </c>
      <c r="E7" s="504">
        <f>D7/C7*100</f>
        <v>0</v>
      </c>
      <c r="F7" s="503">
        <v>2</v>
      </c>
      <c r="G7" s="504">
        <f>F7/C7*100</f>
        <v>1.7241379310344827</v>
      </c>
      <c r="H7" s="503">
        <v>1</v>
      </c>
      <c r="I7" s="504">
        <f>H7/C7*100</f>
        <v>0.86206896551724133</v>
      </c>
      <c r="J7" s="503">
        <v>1</v>
      </c>
      <c r="K7" s="504">
        <f t="shared" ref="K7:K14" si="0">J7/C7*100</f>
        <v>0.86206896551724133</v>
      </c>
      <c r="L7" s="502">
        <v>112</v>
      </c>
      <c r="M7" s="504">
        <f t="shared" ref="M7:M14" si="1">L7/C7*100</f>
        <v>96.551724137931032</v>
      </c>
      <c r="N7" s="491">
        <f>L7+J7+H7+F7+D7</f>
        <v>116</v>
      </c>
      <c r="O7" s="491">
        <f>N7/C7*100</f>
        <v>100</v>
      </c>
      <c r="P7" s="505">
        <f>E7+G7+I7+K7+M7</f>
        <v>100</v>
      </c>
    </row>
    <row r="8" spans="1:16" ht="20.100000000000001" customHeight="1">
      <c r="A8" s="506" t="s">
        <v>276</v>
      </c>
      <c r="B8" s="507" t="s">
        <v>60</v>
      </c>
      <c r="C8" s="502">
        <v>127</v>
      </c>
      <c r="D8" s="508">
        <v>0</v>
      </c>
      <c r="E8" s="504">
        <f t="shared" ref="E8:E14" si="2">D8/C8*100</f>
        <v>0</v>
      </c>
      <c r="F8" s="508">
        <v>2</v>
      </c>
      <c r="G8" s="504">
        <f t="shared" ref="G8:G14" si="3">F8/C8*100</f>
        <v>1.5748031496062991</v>
      </c>
      <c r="H8" s="508">
        <v>6</v>
      </c>
      <c r="I8" s="504">
        <f t="shared" ref="I8:I14" si="4">H8/C8*100</f>
        <v>4.7244094488188972</v>
      </c>
      <c r="J8" s="503">
        <v>4</v>
      </c>
      <c r="K8" s="504">
        <f t="shared" si="0"/>
        <v>3.1496062992125982</v>
      </c>
      <c r="L8" s="502">
        <v>115</v>
      </c>
      <c r="M8" s="504">
        <f t="shared" si="1"/>
        <v>90.551181102362193</v>
      </c>
      <c r="N8" s="491">
        <f t="shared" ref="N8:N14" si="5">L8+J8+H8+F8+D8</f>
        <v>127</v>
      </c>
      <c r="O8" s="491">
        <f t="shared" ref="O8:O14" si="6">N8/C8*100</f>
        <v>100</v>
      </c>
      <c r="P8" s="505">
        <f t="shared" ref="P8:P14" si="7">E8+G8+I8+K8+M8</f>
        <v>99.999999999999986</v>
      </c>
    </row>
    <row r="9" spans="1:16" ht="20.100000000000001" customHeight="1">
      <c r="A9" s="509" t="s">
        <v>160</v>
      </c>
      <c r="B9" s="510" t="s">
        <v>64</v>
      </c>
      <c r="C9" s="502">
        <v>218</v>
      </c>
      <c r="D9" s="503">
        <v>0</v>
      </c>
      <c r="E9" s="504">
        <f t="shared" si="2"/>
        <v>0</v>
      </c>
      <c r="F9" s="503">
        <v>3</v>
      </c>
      <c r="G9" s="504">
        <f t="shared" si="3"/>
        <v>1.3761467889908259</v>
      </c>
      <c r="H9" s="503">
        <v>2</v>
      </c>
      <c r="I9" s="504">
        <f t="shared" si="4"/>
        <v>0.91743119266055051</v>
      </c>
      <c r="J9" s="503">
        <v>0</v>
      </c>
      <c r="K9" s="504">
        <f t="shared" si="0"/>
        <v>0</v>
      </c>
      <c r="L9" s="502">
        <v>213</v>
      </c>
      <c r="M9" s="504">
        <f t="shared" si="1"/>
        <v>97.706422018348633</v>
      </c>
      <c r="N9" s="491">
        <f t="shared" si="5"/>
        <v>218</v>
      </c>
      <c r="O9" s="491">
        <f t="shared" si="6"/>
        <v>100</v>
      </c>
      <c r="P9" s="505">
        <f t="shared" si="7"/>
        <v>100.00000000000001</v>
      </c>
    </row>
    <row r="10" spans="1:16" ht="20.100000000000001" customHeight="1">
      <c r="A10" s="506" t="s">
        <v>73</v>
      </c>
      <c r="B10" s="507" t="s">
        <v>74</v>
      </c>
      <c r="C10" s="502">
        <v>89</v>
      </c>
      <c r="D10" s="508">
        <v>0</v>
      </c>
      <c r="E10" s="504">
        <f t="shared" si="2"/>
        <v>0</v>
      </c>
      <c r="F10" s="508">
        <v>2</v>
      </c>
      <c r="G10" s="504">
        <f t="shared" si="3"/>
        <v>2.2471910112359552</v>
      </c>
      <c r="H10" s="508">
        <v>4</v>
      </c>
      <c r="I10" s="504">
        <f t="shared" si="4"/>
        <v>4.4943820224719104</v>
      </c>
      <c r="J10" s="503">
        <v>4</v>
      </c>
      <c r="K10" s="504">
        <f t="shared" si="0"/>
        <v>4.4943820224719104</v>
      </c>
      <c r="L10" s="502">
        <v>79</v>
      </c>
      <c r="M10" s="504">
        <f t="shared" si="1"/>
        <v>88.764044943820224</v>
      </c>
      <c r="N10" s="491">
        <f t="shared" si="5"/>
        <v>89</v>
      </c>
      <c r="O10" s="491">
        <f t="shared" si="6"/>
        <v>100</v>
      </c>
      <c r="P10" s="505">
        <f t="shared" si="7"/>
        <v>100</v>
      </c>
    </row>
    <row r="11" spans="1:16" ht="20.100000000000001" customHeight="1">
      <c r="A11" s="506" t="s">
        <v>83</v>
      </c>
      <c r="B11" s="507" t="s">
        <v>84</v>
      </c>
      <c r="C11" s="502">
        <v>499</v>
      </c>
      <c r="D11" s="508">
        <v>0</v>
      </c>
      <c r="E11" s="504">
        <f t="shared" si="2"/>
        <v>0</v>
      </c>
      <c r="F11" s="508">
        <v>18</v>
      </c>
      <c r="G11" s="504">
        <f t="shared" si="3"/>
        <v>3.6072144288577155</v>
      </c>
      <c r="H11" s="508">
        <v>20</v>
      </c>
      <c r="I11" s="504">
        <f t="shared" si="4"/>
        <v>4.0080160320641278</v>
      </c>
      <c r="J11" s="503">
        <v>27</v>
      </c>
      <c r="K11" s="504">
        <f t="shared" si="0"/>
        <v>5.4108216432865728</v>
      </c>
      <c r="L11" s="502">
        <v>434</v>
      </c>
      <c r="M11" s="504">
        <f t="shared" si="1"/>
        <v>86.973947895791582</v>
      </c>
      <c r="N11" s="491">
        <f t="shared" si="5"/>
        <v>499</v>
      </c>
      <c r="O11" s="491">
        <f t="shared" si="6"/>
        <v>100</v>
      </c>
      <c r="P11" s="505">
        <f t="shared" si="7"/>
        <v>100</v>
      </c>
    </row>
    <row r="12" spans="1:16" ht="20.100000000000001" customHeight="1">
      <c r="A12" s="506" t="s">
        <v>165</v>
      </c>
      <c r="B12" s="507" t="s">
        <v>88</v>
      </c>
      <c r="C12" s="502">
        <v>19</v>
      </c>
      <c r="D12" s="503">
        <v>0</v>
      </c>
      <c r="E12" s="504">
        <f t="shared" si="2"/>
        <v>0</v>
      </c>
      <c r="F12" s="503">
        <v>0</v>
      </c>
      <c r="G12" s="504">
        <f t="shared" si="3"/>
        <v>0</v>
      </c>
      <c r="H12" s="503">
        <v>0</v>
      </c>
      <c r="I12" s="504">
        <f t="shared" si="4"/>
        <v>0</v>
      </c>
      <c r="J12" s="503">
        <v>0</v>
      </c>
      <c r="K12" s="504">
        <f t="shared" si="0"/>
        <v>0</v>
      </c>
      <c r="L12" s="502">
        <v>19</v>
      </c>
      <c r="M12" s="504">
        <f t="shared" si="1"/>
        <v>100</v>
      </c>
      <c r="N12" s="491">
        <f t="shared" si="5"/>
        <v>19</v>
      </c>
      <c r="O12" s="491">
        <f t="shared" si="6"/>
        <v>100</v>
      </c>
      <c r="P12" s="505">
        <f t="shared" si="7"/>
        <v>100</v>
      </c>
    </row>
    <row r="13" spans="1:16" ht="20.100000000000001" customHeight="1" thickBot="1">
      <c r="A13" s="511" t="s">
        <v>93</v>
      </c>
      <c r="B13" s="512" t="s">
        <v>94</v>
      </c>
      <c r="C13" s="513">
        <v>29</v>
      </c>
      <c r="D13" s="514">
        <v>0</v>
      </c>
      <c r="E13" s="515">
        <f t="shared" si="2"/>
        <v>0</v>
      </c>
      <c r="F13" s="514">
        <v>0</v>
      </c>
      <c r="G13" s="504">
        <f t="shared" si="3"/>
        <v>0</v>
      </c>
      <c r="H13" s="514">
        <v>0</v>
      </c>
      <c r="I13" s="504">
        <f t="shared" si="4"/>
        <v>0</v>
      </c>
      <c r="J13" s="514">
        <v>0</v>
      </c>
      <c r="K13" s="515">
        <f t="shared" si="0"/>
        <v>0</v>
      </c>
      <c r="L13" s="513">
        <v>29</v>
      </c>
      <c r="M13" s="515">
        <f t="shared" si="1"/>
        <v>100</v>
      </c>
      <c r="N13" s="491">
        <f t="shared" si="5"/>
        <v>29</v>
      </c>
      <c r="O13" s="491">
        <f t="shared" si="6"/>
        <v>100</v>
      </c>
      <c r="P13" s="505">
        <f t="shared" si="7"/>
        <v>100</v>
      </c>
    </row>
    <row r="14" spans="1:16" ht="20.100000000000001" customHeight="1" thickBot="1">
      <c r="A14" s="516" t="s">
        <v>95</v>
      </c>
      <c r="B14" s="517" t="s">
        <v>96</v>
      </c>
      <c r="C14" s="499">
        <f>SUM(C7:C13)</f>
        <v>1097</v>
      </c>
      <c r="D14" s="518">
        <f>SUM(D7:D13)</f>
        <v>0</v>
      </c>
      <c r="E14" s="519">
        <f t="shared" si="2"/>
        <v>0</v>
      </c>
      <c r="F14" s="518">
        <f>SUM(F7:F13)</f>
        <v>27</v>
      </c>
      <c r="G14" s="520">
        <f t="shared" si="3"/>
        <v>2.461257976298997</v>
      </c>
      <c r="H14" s="518">
        <f>SUM(H7:H13)</f>
        <v>33</v>
      </c>
      <c r="I14" s="520">
        <f t="shared" si="4"/>
        <v>3.00820419325433</v>
      </c>
      <c r="J14" s="518">
        <f>SUM(J7:J13)</f>
        <v>36</v>
      </c>
      <c r="K14" s="519">
        <f t="shared" si="0"/>
        <v>3.2816773017319965</v>
      </c>
      <c r="L14" s="518">
        <f>SUM(L7:L13)</f>
        <v>1001</v>
      </c>
      <c r="M14" s="519">
        <f t="shared" si="1"/>
        <v>91.248860528714687</v>
      </c>
      <c r="N14" s="491">
        <f t="shared" si="5"/>
        <v>1097</v>
      </c>
      <c r="O14" s="491">
        <f t="shared" si="6"/>
        <v>100</v>
      </c>
      <c r="P14" s="505">
        <f t="shared" si="7"/>
        <v>100.00000000000001</v>
      </c>
    </row>
  </sheetData>
  <mergeCells count="9">
    <mergeCell ref="A1:M1"/>
    <mergeCell ref="A2:M2"/>
    <mergeCell ref="A4:A6"/>
    <mergeCell ref="B4:B6"/>
    <mergeCell ref="D5:E5"/>
    <mergeCell ref="F5:G5"/>
    <mergeCell ref="H5:I5"/>
    <mergeCell ref="J5:K5"/>
    <mergeCell ref="L5:M5"/>
  </mergeCells>
  <printOptions horizontalCentered="1" verticalCentered="1"/>
  <pageMargins left="0.59055118110236227" right="0.59055118110236227" top="0.98425196850393704" bottom="0.98425196850393704" header="0.51181102362204722" footer="0.51181102362204722"/>
  <pageSetup paperSize="9"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4135F-3CDB-4D4D-A82E-340DD11EFDFC}">
  <dimension ref="A1:O13"/>
  <sheetViews>
    <sheetView showGridLines="0" zoomScale="75" zoomScaleNormal="75" workbookViewId="0">
      <selection activeCell="C9" sqref="C9"/>
    </sheetView>
  </sheetViews>
  <sheetFormatPr defaultRowHeight="15.75"/>
  <cols>
    <col min="1" max="1" width="10.7109375" style="491" customWidth="1"/>
    <col min="2" max="2" width="12.5703125" style="491" customWidth="1"/>
    <col min="3" max="14" width="6.85546875" style="491" customWidth="1"/>
    <col min="15" max="15" width="7.5703125" style="491" customWidth="1"/>
    <col min="16" max="256" width="9.140625" style="491"/>
    <col min="257" max="257" width="10.7109375" style="491" customWidth="1"/>
    <col min="258" max="258" width="12.5703125" style="491" customWidth="1"/>
    <col min="259" max="270" width="6.85546875" style="491" customWidth="1"/>
    <col min="271" max="271" width="7.5703125" style="491" customWidth="1"/>
    <col min="272" max="512" width="9.140625" style="491"/>
    <col min="513" max="513" width="10.7109375" style="491" customWidth="1"/>
    <col min="514" max="514" width="12.5703125" style="491" customWidth="1"/>
    <col min="515" max="526" width="6.85546875" style="491" customWidth="1"/>
    <col min="527" max="527" width="7.5703125" style="491" customWidth="1"/>
    <col min="528" max="768" width="9.140625" style="491"/>
    <col min="769" max="769" width="10.7109375" style="491" customWidth="1"/>
    <col min="770" max="770" width="12.5703125" style="491" customWidth="1"/>
    <col min="771" max="782" width="6.85546875" style="491" customWidth="1"/>
    <col min="783" max="783" width="7.5703125" style="491" customWidth="1"/>
    <col min="784" max="1024" width="9.140625" style="491"/>
    <col min="1025" max="1025" width="10.7109375" style="491" customWidth="1"/>
    <col min="1026" max="1026" width="12.5703125" style="491" customWidth="1"/>
    <col min="1027" max="1038" width="6.85546875" style="491" customWidth="1"/>
    <col min="1039" max="1039" width="7.5703125" style="491" customWidth="1"/>
    <col min="1040" max="1280" width="9.140625" style="491"/>
    <col min="1281" max="1281" width="10.7109375" style="491" customWidth="1"/>
    <col min="1282" max="1282" width="12.5703125" style="491" customWidth="1"/>
    <col min="1283" max="1294" width="6.85546875" style="491" customWidth="1"/>
    <col min="1295" max="1295" width="7.5703125" style="491" customWidth="1"/>
    <col min="1296" max="1536" width="9.140625" style="491"/>
    <col min="1537" max="1537" width="10.7109375" style="491" customWidth="1"/>
    <col min="1538" max="1538" width="12.5703125" style="491" customWidth="1"/>
    <col min="1539" max="1550" width="6.85546875" style="491" customWidth="1"/>
    <col min="1551" max="1551" width="7.5703125" style="491" customWidth="1"/>
    <col min="1552" max="1792" width="9.140625" style="491"/>
    <col min="1793" max="1793" width="10.7109375" style="491" customWidth="1"/>
    <col min="1794" max="1794" width="12.5703125" style="491" customWidth="1"/>
    <col min="1795" max="1806" width="6.85546875" style="491" customWidth="1"/>
    <col min="1807" max="1807" width="7.5703125" style="491" customWidth="1"/>
    <col min="1808" max="2048" width="9.140625" style="491"/>
    <col min="2049" max="2049" width="10.7109375" style="491" customWidth="1"/>
    <col min="2050" max="2050" width="12.5703125" style="491" customWidth="1"/>
    <col min="2051" max="2062" width="6.85546875" style="491" customWidth="1"/>
    <col min="2063" max="2063" width="7.5703125" style="491" customWidth="1"/>
    <col min="2064" max="2304" width="9.140625" style="491"/>
    <col min="2305" max="2305" width="10.7109375" style="491" customWidth="1"/>
    <col min="2306" max="2306" width="12.5703125" style="491" customWidth="1"/>
    <col min="2307" max="2318" width="6.85546875" style="491" customWidth="1"/>
    <col min="2319" max="2319" width="7.5703125" style="491" customWidth="1"/>
    <col min="2320" max="2560" width="9.140625" style="491"/>
    <col min="2561" max="2561" width="10.7109375" style="491" customWidth="1"/>
    <col min="2562" max="2562" width="12.5703125" style="491" customWidth="1"/>
    <col min="2563" max="2574" width="6.85546875" style="491" customWidth="1"/>
    <col min="2575" max="2575" width="7.5703125" style="491" customWidth="1"/>
    <col min="2576" max="2816" width="9.140625" style="491"/>
    <col min="2817" max="2817" width="10.7109375" style="491" customWidth="1"/>
    <col min="2818" max="2818" width="12.5703125" style="491" customWidth="1"/>
    <col min="2819" max="2830" width="6.85546875" style="491" customWidth="1"/>
    <col min="2831" max="2831" width="7.5703125" style="491" customWidth="1"/>
    <col min="2832" max="3072" width="9.140625" style="491"/>
    <col min="3073" max="3073" width="10.7109375" style="491" customWidth="1"/>
    <col min="3074" max="3074" width="12.5703125" style="491" customWidth="1"/>
    <col min="3075" max="3086" width="6.85546875" style="491" customWidth="1"/>
    <col min="3087" max="3087" width="7.5703125" style="491" customWidth="1"/>
    <col min="3088" max="3328" width="9.140625" style="491"/>
    <col min="3329" max="3329" width="10.7109375" style="491" customWidth="1"/>
    <col min="3330" max="3330" width="12.5703125" style="491" customWidth="1"/>
    <col min="3331" max="3342" width="6.85546875" style="491" customWidth="1"/>
    <col min="3343" max="3343" width="7.5703125" style="491" customWidth="1"/>
    <col min="3344" max="3584" width="9.140625" style="491"/>
    <col min="3585" max="3585" width="10.7109375" style="491" customWidth="1"/>
    <col min="3586" max="3586" width="12.5703125" style="491" customWidth="1"/>
    <col min="3587" max="3598" width="6.85546875" style="491" customWidth="1"/>
    <col min="3599" max="3599" width="7.5703125" style="491" customWidth="1"/>
    <col min="3600" max="3840" width="9.140625" style="491"/>
    <col min="3841" max="3841" width="10.7109375" style="491" customWidth="1"/>
    <col min="3842" max="3842" width="12.5703125" style="491" customWidth="1"/>
    <col min="3843" max="3854" width="6.85546875" style="491" customWidth="1"/>
    <col min="3855" max="3855" width="7.5703125" style="491" customWidth="1"/>
    <col min="3856" max="4096" width="9.140625" style="491"/>
    <col min="4097" max="4097" width="10.7109375" style="491" customWidth="1"/>
    <col min="4098" max="4098" width="12.5703125" style="491" customWidth="1"/>
    <col min="4099" max="4110" width="6.85546875" style="491" customWidth="1"/>
    <col min="4111" max="4111" width="7.5703125" style="491" customWidth="1"/>
    <col min="4112" max="4352" width="9.140625" style="491"/>
    <col min="4353" max="4353" width="10.7109375" style="491" customWidth="1"/>
    <col min="4354" max="4354" width="12.5703125" style="491" customWidth="1"/>
    <col min="4355" max="4366" width="6.85546875" style="491" customWidth="1"/>
    <col min="4367" max="4367" width="7.5703125" style="491" customWidth="1"/>
    <col min="4368" max="4608" width="9.140625" style="491"/>
    <col min="4609" max="4609" width="10.7109375" style="491" customWidth="1"/>
    <col min="4610" max="4610" width="12.5703125" style="491" customWidth="1"/>
    <col min="4611" max="4622" width="6.85546875" style="491" customWidth="1"/>
    <col min="4623" max="4623" width="7.5703125" style="491" customWidth="1"/>
    <col min="4624" max="4864" width="9.140625" style="491"/>
    <col min="4865" max="4865" width="10.7109375" style="491" customWidth="1"/>
    <col min="4866" max="4866" width="12.5703125" style="491" customWidth="1"/>
    <col min="4867" max="4878" width="6.85546875" style="491" customWidth="1"/>
    <col min="4879" max="4879" width="7.5703125" style="491" customWidth="1"/>
    <col min="4880" max="5120" width="9.140625" style="491"/>
    <col min="5121" max="5121" width="10.7109375" style="491" customWidth="1"/>
    <col min="5122" max="5122" width="12.5703125" style="491" customWidth="1"/>
    <col min="5123" max="5134" width="6.85546875" style="491" customWidth="1"/>
    <col min="5135" max="5135" width="7.5703125" style="491" customWidth="1"/>
    <col min="5136" max="5376" width="9.140625" style="491"/>
    <col min="5377" max="5377" width="10.7109375" style="491" customWidth="1"/>
    <col min="5378" max="5378" width="12.5703125" style="491" customWidth="1"/>
    <col min="5379" max="5390" width="6.85546875" style="491" customWidth="1"/>
    <col min="5391" max="5391" width="7.5703125" style="491" customWidth="1"/>
    <col min="5392" max="5632" width="9.140625" style="491"/>
    <col min="5633" max="5633" width="10.7109375" style="491" customWidth="1"/>
    <col min="5634" max="5634" width="12.5703125" style="491" customWidth="1"/>
    <col min="5635" max="5646" width="6.85546875" style="491" customWidth="1"/>
    <col min="5647" max="5647" width="7.5703125" style="491" customWidth="1"/>
    <col min="5648" max="5888" width="9.140625" style="491"/>
    <col min="5889" max="5889" width="10.7109375" style="491" customWidth="1"/>
    <col min="5890" max="5890" width="12.5703125" style="491" customWidth="1"/>
    <col min="5891" max="5902" width="6.85546875" style="491" customWidth="1"/>
    <col min="5903" max="5903" width="7.5703125" style="491" customWidth="1"/>
    <col min="5904" max="6144" width="9.140625" style="491"/>
    <col min="6145" max="6145" width="10.7109375" style="491" customWidth="1"/>
    <col min="6146" max="6146" width="12.5703125" style="491" customWidth="1"/>
    <col min="6147" max="6158" width="6.85546875" style="491" customWidth="1"/>
    <col min="6159" max="6159" width="7.5703125" style="491" customWidth="1"/>
    <col min="6160" max="6400" width="9.140625" style="491"/>
    <col min="6401" max="6401" width="10.7109375" style="491" customWidth="1"/>
    <col min="6402" max="6402" width="12.5703125" style="491" customWidth="1"/>
    <col min="6403" max="6414" width="6.85546875" style="491" customWidth="1"/>
    <col min="6415" max="6415" width="7.5703125" style="491" customWidth="1"/>
    <col min="6416" max="6656" width="9.140625" style="491"/>
    <col min="6657" max="6657" width="10.7109375" style="491" customWidth="1"/>
    <col min="6658" max="6658" width="12.5703125" style="491" customWidth="1"/>
    <col min="6659" max="6670" width="6.85546875" style="491" customWidth="1"/>
    <col min="6671" max="6671" width="7.5703125" style="491" customWidth="1"/>
    <col min="6672" max="6912" width="9.140625" style="491"/>
    <col min="6913" max="6913" width="10.7109375" style="491" customWidth="1"/>
    <col min="6914" max="6914" width="12.5703125" style="491" customWidth="1"/>
    <col min="6915" max="6926" width="6.85546875" style="491" customWidth="1"/>
    <col min="6927" max="6927" width="7.5703125" style="491" customWidth="1"/>
    <col min="6928" max="7168" width="9.140625" style="491"/>
    <col min="7169" max="7169" width="10.7109375" style="491" customWidth="1"/>
    <col min="7170" max="7170" width="12.5703125" style="491" customWidth="1"/>
    <col min="7171" max="7182" width="6.85546875" style="491" customWidth="1"/>
    <col min="7183" max="7183" width="7.5703125" style="491" customWidth="1"/>
    <col min="7184" max="7424" width="9.140625" style="491"/>
    <col min="7425" max="7425" width="10.7109375" style="491" customWidth="1"/>
    <col min="7426" max="7426" width="12.5703125" style="491" customWidth="1"/>
    <col min="7427" max="7438" width="6.85546875" style="491" customWidth="1"/>
    <col min="7439" max="7439" width="7.5703125" style="491" customWidth="1"/>
    <col min="7440" max="7680" width="9.140625" style="491"/>
    <col min="7681" max="7681" width="10.7109375" style="491" customWidth="1"/>
    <col min="7682" max="7682" width="12.5703125" style="491" customWidth="1"/>
    <col min="7683" max="7694" width="6.85546875" style="491" customWidth="1"/>
    <col min="7695" max="7695" width="7.5703125" style="491" customWidth="1"/>
    <col min="7696" max="7936" width="9.140625" style="491"/>
    <col min="7937" max="7937" width="10.7109375" style="491" customWidth="1"/>
    <col min="7938" max="7938" width="12.5703125" style="491" customWidth="1"/>
    <col min="7939" max="7950" width="6.85546875" style="491" customWidth="1"/>
    <col min="7951" max="7951" width="7.5703125" style="491" customWidth="1"/>
    <col min="7952" max="8192" width="9.140625" style="491"/>
    <col min="8193" max="8193" width="10.7109375" style="491" customWidth="1"/>
    <col min="8194" max="8194" width="12.5703125" style="491" customWidth="1"/>
    <col min="8195" max="8206" width="6.85546875" style="491" customWidth="1"/>
    <col min="8207" max="8207" width="7.5703125" style="491" customWidth="1"/>
    <col min="8208" max="8448" width="9.140625" style="491"/>
    <col min="8449" max="8449" width="10.7109375" style="491" customWidth="1"/>
    <col min="8450" max="8450" width="12.5703125" style="491" customWidth="1"/>
    <col min="8451" max="8462" width="6.85546875" style="491" customWidth="1"/>
    <col min="8463" max="8463" width="7.5703125" style="491" customWidth="1"/>
    <col min="8464" max="8704" width="9.140625" style="491"/>
    <col min="8705" max="8705" width="10.7109375" style="491" customWidth="1"/>
    <col min="8706" max="8706" width="12.5703125" style="491" customWidth="1"/>
    <col min="8707" max="8718" width="6.85546875" style="491" customWidth="1"/>
    <col min="8719" max="8719" width="7.5703125" style="491" customWidth="1"/>
    <col min="8720" max="8960" width="9.140625" style="491"/>
    <col min="8961" max="8961" width="10.7109375" style="491" customWidth="1"/>
    <col min="8962" max="8962" width="12.5703125" style="491" customWidth="1"/>
    <col min="8963" max="8974" width="6.85546875" style="491" customWidth="1"/>
    <col min="8975" max="8975" width="7.5703125" style="491" customWidth="1"/>
    <col min="8976" max="9216" width="9.140625" style="491"/>
    <col min="9217" max="9217" width="10.7109375" style="491" customWidth="1"/>
    <col min="9218" max="9218" width="12.5703125" style="491" customWidth="1"/>
    <col min="9219" max="9230" width="6.85546875" style="491" customWidth="1"/>
    <col min="9231" max="9231" width="7.5703125" style="491" customWidth="1"/>
    <col min="9232" max="9472" width="9.140625" style="491"/>
    <col min="9473" max="9473" width="10.7109375" style="491" customWidth="1"/>
    <col min="9474" max="9474" width="12.5703125" style="491" customWidth="1"/>
    <col min="9475" max="9486" width="6.85546875" style="491" customWidth="1"/>
    <col min="9487" max="9487" width="7.5703125" style="491" customWidth="1"/>
    <col min="9488" max="9728" width="9.140625" style="491"/>
    <col min="9729" max="9729" width="10.7109375" style="491" customWidth="1"/>
    <col min="9730" max="9730" width="12.5703125" style="491" customWidth="1"/>
    <col min="9731" max="9742" width="6.85546875" style="491" customWidth="1"/>
    <col min="9743" max="9743" width="7.5703125" style="491" customWidth="1"/>
    <col min="9744" max="9984" width="9.140625" style="491"/>
    <col min="9985" max="9985" width="10.7109375" style="491" customWidth="1"/>
    <col min="9986" max="9986" width="12.5703125" style="491" customWidth="1"/>
    <col min="9987" max="9998" width="6.85546875" style="491" customWidth="1"/>
    <col min="9999" max="9999" width="7.5703125" style="491" customWidth="1"/>
    <col min="10000" max="10240" width="9.140625" style="491"/>
    <col min="10241" max="10241" width="10.7109375" style="491" customWidth="1"/>
    <col min="10242" max="10242" width="12.5703125" style="491" customWidth="1"/>
    <col min="10243" max="10254" width="6.85546875" style="491" customWidth="1"/>
    <col min="10255" max="10255" width="7.5703125" style="491" customWidth="1"/>
    <col min="10256" max="10496" width="9.140625" style="491"/>
    <col min="10497" max="10497" width="10.7109375" style="491" customWidth="1"/>
    <col min="10498" max="10498" width="12.5703125" style="491" customWidth="1"/>
    <col min="10499" max="10510" width="6.85546875" style="491" customWidth="1"/>
    <col min="10511" max="10511" width="7.5703125" style="491" customWidth="1"/>
    <col min="10512" max="10752" width="9.140625" style="491"/>
    <col min="10753" max="10753" width="10.7109375" style="491" customWidth="1"/>
    <col min="10754" max="10754" width="12.5703125" style="491" customWidth="1"/>
    <col min="10755" max="10766" width="6.85546875" style="491" customWidth="1"/>
    <col min="10767" max="10767" width="7.5703125" style="491" customWidth="1"/>
    <col min="10768" max="11008" width="9.140625" style="491"/>
    <col min="11009" max="11009" width="10.7109375" style="491" customWidth="1"/>
    <col min="11010" max="11010" width="12.5703125" style="491" customWidth="1"/>
    <col min="11011" max="11022" width="6.85546875" style="491" customWidth="1"/>
    <col min="11023" max="11023" width="7.5703125" style="491" customWidth="1"/>
    <col min="11024" max="11264" width="9.140625" style="491"/>
    <col min="11265" max="11265" width="10.7109375" style="491" customWidth="1"/>
    <col min="11266" max="11266" width="12.5703125" style="491" customWidth="1"/>
    <col min="11267" max="11278" width="6.85546875" style="491" customWidth="1"/>
    <col min="11279" max="11279" width="7.5703125" style="491" customWidth="1"/>
    <col min="11280" max="11520" width="9.140625" style="491"/>
    <col min="11521" max="11521" width="10.7109375" style="491" customWidth="1"/>
    <col min="11522" max="11522" width="12.5703125" style="491" customWidth="1"/>
    <col min="11523" max="11534" width="6.85546875" style="491" customWidth="1"/>
    <col min="11535" max="11535" width="7.5703125" style="491" customWidth="1"/>
    <col min="11536" max="11776" width="9.140625" style="491"/>
    <col min="11777" max="11777" width="10.7109375" style="491" customWidth="1"/>
    <col min="11778" max="11778" width="12.5703125" style="491" customWidth="1"/>
    <col min="11779" max="11790" width="6.85546875" style="491" customWidth="1"/>
    <col min="11791" max="11791" width="7.5703125" style="491" customWidth="1"/>
    <col min="11792" max="12032" width="9.140625" style="491"/>
    <col min="12033" max="12033" width="10.7109375" style="491" customWidth="1"/>
    <col min="12034" max="12034" width="12.5703125" style="491" customWidth="1"/>
    <col min="12035" max="12046" width="6.85546875" style="491" customWidth="1"/>
    <col min="12047" max="12047" width="7.5703125" style="491" customWidth="1"/>
    <col min="12048" max="12288" width="9.140625" style="491"/>
    <col min="12289" max="12289" width="10.7109375" style="491" customWidth="1"/>
    <col min="12290" max="12290" width="12.5703125" style="491" customWidth="1"/>
    <col min="12291" max="12302" width="6.85546875" style="491" customWidth="1"/>
    <col min="12303" max="12303" width="7.5703125" style="491" customWidth="1"/>
    <col min="12304" max="12544" width="9.140625" style="491"/>
    <col min="12545" max="12545" width="10.7109375" style="491" customWidth="1"/>
    <col min="12546" max="12546" width="12.5703125" style="491" customWidth="1"/>
    <col min="12547" max="12558" width="6.85546875" style="491" customWidth="1"/>
    <col min="12559" max="12559" width="7.5703125" style="491" customWidth="1"/>
    <col min="12560" max="12800" width="9.140625" style="491"/>
    <col min="12801" max="12801" width="10.7109375" style="491" customWidth="1"/>
    <col min="12802" max="12802" width="12.5703125" style="491" customWidth="1"/>
    <col min="12803" max="12814" width="6.85546875" style="491" customWidth="1"/>
    <col min="12815" max="12815" width="7.5703125" style="491" customWidth="1"/>
    <col min="12816" max="13056" width="9.140625" style="491"/>
    <col min="13057" max="13057" width="10.7109375" style="491" customWidth="1"/>
    <col min="13058" max="13058" width="12.5703125" style="491" customWidth="1"/>
    <col min="13059" max="13070" width="6.85546875" style="491" customWidth="1"/>
    <col min="13071" max="13071" width="7.5703125" style="491" customWidth="1"/>
    <col min="13072" max="13312" width="9.140625" style="491"/>
    <col min="13313" max="13313" width="10.7109375" style="491" customWidth="1"/>
    <col min="13314" max="13314" width="12.5703125" style="491" customWidth="1"/>
    <col min="13315" max="13326" width="6.85546875" style="491" customWidth="1"/>
    <col min="13327" max="13327" width="7.5703125" style="491" customWidth="1"/>
    <col min="13328" max="13568" width="9.140625" style="491"/>
    <col min="13569" max="13569" width="10.7109375" style="491" customWidth="1"/>
    <col min="13570" max="13570" width="12.5703125" style="491" customWidth="1"/>
    <col min="13571" max="13582" width="6.85546875" style="491" customWidth="1"/>
    <col min="13583" max="13583" width="7.5703125" style="491" customWidth="1"/>
    <col min="13584" max="13824" width="9.140625" style="491"/>
    <col min="13825" max="13825" width="10.7109375" style="491" customWidth="1"/>
    <col min="13826" max="13826" width="12.5703125" style="491" customWidth="1"/>
    <col min="13827" max="13838" width="6.85546875" style="491" customWidth="1"/>
    <col min="13839" max="13839" width="7.5703125" style="491" customWidth="1"/>
    <col min="13840" max="14080" width="9.140625" style="491"/>
    <col min="14081" max="14081" width="10.7109375" style="491" customWidth="1"/>
    <col min="14082" max="14082" width="12.5703125" style="491" customWidth="1"/>
    <col min="14083" max="14094" width="6.85546875" style="491" customWidth="1"/>
    <col min="14095" max="14095" width="7.5703125" style="491" customWidth="1"/>
    <col min="14096" max="14336" width="9.140625" style="491"/>
    <col min="14337" max="14337" width="10.7109375" style="491" customWidth="1"/>
    <col min="14338" max="14338" width="12.5703125" style="491" customWidth="1"/>
    <col min="14339" max="14350" width="6.85546875" style="491" customWidth="1"/>
    <col min="14351" max="14351" width="7.5703125" style="491" customWidth="1"/>
    <col min="14352" max="14592" width="9.140625" style="491"/>
    <col min="14593" max="14593" width="10.7109375" style="491" customWidth="1"/>
    <col min="14594" max="14594" width="12.5703125" style="491" customWidth="1"/>
    <col min="14595" max="14606" width="6.85546875" style="491" customWidth="1"/>
    <col min="14607" max="14607" width="7.5703125" style="491" customWidth="1"/>
    <col min="14608" max="14848" width="9.140625" style="491"/>
    <col min="14849" max="14849" width="10.7109375" style="491" customWidth="1"/>
    <col min="14850" max="14850" width="12.5703125" style="491" customWidth="1"/>
    <col min="14851" max="14862" width="6.85546875" style="491" customWidth="1"/>
    <col min="14863" max="14863" width="7.5703125" style="491" customWidth="1"/>
    <col min="14864" max="15104" width="9.140625" style="491"/>
    <col min="15105" max="15105" width="10.7109375" style="491" customWidth="1"/>
    <col min="15106" max="15106" width="12.5703125" style="491" customWidth="1"/>
    <col min="15107" max="15118" width="6.85546875" style="491" customWidth="1"/>
    <col min="15119" max="15119" width="7.5703125" style="491" customWidth="1"/>
    <col min="15120" max="15360" width="9.140625" style="491"/>
    <col min="15361" max="15361" width="10.7109375" style="491" customWidth="1"/>
    <col min="15362" max="15362" width="12.5703125" style="491" customWidth="1"/>
    <col min="15363" max="15374" width="6.85546875" style="491" customWidth="1"/>
    <col min="15375" max="15375" width="7.5703125" style="491" customWidth="1"/>
    <col min="15376" max="15616" width="9.140625" style="491"/>
    <col min="15617" max="15617" width="10.7109375" style="491" customWidth="1"/>
    <col min="15618" max="15618" width="12.5703125" style="491" customWidth="1"/>
    <col min="15619" max="15630" width="6.85546875" style="491" customWidth="1"/>
    <col min="15631" max="15631" width="7.5703125" style="491" customWidth="1"/>
    <col min="15632" max="15872" width="9.140625" style="491"/>
    <col min="15873" max="15873" width="10.7109375" style="491" customWidth="1"/>
    <col min="15874" max="15874" width="12.5703125" style="491" customWidth="1"/>
    <col min="15875" max="15886" width="6.85546875" style="491" customWidth="1"/>
    <col min="15887" max="15887" width="7.5703125" style="491" customWidth="1"/>
    <col min="15888" max="16128" width="9.140625" style="491"/>
    <col min="16129" max="16129" width="10.7109375" style="491" customWidth="1"/>
    <col min="16130" max="16130" width="12.5703125" style="491" customWidth="1"/>
    <col min="16131" max="16142" width="6.85546875" style="491" customWidth="1"/>
    <col min="16143" max="16143" width="7.5703125" style="491" customWidth="1"/>
    <col min="16144" max="16384" width="9.140625" style="491"/>
  </cols>
  <sheetData>
    <row r="1" spans="1:15">
      <c r="A1" s="5103" t="s">
        <v>504</v>
      </c>
      <c r="B1" s="5103"/>
      <c r="C1" s="5103"/>
      <c r="D1" s="5103"/>
      <c r="E1" s="5103"/>
      <c r="F1" s="5103"/>
      <c r="G1" s="5103"/>
      <c r="H1" s="5103"/>
      <c r="I1" s="5103"/>
      <c r="J1" s="5103"/>
      <c r="K1" s="5103"/>
      <c r="L1" s="5103"/>
      <c r="M1" s="5103"/>
      <c r="N1" s="5103"/>
      <c r="O1" s="5103"/>
    </row>
    <row r="2" spans="1:15">
      <c r="A2" s="5103" t="s">
        <v>505</v>
      </c>
      <c r="B2" s="5103"/>
      <c r="C2" s="5103"/>
      <c r="D2" s="5103"/>
      <c r="E2" s="5103"/>
      <c r="F2" s="5103"/>
      <c r="G2" s="5103"/>
      <c r="H2" s="5103"/>
      <c r="I2" s="5103"/>
      <c r="J2" s="5103"/>
      <c r="K2" s="5103"/>
      <c r="L2" s="5103"/>
      <c r="M2" s="5103"/>
      <c r="N2" s="5103"/>
      <c r="O2" s="5103"/>
    </row>
    <row r="3" spans="1:15">
      <c r="A3" s="492" t="s">
        <v>506</v>
      </c>
      <c r="B3" s="492"/>
      <c r="C3" s="492"/>
      <c r="D3" s="492"/>
      <c r="E3" s="492"/>
      <c r="F3" s="492"/>
      <c r="G3" s="492"/>
      <c r="H3" s="492"/>
      <c r="I3" s="492"/>
      <c r="J3" s="492"/>
      <c r="K3" s="492"/>
      <c r="L3" s="492"/>
      <c r="M3" s="492"/>
      <c r="N3" s="492"/>
      <c r="O3" s="492" t="s">
        <v>507</v>
      </c>
    </row>
    <row r="4" spans="1:15" ht="21.95" customHeight="1">
      <c r="A4" s="5104" t="s">
        <v>147</v>
      </c>
      <c r="B4" s="5107" t="s">
        <v>148</v>
      </c>
      <c r="C4" s="521" t="s">
        <v>335</v>
      </c>
      <c r="D4" s="521" t="s">
        <v>336</v>
      </c>
      <c r="E4" s="521" t="s">
        <v>337</v>
      </c>
      <c r="F4" s="521" t="s">
        <v>338</v>
      </c>
      <c r="G4" s="521" t="s">
        <v>339</v>
      </c>
      <c r="H4" s="521" t="s">
        <v>508</v>
      </c>
      <c r="I4" s="521" t="s">
        <v>341</v>
      </c>
      <c r="J4" s="521" t="s">
        <v>509</v>
      </c>
      <c r="K4" s="521" t="s">
        <v>343</v>
      </c>
      <c r="L4" s="521" t="s">
        <v>344</v>
      </c>
      <c r="M4" s="521" t="s">
        <v>345</v>
      </c>
      <c r="N4" s="521" t="s">
        <v>346</v>
      </c>
      <c r="O4" s="521" t="s">
        <v>95</v>
      </c>
    </row>
    <row r="5" spans="1:15" ht="21.95" customHeight="1">
      <c r="A5" s="5106"/>
      <c r="B5" s="5109"/>
      <c r="C5" s="522" t="s">
        <v>347</v>
      </c>
      <c r="D5" s="522" t="s">
        <v>348</v>
      </c>
      <c r="E5" s="522" t="s">
        <v>349</v>
      </c>
      <c r="F5" s="522" t="s">
        <v>350</v>
      </c>
      <c r="G5" s="522" t="s">
        <v>351</v>
      </c>
      <c r="H5" s="522" t="s">
        <v>352</v>
      </c>
      <c r="I5" s="522" t="s">
        <v>353</v>
      </c>
      <c r="J5" s="522" t="s">
        <v>354</v>
      </c>
      <c r="K5" s="522" t="s">
        <v>355</v>
      </c>
      <c r="L5" s="522" t="s">
        <v>356</v>
      </c>
      <c r="M5" s="522" t="s">
        <v>357</v>
      </c>
      <c r="N5" s="522" t="s">
        <v>358</v>
      </c>
      <c r="O5" s="522" t="s">
        <v>96</v>
      </c>
    </row>
    <row r="6" spans="1:15" ht="20.100000000000001" customHeight="1">
      <c r="A6" s="523" t="s">
        <v>158</v>
      </c>
      <c r="B6" s="501" t="s">
        <v>58</v>
      </c>
      <c r="C6" s="524">
        <v>1</v>
      </c>
      <c r="D6" s="524">
        <v>6</v>
      </c>
      <c r="E6" s="524">
        <v>9</v>
      </c>
      <c r="F6" s="524">
        <v>1</v>
      </c>
      <c r="G6" s="524">
        <v>4</v>
      </c>
      <c r="H6" s="524">
        <v>2</v>
      </c>
      <c r="I6" s="524">
        <v>0</v>
      </c>
      <c r="J6" s="524">
        <v>4</v>
      </c>
      <c r="K6" s="524">
        <v>21</v>
      </c>
      <c r="L6" s="524">
        <v>59</v>
      </c>
      <c r="M6" s="524">
        <v>6</v>
      </c>
      <c r="N6" s="524">
        <v>3</v>
      </c>
      <c r="O6" s="525">
        <f>SUM(C6:N6)</f>
        <v>116</v>
      </c>
    </row>
    <row r="7" spans="1:15" ht="20.100000000000001" customHeight="1">
      <c r="A7" s="506" t="s">
        <v>276</v>
      </c>
      <c r="B7" s="507" t="s">
        <v>60</v>
      </c>
      <c r="C7" s="508">
        <v>2</v>
      </c>
      <c r="D7" s="508">
        <v>3</v>
      </c>
      <c r="E7" s="508">
        <v>3</v>
      </c>
      <c r="F7" s="508">
        <v>3</v>
      </c>
      <c r="G7" s="508">
        <v>13</v>
      </c>
      <c r="H7" s="508">
        <v>12</v>
      </c>
      <c r="I7" s="508">
        <v>10</v>
      </c>
      <c r="J7" s="508">
        <v>13</v>
      </c>
      <c r="K7" s="508">
        <v>17</v>
      </c>
      <c r="L7" s="508">
        <v>20</v>
      </c>
      <c r="M7" s="508">
        <v>16</v>
      </c>
      <c r="N7" s="508">
        <v>15</v>
      </c>
      <c r="O7" s="526">
        <f t="shared" ref="O7:O12" si="0">SUM(C7:N7)</f>
        <v>127</v>
      </c>
    </row>
    <row r="8" spans="1:15" ht="20.100000000000001" customHeight="1">
      <c r="A8" s="509" t="s">
        <v>160</v>
      </c>
      <c r="B8" s="510" t="s">
        <v>64</v>
      </c>
      <c r="C8" s="508">
        <v>1</v>
      </c>
      <c r="D8" s="508">
        <v>9</v>
      </c>
      <c r="E8" s="508">
        <v>7</v>
      </c>
      <c r="F8" s="508">
        <v>11</v>
      </c>
      <c r="G8" s="508">
        <v>9</v>
      </c>
      <c r="H8" s="508">
        <v>10</v>
      </c>
      <c r="I8" s="508">
        <v>10</v>
      </c>
      <c r="J8" s="508">
        <v>16</v>
      </c>
      <c r="K8" s="508">
        <v>105</v>
      </c>
      <c r="L8" s="508">
        <v>18</v>
      </c>
      <c r="M8" s="508">
        <v>17</v>
      </c>
      <c r="N8" s="508">
        <v>5</v>
      </c>
      <c r="O8" s="527">
        <f t="shared" si="0"/>
        <v>218</v>
      </c>
    </row>
    <row r="9" spans="1:15" ht="20.100000000000001" customHeight="1">
      <c r="A9" s="506" t="s">
        <v>73</v>
      </c>
      <c r="B9" s="507" t="s">
        <v>74</v>
      </c>
      <c r="C9" s="508">
        <v>16</v>
      </c>
      <c r="D9" s="508">
        <v>10</v>
      </c>
      <c r="E9" s="508">
        <v>9</v>
      </c>
      <c r="F9" s="508">
        <v>4</v>
      </c>
      <c r="G9" s="508">
        <v>4</v>
      </c>
      <c r="H9" s="508">
        <v>3</v>
      </c>
      <c r="I9" s="508">
        <v>2</v>
      </c>
      <c r="J9" s="508">
        <v>1</v>
      </c>
      <c r="K9" s="508">
        <v>5</v>
      </c>
      <c r="L9" s="508">
        <v>3</v>
      </c>
      <c r="M9" s="508">
        <v>12</v>
      </c>
      <c r="N9" s="508">
        <v>20</v>
      </c>
      <c r="O9" s="526">
        <f t="shared" si="0"/>
        <v>89</v>
      </c>
    </row>
    <row r="10" spans="1:15" ht="20.100000000000001" customHeight="1">
      <c r="A10" s="506" t="s">
        <v>83</v>
      </c>
      <c r="B10" s="507" t="s">
        <v>84</v>
      </c>
      <c r="C10" s="508">
        <v>82</v>
      </c>
      <c r="D10" s="508">
        <v>63</v>
      </c>
      <c r="E10" s="508">
        <v>68</v>
      </c>
      <c r="F10" s="508">
        <v>45</v>
      </c>
      <c r="G10" s="508">
        <v>4</v>
      </c>
      <c r="H10" s="508">
        <v>3</v>
      </c>
      <c r="I10" s="508">
        <v>0</v>
      </c>
      <c r="J10" s="508">
        <v>5</v>
      </c>
      <c r="K10" s="508">
        <v>11</v>
      </c>
      <c r="L10" s="508">
        <v>19</v>
      </c>
      <c r="M10" s="508">
        <v>51</v>
      </c>
      <c r="N10" s="508">
        <v>148</v>
      </c>
      <c r="O10" s="526">
        <f t="shared" si="0"/>
        <v>499</v>
      </c>
    </row>
    <row r="11" spans="1:15" ht="20.100000000000001" customHeight="1">
      <c r="A11" s="506" t="s">
        <v>165</v>
      </c>
      <c r="B11" s="507" t="s">
        <v>88</v>
      </c>
      <c r="C11" s="508">
        <v>1</v>
      </c>
      <c r="D11" s="508">
        <v>2</v>
      </c>
      <c r="E11" s="508">
        <v>0</v>
      </c>
      <c r="F11" s="508">
        <v>1</v>
      </c>
      <c r="G11" s="508">
        <v>0</v>
      </c>
      <c r="H11" s="508">
        <v>0</v>
      </c>
      <c r="I11" s="508">
        <v>3</v>
      </c>
      <c r="J11" s="508">
        <v>2</v>
      </c>
      <c r="K11" s="508">
        <v>5</v>
      </c>
      <c r="L11" s="508">
        <v>2</v>
      </c>
      <c r="M11" s="508">
        <v>2</v>
      </c>
      <c r="N11" s="508">
        <v>1</v>
      </c>
      <c r="O11" s="526">
        <f t="shared" si="0"/>
        <v>19</v>
      </c>
    </row>
    <row r="12" spans="1:15" ht="20.100000000000001" customHeight="1">
      <c r="A12" s="528" t="s">
        <v>93</v>
      </c>
      <c r="B12" s="507" t="s">
        <v>94</v>
      </c>
      <c r="C12" s="529">
        <v>1</v>
      </c>
      <c r="D12" s="529">
        <v>3</v>
      </c>
      <c r="E12" s="529">
        <v>2</v>
      </c>
      <c r="F12" s="529">
        <v>2</v>
      </c>
      <c r="G12" s="508">
        <v>2</v>
      </c>
      <c r="H12" s="508">
        <v>0</v>
      </c>
      <c r="I12" s="508">
        <v>1</v>
      </c>
      <c r="J12" s="529">
        <v>5</v>
      </c>
      <c r="K12" s="529">
        <v>2</v>
      </c>
      <c r="L12" s="529">
        <v>3</v>
      </c>
      <c r="M12" s="508">
        <v>0</v>
      </c>
      <c r="N12" s="529">
        <v>8</v>
      </c>
      <c r="O12" s="527">
        <f t="shared" si="0"/>
        <v>29</v>
      </c>
    </row>
    <row r="13" spans="1:15" ht="20.100000000000001" customHeight="1">
      <c r="A13" s="530" t="s">
        <v>95</v>
      </c>
      <c r="B13" s="531" t="s">
        <v>96</v>
      </c>
      <c r="C13" s="518">
        <f>SUM(C6:C12)</f>
        <v>104</v>
      </c>
      <c r="D13" s="518">
        <f t="shared" ref="D13:O13" si="1">SUM(D6:D12)</f>
        <v>96</v>
      </c>
      <c r="E13" s="518">
        <f t="shared" si="1"/>
        <v>98</v>
      </c>
      <c r="F13" s="518">
        <f t="shared" si="1"/>
        <v>67</v>
      </c>
      <c r="G13" s="518">
        <f t="shared" si="1"/>
        <v>36</v>
      </c>
      <c r="H13" s="518">
        <f t="shared" si="1"/>
        <v>30</v>
      </c>
      <c r="I13" s="518">
        <f t="shared" si="1"/>
        <v>26</v>
      </c>
      <c r="J13" s="518">
        <f t="shared" si="1"/>
        <v>46</v>
      </c>
      <c r="K13" s="518">
        <f t="shared" si="1"/>
        <v>166</v>
      </c>
      <c r="L13" s="518">
        <f t="shared" si="1"/>
        <v>124</v>
      </c>
      <c r="M13" s="518">
        <f t="shared" si="1"/>
        <v>104</v>
      </c>
      <c r="N13" s="518">
        <f t="shared" si="1"/>
        <v>200</v>
      </c>
      <c r="O13" s="518">
        <f t="shared" si="1"/>
        <v>1097</v>
      </c>
    </row>
  </sheetData>
  <mergeCells count="4">
    <mergeCell ref="A1:O1"/>
    <mergeCell ref="A2:O2"/>
    <mergeCell ref="A4:A5"/>
    <mergeCell ref="B4:B5"/>
  </mergeCells>
  <printOptions horizontalCentered="1" verticalCentered="1"/>
  <pageMargins left="0.59055118110236227" right="0.59055118110236227" top="0.78740157480314965" bottom="0.78740157480314965" header="0.51181102362204722" footer="0.51181102362204722"/>
  <pageSetup paperSize="9" orientation="landscape" horizontalDpi="300" verticalDpi="300"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3342D-F476-43D4-B33C-12FA29814B41}">
  <dimension ref="A1:AL34"/>
  <sheetViews>
    <sheetView showGridLines="0" zoomScale="75" zoomScaleNormal="75" workbookViewId="0">
      <selection activeCell="C9" sqref="C9"/>
    </sheetView>
  </sheetViews>
  <sheetFormatPr defaultColWidth="9.42578125" defaultRowHeight="15.75"/>
  <cols>
    <col min="1" max="1" width="10.140625" style="260" customWidth="1"/>
    <col min="2" max="2" width="9" style="577" customWidth="1"/>
    <col min="3" max="3" width="9.140625" style="260" customWidth="1"/>
    <col min="4" max="4" width="5.85546875" style="260" customWidth="1"/>
    <col min="5" max="5" width="7.42578125" style="578" customWidth="1"/>
    <col min="6" max="7" width="7.42578125" style="260" customWidth="1"/>
    <col min="8" max="13" width="6.42578125" style="260" customWidth="1"/>
    <col min="14" max="18" width="6.42578125" style="217" customWidth="1"/>
    <col min="19" max="19" width="0.140625" style="260" customWidth="1"/>
    <col min="20" max="16384" width="9.42578125" style="260"/>
  </cols>
  <sheetData>
    <row r="1" spans="1:19" ht="35.25" customHeight="1">
      <c r="A1" s="5101" t="s">
        <v>510</v>
      </c>
      <c r="B1" s="5101"/>
      <c r="C1" s="5101"/>
      <c r="D1" s="5101"/>
      <c r="E1" s="5101"/>
      <c r="F1" s="5101"/>
      <c r="G1" s="5101"/>
      <c r="H1" s="5101"/>
      <c r="I1" s="5101"/>
      <c r="J1" s="5101"/>
      <c r="K1" s="5101"/>
      <c r="L1" s="5101"/>
      <c r="M1" s="5101"/>
      <c r="N1" s="5101"/>
      <c r="O1" s="5101"/>
      <c r="P1" s="5101"/>
      <c r="Q1" s="5101"/>
      <c r="R1" s="5101"/>
    </row>
    <row r="2" spans="1:19" ht="18" customHeight="1">
      <c r="A2" s="5056" t="s">
        <v>511</v>
      </c>
      <c r="B2" s="5056"/>
      <c r="C2" s="5056"/>
      <c r="D2" s="5056"/>
      <c r="E2" s="5056"/>
      <c r="F2" s="5056"/>
      <c r="G2" s="5056"/>
      <c r="H2" s="5056"/>
      <c r="I2" s="5056"/>
      <c r="J2" s="5056"/>
      <c r="K2" s="5056"/>
      <c r="L2" s="5056"/>
      <c r="M2" s="5056"/>
      <c r="N2" s="5056"/>
      <c r="O2" s="5056"/>
      <c r="P2" s="5056"/>
      <c r="Q2" s="5056"/>
      <c r="R2" s="5056"/>
      <c r="S2" s="5056"/>
    </row>
    <row r="3" spans="1:19">
      <c r="A3" s="409" t="s">
        <v>512</v>
      </c>
      <c r="B3" s="532"/>
      <c r="C3" s="533"/>
      <c r="D3" s="533"/>
      <c r="E3" s="534"/>
      <c r="F3" s="533"/>
      <c r="G3" s="533"/>
      <c r="H3" s="533"/>
      <c r="I3" s="533"/>
      <c r="J3" s="533"/>
      <c r="K3" s="533"/>
      <c r="L3" s="533"/>
      <c r="M3" s="533"/>
      <c r="N3" s="210"/>
      <c r="O3" s="210"/>
      <c r="P3" s="210"/>
      <c r="Q3" s="210"/>
      <c r="R3" s="211" t="s">
        <v>513</v>
      </c>
    </row>
    <row r="4" spans="1:19" ht="20.100000000000001" customHeight="1">
      <c r="A4" s="411"/>
      <c r="B4" s="277"/>
      <c r="C4" s="535" t="s">
        <v>459</v>
      </c>
      <c r="D4" s="536" t="s">
        <v>459</v>
      </c>
      <c r="E4" s="537" t="s">
        <v>514</v>
      </c>
      <c r="F4" s="538" t="s">
        <v>515</v>
      </c>
      <c r="G4" s="539"/>
      <c r="H4" s="540" t="s">
        <v>516</v>
      </c>
      <c r="I4" s="541" t="s">
        <v>517</v>
      </c>
      <c r="J4" s="539"/>
      <c r="K4" s="539"/>
      <c r="L4" s="539"/>
      <c r="M4" s="539"/>
      <c r="N4" s="539" t="s">
        <v>518</v>
      </c>
      <c r="O4" s="542" t="s">
        <v>519</v>
      </c>
      <c r="P4" s="543"/>
      <c r="Q4" s="543"/>
      <c r="R4" s="544" t="s">
        <v>520</v>
      </c>
    </row>
    <row r="5" spans="1:19" ht="20.100000000000001" customHeight="1">
      <c r="A5" s="248" t="s">
        <v>147</v>
      </c>
      <c r="B5" s="278" t="s">
        <v>148</v>
      </c>
      <c r="C5" s="279" t="s">
        <v>466</v>
      </c>
      <c r="D5" s="281" t="s">
        <v>521</v>
      </c>
      <c r="E5" s="545" t="s">
        <v>522</v>
      </c>
      <c r="F5" s="281" t="s">
        <v>523</v>
      </c>
      <c r="G5" s="281" t="s">
        <v>524</v>
      </c>
      <c r="H5" s="281" t="s">
        <v>472</v>
      </c>
      <c r="I5" s="5119" t="s">
        <v>52</v>
      </c>
      <c r="J5" s="5120"/>
      <c r="K5" s="5121"/>
      <c r="L5" s="5119" t="s">
        <v>53</v>
      </c>
      <c r="M5" s="5120"/>
      <c r="N5" s="5121"/>
      <c r="O5" s="546" t="s">
        <v>525</v>
      </c>
      <c r="P5" s="547"/>
      <c r="Q5" s="547"/>
      <c r="R5" s="548" t="s">
        <v>526</v>
      </c>
    </row>
    <row r="6" spans="1:19" ht="20.100000000000001" customHeight="1">
      <c r="A6" s="549"/>
      <c r="B6" s="550"/>
      <c r="C6" s="551" t="s">
        <v>527</v>
      </c>
      <c r="D6" s="281" t="s">
        <v>528</v>
      </c>
      <c r="E6" s="545" t="s">
        <v>503</v>
      </c>
      <c r="F6" s="552"/>
      <c r="G6" s="552"/>
      <c r="H6" s="552"/>
      <c r="I6" s="281" t="s">
        <v>392</v>
      </c>
      <c r="J6" s="281" t="s">
        <v>393</v>
      </c>
      <c r="K6" s="281" t="s">
        <v>95</v>
      </c>
      <c r="L6" s="281" t="s">
        <v>392</v>
      </c>
      <c r="M6" s="281" t="s">
        <v>393</v>
      </c>
      <c r="N6" s="281" t="s">
        <v>95</v>
      </c>
      <c r="O6" s="5122" t="s">
        <v>529</v>
      </c>
      <c r="P6" s="5124" t="s">
        <v>383</v>
      </c>
      <c r="Q6" s="5126" t="s">
        <v>530</v>
      </c>
      <c r="R6" s="5128" t="s">
        <v>531</v>
      </c>
    </row>
    <row r="7" spans="1:19" ht="20.100000000000001" customHeight="1">
      <c r="A7" s="553"/>
      <c r="B7" s="282"/>
      <c r="C7" s="554" t="s">
        <v>532</v>
      </c>
      <c r="D7" s="555" t="s">
        <v>444</v>
      </c>
      <c r="E7" s="556" t="s">
        <v>533</v>
      </c>
      <c r="F7" s="555" t="s">
        <v>534</v>
      </c>
      <c r="G7" s="557" t="s">
        <v>535</v>
      </c>
      <c r="H7" s="555" t="s">
        <v>484</v>
      </c>
      <c r="I7" s="555" t="s">
        <v>395</v>
      </c>
      <c r="J7" s="555" t="s">
        <v>396</v>
      </c>
      <c r="K7" s="555" t="s">
        <v>397</v>
      </c>
      <c r="L7" s="555" t="s">
        <v>395</v>
      </c>
      <c r="M7" s="555" t="s">
        <v>396</v>
      </c>
      <c r="N7" s="555" t="s">
        <v>397</v>
      </c>
      <c r="O7" s="5123"/>
      <c r="P7" s="5125"/>
      <c r="Q7" s="5127"/>
      <c r="R7" s="5129"/>
    </row>
    <row r="8" spans="1:19" ht="20.100000000000001" customHeight="1">
      <c r="A8" s="420" t="s">
        <v>55</v>
      </c>
      <c r="B8" s="558" t="s">
        <v>56</v>
      </c>
      <c r="C8" s="559">
        <v>68765</v>
      </c>
      <c r="D8" s="559">
        <v>0</v>
      </c>
      <c r="E8" s="560">
        <f t="shared" ref="E8:E22" si="0">D8/C8*100</f>
        <v>0</v>
      </c>
      <c r="F8" s="559">
        <v>0</v>
      </c>
      <c r="G8" s="559">
        <v>0</v>
      </c>
      <c r="H8" s="559">
        <v>0</v>
      </c>
      <c r="I8" s="559">
        <v>0</v>
      </c>
      <c r="J8" s="559">
        <v>0</v>
      </c>
      <c r="K8" s="559">
        <f t="shared" ref="K8:K22" si="1">I8+J8</f>
        <v>0</v>
      </c>
      <c r="L8" s="559">
        <v>0</v>
      </c>
      <c r="M8" s="559">
        <v>0</v>
      </c>
      <c r="N8" s="559">
        <f t="shared" ref="N8:N22" si="2">M8+L8</f>
        <v>0</v>
      </c>
      <c r="O8" s="559">
        <v>0</v>
      </c>
      <c r="P8" s="559">
        <v>0</v>
      </c>
      <c r="Q8" s="559">
        <v>0</v>
      </c>
      <c r="R8" s="559">
        <v>0</v>
      </c>
    </row>
    <row r="9" spans="1:19" ht="20.100000000000001" customHeight="1">
      <c r="A9" s="420" t="s">
        <v>158</v>
      </c>
      <c r="B9" s="558" t="s">
        <v>58</v>
      </c>
      <c r="C9" s="559">
        <v>34036</v>
      </c>
      <c r="D9" s="559">
        <v>19</v>
      </c>
      <c r="E9" s="560">
        <f t="shared" si="0"/>
        <v>5.5823245974850159E-2</v>
      </c>
      <c r="F9" s="559">
        <v>0</v>
      </c>
      <c r="G9" s="559">
        <v>19</v>
      </c>
      <c r="H9" s="559">
        <v>0</v>
      </c>
      <c r="I9" s="561">
        <v>15</v>
      </c>
      <c r="J9" s="559">
        <v>0</v>
      </c>
      <c r="K9" s="559">
        <f t="shared" si="1"/>
        <v>15</v>
      </c>
      <c r="L9" s="559">
        <v>4</v>
      </c>
      <c r="M9" s="559">
        <v>0</v>
      </c>
      <c r="N9" s="559">
        <f t="shared" si="2"/>
        <v>4</v>
      </c>
      <c r="O9" s="559">
        <v>0</v>
      </c>
      <c r="P9" s="559">
        <v>6</v>
      </c>
      <c r="Q9" s="559">
        <v>11</v>
      </c>
      <c r="R9" s="559">
        <v>2</v>
      </c>
    </row>
    <row r="10" spans="1:19" ht="20.100000000000001" customHeight="1">
      <c r="A10" s="424" t="s">
        <v>59</v>
      </c>
      <c r="B10" s="562" t="s">
        <v>60</v>
      </c>
      <c r="C10" s="559">
        <v>12199</v>
      </c>
      <c r="D10" s="559">
        <v>0</v>
      </c>
      <c r="E10" s="560">
        <f t="shared" si="0"/>
        <v>0</v>
      </c>
      <c r="F10" s="559">
        <v>0</v>
      </c>
      <c r="G10" s="559">
        <v>0</v>
      </c>
      <c r="H10" s="559">
        <v>0</v>
      </c>
      <c r="I10" s="559">
        <v>0</v>
      </c>
      <c r="J10" s="559">
        <v>0</v>
      </c>
      <c r="K10" s="559">
        <f t="shared" si="1"/>
        <v>0</v>
      </c>
      <c r="L10" s="559">
        <v>0</v>
      </c>
      <c r="M10" s="559">
        <v>0</v>
      </c>
      <c r="N10" s="559">
        <f t="shared" si="2"/>
        <v>0</v>
      </c>
      <c r="O10" s="559">
        <v>0</v>
      </c>
      <c r="P10" s="559">
        <v>0</v>
      </c>
      <c r="Q10" s="559">
        <v>0</v>
      </c>
      <c r="R10" s="559">
        <v>0</v>
      </c>
    </row>
    <row r="11" spans="1:19" ht="20.100000000000001" customHeight="1">
      <c r="A11" s="420" t="s">
        <v>61</v>
      </c>
      <c r="B11" s="558" t="s">
        <v>62</v>
      </c>
      <c r="C11" s="559">
        <v>86082</v>
      </c>
      <c r="D11" s="559">
        <v>50</v>
      </c>
      <c r="E11" s="560">
        <f t="shared" si="0"/>
        <v>5.8084152319881045E-2</v>
      </c>
      <c r="F11" s="559">
        <v>3</v>
      </c>
      <c r="G11" s="559">
        <v>47</v>
      </c>
      <c r="H11" s="559">
        <v>0</v>
      </c>
      <c r="I11" s="559">
        <v>9</v>
      </c>
      <c r="J11" s="559">
        <v>6</v>
      </c>
      <c r="K11" s="559">
        <f t="shared" si="1"/>
        <v>15</v>
      </c>
      <c r="L11" s="559">
        <v>31</v>
      </c>
      <c r="M11" s="559">
        <v>4</v>
      </c>
      <c r="N11" s="559">
        <f t="shared" si="2"/>
        <v>35</v>
      </c>
      <c r="O11" s="559">
        <v>0</v>
      </c>
      <c r="P11" s="559">
        <v>8</v>
      </c>
      <c r="Q11" s="559">
        <v>38</v>
      </c>
      <c r="R11" s="559">
        <v>4</v>
      </c>
    </row>
    <row r="12" spans="1:19" ht="20.100000000000001" customHeight="1">
      <c r="A12" s="420" t="s">
        <v>160</v>
      </c>
      <c r="B12" s="558" t="s">
        <v>64</v>
      </c>
      <c r="C12" s="559">
        <v>153913</v>
      </c>
      <c r="D12" s="559">
        <v>19</v>
      </c>
      <c r="E12" s="560">
        <f t="shared" si="0"/>
        <v>1.2344636255546965E-2</v>
      </c>
      <c r="F12" s="559">
        <v>3</v>
      </c>
      <c r="G12" s="559">
        <v>16</v>
      </c>
      <c r="H12" s="559">
        <v>0</v>
      </c>
      <c r="I12" s="559">
        <v>0</v>
      </c>
      <c r="J12" s="559">
        <v>0</v>
      </c>
      <c r="K12" s="559">
        <f t="shared" si="1"/>
        <v>0</v>
      </c>
      <c r="L12" s="559">
        <v>16</v>
      </c>
      <c r="M12" s="559">
        <v>3</v>
      </c>
      <c r="N12" s="559">
        <f t="shared" si="2"/>
        <v>19</v>
      </c>
      <c r="O12" s="559">
        <v>0</v>
      </c>
      <c r="P12" s="559">
        <v>0</v>
      </c>
      <c r="Q12" s="559">
        <v>15</v>
      </c>
      <c r="R12" s="559">
        <v>4</v>
      </c>
    </row>
    <row r="13" spans="1:19" ht="20.100000000000001" customHeight="1">
      <c r="A13" s="420" t="s">
        <v>73</v>
      </c>
      <c r="B13" s="558" t="s">
        <v>74</v>
      </c>
      <c r="C13" s="559">
        <v>40104</v>
      </c>
      <c r="D13" s="559">
        <v>3</v>
      </c>
      <c r="E13" s="560">
        <f t="shared" si="0"/>
        <v>7.4805505685218432E-3</v>
      </c>
      <c r="F13" s="559">
        <v>2</v>
      </c>
      <c r="G13" s="559">
        <v>1</v>
      </c>
      <c r="H13" s="559">
        <v>0</v>
      </c>
      <c r="I13" s="559">
        <v>0</v>
      </c>
      <c r="J13" s="559">
        <v>0</v>
      </c>
      <c r="K13" s="559">
        <f t="shared" si="1"/>
        <v>0</v>
      </c>
      <c r="L13" s="559">
        <v>3</v>
      </c>
      <c r="M13" s="559">
        <v>0</v>
      </c>
      <c r="N13" s="559">
        <f t="shared" si="2"/>
        <v>3</v>
      </c>
      <c r="O13" s="559">
        <v>0</v>
      </c>
      <c r="P13" s="559">
        <v>0</v>
      </c>
      <c r="Q13" s="559">
        <v>3</v>
      </c>
      <c r="R13" s="559">
        <v>0</v>
      </c>
    </row>
    <row r="14" spans="1:19" ht="20.100000000000001" customHeight="1">
      <c r="A14" s="420" t="s">
        <v>75</v>
      </c>
      <c r="B14" s="558" t="s">
        <v>76</v>
      </c>
      <c r="C14" s="559">
        <v>16203</v>
      </c>
      <c r="D14" s="559">
        <v>0</v>
      </c>
      <c r="E14" s="560">
        <f t="shared" si="0"/>
        <v>0</v>
      </c>
      <c r="F14" s="559">
        <v>0</v>
      </c>
      <c r="G14" s="559">
        <v>0</v>
      </c>
      <c r="H14" s="559">
        <v>0</v>
      </c>
      <c r="I14" s="559">
        <v>0</v>
      </c>
      <c r="J14" s="559">
        <v>0</v>
      </c>
      <c r="K14" s="559">
        <f t="shared" si="1"/>
        <v>0</v>
      </c>
      <c r="L14" s="559">
        <v>0</v>
      </c>
      <c r="M14" s="559">
        <v>0</v>
      </c>
      <c r="N14" s="559">
        <f t="shared" si="2"/>
        <v>0</v>
      </c>
      <c r="O14" s="559">
        <v>0</v>
      </c>
      <c r="P14" s="561">
        <v>0</v>
      </c>
      <c r="Q14" s="559">
        <v>0</v>
      </c>
      <c r="R14" s="559">
        <v>0</v>
      </c>
    </row>
    <row r="15" spans="1:19" ht="20.100000000000001" customHeight="1">
      <c r="A15" s="420" t="s">
        <v>79</v>
      </c>
      <c r="B15" s="558" t="s">
        <v>80</v>
      </c>
      <c r="C15" s="559">
        <v>20537</v>
      </c>
      <c r="D15" s="559">
        <v>0</v>
      </c>
      <c r="E15" s="560">
        <f t="shared" si="0"/>
        <v>0</v>
      </c>
      <c r="F15" s="559">
        <v>0</v>
      </c>
      <c r="G15" s="559">
        <v>0</v>
      </c>
      <c r="H15" s="559">
        <v>0</v>
      </c>
      <c r="I15" s="559">
        <v>0</v>
      </c>
      <c r="J15" s="559">
        <v>0</v>
      </c>
      <c r="K15" s="559">
        <f t="shared" si="1"/>
        <v>0</v>
      </c>
      <c r="L15" s="559">
        <v>0</v>
      </c>
      <c r="M15" s="559">
        <v>0</v>
      </c>
      <c r="N15" s="559">
        <f t="shared" si="2"/>
        <v>0</v>
      </c>
      <c r="O15" s="559">
        <v>0</v>
      </c>
      <c r="P15" s="559">
        <v>0</v>
      </c>
      <c r="Q15" s="559">
        <v>0</v>
      </c>
      <c r="R15" s="559">
        <v>0</v>
      </c>
    </row>
    <row r="16" spans="1:19" ht="20.100000000000001" customHeight="1">
      <c r="A16" s="420" t="s">
        <v>83</v>
      </c>
      <c r="B16" s="558" t="s">
        <v>84</v>
      </c>
      <c r="C16" s="559">
        <v>112848</v>
      </c>
      <c r="D16" s="559">
        <v>16</v>
      </c>
      <c r="E16" s="560">
        <f t="shared" si="0"/>
        <v>1.417836381681554E-2</v>
      </c>
      <c r="F16" s="559">
        <v>16</v>
      </c>
      <c r="G16" s="559">
        <v>0</v>
      </c>
      <c r="H16" s="559">
        <v>0</v>
      </c>
      <c r="I16" s="559">
        <v>0</v>
      </c>
      <c r="J16" s="559">
        <v>0</v>
      </c>
      <c r="K16" s="559">
        <f t="shared" si="1"/>
        <v>0</v>
      </c>
      <c r="L16" s="559">
        <v>7</v>
      </c>
      <c r="M16" s="559">
        <v>9</v>
      </c>
      <c r="N16" s="559">
        <f t="shared" si="2"/>
        <v>16</v>
      </c>
      <c r="O16" s="559">
        <v>0</v>
      </c>
      <c r="P16" s="559">
        <v>5</v>
      </c>
      <c r="Q16" s="559">
        <v>10</v>
      </c>
      <c r="R16" s="559">
        <v>1</v>
      </c>
    </row>
    <row r="17" spans="1:38" ht="19.5" customHeight="1">
      <c r="A17" s="420" t="s">
        <v>85</v>
      </c>
      <c r="B17" s="558" t="s">
        <v>86</v>
      </c>
      <c r="C17" s="559">
        <v>72226</v>
      </c>
      <c r="D17" s="559">
        <v>0</v>
      </c>
      <c r="E17" s="560">
        <f t="shared" si="0"/>
        <v>0</v>
      </c>
      <c r="F17" s="559">
        <v>0</v>
      </c>
      <c r="G17" s="559">
        <v>0</v>
      </c>
      <c r="H17" s="559">
        <v>0</v>
      </c>
      <c r="I17" s="559">
        <v>0</v>
      </c>
      <c r="J17" s="559">
        <v>0</v>
      </c>
      <c r="K17" s="559">
        <f t="shared" si="1"/>
        <v>0</v>
      </c>
      <c r="L17" s="559">
        <v>0</v>
      </c>
      <c r="M17" s="559">
        <v>0</v>
      </c>
      <c r="N17" s="559">
        <f t="shared" si="2"/>
        <v>0</v>
      </c>
      <c r="O17" s="559">
        <v>0</v>
      </c>
      <c r="P17" s="559">
        <v>0</v>
      </c>
      <c r="Q17" s="559">
        <v>0</v>
      </c>
      <c r="R17" s="559">
        <v>0</v>
      </c>
    </row>
    <row r="18" spans="1:38" ht="19.5" customHeight="1">
      <c r="A18" s="420" t="s">
        <v>87</v>
      </c>
      <c r="B18" s="558" t="s">
        <v>88</v>
      </c>
      <c r="C18" s="559">
        <v>103457</v>
      </c>
      <c r="D18" s="559">
        <v>10</v>
      </c>
      <c r="E18" s="560">
        <f t="shared" si="0"/>
        <v>9.6658515131890551E-3</v>
      </c>
      <c r="F18" s="559">
        <v>3</v>
      </c>
      <c r="G18" s="559">
        <v>7</v>
      </c>
      <c r="H18" s="559">
        <v>0</v>
      </c>
      <c r="I18" s="559">
        <v>5</v>
      </c>
      <c r="J18" s="559">
        <v>2</v>
      </c>
      <c r="K18" s="559">
        <f t="shared" si="1"/>
        <v>7</v>
      </c>
      <c r="L18" s="559">
        <v>2</v>
      </c>
      <c r="M18" s="559">
        <v>1</v>
      </c>
      <c r="N18" s="559">
        <f t="shared" si="2"/>
        <v>3</v>
      </c>
      <c r="O18" s="559">
        <v>0</v>
      </c>
      <c r="P18" s="559">
        <v>2</v>
      </c>
      <c r="Q18" s="559">
        <v>7</v>
      </c>
      <c r="R18" s="559">
        <v>1</v>
      </c>
    </row>
    <row r="19" spans="1:38" ht="20.100000000000001" customHeight="1">
      <c r="A19" s="563" t="s">
        <v>77</v>
      </c>
      <c r="B19" s="564" t="s">
        <v>78</v>
      </c>
      <c r="C19" s="565">
        <v>36868</v>
      </c>
      <c r="D19" s="565">
        <v>0</v>
      </c>
      <c r="E19" s="566">
        <f t="shared" si="0"/>
        <v>0</v>
      </c>
      <c r="F19" s="565">
        <v>0</v>
      </c>
      <c r="G19" s="565">
        <v>0</v>
      </c>
      <c r="H19" s="565">
        <v>0</v>
      </c>
      <c r="I19" s="565">
        <v>0</v>
      </c>
      <c r="J19" s="565">
        <v>0</v>
      </c>
      <c r="K19" s="565">
        <f t="shared" si="1"/>
        <v>0</v>
      </c>
      <c r="L19" s="565">
        <v>0</v>
      </c>
      <c r="M19" s="565">
        <v>0</v>
      </c>
      <c r="N19" s="565">
        <f t="shared" si="2"/>
        <v>0</v>
      </c>
      <c r="O19" s="565">
        <v>0</v>
      </c>
      <c r="P19" s="565">
        <v>0</v>
      </c>
      <c r="Q19" s="565">
        <v>0</v>
      </c>
      <c r="R19" s="565">
        <v>0</v>
      </c>
    </row>
    <row r="20" spans="1:38" ht="20.100000000000001" customHeight="1">
      <c r="A20" s="567" t="s">
        <v>89</v>
      </c>
      <c r="B20" s="568" t="s">
        <v>90</v>
      </c>
      <c r="C20" s="559">
        <v>29570</v>
      </c>
      <c r="D20" s="559">
        <v>0</v>
      </c>
      <c r="E20" s="560">
        <f t="shared" si="0"/>
        <v>0</v>
      </c>
      <c r="F20" s="559">
        <v>0</v>
      </c>
      <c r="G20" s="559">
        <v>0</v>
      </c>
      <c r="H20" s="559">
        <v>0</v>
      </c>
      <c r="I20" s="559">
        <v>0</v>
      </c>
      <c r="J20" s="559">
        <v>0</v>
      </c>
      <c r="K20" s="559">
        <f t="shared" si="1"/>
        <v>0</v>
      </c>
      <c r="L20" s="559">
        <v>0</v>
      </c>
      <c r="M20" s="559">
        <v>0</v>
      </c>
      <c r="N20" s="559">
        <f t="shared" si="2"/>
        <v>0</v>
      </c>
      <c r="O20" s="559">
        <v>0</v>
      </c>
      <c r="P20" s="559">
        <v>0</v>
      </c>
      <c r="Q20" s="559">
        <v>0</v>
      </c>
      <c r="R20" s="559">
        <v>0</v>
      </c>
    </row>
    <row r="21" spans="1:38" s="573" customFormat="1" ht="20.100000000000001" customHeight="1" thickBot="1">
      <c r="A21" s="569" t="s">
        <v>93</v>
      </c>
      <c r="B21" s="570" t="s">
        <v>94</v>
      </c>
      <c r="C21" s="571">
        <v>891</v>
      </c>
      <c r="D21" s="571">
        <v>0</v>
      </c>
      <c r="E21" s="572">
        <f t="shared" si="0"/>
        <v>0</v>
      </c>
      <c r="F21" s="571">
        <v>0</v>
      </c>
      <c r="G21" s="571">
        <v>0</v>
      </c>
      <c r="H21" s="571">
        <v>0</v>
      </c>
      <c r="I21" s="571">
        <v>0</v>
      </c>
      <c r="J21" s="571">
        <v>0</v>
      </c>
      <c r="K21" s="571">
        <f t="shared" si="1"/>
        <v>0</v>
      </c>
      <c r="L21" s="571">
        <v>0</v>
      </c>
      <c r="M21" s="571">
        <v>0</v>
      </c>
      <c r="N21" s="571">
        <f t="shared" si="2"/>
        <v>0</v>
      </c>
      <c r="O21" s="571">
        <v>0</v>
      </c>
      <c r="P21" s="571">
        <v>0</v>
      </c>
      <c r="Q21" s="571">
        <v>0</v>
      </c>
      <c r="R21" s="571">
        <v>0</v>
      </c>
      <c r="T21" s="260"/>
      <c r="U21" s="260"/>
      <c r="V21" s="260"/>
      <c r="W21" s="260"/>
      <c r="X21" s="260"/>
      <c r="Y21" s="260"/>
      <c r="Z21" s="260"/>
      <c r="AA21" s="260"/>
      <c r="AB21" s="260"/>
      <c r="AC21" s="260"/>
      <c r="AD21" s="260"/>
      <c r="AE21" s="260"/>
      <c r="AF21" s="260"/>
      <c r="AG21" s="260"/>
      <c r="AH21" s="260"/>
      <c r="AI21" s="260"/>
      <c r="AJ21" s="260"/>
      <c r="AK21" s="260"/>
      <c r="AL21" s="260"/>
    </row>
    <row r="22" spans="1:38" s="217" customFormat="1" ht="20.100000000000001" customHeight="1" thickBot="1">
      <c r="A22" s="574" t="s">
        <v>95</v>
      </c>
      <c r="B22" s="575" t="s">
        <v>96</v>
      </c>
      <c r="C22" s="576">
        <f>SUM(C8:C21)</f>
        <v>787699</v>
      </c>
      <c r="D22" s="576">
        <f>SUM(D8:D21)</f>
        <v>117</v>
      </c>
      <c r="E22" s="576">
        <f t="shared" si="0"/>
        <v>1.4853389429210904E-2</v>
      </c>
      <c r="F22" s="576">
        <f>SUM(F8:F21)</f>
        <v>27</v>
      </c>
      <c r="G22" s="576">
        <f>SUM(G8:G21)</f>
        <v>90</v>
      </c>
      <c r="H22" s="576">
        <f>SUM(H8:H21)</f>
        <v>0</v>
      </c>
      <c r="I22" s="576">
        <f>SUM(I8:I21)</f>
        <v>29</v>
      </c>
      <c r="J22" s="576">
        <f>SUM(J8:J21)</f>
        <v>8</v>
      </c>
      <c r="K22" s="576">
        <f t="shared" si="1"/>
        <v>37</v>
      </c>
      <c r="L22" s="576">
        <f>SUM(L8:L21)</f>
        <v>63</v>
      </c>
      <c r="M22" s="576">
        <f>SUM(M8:M21)</f>
        <v>17</v>
      </c>
      <c r="N22" s="576">
        <f t="shared" si="2"/>
        <v>80</v>
      </c>
      <c r="O22" s="576">
        <f>SUM(O8:O21)</f>
        <v>0</v>
      </c>
      <c r="P22" s="576">
        <f>SUM(P8:P21)</f>
        <v>21</v>
      </c>
      <c r="Q22" s="576">
        <f>SUM(Q8:Q21)</f>
        <v>84</v>
      </c>
      <c r="R22" s="576">
        <f>SUM(R8:R21)</f>
        <v>12</v>
      </c>
      <c r="T22" s="260"/>
      <c r="U22" s="260"/>
      <c r="V22" s="260"/>
      <c r="W22" s="260"/>
      <c r="X22" s="260"/>
      <c r="Y22" s="260"/>
      <c r="Z22" s="260"/>
      <c r="AA22" s="260"/>
      <c r="AB22" s="260"/>
      <c r="AC22" s="260"/>
      <c r="AD22" s="260"/>
      <c r="AE22" s="260"/>
      <c r="AF22" s="260"/>
      <c r="AG22" s="260"/>
      <c r="AH22" s="260"/>
      <c r="AI22" s="260"/>
      <c r="AJ22" s="260"/>
      <c r="AK22" s="260"/>
      <c r="AL22" s="260"/>
    </row>
    <row r="23" spans="1:38">
      <c r="A23" s="217"/>
    </row>
    <row r="24" spans="1:38">
      <c r="A24" s="217"/>
    </row>
    <row r="25" spans="1:38">
      <c r="A25" s="217"/>
    </row>
    <row r="26" spans="1:38">
      <c r="A26" s="217"/>
    </row>
    <row r="27" spans="1:38">
      <c r="A27" s="217"/>
    </row>
    <row r="28" spans="1:38">
      <c r="A28" s="217"/>
    </row>
    <row r="29" spans="1:38">
      <c r="A29" s="217"/>
    </row>
    <row r="30" spans="1:38">
      <c r="A30" s="217"/>
    </row>
    <row r="31" spans="1:38">
      <c r="A31" s="217"/>
    </row>
    <row r="32" spans="1:38">
      <c r="A32" s="217"/>
    </row>
    <row r="33" spans="1:1">
      <c r="A33" s="217"/>
    </row>
    <row r="34" spans="1:1">
      <c r="A34" s="217"/>
    </row>
  </sheetData>
  <mergeCells count="8">
    <mergeCell ref="A1:R1"/>
    <mergeCell ref="A2:S2"/>
    <mergeCell ref="I5:K5"/>
    <mergeCell ref="L5:N5"/>
    <mergeCell ref="O6:O7"/>
    <mergeCell ref="P6:P7"/>
    <mergeCell ref="Q6:Q7"/>
    <mergeCell ref="R6:R7"/>
  </mergeCells>
  <printOptions horizontalCentered="1" verticalCentered="1" gridLinesSet="0"/>
  <pageMargins left="0.59055118110236227" right="0.59055118110236227" top="0.98425196850393704" bottom="0.98425196850393704" header="0.51181102362204722" footer="0.51181102362204722"/>
  <pageSetup paperSize="9" scale="90" orientation="landscape" horizontalDpi="4294967292" verticalDpi="4294967292"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17520-CE75-400E-AFFA-302ED890D593}">
  <dimension ref="A1:M29"/>
  <sheetViews>
    <sheetView showGridLines="0" zoomScaleNormal="100" workbookViewId="0">
      <selection activeCell="C9" sqref="C9"/>
    </sheetView>
  </sheetViews>
  <sheetFormatPr defaultColWidth="9" defaultRowHeight="12.75"/>
  <cols>
    <col min="1" max="1" width="23.28515625" style="64" customWidth="1"/>
    <col min="2" max="2" width="24.5703125" style="64" customWidth="1"/>
    <col min="3" max="6" width="9.140625" style="64" bestFit="1" customWidth="1"/>
    <col min="7" max="7" width="9.85546875" style="64" customWidth="1"/>
    <col min="8" max="9" width="9" style="64"/>
    <col min="10" max="10" width="8" style="64" customWidth="1"/>
    <col min="11" max="16384" width="9" style="64"/>
  </cols>
  <sheetData>
    <row r="1" spans="1:13" ht="20.100000000000001" customHeight="1">
      <c r="A1" s="5130" t="s">
        <v>536</v>
      </c>
      <c r="B1" s="5130"/>
      <c r="C1" s="5130"/>
      <c r="D1" s="5130"/>
      <c r="E1" s="5130"/>
      <c r="F1" s="5130"/>
      <c r="G1" s="5130"/>
    </row>
    <row r="2" spans="1:13" ht="20.100000000000001" customHeight="1">
      <c r="A2" s="5130" t="s">
        <v>537</v>
      </c>
      <c r="B2" s="5130"/>
      <c r="C2" s="5130"/>
      <c r="D2" s="5130"/>
      <c r="E2" s="5130"/>
      <c r="F2" s="5130"/>
      <c r="G2" s="5130"/>
    </row>
    <row r="3" spans="1:13" ht="20.100000000000001" customHeight="1">
      <c r="A3" s="5130" t="s">
        <v>538</v>
      </c>
      <c r="B3" s="5130"/>
      <c r="C3" s="5130"/>
      <c r="D3" s="5130"/>
      <c r="E3" s="5130"/>
      <c r="F3" s="5130"/>
      <c r="G3" s="5130"/>
    </row>
    <row r="4" spans="1:13" ht="20.100000000000001" customHeight="1">
      <c r="A4" s="579" t="s">
        <v>539</v>
      </c>
      <c r="B4" s="580"/>
      <c r="C4" s="581"/>
      <c r="D4" s="581"/>
      <c r="E4" s="581"/>
      <c r="F4" s="581"/>
      <c r="G4" s="582" t="s">
        <v>540</v>
      </c>
    </row>
    <row r="5" spans="1:13" ht="30.75" customHeight="1">
      <c r="A5" s="5131" t="s">
        <v>541</v>
      </c>
      <c r="B5" s="5132"/>
      <c r="C5" s="583" t="s">
        <v>542</v>
      </c>
      <c r="D5" s="584"/>
      <c r="E5" s="584"/>
      <c r="F5" s="584"/>
      <c r="G5" s="585" t="s">
        <v>543</v>
      </c>
    </row>
    <row r="6" spans="1:13" ht="30.75" customHeight="1">
      <c r="A6" s="5133"/>
      <c r="B6" s="5134"/>
      <c r="C6" s="586">
        <v>2010</v>
      </c>
      <c r="D6" s="586">
        <v>2011</v>
      </c>
      <c r="E6" s="586">
        <v>2012</v>
      </c>
      <c r="F6" s="586">
        <v>2013</v>
      </c>
      <c r="G6" s="586">
        <v>2014</v>
      </c>
    </row>
    <row r="7" spans="1:13" ht="30.75" customHeight="1">
      <c r="A7" s="5135" t="s">
        <v>544</v>
      </c>
      <c r="B7" s="5136"/>
      <c r="C7" s="587">
        <v>120</v>
      </c>
      <c r="D7" s="587">
        <v>168</v>
      </c>
      <c r="E7" s="587">
        <v>254</v>
      </c>
      <c r="F7" s="587">
        <v>320</v>
      </c>
      <c r="G7" s="587">
        <v>117</v>
      </c>
    </row>
    <row r="8" spans="1:13" ht="30.75" customHeight="1">
      <c r="A8" s="588" t="s">
        <v>545</v>
      </c>
      <c r="B8" s="589" t="s">
        <v>546</v>
      </c>
      <c r="C8" s="590">
        <v>11.7</v>
      </c>
      <c r="D8" s="591">
        <v>16</v>
      </c>
      <c r="E8" s="590">
        <v>13.78</v>
      </c>
      <c r="F8" s="590">
        <v>5.6</v>
      </c>
      <c r="G8" s="590">
        <v>23.1</v>
      </c>
    </row>
    <row r="9" spans="1:13" ht="30.75" customHeight="1">
      <c r="A9" s="588" t="s">
        <v>516</v>
      </c>
      <c r="B9" s="592" t="s">
        <v>547</v>
      </c>
      <c r="C9" s="590">
        <v>86.6</v>
      </c>
      <c r="D9" s="591">
        <v>84</v>
      </c>
      <c r="E9" s="590">
        <v>86.22</v>
      </c>
      <c r="F9" s="590">
        <v>94.4</v>
      </c>
      <c r="G9" s="590">
        <v>76.900000000000006</v>
      </c>
      <c r="M9" s="593"/>
    </row>
    <row r="10" spans="1:13" ht="30.75" customHeight="1">
      <c r="A10" s="594"/>
      <c r="B10" s="595" t="s">
        <v>548</v>
      </c>
      <c r="C10" s="587">
        <v>1.7</v>
      </c>
      <c r="D10" s="587">
        <v>0</v>
      </c>
      <c r="E10" s="587">
        <v>0</v>
      </c>
      <c r="F10" s="587">
        <v>0</v>
      </c>
      <c r="G10" s="587">
        <v>0</v>
      </c>
    </row>
    <row r="11" spans="1:13" ht="30.75" customHeight="1">
      <c r="A11" s="596" t="s">
        <v>549</v>
      </c>
      <c r="B11" s="589" t="s">
        <v>550</v>
      </c>
      <c r="C11" s="590">
        <v>85</v>
      </c>
      <c r="D11" s="590">
        <v>88.1</v>
      </c>
      <c r="E11" s="590">
        <v>59.1</v>
      </c>
      <c r="F11" s="590">
        <v>58.4</v>
      </c>
      <c r="G11" s="590">
        <v>78.599999999999994</v>
      </c>
    </row>
    <row r="12" spans="1:13" ht="30.75" customHeight="1">
      <c r="A12" s="597" t="s">
        <v>551</v>
      </c>
      <c r="B12" s="598" t="s">
        <v>552</v>
      </c>
      <c r="C12" s="599">
        <v>15</v>
      </c>
      <c r="D12" s="599">
        <v>11.9</v>
      </c>
      <c r="E12" s="599">
        <v>40.9</v>
      </c>
      <c r="F12" s="599">
        <v>41.6</v>
      </c>
      <c r="G12" s="599">
        <v>21.4</v>
      </c>
    </row>
    <row r="13" spans="1:13" ht="30.75" customHeight="1">
      <c r="A13" s="596" t="s">
        <v>553</v>
      </c>
      <c r="B13" s="600" t="s">
        <v>554</v>
      </c>
      <c r="C13" s="601">
        <v>38.299999999999997</v>
      </c>
      <c r="D13" s="601">
        <v>18.5</v>
      </c>
      <c r="E13" s="601">
        <v>18.899999999999999</v>
      </c>
      <c r="F13" s="601">
        <v>12.8</v>
      </c>
      <c r="G13" s="601">
        <v>31.6</v>
      </c>
    </row>
    <row r="14" spans="1:13" ht="30.75" customHeight="1">
      <c r="A14" s="597" t="s">
        <v>555</v>
      </c>
      <c r="B14" s="598" t="s">
        <v>556</v>
      </c>
      <c r="C14" s="587">
        <v>61.7</v>
      </c>
      <c r="D14" s="587">
        <v>81.5</v>
      </c>
      <c r="E14" s="587">
        <v>81.099999999999994</v>
      </c>
      <c r="F14" s="587">
        <v>87.2</v>
      </c>
      <c r="G14" s="587">
        <v>68.400000000000006</v>
      </c>
    </row>
    <row r="15" spans="1:13" ht="30.75" customHeight="1">
      <c r="A15" s="5137" t="s">
        <v>557</v>
      </c>
      <c r="B15" s="600" t="s">
        <v>558</v>
      </c>
      <c r="C15" s="602">
        <v>0.24588968661680169</v>
      </c>
      <c r="D15" s="602">
        <v>0.15974700197390609</v>
      </c>
      <c r="E15" s="602">
        <v>0.2418790129239988</v>
      </c>
      <c r="F15" s="602">
        <v>0.20225880661976303</v>
      </c>
      <c r="G15" s="602">
        <v>0.18</v>
      </c>
    </row>
    <row r="16" spans="1:13" ht="30.75" customHeight="1">
      <c r="A16" s="5138"/>
      <c r="B16" s="603" t="s">
        <v>559</v>
      </c>
      <c r="C16" s="604">
        <v>0.8778796975016373</v>
      </c>
      <c r="D16" s="604">
        <v>1.5271991947089791</v>
      </c>
      <c r="E16" s="604">
        <v>2.2029109864624705</v>
      </c>
      <c r="F16" s="604">
        <v>2.8694215719205602</v>
      </c>
      <c r="G16" s="604">
        <v>0.8</v>
      </c>
    </row>
    <row r="17" spans="1:7" ht="30.75" customHeight="1">
      <c r="A17" s="5139"/>
      <c r="B17" s="595" t="s">
        <v>560</v>
      </c>
      <c r="C17" s="605">
        <v>0.4422010601991519</v>
      </c>
      <c r="D17" s="605">
        <v>0.59204221260975909</v>
      </c>
      <c r="E17" s="605">
        <v>0.86998531814147151</v>
      </c>
      <c r="F17" s="605">
        <v>1.0668703677822218</v>
      </c>
      <c r="G17" s="605">
        <v>0.38</v>
      </c>
    </row>
    <row r="20" spans="1:7" hidden="1"/>
    <row r="21" spans="1:7" hidden="1"/>
    <row r="22" spans="1:7" hidden="1">
      <c r="B22" s="64" t="s">
        <v>561</v>
      </c>
      <c r="C22" s="64">
        <v>18543246</v>
      </c>
      <c r="D22" s="64">
        <v>18707576</v>
      </c>
      <c r="E22" s="64">
        <v>19405685</v>
      </c>
      <c r="F22" s="64">
        <v>19844632</v>
      </c>
      <c r="G22" s="64">
        <v>20271058</v>
      </c>
    </row>
    <row r="23" spans="1:7" hidden="1">
      <c r="B23" s="64" t="s">
        <v>562</v>
      </c>
      <c r="C23" s="64">
        <v>6830266</v>
      </c>
      <c r="D23" s="64">
        <v>8429401</v>
      </c>
      <c r="E23" s="64">
        <v>8970670</v>
      </c>
      <c r="F23" s="64">
        <v>9351263</v>
      </c>
      <c r="G23" s="64">
        <v>9723214</v>
      </c>
    </row>
    <row r="24" spans="1:7" hidden="1">
      <c r="B24" s="64" t="s">
        <v>96</v>
      </c>
      <c r="C24" s="64">
        <f>SUM(C22:C23)</f>
        <v>25373512</v>
      </c>
      <c r="D24" s="64">
        <f>SUM(D22:D23)</f>
        <v>27136977</v>
      </c>
      <c r="E24" s="64">
        <f>SUM(E22:E23)</f>
        <v>28376355</v>
      </c>
      <c r="F24" s="64">
        <f>SUM(F22:F23)</f>
        <v>29195895</v>
      </c>
      <c r="G24" s="64">
        <f>SUM(G22:G23)</f>
        <v>29994272</v>
      </c>
    </row>
    <row r="25" spans="1:7" hidden="1"/>
    <row r="26" spans="1:7" hidden="1">
      <c r="C26" s="606"/>
      <c r="D26" s="606"/>
      <c r="E26" s="606"/>
      <c r="F26" s="606"/>
      <c r="G26" s="606"/>
    </row>
    <row r="27" spans="1:7" hidden="1">
      <c r="C27" s="606"/>
      <c r="D27" s="606"/>
      <c r="E27" s="606"/>
      <c r="F27" s="606"/>
      <c r="G27" s="606"/>
    </row>
    <row r="28" spans="1:7" hidden="1">
      <c r="C28" s="606"/>
      <c r="D28" s="606"/>
      <c r="E28" s="606"/>
      <c r="F28" s="606"/>
      <c r="G28" s="606"/>
    </row>
    <row r="29" spans="1:7">
      <c r="C29" s="606"/>
      <c r="D29" s="606"/>
      <c r="E29" s="606"/>
      <c r="F29" s="606"/>
      <c r="G29" s="606"/>
    </row>
  </sheetData>
  <mergeCells count="6">
    <mergeCell ref="A15:A17"/>
    <mergeCell ref="A1:G1"/>
    <mergeCell ref="A2:G2"/>
    <mergeCell ref="A3:G3"/>
    <mergeCell ref="A5:B6"/>
    <mergeCell ref="A7:B7"/>
  </mergeCells>
  <printOptions horizontalCentered="1" verticalCentered="1"/>
  <pageMargins left="0.74803149606299213" right="0.74803149606299213" top="0.98425196850393704" bottom="0.98425196850393704" header="0.51181102362204722" footer="0.51181102362204722"/>
  <pageSetup paperSize="9" scale="97" orientation="landscape"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8B70-A73E-4340-B6CE-2F1B6752DA03}">
  <dimension ref="A1:X28"/>
  <sheetViews>
    <sheetView showGridLines="0" view="pageBreakPreview" zoomScale="60" zoomScaleNormal="100" workbookViewId="0">
      <selection activeCell="C9" sqref="C9"/>
    </sheetView>
  </sheetViews>
  <sheetFormatPr defaultColWidth="9" defaultRowHeight="12.75"/>
  <cols>
    <col min="1" max="1" width="10.5703125" style="607" customWidth="1"/>
    <col min="2" max="2" width="11.5703125" style="607" customWidth="1"/>
    <col min="3" max="3" width="8.5703125" style="607" customWidth="1"/>
    <col min="4" max="4" width="10.5703125" style="607" customWidth="1"/>
    <col min="5" max="5" width="9" style="607"/>
    <col min="6" max="6" width="9.28515625" style="607" customWidth="1"/>
    <col min="7" max="9" width="9" style="607"/>
    <col min="10" max="10" width="8.42578125" style="607" customWidth="1"/>
    <col min="11" max="16" width="9" style="607"/>
    <col min="17" max="24" width="8" style="607" hidden="1" customWidth="1"/>
    <col min="25" max="16384" width="9" style="607"/>
  </cols>
  <sheetData>
    <row r="1" spans="1:23" ht="27.75">
      <c r="A1" s="5146" t="s">
        <v>563</v>
      </c>
      <c r="B1" s="5146"/>
      <c r="C1" s="5146"/>
      <c r="D1" s="5146"/>
      <c r="E1" s="5146"/>
      <c r="F1" s="5146"/>
      <c r="G1" s="5146"/>
      <c r="H1" s="5146"/>
      <c r="I1" s="5146"/>
      <c r="J1" s="5146"/>
      <c r="K1" s="5146"/>
      <c r="L1" s="5146"/>
      <c r="M1" s="5146"/>
      <c r="N1" s="5146"/>
      <c r="O1" s="5146"/>
      <c r="P1" s="5146"/>
    </row>
    <row r="2" spans="1:23" ht="18.75">
      <c r="A2" s="5147" t="s">
        <v>564</v>
      </c>
      <c r="B2" s="5147"/>
      <c r="C2" s="5147"/>
      <c r="D2" s="5147"/>
      <c r="E2" s="5147"/>
      <c r="F2" s="5147"/>
      <c r="G2" s="5147"/>
      <c r="H2" s="5147"/>
      <c r="I2" s="5147"/>
      <c r="J2" s="5147"/>
      <c r="K2" s="5147"/>
      <c r="L2" s="5147"/>
      <c r="M2" s="5147"/>
      <c r="N2" s="5147"/>
      <c r="O2" s="5147"/>
      <c r="P2" s="5147"/>
    </row>
    <row r="3" spans="1:23" ht="15.75">
      <c r="A3" s="351" t="s">
        <v>565</v>
      </c>
      <c r="B3" s="353"/>
      <c r="C3" s="353"/>
      <c r="D3" s="353"/>
      <c r="E3" s="353"/>
      <c r="F3" s="353"/>
      <c r="G3" s="353"/>
      <c r="H3" s="353"/>
      <c r="I3" s="353"/>
      <c r="J3" s="353"/>
      <c r="K3" s="608"/>
      <c r="L3" s="608"/>
      <c r="M3" s="608"/>
      <c r="N3" s="608"/>
      <c r="O3" s="608"/>
      <c r="P3" s="352" t="s">
        <v>566</v>
      </c>
    </row>
    <row r="4" spans="1:23" ht="18" customHeight="1">
      <c r="A4" s="5148" t="s">
        <v>147</v>
      </c>
      <c r="B4" s="5151" t="s">
        <v>148</v>
      </c>
      <c r="C4" s="5143" t="s">
        <v>567</v>
      </c>
      <c r="D4" s="5081" t="s">
        <v>432</v>
      </c>
      <c r="E4" s="5154" t="s">
        <v>568</v>
      </c>
      <c r="F4" s="5155"/>
      <c r="G4" s="5154" t="s">
        <v>569</v>
      </c>
      <c r="H4" s="5155"/>
      <c r="I4" s="5156" t="s">
        <v>570</v>
      </c>
      <c r="J4" s="5157"/>
      <c r="K4" s="5154" t="s">
        <v>571</v>
      </c>
      <c r="L4" s="5158"/>
      <c r="M4" s="5158"/>
      <c r="N4" s="5158"/>
      <c r="O4" s="5158"/>
      <c r="P4" s="5155"/>
    </row>
    <row r="5" spans="1:23" ht="18" customHeight="1">
      <c r="A5" s="5149"/>
      <c r="B5" s="5152"/>
      <c r="C5" s="5144"/>
      <c r="D5" s="5082"/>
      <c r="E5" s="5143" t="s">
        <v>572</v>
      </c>
      <c r="F5" s="5143" t="s">
        <v>573</v>
      </c>
      <c r="G5" s="5143" t="s">
        <v>574</v>
      </c>
      <c r="H5" s="5143" t="s">
        <v>575</v>
      </c>
      <c r="I5" s="5143" t="s">
        <v>576</v>
      </c>
      <c r="J5" s="609" t="s">
        <v>577</v>
      </c>
      <c r="K5" s="5143" t="s">
        <v>578</v>
      </c>
      <c r="L5" s="5140" t="s">
        <v>382</v>
      </c>
      <c r="M5" s="5140" t="s">
        <v>499</v>
      </c>
      <c r="N5" s="5140" t="s">
        <v>500</v>
      </c>
      <c r="O5" s="5140" t="s">
        <v>384</v>
      </c>
      <c r="P5" s="5143" t="s">
        <v>579</v>
      </c>
    </row>
    <row r="6" spans="1:23" ht="12.6" customHeight="1">
      <c r="A6" s="5149"/>
      <c r="B6" s="5152"/>
      <c r="C6" s="610" t="s">
        <v>527</v>
      </c>
      <c r="D6" s="5082"/>
      <c r="E6" s="5144"/>
      <c r="F6" s="5144"/>
      <c r="G6" s="5144"/>
      <c r="H6" s="5144"/>
      <c r="I6" s="5144"/>
      <c r="J6" s="610" t="s">
        <v>580</v>
      </c>
      <c r="K6" s="5144"/>
      <c r="L6" s="5141"/>
      <c r="M6" s="5141"/>
      <c r="N6" s="5141"/>
      <c r="O6" s="5141"/>
      <c r="P6" s="5144"/>
    </row>
    <row r="7" spans="1:23" ht="25.9" customHeight="1">
      <c r="A7" s="5150"/>
      <c r="B7" s="5153"/>
      <c r="C7" s="611" t="s">
        <v>444</v>
      </c>
      <c r="D7" s="366" t="s">
        <v>232</v>
      </c>
      <c r="E7" s="612" t="s">
        <v>561</v>
      </c>
      <c r="F7" s="612" t="s">
        <v>562</v>
      </c>
      <c r="G7" s="612" t="s">
        <v>395</v>
      </c>
      <c r="H7" s="612" t="s">
        <v>396</v>
      </c>
      <c r="I7" s="612" t="s">
        <v>581</v>
      </c>
      <c r="J7" s="613" t="s">
        <v>582</v>
      </c>
      <c r="K7" s="5145"/>
      <c r="L7" s="5142"/>
      <c r="M7" s="5142"/>
      <c r="N7" s="5142"/>
      <c r="O7" s="5142"/>
      <c r="P7" s="5145"/>
    </row>
    <row r="8" spans="1:23" ht="18" customHeight="1">
      <c r="A8" s="614" t="s">
        <v>55</v>
      </c>
      <c r="B8" s="615" t="s">
        <v>56</v>
      </c>
      <c r="C8" s="616">
        <v>249</v>
      </c>
      <c r="D8" s="377">
        <f t="shared" ref="D8:D28" si="0">C8/W8*100000</f>
        <v>3.2264472267908628</v>
      </c>
      <c r="E8" s="617">
        <v>108</v>
      </c>
      <c r="F8" s="373">
        <v>141</v>
      </c>
      <c r="G8" s="373">
        <v>213</v>
      </c>
      <c r="H8" s="618">
        <v>36</v>
      </c>
      <c r="I8" s="373">
        <v>235</v>
      </c>
      <c r="J8" s="379">
        <v>14</v>
      </c>
      <c r="K8" s="373">
        <v>6</v>
      </c>
      <c r="L8" s="373">
        <v>11</v>
      </c>
      <c r="M8" s="373">
        <v>7</v>
      </c>
      <c r="N8" s="373">
        <v>10</v>
      </c>
      <c r="O8" s="373">
        <v>190</v>
      </c>
      <c r="P8" s="370">
        <v>25</v>
      </c>
      <c r="Q8" s="607">
        <f t="shared" ref="Q8:Q28" si="1">G8+H8</f>
        <v>249</v>
      </c>
      <c r="R8" s="607">
        <f t="shared" ref="R8:R28" si="2">I8+J8</f>
        <v>249</v>
      </c>
      <c r="S8" s="607">
        <f t="shared" ref="S8:S28" si="3">K8+L8+M8+N8+O8+P8</f>
        <v>249</v>
      </c>
      <c r="T8" s="607">
        <f t="shared" ref="T8:T28" si="4">Q8-D8</f>
        <v>245.77355277320913</v>
      </c>
      <c r="U8" s="607">
        <f t="shared" ref="U8:U28" si="5">R8-D8</f>
        <v>245.77355277320913</v>
      </c>
      <c r="V8" s="607">
        <f t="shared" ref="V8:V28" si="6">S8-D8</f>
        <v>245.77355277320913</v>
      </c>
      <c r="W8" s="607">
        <v>7717467</v>
      </c>
    </row>
    <row r="9" spans="1:23" ht="18" customHeight="1">
      <c r="A9" s="619" t="s">
        <v>158</v>
      </c>
      <c r="B9" s="620" t="s">
        <v>58</v>
      </c>
      <c r="C9" s="616">
        <v>4</v>
      </c>
      <c r="D9" s="377">
        <f t="shared" si="0"/>
        <v>0.1894722581824779</v>
      </c>
      <c r="E9" s="621">
        <v>1</v>
      </c>
      <c r="F9" s="379">
        <v>3</v>
      </c>
      <c r="G9" s="379">
        <v>4</v>
      </c>
      <c r="H9" s="622">
        <v>0</v>
      </c>
      <c r="I9" s="379">
        <v>1</v>
      </c>
      <c r="J9" s="379">
        <v>3</v>
      </c>
      <c r="K9" s="379">
        <v>0</v>
      </c>
      <c r="L9" s="379">
        <v>0</v>
      </c>
      <c r="M9" s="379">
        <v>1</v>
      </c>
      <c r="N9" s="379">
        <v>0</v>
      </c>
      <c r="O9" s="379">
        <v>3</v>
      </c>
      <c r="P9" s="379">
        <v>0</v>
      </c>
      <c r="Q9" s="607">
        <f t="shared" si="1"/>
        <v>4</v>
      </c>
      <c r="R9" s="607">
        <f t="shared" si="2"/>
        <v>4</v>
      </c>
      <c r="S9" s="607">
        <f t="shared" si="3"/>
        <v>4</v>
      </c>
      <c r="T9" s="607">
        <f t="shared" si="4"/>
        <v>3.8105277418175221</v>
      </c>
      <c r="U9" s="607">
        <f t="shared" si="5"/>
        <v>3.8105277418175221</v>
      </c>
      <c r="V9" s="607">
        <f t="shared" si="6"/>
        <v>3.8105277418175221</v>
      </c>
      <c r="W9" s="607">
        <v>2111127</v>
      </c>
    </row>
    <row r="10" spans="1:23" ht="18" customHeight="1">
      <c r="A10" s="619" t="s">
        <v>59</v>
      </c>
      <c r="B10" s="620" t="s">
        <v>60</v>
      </c>
      <c r="C10" s="616">
        <v>17</v>
      </c>
      <c r="D10" s="377">
        <f t="shared" si="0"/>
        <v>0.40240800952902167</v>
      </c>
      <c r="E10" s="621">
        <v>7</v>
      </c>
      <c r="F10" s="379">
        <v>10</v>
      </c>
      <c r="G10" s="379">
        <v>9</v>
      </c>
      <c r="H10" s="622">
        <v>8</v>
      </c>
      <c r="I10" s="379">
        <v>10</v>
      </c>
      <c r="J10" s="379">
        <v>7</v>
      </c>
      <c r="K10" s="379">
        <v>0</v>
      </c>
      <c r="L10" s="379">
        <v>3</v>
      </c>
      <c r="M10" s="379">
        <v>1</v>
      </c>
      <c r="N10" s="379">
        <v>6</v>
      </c>
      <c r="O10" s="379">
        <v>5</v>
      </c>
      <c r="P10" s="379">
        <v>2</v>
      </c>
      <c r="Q10" s="607">
        <f t="shared" si="1"/>
        <v>17</v>
      </c>
      <c r="R10" s="607">
        <f t="shared" si="2"/>
        <v>17</v>
      </c>
      <c r="S10" s="607">
        <f t="shared" si="3"/>
        <v>17</v>
      </c>
      <c r="T10" s="607">
        <f t="shared" si="4"/>
        <v>16.597591990470978</v>
      </c>
      <c r="U10" s="607">
        <f t="shared" si="5"/>
        <v>16.597591990470978</v>
      </c>
      <c r="V10" s="607">
        <f t="shared" si="6"/>
        <v>16.597591990470978</v>
      </c>
      <c r="W10" s="607">
        <v>4224568</v>
      </c>
    </row>
    <row r="11" spans="1:23" ht="18" customHeight="1">
      <c r="A11" s="619" t="s">
        <v>61</v>
      </c>
      <c r="B11" s="620" t="s">
        <v>62</v>
      </c>
      <c r="C11" s="616">
        <v>16</v>
      </c>
      <c r="D11" s="377">
        <f t="shared" si="0"/>
        <v>1.2719733394388053</v>
      </c>
      <c r="E11" s="621">
        <v>9</v>
      </c>
      <c r="F11" s="379">
        <v>7</v>
      </c>
      <c r="G11" s="379">
        <v>15</v>
      </c>
      <c r="H11" s="622">
        <v>1</v>
      </c>
      <c r="I11" s="379">
        <v>11</v>
      </c>
      <c r="J11" s="379">
        <v>5</v>
      </c>
      <c r="K11" s="379">
        <v>0</v>
      </c>
      <c r="L11" s="379">
        <v>0</v>
      </c>
      <c r="M11" s="379">
        <v>1</v>
      </c>
      <c r="N11" s="379">
        <v>3</v>
      </c>
      <c r="O11" s="379">
        <v>10</v>
      </c>
      <c r="P11" s="379">
        <v>2</v>
      </c>
      <c r="Q11" s="607">
        <f t="shared" si="1"/>
        <v>16</v>
      </c>
      <c r="R11" s="607">
        <f t="shared" si="2"/>
        <v>16</v>
      </c>
      <c r="S11" s="607">
        <f t="shared" si="3"/>
        <v>16</v>
      </c>
      <c r="T11" s="607">
        <f t="shared" si="4"/>
        <v>14.728026660561195</v>
      </c>
      <c r="U11" s="607">
        <f t="shared" si="5"/>
        <v>14.728026660561195</v>
      </c>
      <c r="V11" s="607">
        <f t="shared" si="6"/>
        <v>14.728026660561195</v>
      </c>
      <c r="W11" s="607">
        <v>1257888</v>
      </c>
    </row>
    <row r="12" spans="1:23" ht="18" customHeight="1">
      <c r="A12" s="619" t="s">
        <v>160</v>
      </c>
      <c r="B12" s="620" t="s">
        <v>64</v>
      </c>
      <c r="C12" s="616">
        <v>408</v>
      </c>
      <c r="D12" s="377">
        <f t="shared" si="0"/>
        <v>20.270783888105271</v>
      </c>
      <c r="E12" s="621">
        <v>153</v>
      </c>
      <c r="F12" s="379">
        <v>255</v>
      </c>
      <c r="G12" s="379">
        <v>353</v>
      </c>
      <c r="H12" s="622">
        <v>55</v>
      </c>
      <c r="I12" s="379">
        <v>331</v>
      </c>
      <c r="J12" s="379">
        <v>77</v>
      </c>
      <c r="K12" s="379">
        <v>5</v>
      </c>
      <c r="L12" s="379">
        <v>10</v>
      </c>
      <c r="M12" s="379">
        <v>18</v>
      </c>
      <c r="N12" s="379">
        <v>28</v>
      </c>
      <c r="O12" s="379">
        <v>294</v>
      </c>
      <c r="P12" s="379">
        <v>53</v>
      </c>
      <c r="Q12" s="607">
        <f t="shared" si="1"/>
        <v>408</v>
      </c>
      <c r="R12" s="607">
        <f t="shared" si="2"/>
        <v>408</v>
      </c>
      <c r="S12" s="607">
        <f t="shared" si="3"/>
        <v>408</v>
      </c>
      <c r="T12" s="607">
        <f t="shared" si="4"/>
        <v>387.72921611189474</v>
      </c>
      <c r="U12" s="607">
        <f t="shared" si="5"/>
        <v>387.72921611189474</v>
      </c>
      <c r="V12" s="607">
        <f t="shared" si="6"/>
        <v>387.72921611189474</v>
      </c>
      <c r="W12" s="607">
        <v>2012749</v>
      </c>
    </row>
    <row r="13" spans="1:23" ht="18" customHeight="1">
      <c r="A13" s="619" t="s">
        <v>65</v>
      </c>
      <c r="B13" s="620" t="s">
        <v>66</v>
      </c>
      <c r="C13" s="616">
        <v>591</v>
      </c>
      <c r="D13" s="377">
        <f t="shared" si="0"/>
        <v>43.115806429726703</v>
      </c>
      <c r="E13" s="621">
        <v>377</v>
      </c>
      <c r="F13" s="379">
        <v>214</v>
      </c>
      <c r="G13" s="379">
        <v>407</v>
      </c>
      <c r="H13" s="622">
        <v>184</v>
      </c>
      <c r="I13" s="379">
        <v>591</v>
      </c>
      <c r="J13" s="379">
        <v>0</v>
      </c>
      <c r="K13" s="379">
        <v>9</v>
      </c>
      <c r="L13" s="379">
        <v>57</v>
      </c>
      <c r="M13" s="379">
        <v>70</v>
      </c>
      <c r="N13" s="379">
        <v>72</v>
      </c>
      <c r="O13" s="379">
        <v>322</v>
      </c>
      <c r="P13" s="379">
        <v>61</v>
      </c>
      <c r="Q13" s="607">
        <f t="shared" si="1"/>
        <v>591</v>
      </c>
      <c r="R13" s="607">
        <f t="shared" si="2"/>
        <v>591</v>
      </c>
      <c r="S13" s="607">
        <f t="shared" si="3"/>
        <v>591</v>
      </c>
      <c r="T13" s="607">
        <f t="shared" si="4"/>
        <v>547.88419357027328</v>
      </c>
      <c r="U13" s="607">
        <f t="shared" si="5"/>
        <v>547.88419357027328</v>
      </c>
      <c r="V13" s="607">
        <f t="shared" si="6"/>
        <v>547.88419357027328</v>
      </c>
      <c r="W13" s="607">
        <v>1370727</v>
      </c>
    </row>
    <row r="14" spans="1:23" ht="18" customHeight="1">
      <c r="A14" s="619" t="s">
        <v>161</v>
      </c>
      <c r="B14" s="620" t="s">
        <v>68</v>
      </c>
      <c r="C14" s="616">
        <v>30</v>
      </c>
      <c r="D14" s="377">
        <f t="shared" si="0"/>
        <v>0.99355480994786816</v>
      </c>
      <c r="E14" s="621">
        <v>21</v>
      </c>
      <c r="F14" s="379">
        <v>9</v>
      </c>
      <c r="G14" s="379">
        <v>15</v>
      </c>
      <c r="H14" s="622">
        <v>15</v>
      </c>
      <c r="I14" s="379">
        <v>27</v>
      </c>
      <c r="J14" s="379">
        <v>3</v>
      </c>
      <c r="K14" s="379">
        <v>1</v>
      </c>
      <c r="L14" s="379">
        <v>4</v>
      </c>
      <c r="M14" s="379">
        <v>4</v>
      </c>
      <c r="N14" s="379">
        <v>1</v>
      </c>
      <c r="O14" s="379">
        <v>16</v>
      </c>
      <c r="P14" s="379">
        <v>4</v>
      </c>
      <c r="Q14" s="607">
        <f t="shared" si="1"/>
        <v>30</v>
      </c>
      <c r="R14" s="607">
        <f t="shared" si="2"/>
        <v>30</v>
      </c>
      <c r="S14" s="607">
        <f t="shared" si="3"/>
        <v>30</v>
      </c>
      <c r="T14" s="607">
        <f t="shared" si="4"/>
        <v>29.006445190052133</v>
      </c>
      <c r="U14" s="607">
        <f t="shared" si="5"/>
        <v>29.006445190052133</v>
      </c>
      <c r="V14" s="607">
        <f t="shared" si="6"/>
        <v>29.006445190052133</v>
      </c>
      <c r="W14" s="607">
        <v>3019461</v>
      </c>
    </row>
    <row r="15" spans="1:23" ht="18" customHeight="1">
      <c r="A15" s="619" t="s">
        <v>583</v>
      </c>
      <c r="B15" s="620" t="s">
        <v>70</v>
      </c>
      <c r="C15" s="616">
        <v>195</v>
      </c>
      <c r="D15" s="377">
        <f t="shared" si="0"/>
        <v>16.340238969710224</v>
      </c>
      <c r="E15" s="621">
        <v>38</v>
      </c>
      <c r="F15" s="379">
        <v>157</v>
      </c>
      <c r="G15" s="379">
        <v>163</v>
      </c>
      <c r="H15" s="622">
        <v>32</v>
      </c>
      <c r="I15" s="379">
        <v>188</v>
      </c>
      <c r="J15" s="379">
        <v>7</v>
      </c>
      <c r="K15" s="379">
        <v>0</v>
      </c>
      <c r="L15" s="379">
        <v>8</v>
      </c>
      <c r="M15" s="379">
        <v>9</v>
      </c>
      <c r="N15" s="379">
        <v>5</v>
      </c>
      <c r="O15" s="379">
        <v>153</v>
      </c>
      <c r="P15" s="379">
        <v>20</v>
      </c>
      <c r="Q15" s="607">
        <f t="shared" si="1"/>
        <v>195</v>
      </c>
      <c r="R15" s="607">
        <f t="shared" si="2"/>
        <v>195</v>
      </c>
      <c r="S15" s="607">
        <f t="shared" si="3"/>
        <v>195</v>
      </c>
      <c r="T15" s="607">
        <f t="shared" si="4"/>
        <v>178.65976103028979</v>
      </c>
      <c r="U15" s="607">
        <f t="shared" si="5"/>
        <v>178.65976103028979</v>
      </c>
      <c r="V15" s="607">
        <f t="shared" si="6"/>
        <v>178.65976103028979</v>
      </c>
      <c r="W15" s="607">
        <v>1193373</v>
      </c>
    </row>
    <row r="16" spans="1:23" ht="18" customHeight="1">
      <c r="A16" s="619" t="s">
        <v>584</v>
      </c>
      <c r="B16" s="620" t="s">
        <v>72</v>
      </c>
      <c r="C16" s="616">
        <v>5</v>
      </c>
      <c r="D16" s="377">
        <f t="shared" si="0"/>
        <v>1.143251728024987</v>
      </c>
      <c r="E16" s="621">
        <v>4</v>
      </c>
      <c r="F16" s="379">
        <v>1</v>
      </c>
      <c r="G16" s="379">
        <v>4</v>
      </c>
      <c r="H16" s="622">
        <v>1</v>
      </c>
      <c r="I16" s="379">
        <v>2</v>
      </c>
      <c r="J16" s="379">
        <v>3</v>
      </c>
      <c r="K16" s="379">
        <v>0</v>
      </c>
      <c r="L16" s="379">
        <v>0</v>
      </c>
      <c r="M16" s="379">
        <v>0</v>
      </c>
      <c r="N16" s="379">
        <v>0</v>
      </c>
      <c r="O16" s="379">
        <v>3</v>
      </c>
      <c r="P16" s="379">
        <v>2</v>
      </c>
      <c r="Q16" s="607">
        <f t="shared" si="1"/>
        <v>5</v>
      </c>
      <c r="R16" s="607">
        <f t="shared" si="2"/>
        <v>5</v>
      </c>
      <c r="S16" s="607">
        <f t="shared" si="3"/>
        <v>5</v>
      </c>
      <c r="T16" s="607">
        <f t="shared" si="4"/>
        <v>3.8567482719750128</v>
      </c>
      <c r="U16" s="607">
        <f t="shared" si="5"/>
        <v>3.8567482719750128</v>
      </c>
      <c r="V16" s="607">
        <f t="shared" si="6"/>
        <v>3.8567482719750128</v>
      </c>
      <c r="W16" s="607">
        <v>437349</v>
      </c>
    </row>
    <row r="17" spans="1:23" ht="18" customHeight="1">
      <c r="A17" s="619" t="s">
        <v>73</v>
      </c>
      <c r="B17" s="620" t="s">
        <v>74</v>
      </c>
      <c r="C17" s="616">
        <v>126</v>
      </c>
      <c r="D17" s="377">
        <f t="shared" si="0"/>
        <v>7.1339114443792706</v>
      </c>
      <c r="E17" s="621">
        <v>95</v>
      </c>
      <c r="F17" s="379">
        <v>31</v>
      </c>
      <c r="G17" s="379">
        <v>95</v>
      </c>
      <c r="H17" s="622">
        <v>31</v>
      </c>
      <c r="I17" s="379">
        <v>126</v>
      </c>
      <c r="J17" s="379">
        <v>0</v>
      </c>
      <c r="K17" s="379">
        <v>2</v>
      </c>
      <c r="L17" s="379">
        <v>16</v>
      </c>
      <c r="M17" s="379">
        <v>17</v>
      </c>
      <c r="N17" s="379">
        <v>13</v>
      </c>
      <c r="O17" s="379">
        <v>64</v>
      </c>
      <c r="P17" s="379">
        <v>14</v>
      </c>
      <c r="Q17" s="607">
        <f t="shared" si="1"/>
        <v>126</v>
      </c>
      <c r="R17" s="607">
        <f t="shared" si="2"/>
        <v>126</v>
      </c>
      <c r="S17" s="607">
        <f t="shared" si="3"/>
        <v>126</v>
      </c>
      <c r="T17" s="607">
        <f t="shared" si="4"/>
        <v>118.86608855562073</v>
      </c>
      <c r="U17" s="607">
        <f t="shared" si="5"/>
        <v>118.86608855562073</v>
      </c>
      <c r="V17" s="607">
        <f t="shared" si="6"/>
        <v>118.86608855562073</v>
      </c>
      <c r="W17" s="607">
        <v>1766212</v>
      </c>
    </row>
    <row r="18" spans="1:23" ht="18" customHeight="1">
      <c r="A18" s="619" t="s">
        <v>75</v>
      </c>
      <c r="B18" s="620" t="s">
        <v>76</v>
      </c>
      <c r="C18" s="616">
        <v>0</v>
      </c>
      <c r="D18" s="377">
        <f t="shared" si="0"/>
        <v>0</v>
      </c>
      <c r="E18" s="621">
        <v>0</v>
      </c>
      <c r="F18" s="379">
        <v>0</v>
      </c>
      <c r="G18" s="379">
        <v>0</v>
      </c>
      <c r="H18" s="622">
        <v>0</v>
      </c>
      <c r="I18" s="379">
        <v>0</v>
      </c>
      <c r="J18" s="379">
        <v>0</v>
      </c>
      <c r="K18" s="379">
        <v>0</v>
      </c>
      <c r="L18" s="379">
        <v>0</v>
      </c>
      <c r="M18" s="379">
        <v>0</v>
      </c>
      <c r="N18" s="379">
        <v>0</v>
      </c>
      <c r="O18" s="379">
        <v>0</v>
      </c>
      <c r="P18" s="379">
        <v>0</v>
      </c>
      <c r="Q18" s="607">
        <f t="shared" si="1"/>
        <v>0</v>
      </c>
      <c r="R18" s="607">
        <f t="shared" si="2"/>
        <v>0</v>
      </c>
      <c r="S18" s="607">
        <f t="shared" si="3"/>
        <v>0</v>
      </c>
      <c r="T18" s="607">
        <f t="shared" si="4"/>
        <v>0</v>
      </c>
      <c r="U18" s="607">
        <f t="shared" si="5"/>
        <v>0</v>
      </c>
      <c r="V18" s="607">
        <f t="shared" si="6"/>
        <v>0</v>
      </c>
      <c r="W18" s="607">
        <v>379521</v>
      </c>
    </row>
    <row r="19" spans="1:23" ht="18" customHeight="1">
      <c r="A19" s="619" t="s">
        <v>77</v>
      </c>
      <c r="B19" s="620" t="s">
        <v>78</v>
      </c>
      <c r="C19" s="616">
        <v>68</v>
      </c>
      <c r="D19" s="377">
        <f t="shared" si="0"/>
        <v>7.6629820494645493</v>
      </c>
      <c r="E19" s="621">
        <v>35</v>
      </c>
      <c r="F19" s="379">
        <v>33</v>
      </c>
      <c r="G19" s="379">
        <v>63</v>
      </c>
      <c r="H19" s="622">
        <v>5</v>
      </c>
      <c r="I19" s="379">
        <v>67</v>
      </c>
      <c r="J19" s="379">
        <v>1</v>
      </c>
      <c r="K19" s="379">
        <v>0</v>
      </c>
      <c r="L19" s="379">
        <v>1</v>
      </c>
      <c r="M19" s="379">
        <v>4</v>
      </c>
      <c r="N19" s="379">
        <v>6</v>
      </c>
      <c r="O19" s="379">
        <v>50</v>
      </c>
      <c r="P19" s="379">
        <v>7</v>
      </c>
      <c r="Q19" s="607">
        <f t="shared" si="1"/>
        <v>68</v>
      </c>
      <c r="R19" s="607">
        <f t="shared" si="2"/>
        <v>68</v>
      </c>
      <c r="S19" s="607">
        <f t="shared" si="3"/>
        <v>68</v>
      </c>
      <c r="T19" s="607">
        <f t="shared" si="4"/>
        <v>60.337017950535454</v>
      </c>
      <c r="U19" s="607">
        <f t="shared" si="5"/>
        <v>60.337017950535454</v>
      </c>
      <c r="V19" s="607">
        <f t="shared" si="6"/>
        <v>60.337017950535454</v>
      </c>
      <c r="W19" s="607">
        <v>887383</v>
      </c>
    </row>
    <row r="20" spans="1:23" ht="18" customHeight="1">
      <c r="A20" s="619" t="s">
        <v>79</v>
      </c>
      <c r="B20" s="620" t="s">
        <v>80</v>
      </c>
      <c r="C20" s="616">
        <v>398</v>
      </c>
      <c r="D20" s="377">
        <f t="shared" si="0"/>
        <v>59.361520609484714</v>
      </c>
      <c r="E20" s="621">
        <v>282</v>
      </c>
      <c r="F20" s="379">
        <v>116</v>
      </c>
      <c r="G20" s="379">
        <v>245</v>
      </c>
      <c r="H20" s="622">
        <v>153</v>
      </c>
      <c r="I20" s="379">
        <v>398</v>
      </c>
      <c r="J20" s="379">
        <v>0</v>
      </c>
      <c r="K20" s="379">
        <v>12</v>
      </c>
      <c r="L20" s="379">
        <v>38</v>
      </c>
      <c r="M20" s="379">
        <v>45</v>
      </c>
      <c r="N20" s="379">
        <v>48</v>
      </c>
      <c r="O20" s="379">
        <v>223</v>
      </c>
      <c r="P20" s="379">
        <v>32</v>
      </c>
      <c r="Q20" s="607">
        <f t="shared" si="1"/>
        <v>398</v>
      </c>
      <c r="R20" s="607">
        <f t="shared" si="2"/>
        <v>398</v>
      </c>
      <c r="S20" s="607">
        <f t="shared" si="3"/>
        <v>398</v>
      </c>
      <c r="T20" s="607">
        <f t="shared" si="4"/>
        <v>338.63847939051527</v>
      </c>
      <c r="U20" s="607">
        <f t="shared" si="5"/>
        <v>338.63847939051527</v>
      </c>
      <c r="V20" s="607">
        <f t="shared" si="6"/>
        <v>338.63847939051527</v>
      </c>
      <c r="W20" s="607">
        <v>670468</v>
      </c>
    </row>
    <row r="21" spans="1:23" ht="18" customHeight="1">
      <c r="A21" s="619" t="s">
        <v>164</v>
      </c>
      <c r="B21" s="620" t="s">
        <v>82</v>
      </c>
      <c r="C21" s="616">
        <v>0</v>
      </c>
      <c r="D21" s="377">
        <f t="shared" si="0"/>
        <v>0</v>
      </c>
      <c r="E21" s="621">
        <v>0</v>
      </c>
      <c r="F21" s="379">
        <v>0</v>
      </c>
      <c r="G21" s="379">
        <v>0</v>
      </c>
      <c r="H21" s="622">
        <v>0</v>
      </c>
      <c r="I21" s="379">
        <v>0</v>
      </c>
      <c r="J21" s="379">
        <v>0</v>
      </c>
      <c r="K21" s="379">
        <v>0</v>
      </c>
      <c r="L21" s="379">
        <v>0</v>
      </c>
      <c r="M21" s="379">
        <v>0</v>
      </c>
      <c r="N21" s="379">
        <v>0</v>
      </c>
      <c r="O21" s="379">
        <v>0</v>
      </c>
      <c r="P21" s="379">
        <v>0</v>
      </c>
      <c r="Q21" s="607">
        <f t="shared" si="1"/>
        <v>0</v>
      </c>
      <c r="R21" s="607">
        <f t="shared" si="2"/>
        <v>0</v>
      </c>
      <c r="S21" s="607">
        <f t="shared" si="3"/>
        <v>0</v>
      </c>
      <c r="T21" s="607">
        <f t="shared" si="4"/>
        <v>0</v>
      </c>
      <c r="U21" s="607">
        <f t="shared" si="5"/>
        <v>0</v>
      </c>
      <c r="V21" s="607">
        <f t="shared" si="6"/>
        <v>0</v>
      </c>
      <c r="W21" s="607">
        <v>359297</v>
      </c>
    </row>
    <row r="22" spans="1:23" ht="18" customHeight="1">
      <c r="A22" s="619" t="s">
        <v>83</v>
      </c>
      <c r="B22" s="620" t="s">
        <v>84</v>
      </c>
      <c r="C22" s="616">
        <v>15</v>
      </c>
      <c r="D22" s="377">
        <f t="shared" si="0"/>
        <v>0.97815709985549371</v>
      </c>
      <c r="E22" s="621">
        <v>15</v>
      </c>
      <c r="F22" s="379">
        <v>0</v>
      </c>
      <c r="G22" s="621">
        <v>13</v>
      </c>
      <c r="H22" s="621">
        <v>2</v>
      </c>
      <c r="I22" s="621">
        <v>15</v>
      </c>
      <c r="J22" s="621">
        <v>0</v>
      </c>
      <c r="K22" s="621">
        <v>2</v>
      </c>
      <c r="L22" s="621">
        <v>3</v>
      </c>
      <c r="M22" s="621">
        <v>3</v>
      </c>
      <c r="N22" s="621">
        <v>2</v>
      </c>
      <c r="O22" s="621">
        <v>5</v>
      </c>
      <c r="P22" s="379">
        <v>0</v>
      </c>
      <c r="Q22" s="607">
        <f t="shared" si="1"/>
        <v>15</v>
      </c>
      <c r="R22" s="607">
        <f t="shared" si="2"/>
        <v>15</v>
      </c>
      <c r="S22" s="607">
        <f t="shared" si="3"/>
        <v>15</v>
      </c>
      <c r="T22" s="607">
        <f t="shared" si="4"/>
        <v>14.021842900144506</v>
      </c>
      <c r="U22" s="607">
        <f t="shared" si="5"/>
        <v>14.021842900144506</v>
      </c>
      <c r="V22" s="607">
        <f t="shared" si="6"/>
        <v>14.021842900144506</v>
      </c>
      <c r="W22" s="607">
        <v>1533496</v>
      </c>
    </row>
    <row r="23" spans="1:23" ht="18" customHeight="1">
      <c r="A23" s="619" t="s">
        <v>85</v>
      </c>
      <c r="B23" s="620" t="s">
        <v>86</v>
      </c>
      <c r="C23" s="616">
        <v>50</v>
      </c>
      <c r="D23" s="377">
        <f t="shared" si="0"/>
        <v>8.7930485675244583</v>
      </c>
      <c r="E23" s="621">
        <v>33</v>
      </c>
      <c r="F23" s="621">
        <v>17</v>
      </c>
      <c r="G23" s="621">
        <v>32</v>
      </c>
      <c r="H23" s="621">
        <v>18</v>
      </c>
      <c r="I23" s="621">
        <v>48</v>
      </c>
      <c r="J23" s="621">
        <v>2</v>
      </c>
      <c r="K23" s="621">
        <v>0</v>
      </c>
      <c r="L23" s="621">
        <v>5</v>
      </c>
      <c r="M23" s="621">
        <v>7</v>
      </c>
      <c r="N23" s="621">
        <v>1</v>
      </c>
      <c r="O23" s="621">
        <v>30</v>
      </c>
      <c r="P23" s="379">
        <v>7</v>
      </c>
      <c r="Q23" s="607">
        <f t="shared" si="1"/>
        <v>50</v>
      </c>
      <c r="R23" s="607">
        <f t="shared" si="2"/>
        <v>50</v>
      </c>
      <c r="S23" s="607">
        <f t="shared" si="3"/>
        <v>50</v>
      </c>
      <c r="T23" s="607">
        <f t="shared" si="4"/>
        <v>41.206951432475542</v>
      </c>
      <c r="U23" s="607">
        <f t="shared" si="5"/>
        <v>41.206951432475542</v>
      </c>
      <c r="V23" s="607">
        <f t="shared" si="6"/>
        <v>41.206951432475542</v>
      </c>
      <c r="W23" s="607">
        <v>568631</v>
      </c>
    </row>
    <row r="24" spans="1:23" ht="18" customHeight="1">
      <c r="A24" s="619" t="s">
        <v>165</v>
      </c>
      <c r="B24" s="620" t="s">
        <v>88</v>
      </c>
      <c r="C24" s="616">
        <v>13</v>
      </c>
      <c r="D24" s="377">
        <f t="shared" si="0"/>
        <v>2.8177561990636377</v>
      </c>
      <c r="E24" s="621">
        <v>9</v>
      </c>
      <c r="F24" s="621">
        <v>4</v>
      </c>
      <c r="G24" s="621">
        <v>8</v>
      </c>
      <c r="H24" s="621">
        <v>5</v>
      </c>
      <c r="I24" s="621">
        <v>13</v>
      </c>
      <c r="J24" s="621">
        <v>0</v>
      </c>
      <c r="K24" s="621">
        <v>0</v>
      </c>
      <c r="L24" s="621">
        <v>1</v>
      </c>
      <c r="M24" s="621">
        <v>3</v>
      </c>
      <c r="N24" s="621">
        <v>1</v>
      </c>
      <c r="O24" s="621">
        <v>4</v>
      </c>
      <c r="P24" s="379">
        <v>4</v>
      </c>
      <c r="Q24" s="607">
        <f t="shared" si="1"/>
        <v>13</v>
      </c>
      <c r="R24" s="607">
        <f t="shared" si="2"/>
        <v>13</v>
      </c>
      <c r="S24" s="607">
        <f t="shared" si="3"/>
        <v>13</v>
      </c>
      <c r="T24" s="607">
        <f t="shared" si="4"/>
        <v>10.182243800936362</v>
      </c>
      <c r="U24" s="607">
        <f t="shared" si="5"/>
        <v>10.182243800936362</v>
      </c>
      <c r="V24" s="607">
        <f t="shared" si="6"/>
        <v>10.182243800936362</v>
      </c>
      <c r="W24" s="607">
        <v>461360</v>
      </c>
    </row>
    <row r="25" spans="1:23" ht="18" customHeight="1">
      <c r="A25" s="619" t="s">
        <v>89</v>
      </c>
      <c r="B25" s="620" t="s">
        <v>585</v>
      </c>
      <c r="C25" s="616">
        <v>5</v>
      </c>
      <c r="D25" s="377">
        <f t="shared" si="0"/>
        <v>1.5184783632018026</v>
      </c>
      <c r="E25" s="621">
        <v>4</v>
      </c>
      <c r="F25" s="621">
        <v>1</v>
      </c>
      <c r="G25" s="621">
        <v>4</v>
      </c>
      <c r="H25" s="621">
        <v>1</v>
      </c>
      <c r="I25" s="621">
        <v>3</v>
      </c>
      <c r="J25" s="621">
        <v>2</v>
      </c>
      <c r="K25" s="621">
        <v>0</v>
      </c>
      <c r="L25" s="621">
        <v>0</v>
      </c>
      <c r="M25" s="621">
        <v>0</v>
      </c>
      <c r="N25" s="621">
        <v>0</v>
      </c>
      <c r="O25" s="621">
        <v>3</v>
      </c>
      <c r="P25" s="379">
        <v>2</v>
      </c>
      <c r="Q25" s="607">
        <f t="shared" si="1"/>
        <v>5</v>
      </c>
      <c r="R25" s="607">
        <f t="shared" si="2"/>
        <v>5</v>
      </c>
      <c r="S25" s="607">
        <f t="shared" si="3"/>
        <v>5</v>
      </c>
      <c r="T25" s="607">
        <f t="shared" si="4"/>
        <v>3.4815216367981972</v>
      </c>
      <c r="U25" s="607">
        <f t="shared" si="5"/>
        <v>3.4815216367981972</v>
      </c>
      <c r="V25" s="607">
        <f t="shared" si="6"/>
        <v>3.4815216367981972</v>
      </c>
      <c r="W25" s="607">
        <v>329277</v>
      </c>
    </row>
    <row r="26" spans="1:23" ht="18" customHeight="1">
      <c r="A26" s="623" t="s">
        <v>91</v>
      </c>
      <c r="B26" s="615" t="s">
        <v>92</v>
      </c>
      <c r="C26" s="616">
        <v>0</v>
      </c>
      <c r="D26" s="377">
        <f t="shared" si="0"/>
        <v>0</v>
      </c>
      <c r="E26" s="388">
        <v>0</v>
      </c>
      <c r="F26" s="624">
        <v>0</v>
      </c>
      <c r="G26" s="624">
        <v>0</v>
      </c>
      <c r="H26" s="624">
        <v>0</v>
      </c>
      <c r="I26" s="624">
        <v>0</v>
      </c>
      <c r="J26" s="624">
        <v>0</v>
      </c>
      <c r="K26" s="624">
        <v>0</v>
      </c>
      <c r="L26" s="624">
        <v>0</v>
      </c>
      <c r="M26" s="624">
        <v>0</v>
      </c>
      <c r="N26" s="624">
        <v>0</v>
      </c>
      <c r="O26" s="624">
        <v>0</v>
      </c>
      <c r="P26" s="388">
        <v>0</v>
      </c>
      <c r="Q26" s="607">
        <f t="shared" si="1"/>
        <v>0</v>
      </c>
      <c r="R26" s="607">
        <f t="shared" si="2"/>
        <v>0</v>
      </c>
      <c r="S26" s="607">
        <f t="shared" si="3"/>
        <v>0</v>
      </c>
      <c r="T26" s="607">
        <f t="shared" si="4"/>
        <v>0</v>
      </c>
      <c r="U26" s="607">
        <f t="shared" si="5"/>
        <v>0</v>
      </c>
      <c r="V26" s="607">
        <f t="shared" si="6"/>
        <v>0</v>
      </c>
      <c r="W26" s="607">
        <v>165629</v>
      </c>
    </row>
    <row r="27" spans="1:23" ht="18" customHeight="1" thickBot="1">
      <c r="A27" s="625" t="s">
        <v>93</v>
      </c>
      <c r="B27" s="615" t="s">
        <v>94</v>
      </c>
      <c r="C27" s="616">
        <v>0</v>
      </c>
      <c r="D27" s="405">
        <f t="shared" si="0"/>
        <v>0</v>
      </c>
      <c r="E27" s="621">
        <v>0</v>
      </c>
      <c r="F27" s="379">
        <v>0</v>
      </c>
      <c r="G27" s="379">
        <v>0</v>
      </c>
      <c r="H27" s="622">
        <v>0</v>
      </c>
      <c r="I27" s="379">
        <v>0</v>
      </c>
      <c r="J27" s="379">
        <v>0</v>
      </c>
      <c r="K27" s="379">
        <v>0</v>
      </c>
      <c r="L27" s="379">
        <v>0</v>
      </c>
      <c r="M27" s="379">
        <v>0</v>
      </c>
      <c r="N27" s="379">
        <v>0</v>
      </c>
      <c r="O27" s="379">
        <v>0</v>
      </c>
      <c r="P27" s="379">
        <v>0</v>
      </c>
      <c r="Q27" s="607">
        <f t="shared" si="1"/>
        <v>0</v>
      </c>
      <c r="R27" s="607">
        <f t="shared" si="2"/>
        <v>0</v>
      </c>
      <c r="S27" s="607">
        <f t="shared" si="3"/>
        <v>0</v>
      </c>
      <c r="T27" s="607">
        <f t="shared" si="4"/>
        <v>0</v>
      </c>
      <c r="U27" s="607">
        <f t="shared" si="5"/>
        <v>0</v>
      </c>
      <c r="V27" s="607">
        <f t="shared" si="6"/>
        <v>0</v>
      </c>
      <c r="W27" s="607">
        <v>304392</v>
      </c>
    </row>
    <row r="28" spans="1:23" ht="18" customHeight="1" thickBot="1">
      <c r="A28" s="626" t="s">
        <v>95</v>
      </c>
      <c r="B28" s="627" t="s">
        <v>96</v>
      </c>
      <c r="C28" s="628">
        <f>SUM(C8:C27)</f>
        <v>2190</v>
      </c>
      <c r="D28" s="629">
        <f t="shared" si="0"/>
        <v>7.1172353278112466</v>
      </c>
      <c r="E28" s="630">
        <f t="shared" ref="E28:P28" si="7">SUM(E8:E27)</f>
        <v>1191</v>
      </c>
      <c r="F28" s="630">
        <f t="shared" si="7"/>
        <v>999</v>
      </c>
      <c r="G28" s="630">
        <f t="shared" si="7"/>
        <v>1643</v>
      </c>
      <c r="H28" s="630">
        <f t="shared" si="7"/>
        <v>547</v>
      </c>
      <c r="I28" s="630">
        <f t="shared" si="7"/>
        <v>2066</v>
      </c>
      <c r="J28" s="630">
        <f t="shared" si="7"/>
        <v>124</v>
      </c>
      <c r="K28" s="630">
        <f t="shared" si="7"/>
        <v>37</v>
      </c>
      <c r="L28" s="630">
        <f t="shared" si="7"/>
        <v>157</v>
      </c>
      <c r="M28" s="630">
        <f t="shared" si="7"/>
        <v>190</v>
      </c>
      <c r="N28" s="630">
        <f t="shared" si="7"/>
        <v>196</v>
      </c>
      <c r="O28" s="630">
        <f t="shared" si="7"/>
        <v>1375</v>
      </c>
      <c r="P28" s="630">
        <f t="shared" si="7"/>
        <v>235</v>
      </c>
      <c r="Q28" s="607">
        <f t="shared" si="1"/>
        <v>2190</v>
      </c>
      <c r="R28" s="607">
        <f t="shared" si="2"/>
        <v>2190</v>
      </c>
      <c r="S28" s="607">
        <f t="shared" si="3"/>
        <v>2190</v>
      </c>
      <c r="T28" s="607">
        <f t="shared" si="4"/>
        <v>2182.8827646721888</v>
      </c>
      <c r="U28" s="607">
        <f t="shared" si="5"/>
        <v>2182.8827646721888</v>
      </c>
      <c r="V28" s="607">
        <f t="shared" si="6"/>
        <v>2182.8827646721888</v>
      </c>
      <c r="W28" s="607">
        <v>30770375</v>
      </c>
    </row>
  </sheetData>
  <mergeCells count="21">
    <mergeCell ref="K5:K7"/>
    <mergeCell ref="A1:P1"/>
    <mergeCell ref="A2:P2"/>
    <mergeCell ref="A4:A7"/>
    <mergeCell ref="B4:B7"/>
    <mergeCell ref="C4:C5"/>
    <mergeCell ref="D4:D6"/>
    <mergeCell ref="E4:F4"/>
    <mergeCell ref="G4:H4"/>
    <mergeCell ref="I4:J4"/>
    <mergeCell ref="K4:P4"/>
    <mergeCell ref="E5:E6"/>
    <mergeCell ref="F5:F6"/>
    <mergeCell ref="G5:G6"/>
    <mergeCell ref="H5:H6"/>
    <mergeCell ref="I5:I6"/>
    <mergeCell ref="L5:L7"/>
    <mergeCell ref="M5:M7"/>
    <mergeCell ref="N5:N7"/>
    <mergeCell ref="O5:O7"/>
    <mergeCell ref="P5:P7"/>
  </mergeCells>
  <printOptions horizontalCentered="1" verticalCentered="1"/>
  <pageMargins left="0.74803149606299213" right="0.74803149606299213" top="0.98425196850393704" bottom="0.98425196850393704" header="0.51181102362204722" footer="0.51181102362204722"/>
  <pageSetup paperSize="9" scale="80"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46AC8-BC7B-4D6D-86C8-36DC69FC574F}">
  <dimension ref="A1:I33"/>
  <sheetViews>
    <sheetView showGridLines="0" zoomScaleNormal="100" workbookViewId="0">
      <selection activeCell="A29" sqref="A29"/>
    </sheetView>
  </sheetViews>
  <sheetFormatPr defaultRowHeight="12.75"/>
  <cols>
    <col min="1" max="1" width="14.7109375" style="46" customWidth="1"/>
    <col min="2" max="2" width="15" style="46" customWidth="1"/>
    <col min="3" max="5" width="14.140625" style="46" customWidth="1"/>
    <col min="6" max="6" width="15.5703125" style="46" customWidth="1"/>
    <col min="7" max="8" width="8.28515625" style="46" bestFit="1" customWidth="1"/>
    <col min="9" max="9" width="14.28515625" style="46" customWidth="1"/>
    <col min="10" max="255" width="9.140625" style="46"/>
    <col min="256" max="256" width="14.7109375" style="46" customWidth="1"/>
    <col min="257" max="257" width="15" style="46" customWidth="1"/>
    <col min="258" max="260" width="14.140625" style="46" customWidth="1"/>
    <col min="261" max="261" width="18" style="46" customWidth="1"/>
    <col min="262" max="262" width="15.5703125" style="46" customWidth="1"/>
    <col min="263" max="264" width="8.28515625" style="46" bestFit="1" customWidth="1"/>
    <col min="265" max="265" width="14.28515625" style="46" customWidth="1"/>
    <col min="266" max="511" width="9.140625" style="46"/>
    <col min="512" max="512" width="14.7109375" style="46" customWidth="1"/>
    <col min="513" max="513" width="15" style="46" customWidth="1"/>
    <col min="514" max="516" width="14.140625" style="46" customWidth="1"/>
    <col min="517" max="517" width="18" style="46" customWidth="1"/>
    <col min="518" max="518" width="15.5703125" style="46" customWidth="1"/>
    <col min="519" max="520" width="8.28515625" style="46" bestFit="1" customWidth="1"/>
    <col min="521" max="521" width="14.28515625" style="46" customWidth="1"/>
    <col min="522" max="767" width="9.140625" style="46"/>
    <col min="768" max="768" width="14.7109375" style="46" customWidth="1"/>
    <col min="769" max="769" width="15" style="46" customWidth="1"/>
    <col min="770" max="772" width="14.140625" style="46" customWidth="1"/>
    <col min="773" max="773" width="18" style="46" customWidth="1"/>
    <col min="774" max="774" width="15.5703125" style="46" customWidth="1"/>
    <col min="775" max="776" width="8.28515625" style="46" bestFit="1" customWidth="1"/>
    <col min="777" max="777" width="14.28515625" style="46" customWidth="1"/>
    <col min="778" max="1023" width="9.140625" style="46"/>
    <col min="1024" max="1024" width="14.7109375" style="46" customWidth="1"/>
    <col min="1025" max="1025" width="15" style="46" customWidth="1"/>
    <col min="1026" max="1028" width="14.140625" style="46" customWidth="1"/>
    <col min="1029" max="1029" width="18" style="46" customWidth="1"/>
    <col min="1030" max="1030" width="15.5703125" style="46" customWidth="1"/>
    <col min="1031" max="1032" width="8.28515625" style="46" bestFit="1" customWidth="1"/>
    <col min="1033" max="1033" width="14.28515625" style="46" customWidth="1"/>
    <col min="1034" max="1279" width="9.140625" style="46"/>
    <col min="1280" max="1280" width="14.7109375" style="46" customWidth="1"/>
    <col min="1281" max="1281" width="15" style="46" customWidth="1"/>
    <col min="1282" max="1284" width="14.140625" style="46" customWidth="1"/>
    <col min="1285" max="1285" width="18" style="46" customWidth="1"/>
    <col min="1286" max="1286" width="15.5703125" style="46" customWidth="1"/>
    <col min="1287" max="1288" width="8.28515625" style="46" bestFit="1" customWidth="1"/>
    <col min="1289" max="1289" width="14.28515625" style="46" customWidth="1"/>
    <col min="1290" max="1535" width="9.140625" style="46"/>
    <col min="1536" max="1536" width="14.7109375" style="46" customWidth="1"/>
    <col min="1537" max="1537" width="15" style="46" customWidth="1"/>
    <col min="1538" max="1540" width="14.140625" style="46" customWidth="1"/>
    <col min="1541" max="1541" width="18" style="46" customWidth="1"/>
    <col min="1542" max="1542" width="15.5703125" style="46" customWidth="1"/>
    <col min="1543" max="1544" width="8.28515625" style="46" bestFit="1" customWidth="1"/>
    <col min="1545" max="1545" width="14.28515625" style="46" customWidth="1"/>
    <col min="1546" max="1791" width="9.140625" style="46"/>
    <col min="1792" max="1792" width="14.7109375" style="46" customWidth="1"/>
    <col min="1793" max="1793" width="15" style="46" customWidth="1"/>
    <col min="1794" max="1796" width="14.140625" style="46" customWidth="1"/>
    <col min="1797" max="1797" width="18" style="46" customWidth="1"/>
    <col min="1798" max="1798" width="15.5703125" style="46" customWidth="1"/>
    <col min="1799" max="1800" width="8.28515625" style="46" bestFit="1" customWidth="1"/>
    <col min="1801" max="1801" width="14.28515625" style="46" customWidth="1"/>
    <col min="1802" max="2047" width="9.140625" style="46"/>
    <col min="2048" max="2048" width="14.7109375" style="46" customWidth="1"/>
    <col min="2049" max="2049" width="15" style="46" customWidth="1"/>
    <col min="2050" max="2052" width="14.140625" style="46" customWidth="1"/>
    <col min="2053" max="2053" width="18" style="46" customWidth="1"/>
    <col min="2054" max="2054" width="15.5703125" style="46" customWidth="1"/>
    <col min="2055" max="2056" width="8.28515625" style="46" bestFit="1" customWidth="1"/>
    <col min="2057" max="2057" width="14.28515625" style="46" customWidth="1"/>
    <col min="2058" max="2303" width="9.140625" style="46"/>
    <col min="2304" max="2304" width="14.7109375" style="46" customWidth="1"/>
    <col min="2305" max="2305" width="15" style="46" customWidth="1"/>
    <col min="2306" max="2308" width="14.140625" style="46" customWidth="1"/>
    <col min="2309" max="2309" width="18" style="46" customWidth="1"/>
    <col min="2310" max="2310" width="15.5703125" style="46" customWidth="1"/>
    <col min="2311" max="2312" width="8.28515625" style="46" bestFit="1" customWidth="1"/>
    <col min="2313" max="2313" width="14.28515625" style="46" customWidth="1"/>
    <col min="2314" max="2559" width="9.140625" style="46"/>
    <col min="2560" max="2560" width="14.7109375" style="46" customWidth="1"/>
    <col min="2561" max="2561" width="15" style="46" customWidth="1"/>
    <col min="2562" max="2564" width="14.140625" style="46" customWidth="1"/>
    <col min="2565" max="2565" width="18" style="46" customWidth="1"/>
    <col min="2566" max="2566" width="15.5703125" style="46" customWidth="1"/>
    <col min="2567" max="2568" width="8.28515625" style="46" bestFit="1" customWidth="1"/>
    <col min="2569" max="2569" width="14.28515625" style="46" customWidth="1"/>
    <col min="2570" max="2815" width="9.140625" style="46"/>
    <col min="2816" max="2816" width="14.7109375" style="46" customWidth="1"/>
    <col min="2817" max="2817" width="15" style="46" customWidth="1"/>
    <col min="2818" max="2820" width="14.140625" style="46" customWidth="1"/>
    <col min="2821" max="2821" width="18" style="46" customWidth="1"/>
    <col min="2822" max="2822" width="15.5703125" style="46" customWidth="1"/>
    <col min="2823" max="2824" width="8.28515625" style="46" bestFit="1" customWidth="1"/>
    <col min="2825" max="2825" width="14.28515625" style="46" customWidth="1"/>
    <col min="2826" max="3071" width="9.140625" style="46"/>
    <col min="3072" max="3072" width="14.7109375" style="46" customWidth="1"/>
    <col min="3073" max="3073" width="15" style="46" customWidth="1"/>
    <col min="3074" max="3076" width="14.140625" style="46" customWidth="1"/>
    <col min="3077" max="3077" width="18" style="46" customWidth="1"/>
    <col min="3078" max="3078" width="15.5703125" style="46" customWidth="1"/>
    <col min="3079" max="3080" width="8.28515625" style="46" bestFit="1" customWidth="1"/>
    <col min="3081" max="3081" width="14.28515625" style="46" customWidth="1"/>
    <col min="3082" max="3327" width="9.140625" style="46"/>
    <col min="3328" max="3328" width="14.7109375" style="46" customWidth="1"/>
    <col min="3329" max="3329" width="15" style="46" customWidth="1"/>
    <col min="3330" max="3332" width="14.140625" style="46" customWidth="1"/>
    <col min="3333" max="3333" width="18" style="46" customWidth="1"/>
    <col min="3334" max="3334" width="15.5703125" style="46" customWidth="1"/>
    <col min="3335" max="3336" width="8.28515625" style="46" bestFit="1" customWidth="1"/>
    <col min="3337" max="3337" width="14.28515625" style="46" customWidth="1"/>
    <col min="3338" max="3583" width="9.140625" style="46"/>
    <col min="3584" max="3584" width="14.7109375" style="46" customWidth="1"/>
    <col min="3585" max="3585" width="15" style="46" customWidth="1"/>
    <col min="3586" max="3588" width="14.140625" style="46" customWidth="1"/>
    <col min="3589" max="3589" width="18" style="46" customWidth="1"/>
    <col min="3590" max="3590" width="15.5703125" style="46" customWidth="1"/>
    <col min="3591" max="3592" width="8.28515625" style="46" bestFit="1" customWidth="1"/>
    <col min="3593" max="3593" width="14.28515625" style="46" customWidth="1"/>
    <col min="3594" max="3839" width="9.140625" style="46"/>
    <col min="3840" max="3840" width="14.7109375" style="46" customWidth="1"/>
    <col min="3841" max="3841" width="15" style="46" customWidth="1"/>
    <col min="3842" max="3844" width="14.140625" style="46" customWidth="1"/>
    <col min="3845" max="3845" width="18" style="46" customWidth="1"/>
    <col min="3846" max="3846" width="15.5703125" style="46" customWidth="1"/>
    <col min="3847" max="3848" width="8.28515625" style="46" bestFit="1" customWidth="1"/>
    <col min="3849" max="3849" width="14.28515625" style="46" customWidth="1"/>
    <col min="3850" max="4095" width="9.140625" style="46"/>
    <col min="4096" max="4096" width="14.7109375" style="46" customWidth="1"/>
    <col min="4097" max="4097" width="15" style="46" customWidth="1"/>
    <col min="4098" max="4100" width="14.140625" style="46" customWidth="1"/>
    <col min="4101" max="4101" width="18" style="46" customWidth="1"/>
    <col min="4102" max="4102" width="15.5703125" style="46" customWidth="1"/>
    <col min="4103" max="4104" width="8.28515625" style="46" bestFit="1" customWidth="1"/>
    <col min="4105" max="4105" width="14.28515625" style="46" customWidth="1"/>
    <col min="4106" max="4351" width="9.140625" style="46"/>
    <col min="4352" max="4352" width="14.7109375" style="46" customWidth="1"/>
    <col min="4353" max="4353" width="15" style="46" customWidth="1"/>
    <col min="4354" max="4356" width="14.140625" style="46" customWidth="1"/>
    <col min="4357" max="4357" width="18" style="46" customWidth="1"/>
    <col min="4358" max="4358" width="15.5703125" style="46" customWidth="1"/>
    <col min="4359" max="4360" width="8.28515625" style="46" bestFit="1" customWidth="1"/>
    <col min="4361" max="4361" width="14.28515625" style="46" customWidth="1"/>
    <col min="4362" max="4607" width="9.140625" style="46"/>
    <col min="4608" max="4608" width="14.7109375" style="46" customWidth="1"/>
    <col min="4609" max="4609" width="15" style="46" customWidth="1"/>
    <col min="4610" max="4612" width="14.140625" style="46" customWidth="1"/>
    <col min="4613" max="4613" width="18" style="46" customWidth="1"/>
    <col min="4614" max="4614" width="15.5703125" style="46" customWidth="1"/>
    <col min="4615" max="4616" width="8.28515625" style="46" bestFit="1" customWidth="1"/>
    <col min="4617" max="4617" width="14.28515625" style="46" customWidth="1"/>
    <col min="4618" max="4863" width="9.140625" style="46"/>
    <col min="4864" max="4864" width="14.7109375" style="46" customWidth="1"/>
    <col min="4865" max="4865" width="15" style="46" customWidth="1"/>
    <col min="4866" max="4868" width="14.140625" style="46" customWidth="1"/>
    <col min="4869" max="4869" width="18" style="46" customWidth="1"/>
    <col min="4870" max="4870" width="15.5703125" style="46" customWidth="1"/>
    <col min="4871" max="4872" width="8.28515625" style="46" bestFit="1" customWidth="1"/>
    <col min="4873" max="4873" width="14.28515625" style="46" customWidth="1"/>
    <col min="4874" max="5119" width="9.140625" style="46"/>
    <col min="5120" max="5120" width="14.7109375" style="46" customWidth="1"/>
    <col min="5121" max="5121" width="15" style="46" customWidth="1"/>
    <col min="5122" max="5124" width="14.140625" style="46" customWidth="1"/>
    <col min="5125" max="5125" width="18" style="46" customWidth="1"/>
    <col min="5126" max="5126" width="15.5703125" style="46" customWidth="1"/>
    <col min="5127" max="5128" width="8.28515625" style="46" bestFit="1" customWidth="1"/>
    <col min="5129" max="5129" width="14.28515625" style="46" customWidth="1"/>
    <col min="5130" max="5375" width="9.140625" style="46"/>
    <col min="5376" max="5376" width="14.7109375" style="46" customWidth="1"/>
    <col min="5377" max="5377" width="15" style="46" customWidth="1"/>
    <col min="5378" max="5380" width="14.140625" style="46" customWidth="1"/>
    <col min="5381" max="5381" width="18" style="46" customWidth="1"/>
    <col min="5382" max="5382" width="15.5703125" style="46" customWidth="1"/>
    <col min="5383" max="5384" width="8.28515625" style="46" bestFit="1" customWidth="1"/>
    <col min="5385" max="5385" width="14.28515625" style="46" customWidth="1"/>
    <col min="5386" max="5631" width="9.140625" style="46"/>
    <col min="5632" max="5632" width="14.7109375" style="46" customWidth="1"/>
    <col min="5633" max="5633" width="15" style="46" customWidth="1"/>
    <col min="5634" max="5636" width="14.140625" style="46" customWidth="1"/>
    <col min="5637" max="5637" width="18" style="46" customWidth="1"/>
    <col min="5638" max="5638" width="15.5703125" style="46" customWidth="1"/>
    <col min="5639" max="5640" width="8.28515625" style="46" bestFit="1" customWidth="1"/>
    <col min="5641" max="5641" width="14.28515625" style="46" customWidth="1"/>
    <col min="5642" max="5887" width="9.140625" style="46"/>
    <col min="5888" max="5888" width="14.7109375" style="46" customWidth="1"/>
    <col min="5889" max="5889" width="15" style="46" customWidth="1"/>
    <col min="5890" max="5892" width="14.140625" style="46" customWidth="1"/>
    <col min="5893" max="5893" width="18" style="46" customWidth="1"/>
    <col min="5894" max="5894" width="15.5703125" style="46" customWidth="1"/>
    <col min="5895" max="5896" width="8.28515625" style="46" bestFit="1" customWidth="1"/>
    <col min="5897" max="5897" width="14.28515625" style="46" customWidth="1"/>
    <col min="5898" max="6143" width="9.140625" style="46"/>
    <col min="6144" max="6144" width="14.7109375" style="46" customWidth="1"/>
    <col min="6145" max="6145" width="15" style="46" customWidth="1"/>
    <col min="6146" max="6148" width="14.140625" style="46" customWidth="1"/>
    <col min="6149" max="6149" width="18" style="46" customWidth="1"/>
    <col min="6150" max="6150" width="15.5703125" style="46" customWidth="1"/>
    <col min="6151" max="6152" width="8.28515625" style="46" bestFit="1" customWidth="1"/>
    <col min="6153" max="6153" width="14.28515625" style="46" customWidth="1"/>
    <col min="6154" max="6399" width="9.140625" style="46"/>
    <col min="6400" max="6400" width="14.7109375" style="46" customWidth="1"/>
    <col min="6401" max="6401" width="15" style="46" customWidth="1"/>
    <col min="6402" max="6404" width="14.140625" style="46" customWidth="1"/>
    <col min="6405" max="6405" width="18" style="46" customWidth="1"/>
    <col min="6406" max="6406" width="15.5703125" style="46" customWidth="1"/>
    <col min="6407" max="6408" width="8.28515625" style="46" bestFit="1" customWidth="1"/>
    <col min="6409" max="6409" width="14.28515625" style="46" customWidth="1"/>
    <col min="6410" max="6655" width="9.140625" style="46"/>
    <col min="6656" max="6656" width="14.7109375" style="46" customWidth="1"/>
    <col min="6657" max="6657" width="15" style="46" customWidth="1"/>
    <col min="6658" max="6660" width="14.140625" style="46" customWidth="1"/>
    <col min="6661" max="6661" width="18" style="46" customWidth="1"/>
    <col min="6662" max="6662" width="15.5703125" style="46" customWidth="1"/>
    <col min="6663" max="6664" width="8.28515625" style="46" bestFit="1" customWidth="1"/>
    <col min="6665" max="6665" width="14.28515625" style="46" customWidth="1"/>
    <col min="6666" max="6911" width="9.140625" style="46"/>
    <col min="6912" max="6912" width="14.7109375" style="46" customWidth="1"/>
    <col min="6913" max="6913" width="15" style="46" customWidth="1"/>
    <col min="6914" max="6916" width="14.140625" style="46" customWidth="1"/>
    <col min="6917" max="6917" width="18" style="46" customWidth="1"/>
    <col min="6918" max="6918" width="15.5703125" style="46" customWidth="1"/>
    <col min="6919" max="6920" width="8.28515625" style="46" bestFit="1" customWidth="1"/>
    <col min="6921" max="6921" width="14.28515625" style="46" customWidth="1"/>
    <col min="6922" max="7167" width="9.140625" style="46"/>
    <col min="7168" max="7168" width="14.7109375" style="46" customWidth="1"/>
    <col min="7169" max="7169" width="15" style="46" customWidth="1"/>
    <col min="7170" max="7172" width="14.140625" style="46" customWidth="1"/>
    <col min="7173" max="7173" width="18" style="46" customWidth="1"/>
    <col min="7174" max="7174" width="15.5703125" style="46" customWidth="1"/>
    <col min="7175" max="7176" width="8.28515625" style="46" bestFit="1" customWidth="1"/>
    <col min="7177" max="7177" width="14.28515625" style="46" customWidth="1"/>
    <col min="7178" max="7423" width="9.140625" style="46"/>
    <col min="7424" max="7424" width="14.7109375" style="46" customWidth="1"/>
    <col min="7425" max="7425" width="15" style="46" customWidth="1"/>
    <col min="7426" max="7428" width="14.140625" style="46" customWidth="1"/>
    <col min="7429" max="7429" width="18" style="46" customWidth="1"/>
    <col min="7430" max="7430" width="15.5703125" style="46" customWidth="1"/>
    <col min="7431" max="7432" width="8.28515625" style="46" bestFit="1" customWidth="1"/>
    <col min="7433" max="7433" width="14.28515625" style="46" customWidth="1"/>
    <col min="7434" max="7679" width="9.140625" style="46"/>
    <col min="7680" max="7680" width="14.7109375" style="46" customWidth="1"/>
    <col min="7681" max="7681" width="15" style="46" customWidth="1"/>
    <col min="7682" max="7684" width="14.140625" style="46" customWidth="1"/>
    <col min="7685" max="7685" width="18" style="46" customWidth="1"/>
    <col min="7686" max="7686" width="15.5703125" style="46" customWidth="1"/>
    <col min="7687" max="7688" width="8.28515625" style="46" bestFit="1" customWidth="1"/>
    <col min="7689" max="7689" width="14.28515625" style="46" customWidth="1"/>
    <col min="7690" max="7935" width="9.140625" style="46"/>
    <col min="7936" max="7936" width="14.7109375" style="46" customWidth="1"/>
    <col min="7937" max="7937" width="15" style="46" customWidth="1"/>
    <col min="7938" max="7940" width="14.140625" style="46" customWidth="1"/>
    <col min="7941" max="7941" width="18" style="46" customWidth="1"/>
    <col min="7942" max="7942" width="15.5703125" style="46" customWidth="1"/>
    <col min="7943" max="7944" width="8.28515625" style="46" bestFit="1" customWidth="1"/>
    <col min="7945" max="7945" width="14.28515625" style="46" customWidth="1"/>
    <col min="7946" max="8191" width="9.140625" style="46"/>
    <col min="8192" max="8192" width="14.7109375" style="46" customWidth="1"/>
    <col min="8193" max="8193" width="15" style="46" customWidth="1"/>
    <col min="8194" max="8196" width="14.140625" style="46" customWidth="1"/>
    <col min="8197" max="8197" width="18" style="46" customWidth="1"/>
    <col min="8198" max="8198" width="15.5703125" style="46" customWidth="1"/>
    <col min="8199" max="8200" width="8.28515625" style="46" bestFit="1" customWidth="1"/>
    <col min="8201" max="8201" width="14.28515625" style="46" customWidth="1"/>
    <col min="8202" max="8447" width="9.140625" style="46"/>
    <col min="8448" max="8448" width="14.7109375" style="46" customWidth="1"/>
    <col min="8449" max="8449" width="15" style="46" customWidth="1"/>
    <col min="8450" max="8452" width="14.140625" style="46" customWidth="1"/>
    <col min="8453" max="8453" width="18" style="46" customWidth="1"/>
    <col min="8454" max="8454" width="15.5703125" style="46" customWidth="1"/>
    <col min="8455" max="8456" width="8.28515625" style="46" bestFit="1" customWidth="1"/>
    <col min="8457" max="8457" width="14.28515625" style="46" customWidth="1"/>
    <col min="8458" max="8703" width="9.140625" style="46"/>
    <col min="8704" max="8704" width="14.7109375" style="46" customWidth="1"/>
    <col min="8705" max="8705" width="15" style="46" customWidth="1"/>
    <col min="8706" max="8708" width="14.140625" style="46" customWidth="1"/>
    <col min="8709" max="8709" width="18" style="46" customWidth="1"/>
    <col min="8710" max="8710" width="15.5703125" style="46" customWidth="1"/>
    <col min="8711" max="8712" width="8.28515625" style="46" bestFit="1" customWidth="1"/>
    <col min="8713" max="8713" width="14.28515625" style="46" customWidth="1"/>
    <col min="8714" max="8959" width="9.140625" style="46"/>
    <col min="8960" max="8960" width="14.7109375" style="46" customWidth="1"/>
    <col min="8961" max="8961" width="15" style="46" customWidth="1"/>
    <col min="8962" max="8964" width="14.140625" style="46" customWidth="1"/>
    <col min="8965" max="8965" width="18" style="46" customWidth="1"/>
    <col min="8966" max="8966" width="15.5703125" style="46" customWidth="1"/>
    <col min="8967" max="8968" width="8.28515625" style="46" bestFit="1" customWidth="1"/>
    <col min="8969" max="8969" width="14.28515625" style="46" customWidth="1"/>
    <col min="8970" max="9215" width="9.140625" style="46"/>
    <col min="9216" max="9216" width="14.7109375" style="46" customWidth="1"/>
    <col min="9217" max="9217" width="15" style="46" customWidth="1"/>
    <col min="9218" max="9220" width="14.140625" style="46" customWidth="1"/>
    <col min="9221" max="9221" width="18" style="46" customWidth="1"/>
    <col min="9222" max="9222" width="15.5703125" style="46" customWidth="1"/>
    <col min="9223" max="9224" width="8.28515625" style="46" bestFit="1" customWidth="1"/>
    <col min="9225" max="9225" width="14.28515625" style="46" customWidth="1"/>
    <col min="9226" max="9471" width="9.140625" style="46"/>
    <col min="9472" max="9472" width="14.7109375" style="46" customWidth="1"/>
    <col min="9473" max="9473" width="15" style="46" customWidth="1"/>
    <col min="9474" max="9476" width="14.140625" style="46" customWidth="1"/>
    <col min="9477" max="9477" width="18" style="46" customWidth="1"/>
    <col min="9478" max="9478" width="15.5703125" style="46" customWidth="1"/>
    <col min="9479" max="9480" width="8.28515625" style="46" bestFit="1" customWidth="1"/>
    <col min="9481" max="9481" width="14.28515625" style="46" customWidth="1"/>
    <col min="9482" max="9727" width="9.140625" style="46"/>
    <col min="9728" max="9728" width="14.7109375" style="46" customWidth="1"/>
    <col min="9729" max="9729" width="15" style="46" customWidth="1"/>
    <col min="9730" max="9732" width="14.140625" style="46" customWidth="1"/>
    <col min="9733" max="9733" width="18" style="46" customWidth="1"/>
    <col min="9734" max="9734" width="15.5703125" style="46" customWidth="1"/>
    <col min="9735" max="9736" width="8.28515625" style="46" bestFit="1" customWidth="1"/>
    <col min="9737" max="9737" width="14.28515625" style="46" customWidth="1"/>
    <col min="9738" max="9983" width="9.140625" style="46"/>
    <col min="9984" max="9984" width="14.7109375" style="46" customWidth="1"/>
    <col min="9985" max="9985" width="15" style="46" customWidth="1"/>
    <col min="9986" max="9988" width="14.140625" style="46" customWidth="1"/>
    <col min="9989" max="9989" width="18" style="46" customWidth="1"/>
    <col min="9990" max="9990" width="15.5703125" style="46" customWidth="1"/>
    <col min="9991" max="9992" width="8.28515625" style="46" bestFit="1" customWidth="1"/>
    <col min="9993" max="9993" width="14.28515625" style="46" customWidth="1"/>
    <col min="9994" max="10239" width="9.140625" style="46"/>
    <col min="10240" max="10240" width="14.7109375" style="46" customWidth="1"/>
    <col min="10241" max="10241" width="15" style="46" customWidth="1"/>
    <col min="10242" max="10244" width="14.140625" style="46" customWidth="1"/>
    <col min="10245" max="10245" width="18" style="46" customWidth="1"/>
    <col min="10246" max="10246" width="15.5703125" style="46" customWidth="1"/>
    <col min="10247" max="10248" width="8.28515625" style="46" bestFit="1" customWidth="1"/>
    <col min="10249" max="10249" width="14.28515625" style="46" customWidth="1"/>
    <col min="10250" max="10495" width="9.140625" style="46"/>
    <col min="10496" max="10496" width="14.7109375" style="46" customWidth="1"/>
    <col min="10497" max="10497" width="15" style="46" customWidth="1"/>
    <col min="10498" max="10500" width="14.140625" style="46" customWidth="1"/>
    <col min="10501" max="10501" width="18" style="46" customWidth="1"/>
    <col min="10502" max="10502" width="15.5703125" style="46" customWidth="1"/>
    <col min="10503" max="10504" width="8.28515625" style="46" bestFit="1" customWidth="1"/>
    <col min="10505" max="10505" width="14.28515625" style="46" customWidth="1"/>
    <col min="10506" max="10751" width="9.140625" style="46"/>
    <col min="10752" max="10752" width="14.7109375" style="46" customWidth="1"/>
    <col min="10753" max="10753" width="15" style="46" customWidth="1"/>
    <col min="10754" max="10756" width="14.140625" style="46" customWidth="1"/>
    <col min="10757" max="10757" width="18" style="46" customWidth="1"/>
    <col min="10758" max="10758" width="15.5703125" style="46" customWidth="1"/>
    <col min="10759" max="10760" width="8.28515625" style="46" bestFit="1" customWidth="1"/>
    <col min="10761" max="10761" width="14.28515625" style="46" customWidth="1"/>
    <col min="10762" max="11007" width="9.140625" style="46"/>
    <col min="11008" max="11008" width="14.7109375" style="46" customWidth="1"/>
    <col min="11009" max="11009" width="15" style="46" customWidth="1"/>
    <col min="11010" max="11012" width="14.140625" style="46" customWidth="1"/>
    <col min="11013" max="11013" width="18" style="46" customWidth="1"/>
    <col min="11014" max="11014" width="15.5703125" style="46" customWidth="1"/>
    <col min="11015" max="11016" width="8.28515625" style="46" bestFit="1" customWidth="1"/>
    <col min="11017" max="11017" width="14.28515625" style="46" customWidth="1"/>
    <col min="11018" max="11263" width="9.140625" style="46"/>
    <col min="11264" max="11264" width="14.7109375" style="46" customWidth="1"/>
    <col min="11265" max="11265" width="15" style="46" customWidth="1"/>
    <col min="11266" max="11268" width="14.140625" style="46" customWidth="1"/>
    <col min="11269" max="11269" width="18" style="46" customWidth="1"/>
    <col min="11270" max="11270" width="15.5703125" style="46" customWidth="1"/>
    <col min="11271" max="11272" width="8.28515625" style="46" bestFit="1" customWidth="1"/>
    <col min="11273" max="11273" width="14.28515625" style="46" customWidth="1"/>
    <col min="11274" max="11519" width="9.140625" style="46"/>
    <col min="11520" max="11520" width="14.7109375" style="46" customWidth="1"/>
    <col min="11521" max="11521" width="15" style="46" customWidth="1"/>
    <col min="11522" max="11524" width="14.140625" style="46" customWidth="1"/>
    <col min="11525" max="11525" width="18" style="46" customWidth="1"/>
    <col min="11526" max="11526" width="15.5703125" style="46" customWidth="1"/>
    <col min="11527" max="11528" width="8.28515625" style="46" bestFit="1" customWidth="1"/>
    <col min="11529" max="11529" width="14.28515625" style="46" customWidth="1"/>
    <col min="11530" max="11775" width="9.140625" style="46"/>
    <col min="11776" max="11776" width="14.7109375" style="46" customWidth="1"/>
    <col min="11777" max="11777" width="15" style="46" customWidth="1"/>
    <col min="11778" max="11780" width="14.140625" style="46" customWidth="1"/>
    <col min="11781" max="11781" width="18" style="46" customWidth="1"/>
    <col min="11782" max="11782" width="15.5703125" style="46" customWidth="1"/>
    <col min="11783" max="11784" width="8.28515625" style="46" bestFit="1" customWidth="1"/>
    <col min="11785" max="11785" width="14.28515625" style="46" customWidth="1"/>
    <col min="11786" max="12031" width="9.140625" style="46"/>
    <col min="12032" max="12032" width="14.7109375" style="46" customWidth="1"/>
    <col min="12033" max="12033" width="15" style="46" customWidth="1"/>
    <col min="12034" max="12036" width="14.140625" style="46" customWidth="1"/>
    <col min="12037" max="12037" width="18" style="46" customWidth="1"/>
    <col min="12038" max="12038" width="15.5703125" style="46" customWidth="1"/>
    <col min="12039" max="12040" width="8.28515625" style="46" bestFit="1" customWidth="1"/>
    <col min="12041" max="12041" width="14.28515625" style="46" customWidth="1"/>
    <col min="12042" max="12287" width="9.140625" style="46"/>
    <col min="12288" max="12288" width="14.7109375" style="46" customWidth="1"/>
    <col min="12289" max="12289" width="15" style="46" customWidth="1"/>
    <col min="12290" max="12292" width="14.140625" style="46" customWidth="1"/>
    <col min="12293" max="12293" width="18" style="46" customWidth="1"/>
    <col min="12294" max="12294" width="15.5703125" style="46" customWidth="1"/>
    <col min="12295" max="12296" width="8.28515625" style="46" bestFit="1" customWidth="1"/>
    <col min="12297" max="12297" width="14.28515625" style="46" customWidth="1"/>
    <col min="12298" max="12543" width="9.140625" style="46"/>
    <col min="12544" max="12544" width="14.7109375" style="46" customWidth="1"/>
    <col min="12545" max="12545" width="15" style="46" customWidth="1"/>
    <col min="12546" max="12548" width="14.140625" style="46" customWidth="1"/>
    <col min="12549" max="12549" width="18" style="46" customWidth="1"/>
    <col min="12550" max="12550" width="15.5703125" style="46" customWidth="1"/>
    <col min="12551" max="12552" width="8.28515625" style="46" bestFit="1" customWidth="1"/>
    <col min="12553" max="12553" width="14.28515625" style="46" customWidth="1"/>
    <col min="12554" max="12799" width="9.140625" style="46"/>
    <col min="12800" max="12800" width="14.7109375" style="46" customWidth="1"/>
    <col min="12801" max="12801" width="15" style="46" customWidth="1"/>
    <col min="12802" max="12804" width="14.140625" style="46" customWidth="1"/>
    <col min="12805" max="12805" width="18" style="46" customWidth="1"/>
    <col min="12806" max="12806" width="15.5703125" style="46" customWidth="1"/>
    <col min="12807" max="12808" width="8.28515625" style="46" bestFit="1" customWidth="1"/>
    <col min="12809" max="12809" width="14.28515625" style="46" customWidth="1"/>
    <col min="12810" max="13055" width="9.140625" style="46"/>
    <col min="13056" max="13056" width="14.7109375" style="46" customWidth="1"/>
    <col min="13057" max="13057" width="15" style="46" customWidth="1"/>
    <col min="13058" max="13060" width="14.140625" style="46" customWidth="1"/>
    <col min="13061" max="13061" width="18" style="46" customWidth="1"/>
    <col min="13062" max="13062" width="15.5703125" style="46" customWidth="1"/>
    <col min="13063" max="13064" width="8.28515625" style="46" bestFit="1" customWidth="1"/>
    <col min="13065" max="13065" width="14.28515625" style="46" customWidth="1"/>
    <col min="13066" max="13311" width="9.140625" style="46"/>
    <col min="13312" max="13312" width="14.7109375" style="46" customWidth="1"/>
    <col min="13313" max="13313" width="15" style="46" customWidth="1"/>
    <col min="13314" max="13316" width="14.140625" style="46" customWidth="1"/>
    <col min="13317" max="13317" width="18" style="46" customWidth="1"/>
    <col min="13318" max="13318" width="15.5703125" style="46" customWidth="1"/>
    <col min="13319" max="13320" width="8.28515625" style="46" bestFit="1" customWidth="1"/>
    <col min="13321" max="13321" width="14.28515625" style="46" customWidth="1"/>
    <col min="13322" max="13567" width="9.140625" style="46"/>
    <col min="13568" max="13568" width="14.7109375" style="46" customWidth="1"/>
    <col min="13569" max="13569" width="15" style="46" customWidth="1"/>
    <col min="13570" max="13572" width="14.140625" style="46" customWidth="1"/>
    <col min="13573" max="13573" width="18" style="46" customWidth="1"/>
    <col min="13574" max="13574" width="15.5703125" style="46" customWidth="1"/>
    <col min="13575" max="13576" width="8.28515625" style="46" bestFit="1" customWidth="1"/>
    <col min="13577" max="13577" width="14.28515625" style="46" customWidth="1"/>
    <col min="13578" max="13823" width="9.140625" style="46"/>
    <col min="13824" max="13824" width="14.7109375" style="46" customWidth="1"/>
    <col min="13825" max="13825" width="15" style="46" customWidth="1"/>
    <col min="13826" max="13828" width="14.140625" style="46" customWidth="1"/>
    <col min="13829" max="13829" width="18" style="46" customWidth="1"/>
    <col min="13830" max="13830" width="15.5703125" style="46" customWidth="1"/>
    <col min="13831" max="13832" width="8.28515625" style="46" bestFit="1" customWidth="1"/>
    <col min="13833" max="13833" width="14.28515625" style="46" customWidth="1"/>
    <col min="13834" max="14079" width="9.140625" style="46"/>
    <col min="14080" max="14080" width="14.7109375" style="46" customWidth="1"/>
    <col min="14081" max="14081" width="15" style="46" customWidth="1"/>
    <col min="14082" max="14084" width="14.140625" style="46" customWidth="1"/>
    <col min="14085" max="14085" width="18" style="46" customWidth="1"/>
    <col min="14086" max="14086" width="15.5703125" style="46" customWidth="1"/>
    <col min="14087" max="14088" width="8.28515625" style="46" bestFit="1" customWidth="1"/>
    <col min="14089" max="14089" width="14.28515625" style="46" customWidth="1"/>
    <col min="14090" max="14335" width="9.140625" style="46"/>
    <col min="14336" max="14336" width="14.7109375" style="46" customWidth="1"/>
    <col min="14337" max="14337" width="15" style="46" customWidth="1"/>
    <col min="14338" max="14340" width="14.140625" style="46" customWidth="1"/>
    <col min="14341" max="14341" width="18" style="46" customWidth="1"/>
    <col min="14342" max="14342" width="15.5703125" style="46" customWidth="1"/>
    <col min="14343" max="14344" width="8.28515625" style="46" bestFit="1" customWidth="1"/>
    <col min="14345" max="14345" width="14.28515625" style="46" customWidth="1"/>
    <col min="14346" max="14591" width="9.140625" style="46"/>
    <col min="14592" max="14592" width="14.7109375" style="46" customWidth="1"/>
    <col min="14593" max="14593" width="15" style="46" customWidth="1"/>
    <col min="14594" max="14596" width="14.140625" style="46" customWidth="1"/>
    <col min="14597" max="14597" width="18" style="46" customWidth="1"/>
    <col min="14598" max="14598" width="15.5703125" style="46" customWidth="1"/>
    <col min="14599" max="14600" width="8.28515625" style="46" bestFit="1" customWidth="1"/>
    <col min="14601" max="14601" width="14.28515625" style="46" customWidth="1"/>
    <col min="14602" max="14847" width="9.140625" style="46"/>
    <col min="14848" max="14848" width="14.7109375" style="46" customWidth="1"/>
    <col min="14849" max="14849" width="15" style="46" customWidth="1"/>
    <col min="14850" max="14852" width="14.140625" style="46" customWidth="1"/>
    <col min="14853" max="14853" width="18" style="46" customWidth="1"/>
    <col min="14854" max="14854" width="15.5703125" style="46" customWidth="1"/>
    <col min="14855" max="14856" width="8.28515625" style="46" bestFit="1" customWidth="1"/>
    <col min="14857" max="14857" width="14.28515625" style="46" customWidth="1"/>
    <col min="14858" max="15103" width="9.140625" style="46"/>
    <col min="15104" max="15104" width="14.7109375" style="46" customWidth="1"/>
    <col min="15105" max="15105" width="15" style="46" customWidth="1"/>
    <col min="15106" max="15108" width="14.140625" style="46" customWidth="1"/>
    <col min="15109" max="15109" width="18" style="46" customWidth="1"/>
    <col min="15110" max="15110" width="15.5703125" style="46" customWidth="1"/>
    <col min="15111" max="15112" width="8.28515625" style="46" bestFit="1" customWidth="1"/>
    <col min="15113" max="15113" width="14.28515625" style="46" customWidth="1"/>
    <col min="15114" max="15359" width="9.140625" style="46"/>
    <col min="15360" max="15360" width="14.7109375" style="46" customWidth="1"/>
    <col min="15361" max="15361" width="15" style="46" customWidth="1"/>
    <col min="15362" max="15364" width="14.140625" style="46" customWidth="1"/>
    <col min="15365" max="15365" width="18" style="46" customWidth="1"/>
    <col min="15366" max="15366" width="15.5703125" style="46" customWidth="1"/>
    <col min="15367" max="15368" width="8.28515625" style="46" bestFit="1" customWidth="1"/>
    <col min="15369" max="15369" width="14.28515625" style="46" customWidth="1"/>
    <col min="15370" max="15615" width="9.140625" style="46"/>
    <col min="15616" max="15616" width="14.7109375" style="46" customWidth="1"/>
    <col min="15617" max="15617" width="15" style="46" customWidth="1"/>
    <col min="15618" max="15620" width="14.140625" style="46" customWidth="1"/>
    <col min="15621" max="15621" width="18" style="46" customWidth="1"/>
    <col min="15622" max="15622" width="15.5703125" style="46" customWidth="1"/>
    <col min="15623" max="15624" width="8.28515625" style="46" bestFit="1" customWidth="1"/>
    <col min="15625" max="15625" width="14.28515625" style="46" customWidth="1"/>
    <col min="15626" max="15871" width="9.140625" style="46"/>
    <col min="15872" max="15872" width="14.7109375" style="46" customWidth="1"/>
    <col min="15873" max="15873" width="15" style="46" customWidth="1"/>
    <col min="15874" max="15876" width="14.140625" style="46" customWidth="1"/>
    <col min="15877" max="15877" width="18" style="46" customWidth="1"/>
    <col min="15878" max="15878" width="15.5703125" style="46" customWidth="1"/>
    <col min="15879" max="15880" width="8.28515625" style="46" bestFit="1" customWidth="1"/>
    <col min="15881" max="15881" width="14.28515625" style="46" customWidth="1"/>
    <col min="15882" max="16127" width="9.140625" style="46"/>
    <col min="16128" max="16128" width="14.7109375" style="46" customWidth="1"/>
    <col min="16129" max="16129" width="15" style="46" customWidth="1"/>
    <col min="16130" max="16132" width="14.140625" style="46" customWidth="1"/>
    <col min="16133" max="16133" width="18" style="46" customWidth="1"/>
    <col min="16134" max="16134" width="15.5703125" style="46" customWidth="1"/>
    <col min="16135" max="16136" width="8.28515625" style="46" bestFit="1" customWidth="1"/>
    <col min="16137" max="16137" width="14.28515625" style="46" customWidth="1"/>
    <col min="16138" max="16384" width="9.140625" style="46"/>
  </cols>
  <sheetData>
    <row r="1" spans="1:9" ht="27" customHeight="1">
      <c r="A1" s="4502" t="s">
        <v>134</v>
      </c>
      <c r="B1" s="4502"/>
      <c r="C1" s="4502"/>
      <c r="D1" s="4502"/>
      <c r="E1" s="4502"/>
    </row>
    <row r="2" spans="1:9" ht="27" customHeight="1">
      <c r="A2" s="4503" t="s">
        <v>135</v>
      </c>
      <c r="B2" s="4503"/>
      <c r="C2" s="4503"/>
      <c r="D2" s="4503"/>
      <c r="E2" s="4503"/>
    </row>
    <row r="3" spans="1:9" ht="27" customHeight="1" thickBot="1">
      <c r="A3" s="93" t="s">
        <v>136</v>
      </c>
      <c r="B3" s="94"/>
      <c r="C3" s="94"/>
      <c r="D3" s="94"/>
      <c r="E3" s="95" t="s">
        <v>137</v>
      </c>
    </row>
    <row r="4" spans="1:9" ht="27" customHeight="1">
      <c r="A4" s="4476" t="s">
        <v>50</v>
      </c>
      <c r="B4" s="4478" t="s">
        <v>51</v>
      </c>
      <c r="C4" s="4504" t="s">
        <v>138</v>
      </c>
      <c r="D4" s="4504" t="s">
        <v>139</v>
      </c>
      <c r="E4" s="4505" t="s">
        <v>140</v>
      </c>
    </row>
    <row r="5" spans="1:9" ht="35.1" customHeight="1">
      <c r="A5" s="4477"/>
      <c r="B5" s="4479"/>
      <c r="C5" s="4481"/>
      <c r="D5" s="4481"/>
      <c r="E5" s="4483"/>
    </row>
    <row r="6" spans="1:9" ht="20.100000000000001" customHeight="1">
      <c r="A6" s="50" t="s">
        <v>55</v>
      </c>
      <c r="B6" s="51" t="s">
        <v>56</v>
      </c>
      <c r="C6" s="52">
        <v>7717467</v>
      </c>
      <c r="D6" s="52">
        <v>7937</v>
      </c>
      <c r="E6" s="96">
        <f>D6/C6*10000</f>
        <v>10.284462505638183</v>
      </c>
      <c r="F6" s="54"/>
      <c r="G6" s="54"/>
    </row>
    <row r="7" spans="1:9" ht="20.100000000000001" customHeight="1">
      <c r="A7" s="50" t="s">
        <v>57</v>
      </c>
      <c r="B7" s="51" t="s">
        <v>58</v>
      </c>
      <c r="C7" s="52">
        <v>2111127</v>
      </c>
      <c r="D7" s="52">
        <v>2622</v>
      </c>
      <c r="E7" s="96">
        <f t="shared" ref="E7:E26" si="0">D7/C7*10000</f>
        <v>12.419906523861426</v>
      </c>
      <c r="F7" s="97"/>
      <c r="G7" s="98"/>
    </row>
    <row r="8" spans="1:9" ht="20.100000000000001" customHeight="1">
      <c r="A8" s="50" t="s">
        <v>59</v>
      </c>
      <c r="B8" s="51" t="s">
        <v>60</v>
      </c>
      <c r="C8" s="52">
        <v>4224568</v>
      </c>
      <c r="D8" s="52">
        <v>2993</v>
      </c>
      <c r="E8" s="96">
        <f t="shared" si="0"/>
        <v>7.0847480736491866</v>
      </c>
      <c r="F8" s="97"/>
      <c r="G8" s="98"/>
    </row>
    <row r="9" spans="1:9" ht="20.100000000000001" customHeight="1">
      <c r="A9" s="50" t="s">
        <v>61</v>
      </c>
      <c r="B9" s="51" t="s">
        <v>62</v>
      </c>
      <c r="C9" s="52">
        <v>1257888</v>
      </c>
      <c r="D9" s="52">
        <v>2415</v>
      </c>
      <c r="E9" s="96">
        <f t="shared" si="0"/>
        <v>19.198847592154468</v>
      </c>
      <c r="F9" s="97"/>
      <c r="G9" s="98"/>
    </row>
    <row r="10" spans="1:9" ht="20.100000000000001" customHeight="1">
      <c r="A10" s="50" t="s">
        <v>63</v>
      </c>
      <c r="B10" s="51" t="s">
        <v>64</v>
      </c>
      <c r="C10" s="52">
        <v>2012749</v>
      </c>
      <c r="D10" s="52">
        <v>2768</v>
      </c>
      <c r="E10" s="96">
        <f t="shared" si="0"/>
        <v>13.752335735851814</v>
      </c>
    </row>
    <row r="11" spans="1:9" ht="20.100000000000001" customHeight="1">
      <c r="A11" s="50" t="s">
        <v>65</v>
      </c>
      <c r="B11" s="51" t="s">
        <v>66</v>
      </c>
      <c r="C11" s="52">
        <v>1370727</v>
      </c>
      <c r="D11" s="52">
        <v>2754</v>
      </c>
      <c r="E11" s="96">
        <f t="shared" si="0"/>
        <v>20.091528072329499</v>
      </c>
    </row>
    <row r="12" spans="1:9" ht="20.100000000000001" customHeight="1">
      <c r="A12" s="50" t="s">
        <v>67</v>
      </c>
      <c r="B12" s="51" t="s">
        <v>68</v>
      </c>
      <c r="C12" s="52">
        <v>3019461</v>
      </c>
      <c r="D12" s="52">
        <v>3256</v>
      </c>
      <c r="E12" s="96">
        <f t="shared" si="0"/>
        <v>10.783381537300862</v>
      </c>
      <c r="F12" s="55"/>
      <c r="G12" s="55"/>
    </row>
    <row r="13" spans="1:9" ht="20.100000000000001" customHeight="1">
      <c r="A13" s="50" t="s">
        <v>69</v>
      </c>
      <c r="B13" s="51" t="s">
        <v>70</v>
      </c>
      <c r="C13" s="52">
        <v>1193373</v>
      </c>
      <c r="D13" s="52">
        <v>1855</v>
      </c>
      <c r="E13" s="96">
        <f t="shared" si="0"/>
        <v>15.544176045544855</v>
      </c>
      <c r="F13" s="55"/>
      <c r="G13" s="54"/>
    </row>
    <row r="14" spans="1:9" ht="20.100000000000001" customHeight="1">
      <c r="A14" s="50" t="s">
        <v>71</v>
      </c>
      <c r="B14" s="51" t="s">
        <v>72</v>
      </c>
      <c r="C14" s="52">
        <v>437349</v>
      </c>
      <c r="D14" s="52">
        <v>1000</v>
      </c>
      <c r="E14" s="96">
        <f t="shared" si="0"/>
        <v>22.86503456049974</v>
      </c>
      <c r="F14" s="54"/>
      <c r="G14" s="54"/>
    </row>
    <row r="15" spans="1:9" ht="20.100000000000001" customHeight="1">
      <c r="A15" s="50" t="s">
        <v>73</v>
      </c>
      <c r="B15" s="51" t="s">
        <v>74</v>
      </c>
      <c r="C15" s="52">
        <v>1766212</v>
      </c>
      <c r="D15" s="52">
        <v>2280</v>
      </c>
      <c r="E15" s="96">
        <f t="shared" si="0"/>
        <v>12.908982613638679</v>
      </c>
    </row>
    <row r="16" spans="1:9" ht="20.100000000000001" customHeight="1">
      <c r="A16" s="50" t="s">
        <v>75</v>
      </c>
      <c r="B16" s="51" t="s">
        <v>76</v>
      </c>
      <c r="C16" s="52">
        <v>379521</v>
      </c>
      <c r="D16" s="52">
        <v>770</v>
      </c>
      <c r="E16" s="96">
        <f t="shared" si="0"/>
        <v>20.288732375810561</v>
      </c>
      <c r="H16" s="54"/>
      <c r="I16" s="54"/>
    </row>
    <row r="17" spans="1:9" ht="20.100000000000001" customHeight="1">
      <c r="A17" s="50" t="s">
        <v>77</v>
      </c>
      <c r="B17" s="51" t="s">
        <v>78</v>
      </c>
      <c r="C17" s="52">
        <v>887383</v>
      </c>
      <c r="D17" s="52">
        <v>1170</v>
      </c>
      <c r="E17" s="96">
        <f t="shared" si="0"/>
        <v>13.184836761578708</v>
      </c>
      <c r="H17" s="54"/>
      <c r="I17" s="54"/>
    </row>
    <row r="18" spans="1:9" ht="20.100000000000001" customHeight="1">
      <c r="A18" s="50" t="s">
        <v>79</v>
      </c>
      <c r="B18" s="51" t="s">
        <v>80</v>
      </c>
      <c r="C18" s="52">
        <v>670468</v>
      </c>
      <c r="D18" s="52">
        <v>1175</v>
      </c>
      <c r="E18" s="96">
        <f t="shared" si="0"/>
        <v>17.525072039232299</v>
      </c>
      <c r="F18" s="54"/>
      <c r="G18" s="54"/>
    </row>
    <row r="19" spans="1:9" ht="20.100000000000001" customHeight="1">
      <c r="A19" s="50" t="s">
        <v>81</v>
      </c>
      <c r="B19" s="51" t="s">
        <v>82</v>
      </c>
      <c r="C19" s="52">
        <v>359297</v>
      </c>
      <c r="D19" s="52">
        <v>1010</v>
      </c>
      <c r="E19" s="96">
        <f t="shared" si="0"/>
        <v>28.110449015716799</v>
      </c>
    </row>
    <row r="20" spans="1:9" ht="20.100000000000001" customHeight="1">
      <c r="A20" s="50" t="s">
        <v>83</v>
      </c>
      <c r="B20" s="51" t="s">
        <v>84</v>
      </c>
      <c r="C20" s="52">
        <v>1533496</v>
      </c>
      <c r="D20" s="52">
        <v>2050</v>
      </c>
      <c r="E20" s="96">
        <f t="shared" si="0"/>
        <v>13.368147031358411</v>
      </c>
      <c r="F20" s="54"/>
      <c r="G20" s="54"/>
    </row>
    <row r="21" spans="1:9" ht="20.100000000000001" customHeight="1">
      <c r="A21" s="50" t="s">
        <v>85</v>
      </c>
      <c r="B21" s="51" t="s">
        <v>86</v>
      </c>
      <c r="C21" s="52">
        <v>568631</v>
      </c>
      <c r="D21" s="52">
        <v>1150</v>
      </c>
      <c r="E21" s="96">
        <f t="shared" si="0"/>
        <v>20.224011705306253</v>
      </c>
      <c r="F21" s="54"/>
      <c r="G21" s="54"/>
    </row>
    <row r="22" spans="1:9" ht="20.100000000000001" customHeight="1">
      <c r="A22" s="50" t="s">
        <v>87</v>
      </c>
      <c r="B22" s="51" t="s">
        <v>88</v>
      </c>
      <c r="C22" s="52">
        <v>461360</v>
      </c>
      <c r="D22" s="52">
        <v>1125</v>
      </c>
      <c r="E22" s="96">
        <f t="shared" si="0"/>
        <v>24.384428645743021</v>
      </c>
      <c r="F22" s="99"/>
      <c r="G22" s="99"/>
    </row>
    <row r="23" spans="1:9" ht="20.100000000000001" customHeight="1">
      <c r="A23" s="50" t="s">
        <v>89</v>
      </c>
      <c r="B23" s="51" t="s">
        <v>90</v>
      </c>
      <c r="C23" s="52">
        <v>329277</v>
      </c>
      <c r="D23" s="52">
        <v>1280</v>
      </c>
      <c r="E23" s="96">
        <f t="shared" si="0"/>
        <v>38.873046097966153</v>
      </c>
      <c r="F23" s="54"/>
      <c r="G23" s="54"/>
    </row>
    <row r="24" spans="1:9" ht="20.100000000000001" customHeight="1">
      <c r="A24" s="50" t="s">
        <v>91</v>
      </c>
      <c r="B24" s="51" t="s">
        <v>92</v>
      </c>
      <c r="C24" s="52">
        <v>165629</v>
      </c>
      <c r="D24" s="52">
        <v>490</v>
      </c>
      <c r="E24" s="96">
        <f t="shared" si="0"/>
        <v>29.584191174250886</v>
      </c>
    </row>
    <row r="25" spans="1:9" ht="20.100000000000001" customHeight="1">
      <c r="A25" s="100" t="s">
        <v>93</v>
      </c>
      <c r="B25" s="101" t="s">
        <v>94</v>
      </c>
      <c r="C25" s="102">
        <v>304392</v>
      </c>
      <c r="D25" s="102">
        <v>200</v>
      </c>
      <c r="E25" s="103">
        <f t="shared" si="0"/>
        <v>6.5704749139267786</v>
      </c>
      <c r="F25" s="57"/>
      <c r="G25" s="57"/>
    </row>
    <row r="26" spans="1:9" ht="30" customHeight="1" thickBot="1">
      <c r="A26" s="58" t="s">
        <v>95</v>
      </c>
      <c r="B26" s="59" t="s">
        <v>96</v>
      </c>
      <c r="C26" s="60">
        <f>SUM(C6:C25)</f>
        <v>30770375</v>
      </c>
      <c r="D26" s="60">
        <f>SUM(D6:D25)</f>
        <v>40300</v>
      </c>
      <c r="E26" s="104">
        <f t="shared" si="0"/>
        <v>13.097012954830742</v>
      </c>
      <c r="F26" s="54"/>
      <c r="G26" s="54"/>
    </row>
    <row r="27" spans="1:9" s="62" customFormat="1" ht="15">
      <c r="A27" s="27"/>
      <c r="B27" s="28"/>
      <c r="C27" s="29"/>
      <c r="E27" s="29"/>
    </row>
    <row r="28" spans="1:9">
      <c r="A28" s="105"/>
    </row>
    <row r="29" spans="1:9" ht="15">
      <c r="A29" s="106"/>
      <c r="B29" s="106"/>
    </row>
    <row r="30" spans="1:9" ht="15">
      <c r="A30" s="107"/>
      <c r="B30" s="107"/>
    </row>
    <row r="31" spans="1:9" ht="15">
      <c r="A31" s="107"/>
      <c r="B31" s="107"/>
      <c r="E31" s="54"/>
    </row>
    <row r="32" spans="1:9" ht="16.5" customHeight="1">
      <c r="A32" s="108"/>
      <c r="B32" s="108"/>
      <c r="C32" s="54"/>
      <c r="D32" s="109"/>
      <c r="F32" s="54"/>
      <c r="H32" s="54"/>
      <c r="I32" s="54"/>
    </row>
    <row r="33" spans="3:4">
      <c r="C33" s="54"/>
      <c r="D33" s="54"/>
    </row>
  </sheetData>
  <mergeCells count="7">
    <mergeCell ref="A1:E1"/>
    <mergeCell ref="A2:E2"/>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1"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76CC6-B78A-4811-9170-A63CE7631F9A}">
  <dimension ref="A1:U19"/>
  <sheetViews>
    <sheetView showGridLines="0" zoomScale="75" zoomScaleNormal="75" workbookViewId="0">
      <selection activeCell="C9" sqref="C9"/>
    </sheetView>
  </sheetViews>
  <sheetFormatPr defaultColWidth="7.7109375" defaultRowHeight="12.75"/>
  <cols>
    <col min="1" max="2" width="8" style="631" customWidth="1"/>
    <col min="3" max="3" width="12.140625" style="631" customWidth="1"/>
    <col min="4" max="4" width="8" style="631" customWidth="1"/>
    <col min="5" max="5" width="8.7109375" style="631" customWidth="1"/>
    <col min="6" max="8" width="8" style="631" customWidth="1"/>
    <col min="9" max="9" width="10.28515625" style="631" customWidth="1"/>
    <col min="10" max="15" width="7.7109375" style="631"/>
    <col min="16" max="21" width="7.7109375" style="631" hidden="1" customWidth="1"/>
    <col min="22" max="23" width="0" style="631" hidden="1" customWidth="1"/>
    <col min="24" max="16384" width="7.7109375" style="631"/>
  </cols>
  <sheetData>
    <row r="1" spans="1:21" ht="18.75">
      <c r="A1" s="5162" t="s">
        <v>586</v>
      </c>
      <c r="B1" s="5162"/>
      <c r="C1" s="5162"/>
      <c r="D1" s="5162"/>
      <c r="E1" s="5162"/>
      <c r="F1" s="5162"/>
      <c r="G1" s="5162"/>
      <c r="H1" s="5162"/>
      <c r="I1" s="5162"/>
      <c r="J1" s="5162"/>
      <c r="K1" s="5162"/>
      <c r="L1" s="5162"/>
      <c r="M1" s="5162"/>
      <c r="N1" s="5162"/>
      <c r="O1" s="5162"/>
    </row>
    <row r="2" spans="1:21" ht="15.75">
      <c r="A2" s="5163" t="s">
        <v>587</v>
      </c>
      <c r="B2" s="5163"/>
      <c r="C2" s="5163"/>
      <c r="D2" s="5163"/>
      <c r="E2" s="5163"/>
      <c r="F2" s="5163"/>
      <c r="G2" s="5163"/>
      <c r="H2" s="5163"/>
      <c r="I2" s="5163"/>
      <c r="J2" s="5163"/>
      <c r="K2" s="5163"/>
      <c r="L2" s="5163"/>
      <c r="M2" s="5163"/>
      <c r="N2" s="5163"/>
      <c r="O2" s="5163"/>
    </row>
    <row r="3" spans="1:21" ht="15.75">
      <c r="A3" s="5164" t="s">
        <v>588</v>
      </c>
      <c r="B3" s="5164"/>
      <c r="C3" s="632"/>
      <c r="D3" s="632"/>
      <c r="E3" s="632"/>
      <c r="F3" s="632"/>
      <c r="G3" s="632"/>
      <c r="H3" s="632"/>
      <c r="I3" s="632"/>
      <c r="J3" s="633"/>
      <c r="K3" s="633"/>
      <c r="L3" s="633"/>
      <c r="M3" s="633"/>
      <c r="N3" s="5165" t="s">
        <v>589</v>
      </c>
      <c r="O3" s="5165"/>
    </row>
    <row r="4" spans="1:21" ht="20.100000000000001" customHeight="1">
      <c r="A4" s="5166" t="s">
        <v>590</v>
      </c>
      <c r="B4" s="5169" t="s">
        <v>591</v>
      </c>
      <c r="C4" s="5172" t="s">
        <v>567</v>
      </c>
      <c r="D4" s="5174" t="s">
        <v>592</v>
      </c>
      <c r="E4" s="5174"/>
      <c r="F4" s="5174" t="s">
        <v>569</v>
      </c>
      <c r="G4" s="5174"/>
      <c r="H4" s="5175" t="s">
        <v>593</v>
      </c>
      <c r="I4" s="5176"/>
      <c r="J4" s="5159" t="s">
        <v>594</v>
      </c>
      <c r="K4" s="5160"/>
      <c r="L4" s="5160"/>
      <c r="M4" s="5160"/>
      <c r="N4" s="5160"/>
      <c r="O4" s="5161"/>
    </row>
    <row r="5" spans="1:21" ht="20.100000000000001" customHeight="1">
      <c r="A5" s="5167"/>
      <c r="B5" s="5170"/>
      <c r="C5" s="5173"/>
      <c r="D5" s="634" t="s">
        <v>572</v>
      </c>
      <c r="E5" s="634" t="s">
        <v>573</v>
      </c>
      <c r="F5" s="634" t="s">
        <v>574</v>
      </c>
      <c r="G5" s="634" t="s">
        <v>575</v>
      </c>
      <c r="H5" s="634" t="s">
        <v>576</v>
      </c>
      <c r="I5" s="634" t="s">
        <v>577</v>
      </c>
      <c r="J5" s="635"/>
      <c r="K5" s="635"/>
      <c r="L5" s="635"/>
      <c r="M5" s="635"/>
      <c r="N5" s="635"/>
      <c r="O5" s="636"/>
    </row>
    <row r="6" spans="1:21" ht="29.25" customHeight="1">
      <c r="A6" s="5168"/>
      <c r="B6" s="5171"/>
      <c r="C6" s="637" t="s">
        <v>595</v>
      </c>
      <c r="D6" s="638" t="s">
        <v>561</v>
      </c>
      <c r="E6" s="638" t="s">
        <v>562</v>
      </c>
      <c r="F6" s="638" t="s">
        <v>395</v>
      </c>
      <c r="G6" s="638" t="s">
        <v>396</v>
      </c>
      <c r="H6" s="639" t="s">
        <v>581</v>
      </c>
      <c r="I6" s="638" t="s">
        <v>596</v>
      </c>
      <c r="J6" s="638" t="s">
        <v>578</v>
      </c>
      <c r="K6" s="640" t="s">
        <v>382</v>
      </c>
      <c r="L6" s="640" t="s">
        <v>499</v>
      </c>
      <c r="M6" s="641" t="s">
        <v>597</v>
      </c>
      <c r="N6" s="641" t="s">
        <v>598</v>
      </c>
      <c r="O6" s="642" t="s">
        <v>599</v>
      </c>
    </row>
    <row r="7" spans="1:21" ht="24.95" customHeight="1">
      <c r="A7" s="643" t="s">
        <v>335</v>
      </c>
      <c r="B7" s="644" t="s">
        <v>347</v>
      </c>
      <c r="C7" s="645">
        <f t="shared" ref="C7:C18" si="0">D7+E7</f>
        <v>379</v>
      </c>
      <c r="D7" s="646">
        <v>218</v>
      </c>
      <c r="E7" s="646">
        <v>161</v>
      </c>
      <c r="F7" s="646">
        <v>288</v>
      </c>
      <c r="G7" s="646">
        <v>91</v>
      </c>
      <c r="H7" s="646">
        <v>352</v>
      </c>
      <c r="I7" s="646">
        <v>27</v>
      </c>
      <c r="J7" s="646">
        <v>16</v>
      </c>
      <c r="K7" s="646">
        <v>31</v>
      </c>
      <c r="L7" s="646">
        <v>38</v>
      </c>
      <c r="M7" s="646">
        <v>34</v>
      </c>
      <c r="N7" s="646">
        <v>225</v>
      </c>
      <c r="O7" s="646">
        <v>35</v>
      </c>
      <c r="P7" s="631">
        <f t="shared" ref="P7:P19" si="1">F7+G7</f>
        <v>379</v>
      </c>
      <c r="Q7" s="631">
        <f t="shared" ref="Q7:Q19" si="2">H7+I7</f>
        <v>379</v>
      </c>
      <c r="R7" s="631">
        <f t="shared" ref="R7:R19" si="3">J7+K7+L7+M7+N7+O7</f>
        <v>379</v>
      </c>
      <c r="S7" s="631">
        <f t="shared" ref="S7:S19" si="4">P7-C7</f>
        <v>0</v>
      </c>
      <c r="T7" s="631">
        <f t="shared" ref="T7:T19" si="5">Q7-C7</f>
        <v>0</v>
      </c>
      <c r="U7" s="631">
        <f t="shared" ref="U7:U19" si="6">R7-C7</f>
        <v>0</v>
      </c>
    </row>
    <row r="8" spans="1:21" ht="24.95" customHeight="1">
      <c r="A8" s="643" t="s">
        <v>336</v>
      </c>
      <c r="B8" s="644" t="s">
        <v>348</v>
      </c>
      <c r="C8" s="645">
        <f t="shared" si="0"/>
        <v>362</v>
      </c>
      <c r="D8" s="646">
        <v>207</v>
      </c>
      <c r="E8" s="646">
        <v>155</v>
      </c>
      <c r="F8" s="646">
        <v>255</v>
      </c>
      <c r="G8" s="646">
        <v>107</v>
      </c>
      <c r="H8" s="646">
        <v>345</v>
      </c>
      <c r="I8" s="646">
        <v>17</v>
      </c>
      <c r="J8" s="646">
        <v>5</v>
      </c>
      <c r="K8" s="646">
        <v>34</v>
      </c>
      <c r="L8" s="646">
        <v>29</v>
      </c>
      <c r="M8" s="646">
        <v>45</v>
      </c>
      <c r="N8" s="646">
        <v>214</v>
      </c>
      <c r="O8" s="646">
        <v>35</v>
      </c>
      <c r="P8" s="631">
        <f t="shared" si="1"/>
        <v>362</v>
      </c>
      <c r="Q8" s="631">
        <f t="shared" si="2"/>
        <v>362</v>
      </c>
      <c r="R8" s="631">
        <f t="shared" si="3"/>
        <v>362</v>
      </c>
      <c r="S8" s="631">
        <f t="shared" si="4"/>
        <v>0</v>
      </c>
      <c r="T8" s="631">
        <f t="shared" si="5"/>
        <v>0</v>
      </c>
      <c r="U8" s="631">
        <f t="shared" si="6"/>
        <v>0</v>
      </c>
    </row>
    <row r="9" spans="1:21" ht="24.95" customHeight="1">
      <c r="A9" s="643" t="s">
        <v>337</v>
      </c>
      <c r="B9" s="644" t="s">
        <v>349</v>
      </c>
      <c r="C9" s="645">
        <f t="shared" si="0"/>
        <v>239</v>
      </c>
      <c r="D9" s="646">
        <v>139</v>
      </c>
      <c r="E9" s="646">
        <v>100</v>
      </c>
      <c r="F9" s="646">
        <v>178</v>
      </c>
      <c r="G9" s="646">
        <v>61</v>
      </c>
      <c r="H9" s="646">
        <v>228</v>
      </c>
      <c r="I9" s="646">
        <v>11</v>
      </c>
      <c r="J9" s="646">
        <v>1</v>
      </c>
      <c r="K9" s="646">
        <v>19</v>
      </c>
      <c r="L9" s="646">
        <v>19</v>
      </c>
      <c r="M9" s="646">
        <v>20</v>
      </c>
      <c r="N9" s="646">
        <v>152</v>
      </c>
      <c r="O9" s="646">
        <v>28</v>
      </c>
      <c r="P9" s="631">
        <f t="shared" si="1"/>
        <v>239</v>
      </c>
      <c r="Q9" s="631">
        <f t="shared" si="2"/>
        <v>239</v>
      </c>
      <c r="R9" s="631">
        <f t="shared" si="3"/>
        <v>239</v>
      </c>
      <c r="S9" s="631">
        <f t="shared" si="4"/>
        <v>0</v>
      </c>
      <c r="T9" s="631">
        <f t="shared" si="5"/>
        <v>0</v>
      </c>
      <c r="U9" s="631">
        <f t="shared" si="6"/>
        <v>0</v>
      </c>
    </row>
    <row r="10" spans="1:21" ht="24.95" customHeight="1">
      <c r="A10" s="643" t="s">
        <v>338</v>
      </c>
      <c r="B10" s="644" t="s">
        <v>350</v>
      </c>
      <c r="C10" s="645">
        <f t="shared" si="0"/>
        <v>139</v>
      </c>
      <c r="D10" s="646">
        <v>86</v>
      </c>
      <c r="E10" s="646">
        <v>53</v>
      </c>
      <c r="F10" s="646">
        <v>111</v>
      </c>
      <c r="G10" s="646">
        <v>28</v>
      </c>
      <c r="H10" s="646">
        <v>133</v>
      </c>
      <c r="I10" s="646">
        <v>6</v>
      </c>
      <c r="J10" s="646">
        <v>1</v>
      </c>
      <c r="K10" s="646">
        <v>11</v>
      </c>
      <c r="L10" s="646">
        <v>12</v>
      </c>
      <c r="M10" s="646">
        <v>15</v>
      </c>
      <c r="N10" s="646">
        <v>90</v>
      </c>
      <c r="O10" s="646">
        <v>10</v>
      </c>
      <c r="P10" s="631">
        <f t="shared" si="1"/>
        <v>139</v>
      </c>
      <c r="Q10" s="631">
        <f t="shared" si="2"/>
        <v>139</v>
      </c>
      <c r="R10" s="631">
        <f t="shared" si="3"/>
        <v>139</v>
      </c>
      <c r="S10" s="631">
        <f t="shared" si="4"/>
        <v>0</v>
      </c>
      <c r="T10" s="631">
        <f t="shared" si="5"/>
        <v>0</v>
      </c>
      <c r="U10" s="631">
        <f t="shared" si="6"/>
        <v>0</v>
      </c>
    </row>
    <row r="11" spans="1:21" ht="24.95" customHeight="1">
      <c r="A11" s="643" t="s">
        <v>600</v>
      </c>
      <c r="B11" s="644" t="s">
        <v>351</v>
      </c>
      <c r="C11" s="645">
        <f t="shared" si="0"/>
        <v>97</v>
      </c>
      <c r="D11" s="646">
        <v>54</v>
      </c>
      <c r="E11" s="646">
        <v>43</v>
      </c>
      <c r="F11" s="646">
        <v>79</v>
      </c>
      <c r="G11" s="646">
        <v>18</v>
      </c>
      <c r="H11" s="646">
        <v>93</v>
      </c>
      <c r="I11" s="646">
        <v>4</v>
      </c>
      <c r="J11" s="646">
        <v>1</v>
      </c>
      <c r="K11" s="646">
        <v>6</v>
      </c>
      <c r="L11" s="646">
        <v>10</v>
      </c>
      <c r="M11" s="646">
        <v>6</v>
      </c>
      <c r="N11" s="646">
        <v>62</v>
      </c>
      <c r="O11" s="646">
        <v>12</v>
      </c>
      <c r="P11" s="631">
        <f t="shared" si="1"/>
        <v>97</v>
      </c>
      <c r="Q11" s="631">
        <f t="shared" si="2"/>
        <v>97</v>
      </c>
      <c r="R11" s="631">
        <f t="shared" si="3"/>
        <v>97</v>
      </c>
      <c r="S11" s="631">
        <f t="shared" si="4"/>
        <v>0</v>
      </c>
      <c r="T11" s="631">
        <f t="shared" si="5"/>
        <v>0</v>
      </c>
      <c r="U11" s="631">
        <f t="shared" si="6"/>
        <v>0</v>
      </c>
    </row>
    <row r="12" spans="1:21" ht="24.95" customHeight="1">
      <c r="A12" s="643" t="s">
        <v>508</v>
      </c>
      <c r="B12" s="644" t="s">
        <v>352</v>
      </c>
      <c r="C12" s="645">
        <f t="shared" si="0"/>
        <v>67</v>
      </c>
      <c r="D12" s="646">
        <v>33</v>
      </c>
      <c r="E12" s="646">
        <v>34</v>
      </c>
      <c r="F12" s="646">
        <v>57</v>
      </c>
      <c r="G12" s="646">
        <v>10</v>
      </c>
      <c r="H12" s="646">
        <v>60</v>
      </c>
      <c r="I12" s="646">
        <v>7</v>
      </c>
      <c r="J12" s="646">
        <v>1</v>
      </c>
      <c r="K12" s="646">
        <v>7</v>
      </c>
      <c r="L12" s="646">
        <v>7</v>
      </c>
      <c r="M12" s="646">
        <v>3</v>
      </c>
      <c r="N12" s="646">
        <v>39</v>
      </c>
      <c r="O12" s="646">
        <v>10</v>
      </c>
      <c r="P12" s="631">
        <f t="shared" si="1"/>
        <v>67</v>
      </c>
      <c r="Q12" s="631">
        <f t="shared" si="2"/>
        <v>67</v>
      </c>
      <c r="R12" s="631">
        <f t="shared" si="3"/>
        <v>67</v>
      </c>
      <c r="S12" s="631">
        <f t="shared" si="4"/>
        <v>0</v>
      </c>
      <c r="T12" s="631">
        <f t="shared" si="5"/>
        <v>0</v>
      </c>
      <c r="U12" s="631">
        <f t="shared" si="6"/>
        <v>0</v>
      </c>
    </row>
    <row r="13" spans="1:21" ht="24.95" customHeight="1">
      <c r="A13" s="643" t="s">
        <v>341</v>
      </c>
      <c r="B13" s="644" t="s">
        <v>353</v>
      </c>
      <c r="C13" s="645">
        <f t="shared" si="0"/>
        <v>79</v>
      </c>
      <c r="D13" s="646">
        <v>36</v>
      </c>
      <c r="E13" s="646">
        <v>43</v>
      </c>
      <c r="F13" s="646">
        <v>61</v>
      </c>
      <c r="G13" s="646">
        <v>18</v>
      </c>
      <c r="H13" s="646">
        <v>75</v>
      </c>
      <c r="I13" s="646">
        <v>4</v>
      </c>
      <c r="J13" s="646">
        <v>0</v>
      </c>
      <c r="K13" s="646">
        <v>1</v>
      </c>
      <c r="L13" s="646">
        <v>6</v>
      </c>
      <c r="M13" s="646">
        <v>7</v>
      </c>
      <c r="N13" s="646">
        <v>54</v>
      </c>
      <c r="O13" s="646">
        <v>11</v>
      </c>
      <c r="P13" s="631">
        <f t="shared" si="1"/>
        <v>79</v>
      </c>
      <c r="Q13" s="631">
        <f t="shared" si="2"/>
        <v>79</v>
      </c>
      <c r="R13" s="631">
        <f t="shared" si="3"/>
        <v>79</v>
      </c>
      <c r="S13" s="631">
        <f t="shared" si="4"/>
        <v>0</v>
      </c>
      <c r="T13" s="631">
        <f t="shared" si="5"/>
        <v>0</v>
      </c>
      <c r="U13" s="631">
        <f t="shared" si="6"/>
        <v>0</v>
      </c>
    </row>
    <row r="14" spans="1:21" ht="24.95" customHeight="1">
      <c r="A14" s="643" t="s">
        <v>509</v>
      </c>
      <c r="B14" s="644" t="s">
        <v>354</v>
      </c>
      <c r="C14" s="645">
        <f t="shared" si="0"/>
        <v>201</v>
      </c>
      <c r="D14" s="646">
        <v>92</v>
      </c>
      <c r="E14" s="646">
        <v>109</v>
      </c>
      <c r="F14" s="646">
        <v>155</v>
      </c>
      <c r="G14" s="646">
        <v>46</v>
      </c>
      <c r="H14" s="646">
        <v>193</v>
      </c>
      <c r="I14" s="646">
        <v>8</v>
      </c>
      <c r="J14" s="646">
        <v>1</v>
      </c>
      <c r="K14" s="646">
        <v>13</v>
      </c>
      <c r="L14" s="646">
        <v>15</v>
      </c>
      <c r="M14" s="646">
        <v>15</v>
      </c>
      <c r="N14" s="646">
        <v>128</v>
      </c>
      <c r="O14" s="646">
        <v>29</v>
      </c>
      <c r="P14" s="631">
        <f t="shared" si="1"/>
        <v>201</v>
      </c>
      <c r="Q14" s="631">
        <f t="shared" si="2"/>
        <v>201</v>
      </c>
      <c r="R14" s="631">
        <f t="shared" si="3"/>
        <v>201</v>
      </c>
      <c r="S14" s="631">
        <f t="shared" si="4"/>
        <v>0</v>
      </c>
      <c r="T14" s="631">
        <f t="shared" si="5"/>
        <v>0</v>
      </c>
      <c r="U14" s="631">
        <f t="shared" si="6"/>
        <v>0</v>
      </c>
    </row>
    <row r="15" spans="1:21" ht="24.95" customHeight="1">
      <c r="A15" s="643" t="s">
        <v>343</v>
      </c>
      <c r="B15" s="644" t="s">
        <v>355</v>
      </c>
      <c r="C15" s="645">
        <f t="shared" si="0"/>
        <v>130</v>
      </c>
      <c r="D15" s="646">
        <v>69</v>
      </c>
      <c r="E15" s="646">
        <v>61</v>
      </c>
      <c r="F15" s="646">
        <v>99</v>
      </c>
      <c r="G15" s="646">
        <v>31</v>
      </c>
      <c r="H15" s="646">
        <v>119</v>
      </c>
      <c r="I15" s="646">
        <v>11</v>
      </c>
      <c r="J15" s="646">
        <v>4</v>
      </c>
      <c r="K15" s="646">
        <v>11</v>
      </c>
      <c r="L15" s="646">
        <v>7</v>
      </c>
      <c r="M15" s="646">
        <v>9</v>
      </c>
      <c r="N15" s="646">
        <v>82</v>
      </c>
      <c r="O15" s="646">
        <v>17</v>
      </c>
      <c r="P15" s="631">
        <f t="shared" si="1"/>
        <v>130</v>
      </c>
      <c r="Q15" s="631">
        <f t="shared" si="2"/>
        <v>130</v>
      </c>
      <c r="R15" s="631">
        <f t="shared" si="3"/>
        <v>130</v>
      </c>
      <c r="S15" s="631">
        <f t="shared" si="4"/>
        <v>0</v>
      </c>
      <c r="T15" s="631">
        <f t="shared" si="5"/>
        <v>0</v>
      </c>
      <c r="U15" s="631">
        <f t="shared" si="6"/>
        <v>0</v>
      </c>
    </row>
    <row r="16" spans="1:21" ht="24.95" customHeight="1">
      <c r="A16" s="643" t="s">
        <v>344</v>
      </c>
      <c r="B16" s="644" t="s">
        <v>356</v>
      </c>
      <c r="C16" s="645">
        <f t="shared" si="0"/>
        <v>116</v>
      </c>
      <c r="D16" s="646">
        <v>60</v>
      </c>
      <c r="E16" s="646">
        <v>56</v>
      </c>
      <c r="F16" s="646">
        <v>89</v>
      </c>
      <c r="G16" s="646">
        <v>27</v>
      </c>
      <c r="H16" s="646">
        <v>109</v>
      </c>
      <c r="I16" s="646">
        <v>7</v>
      </c>
      <c r="J16" s="646">
        <v>3</v>
      </c>
      <c r="K16" s="646">
        <v>6</v>
      </c>
      <c r="L16" s="646">
        <v>10</v>
      </c>
      <c r="M16" s="646">
        <v>13</v>
      </c>
      <c r="N16" s="646">
        <v>74</v>
      </c>
      <c r="O16" s="646">
        <v>10</v>
      </c>
      <c r="P16" s="631">
        <f t="shared" si="1"/>
        <v>116</v>
      </c>
      <c r="Q16" s="631">
        <f t="shared" si="2"/>
        <v>116</v>
      </c>
      <c r="R16" s="631">
        <f t="shared" si="3"/>
        <v>116</v>
      </c>
      <c r="S16" s="631">
        <f t="shared" si="4"/>
        <v>0</v>
      </c>
      <c r="T16" s="631">
        <f t="shared" si="5"/>
        <v>0</v>
      </c>
      <c r="U16" s="631">
        <f t="shared" si="6"/>
        <v>0</v>
      </c>
    </row>
    <row r="17" spans="1:21" ht="24.95" customHeight="1">
      <c r="A17" s="643" t="s">
        <v>345</v>
      </c>
      <c r="B17" s="644" t="s">
        <v>357</v>
      </c>
      <c r="C17" s="645">
        <f t="shared" si="0"/>
        <v>149</v>
      </c>
      <c r="D17" s="646">
        <v>76</v>
      </c>
      <c r="E17" s="646">
        <v>73</v>
      </c>
      <c r="F17" s="646">
        <v>108</v>
      </c>
      <c r="G17" s="646">
        <v>41</v>
      </c>
      <c r="H17" s="646">
        <v>140</v>
      </c>
      <c r="I17" s="646">
        <v>9</v>
      </c>
      <c r="J17" s="646">
        <v>2</v>
      </c>
      <c r="K17" s="646">
        <v>5</v>
      </c>
      <c r="L17" s="646">
        <v>11</v>
      </c>
      <c r="M17" s="646">
        <v>11</v>
      </c>
      <c r="N17" s="646">
        <v>102</v>
      </c>
      <c r="O17" s="646">
        <v>18</v>
      </c>
      <c r="P17" s="631">
        <f t="shared" si="1"/>
        <v>149</v>
      </c>
      <c r="Q17" s="631">
        <f t="shared" si="2"/>
        <v>149</v>
      </c>
      <c r="R17" s="631">
        <f t="shared" si="3"/>
        <v>149</v>
      </c>
      <c r="S17" s="631">
        <f t="shared" si="4"/>
        <v>0</v>
      </c>
      <c r="T17" s="631">
        <f t="shared" si="5"/>
        <v>0</v>
      </c>
      <c r="U17" s="631">
        <f t="shared" si="6"/>
        <v>0</v>
      </c>
    </row>
    <row r="18" spans="1:21" ht="24.95" customHeight="1" thickBot="1">
      <c r="A18" s="643" t="s">
        <v>346</v>
      </c>
      <c r="B18" s="644" t="s">
        <v>358</v>
      </c>
      <c r="C18" s="645">
        <f t="shared" si="0"/>
        <v>232</v>
      </c>
      <c r="D18" s="646">
        <v>121</v>
      </c>
      <c r="E18" s="646">
        <v>111</v>
      </c>
      <c r="F18" s="646">
        <v>163</v>
      </c>
      <c r="G18" s="646">
        <v>69</v>
      </c>
      <c r="H18" s="646">
        <v>219</v>
      </c>
      <c r="I18" s="646">
        <v>13</v>
      </c>
      <c r="J18" s="646">
        <v>2</v>
      </c>
      <c r="K18" s="646">
        <v>13</v>
      </c>
      <c r="L18" s="646">
        <v>26</v>
      </c>
      <c r="M18" s="646">
        <v>18</v>
      </c>
      <c r="N18" s="646">
        <v>153</v>
      </c>
      <c r="O18" s="646">
        <v>20</v>
      </c>
      <c r="P18" s="631">
        <f t="shared" si="1"/>
        <v>232</v>
      </c>
      <c r="Q18" s="631">
        <f t="shared" si="2"/>
        <v>232</v>
      </c>
      <c r="R18" s="631">
        <f t="shared" si="3"/>
        <v>232</v>
      </c>
      <c r="S18" s="631">
        <f t="shared" si="4"/>
        <v>0</v>
      </c>
      <c r="T18" s="631">
        <f t="shared" si="5"/>
        <v>0</v>
      </c>
      <c r="U18" s="631">
        <f t="shared" si="6"/>
        <v>0</v>
      </c>
    </row>
    <row r="19" spans="1:21" ht="24.95" customHeight="1">
      <c r="A19" s="647" t="s">
        <v>95</v>
      </c>
      <c r="B19" s="648" t="s">
        <v>96</v>
      </c>
      <c r="C19" s="649">
        <f t="shared" ref="C19:O19" si="7">SUM(C7:C18)</f>
        <v>2190</v>
      </c>
      <c r="D19" s="649">
        <f t="shared" si="7"/>
        <v>1191</v>
      </c>
      <c r="E19" s="649">
        <f t="shared" si="7"/>
        <v>999</v>
      </c>
      <c r="F19" s="649">
        <f t="shared" si="7"/>
        <v>1643</v>
      </c>
      <c r="G19" s="649">
        <f t="shared" si="7"/>
        <v>547</v>
      </c>
      <c r="H19" s="649">
        <f t="shared" si="7"/>
        <v>2066</v>
      </c>
      <c r="I19" s="649">
        <f t="shared" si="7"/>
        <v>124</v>
      </c>
      <c r="J19" s="649">
        <f t="shared" si="7"/>
        <v>37</v>
      </c>
      <c r="K19" s="649">
        <f t="shared" si="7"/>
        <v>157</v>
      </c>
      <c r="L19" s="649">
        <f t="shared" si="7"/>
        <v>190</v>
      </c>
      <c r="M19" s="649">
        <f t="shared" si="7"/>
        <v>196</v>
      </c>
      <c r="N19" s="649">
        <f t="shared" si="7"/>
        <v>1375</v>
      </c>
      <c r="O19" s="649">
        <f t="shared" si="7"/>
        <v>235</v>
      </c>
      <c r="P19" s="631">
        <f t="shared" si="1"/>
        <v>2190</v>
      </c>
      <c r="Q19" s="631">
        <f t="shared" si="2"/>
        <v>2190</v>
      </c>
      <c r="R19" s="631">
        <f t="shared" si="3"/>
        <v>2190</v>
      </c>
      <c r="S19" s="631">
        <f t="shared" si="4"/>
        <v>0</v>
      </c>
      <c r="T19" s="631">
        <f t="shared" si="5"/>
        <v>0</v>
      </c>
      <c r="U19" s="631">
        <f t="shared" si="6"/>
        <v>0</v>
      </c>
    </row>
  </sheetData>
  <mergeCells count="11">
    <mergeCell ref="J4:O4"/>
    <mergeCell ref="A1:O1"/>
    <mergeCell ref="A2:O2"/>
    <mergeCell ref="A3:B3"/>
    <mergeCell ref="N3:O3"/>
    <mergeCell ref="A4:A6"/>
    <mergeCell ref="B4:B6"/>
    <mergeCell ref="C4:C5"/>
    <mergeCell ref="D4:E4"/>
    <mergeCell ref="F4:G4"/>
    <mergeCell ref="H4:I4"/>
  </mergeCells>
  <printOptions horizontalCentered="1" verticalCentered="1"/>
  <pageMargins left="0.74803149606299213" right="0.74803149606299213" top="0.98425196850393704" bottom="0.98425196850393704" header="0.51181102362204722" footer="0.51181102362204722"/>
  <pageSetup paperSize="9" scale="90" orientation="landscape"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62962-9A93-4989-BE7D-F0F68A8EEF90}">
  <dimension ref="A1:O43"/>
  <sheetViews>
    <sheetView showGridLines="0" zoomScaleNormal="100" workbookViewId="0">
      <selection activeCell="C9" sqref="C9"/>
    </sheetView>
  </sheetViews>
  <sheetFormatPr defaultColWidth="7.7109375" defaultRowHeight="18.75"/>
  <cols>
    <col min="1" max="1" width="14" style="207" customWidth="1"/>
    <col min="2" max="6" width="12.85546875" style="274" customWidth="1"/>
    <col min="7" max="7" width="12.85546875" style="438" customWidth="1"/>
    <col min="8" max="9" width="5" style="207" hidden="1" customWidth="1"/>
    <col min="10" max="10" width="9.42578125" style="440" customWidth="1"/>
    <col min="11" max="227" width="9.42578125" style="207" customWidth="1"/>
    <col min="228" max="16384" width="7.7109375" style="207"/>
  </cols>
  <sheetData>
    <row r="1" spans="1:15" ht="22.5" customHeight="1">
      <c r="A1" s="5146" t="s">
        <v>601</v>
      </c>
      <c r="B1" s="5146"/>
      <c r="C1" s="5146"/>
      <c r="D1" s="5146"/>
      <c r="E1" s="5146"/>
      <c r="F1" s="5146"/>
      <c r="G1" s="5146"/>
      <c r="H1" s="650"/>
      <c r="I1" s="650"/>
      <c r="J1" s="650"/>
      <c r="K1" s="650"/>
      <c r="L1" s="650"/>
      <c r="M1" s="650"/>
      <c r="N1" s="650"/>
      <c r="O1" s="650"/>
    </row>
    <row r="2" spans="1:15" ht="15.95" customHeight="1">
      <c r="A2" s="5080" t="s">
        <v>602</v>
      </c>
      <c r="B2" s="5080"/>
      <c r="C2" s="5080"/>
      <c r="D2" s="5080"/>
      <c r="E2" s="5080"/>
      <c r="F2" s="5080"/>
      <c r="G2" s="5080"/>
      <c r="H2" s="651"/>
      <c r="I2" s="651"/>
      <c r="J2" s="651"/>
      <c r="K2" s="651"/>
      <c r="L2" s="651"/>
      <c r="M2" s="651"/>
      <c r="N2" s="651"/>
      <c r="O2" s="651"/>
    </row>
    <row r="3" spans="1:15">
      <c r="A3" s="409" t="s">
        <v>603</v>
      </c>
      <c r="B3" s="278"/>
      <c r="C3" s="278"/>
      <c r="D3" s="278"/>
      <c r="E3" s="278"/>
      <c r="F3" s="278"/>
      <c r="G3" s="410" t="s">
        <v>604</v>
      </c>
    </row>
    <row r="4" spans="1:15" ht="15.6" customHeight="1">
      <c r="A4" s="411"/>
      <c r="B4" s="412"/>
      <c r="C4" s="5069">
        <v>2010</v>
      </c>
      <c r="D4" s="5069">
        <v>2011</v>
      </c>
      <c r="E4" s="5069">
        <v>2012</v>
      </c>
      <c r="F4" s="5069">
        <v>2013</v>
      </c>
      <c r="G4" s="5069">
        <v>2014</v>
      </c>
      <c r="H4" s="413"/>
      <c r="I4" s="413"/>
    </row>
    <row r="5" spans="1:15" ht="15.6" customHeight="1">
      <c r="A5" s="414" t="s">
        <v>147</v>
      </c>
      <c r="B5" s="415" t="s">
        <v>148</v>
      </c>
      <c r="C5" s="5102"/>
      <c r="D5" s="5102"/>
      <c r="E5" s="5102"/>
      <c r="F5" s="5102"/>
      <c r="G5" s="5102"/>
      <c r="H5" s="416"/>
      <c r="I5" s="416"/>
    </row>
    <row r="6" spans="1:15" ht="15.6" customHeight="1">
      <c r="A6" s="417"/>
      <c r="B6" s="418"/>
      <c r="C6" s="5070"/>
      <c r="D6" s="5070"/>
      <c r="E6" s="5070"/>
      <c r="F6" s="5070"/>
      <c r="G6" s="5070"/>
      <c r="H6" s="419"/>
      <c r="I6" s="419"/>
    </row>
    <row r="7" spans="1:15" ht="20.100000000000001" hidden="1" customHeight="1">
      <c r="A7" s="420" t="s">
        <v>55</v>
      </c>
      <c r="B7" s="421" t="s">
        <v>56</v>
      </c>
      <c r="C7" s="652"/>
      <c r="D7" s="652"/>
      <c r="E7" s="652"/>
      <c r="F7" s="652"/>
      <c r="G7" s="653"/>
      <c r="H7" s="229"/>
      <c r="I7" s="229"/>
    </row>
    <row r="8" spans="1:15" ht="20.100000000000001" hidden="1" customHeight="1">
      <c r="A8" s="420" t="s">
        <v>158</v>
      </c>
      <c r="B8" s="421" t="s">
        <v>58</v>
      </c>
      <c r="C8" s="652"/>
      <c r="D8" s="652"/>
      <c r="E8" s="652"/>
      <c r="F8" s="652"/>
      <c r="G8" s="653"/>
      <c r="H8" s="229"/>
      <c r="I8" s="229"/>
    </row>
    <row r="9" spans="1:15" ht="20.100000000000001" hidden="1" customHeight="1">
      <c r="A9" s="420" t="s">
        <v>59</v>
      </c>
      <c r="B9" s="421" t="s">
        <v>60</v>
      </c>
      <c r="C9" s="652"/>
      <c r="D9" s="652"/>
      <c r="E9" s="652"/>
      <c r="F9" s="652"/>
      <c r="G9" s="653"/>
      <c r="H9" s="229"/>
      <c r="I9" s="229"/>
    </row>
    <row r="10" spans="1:15" ht="20.100000000000001" hidden="1" customHeight="1">
      <c r="A10" s="420" t="s">
        <v>61</v>
      </c>
      <c r="B10" s="421" t="s">
        <v>62</v>
      </c>
      <c r="C10" s="652"/>
      <c r="D10" s="652"/>
      <c r="E10" s="652"/>
      <c r="F10" s="652"/>
      <c r="G10" s="653"/>
      <c r="H10" s="229"/>
      <c r="I10" s="229"/>
    </row>
    <row r="11" spans="1:15" ht="20.100000000000001" customHeight="1">
      <c r="A11" s="420" t="s">
        <v>61</v>
      </c>
      <c r="B11" s="421" t="s">
        <v>62</v>
      </c>
      <c r="C11" s="654">
        <v>0</v>
      </c>
      <c r="D11" s="654">
        <v>0</v>
      </c>
      <c r="E11" s="654">
        <v>0</v>
      </c>
      <c r="F11" s="654">
        <v>1</v>
      </c>
      <c r="G11" s="655">
        <v>1</v>
      </c>
      <c r="H11" s="229"/>
      <c r="I11" s="229"/>
    </row>
    <row r="12" spans="1:15" ht="20.100000000000001" customHeight="1">
      <c r="A12" s="420" t="s">
        <v>160</v>
      </c>
      <c r="B12" s="421" t="s">
        <v>64</v>
      </c>
      <c r="C12" s="654">
        <v>0</v>
      </c>
      <c r="D12" s="654">
        <v>0</v>
      </c>
      <c r="E12" s="654">
        <v>0</v>
      </c>
      <c r="F12" s="654">
        <v>0</v>
      </c>
      <c r="G12" s="655">
        <v>0</v>
      </c>
      <c r="H12" s="229"/>
      <c r="I12" s="229"/>
    </row>
    <row r="13" spans="1:15" ht="20.100000000000001" customHeight="1">
      <c r="A13" s="420" t="s">
        <v>65</v>
      </c>
      <c r="B13" s="421" t="s">
        <v>66</v>
      </c>
      <c r="C13" s="654">
        <v>0</v>
      </c>
      <c r="D13" s="654">
        <v>0</v>
      </c>
      <c r="E13" s="654">
        <v>0</v>
      </c>
      <c r="F13" s="654">
        <v>0</v>
      </c>
      <c r="G13" s="655">
        <v>0</v>
      </c>
      <c r="H13" s="229"/>
      <c r="I13" s="229"/>
    </row>
    <row r="14" spans="1:15" ht="20.100000000000001" hidden="1" customHeight="1">
      <c r="A14" s="420" t="s">
        <v>161</v>
      </c>
      <c r="B14" s="421" t="s">
        <v>68</v>
      </c>
      <c r="C14" s="654"/>
      <c r="D14" s="654"/>
      <c r="E14" s="654"/>
      <c r="F14" s="654"/>
      <c r="G14" s="655"/>
      <c r="H14" s="229"/>
      <c r="I14" s="229"/>
    </row>
    <row r="15" spans="1:15" ht="20.100000000000001" hidden="1" customHeight="1">
      <c r="A15" s="420" t="s">
        <v>69</v>
      </c>
      <c r="B15" s="421" t="s">
        <v>70</v>
      </c>
      <c r="C15" s="654"/>
      <c r="D15" s="654"/>
      <c r="E15" s="654"/>
      <c r="F15" s="654"/>
      <c r="G15" s="655"/>
      <c r="H15" s="229"/>
      <c r="I15" s="229"/>
    </row>
    <row r="16" spans="1:15" ht="20.100000000000001" hidden="1" customHeight="1">
      <c r="A16" s="420" t="s">
        <v>71</v>
      </c>
      <c r="B16" s="421" t="s">
        <v>72</v>
      </c>
      <c r="C16" s="654"/>
      <c r="D16" s="654"/>
      <c r="E16" s="654"/>
      <c r="F16" s="654"/>
      <c r="G16" s="655"/>
      <c r="H16" s="229"/>
      <c r="I16" s="229"/>
    </row>
    <row r="17" spans="1:9" ht="20.100000000000001" customHeight="1">
      <c r="A17" s="420" t="s">
        <v>73</v>
      </c>
      <c r="B17" s="421" t="s">
        <v>74</v>
      </c>
      <c r="C17" s="654">
        <v>2</v>
      </c>
      <c r="D17" s="654">
        <v>1</v>
      </c>
      <c r="E17" s="654">
        <v>1</v>
      </c>
      <c r="F17" s="654">
        <v>3</v>
      </c>
      <c r="G17" s="655">
        <v>0</v>
      </c>
      <c r="H17" s="229"/>
      <c r="I17" s="229"/>
    </row>
    <row r="18" spans="1:9" ht="20.100000000000001" customHeight="1">
      <c r="A18" s="424" t="s">
        <v>162</v>
      </c>
      <c r="B18" s="425" t="s">
        <v>76</v>
      </c>
      <c r="C18" s="654">
        <v>0</v>
      </c>
      <c r="D18" s="654">
        <v>0</v>
      </c>
      <c r="E18" s="654">
        <v>0</v>
      </c>
      <c r="F18" s="654">
        <v>1</v>
      </c>
      <c r="G18" s="655">
        <v>0</v>
      </c>
      <c r="H18" s="229"/>
      <c r="I18" s="229"/>
    </row>
    <row r="19" spans="1:9" ht="20.100000000000001" hidden="1" customHeight="1">
      <c r="A19" s="420" t="s">
        <v>77</v>
      </c>
      <c r="B19" s="421" t="s">
        <v>78</v>
      </c>
      <c r="C19" s="654"/>
      <c r="D19" s="654"/>
      <c r="E19" s="654"/>
      <c r="F19" s="654"/>
      <c r="G19" s="655"/>
      <c r="H19" s="229"/>
      <c r="I19" s="229"/>
    </row>
    <row r="20" spans="1:9" ht="20.100000000000001" hidden="1" customHeight="1">
      <c r="A20" s="420" t="s">
        <v>79</v>
      </c>
      <c r="B20" s="421" t="s">
        <v>80</v>
      </c>
      <c r="C20" s="654"/>
      <c r="D20" s="654"/>
      <c r="E20" s="654"/>
      <c r="F20" s="654"/>
      <c r="G20" s="655"/>
      <c r="H20" s="229"/>
      <c r="I20" s="229"/>
    </row>
    <row r="21" spans="1:9" ht="20.100000000000001" hidden="1" customHeight="1">
      <c r="A21" s="420" t="s">
        <v>164</v>
      </c>
      <c r="B21" s="421" t="s">
        <v>82</v>
      </c>
      <c r="C21" s="654"/>
      <c r="D21" s="654"/>
      <c r="E21" s="654"/>
      <c r="F21" s="654"/>
      <c r="G21" s="655"/>
      <c r="H21" s="229"/>
      <c r="I21" s="229"/>
    </row>
    <row r="22" spans="1:9" ht="20.100000000000001" customHeight="1">
      <c r="A22" s="420" t="s">
        <v>83</v>
      </c>
      <c r="B22" s="421" t="s">
        <v>84</v>
      </c>
      <c r="C22" s="654">
        <v>6</v>
      </c>
      <c r="D22" s="654">
        <v>6</v>
      </c>
      <c r="E22" s="654">
        <v>7</v>
      </c>
      <c r="F22" s="654">
        <v>8</v>
      </c>
      <c r="G22" s="655">
        <v>9</v>
      </c>
      <c r="H22" s="229"/>
      <c r="I22" s="229"/>
    </row>
    <row r="23" spans="1:9" ht="20.100000000000001" hidden="1" customHeight="1">
      <c r="A23" s="420" t="s">
        <v>85</v>
      </c>
      <c r="B23" s="421" t="s">
        <v>86</v>
      </c>
      <c r="C23" s="654"/>
      <c r="D23" s="654"/>
      <c r="E23" s="654"/>
      <c r="F23" s="654"/>
      <c r="G23" s="655"/>
      <c r="H23" s="229"/>
      <c r="I23" s="229"/>
    </row>
    <row r="24" spans="1:9" ht="20.100000000000001" hidden="1" customHeight="1">
      <c r="A24" s="420" t="s">
        <v>165</v>
      </c>
      <c r="B24" s="421" t="s">
        <v>88</v>
      </c>
      <c r="C24" s="654"/>
      <c r="D24" s="654"/>
      <c r="E24" s="654"/>
      <c r="F24" s="654"/>
      <c r="G24" s="655"/>
      <c r="H24" s="229"/>
      <c r="I24" s="229"/>
    </row>
    <row r="25" spans="1:9" ht="20.100000000000001" hidden="1" customHeight="1">
      <c r="A25" s="420" t="s">
        <v>89</v>
      </c>
      <c r="B25" s="421" t="s">
        <v>90</v>
      </c>
      <c r="C25" s="654"/>
      <c r="D25" s="654"/>
      <c r="E25" s="654"/>
      <c r="F25" s="654"/>
      <c r="G25" s="655"/>
      <c r="H25" s="229"/>
      <c r="I25" s="229"/>
    </row>
    <row r="26" spans="1:9" ht="20.100000000000001" hidden="1" customHeight="1">
      <c r="A26" s="426" t="s">
        <v>91</v>
      </c>
      <c r="B26" s="427" t="s">
        <v>92</v>
      </c>
      <c r="C26" s="654"/>
      <c r="D26" s="654"/>
      <c r="E26" s="654"/>
      <c r="F26" s="654"/>
      <c r="G26" s="655"/>
      <c r="H26" s="229"/>
      <c r="I26" s="229"/>
    </row>
    <row r="27" spans="1:9" ht="20.100000000000001" hidden="1" customHeight="1" thickBot="1">
      <c r="A27" s="428" t="s">
        <v>93</v>
      </c>
      <c r="B27" s="429" t="s">
        <v>94</v>
      </c>
      <c r="C27" s="654"/>
      <c r="D27" s="654"/>
      <c r="E27" s="654"/>
      <c r="F27" s="654"/>
      <c r="G27" s="655"/>
      <c r="H27" s="229"/>
      <c r="I27" s="229"/>
    </row>
    <row r="28" spans="1:9" ht="20.100000000000001" customHeight="1" thickBot="1">
      <c r="A28" s="426" t="s">
        <v>59</v>
      </c>
      <c r="B28" s="427" t="s">
        <v>60</v>
      </c>
      <c r="C28" s="654">
        <v>0</v>
      </c>
      <c r="D28" s="654">
        <v>0</v>
      </c>
      <c r="E28" s="654">
        <v>0</v>
      </c>
      <c r="F28" s="654">
        <v>0</v>
      </c>
      <c r="G28" s="655">
        <v>1</v>
      </c>
      <c r="H28" s="243"/>
      <c r="I28" s="243"/>
    </row>
    <row r="29" spans="1:9" ht="20.100000000000001" customHeight="1">
      <c r="A29" s="432" t="s">
        <v>95</v>
      </c>
      <c r="B29" s="433" t="s">
        <v>168</v>
      </c>
      <c r="C29" s="652">
        <f>SUM(C7:C28)</f>
        <v>8</v>
      </c>
      <c r="D29" s="652">
        <f>SUM(D7:D28)</f>
        <v>7</v>
      </c>
      <c r="E29" s="652">
        <f>SUM(E7:E28)</f>
        <v>8</v>
      </c>
      <c r="F29" s="652">
        <f>SUM(F7:F28)</f>
        <v>13</v>
      </c>
      <c r="G29" s="652">
        <f>SUM(G7:G28)</f>
        <v>11</v>
      </c>
      <c r="H29" s="435"/>
      <c r="I29" s="435"/>
    </row>
    <row r="30" spans="1:9" ht="20.100000000000001" hidden="1" customHeight="1">
      <c r="A30" s="5095" t="s">
        <v>432</v>
      </c>
      <c r="B30" s="5096"/>
      <c r="C30" s="5097">
        <f>C29/C32*100000</f>
        <v>3.2248607091960486E-2</v>
      </c>
      <c r="D30" s="5097">
        <f>D29/D32*100000</f>
        <v>2.7587824657461686E-2</v>
      </c>
      <c r="E30" s="5097">
        <f>E29/E32*100000</f>
        <v>2.948007067994346E-2</v>
      </c>
      <c r="F30" s="5097">
        <f>F29/F32*100000</f>
        <v>4.5812790261469449E-2</v>
      </c>
      <c r="G30" s="5097">
        <f>G29/G32*100000</f>
        <v>3.7676529525811762E-2</v>
      </c>
      <c r="H30" s="436"/>
      <c r="I30" s="436"/>
    </row>
    <row r="31" spans="1:9" ht="20.100000000000001" hidden="1" customHeight="1">
      <c r="A31" s="5099" t="s">
        <v>453</v>
      </c>
      <c r="B31" s="5100"/>
      <c r="C31" s="5098"/>
      <c r="D31" s="5098"/>
      <c r="E31" s="5098"/>
      <c r="F31" s="5098"/>
      <c r="G31" s="5098"/>
      <c r="H31" s="437"/>
      <c r="I31" s="437"/>
    </row>
    <row r="32" spans="1:9" ht="39" hidden="1" customHeight="1">
      <c r="B32" s="246"/>
      <c r="C32" s="438">
        <v>24807273</v>
      </c>
      <c r="D32" s="438">
        <v>25373512</v>
      </c>
      <c r="E32" s="438">
        <v>27136977</v>
      </c>
      <c r="F32" s="438">
        <v>28376355</v>
      </c>
      <c r="G32" s="439">
        <v>29195895</v>
      </c>
      <c r="H32" s="217"/>
      <c r="I32" s="217"/>
    </row>
    <row r="33" spans="1:9" ht="14.1" customHeight="1">
      <c r="A33" s="656" t="s">
        <v>605</v>
      </c>
      <c r="B33" s="246"/>
      <c r="C33" s="246"/>
      <c r="D33" s="246"/>
      <c r="E33" s="246"/>
      <c r="F33" s="246"/>
      <c r="G33" s="657" t="s">
        <v>606</v>
      </c>
      <c r="H33" s="217"/>
      <c r="I33" s="217"/>
    </row>
    <row r="34" spans="1:9" ht="14.1" customHeight="1">
      <c r="A34" s="217"/>
      <c r="B34" s="246"/>
      <c r="C34" s="246"/>
      <c r="D34" s="246"/>
      <c r="E34" s="246"/>
      <c r="F34" s="246"/>
      <c r="H34" s="217"/>
      <c r="I34" s="217"/>
    </row>
    <row r="35" spans="1:9" ht="14.1" customHeight="1">
      <c r="B35" s="246"/>
      <c r="C35" s="246"/>
      <c r="D35" s="246"/>
      <c r="E35" s="246"/>
      <c r="F35" s="246"/>
      <c r="H35" s="217"/>
      <c r="I35" s="217"/>
    </row>
    <row r="36" spans="1:9" ht="14.1" customHeight="1">
      <c r="B36" s="246"/>
      <c r="C36" s="246"/>
      <c r="D36" s="246"/>
      <c r="E36" s="246"/>
      <c r="F36" s="246"/>
      <c r="H36" s="217"/>
      <c r="I36" s="217"/>
    </row>
    <row r="37" spans="1:9" ht="14.1" customHeight="1">
      <c r="B37" s="246"/>
      <c r="C37" s="246"/>
      <c r="D37" s="246"/>
      <c r="E37" s="246"/>
      <c r="F37" s="246"/>
      <c r="H37" s="217"/>
      <c r="I37" s="217"/>
    </row>
    <row r="38" spans="1:9" ht="14.1" customHeight="1">
      <c r="B38" s="246"/>
      <c r="C38" s="246"/>
      <c r="D38" s="246"/>
      <c r="E38" s="246"/>
      <c r="F38" s="246"/>
      <c r="H38" s="217"/>
      <c r="I38" s="217"/>
    </row>
    <row r="39" spans="1:9" ht="14.1" customHeight="1">
      <c r="B39" s="246"/>
      <c r="C39" s="246"/>
      <c r="D39" s="246"/>
      <c r="E39" s="246"/>
      <c r="F39" s="246"/>
      <c r="H39" s="217"/>
      <c r="I39" s="217"/>
    </row>
    <row r="40" spans="1:9" ht="14.1" customHeight="1">
      <c r="B40" s="246"/>
      <c r="C40" s="246"/>
      <c r="D40" s="246"/>
      <c r="E40" s="246"/>
      <c r="F40" s="246"/>
      <c r="H40" s="217"/>
      <c r="I40" s="217"/>
    </row>
    <row r="41" spans="1:9" ht="14.1" customHeight="1"/>
    <row r="42" spans="1:9" ht="14.1" customHeight="1"/>
    <row r="43" spans="1:9" ht="14.1" customHeight="1"/>
  </sheetData>
  <mergeCells count="14">
    <mergeCell ref="G30:G31"/>
    <mergeCell ref="A31:B31"/>
    <mergeCell ref="A1:G1"/>
    <mergeCell ref="A2:G2"/>
    <mergeCell ref="C4:C6"/>
    <mergeCell ref="D4:D6"/>
    <mergeCell ref="E4:E6"/>
    <mergeCell ref="F4:F6"/>
    <mergeCell ref="G4:G6"/>
    <mergeCell ref="A30:B30"/>
    <mergeCell ref="C30:C31"/>
    <mergeCell ref="D30:D31"/>
    <mergeCell ref="E30:E31"/>
    <mergeCell ref="F30:F31"/>
  </mergeCells>
  <printOptions horizontalCentered="1" verticalCentered="1" gridLinesSet="0"/>
  <pageMargins left="0.19685039370078741" right="0.19685039370078741" top="0.59055118110236227" bottom="0.39370078740157483" header="0.51181102362204722" footer="0.51181102362204722"/>
  <pageSetup paperSize="9" scale="90" orientation="landscape" horizontalDpi="4294967292" verticalDpi="4294967292"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4023F-37C6-43EC-91C4-4C485752F641}">
  <dimension ref="A1:U55"/>
  <sheetViews>
    <sheetView showGridLines="0" showRuler="0" zoomScaleNormal="100" workbookViewId="0">
      <selection activeCell="C9" sqref="C9"/>
    </sheetView>
  </sheetViews>
  <sheetFormatPr defaultColWidth="7.7109375" defaultRowHeight="15.75"/>
  <cols>
    <col min="1" max="1" width="13.28515625" style="207" customWidth="1"/>
    <col min="2" max="2" width="12.42578125" style="207" customWidth="1"/>
    <col min="3" max="3" width="7.5703125" style="207" customWidth="1"/>
    <col min="4" max="4" width="9" style="207" customWidth="1"/>
    <col min="5" max="5" width="8.42578125" style="207" customWidth="1"/>
    <col min="6" max="6" width="7.5703125" style="207" customWidth="1"/>
    <col min="7" max="8" width="8.42578125" style="207" customWidth="1"/>
    <col min="9" max="9" width="7.5703125" style="207" customWidth="1"/>
    <col min="10" max="11" width="8.42578125" style="217" customWidth="1"/>
    <col min="12" max="12" width="7.5703125" style="217" customWidth="1"/>
    <col min="13" max="13" width="8.28515625" style="217" customWidth="1"/>
    <col min="14" max="14" width="8.42578125" style="217" customWidth="1"/>
    <col min="15" max="256" width="9.42578125" style="207" customWidth="1"/>
    <col min="257" max="257" width="13.28515625" style="207" customWidth="1"/>
    <col min="258" max="258" width="12.42578125" style="207" customWidth="1"/>
    <col min="259" max="259" width="7.5703125" style="207" customWidth="1"/>
    <col min="260" max="260" width="9" style="207" customWidth="1"/>
    <col min="261" max="261" width="8.42578125" style="207" customWidth="1"/>
    <col min="262" max="262" width="7.5703125" style="207" customWidth="1"/>
    <col min="263" max="264" width="8.42578125" style="207" customWidth="1"/>
    <col min="265" max="265" width="7.5703125" style="207" customWidth="1"/>
    <col min="266" max="267" width="8.42578125" style="207" customWidth="1"/>
    <col min="268" max="268" width="7.5703125" style="207" customWidth="1"/>
    <col min="269" max="269" width="8.28515625" style="207" customWidth="1"/>
    <col min="270" max="270" width="8.42578125" style="207" customWidth="1"/>
    <col min="271" max="512" width="9.42578125" style="207" customWidth="1"/>
    <col min="513" max="513" width="13.28515625" style="207" customWidth="1"/>
    <col min="514" max="514" width="12.42578125" style="207" customWidth="1"/>
    <col min="515" max="515" width="7.5703125" style="207" customWidth="1"/>
    <col min="516" max="516" width="9" style="207" customWidth="1"/>
    <col min="517" max="517" width="8.42578125" style="207" customWidth="1"/>
    <col min="518" max="518" width="7.5703125" style="207" customWidth="1"/>
    <col min="519" max="520" width="8.42578125" style="207" customWidth="1"/>
    <col min="521" max="521" width="7.5703125" style="207" customWidth="1"/>
    <col min="522" max="523" width="8.42578125" style="207" customWidth="1"/>
    <col min="524" max="524" width="7.5703125" style="207" customWidth="1"/>
    <col min="525" max="525" width="8.28515625" style="207" customWidth="1"/>
    <col min="526" max="526" width="8.42578125" style="207" customWidth="1"/>
    <col min="527" max="768" width="9.42578125" style="207" customWidth="1"/>
    <col min="769" max="769" width="13.28515625" style="207" customWidth="1"/>
    <col min="770" max="770" width="12.42578125" style="207" customWidth="1"/>
    <col min="771" max="771" width="7.5703125" style="207" customWidth="1"/>
    <col min="772" max="772" width="9" style="207" customWidth="1"/>
    <col min="773" max="773" width="8.42578125" style="207" customWidth="1"/>
    <col min="774" max="774" width="7.5703125" style="207" customWidth="1"/>
    <col min="775" max="776" width="8.42578125" style="207" customWidth="1"/>
    <col min="777" max="777" width="7.5703125" style="207" customWidth="1"/>
    <col min="778" max="779" width="8.42578125" style="207" customWidth="1"/>
    <col min="780" max="780" width="7.5703125" style="207" customWidth="1"/>
    <col min="781" max="781" width="8.28515625" style="207" customWidth="1"/>
    <col min="782" max="782" width="8.42578125" style="207" customWidth="1"/>
    <col min="783" max="1024" width="9.42578125" style="207" customWidth="1"/>
    <col min="1025" max="1025" width="13.28515625" style="207" customWidth="1"/>
    <col min="1026" max="1026" width="12.42578125" style="207" customWidth="1"/>
    <col min="1027" max="1027" width="7.5703125" style="207" customWidth="1"/>
    <col min="1028" max="1028" width="9" style="207" customWidth="1"/>
    <col min="1029" max="1029" width="8.42578125" style="207" customWidth="1"/>
    <col min="1030" max="1030" width="7.5703125" style="207" customWidth="1"/>
    <col min="1031" max="1032" width="8.42578125" style="207" customWidth="1"/>
    <col min="1033" max="1033" width="7.5703125" style="207" customWidth="1"/>
    <col min="1034" max="1035" width="8.42578125" style="207" customWidth="1"/>
    <col min="1036" max="1036" width="7.5703125" style="207" customWidth="1"/>
    <col min="1037" max="1037" width="8.28515625" style="207" customWidth="1"/>
    <col min="1038" max="1038" width="8.42578125" style="207" customWidth="1"/>
    <col min="1039" max="1280" width="9.42578125" style="207" customWidth="1"/>
    <col min="1281" max="1281" width="13.28515625" style="207" customWidth="1"/>
    <col min="1282" max="1282" width="12.42578125" style="207" customWidth="1"/>
    <col min="1283" max="1283" width="7.5703125" style="207" customWidth="1"/>
    <col min="1284" max="1284" width="9" style="207" customWidth="1"/>
    <col min="1285" max="1285" width="8.42578125" style="207" customWidth="1"/>
    <col min="1286" max="1286" width="7.5703125" style="207" customWidth="1"/>
    <col min="1287" max="1288" width="8.42578125" style="207" customWidth="1"/>
    <col min="1289" max="1289" width="7.5703125" style="207" customWidth="1"/>
    <col min="1290" max="1291" width="8.42578125" style="207" customWidth="1"/>
    <col min="1292" max="1292" width="7.5703125" style="207" customWidth="1"/>
    <col min="1293" max="1293" width="8.28515625" style="207" customWidth="1"/>
    <col min="1294" max="1294" width="8.42578125" style="207" customWidth="1"/>
    <col min="1295" max="1536" width="9.42578125" style="207" customWidth="1"/>
    <col min="1537" max="1537" width="13.28515625" style="207" customWidth="1"/>
    <col min="1538" max="1538" width="12.42578125" style="207" customWidth="1"/>
    <col min="1539" max="1539" width="7.5703125" style="207" customWidth="1"/>
    <col min="1540" max="1540" width="9" style="207" customWidth="1"/>
    <col min="1541" max="1541" width="8.42578125" style="207" customWidth="1"/>
    <col min="1542" max="1542" width="7.5703125" style="207" customWidth="1"/>
    <col min="1543" max="1544" width="8.42578125" style="207" customWidth="1"/>
    <col min="1545" max="1545" width="7.5703125" style="207" customWidth="1"/>
    <col min="1546" max="1547" width="8.42578125" style="207" customWidth="1"/>
    <col min="1548" max="1548" width="7.5703125" style="207" customWidth="1"/>
    <col min="1549" max="1549" width="8.28515625" style="207" customWidth="1"/>
    <col min="1550" max="1550" width="8.42578125" style="207" customWidth="1"/>
    <col min="1551" max="1792" width="9.42578125" style="207" customWidth="1"/>
    <col min="1793" max="1793" width="13.28515625" style="207" customWidth="1"/>
    <col min="1794" max="1794" width="12.42578125" style="207" customWidth="1"/>
    <col min="1795" max="1795" width="7.5703125" style="207" customWidth="1"/>
    <col min="1796" max="1796" width="9" style="207" customWidth="1"/>
    <col min="1797" max="1797" width="8.42578125" style="207" customWidth="1"/>
    <col min="1798" max="1798" width="7.5703125" style="207" customWidth="1"/>
    <col min="1799" max="1800" width="8.42578125" style="207" customWidth="1"/>
    <col min="1801" max="1801" width="7.5703125" style="207" customWidth="1"/>
    <col min="1802" max="1803" width="8.42578125" style="207" customWidth="1"/>
    <col min="1804" max="1804" width="7.5703125" style="207" customWidth="1"/>
    <col min="1805" max="1805" width="8.28515625" style="207" customWidth="1"/>
    <col min="1806" max="1806" width="8.42578125" style="207" customWidth="1"/>
    <col min="1807" max="2048" width="9.42578125" style="207" customWidth="1"/>
    <col min="2049" max="2049" width="13.28515625" style="207" customWidth="1"/>
    <col min="2050" max="2050" width="12.42578125" style="207" customWidth="1"/>
    <col min="2051" max="2051" width="7.5703125" style="207" customWidth="1"/>
    <col min="2052" max="2052" width="9" style="207" customWidth="1"/>
    <col min="2053" max="2053" width="8.42578125" style="207" customWidth="1"/>
    <col min="2054" max="2054" width="7.5703125" style="207" customWidth="1"/>
    <col min="2055" max="2056" width="8.42578125" style="207" customWidth="1"/>
    <col min="2057" max="2057" width="7.5703125" style="207" customWidth="1"/>
    <col min="2058" max="2059" width="8.42578125" style="207" customWidth="1"/>
    <col min="2060" max="2060" width="7.5703125" style="207" customWidth="1"/>
    <col min="2061" max="2061" width="8.28515625" style="207" customWidth="1"/>
    <col min="2062" max="2062" width="8.42578125" style="207" customWidth="1"/>
    <col min="2063" max="2304" width="9.42578125" style="207" customWidth="1"/>
    <col min="2305" max="2305" width="13.28515625" style="207" customWidth="1"/>
    <col min="2306" max="2306" width="12.42578125" style="207" customWidth="1"/>
    <col min="2307" max="2307" width="7.5703125" style="207" customWidth="1"/>
    <col min="2308" max="2308" width="9" style="207" customWidth="1"/>
    <col min="2309" max="2309" width="8.42578125" style="207" customWidth="1"/>
    <col min="2310" max="2310" width="7.5703125" style="207" customWidth="1"/>
    <col min="2311" max="2312" width="8.42578125" style="207" customWidth="1"/>
    <col min="2313" max="2313" width="7.5703125" style="207" customWidth="1"/>
    <col min="2314" max="2315" width="8.42578125" style="207" customWidth="1"/>
    <col min="2316" max="2316" width="7.5703125" style="207" customWidth="1"/>
    <col min="2317" max="2317" width="8.28515625" style="207" customWidth="1"/>
    <col min="2318" max="2318" width="8.42578125" style="207" customWidth="1"/>
    <col min="2319" max="2560" width="9.42578125" style="207" customWidth="1"/>
    <col min="2561" max="2561" width="13.28515625" style="207" customWidth="1"/>
    <col min="2562" max="2562" width="12.42578125" style="207" customWidth="1"/>
    <col min="2563" max="2563" width="7.5703125" style="207" customWidth="1"/>
    <col min="2564" max="2564" width="9" style="207" customWidth="1"/>
    <col min="2565" max="2565" width="8.42578125" style="207" customWidth="1"/>
    <col min="2566" max="2566" width="7.5703125" style="207" customWidth="1"/>
    <col min="2567" max="2568" width="8.42578125" style="207" customWidth="1"/>
    <col min="2569" max="2569" width="7.5703125" style="207" customWidth="1"/>
    <col min="2570" max="2571" width="8.42578125" style="207" customWidth="1"/>
    <col min="2572" max="2572" width="7.5703125" style="207" customWidth="1"/>
    <col min="2573" max="2573" width="8.28515625" style="207" customWidth="1"/>
    <col min="2574" max="2574" width="8.42578125" style="207" customWidth="1"/>
    <col min="2575" max="2816" width="9.42578125" style="207" customWidth="1"/>
    <col min="2817" max="2817" width="13.28515625" style="207" customWidth="1"/>
    <col min="2818" max="2818" width="12.42578125" style="207" customWidth="1"/>
    <col min="2819" max="2819" width="7.5703125" style="207" customWidth="1"/>
    <col min="2820" max="2820" width="9" style="207" customWidth="1"/>
    <col min="2821" max="2821" width="8.42578125" style="207" customWidth="1"/>
    <col min="2822" max="2822" width="7.5703125" style="207" customWidth="1"/>
    <col min="2823" max="2824" width="8.42578125" style="207" customWidth="1"/>
    <col min="2825" max="2825" width="7.5703125" style="207" customWidth="1"/>
    <col min="2826" max="2827" width="8.42578125" style="207" customWidth="1"/>
    <col min="2828" max="2828" width="7.5703125" style="207" customWidth="1"/>
    <col min="2829" max="2829" width="8.28515625" style="207" customWidth="1"/>
    <col min="2830" max="2830" width="8.42578125" style="207" customWidth="1"/>
    <col min="2831" max="3072" width="9.42578125" style="207" customWidth="1"/>
    <col min="3073" max="3073" width="13.28515625" style="207" customWidth="1"/>
    <col min="3074" max="3074" width="12.42578125" style="207" customWidth="1"/>
    <col min="3075" max="3075" width="7.5703125" style="207" customWidth="1"/>
    <col min="3076" max="3076" width="9" style="207" customWidth="1"/>
    <col min="3077" max="3077" width="8.42578125" style="207" customWidth="1"/>
    <col min="3078" max="3078" width="7.5703125" style="207" customWidth="1"/>
    <col min="3079" max="3080" width="8.42578125" style="207" customWidth="1"/>
    <col min="3081" max="3081" width="7.5703125" style="207" customWidth="1"/>
    <col min="3082" max="3083" width="8.42578125" style="207" customWidth="1"/>
    <col min="3084" max="3084" width="7.5703125" style="207" customWidth="1"/>
    <col min="3085" max="3085" width="8.28515625" style="207" customWidth="1"/>
    <col min="3086" max="3086" width="8.42578125" style="207" customWidth="1"/>
    <col min="3087" max="3328" width="9.42578125" style="207" customWidth="1"/>
    <col min="3329" max="3329" width="13.28515625" style="207" customWidth="1"/>
    <col min="3330" max="3330" width="12.42578125" style="207" customWidth="1"/>
    <col min="3331" max="3331" width="7.5703125" style="207" customWidth="1"/>
    <col min="3332" max="3332" width="9" style="207" customWidth="1"/>
    <col min="3333" max="3333" width="8.42578125" style="207" customWidth="1"/>
    <col min="3334" max="3334" width="7.5703125" style="207" customWidth="1"/>
    <col min="3335" max="3336" width="8.42578125" style="207" customWidth="1"/>
    <col min="3337" max="3337" width="7.5703125" style="207" customWidth="1"/>
    <col min="3338" max="3339" width="8.42578125" style="207" customWidth="1"/>
    <col min="3340" max="3340" width="7.5703125" style="207" customWidth="1"/>
    <col min="3341" max="3341" width="8.28515625" style="207" customWidth="1"/>
    <col min="3342" max="3342" width="8.42578125" style="207" customWidth="1"/>
    <col min="3343" max="3584" width="9.42578125" style="207" customWidth="1"/>
    <col min="3585" max="3585" width="13.28515625" style="207" customWidth="1"/>
    <col min="3586" max="3586" width="12.42578125" style="207" customWidth="1"/>
    <col min="3587" max="3587" width="7.5703125" style="207" customWidth="1"/>
    <col min="3588" max="3588" width="9" style="207" customWidth="1"/>
    <col min="3589" max="3589" width="8.42578125" style="207" customWidth="1"/>
    <col min="3590" max="3590" width="7.5703125" style="207" customWidth="1"/>
    <col min="3591" max="3592" width="8.42578125" style="207" customWidth="1"/>
    <col min="3593" max="3593" width="7.5703125" style="207" customWidth="1"/>
    <col min="3594" max="3595" width="8.42578125" style="207" customWidth="1"/>
    <col min="3596" max="3596" width="7.5703125" style="207" customWidth="1"/>
    <col min="3597" max="3597" width="8.28515625" style="207" customWidth="1"/>
    <col min="3598" max="3598" width="8.42578125" style="207" customWidth="1"/>
    <col min="3599" max="3840" width="9.42578125" style="207" customWidth="1"/>
    <col min="3841" max="3841" width="13.28515625" style="207" customWidth="1"/>
    <col min="3842" max="3842" width="12.42578125" style="207" customWidth="1"/>
    <col min="3843" max="3843" width="7.5703125" style="207" customWidth="1"/>
    <col min="3844" max="3844" width="9" style="207" customWidth="1"/>
    <col min="3845" max="3845" width="8.42578125" style="207" customWidth="1"/>
    <col min="3846" max="3846" width="7.5703125" style="207" customWidth="1"/>
    <col min="3847" max="3848" width="8.42578125" style="207" customWidth="1"/>
    <col min="3849" max="3849" width="7.5703125" style="207" customWidth="1"/>
    <col min="3850" max="3851" width="8.42578125" style="207" customWidth="1"/>
    <col min="3852" max="3852" width="7.5703125" style="207" customWidth="1"/>
    <col min="3853" max="3853" width="8.28515625" style="207" customWidth="1"/>
    <col min="3854" max="3854" width="8.42578125" style="207" customWidth="1"/>
    <col min="3855" max="4096" width="9.42578125" style="207" customWidth="1"/>
    <col min="4097" max="4097" width="13.28515625" style="207" customWidth="1"/>
    <col min="4098" max="4098" width="12.42578125" style="207" customWidth="1"/>
    <col min="4099" max="4099" width="7.5703125" style="207" customWidth="1"/>
    <col min="4100" max="4100" width="9" style="207" customWidth="1"/>
    <col min="4101" max="4101" width="8.42578125" style="207" customWidth="1"/>
    <col min="4102" max="4102" width="7.5703125" style="207" customWidth="1"/>
    <col min="4103" max="4104" width="8.42578125" style="207" customWidth="1"/>
    <col min="4105" max="4105" width="7.5703125" style="207" customWidth="1"/>
    <col min="4106" max="4107" width="8.42578125" style="207" customWidth="1"/>
    <col min="4108" max="4108" width="7.5703125" style="207" customWidth="1"/>
    <col min="4109" max="4109" width="8.28515625" style="207" customWidth="1"/>
    <col min="4110" max="4110" width="8.42578125" style="207" customWidth="1"/>
    <col min="4111" max="4352" width="9.42578125" style="207" customWidth="1"/>
    <col min="4353" max="4353" width="13.28515625" style="207" customWidth="1"/>
    <col min="4354" max="4354" width="12.42578125" style="207" customWidth="1"/>
    <col min="4355" max="4355" width="7.5703125" style="207" customWidth="1"/>
    <col min="4356" max="4356" width="9" style="207" customWidth="1"/>
    <col min="4357" max="4357" width="8.42578125" style="207" customWidth="1"/>
    <col min="4358" max="4358" width="7.5703125" style="207" customWidth="1"/>
    <col min="4359" max="4360" width="8.42578125" style="207" customWidth="1"/>
    <col min="4361" max="4361" width="7.5703125" style="207" customWidth="1"/>
    <col min="4362" max="4363" width="8.42578125" style="207" customWidth="1"/>
    <col min="4364" max="4364" width="7.5703125" style="207" customWidth="1"/>
    <col min="4365" max="4365" width="8.28515625" style="207" customWidth="1"/>
    <col min="4366" max="4366" width="8.42578125" style="207" customWidth="1"/>
    <col min="4367" max="4608" width="9.42578125" style="207" customWidth="1"/>
    <col min="4609" max="4609" width="13.28515625" style="207" customWidth="1"/>
    <col min="4610" max="4610" width="12.42578125" style="207" customWidth="1"/>
    <col min="4611" max="4611" width="7.5703125" style="207" customWidth="1"/>
    <col min="4612" max="4612" width="9" style="207" customWidth="1"/>
    <col min="4613" max="4613" width="8.42578125" style="207" customWidth="1"/>
    <col min="4614" max="4614" width="7.5703125" style="207" customWidth="1"/>
    <col min="4615" max="4616" width="8.42578125" style="207" customWidth="1"/>
    <col min="4617" max="4617" width="7.5703125" style="207" customWidth="1"/>
    <col min="4618" max="4619" width="8.42578125" style="207" customWidth="1"/>
    <col min="4620" max="4620" width="7.5703125" style="207" customWidth="1"/>
    <col min="4621" max="4621" width="8.28515625" style="207" customWidth="1"/>
    <col min="4622" max="4622" width="8.42578125" style="207" customWidth="1"/>
    <col min="4623" max="4864" width="9.42578125" style="207" customWidth="1"/>
    <col min="4865" max="4865" width="13.28515625" style="207" customWidth="1"/>
    <col min="4866" max="4866" width="12.42578125" style="207" customWidth="1"/>
    <col min="4867" max="4867" width="7.5703125" style="207" customWidth="1"/>
    <col min="4868" max="4868" width="9" style="207" customWidth="1"/>
    <col min="4869" max="4869" width="8.42578125" style="207" customWidth="1"/>
    <col min="4870" max="4870" width="7.5703125" style="207" customWidth="1"/>
    <col min="4871" max="4872" width="8.42578125" style="207" customWidth="1"/>
    <col min="4873" max="4873" width="7.5703125" style="207" customWidth="1"/>
    <col min="4874" max="4875" width="8.42578125" style="207" customWidth="1"/>
    <col min="4876" max="4876" width="7.5703125" style="207" customWidth="1"/>
    <col min="4877" max="4877" width="8.28515625" style="207" customWidth="1"/>
    <col min="4878" max="4878" width="8.42578125" style="207" customWidth="1"/>
    <col min="4879" max="5120" width="9.42578125" style="207" customWidth="1"/>
    <col min="5121" max="5121" width="13.28515625" style="207" customWidth="1"/>
    <col min="5122" max="5122" width="12.42578125" style="207" customWidth="1"/>
    <col min="5123" max="5123" width="7.5703125" style="207" customWidth="1"/>
    <col min="5124" max="5124" width="9" style="207" customWidth="1"/>
    <col min="5125" max="5125" width="8.42578125" style="207" customWidth="1"/>
    <col min="5126" max="5126" width="7.5703125" style="207" customWidth="1"/>
    <col min="5127" max="5128" width="8.42578125" style="207" customWidth="1"/>
    <col min="5129" max="5129" width="7.5703125" style="207" customWidth="1"/>
    <col min="5130" max="5131" width="8.42578125" style="207" customWidth="1"/>
    <col min="5132" max="5132" width="7.5703125" style="207" customWidth="1"/>
    <col min="5133" max="5133" width="8.28515625" style="207" customWidth="1"/>
    <col min="5134" max="5134" width="8.42578125" style="207" customWidth="1"/>
    <col min="5135" max="5376" width="9.42578125" style="207" customWidth="1"/>
    <col min="5377" max="5377" width="13.28515625" style="207" customWidth="1"/>
    <col min="5378" max="5378" width="12.42578125" style="207" customWidth="1"/>
    <col min="5379" max="5379" width="7.5703125" style="207" customWidth="1"/>
    <col min="5380" max="5380" width="9" style="207" customWidth="1"/>
    <col min="5381" max="5381" width="8.42578125" style="207" customWidth="1"/>
    <col min="5382" max="5382" width="7.5703125" style="207" customWidth="1"/>
    <col min="5383" max="5384" width="8.42578125" style="207" customWidth="1"/>
    <col min="5385" max="5385" width="7.5703125" style="207" customWidth="1"/>
    <col min="5386" max="5387" width="8.42578125" style="207" customWidth="1"/>
    <col min="5388" max="5388" width="7.5703125" style="207" customWidth="1"/>
    <col min="5389" max="5389" width="8.28515625" style="207" customWidth="1"/>
    <col min="5390" max="5390" width="8.42578125" style="207" customWidth="1"/>
    <col min="5391" max="5632" width="9.42578125" style="207" customWidth="1"/>
    <col min="5633" max="5633" width="13.28515625" style="207" customWidth="1"/>
    <col min="5634" max="5634" width="12.42578125" style="207" customWidth="1"/>
    <col min="5635" max="5635" width="7.5703125" style="207" customWidth="1"/>
    <col min="5636" max="5636" width="9" style="207" customWidth="1"/>
    <col min="5637" max="5637" width="8.42578125" style="207" customWidth="1"/>
    <col min="5638" max="5638" width="7.5703125" style="207" customWidth="1"/>
    <col min="5639" max="5640" width="8.42578125" style="207" customWidth="1"/>
    <col min="5641" max="5641" width="7.5703125" style="207" customWidth="1"/>
    <col min="5642" max="5643" width="8.42578125" style="207" customWidth="1"/>
    <col min="5644" max="5644" width="7.5703125" style="207" customWidth="1"/>
    <col min="5645" max="5645" width="8.28515625" style="207" customWidth="1"/>
    <col min="5646" max="5646" width="8.42578125" style="207" customWidth="1"/>
    <col min="5647" max="5888" width="9.42578125" style="207" customWidth="1"/>
    <col min="5889" max="5889" width="13.28515625" style="207" customWidth="1"/>
    <col min="5890" max="5890" width="12.42578125" style="207" customWidth="1"/>
    <col min="5891" max="5891" width="7.5703125" style="207" customWidth="1"/>
    <col min="5892" max="5892" width="9" style="207" customWidth="1"/>
    <col min="5893" max="5893" width="8.42578125" style="207" customWidth="1"/>
    <col min="5894" max="5894" width="7.5703125" style="207" customWidth="1"/>
    <col min="5895" max="5896" width="8.42578125" style="207" customWidth="1"/>
    <col min="5897" max="5897" width="7.5703125" style="207" customWidth="1"/>
    <col min="5898" max="5899" width="8.42578125" style="207" customWidth="1"/>
    <col min="5900" max="5900" width="7.5703125" style="207" customWidth="1"/>
    <col min="5901" max="5901" width="8.28515625" style="207" customWidth="1"/>
    <col min="5902" max="5902" width="8.42578125" style="207" customWidth="1"/>
    <col min="5903" max="6144" width="9.42578125" style="207" customWidth="1"/>
    <col min="6145" max="6145" width="13.28515625" style="207" customWidth="1"/>
    <col min="6146" max="6146" width="12.42578125" style="207" customWidth="1"/>
    <col min="6147" max="6147" width="7.5703125" style="207" customWidth="1"/>
    <col min="6148" max="6148" width="9" style="207" customWidth="1"/>
    <col min="6149" max="6149" width="8.42578125" style="207" customWidth="1"/>
    <col min="6150" max="6150" width="7.5703125" style="207" customWidth="1"/>
    <col min="6151" max="6152" width="8.42578125" style="207" customWidth="1"/>
    <col min="6153" max="6153" width="7.5703125" style="207" customWidth="1"/>
    <col min="6154" max="6155" width="8.42578125" style="207" customWidth="1"/>
    <col min="6156" max="6156" width="7.5703125" style="207" customWidth="1"/>
    <col min="6157" max="6157" width="8.28515625" style="207" customWidth="1"/>
    <col min="6158" max="6158" width="8.42578125" style="207" customWidth="1"/>
    <col min="6159" max="6400" width="9.42578125" style="207" customWidth="1"/>
    <col min="6401" max="6401" width="13.28515625" style="207" customWidth="1"/>
    <col min="6402" max="6402" width="12.42578125" style="207" customWidth="1"/>
    <col min="6403" max="6403" width="7.5703125" style="207" customWidth="1"/>
    <col min="6404" max="6404" width="9" style="207" customWidth="1"/>
    <col min="6405" max="6405" width="8.42578125" style="207" customWidth="1"/>
    <col min="6406" max="6406" width="7.5703125" style="207" customWidth="1"/>
    <col min="6407" max="6408" width="8.42578125" style="207" customWidth="1"/>
    <col min="6409" max="6409" width="7.5703125" style="207" customWidth="1"/>
    <col min="6410" max="6411" width="8.42578125" style="207" customWidth="1"/>
    <col min="6412" max="6412" width="7.5703125" style="207" customWidth="1"/>
    <col min="6413" max="6413" width="8.28515625" style="207" customWidth="1"/>
    <col min="6414" max="6414" width="8.42578125" style="207" customWidth="1"/>
    <col min="6415" max="6656" width="9.42578125" style="207" customWidth="1"/>
    <col min="6657" max="6657" width="13.28515625" style="207" customWidth="1"/>
    <col min="6658" max="6658" width="12.42578125" style="207" customWidth="1"/>
    <col min="6659" max="6659" width="7.5703125" style="207" customWidth="1"/>
    <col min="6660" max="6660" width="9" style="207" customWidth="1"/>
    <col min="6661" max="6661" width="8.42578125" style="207" customWidth="1"/>
    <col min="6662" max="6662" width="7.5703125" style="207" customWidth="1"/>
    <col min="6663" max="6664" width="8.42578125" style="207" customWidth="1"/>
    <col min="6665" max="6665" width="7.5703125" style="207" customWidth="1"/>
    <col min="6666" max="6667" width="8.42578125" style="207" customWidth="1"/>
    <col min="6668" max="6668" width="7.5703125" style="207" customWidth="1"/>
    <col min="6669" max="6669" width="8.28515625" style="207" customWidth="1"/>
    <col min="6670" max="6670" width="8.42578125" style="207" customWidth="1"/>
    <col min="6671" max="6912" width="9.42578125" style="207" customWidth="1"/>
    <col min="6913" max="6913" width="13.28515625" style="207" customWidth="1"/>
    <col min="6914" max="6914" width="12.42578125" style="207" customWidth="1"/>
    <col min="6915" max="6915" width="7.5703125" style="207" customWidth="1"/>
    <col min="6916" max="6916" width="9" style="207" customWidth="1"/>
    <col min="6917" max="6917" width="8.42578125" style="207" customWidth="1"/>
    <col min="6918" max="6918" width="7.5703125" style="207" customWidth="1"/>
    <col min="6919" max="6920" width="8.42578125" style="207" customWidth="1"/>
    <col min="6921" max="6921" width="7.5703125" style="207" customWidth="1"/>
    <col min="6922" max="6923" width="8.42578125" style="207" customWidth="1"/>
    <col min="6924" max="6924" width="7.5703125" style="207" customWidth="1"/>
    <col min="6925" max="6925" width="8.28515625" style="207" customWidth="1"/>
    <col min="6926" max="6926" width="8.42578125" style="207" customWidth="1"/>
    <col min="6927" max="7168" width="9.42578125" style="207" customWidth="1"/>
    <col min="7169" max="7169" width="13.28515625" style="207" customWidth="1"/>
    <col min="7170" max="7170" width="12.42578125" style="207" customWidth="1"/>
    <col min="7171" max="7171" width="7.5703125" style="207" customWidth="1"/>
    <col min="7172" max="7172" width="9" style="207" customWidth="1"/>
    <col min="7173" max="7173" width="8.42578125" style="207" customWidth="1"/>
    <col min="7174" max="7174" width="7.5703125" style="207" customWidth="1"/>
    <col min="7175" max="7176" width="8.42578125" style="207" customWidth="1"/>
    <col min="7177" max="7177" width="7.5703125" style="207" customWidth="1"/>
    <col min="7178" max="7179" width="8.42578125" style="207" customWidth="1"/>
    <col min="7180" max="7180" width="7.5703125" style="207" customWidth="1"/>
    <col min="7181" max="7181" width="8.28515625" style="207" customWidth="1"/>
    <col min="7182" max="7182" width="8.42578125" style="207" customWidth="1"/>
    <col min="7183" max="7424" width="9.42578125" style="207" customWidth="1"/>
    <col min="7425" max="7425" width="13.28515625" style="207" customWidth="1"/>
    <col min="7426" max="7426" width="12.42578125" style="207" customWidth="1"/>
    <col min="7427" max="7427" width="7.5703125" style="207" customWidth="1"/>
    <col min="7428" max="7428" width="9" style="207" customWidth="1"/>
    <col min="7429" max="7429" width="8.42578125" style="207" customWidth="1"/>
    <col min="7430" max="7430" width="7.5703125" style="207" customWidth="1"/>
    <col min="7431" max="7432" width="8.42578125" style="207" customWidth="1"/>
    <col min="7433" max="7433" width="7.5703125" style="207" customWidth="1"/>
    <col min="7434" max="7435" width="8.42578125" style="207" customWidth="1"/>
    <col min="7436" max="7436" width="7.5703125" style="207" customWidth="1"/>
    <col min="7437" max="7437" width="8.28515625" style="207" customWidth="1"/>
    <col min="7438" max="7438" width="8.42578125" style="207" customWidth="1"/>
    <col min="7439" max="7680" width="9.42578125" style="207" customWidth="1"/>
    <col min="7681" max="7681" width="13.28515625" style="207" customWidth="1"/>
    <col min="7682" max="7682" width="12.42578125" style="207" customWidth="1"/>
    <col min="7683" max="7683" width="7.5703125" style="207" customWidth="1"/>
    <col min="7684" max="7684" width="9" style="207" customWidth="1"/>
    <col min="7685" max="7685" width="8.42578125" style="207" customWidth="1"/>
    <col min="7686" max="7686" width="7.5703125" style="207" customWidth="1"/>
    <col min="7687" max="7688" width="8.42578125" style="207" customWidth="1"/>
    <col min="7689" max="7689" width="7.5703125" style="207" customWidth="1"/>
    <col min="7690" max="7691" width="8.42578125" style="207" customWidth="1"/>
    <col min="7692" max="7692" width="7.5703125" style="207" customWidth="1"/>
    <col min="7693" max="7693" width="8.28515625" style="207" customWidth="1"/>
    <col min="7694" max="7694" width="8.42578125" style="207" customWidth="1"/>
    <col min="7695" max="7936" width="9.42578125" style="207" customWidth="1"/>
    <col min="7937" max="7937" width="13.28515625" style="207" customWidth="1"/>
    <col min="7938" max="7938" width="12.42578125" style="207" customWidth="1"/>
    <col min="7939" max="7939" width="7.5703125" style="207" customWidth="1"/>
    <col min="7940" max="7940" width="9" style="207" customWidth="1"/>
    <col min="7941" max="7941" width="8.42578125" style="207" customWidth="1"/>
    <col min="7942" max="7942" width="7.5703125" style="207" customWidth="1"/>
    <col min="7943" max="7944" width="8.42578125" style="207" customWidth="1"/>
    <col min="7945" max="7945" width="7.5703125" style="207" customWidth="1"/>
    <col min="7946" max="7947" width="8.42578125" style="207" customWidth="1"/>
    <col min="7948" max="7948" width="7.5703125" style="207" customWidth="1"/>
    <col min="7949" max="7949" width="8.28515625" style="207" customWidth="1"/>
    <col min="7950" max="7950" width="8.42578125" style="207" customWidth="1"/>
    <col min="7951" max="8192" width="9.42578125" style="207" customWidth="1"/>
    <col min="8193" max="8193" width="13.28515625" style="207" customWidth="1"/>
    <col min="8194" max="8194" width="12.42578125" style="207" customWidth="1"/>
    <col min="8195" max="8195" width="7.5703125" style="207" customWidth="1"/>
    <col min="8196" max="8196" width="9" style="207" customWidth="1"/>
    <col min="8197" max="8197" width="8.42578125" style="207" customWidth="1"/>
    <col min="8198" max="8198" width="7.5703125" style="207" customWidth="1"/>
    <col min="8199" max="8200" width="8.42578125" style="207" customWidth="1"/>
    <col min="8201" max="8201" width="7.5703125" style="207" customWidth="1"/>
    <col min="8202" max="8203" width="8.42578125" style="207" customWidth="1"/>
    <col min="8204" max="8204" width="7.5703125" style="207" customWidth="1"/>
    <col min="8205" max="8205" width="8.28515625" style="207" customWidth="1"/>
    <col min="8206" max="8206" width="8.42578125" style="207" customWidth="1"/>
    <col min="8207" max="8448" width="9.42578125" style="207" customWidth="1"/>
    <col min="8449" max="8449" width="13.28515625" style="207" customWidth="1"/>
    <col min="8450" max="8450" width="12.42578125" style="207" customWidth="1"/>
    <col min="8451" max="8451" width="7.5703125" style="207" customWidth="1"/>
    <col min="8452" max="8452" width="9" style="207" customWidth="1"/>
    <col min="8453" max="8453" width="8.42578125" style="207" customWidth="1"/>
    <col min="8454" max="8454" width="7.5703125" style="207" customWidth="1"/>
    <col min="8455" max="8456" width="8.42578125" style="207" customWidth="1"/>
    <col min="8457" max="8457" width="7.5703125" style="207" customWidth="1"/>
    <col min="8458" max="8459" width="8.42578125" style="207" customWidth="1"/>
    <col min="8460" max="8460" width="7.5703125" style="207" customWidth="1"/>
    <col min="8461" max="8461" width="8.28515625" style="207" customWidth="1"/>
    <col min="8462" max="8462" width="8.42578125" style="207" customWidth="1"/>
    <col min="8463" max="8704" width="9.42578125" style="207" customWidth="1"/>
    <col min="8705" max="8705" width="13.28515625" style="207" customWidth="1"/>
    <col min="8706" max="8706" width="12.42578125" style="207" customWidth="1"/>
    <col min="8707" max="8707" width="7.5703125" style="207" customWidth="1"/>
    <col min="8708" max="8708" width="9" style="207" customWidth="1"/>
    <col min="8709" max="8709" width="8.42578125" style="207" customWidth="1"/>
    <col min="8710" max="8710" width="7.5703125" style="207" customWidth="1"/>
    <col min="8711" max="8712" width="8.42578125" style="207" customWidth="1"/>
    <col min="8713" max="8713" width="7.5703125" style="207" customWidth="1"/>
    <col min="8714" max="8715" width="8.42578125" style="207" customWidth="1"/>
    <col min="8716" max="8716" width="7.5703125" style="207" customWidth="1"/>
    <col min="8717" max="8717" width="8.28515625" style="207" customWidth="1"/>
    <col min="8718" max="8718" width="8.42578125" style="207" customWidth="1"/>
    <col min="8719" max="8960" width="9.42578125" style="207" customWidth="1"/>
    <col min="8961" max="8961" width="13.28515625" style="207" customWidth="1"/>
    <col min="8962" max="8962" width="12.42578125" style="207" customWidth="1"/>
    <col min="8963" max="8963" width="7.5703125" style="207" customWidth="1"/>
    <col min="8964" max="8964" width="9" style="207" customWidth="1"/>
    <col min="8965" max="8965" width="8.42578125" style="207" customWidth="1"/>
    <col min="8966" max="8966" width="7.5703125" style="207" customWidth="1"/>
    <col min="8967" max="8968" width="8.42578125" style="207" customWidth="1"/>
    <col min="8969" max="8969" width="7.5703125" style="207" customWidth="1"/>
    <col min="8970" max="8971" width="8.42578125" style="207" customWidth="1"/>
    <col min="8972" max="8972" width="7.5703125" style="207" customWidth="1"/>
    <col min="8973" max="8973" width="8.28515625" style="207" customWidth="1"/>
    <col min="8974" max="8974" width="8.42578125" style="207" customWidth="1"/>
    <col min="8975" max="9216" width="9.42578125" style="207" customWidth="1"/>
    <col min="9217" max="9217" width="13.28515625" style="207" customWidth="1"/>
    <col min="9218" max="9218" width="12.42578125" style="207" customWidth="1"/>
    <col min="9219" max="9219" width="7.5703125" style="207" customWidth="1"/>
    <col min="9220" max="9220" width="9" style="207" customWidth="1"/>
    <col min="9221" max="9221" width="8.42578125" style="207" customWidth="1"/>
    <col min="9222" max="9222" width="7.5703125" style="207" customWidth="1"/>
    <col min="9223" max="9224" width="8.42578125" style="207" customWidth="1"/>
    <col min="9225" max="9225" width="7.5703125" style="207" customWidth="1"/>
    <col min="9226" max="9227" width="8.42578125" style="207" customWidth="1"/>
    <col min="9228" max="9228" width="7.5703125" style="207" customWidth="1"/>
    <col min="9229" max="9229" width="8.28515625" style="207" customWidth="1"/>
    <col min="9230" max="9230" width="8.42578125" style="207" customWidth="1"/>
    <col min="9231" max="9472" width="9.42578125" style="207" customWidth="1"/>
    <col min="9473" max="9473" width="13.28515625" style="207" customWidth="1"/>
    <col min="9474" max="9474" width="12.42578125" style="207" customWidth="1"/>
    <col min="9475" max="9475" width="7.5703125" style="207" customWidth="1"/>
    <col min="9476" max="9476" width="9" style="207" customWidth="1"/>
    <col min="9477" max="9477" width="8.42578125" style="207" customWidth="1"/>
    <col min="9478" max="9478" width="7.5703125" style="207" customWidth="1"/>
    <col min="9479" max="9480" width="8.42578125" style="207" customWidth="1"/>
    <col min="9481" max="9481" width="7.5703125" style="207" customWidth="1"/>
    <col min="9482" max="9483" width="8.42578125" style="207" customWidth="1"/>
    <col min="9484" max="9484" width="7.5703125" style="207" customWidth="1"/>
    <col min="9485" max="9485" width="8.28515625" style="207" customWidth="1"/>
    <col min="9486" max="9486" width="8.42578125" style="207" customWidth="1"/>
    <col min="9487" max="9728" width="9.42578125" style="207" customWidth="1"/>
    <col min="9729" max="9729" width="13.28515625" style="207" customWidth="1"/>
    <col min="9730" max="9730" width="12.42578125" style="207" customWidth="1"/>
    <col min="9731" max="9731" width="7.5703125" style="207" customWidth="1"/>
    <col min="9732" max="9732" width="9" style="207" customWidth="1"/>
    <col min="9733" max="9733" width="8.42578125" style="207" customWidth="1"/>
    <col min="9734" max="9734" width="7.5703125" style="207" customWidth="1"/>
    <col min="9735" max="9736" width="8.42578125" style="207" customWidth="1"/>
    <col min="9737" max="9737" width="7.5703125" style="207" customWidth="1"/>
    <col min="9738" max="9739" width="8.42578125" style="207" customWidth="1"/>
    <col min="9740" max="9740" width="7.5703125" style="207" customWidth="1"/>
    <col min="9741" max="9741" width="8.28515625" style="207" customWidth="1"/>
    <col min="9742" max="9742" width="8.42578125" style="207" customWidth="1"/>
    <col min="9743" max="9984" width="9.42578125" style="207" customWidth="1"/>
    <col min="9985" max="9985" width="13.28515625" style="207" customWidth="1"/>
    <col min="9986" max="9986" width="12.42578125" style="207" customWidth="1"/>
    <col min="9987" max="9987" width="7.5703125" style="207" customWidth="1"/>
    <col min="9988" max="9988" width="9" style="207" customWidth="1"/>
    <col min="9989" max="9989" width="8.42578125" style="207" customWidth="1"/>
    <col min="9990" max="9990" width="7.5703125" style="207" customWidth="1"/>
    <col min="9991" max="9992" width="8.42578125" style="207" customWidth="1"/>
    <col min="9993" max="9993" width="7.5703125" style="207" customWidth="1"/>
    <col min="9994" max="9995" width="8.42578125" style="207" customWidth="1"/>
    <col min="9996" max="9996" width="7.5703125" style="207" customWidth="1"/>
    <col min="9997" max="9997" width="8.28515625" style="207" customWidth="1"/>
    <col min="9998" max="9998" width="8.42578125" style="207" customWidth="1"/>
    <col min="9999" max="10240" width="9.42578125" style="207" customWidth="1"/>
    <col min="10241" max="10241" width="13.28515625" style="207" customWidth="1"/>
    <col min="10242" max="10242" width="12.42578125" style="207" customWidth="1"/>
    <col min="10243" max="10243" width="7.5703125" style="207" customWidth="1"/>
    <col min="10244" max="10244" width="9" style="207" customWidth="1"/>
    <col min="10245" max="10245" width="8.42578125" style="207" customWidth="1"/>
    <col min="10246" max="10246" width="7.5703125" style="207" customWidth="1"/>
    <col min="10247" max="10248" width="8.42578125" style="207" customWidth="1"/>
    <col min="10249" max="10249" width="7.5703125" style="207" customWidth="1"/>
    <col min="10250" max="10251" width="8.42578125" style="207" customWidth="1"/>
    <col min="10252" max="10252" width="7.5703125" style="207" customWidth="1"/>
    <col min="10253" max="10253" width="8.28515625" style="207" customWidth="1"/>
    <col min="10254" max="10254" width="8.42578125" style="207" customWidth="1"/>
    <col min="10255" max="10496" width="9.42578125" style="207" customWidth="1"/>
    <col min="10497" max="10497" width="13.28515625" style="207" customWidth="1"/>
    <col min="10498" max="10498" width="12.42578125" style="207" customWidth="1"/>
    <col min="10499" max="10499" width="7.5703125" style="207" customWidth="1"/>
    <col min="10500" max="10500" width="9" style="207" customWidth="1"/>
    <col min="10501" max="10501" width="8.42578125" style="207" customWidth="1"/>
    <col min="10502" max="10502" width="7.5703125" style="207" customWidth="1"/>
    <col min="10503" max="10504" width="8.42578125" style="207" customWidth="1"/>
    <col min="10505" max="10505" width="7.5703125" style="207" customWidth="1"/>
    <col min="10506" max="10507" width="8.42578125" style="207" customWidth="1"/>
    <col min="10508" max="10508" width="7.5703125" style="207" customWidth="1"/>
    <col min="10509" max="10509" width="8.28515625" style="207" customWidth="1"/>
    <col min="10510" max="10510" width="8.42578125" style="207" customWidth="1"/>
    <col min="10511" max="10752" width="9.42578125" style="207" customWidth="1"/>
    <col min="10753" max="10753" width="13.28515625" style="207" customWidth="1"/>
    <col min="10754" max="10754" width="12.42578125" style="207" customWidth="1"/>
    <col min="10755" max="10755" width="7.5703125" style="207" customWidth="1"/>
    <col min="10756" max="10756" width="9" style="207" customWidth="1"/>
    <col min="10757" max="10757" width="8.42578125" style="207" customWidth="1"/>
    <col min="10758" max="10758" width="7.5703125" style="207" customWidth="1"/>
    <col min="10759" max="10760" width="8.42578125" style="207" customWidth="1"/>
    <col min="10761" max="10761" width="7.5703125" style="207" customWidth="1"/>
    <col min="10762" max="10763" width="8.42578125" style="207" customWidth="1"/>
    <col min="10764" max="10764" width="7.5703125" style="207" customWidth="1"/>
    <col min="10765" max="10765" width="8.28515625" style="207" customWidth="1"/>
    <col min="10766" max="10766" width="8.42578125" style="207" customWidth="1"/>
    <col min="10767" max="11008" width="9.42578125" style="207" customWidth="1"/>
    <col min="11009" max="11009" width="13.28515625" style="207" customWidth="1"/>
    <col min="11010" max="11010" width="12.42578125" style="207" customWidth="1"/>
    <col min="11011" max="11011" width="7.5703125" style="207" customWidth="1"/>
    <col min="11012" max="11012" width="9" style="207" customWidth="1"/>
    <col min="11013" max="11013" width="8.42578125" style="207" customWidth="1"/>
    <col min="11014" max="11014" width="7.5703125" style="207" customWidth="1"/>
    <col min="11015" max="11016" width="8.42578125" style="207" customWidth="1"/>
    <col min="11017" max="11017" width="7.5703125" style="207" customWidth="1"/>
    <col min="11018" max="11019" width="8.42578125" style="207" customWidth="1"/>
    <col min="11020" max="11020" width="7.5703125" style="207" customWidth="1"/>
    <col min="11021" max="11021" width="8.28515625" style="207" customWidth="1"/>
    <col min="11022" max="11022" width="8.42578125" style="207" customWidth="1"/>
    <col min="11023" max="11264" width="9.42578125" style="207" customWidth="1"/>
    <col min="11265" max="11265" width="13.28515625" style="207" customWidth="1"/>
    <col min="11266" max="11266" width="12.42578125" style="207" customWidth="1"/>
    <col min="11267" max="11267" width="7.5703125" style="207" customWidth="1"/>
    <col min="11268" max="11268" width="9" style="207" customWidth="1"/>
    <col min="11269" max="11269" width="8.42578125" style="207" customWidth="1"/>
    <col min="11270" max="11270" width="7.5703125" style="207" customWidth="1"/>
    <col min="11271" max="11272" width="8.42578125" style="207" customWidth="1"/>
    <col min="11273" max="11273" width="7.5703125" style="207" customWidth="1"/>
    <col min="11274" max="11275" width="8.42578125" style="207" customWidth="1"/>
    <col min="11276" max="11276" width="7.5703125" style="207" customWidth="1"/>
    <col min="11277" max="11277" width="8.28515625" style="207" customWidth="1"/>
    <col min="11278" max="11278" width="8.42578125" style="207" customWidth="1"/>
    <col min="11279" max="11520" width="9.42578125" style="207" customWidth="1"/>
    <col min="11521" max="11521" width="13.28515625" style="207" customWidth="1"/>
    <col min="11522" max="11522" width="12.42578125" style="207" customWidth="1"/>
    <col min="11523" max="11523" width="7.5703125" style="207" customWidth="1"/>
    <col min="11524" max="11524" width="9" style="207" customWidth="1"/>
    <col min="11525" max="11525" width="8.42578125" style="207" customWidth="1"/>
    <col min="11526" max="11526" width="7.5703125" style="207" customWidth="1"/>
    <col min="11527" max="11528" width="8.42578125" style="207" customWidth="1"/>
    <col min="11529" max="11529" width="7.5703125" style="207" customWidth="1"/>
    <col min="11530" max="11531" width="8.42578125" style="207" customWidth="1"/>
    <col min="11532" max="11532" width="7.5703125" style="207" customWidth="1"/>
    <col min="11533" max="11533" width="8.28515625" style="207" customWidth="1"/>
    <col min="11534" max="11534" width="8.42578125" style="207" customWidth="1"/>
    <col min="11535" max="11776" width="9.42578125" style="207" customWidth="1"/>
    <col min="11777" max="11777" width="13.28515625" style="207" customWidth="1"/>
    <col min="11778" max="11778" width="12.42578125" style="207" customWidth="1"/>
    <col min="11779" max="11779" width="7.5703125" style="207" customWidth="1"/>
    <col min="11780" max="11780" width="9" style="207" customWidth="1"/>
    <col min="11781" max="11781" width="8.42578125" style="207" customWidth="1"/>
    <col min="11782" max="11782" width="7.5703125" style="207" customWidth="1"/>
    <col min="11783" max="11784" width="8.42578125" style="207" customWidth="1"/>
    <col min="11785" max="11785" width="7.5703125" style="207" customWidth="1"/>
    <col min="11786" max="11787" width="8.42578125" style="207" customWidth="1"/>
    <col min="11788" max="11788" width="7.5703125" style="207" customWidth="1"/>
    <col min="11789" max="11789" width="8.28515625" style="207" customWidth="1"/>
    <col min="11790" max="11790" width="8.42578125" style="207" customWidth="1"/>
    <col min="11791" max="12032" width="9.42578125" style="207" customWidth="1"/>
    <col min="12033" max="12033" width="13.28515625" style="207" customWidth="1"/>
    <col min="12034" max="12034" width="12.42578125" style="207" customWidth="1"/>
    <col min="12035" max="12035" width="7.5703125" style="207" customWidth="1"/>
    <col min="12036" max="12036" width="9" style="207" customWidth="1"/>
    <col min="12037" max="12037" width="8.42578125" style="207" customWidth="1"/>
    <col min="12038" max="12038" width="7.5703125" style="207" customWidth="1"/>
    <col min="12039" max="12040" width="8.42578125" style="207" customWidth="1"/>
    <col min="12041" max="12041" width="7.5703125" style="207" customWidth="1"/>
    <col min="12042" max="12043" width="8.42578125" style="207" customWidth="1"/>
    <col min="12044" max="12044" width="7.5703125" style="207" customWidth="1"/>
    <col min="12045" max="12045" width="8.28515625" style="207" customWidth="1"/>
    <col min="12046" max="12046" width="8.42578125" style="207" customWidth="1"/>
    <col min="12047" max="12288" width="9.42578125" style="207" customWidth="1"/>
    <col min="12289" max="12289" width="13.28515625" style="207" customWidth="1"/>
    <col min="12290" max="12290" width="12.42578125" style="207" customWidth="1"/>
    <col min="12291" max="12291" width="7.5703125" style="207" customWidth="1"/>
    <col min="12292" max="12292" width="9" style="207" customWidth="1"/>
    <col min="12293" max="12293" width="8.42578125" style="207" customWidth="1"/>
    <col min="12294" max="12294" width="7.5703125" style="207" customWidth="1"/>
    <col min="12295" max="12296" width="8.42578125" style="207" customWidth="1"/>
    <col min="12297" max="12297" width="7.5703125" style="207" customWidth="1"/>
    <col min="12298" max="12299" width="8.42578125" style="207" customWidth="1"/>
    <col min="12300" max="12300" width="7.5703125" style="207" customWidth="1"/>
    <col min="12301" max="12301" width="8.28515625" style="207" customWidth="1"/>
    <col min="12302" max="12302" width="8.42578125" style="207" customWidth="1"/>
    <col min="12303" max="12544" width="9.42578125" style="207" customWidth="1"/>
    <col min="12545" max="12545" width="13.28515625" style="207" customWidth="1"/>
    <col min="12546" max="12546" width="12.42578125" style="207" customWidth="1"/>
    <col min="12547" max="12547" width="7.5703125" style="207" customWidth="1"/>
    <col min="12548" max="12548" width="9" style="207" customWidth="1"/>
    <col min="12549" max="12549" width="8.42578125" style="207" customWidth="1"/>
    <col min="12550" max="12550" width="7.5703125" style="207" customWidth="1"/>
    <col min="12551" max="12552" width="8.42578125" style="207" customWidth="1"/>
    <col min="12553" max="12553" width="7.5703125" style="207" customWidth="1"/>
    <col min="12554" max="12555" width="8.42578125" style="207" customWidth="1"/>
    <col min="12556" max="12556" width="7.5703125" style="207" customWidth="1"/>
    <col min="12557" max="12557" width="8.28515625" style="207" customWidth="1"/>
    <col min="12558" max="12558" width="8.42578125" style="207" customWidth="1"/>
    <col min="12559" max="12800" width="9.42578125" style="207" customWidth="1"/>
    <col min="12801" max="12801" width="13.28515625" style="207" customWidth="1"/>
    <col min="12802" max="12802" width="12.42578125" style="207" customWidth="1"/>
    <col min="12803" max="12803" width="7.5703125" style="207" customWidth="1"/>
    <col min="12804" max="12804" width="9" style="207" customWidth="1"/>
    <col min="12805" max="12805" width="8.42578125" style="207" customWidth="1"/>
    <col min="12806" max="12806" width="7.5703125" style="207" customWidth="1"/>
    <col min="12807" max="12808" width="8.42578125" style="207" customWidth="1"/>
    <col min="12809" max="12809" width="7.5703125" style="207" customWidth="1"/>
    <col min="12810" max="12811" width="8.42578125" style="207" customWidth="1"/>
    <col min="12812" max="12812" width="7.5703125" style="207" customWidth="1"/>
    <col min="12813" max="12813" width="8.28515625" style="207" customWidth="1"/>
    <col min="12814" max="12814" width="8.42578125" style="207" customWidth="1"/>
    <col min="12815" max="13056" width="9.42578125" style="207" customWidth="1"/>
    <col min="13057" max="13057" width="13.28515625" style="207" customWidth="1"/>
    <col min="13058" max="13058" width="12.42578125" style="207" customWidth="1"/>
    <col min="13059" max="13059" width="7.5703125" style="207" customWidth="1"/>
    <col min="13060" max="13060" width="9" style="207" customWidth="1"/>
    <col min="13061" max="13061" width="8.42578125" style="207" customWidth="1"/>
    <col min="13062" max="13062" width="7.5703125" style="207" customWidth="1"/>
    <col min="13063" max="13064" width="8.42578125" style="207" customWidth="1"/>
    <col min="13065" max="13065" width="7.5703125" style="207" customWidth="1"/>
    <col min="13066" max="13067" width="8.42578125" style="207" customWidth="1"/>
    <col min="13068" max="13068" width="7.5703125" style="207" customWidth="1"/>
    <col min="13069" max="13069" width="8.28515625" style="207" customWidth="1"/>
    <col min="13070" max="13070" width="8.42578125" style="207" customWidth="1"/>
    <col min="13071" max="13312" width="9.42578125" style="207" customWidth="1"/>
    <col min="13313" max="13313" width="13.28515625" style="207" customWidth="1"/>
    <col min="13314" max="13314" width="12.42578125" style="207" customWidth="1"/>
    <col min="13315" max="13315" width="7.5703125" style="207" customWidth="1"/>
    <col min="13316" max="13316" width="9" style="207" customWidth="1"/>
    <col min="13317" max="13317" width="8.42578125" style="207" customWidth="1"/>
    <col min="13318" max="13318" width="7.5703125" style="207" customWidth="1"/>
    <col min="13319" max="13320" width="8.42578125" style="207" customWidth="1"/>
    <col min="13321" max="13321" width="7.5703125" style="207" customWidth="1"/>
    <col min="13322" max="13323" width="8.42578125" style="207" customWidth="1"/>
    <col min="13324" max="13324" width="7.5703125" style="207" customWidth="1"/>
    <col min="13325" max="13325" width="8.28515625" style="207" customWidth="1"/>
    <col min="13326" max="13326" width="8.42578125" style="207" customWidth="1"/>
    <col min="13327" max="13568" width="9.42578125" style="207" customWidth="1"/>
    <col min="13569" max="13569" width="13.28515625" style="207" customWidth="1"/>
    <col min="13570" max="13570" width="12.42578125" style="207" customWidth="1"/>
    <col min="13571" max="13571" width="7.5703125" style="207" customWidth="1"/>
    <col min="13572" max="13572" width="9" style="207" customWidth="1"/>
    <col min="13573" max="13573" width="8.42578125" style="207" customWidth="1"/>
    <col min="13574" max="13574" width="7.5703125" style="207" customWidth="1"/>
    <col min="13575" max="13576" width="8.42578125" style="207" customWidth="1"/>
    <col min="13577" max="13577" width="7.5703125" style="207" customWidth="1"/>
    <col min="13578" max="13579" width="8.42578125" style="207" customWidth="1"/>
    <col min="13580" max="13580" width="7.5703125" style="207" customWidth="1"/>
    <col min="13581" max="13581" width="8.28515625" style="207" customWidth="1"/>
    <col min="13582" max="13582" width="8.42578125" style="207" customWidth="1"/>
    <col min="13583" max="13824" width="9.42578125" style="207" customWidth="1"/>
    <col min="13825" max="13825" width="13.28515625" style="207" customWidth="1"/>
    <col min="13826" max="13826" width="12.42578125" style="207" customWidth="1"/>
    <col min="13827" max="13827" width="7.5703125" style="207" customWidth="1"/>
    <col min="13828" max="13828" width="9" style="207" customWidth="1"/>
    <col min="13829" max="13829" width="8.42578125" style="207" customWidth="1"/>
    <col min="13830" max="13830" width="7.5703125" style="207" customWidth="1"/>
    <col min="13831" max="13832" width="8.42578125" style="207" customWidth="1"/>
    <col min="13833" max="13833" width="7.5703125" style="207" customWidth="1"/>
    <col min="13834" max="13835" width="8.42578125" style="207" customWidth="1"/>
    <col min="13836" max="13836" width="7.5703125" style="207" customWidth="1"/>
    <col min="13837" max="13837" width="8.28515625" style="207" customWidth="1"/>
    <col min="13838" max="13838" width="8.42578125" style="207" customWidth="1"/>
    <col min="13839" max="14080" width="9.42578125" style="207" customWidth="1"/>
    <col min="14081" max="14081" width="13.28515625" style="207" customWidth="1"/>
    <col min="14082" max="14082" width="12.42578125" style="207" customWidth="1"/>
    <col min="14083" max="14083" width="7.5703125" style="207" customWidth="1"/>
    <col min="14084" max="14084" width="9" style="207" customWidth="1"/>
    <col min="14085" max="14085" width="8.42578125" style="207" customWidth="1"/>
    <col min="14086" max="14086" width="7.5703125" style="207" customWidth="1"/>
    <col min="14087" max="14088" width="8.42578125" style="207" customWidth="1"/>
    <col min="14089" max="14089" width="7.5703125" style="207" customWidth="1"/>
    <col min="14090" max="14091" width="8.42578125" style="207" customWidth="1"/>
    <col min="14092" max="14092" width="7.5703125" style="207" customWidth="1"/>
    <col min="14093" max="14093" width="8.28515625" style="207" customWidth="1"/>
    <col min="14094" max="14094" width="8.42578125" style="207" customWidth="1"/>
    <col min="14095" max="14336" width="9.42578125" style="207" customWidth="1"/>
    <col min="14337" max="14337" width="13.28515625" style="207" customWidth="1"/>
    <col min="14338" max="14338" width="12.42578125" style="207" customWidth="1"/>
    <col min="14339" max="14339" width="7.5703125" style="207" customWidth="1"/>
    <col min="14340" max="14340" width="9" style="207" customWidth="1"/>
    <col min="14341" max="14341" width="8.42578125" style="207" customWidth="1"/>
    <col min="14342" max="14342" width="7.5703125" style="207" customWidth="1"/>
    <col min="14343" max="14344" width="8.42578125" style="207" customWidth="1"/>
    <col min="14345" max="14345" width="7.5703125" style="207" customWidth="1"/>
    <col min="14346" max="14347" width="8.42578125" style="207" customWidth="1"/>
    <col min="14348" max="14348" width="7.5703125" style="207" customWidth="1"/>
    <col min="14349" max="14349" width="8.28515625" style="207" customWidth="1"/>
    <col min="14350" max="14350" width="8.42578125" style="207" customWidth="1"/>
    <col min="14351" max="14592" width="9.42578125" style="207" customWidth="1"/>
    <col min="14593" max="14593" width="13.28515625" style="207" customWidth="1"/>
    <col min="14594" max="14594" width="12.42578125" style="207" customWidth="1"/>
    <col min="14595" max="14595" width="7.5703125" style="207" customWidth="1"/>
    <col min="14596" max="14596" width="9" style="207" customWidth="1"/>
    <col min="14597" max="14597" width="8.42578125" style="207" customWidth="1"/>
    <col min="14598" max="14598" width="7.5703125" style="207" customWidth="1"/>
    <col min="14599" max="14600" width="8.42578125" style="207" customWidth="1"/>
    <col min="14601" max="14601" width="7.5703125" style="207" customWidth="1"/>
    <col min="14602" max="14603" width="8.42578125" style="207" customWidth="1"/>
    <col min="14604" max="14604" width="7.5703125" style="207" customWidth="1"/>
    <col min="14605" max="14605" width="8.28515625" style="207" customWidth="1"/>
    <col min="14606" max="14606" width="8.42578125" style="207" customWidth="1"/>
    <col min="14607" max="14848" width="9.42578125" style="207" customWidth="1"/>
    <col min="14849" max="14849" width="13.28515625" style="207" customWidth="1"/>
    <col min="14850" max="14850" width="12.42578125" style="207" customWidth="1"/>
    <col min="14851" max="14851" width="7.5703125" style="207" customWidth="1"/>
    <col min="14852" max="14852" width="9" style="207" customWidth="1"/>
    <col min="14853" max="14853" width="8.42578125" style="207" customWidth="1"/>
    <col min="14854" max="14854" width="7.5703125" style="207" customWidth="1"/>
    <col min="14855" max="14856" width="8.42578125" style="207" customWidth="1"/>
    <col min="14857" max="14857" width="7.5703125" style="207" customWidth="1"/>
    <col min="14858" max="14859" width="8.42578125" style="207" customWidth="1"/>
    <col min="14860" max="14860" width="7.5703125" style="207" customWidth="1"/>
    <col min="14861" max="14861" width="8.28515625" style="207" customWidth="1"/>
    <col min="14862" max="14862" width="8.42578125" style="207" customWidth="1"/>
    <col min="14863" max="15104" width="9.42578125" style="207" customWidth="1"/>
    <col min="15105" max="15105" width="13.28515625" style="207" customWidth="1"/>
    <col min="15106" max="15106" width="12.42578125" style="207" customWidth="1"/>
    <col min="15107" max="15107" width="7.5703125" style="207" customWidth="1"/>
    <col min="15108" max="15108" width="9" style="207" customWidth="1"/>
    <col min="15109" max="15109" width="8.42578125" style="207" customWidth="1"/>
    <col min="15110" max="15110" width="7.5703125" style="207" customWidth="1"/>
    <col min="15111" max="15112" width="8.42578125" style="207" customWidth="1"/>
    <col min="15113" max="15113" width="7.5703125" style="207" customWidth="1"/>
    <col min="15114" max="15115" width="8.42578125" style="207" customWidth="1"/>
    <col min="15116" max="15116" width="7.5703125" style="207" customWidth="1"/>
    <col min="15117" max="15117" width="8.28515625" style="207" customWidth="1"/>
    <col min="15118" max="15118" width="8.42578125" style="207" customWidth="1"/>
    <col min="15119" max="15360" width="9.42578125" style="207" customWidth="1"/>
    <col min="15361" max="15361" width="13.28515625" style="207" customWidth="1"/>
    <col min="15362" max="15362" width="12.42578125" style="207" customWidth="1"/>
    <col min="15363" max="15363" width="7.5703125" style="207" customWidth="1"/>
    <col min="15364" max="15364" width="9" style="207" customWidth="1"/>
    <col min="15365" max="15365" width="8.42578125" style="207" customWidth="1"/>
    <col min="15366" max="15366" width="7.5703125" style="207" customWidth="1"/>
    <col min="15367" max="15368" width="8.42578125" style="207" customWidth="1"/>
    <col min="15369" max="15369" width="7.5703125" style="207" customWidth="1"/>
    <col min="15370" max="15371" width="8.42578125" style="207" customWidth="1"/>
    <col min="15372" max="15372" width="7.5703125" style="207" customWidth="1"/>
    <col min="15373" max="15373" width="8.28515625" style="207" customWidth="1"/>
    <col min="15374" max="15374" width="8.42578125" style="207" customWidth="1"/>
    <col min="15375" max="15616" width="9.42578125" style="207" customWidth="1"/>
    <col min="15617" max="15617" width="13.28515625" style="207" customWidth="1"/>
    <col min="15618" max="15618" width="12.42578125" style="207" customWidth="1"/>
    <col min="15619" max="15619" width="7.5703125" style="207" customWidth="1"/>
    <col min="15620" max="15620" width="9" style="207" customWidth="1"/>
    <col min="15621" max="15621" width="8.42578125" style="207" customWidth="1"/>
    <col min="15622" max="15622" width="7.5703125" style="207" customWidth="1"/>
    <col min="15623" max="15624" width="8.42578125" style="207" customWidth="1"/>
    <col min="15625" max="15625" width="7.5703125" style="207" customWidth="1"/>
    <col min="15626" max="15627" width="8.42578125" style="207" customWidth="1"/>
    <col min="15628" max="15628" width="7.5703125" style="207" customWidth="1"/>
    <col min="15629" max="15629" width="8.28515625" style="207" customWidth="1"/>
    <col min="15630" max="15630" width="8.42578125" style="207" customWidth="1"/>
    <col min="15631" max="15872" width="9.42578125" style="207" customWidth="1"/>
    <col min="15873" max="15873" width="13.28515625" style="207" customWidth="1"/>
    <col min="15874" max="15874" width="12.42578125" style="207" customWidth="1"/>
    <col min="15875" max="15875" width="7.5703125" style="207" customWidth="1"/>
    <col min="15876" max="15876" width="9" style="207" customWidth="1"/>
    <col min="15877" max="15877" width="8.42578125" style="207" customWidth="1"/>
    <col min="15878" max="15878" width="7.5703125" style="207" customWidth="1"/>
    <col min="15879" max="15880" width="8.42578125" style="207" customWidth="1"/>
    <col min="15881" max="15881" width="7.5703125" style="207" customWidth="1"/>
    <col min="15882" max="15883" width="8.42578125" style="207" customWidth="1"/>
    <col min="15884" max="15884" width="7.5703125" style="207" customWidth="1"/>
    <col min="15885" max="15885" width="8.28515625" style="207" customWidth="1"/>
    <col min="15886" max="15886" width="8.42578125" style="207" customWidth="1"/>
    <col min="15887" max="16128" width="9.42578125" style="207" customWidth="1"/>
    <col min="16129" max="16129" width="13.28515625" style="207" customWidth="1"/>
    <col min="16130" max="16130" width="12.42578125" style="207" customWidth="1"/>
    <col min="16131" max="16131" width="7.5703125" style="207" customWidth="1"/>
    <col min="16132" max="16132" width="9" style="207" customWidth="1"/>
    <col min="16133" max="16133" width="8.42578125" style="207" customWidth="1"/>
    <col min="16134" max="16134" width="7.5703125" style="207" customWidth="1"/>
    <col min="16135" max="16136" width="8.42578125" style="207" customWidth="1"/>
    <col min="16137" max="16137" width="7.5703125" style="207" customWidth="1"/>
    <col min="16138" max="16139" width="8.42578125" style="207" customWidth="1"/>
    <col min="16140" max="16140" width="7.5703125" style="207" customWidth="1"/>
    <col min="16141" max="16141" width="8.28515625" style="207" customWidth="1"/>
    <col min="16142" max="16142" width="8.42578125" style="207" customWidth="1"/>
    <col min="16143" max="16384" width="9.42578125" style="207" customWidth="1"/>
  </cols>
  <sheetData>
    <row r="1" spans="1:21" ht="29.25" customHeight="1">
      <c r="A1" s="5177" t="s">
        <v>607</v>
      </c>
      <c r="B1" s="5177"/>
      <c r="C1" s="5177"/>
      <c r="D1" s="5177"/>
      <c r="E1" s="5177"/>
      <c r="F1" s="5177"/>
      <c r="G1" s="5177"/>
      <c r="H1" s="5177"/>
      <c r="I1" s="5177"/>
      <c r="J1" s="5177"/>
      <c r="K1" s="5177"/>
      <c r="L1" s="5177"/>
      <c r="M1" s="5177"/>
      <c r="N1" s="5177"/>
    </row>
    <row r="2" spans="1:21" ht="17.100000000000001" customHeight="1">
      <c r="A2" s="5056" t="s">
        <v>608</v>
      </c>
      <c r="B2" s="5056"/>
      <c r="C2" s="5056"/>
      <c r="D2" s="5056"/>
      <c r="E2" s="5056"/>
      <c r="F2" s="5056"/>
      <c r="G2" s="5056"/>
      <c r="H2" s="5056"/>
      <c r="I2" s="5056"/>
      <c r="J2" s="5056"/>
      <c r="K2" s="5056"/>
      <c r="L2" s="5056"/>
      <c r="M2" s="5056"/>
      <c r="N2" s="5056"/>
    </row>
    <row r="3" spans="1:21">
      <c r="A3" s="409" t="s">
        <v>609</v>
      </c>
      <c r="B3" s="209"/>
      <c r="C3" s="209"/>
      <c r="D3" s="209"/>
      <c r="E3" s="209"/>
      <c r="F3" s="209"/>
      <c r="G3" s="209"/>
      <c r="H3" s="209"/>
      <c r="I3" s="209"/>
      <c r="J3" s="210"/>
      <c r="K3" s="210"/>
      <c r="L3" s="210"/>
      <c r="M3" s="210"/>
      <c r="N3" s="211" t="s">
        <v>610</v>
      </c>
    </row>
    <row r="4" spans="1:21" ht="17.100000000000001" customHeight="1">
      <c r="A4" s="247"/>
      <c r="B4" s="213"/>
      <c r="C4" s="5057">
        <v>2013</v>
      </c>
      <c r="D4" s="5058"/>
      <c r="E4" s="5058"/>
      <c r="F4" s="5058"/>
      <c r="G4" s="5058"/>
      <c r="H4" s="5059"/>
      <c r="I4" s="5057">
        <v>2014</v>
      </c>
      <c r="J4" s="5058"/>
      <c r="K4" s="5058"/>
      <c r="L4" s="5058"/>
      <c r="M4" s="5058"/>
      <c r="N4" s="5058"/>
    </row>
    <row r="5" spans="1:21" ht="17.100000000000001" customHeight="1">
      <c r="A5" s="248" t="s">
        <v>147</v>
      </c>
      <c r="B5" s="249" t="s">
        <v>148</v>
      </c>
      <c r="C5" s="658" t="s">
        <v>611</v>
      </c>
      <c r="D5" s="659"/>
      <c r="E5" s="660" t="s">
        <v>612</v>
      </c>
      <c r="F5" s="658" t="s">
        <v>613</v>
      </c>
      <c r="G5" s="208"/>
      <c r="H5" s="661" t="s">
        <v>614</v>
      </c>
      <c r="I5" s="658" t="s">
        <v>611</v>
      </c>
      <c r="J5" s="659"/>
      <c r="K5" s="660" t="s">
        <v>612</v>
      </c>
      <c r="L5" s="658" t="s">
        <v>613</v>
      </c>
      <c r="M5" s="208"/>
      <c r="N5" s="661" t="s">
        <v>614</v>
      </c>
    </row>
    <row r="6" spans="1:21" ht="17.100000000000001" customHeight="1">
      <c r="A6" s="662"/>
      <c r="B6" s="280"/>
      <c r="C6" s="280" t="s">
        <v>572</v>
      </c>
      <c r="D6" s="280" t="s">
        <v>573</v>
      </c>
      <c r="E6" s="280" t="s">
        <v>95</v>
      </c>
      <c r="F6" s="280" t="s">
        <v>572</v>
      </c>
      <c r="G6" s="280" t="s">
        <v>573</v>
      </c>
      <c r="H6" s="250" t="s">
        <v>95</v>
      </c>
      <c r="I6" s="280" t="s">
        <v>572</v>
      </c>
      <c r="J6" s="280" t="s">
        <v>573</v>
      </c>
      <c r="K6" s="280" t="s">
        <v>95</v>
      </c>
      <c r="L6" s="280" t="s">
        <v>572</v>
      </c>
      <c r="M6" s="280" t="s">
        <v>573</v>
      </c>
      <c r="N6" s="250" t="s">
        <v>95</v>
      </c>
    </row>
    <row r="7" spans="1:21" ht="17.100000000000001" customHeight="1">
      <c r="A7" s="663"/>
      <c r="B7" s="252"/>
      <c r="C7" s="252" t="s">
        <v>561</v>
      </c>
      <c r="D7" s="252" t="s">
        <v>562</v>
      </c>
      <c r="E7" s="284" t="s">
        <v>96</v>
      </c>
      <c r="F7" s="284" t="s">
        <v>561</v>
      </c>
      <c r="G7" s="252" t="s">
        <v>562</v>
      </c>
      <c r="H7" s="253" t="s">
        <v>96</v>
      </c>
      <c r="I7" s="252" t="s">
        <v>561</v>
      </c>
      <c r="J7" s="252" t="s">
        <v>562</v>
      </c>
      <c r="K7" s="284" t="s">
        <v>96</v>
      </c>
      <c r="L7" s="284" t="s">
        <v>561</v>
      </c>
      <c r="M7" s="252" t="s">
        <v>562</v>
      </c>
      <c r="N7" s="253" t="s">
        <v>96</v>
      </c>
    </row>
    <row r="8" spans="1:21" s="238" customFormat="1" ht="17.100000000000001" customHeight="1">
      <c r="A8" s="664" t="s">
        <v>55</v>
      </c>
      <c r="B8" s="665" t="s">
        <v>56</v>
      </c>
      <c r="C8" s="617">
        <v>118</v>
      </c>
      <c r="D8" s="373">
        <v>103</v>
      </c>
      <c r="E8" s="229">
        <f t="shared" ref="E8:E27" si="0">SUM(D8,C8)</f>
        <v>221</v>
      </c>
      <c r="F8" s="229">
        <v>0</v>
      </c>
      <c r="G8" s="229">
        <v>0</v>
      </c>
      <c r="H8" s="229">
        <f t="shared" ref="H8:H27" si="1">F8+G8</f>
        <v>0</v>
      </c>
      <c r="I8" s="617">
        <v>108</v>
      </c>
      <c r="J8" s="373">
        <v>141</v>
      </c>
      <c r="K8" s="229">
        <f t="shared" ref="K8:K27" si="2">SUM(J8,I8)</f>
        <v>249</v>
      </c>
      <c r="L8" s="229">
        <v>0</v>
      </c>
      <c r="M8" s="229">
        <v>0</v>
      </c>
      <c r="N8" s="229">
        <f t="shared" ref="N8:N27" si="3">L8+M8</f>
        <v>0</v>
      </c>
      <c r="R8" s="207"/>
      <c r="S8" s="207"/>
      <c r="T8" s="207"/>
      <c r="U8" s="207"/>
    </row>
    <row r="9" spans="1:21" s="238" customFormat="1" ht="17.100000000000001" customHeight="1">
      <c r="A9" s="666" t="s">
        <v>158</v>
      </c>
      <c r="B9" s="667" t="s">
        <v>58</v>
      </c>
      <c r="C9" s="621">
        <v>1</v>
      </c>
      <c r="D9" s="379">
        <v>2</v>
      </c>
      <c r="E9" s="229">
        <f t="shared" si="0"/>
        <v>3</v>
      </c>
      <c r="F9" s="229">
        <v>0</v>
      </c>
      <c r="G9" s="229">
        <v>0</v>
      </c>
      <c r="H9" s="229">
        <f t="shared" si="1"/>
        <v>0</v>
      </c>
      <c r="I9" s="621">
        <v>1</v>
      </c>
      <c r="J9" s="379">
        <v>3</v>
      </c>
      <c r="K9" s="229">
        <f t="shared" si="2"/>
        <v>4</v>
      </c>
      <c r="L9" s="229">
        <v>0</v>
      </c>
      <c r="M9" s="229">
        <v>0</v>
      </c>
      <c r="N9" s="229">
        <f t="shared" si="3"/>
        <v>0</v>
      </c>
      <c r="R9" s="207"/>
      <c r="S9" s="207"/>
      <c r="T9" s="207"/>
      <c r="U9" s="207"/>
    </row>
    <row r="10" spans="1:21" s="238" customFormat="1" ht="17.100000000000001" customHeight="1">
      <c r="A10" s="666" t="s">
        <v>59</v>
      </c>
      <c r="B10" s="667" t="s">
        <v>60</v>
      </c>
      <c r="C10" s="621">
        <v>0</v>
      </c>
      <c r="D10" s="379">
        <v>0</v>
      </c>
      <c r="E10" s="229">
        <f t="shared" si="0"/>
        <v>0</v>
      </c>
      <c r="F10" s="229">
        <v>0</v>
      </c>
      <c r="G10" s="229">
        <v>0</v>
      </c>
      <c r="H10" s="229">
        <f t="shared" si="1"/>
        <v>0</v>
      </c>
      <c r="I10" s="621">
        <v>7</v>
      </c>
      <c r="J10" s="379">
        <v>10</v>
      </c>
      <c r="K10" s="229">
        <f t="shared" si="2"/>
        <v>17</v>
      </c>
      <c r="L10" s="229">
        <v>0</v>
      </c>
      <c r="M10" s="229">
        <v>1</v>
      </c>
      <c r="N10" s="229">
        <f t="shared" si="3"/>
        <v>1</v>
      </c>
      <c r="R10" s="207"/>
      <c r="S10" s="207"/>
      <c r="T10" s="207"/>
      <c r="U10" s="207"/>
    </row>
    <row r="11" spans="1:21" s="238" customFormat="1" ht="17.100000000000001" customHeight="1">
      <c r="A11" s="666" t="s">
        <v>61</v>
      </c>
      <c r="B11" s="667" t="s">
        <v>159</v>
      </c>
      <c r="C11" s="621">
        <v>8</v>
      </c>
      <c r="D11" s="379">
        <v>5</v>
      </c>
      <c r="E11" s="229">
        <f t="shared" si="0"/>
        <v>13</v>
      </c>
      <c r="F11" s="229">
        <v>0</v>
      </c>
      <c r="G11" s="229">
        <v>1</v>
      </c>
      <c r="H11" s="229">
        <f t="shared" si="1"/>
        <v>1</v>
      </c>
      <c r="I11" s="621">
        <v>9</v>
      </c>
      <c r="J11" s="379">
        <v>7</v>
      </c>
      <c r="K11" s="229">
        <f t="shared" si="2"/>
        <v>16</v>
      </c>
      <c r="L11" s="229">
        <v>1</v>
      </c>
      <c r="M11" s="229">
        <v>0</v>
      </c>
      <c r="N11" s="229">
        <f t="shared" si="3"/>
        <v>1</v>
      </c>
      <c r="R11" s="207"/>
      <c r="S11" s="207"/>
      <c r="T11" s="207"/>
      <c r="U11" s="207"/>
    </row>
    <row r="12" spans="1:21" s="238" customFormat="1" ht="17.100000000000001" customHeight="1">
      <c r="A12" s="666" t="s">
        <v>160</v>
      </c>
      <c r="B12" s="667" t="s">
        <v>64</v>
      </c>
      <c r="C12" s="621">
        <v>277</v>
      </c>
      <c r="D12" s="379">
        <v>314</v>
      </c>
      <c r="E12" s="229">
        <f t="shared" si="0"/>
        <v>591</v>
      </c>
      <c r="F12" s="229">
        <v>0</v>
      </c>
      <c r="G12" s="229">
        <v>0</v>
      </c>
      <c r="H12" s="229">
        <f t="shared" si="1"/>
        <v>0</v>
      </c>
      <c r="I12" s="621">
        <v>153</v>
      </c>
      <c r="J12" s="379">
        <v>255</v>
      </c>
      <c r="K12" s="229">
        <f t="shared" si="2"/>
        <v>408</v>
      </c>
      <c r="L12" s="229">
        <v>0</v>
      </c>
      <c r="M12" s="229">
        <v>0</v>
      </c>
      <c r="N12" s="229">
        <f t="shared" si="3"/>
        <v>0</v>
      </c>
      <c r="R12" s="207"/>
      <c r="S12" s="207"/>
      <c r="T12" s="207"/>
      <c r="U12" s="207"/>
    </row>
    <row r="13" spans="1:21" s="238" customFormat="1" ht="17.100000000000001" customHeight="1">
      <c r="A13" s="666" t="s">
        <v>65</v>
      </c>
      <c r="B13" s="667" t="s">
        <v>66</v>
      </c>
      <c r="C13" s="621">
        <v>180</v>
      </c>
      <c r="D13" s="379">
        <v>194</v>
      </c>
      <c r="E13" s="229">
        <f t="shared" si="0"/>
        <v>374</v>
      </c>
      <c r="F13" s="229">
        <v>0</v>
      </c>
      <c r="G13" s="229">
        <v>0</v>
      </c>
      <c r="H13" s="229">
        <f t="shared" si="1"/>
        <v>0</v>
      </c>
      <c r="I13" s="621">
        <v>377</v>
      </c>
      <c r="J13" s="379">
        <v>214</v>
      </c>
      <c r="K13" s="229">
        <f t="shared" si="2"/>
        <v>591</v>
      </c>
      <c r="L13" s="229">
        <v>0</v>
      </c>
      <c r="M13" s="229">
        <v>0</v>
      </c>
      <c r="N13" s="229">
        <f t="shared" si="3"/>
        <v>0</v>
      </c>
      <c r="R13" s="207"/>
      <c r="S13" s="207"/>
      <c r="T13" s="207"/>
      <c r="U13" s="207"/>
    </row>
    <row r="14" spans="1:21" s="238" customFormat="1" ht="17.100000000000001" customHeight="1">
      <c r="A14" s="666" t="s">
        <v>161</v>
      </c>
      <c r="B14" s="667" t="s">
        <v>68</v>
      </c>
      <c r="C14" s="621">
        <v>14</v>
      </c>
      <c r="D14" s="379">
        <v>8</v>
      </c>
      <c r="E14" s="229">
        <f t="shared" si="0"/>
        <v>22</v>
      </c>
      <c r="F14" s="229">
        <v>0</v>
      </c>
      <c r="G14" s="229">
        <v>0</v>
      </c>
      <c r="H14" s="229">
        <f t="shared" si="1"/>
        <v>0</v>
      </c>
      <c r="I14" s="621">
        <v>21</v>
      </c>
      <c r="J14" s="379">
        <v>9</v>
      </c>
      <c r="K14" s="229">
        <f t="shared" si="2"/>
        <v>30</v>
      </c>
      <c r="L14" s="229">
        <v>0</v>
      </c>
      <c r="M14" s="229">
        <v>0</v>
      </c>
      <c r="N14" s="229">
        <f t="shared" si="3"/>
        <v>0</v>
      </c>
      <c r="R14" s="207"/>
      <c r="S14" s="207"/>
      <c r="T14" s="207"/>
      <c r="U14" s="207"/>
    </row>
    <row r="15" spans="1:21" s="238" customFormat="1" ht="17.100000000000001" customHeight="1">
      <c r="A15" s="666" t="s">
        <v>69</v>
      </c>
      <c r="B15" s="667" t="s">
        <v>70</v>
      </c>
      <c r="C15" s="621">
        <v>101</v>
      </c>
      <c r="D15" s="379">
        <v>195</v>
      </c>
      <c r="E15" s="229">
        <f t="shared" si="0"/>
        <v>296</v>
      </c>
      <c r="F15" s="229">
        <v>0</v>
      </c>
      <c r="G15" s="229">
        <v>0</v>
      </c>
      <c r="H15" s="229">
        <f t="shared" si="1"/>
        <v>0</v>
      </c>
      <c r="I15" s="621">
        <v>38</v>
      </c>
      <c r="J15" s="379">
        <v>157</v>
      </c>
      <c r="K15" s="229">
        <f t="shared" si="2"/>
        <v>195</v>
      </c>
      <c r="L15" s="229">
        <v>0</v>
      </c>
      <c r="M15" s="229">
        <v>0</v>
      </c>
      <c r="N15" s="229">
        <f t="shared" si="3"/>
        <v>0</v>
      </c>
      <c r="R15" s="207"/>
      <c r="S15" s="207"/>
      <c r="T15" s="207"/>
      <c r="U15" s="207"/>
    </row>
    <row r="16" spans="1:21" s="238" customFormat="1" ht="17.100000000000001" customHeight="1">
      <c r="A16" s="666" t="s">
        <v>71</v>
      </c>
      <c r="B16" s="668" t="s">
        <v>72</v>
      </c>
      <c r="C16" s="621">
        <v>1</v>
      </c>
      <c r="D16" s="379">
        <v>1</v>
      </c>
      <c r="E16" s="229">
        <f t="shared" si="0"/>
        <v>2</v>
      </c>
      <c r="F16" s="229">
        <v>0</v>
      </c>
      <c r="G16" s="229">
        <v>0</v>
      </c>
      <c r="H16" s="229">
        <f t="shared" si="1"/>
        <v>0</v>
      </c>
      <c r="I16" s="621">
        <v>4</v>
      </c>
      <c r="J16" s="379">
        <v>1</v>
      </c>
      <c r="K16" s="229">
        <f t="shared" si="2"/>
        <v>5</v>
      </c>
      <c r="L16" s="229">
        <v>0</v>
      </c>
      <c r="M16" s="229">
        <v>0</v>
      </c>
      <c r="N16" s="229">
        <f t="shared" si="3"/>
        <v>0</v>
      </c>
      <c r="R16" s="207"/>
      <c r="S16" s="207"/>
      <c r="T16" s="207"/>
      <c r="U16" s="207"/>
    </row>
    <row r="17" spans="1:21" s="238" customFormat="1" ht="17.100000000000001" customHeight="1">
      <c r="A17" s="666" t="s">
        <v>73</v>
      </c>
      <c r="B17" s="667" t="s">
        <v>74</v>
      </c>
      <c r="C17" s="621">
        <v>122</v>
      </c>
      <c r="D17" s="379">
        <v>39</v>
      </c>
      <c r="E17" s="229">
        <f t="shared" si="0"/>
        <v>161</v>
      </c>
      <c r="F17" s="229">
        <v>3</v>
      </c>
      <c r="G17" s="229">
        <v>0</v>
      </c>
      <c r="H17" s="229">
        <f t="shared" si="1"/>
        <v>3</v>
      </c>
      <c r="I17" s="621">
        <v>95</v>
      </c>
      <c r="J17" s="379">
        <v>31</v>
      </c>
      <c r="K17" s="229">
        <f t="shared" si="2"/>
        <v>126</v>
      </c>
      <c r="L17" s="229">
        <v>0</v>
      </c>
      <c r="M17" s="229">
        <v>0</v>
      </c>
      <c r="N17" s="229">
        <f t="shared" si="3"/>
        <v>0</v>
      </c>
      <c r="R17" s="207"/>
      <c r="S17" s="207"/>
      <c r="T17" s="207"/>
      <c r="U17" s="207"/>
    </row>
    <row r="18" spans="1:21" s="238" customFormat="1" ht="17.100000000000001" customHeight="1">
      <c r="A18" s="666" t="s">
        <v>162</v>
      </c>
      <c r="B18" s="667" t="s">
        <v>76</v>
      </c>
      <c r="C18" s="621">
        <v>7</v>
      </c>
      <c r="D18" s="379">
        <v>3</v>
      </c>
      <c r="E18" s="229">
        <f t="shared" si="0"/>
        <v>10</v>
      </c>
      <c r="F18" s="229">
        <v>0</v>
      </c>
      <c r="G18" s="229">
        <v>1</v>
      </c>
      <c r="H18" s="229">
        <f t="shared" si="1"/>
        <v>1</v>
      </c>
      <c r="I18" s="621">
        <v>0</v>
      </c>
      <c r="J18" s="379">
        <v>0</v>
      </c>
      <c r="K18" s="229">
        <f t="shared" si="2"/>
        <v>0</v>
      </c>
      <c r="L18" s="229">
        <v>0</v>
      </c>
      <c r="M18" s="229">
        <v>0</v>
      </c>
      <c r="N18" s="229">
        <f t="shared" si="3"/>
        <v>0</v>
      </c>
      <c r="R18" s="207"/>
      <c r="S18" s="207"/>
      <c r="T18" s="207"/>
      <c r="U18" s="207"/>
    </row>
    <row r="19" spans="1:21" s="238" customFormat="1" ht="17.100000000000001" customHeight="1">
      <c r="A19" s="666" t="s">
        <v>77</v>
      </c>
      <c r="B19" s="667" t="s">
        <v>78</v>
      </c>
      <c r="C19" s="621">
        <v>34</v>
      </c>
      <c r="D19" s="379">
        <v>35</v>
      </c>
      <c r="E19" s="229">
        <f t="shared" si="0"/>
        <v>69</v>
      </c>
      <c r="F19" s="229">
        <v>0</v>
      </c>
      <c r="G19" s="229">
        <v>0</v>
      </c>
      <c r="H19" s="229">
        <f t="shared" si="1"/>
        <v>0</v>
      </c>
      <c r="I19" s="621">
        <v>35</v>
      </c>
      <c r="J19" s="379">
        <v>33</v>
      </c>
      <c r="K19" s="229">
        <f t="shared" si="2"/>
        <v>68</v>
      </c>
      <c r="L19" s="229">
        <v>0</v>
      </c>
      <c r="M19" s="229">
        <v>0</v>
      </c>
      <c r="N19" s="229">
        <f t="shared" si="3"/>
        <v>0</v>
      </c>
      <c r="R19" s="207"/>
      <c r="S19" s="207"/>
      <c r="T19" s="207"/>
      <c r="U19" s="207"/>
    </row>
    <row r="20" spans="1:21" s="238" customFormat="1" ht="17.100000000000001" customHeight="1">
      <c r="A20" s="666" t="s">
        <v>79</v>
      </c>
      <c r="B20" s="667" t="s">
        <v>80</v>
      </c>
      <c r="C20" s="621">
        <v>106</v>
      </c>
      <c r="D20" s="379">
        <v>52</v>
      </c>
      <c r="E20" s="229">
        <f t="shared" si="0"/>
        <v>158</v>
      </c>
      <c r="F20" s="229">
        <v>0</v>
      </c>
      <c r="G20" s="229">
        <v>0</v>
      </c>
      <c r="H20" s="229">
        <f t="shared" si="1"/>
        <v>0</v>
      </c>
      <c r="I20" s="621">
        <v>282</v>
      </c>
      <c r="J20" s="379">
        <v>116</v>
      </c>
      <c r="K20" s="229">
        <f t="shared" si="2"/>
        <v>398</v>
      </c>
      <c r="L20" s="229">
        <v>0</v>
      </c>
      <c r="M20" s="229">
        <v>0</v>
      </c>
      <c r="N20" s="229">
        <f t="shared" si="3"/>
        <v>0</v>
      </c>
      <c r="R20" s="207"/>
      <c r="S20" s="207"/>
      <c r="T20" s="207"/>
      <c r="U20" s="207"/>
    </row>
    <row r="21" spans="1:21" s="238" customFormat="1" ht="17.100000000000001" customHeight="1">
      <c r="A21" s="666" t="s">
        <v>615</v>
      </c>
      <c r="B21" s="667" t="s">
        <v>82</v>
      </c>
      <c r="C21" s="621">
        <v>1</v>
      </c>
      <c r="D21" s="379">
        <v>2</v>
      </c>
      <c r="E21" s="229">
        <f t="shared" si="0"/>
        <v>3</v>
      </c>
      <c r="F21" s="229">
        <v>0</v>
      </c>
      <c r="G21" s="229">
        <v>0</v>
      </c>
      <c r="H21" s="229">
        <f t="shared" si="1"/>
        <v>0</v>
      </c>
      <c r="I21" s="621">
        <v>0</v>
      </c>
      <c r="J21" s="379">
        <v>0</v>
      </c>
      <c r="K21" s="229">
        <f t="shared" si="2"/>
        <v>0</v>
      </c>
      <c r="L21" s="229">
        <v>0</v>
      </c>
      <c r="M21" s="229">
        <v>0</v>
      </c>
      <c r="N21" s="229">
        <f t="shared" si="3"/>
        <v>0</v>
      </c>
      <c r="R21" s="207"/>
      <c r="S21" s="207"/>
      <c r="T21" s="207"/>
      <c r="U21" s="207"/>
    </row>
    <row r="22" spans="1:21" s="238" customFormat="1" ht="17.100000000000001" customHeight="1">
      <c r="A22" s="666" t="s">
        <v>83</v>
      </c>
      <c r="B22" s="667" t="s">
        <v>84</v>
      </c>
      <c r="C22" s="621">
        <v>35</v>
      </c>
      <c r="D22" s="379">
        <v>4</v>
      </c>
      <c r="E22" s="229">
        <f t="shared" si="0"/>
        <v>39</v>
      </c>
      <c r="F22" s="669">
        <v>2</v>
      </c>
      <c r="G22" s="669">
        <v>6</v>
      </c>
      <c r="H22" s="229">
        <f t="shared" si="1"/>
        <v>8</v>
      </c>
      <c r="I22" s="621">
        <v>15</v>
      </c>
      <c r="J22" s="379">
        <v>0</v>
      </c>
      <c r="K22" s="229">
        <f t="shared" si="2"/>
        <v>15</v>
      </c>
      <c r="L22" s="669">
        <v>4</v>
      </c>
      <c r="M22" s="669">
        <v>5</v>
      </c>
      <c r="N22" s="229">
        <f t="shared" si="3"/>
        <v>9</v>
      </c>
      <c r="R22" s="207"/>
      <c r="S22" s="207"/>
      <c r="T22" s="207"/>
      <c r="U22" s="207"/>
    </row>
    <row r="23" spans="1:21" s="238" customFormat="1" ht="17.100000000000001" customHeight="1">
      <c r="A23" s="666" t="s">
        <v>85</v>
      </c>
      <c r="B23" s="667" t="s">
        <v>86</v>
      </c>
      <c r="C23" s="621">
        <v>19</v>
      </c>
      <c r="D23" s="621">
        <v>2</v>
      </c>
      <c r="E23" s="229">
        <f t="shared" si="0"/>
        <v>21</v>
      </c>
      <c r="F23" s="229">
        <v>0</v>
      </c>
      <c r="G23" s="229">
        <v>0</v>
      </c>
      <c r="H23" s="229">
        <f t="shared" si="1"/>
        <v>0</v>
      </c>
      <c r="I23" s="621">
        <v>33</v>
      </c>
      <c r="J23" s="621">
        <v>17</v>
      </c>
      <c r="K23" s="229">
        <f t="shared" si="2"/>
        <v>50</v>
      </c>
      <c r="L23" s="229">
        <v>0</v>
      </c>
      <c r="M23" s="229">
        <v>0</v>
      </c>
      <c r="N23" s="229">
        <f t="shared" si="3"/>
        <v>0</v>
      </c>
      <c r="R23" s="207"/>
      <c r="S23" s="207"/>
      <c r="T23" s="207"/>
      <c r="U23" s="207"/>
    </row>
    <row r="24" spans="1:21" s="238" customFormat="1" ht="17.100000000000001" customHeight="1">
      <c r="A24" s="666" t="s">
        <v>165</v>
      </c>
      <c r="B24" s="667" t="s">
        <v>88</v>
      </c>
      <c r="C24" s="621">
        <v>4</v>
      </c>
      <c r="D24" s="621">
        <v>1</v>
      </c>
      <c r="E24" s="229">
        <f t="shared" si="0"/>
        <v>5</v>
      </c>
      <c r="F24" s="229">
        <v>0</v>
      </c>
      <c r="G24" s="229">
        <v>0</v>
      </c>
      <c r="H24" s="229">
        <f t="shared" si="1"/>
        <v>0</v>
      </c>
      <c r="I24" s="621">
        <v>9</v>
      </c>
      <c r="J24" s="621">
        <v>4</v>
      </c>
      <c r="K24" s="229">
        <f t="shared" si="2"/>
        <v>13</v>
      </c>
      <c r="L24" s="229">
        <v>0</v>
      </c>
      <c r="M24" s="229">
        <v>0</v>
      </c>
      <c r="N24" s="229">
        <f t="shared" si="3"/>
        <v>0</v>
      </c>
      <c r="R24" s="207"/>
      <c r="S24" s="207"/>
      <c r="T24" s="207"/>
      <c r="U24" s="207"/>
    </row>
    <row r="25" spans="1:21" s="238" customFormat="1" ht="17.100000000000001" customHeight="1">
      <c r="A25" s="666" t="s">
        <v>89</v>
      </c>
      <c r="B25" s="667" t="s">
        <v>90</v>
      </c>
      <c r="C25" s="621">
        <v>0</v>
      </c>
      <c r="D25" s="621">
        <v>0</v>
      </c>
      <c r="E25" s="229">
        <f t="shared" si="0"/>
        <v>0</v>
      </c>
      <c r="F25" s="229">
        <v>0</v>
      </c>
      <c r="G25" s="229">
        <v>0</v>
      </c>
      <c r="H25" s="229">
        <f t="shared" si="1"/>
        <v>0</v>
      </c>
      <c r="I25" s="621">
        <v>4</v>
      </c>
      <c r="J25" s="621">
        <v>1</v>
      </c>
      <c r="K25" s="229">
        <f t="shared" si="2"/>
        <v>5</v>
      </c>
      <c r="L25" s="229">
        <v>0</v>
      </c>
      <c r="M25" s="229">
        <v>0</v>
      </c>
      <c r="N25" s="229">
        <f t="shared" si="3"/>
        <v>0</v>
      </c>
      <c r="R25" s="207"/>
      <c r="S25" s="207"/>
      <c r="T25" s="207"/>
      <c r="U25" s="207"/>
    </row>
    <row r="26" spans="1:21" s="238" customFormat="1" ht="17.100000000000001" customHeight="1">
      <c r="A26" s="670" t="s">
        <v>91</v>
      </c>
      <c r="B26" s="671" t="s">
        <v>92</v>
      </c>
      <c r="C26" s="388">
        <v>0</v>
      </c>
      <c r="D26" s="624">
        <v>0</v>
      </c>
      <c r="E26" s="229">
        <f t="shared" si="0"/>
        <v>0</v>
      </c>
      <c r="F26" s="229">
        <v>0</v>
      </c>
      <c r="G26" s="229">
        <v>0</v>
      </c>
      <c r="H26" s="229">
        <f t="shared" si="1"/>
        <v>0</v>
      </c>
      <c r="I26" s="388">
        <v>0</v>
      </c>
      <c r="J26" s="624">
        <v>0</v>
      </c>
      <c r="K26" s="229">
        <f t="shared" si="2"/>
        <v>0</v>
      </c>
      <c r="L26" s="229">
        <v>0</v>
      </c>
      <c r="M26" s="229">
        <v>0</v>
      </c>
      <c r="N26" s="229">
        <f t="shared" si="3"/>
        <v>0</v>
      </c>
      <c r="R26" s="207"/>
      <c r="S26" s="207"/>
      <c r="T26" s="207"/>
      <c r="U26" s="207"/>
    </row>
    <row r="27" spans="1:21" s="238" customFormat="1" ht="17.100000000000001" customHeight="1" thickBot="1">
      <c r="A27" s="672" t="s">
        <v>93</v>
      </c>
      <c r="B27" s="673" t="s">
        <v>94</v>
      </c>
      <c r="C27" s="621">
        <v>0</v>
      </c>
      <c r="D27" s="379">
        <v>0</v>
      </c>
      <c r="E27" s="229">
        <f t="shared" si="0"/>
        <v>0</v>
      </c>
      <c r="F27" s="431">
        <v>0</v>
      </c>
      <c r="G27" s="431">
        <v>0</v>
      </c>
      <c r="H27" s="229">
        <f t="shared" si="1"/>
        <v>0</v>
      </c>
      <c r="I27" s="621">
        <v>0</v>
      </c>
      <c r="J27" s="379">
        <v>0</v>
      </c>
      <c r="K27" s="229">
        <f t="shared" si="2"/>
        <v>0</v>
      </c>
      <c r="L27" s="431">
        <v>0</v>
      </c>
      <c r="M27" s="431">
        <v>0</v>
      </c>
      <c r="N27" s="229">
        <f t="shared" si="3"/>
        <v>0</v>
      </c>
    </row>
    <row r="28" spans="1:21" s="238" customFormat="1" ht="17.100000000000001" customHeight="1">
      <c r="A28" s="674" t="s">
        <v>95</v>
      </c>
      <c r="B28" s="675" t="s">
        <v>96</v>
      </c>
      <c r="C28" s="630">
        <f>SUM(C8:C27)</f>
        <v>1028</v>
      </c>
      <c r="D28" s="630">
        <f>SUM(D8:D27)</f>
        <v>960</v>
      </c>
      <c r="E28" s="676">
        <f>SUM(E8:E27)</f>
        <v>1988</v>
      </c>
      <c r="F28" s="676">
        <f>SUM(F8:F27)</f>
        <v>5</v>
      </c>
      <c r="G28" s="676">
        <f>SUM(G8:G27)</f>
        <v>8</v>
      </c>
      <c r="H28" s="676">
        <f t="shared" ref="H28" si="4">SUM(H8:H27)</f>
        <v>13</v>
      </c>
      <c r="I28" s="630">
        <f>SUM(I8:I27)</f>
        <v>1191</v>
      </c>
      <c r="J28" s="630">
        <f>SUM(J8:J27)</f>
        <v>999</v>
      </c>
      <c r="K28" s="676">
        <f>SUM(K8:K27)</f>
        <v>2190</v>
      </c>
      <c r="L28" s="676">
        <f>SUM(L8:L27)</f>
        <v>5</v>
      </c>
      <c r="M28" s="676">
        <f>SUM(M8:M27)</f>
        <v>6</v>
      </c>
      <c r="N28" s="676">
        <f t="shared" ref="N28" si="5">SUM(N8:N27)</f>
        <v>11</v>
      </c>
    </row>
    <row r="29" spans="1:21" hidden="1">
      <c r="A29" s="677"/>
      <c r="B29" s="678"/>
      <c r="C29" s="679"/>
      <c r="D29" s="679"/>
      <c r="E29" s="679"/>
      <c r="F29" s="679"/>
      <c r="G29" s="679"/>
      <c r="H29" s="679"/>
      <c r="I29" s="679"/>
      <c r="J29" s="253"/>
      <c r="K29" s="253"/>
      <c r="L29" s="253"/>
      <c r="M29" s="253"/>
      <c r="N29" s="253"/>
    </row>
    <row r="30" spans="1:21">
      <c r="A30" s="209"/>
      <c r="B30" s="209"/>
      <c r="C30" s="209"/>
      <c r="D30" s="209"/>
      <c r="E30" s="209"/>
      <c r="F30" s="209"/>
      <c r="G30" s="209"/>
      <c r="H30" s="209"/>
      <c r="I30" s="209"/>
      <c r="J30" s="210"/>
      <c r="K30" s="210"/>
      <c r="L30" s="210"/>
      <c r="M30" s="210"/>
      <c r="N30" s="409"/>
    </row>
    <row r="32" spans="1:21">
      <c r="B32" s="657"/>
      <c r="E32" s="680"/>
      <c r="F32" s="680"/>
      <c r="G32" s="680"/>
      <c r="H32" s="680"/>
      <c r="I32" s="680"/>
      <c r="J32" s="680"/>
    </row>
    <row r="33" spans="1:10">
      <c r="A33" s="274"/>
      <c r="B33" s="274"/>
      <c r="E33" s="680"/>
      <c r="F33" s="680"/>
      <c r="G33" s="680"/>
      <c r="H33" s="680"/>
      <c r="I33" s="680"/>
      <c r="J33" s="680"/>
    </row>
    <row r="34" spans="1:10">
      <c r="E34" s="680"/>
      <c r="F34" s="680"/>
      <c r="G34" s="680"/>
      <c r="H34" s="680"/>
      <c r="I34" s="680"/>
      <c r="J34" s="680"/>
    </row>
    <row r="35" spans="1:10">
      <c r="E35" s="680"/>
      <c r="F35" s="680"/>
      <c r="G35" s="680"/>
      <c r="H35" s="680"/>
      <c r="I35" s="680"/>
      <c r="J35" s="680"/>
    </row>
    <row r="36" spans="1:10">
      <c r="E36" s="680"/>
      <c r="F36" s="680"/>
      <c r="G36" s="680"/>
      <c r="H36" s="680"/>
      <c r="I36" s="680"/>
      <c r="J36" s="680"/>
    </row>
    <row r="37" spans="1:10">
      <c r="E37" s="680"/>
      <c r="F37" s="680"/>
      <c r="G37" s="680"/>
      <c r="H37" s="680"/>
      <c r="I37" s="680"/>
      <c r="J37" s="680"/>
    </row>
    <row r="38" spans="1:10">
      <c r="E38" s="680"/>
      <c r="F38" s="680"/>
      <c r="G38" s="680"/>
      <c r="H38" s="680"/>
      <c r="I38" s="680"/>
      <c r="J38" s="680"/>
    </row>
    <row r="39" spans="1:10">
      <c r="E39" s="680"/>
      <c r="F39" s="680"/>
      <c r="G39" s="680"/>
      <c r="H39" s="680"/>
      <c r="I39" s="680"/>
      <c r="J39" s="680"/>
    </row>
    <row r="40" spans="1:10">
      <c r="E40" s="680"/>
      <c r="F40" s="680"/>
      <c r="G40" s="680"/>
      <c r="H40" s="680"/>
      <c r="I40" s="680"/>
      <c r="J40" s="680"/>
    </row>
    <row r="41" spans="1:10">
      <c r="E41" s="680"/>
      <c r="F41" s="680"/>
      <c r="G41" s="680"/>
      <c r="H41" s="680"/>
      <c r="I41" s="680"/>
      <c r="J41" s="680"/>
    </row>
    <row r="42" spans="1:10">
      <c r="E42" s="680"/>
      <c r="F42" s="680"/>
      <c r="G42" s="680"/>
      <c r="H42" s="680"/>
      <c r="I42" s="680"/>
      <c r="J42" s="680"/>
    </row>
    <row r="43" spans="1:10">
      <c r="E43" s="680"/>
      <c r="F43" s="680"/>
      <c r="G43" s="680"/>
      <c r="H43" s="680"/>
      <c r="I43" s="680"/>
      <c r="J43" s="680"/>
    </row>
    <row r="44" spans="1:10">
      <c r="E44" s="680"/>
      <c r="F44" s="680"/>
      <c r="G44" s="680"/>
      <c r="H44" s="680"/>
      <c r="I44" s="680"/>
      <c r="J44" s="680"/>
    </row>
    <row r="45" spans="1:10">
      <c r="E45" s="680"/>
      <c r="F45" s="680"/>
      <c r="G45" s="680"/>
      <c r="H45" s="680"/>
      <c r="I45" s="680"/>
      <c r="J45" s="680"/>
    </row>
    <row r="46" spans="1:10">
      <c r="E46" s="680"/>
      <c r="F46" s="680"/>
      <c r="G46" s="680"/>
      <c r="H46" s="680"/>
      <c r="I46" s="680"/>
      <c r="J46" s="680"/>
    </row>
    <row r="47" spans="1:10">
      <c r="E47" s="680"/>
      <c r="F47" s="680"/>
      <c r="G47" s="680"/>
      <c r="H47" s="680"/>
      <c r="I47" s="680"/>
      <c r="J47" s="680"/>
    </row>
    <row r="48" spans="1:10">
      <c r="E48" s="680"/>
      <c r="F48" s="680"/>
      <c r="G48" s="680"/>
      <c r="H48" s="680"/>
      <c r="I48" s="680"/>
      <c r="J48" s="680"/>
    </row>
    <row r="49" spans="5:10">
      <c r="E49" s="680"/>
      <c r="F49" s="680"/>
      <c r="G49" s="680"/>
      <c r="H49" s="680"/>
      <c r="I49" s="680"/>
      <c r="J49" s="680"/>
    </row>
    <row r="50" spans="5:10">
      <c r="E50" s="680"/>
      <c r="F50" s="680"/>
      <c r="G50" s="680"/>
      <c r="H50" s="680"/>
      <c r="I50" s="680"/>
      <c r="J50" s="680"/>
    </row>
    <row r="51" spans="5:10">
      <c r="E51" s="680"/>
      <c r="F51" s="680"/>
      <c r="G51" s="680"/>
      <c r="H51" s="680"/>
      <c r="I51" s="680"/>
      <c r="J51" s="680"/>
    </row>
    <row r="52" spans="5:10">
      <c r="E52" s="680"/>
      <c r="F52" s="680"/>
      <c r="G52" s="680"/>
      <c r="H52" s="680"/>
      <c r="I52" s="680"/>
      <c r="J52" s="680"/>
    </row>
    <row r="53" spans="5:10">
      <c r="E53" s="680"/>
      <c r="F53" s="680"/>
      <c r="G53" s="680"/>
      <c r="H53" s="680"/>
      <c r="I53" s="680"/>
      <c r="J53" s="680"/>
    </row>
    <row r="54" spans="5:10">
      <c r="E54" s="680"/>
      <c r="F54" s="680"/>
      <c r="G54" s="680"/>
      <c r="H54" s="680"/>
      <c r="I54" s="680"/>
      <c r="J54" s="680"/>
    </row>
    <row r="55" spans="5:10">
      <c r="E55" s="680"/>
      <c r="F55" s="680"/>
      <c r="G55" s="680"/>
      <c r="H55" s="680"/>
      <c r="I55" s="680"/>
      <c r="J55" s="680"/>
    </row>
  </sheetData>
  <mergeCells count="4">
    <mergeCell ref="A1:N1"/>
    <mergeCell ref="A2:N2"/>
    <mergeCell ref="C4:H4"/>
    <mergeCell ref="I4:N4"/>
  </mergeCells>
  <printOptions horizontalCentered="1" verticalCentered="1" gridLinesSet="0"/>
  <pageMargins left="0.59055118110236227" right="0.59055118110236227" top="0.78740157480314965" bottom="0.78740157480314965" header="0.51181102362204722" footer="0.51181102362204722"/>
  <pageSetup paperSize="9" scale="95" orientation="landscape" horizontalDpi="4294967292" verticalDpi="4294967292"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7736-3F34-4F54-80EF-3E72B02BCC7F}">
  <dimension ref="A1:W29"/>
  <sheetViews>
    <sheetView showGridLines="0" zoomScaleNormal="100" workbookViewId="0">
      <selection activeCell="C9" sqref="C9"/>
    </sheetView>
  </sheetViews>
  <sheetFormatPr defaultColWidth="9" defaultRowHeight="21"/>
  <cols>
    <col min="1" max="1" width="10.42578125" style="709" customWidth="1"/>
    <col min="2" max="2" width="11.5703125" style="709" customWidth="1"/>
    <col min="3" max="5" width="10.28515625" style="709" customWidth="1"/>
    <col min="6" max="6" width="11" style="709" customWidth="1"/>
    <col min="7" max="7" width="11.85546875" style="709" customWidth="1"/>
    <col min="8" max="10" width="10.28515625" style="709" customWidth="1"/>
    <col min="11" max="11" width="12" style="709" customWidth="1"/>
    <col min="12" max="16384" width="9" style="709"/>
  </cols>
  <sheetData>
    <row r="1" spans="1:12" s="683" customFormat="1" ht="30">
      <c r="A1" s="681" t="s">
        <v>616</v>
      </c>
      <c r="B1" s="682"/>
      <c r="C1" s="682"/>
      <c r="D1" s="682"/>
      <c r="E1" s="682"/>
      <c r="F1" s="682"/>
      <c r="G1" s="682"/>
      <c r="H1" s="682"/>
      <c r="I1" s="682"/>
      <c r="J1" s="682"/>
      <c r="K1" s="682"/>
    </row>
    <row r="2" spans="1:12" s="686" customFormat="1" ht="28.9" customHeight="1">
      <c r="A2" s="684" t="s">
        <v>617</v>
      </c>
      <c r="B2" s="685"/>
      <c r="C2" s="685"/>
      <c r="D2" s="685"/>
      <c r="E2" s="685"/>
      <c r="F2" s="685"/>
      <c r="G2" s="685"/>
      <c r="H2" s="685"/>
      <c r="I2" s="685"/>
      <c r="J2" s="685"/>
      <c r="K2" s="685"/>
    </row>
    <row r="3" spans="1:12" s="686" customFormat="1" ht="24.75">
      <c r="A3" s="687" t="s">
        <v>618</v>
      </c>
      <c r="K3" s="688" t="s">
        <v>619</v>
      </c>
    </row>
    <row r="4" spans="1:12" s="686" customFormat="1" ht="120" customHeight="1">
      <c r="A4" s="689" t="s">
        <v>169</v>
      </c>
      <c r="B4" s="690"/>
      <c r="C4" s="5178" t="s">
        <v>620</v>
      </c>
      <c r="D4" s="5179"/>
      <c r="E4" s="5180"/>
      <c r="F4" s="5181" t="s">
        <v>621</v>
      </c>
      <c r="G4" s="5182"/>
      <c r="H4" s="5181" t="s">
        <v>622</v>
      </c>
      <c r="I4" s="5182"/>
      <c r="J4" s="691" t="s">
        <v>623</v>
      </c>
      <c r="K4" s="691" t="s">
        <v>624</v>
      </c>
      <c r="L4" s="692"/>
    </row>
    <row r="5" spans="1:12" s="686" customFormat="1" ht="60.75" customHeight="1">
      <c r="A5" s="693" t="s">
        <v>50</v>
      </c>
      <c r="B5" s="694" t="s">
        <v>148</v>
      </c>
      <c r="C5" s="695" t="s">
        <v>625</v>
      </c>
      <c r="D5" s="696" t="s">
        <v>626</v>
      </c>
      <c r="E5" s="695" t="s">
        <v>627</v>
      </c>
      <c r="F5" s="697" t="s">
        <v>628</v>
      </c>
      <c r="G5" s="695" t="s">
        <v>629</v>
      </c>
      <c r="H5" s="695" t="s">
        <v>630</v>
      </c>
      <c r="I5" s="697" t="s">
        <v>631</v>
      </c>
      <c r="J5" s="695" t="s">
        <v>632</v>
      </c>
      <c r="K5" s="697" t="s">
        <v>633</v>
      </c>
      <c r="L5" s="692"/>
    </row>
    <row r="6" spans="1:12" s="686" customFormat="1" ht="51" customHeight="1">
      <c r="A6" s="698"/>
      <c r="B6" s="699"/>
      <c r="C6" s="695" t="s">
        <v>634</v>
      </c>
      <c r="D6" s="695" t="s">
        <v>635</v>
      </c>
      <c r="E6" s="695" t="s">
        <v>636</v>
      </c>
      <c r="F6" s="695" t="s">
        <v>637</v>
      </c>
      <c r="G6" s="695" t="s">
        <v>638</v>
      </c>
      <c r="H6" s="695" t="s">
        <v>639</v>
      </c>
      <c r="I6" s="695" t="s">
        <v>640</v>
      </c>
      <c r="J6" s="695"/>
      <c r="K6" s="695"/>
    </row>
    <row r="7" spans="1:12" s="703" customFormat="1" ht="15.95" customHeight="1">
      <c r="A7" s="700" t="s">
        <v>275</v>
      </c>
      <c r="B7" s="701" t="s">
        <v>56</v>
      </c>
      <c r="C7" s="702">
        <v>2235</v>
      </c>
      <c r="D7" s="702">
        <v>17072</v>
      </c>
      <c r="E7" s="702">
        <v>3059</v>
      </c>
      <c r="F7" s="702">
        <v>841</v>
      </c>
      <c r="G7" s="702" t="s">
        <v>641</v>
      </c>
      <c r="H7" s="702" t="s">
        <v>641</v>
      </c>
      <c r="I7" s="702" t="s">
        <v>641</v>
      </c>
      <c r="J7" s="702">
        <v>8206</v>
      </c>
      <c r="K7" s="702">
        <v>386</v>
      </c>
    </row>
    <row r="8" spans="1:12" s="703" customFormat="1" ht="15.95" customHeight="1">
      <c r="A8" s="700" t="s">
        <v>642</v>
      </c>
      <c r="B8" s="701" t="s">
        <v>58</v>
      </c>
      <c r="C8" s="702">
        <v>6806</v>
      </c>
      <c r="D8" s="702">
        <v>12055</v>
      </c>
      <c r="E8" s="702">
        <v>452</v>
      </c>
      <c r="F8" s="702">
        <v>6806</v>
      </c>
      <c r="G8" s="702">
        <v>926</v>
      </c>
      <c r="H8" s="702" t="s">
        <v>641</v>
      </c>
      <c r="I8" s="702" t="s">
        <v>641</v>
      </c>
      <c r="J8" s="702">
        <v>20512</v>
      </c>
      <c r="K8" s="702">
        <v>15</v>
      </c>
    </row>
    <row r="9" spans="1:12" s="703" customFormat="1" ht="15.95" customHeight="1">
      <c r="A9" s="700" t="s">
        <v>276</v>
      </c>
      <c r="B9" s="701" t="s">
        <v>60</v>
      </c>
      <c r="C9" s="702">
        <v>2577</v>
      </c>
      <c r="D9" s="702">
        <v>6034</v>
      </c>
      <c r="E9" s="702">
        <v>173</v>
      </c>
      <c r="F9" s="702">
        <v>1252</v>
      </c>
      <c r="G9" s="702" t="s">
        <v>641</v>
      </c>
      <c r="H9" s="702" t="s">
        <v>641</v>
      </c>
      <c r="I9" s="702" t="s">
        <v>641</v>
      </c>
      <c r="J9" s="702">
        <v>2786</v>
      </c>
      <c r="K9" s="702">
        <v>153</v>
      </c>
    </row>
    <row r="10" spans="1:12" s="703" customFormat="1" ht="15.95" customHeight="1">
      <c r="A10" s="700" t="s">
        <v>277</v>
      </c>
      <c r="B10" s="701" t="s">
        <v>62</v>
      </c>
      <c r="C10" s="702">
        <v>3055</v>
      </c>
      <c r="D10" s="702">
        <v>12755</v>
      </c>
      <c r="E10" s="702">
        <v>498</v>
      </c>
      <c r="F10" s="702">
        <v>3484</v>
      </c>
      <c r="G10" s="702">
        <v>243</v>
      </c>
      <c r="H10" s="702">
        <v>5698</v>
      </c>
      <c r="I10" s="702" t="s">
        <v>641</v>
      </c>
      <c r="J10" s="702">
        <v>12580</v>
      </c>
      <c r="K10" s="702">
        <v>120</v>
      </c>
    </row>
    <row r="11" spans="1:12" s="703" customFormat="1" ht="15.95" customHeight="1">
      <c r="A11" s="700" t="s">
        <v>278</v>
      </c>
      <c r="B11" s="701" t="s">
        <v>64</v>
      </c>
      <c r="C11" s="702">
        <v>41325</v>
      </c>
      <c r="D11" s="702">
        <v>29330</v>
      </c>
      <c r="E11" s="702">
        <v>2542</v>
      </c>
      <c r="F11" s="702">
        <v>6847</v>
      </c>
      <c r="G11" s="702">
        <v>31670</v>
      </c>
      <c r="H11" s="702">
        <v>4306</v>
      </c>
      <c r="I11" s="702">
        <v>34145</v>
      </c>
      <c r="J11" s="702">
        <v>45662</v>
      </c>
      <c r="K11" s="702">
        <v>1529</v>
      </c>
    </row>
    <row r="12" spans="1:12" s="703" customFormat="1" ht="15.95" customHeight="1">
      <c r="A12" s="700" t="s">
        <v>279</v>
      </c>
      <c r="B12" s="701" t="s">
        <v>66</v>
      </c>
      <c r="C12" s="702">
        <v>598</v>
      </c>
      <c r="D12" s="702">
        <v>1896</v>
      </c>
      <c r="E12" s="702">
        <v>385</v>
      </c>
      <c r="F12" s="702">
        <v>152</v>
      </c>
      <c r="G12" s="702">
        <v>128</v>
      </c>
      <c r="H12" s="702" t="s">
        <v>641</v>
      </c>
      <c r="I12" s="702" t="s">
        <v>641</v>
      </c>
      <c r="J12" s="702">
        <v>418</v>
      </c>
      <c r="K12" s="702">
        <v>19</v>
      </c>
    </row>
    <row r="13" spans="1:12" s="703" customFormat="1" ht="15.95" customHeight="1">
      <c r="A13" s="700" t="s">
        <v>280</v>
      </c>
      <c r="B13" s="701" t="s">
        <v>68</v>
      </c>
      <c r="C13" s="702">
        <v>4254</v>
      </c>
      <c r="D13" s="702">
        <v>127</v>
      </c>
      <c r="E13" s="702">
        <v>1329</v>
      </c>
      <c r="F13" s="702">
        <v>1818</v>
      </c>
      <c r="G13" s="702">
        <v>14</v>
      </c>
      <c r="H13" s="702">
        <v>759</v>
      </c>
      <c r="I13" s="702">
        <v>323</v>
      </c>
      <c r="J13" s="702">
        <v>1853</v>
      </c>
      <c r="K13" s="702">
        <v>58</v>
      </c>
    </row>
    <row r="14" spans="1:12" s="703" customFormat="1" ht="15.95" customHeight="1">
      <c r="A14" s="700" t="s">
        <v>281</v>
      </c>
      <c r="B14" s="701" t="s">
        <v>70</v>
      </c>
      <c r="C14" s="702">
        <v>838</v>
      </c>
      <c r="D14" s="702">
        <v>669</v>
      </c>
      <c r="E14" s="702">
        <v>240</v>
      </c>
      <c r="F14" s="702">
        <v>3201</v>
      </c>
      <c r="G14" s="702" t="s">
        <v>641</v>
      </c>
      <c r="H14" s="702" t="s">
        <v>641</v>
      </c>
      <c r="I14" s="702" t="s">
        <v>641</v>
      </c>
      <c r="J14" s="702" t="s">
        <v>641</v>
      </c>
      <c r="K14" s="702">
        <v>328</v>
      </c>
    </row>
    <row r="15" spans="1:12" s="703" customFormat="1" ht="15.95" customHeight="1">
      <c r="A15" s="700" t="s">
        <v>282</v>
      </c>
      <c r="B15" s="701" t="s">
        <v>72</v>
      </c>
      <c r="C15" s="702">
        <v>0</v>
      </c>
      <c r="D15" s="702">
        <v>43</v>
      </c>
      <c r="E15" s="702">
        <v>2474</v>
      </c>
      <c r="F15" s="702">
        <v>1521</v>
      </c>
      <c r="G15" s="702" t="s">
        <v>641</v>
      </c>
      <c r="H15" s="702" t="s">
        <v>641</v>
      </c>
      <c r="I15" s="702" t="s">
        <v>641</v>
      </c>
      <c r="J15" s="702">
        <v>5124</v>
      </c>
      <c r="K15" s="702">
        <v>130</v>
      </c>
    </row>
    <row r="16" spans="1:12" s="703" customFormat="1" ht="15.95" customHeight="1">
      <c r="A16" s="700" t="s">
        <v>283</v>
      </c>
      <c r="B16" s="701" t="s">
        <v>74</v>
      </c>
      <c r="C16" s="702">
        <v>2324</v>
      </c>
      <c r="D16" s="702">
        <v>6763</v>
      </c>
      <c r="E16" s="702">
        <v>1256</v>
      </c>
      <c r="F16" s="702">
        <v>639</v>
      </c>
      <c r="G16" s="702" t="s">
        <v>641</v>
      </c>
      <c r="H16" s="702" t="s">
        <v>641</v>
      </c>
      <c r="I16" s="702" t="s">
        <v>641</v>
      </c>
      <c r="J16" s="702">
        <v>3156</v>
      </c>
      <c r="K16" s="702">
        <v>1334</v>
      </c>
    </row>
    <row r="17" spans="1:23" s="703" customFormat="1" ht="15.95" customHeight="1">
      <c r="A17" s="700" t="s">
        <v>162</v>
      </c>
      <c r="B17" s="701" t="s">
        <v>76</v>
      </c>
      <c r="C17" s="702">
        <v>679</v>
      </c>
      <c r="D17" s="702">
        <v>3144</v>
      </c>
      <c r="E17" s="702">
        <v>494</v>
      </c>
      <c r="F17" s="702">
        <v>590</v>
      </c>
      <c r="G17" s="702" t="s">
        <v>641</v>
      </c>
      <c r="H17" s="702">
        <v>17</v>
      </c>
      <c r="I17" s="702" t="s">
        <v>641</v>
      </c>
      <c r="J17" s="702">
        <v>2733</v>
      </c>
      <c r="K17" s="702">
        <v>304</v>
      </c>
    </row>
    <row r="18" spans="1:23" s="703" customFormat="1" ht="15.95" customHeight="1">
      <c r="A18" s="700" t="s">
        <v>284</v>
      </c>
      <c r="B18" s="701" t="s">
        <v>78</v>
      </c>
      <c r="C18" s="702">
        <v>740</v>
      </c>
      <c r="D18" s="702">
        <v>2250</v>
      </c>
      <c r="E18" s="702">
        <v>969</v>
      </c>
      <c r="F18" s="702">
        <v>2130</v>
      </c>
      <c r="G18" s="702">
        <v>17</v>
      </c>
      <c r="H18" s="702">
        <v>210</v>
      </c>
      <c r="I18" s="702">
        <v>334</v>
      </c>
      <c r="J18" s="702">
        <v>2439</v>
      </c>
      <c r="K18" s="702">
        <v>294</v>
      </c>
    </row>
    <row r="19" spans="1:23" s="703" customFormat="1" ht="15.95" customHeight="1">
      <c r="A19" s="700" t="s">
        <v>79</v>
      </c>
      <c r="B19" s="701" t="s">
        <v>80</v>
      </c>
      <c r="C19" s="702">
        <v>1382</v>
      </c>
      <c r="D19" s="702">
        <v>7943</v>
      </c>
      <c r="E19" s="702">
        <v>0</v>
      </c>
      <c r="F19" s="702">
        <v>381</v>
      </c>
      <c r="G19" s="702">
        <v>97</v>
      </c>
      <c r="H19" s="702">
        <v>11856</v>
      </c>
      <c r="I19" s="702">
        <v>7896</v>
      </c>
      <c r="J19" s="702">
        <v>7896</v>
      </c>
      <c r="K19" s="702" t="s">
        <v>641</v>
      </c>
    </row>
    <row r="20" spans="1:23" s="703" customFormat="1" ht="15.95" customHeight="1">
      <c r="A20" s="700" t="s">
        <v>285</v>
      </c>
      <c r="B20" s="701" t="s">
        <v>82</v>
      </c>
      <c r="C20" s="702">
        <v>393</v>
      </c>
      <c r="D20" s="702">
        <v>7230</v>
      </c>
      <c r="E20" s="702">
        <v>63</v>
      </c>
      <c r="F20" s="702">
        <v>63</v>
      </c>
      <c r="G20" s="702" t="s">
        <v>641</v>
      </c>
      <c r="H20" s="702" t="s">
        <v>641</v>
      </c>
      <c r="I20" s="702" t="s">
        <v>641</v>
      </c>
      <c r="J20" s="702">
        <v>500</v>
      </c>
      <c r="K20" s="702" t="s">
        <v>641</v>
      </c>
    </row>
    <row r="21" spans="1:23" s="703" customFormat="1" ht="15.95" customHeight="1">
      <c r="A21" s="700" t="s">
        <v>83</v>
      </c>
      <c r="B21" s="701" t="s">
        <v>84</v>
      </c>
      <c r="C21" s="702">
        <v>188</v>
      </c>
      <c r="D21" s="702">
        <v>9115</v>
      </c>
      <c r="E21" s="702">
        <v>664</v>
      </c>
      <c r="F21" s="702">
        <v>990</v>
      </c>
      <c r="G21" s="702" t="s">
        <v>641</v>
      </c>
      <c r="H21" s="702">
        <v>275</v>
      </c>
      <c r="I21" s="702">
        <v>207</v>
      </c>
      <c r="J21" s="702">
        <v>5561</v>
      </c>
      <c r="K21" s="702">
        <v>212</v>
      </c>
    </row>
    <row r="22" spans="1:23" s="703" customFormat="1" ht="15.95" customHeight="1">
      <c r="A22" s="700" t="s">
        <v>287</v>
      </c>
      <c r="B22" s="701" t="s">
        <v>86</v>
      </c>
      <c r="C22" s="702">
        <v>375</v>
      </c>
      <c r="D22" s="702">
        <v>406</v>
      </c>
      <c r="E22" s="702">
        <v>57</v>
      </c>
      <c r="F22" s="702">
        <v>774</v>
      </c>
      <c r="G22" s="702" t="s">
        <v>641</v>
      </c>
      <c r="H22" s="702" t="s">
        <v>641</v>
      </c>
      <c r="I22" s="702" t="s">
        <v>641</v>
      </c>
      <c r="J22" s="702">
        <v>241</v>
      </c>
      <c r="K22" s="702">
        <v>93</v>
      </c>
    </row>
    <row r="23" spans="1:23" s="703" customFormat="1" ht="15.95" customHeight="1">
      <c r="A23" s="700" t="s">
        <v>288</v>
      </c>
      <c r="B23" s="701" t="s">
        <v>88</v>
      </c>
      <c r="C23" s="702">
        <v>9375</v>
      </c>
      <c r="D23" s="702">
        <v>5564</v>
      </c>
      <c r="E23" s="702">
        <v>1677</v>
      </c>
      <c r="F23" s="702">
        <v>608</v>
      </c>
      <c r="G23" s="702">
        <v>153</v>
      </c>
      <c r="H23" s="702" t="s">
        <v>641</v>
      </c>
      <c r="I23" s="702" t="s">
        <v>641</v>
      </c>
      <c r="J23" s="702">
        <v>6280</v>
      </c>
      <c r="K23" s="702">
        <v>1479</v>
      </c>
    </row>
    <row r="24" spans="1:23" s="703" customFormat="1" ht="15.95" customHeight="1">
      <c r="A24" s="700" t="s">
        <v>289</v>
      </c>
      <c r="B24" s="701" t="s">
        <v>90</v>
      </c>
      <c r="C24" s="702">
        <v>1902</v>
      </c>
      <c r="D24" s="702">
        <v>1929</v>
      </c>
      <c r="E24" s="702">
        <v>827</v>
      </c>
      <c r="F24" s="702">
        <v>1925</v>
      </c>
      <c r="G24" s="702">
        <v>167</v>
      </c>
      <c r="H24" s="702">
        <v>342</v>
      </c>
      <c r="I24" s="702">
        <v>331</v>
      </c>
      <c r="J24" s="702">
        <v>2018</v>
      </c>
      <c r="K24" s="702">
        <v>419</v>
      </c>
    </row>
    <row r="25" spans="1:23" s="703" customFormat="1" ht="15.95" customHeight="1">
      <c r="A25" s="700" t="s">
        <v>290</v>
      </c>
      <c r="B25" s="701" t="s">
        <v>92</v>
      </c>
      <c r="C25" s="702">
        <v>979</v>
      </c>
      <c r="D25" s="702">
        <v>2900</v>
      </c>
      <c r="E25" s="702">
        <v>408</v>
      </c>
      <c r="F25" s="702">
        <v>530</v>
      </c>
      <c r="G25" s="702">
        <v>32</v>
      </c>
      <c r="H25" s="702">
        <v>3908</v>
      </c>
      <c r="I25" s="702">
        <v>4018</v>
      </c>
      <c r="J25" s="702">
        <v>1845</v>
      </c>
      <c r="K25" s="702">
        <v>22</v>
      </c>
    </row>
    <row r="26" spans="1:23" s="703" customFormat="1" ht="15.95" customHeight="1">
      <c r="A26" s="700" t="s">
        <v>93</v>
      </c>
      <c r="B26" s="701" t="s">
        <v>94</v>
      </c>
      <c r="C26" s="702">
        <v>74</v>
      </c>
      <c r="D26" s="702">
        <v>209</v>
      </c>
      <c r="E26" s="702">
        <v>60</v>
      </c>
      <c r="F26" s="702">
        <v>124</v>
      </c>
      <c r="G26" s="702">
        <v>146</v>
      </c>
      <c r="H26" s="702">
        <v>42</v>
      </c>
      <c r="I26" s="702">
        <v>2300</v>
      </c>
      <c r="J26" s="702">
        <v>1010</v>
      </c>
      <c r="K26" s="702" t="s">
        <v>641</v>
      </c>
    </row>
    <row r="27" spans="1:23" s="686" customFormat="1" ht="21" customHeight="1">
      <c r="A27" s="704" t="s">
        <v>291</v>
      </c>
      <c r="B27" s="705" t="s">
        <v>96</v>
      </c>
      <c r="C27" s="706">
        <f t="shared" ref="C27:K27" si="0">SUM(C7:C26)</f>
        <v>80099</v>
      </c>
      <c r="D27" s="706">
        <f t="shared" si="0"/>
        <v>127434</v>
      </c>
      <c r="E27" s="706">
        <f t="shared" si="0"/>
        <v>17627</v>
      </c>
      <c r="F27" s="707">
        <f t="shared" si="0"/>
        <v>34676</v>
      </c>
      <c r="G27" s="707">
        <f t="shared" si="0"/>
        <v>33593</v>
      </c>
      <c r="H27" s="707">
        <f t="shared" si="0"/>
        <v>27413</v>
      </c>
      <c r="I27" s="707">
        <f t="shared" si="0"/>
        <v>49554</v>
      </c>
      <c r="J27" s="707">
        <f t="shared" si="0"/>
        <v>130820</v>
      </c>
      <c r="K27" s="707">
        <f t="shared" si="0"/>
        <v>6895</v>
      </c>
    </row>
    <row r="28" spans="1:23" ht="24.75">
      <c r="A28" s="708"/>
      <c r="L28" s="703"/>
      <c r="M28" s="703"/>
      <c r="N28" s="703"/>
      <c r="O28" s="703"/>
      <c r="P28" s="703"/>
      <c r="Q28" s="703"/>
      <c r="R28" s="703"/>
      <c r="S28" s="703"/>
      <c r="T28" s="703"/>
      <c r="U28" s="703"/>
      <c r="V28" s="703"/>
      <c r="W28" s="703"/>
    </row>
    <row r="29" spans="1:23" ht="24.75">
      <c r="A29" s="710"/>
      <c r="L29" s="703"/>
      <c r="M29" s="703"/>
      <c r="N29" s="703"/>
      <c r="O29" s="703"/>
      <c r="P29" s="703"/>
      <c r="Q29" s="703"/>
      <c r="R29" s="703"/>
      <c r="S29" s="703"/>
      <c r="T29" s="703"/>
      <c r="U29" s="703"/>
      <c r="V29" s="703"/>
      <c r="W29" s="703"/>
    </row>
  </sheetData>
  <mergeCells count="3">
    <mergeCell ref="C4:E4"/>
    <mergeCell ref="F4:G4"/>
    <mergeCell ref="H4:I4"/>
  </mergeCells>
  <printOptions horizontalCentered="1" verticalCentered="1"/>
  <pageMargins left="0.59055118110236227" right="0.70866141732283472" top="0.43307086614173229" bottom="0.43307086614173229" header="0.51181102362204722" footer="0.51181102362204722"/>
  <pageSetup paperSize="9" scale="76" orientation="landscape" horizontalDpi="4294967292" verticalDpi="4294967292"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90B-B49D-44D1-8E74-21DF1217C2A6}">
  <dimension ref="A1:H22"/>
  <sheetViews>
    <sheetView showGridLines="0" zoomScale="75" zoomScaleNormal="75" workbookViewId="0">
      <selection activeCell="C9" sqref="C9"/>
    </sheetView>
  </sheetViews>
  <sheetFormatPr defaultColWidth="9" defaultRowHeight="15.75"/>
  <cols>
    <col min="1" max="1" width="23.28515625" style="712" customWidth="1"/>
    <col min="2" max="2" width="48.5703125" style="712" customWidth="1"/>
    <col min="3" max="7" width="11.140625" style="188" customWidth="1"/>
    <col min="8" max="16384" width="9" style="188"/>
  </cols>
  <sheetData>
    <row r="1" spans="1:8" s="712" customFormat="1" ht="18.75" customHeight="1">
      <c r="A1" s="5183" t="s">
        <v>643</v>
      </c>
      <c r="B1" s="5183"/>
      <c r="C1" s="5183"/>
      <c r="D1" s="5183"/>
      <c r="E1" s="5183"/>
      <c r="F1" s="5183"/>
      <c r="G1" s="5183"/>
      <c r="H1" s="711"/>
    </row>
    <row r="2" spans="1:8" s="712" customFormat="1">
      <c r="A2" s="713" t="s">
        <v>644</v>
      </c>
      <c r="B2" s="713"/>
      <c r="C2" s="713"/>
      <c r="D2" s="713"/>
      <c r="E2" s="713"/>
      <c r="F2" s="713"/>
      <c r="G2" s="713"/>
      <c r="H2" s="711"/>
    </row>
    <row r="3" spans="1:8" s="712" customFormat="1">
      <c r="A3" s="711" t="s">
        <v>645</v>
      </c>
      <c r="B3" s="711"/>
      <c r="C3" s="711"/>
      <c r="D3" s="711"/>
      <c r="E3" s="711"/>
      <c r="F3" s="5184" t="s">
        <v>646</v>
      </c>
      <c r="G3" s="5184"/>
      <c r="H3" s="711"/>
    </row>
    <row r="4" spans="1:8" s="712" customFormat="1" ht="50.1" customHeight="1">
      <c r="A4" s="714" t="s">
        <v>647</v>
      </c>
      <c r="B4" s="715" t="s">
        <v>648</v>
      </c>
      <c r="C4" s="716">
        <v>1431</v>
      </c>
      <c r="D4" s="716">
        <v>1432</v>
      </c>
      <c r="E4" s="716">
        <v>1433</v>
      </c>
      <c r="F4" s="716">
        <v>1434</v>
      </c>
      <c r="G4" s="716">
        <v>1435</v>
      </c>
      <c r="H4" s="711"/>
    </row>
    <row r="5" spans="1:8" ht="31.5" customHeight="1">
      <c r="A5" s="717"/>
      <c r="B5" s="718" t="s">
        <v>649</v>
      </c>
      <c r="C5" s="719">
        <v>105815</v>
      </c>
      <c r="D5" s="719">
        <v>89024</v>
      </c>
      <c r="E5" s="719">
        <v>77859</v>
      </c>
      <c r="F5" s="719">
        <v>77848</v>
      </c>
      <c r="G5" s="719">
        <v>80099</v>
      </c>
      <c r="H5" s="720"/>
    </row>
    <row r="6" spans="1:8" ht="30" customHeight="1">
      <c r="A6" s="721" t="s">
        <v>650</v>
      </c>
      <c r="B6" s="722" t="s">
        <v>651</v>
      </c>
      <c r="C6" s="723">
        <v>146583</v>
      </c>
      <c r="D6" s="723">
        <v>141737</v>
      </c>
      <c r="E6" s="723">
        <v>151332</v>
      </c>
      <c r="F6" s="723">
        <v>167307</v>
      </c>
      <c r="G6" s="723">
        <v>127434</v>
      </c>
      <c r="H6" s="720"/>
    </row>
    <row r="7" spans="1:8" ht="31.5" hidden="1" customHeight="1">
      <c r="A7" s="724"/>
      <c r="B7" s="722"/>
      <c r="C7" s="723"/>
      <c r="D7" s="723"/>
      <c r="E7" s="723"/>
      <c r="F7" s="723"/>
      <c r="G7" s="723"/>
      <c r="H7" s="720"/>
    </row>
    <row r="8" spans="1:8" ht="35.1" customHeight="1">
      <c r="A8" s="724" t="s">
        <v>652</v>
      </c>
      <c r="B8" s="725" t="s">
        <v>653</v>
      </c>
      <c r="C8" s="726">
        <v>10467</v>
      </c>
      <c r="D8" s="726">
        <v>18575</v>
      </c>
      <c r="E8" s="726">
        <v>15144</v>
      </c>
      <c r="F8" s="726">
        <v>15252</v>
      </c>
      <c r="G8" s="726">
        <v>17627</v>
      </c>
      <c r="H8" s="720"/>
    </row>
    <row r="9" spans="1:8" ht="30" customHeight="1">
      <c r="A9" s="717" t="s">
        <v>654</v>
      </c>
      <c r="B9" s="722" t="s">
        <v>655</v>
      </c>
      <c r="C9" s="723">
        <v>46033</v>
      </c>
      <c r="D9" s="723">
        <v>48406</v>
      </c>
      <c r="E9" s="723">
        <v>39699</v>
      </c>
      <c r="F9" s="723">
        <v>29882</v>
      </c>
      <c r="G9" s="723">
        <v>34676</v>
      </c>
      <c r="H9" s="720"/>
    </row>
    <row r="10" spans="1:8" ht="30" customHeight="1">
      <c r="A10" s="727" t="s">
        <v>656</v>
      </c>
      <c r="B10" s="725" t="s">
        <v>657</v>
      </c>
      <c r="C10" s="726">
        <v>35224</v>
      </c>
      <c r="D10" s="726">
        <v>49544</v>
      </c>
      <c r="E10" s="726">
        <v>34224</v>
      </c>
      <c r="F10" s="726">
        <v>36087</v>
      </c>
      <c r="G10" s="726">
        <v>33593</v>
      </c>
      <c r="H10" s="720"/>
    </row>
    <row r="11" spans="1:8" ht="31.5" customHeight="1">
      <c r="A11" s="5185" t="s">
        <v>658</v>
      </c>
      <c r="B11" s="5186"/>
      <c r="C11" s="726">
        <v>141150</v>
      </c>
      <c r="D11" s="726">
        <v>138063</v>
      </c>
      <c r="E11" s="726">
        <v>173638</v>
      </c>
      <c r="F11" s="726">
        <v>138667</v>
      </c>
      <c r="G11" s="726">
        <v>130820</v>
      </c>
      <c r="H11" s="720"/>
    </row>
    <row r="12" spans="1:8" ht="31.5" customHeight="1">
      <c r="A12" s="728" t="s">
        <v>659</v>
      </c>
      <c r="B12" s="718" t="s">
        <v>660</v>
      </c>
      <c r="C12" s="719">
        <v>27211.58</v>
      </c>
      <c r="D12" s="719">
        <v>26105</v>
      </c>
      <c r="E12" s="719">
        <v>23631</v>
      </c>
      <c r="F12" s="719">
        <v>19407</v>
      </c>
      <c r="G12" s="719">
        <v>27413</v>
      </c>
      <c r="H12" s="720"/>
    </row>
    <row r="13" spans="1:8" ht="28.5" customHeight="1">
      <c r="A13" s="727" t="s">
        <v>661</v>
      </c>
      <c r="B13" s="725" t="s">
        <v>662</v>
      </c>
      <c r="C13" s="729">
        <v>18881.66</v>
      </c>
      <c r="D13" s="729">
        <v>13322.5</v>
      </c>
      <c r="E13" s="729">
        <v>17955</v>
      </c>
      <c r="F13" s="729">
        <v>11286</v>
      </c>
      <c r="G13" s="729">
        <v>49554</v>
      </c>
      <c r="H13" s="720"/>
    </row>
    <row r="14" spans="1:8">
      <c r="A14" s="711"/>
      <c r="B14" s="711"/>
      <c r="C14" s="720"/>
      <c r="D14" s="730"/>
      <c r="E14" s="730"/>
      <c r="F14" s="730"/>
      <c r="G14" s="730"/>
      <c r="H14" s="720"/>
    </row>
    <row r="15" spans="1:8">
      <c r="D15" s="187"/>
      <c r="E15" s="187"/>
      <c r="F15" s="187"/>
      <c r="G15" s="187"/>
    </row>
    <row r="16" spans="1:8">
      <c r="D16" s="187"/>
      <c r="E16" s="187"/>
      <c r="F16" s="187"/>
      <c r="G16" s="187"/>
    </row>
    <row r="17" spans="4:7">
      <c r="D17" s="187"/>
      <c r="E17" s="187"/>
      <c r="F17" s="187"/>
      <c r="G17" s="187"/>
    </row>
    <row r="18" spans="4:7">
      <c r="D18" s="187"/>
      <c r="E18" s="187"/>
      <c r="F18" s="187"/>
      <c r="G18" s="187"/>
    </row>
    <row r="19" spans="4:7">
      <c r="D19" s="187"/>
      <c r="E19" s="187"/>
      <c r="F19" s="187"/>
      <c r="G19" s="187"/>
    </row>
    <row r="20" spans="4:7">
      <c r="D20" s="187"/>
      <c r="E20" s="187"/>
      <c r="F20" s="187"/>
      <c r="G20" s="187"/>
    </row>
    <row r="21" spans="4:7">
      <c r="D21" s="187"/>
      <c r="E21" s="187"/>
      <c r="F21" s="187"/>
      <c r="G21" s="187"/>
    </row>
    <row r="22" spans="4:7">
      <c r="D22" s="187"/>
      <c r="E22" s="187"/>
      <c r="F22" s="187"/>
      <c r="G22" s="187"/>
    </row>
  </sheetData>
  <mergeCells count="3">
    <mergeCell ref="A1:G1"/>
    <mergeCell ref="F3:G3"/>
    <mergeCell ref="A11:B11"/>
  </mergeCells>
  <printOptions horizontalCentered="1" verticalCentered="1" gridLinesSet="0"/>
  <pageMargins left="0.74803149606299213" right="0.74803149606299213" top="0.98425196850393704" bottom="0.98425196850393704" header="0.51181102362204722" footer="0.51181102362204722"/>
  <pageSetup paperSize="9" scale="76" orientation="landscape" horizontalDpi="4294967292" verticalDpi="4294967292"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AD7F4-3AA8-48CA-BAE8-53AAE5CFB353}">
  <dimension ref="A1:G11"/>
  <sheetViews>
    <sheetView zoomScale="75" zoomScaleNormal="75" workbookViewId="0">
      <selection activeCell="C9" sqref="C9"/>
    </sheetView>
  </sheetViews>
  <sheetFormatPr defaultColWidth="13.5703125" defaultRowHeight="24.95" customHeight="1"/>
  <cols>
    <col min="1" max="1" width="18.5703125" style="731" customWidth="1"/>
    <col min="2" max="2" width="23.85546875" style="731" customWidth="1"/>
    <col min="3" max="7" width="11.5703125" style="731" customWidth="1"/>
    <col min="8" max="16384" width="13.5703125" style="731"/>
  </cols>
  <sheetData>
    <row r="1" spans="1:7" ht="47.25" customHeight="1">
      <c r="A1" s="5187" t="s">
        <v>663</v>
      </c>
      <c r="B1" s="5188"/>
      <c r="C1" s="5188"/>
      <c r="D1" s="5188"/>
      <c r="E1" s="5188"/>
      <c r="F1" s="5188"/>
      <c r="G1" s="5188"/>
    </row>
    <row r="2" spans="1:7" ht="42.75" customHeight="1">
      <c r="A2" s="5189" t="s">
        <v>664</v>
      </c>
      <c r="B2" s="5190"/>
      <c r="C2" s="5190"/>
      <c r="D2" s="5190"/>
      <c r="E2" s="5190"/>
      <c r="F2" s="5190"/>
      <c r="G2" s="5190"/>
    </row>
    <row r="3" spans="1:7" ht="21.6" customHeight="1">
      <c r="A3" s="732" t="s">
        <v>665</v>
      </c>
      <c r="B3" s="733"/>
      <c r="C3" s="733"/>
      <c r="D3" s="733"/>
      <c r="E3" s="733"/>
      <c r="F3" s="733"/>
      <c r="G3" s="733" t="s">
        <v>666</v>
      </c>
    </row>
    <row r="4" spans="1:7" ht="55.5" customHeight="1">
      <c r="A4" s="5191" t="s">
        <v>228</v>
      </c>
      <c r="B4" s="5192" t="s">
        <v>229</v>
      </c>
      <c r="C4" s="5193" t="s">
        <v>230</v>
      </c>
      <c r="D4" s="5193"/>
      <c r="E4" s="5193"/>
      <c r="F4" s="5193"/>
      <c r="G4" s="5193"/>
    </row>
    <row r="5" spans="1:7" ht="50.25" customHeight="1">
      <c r="A5" s="5191"/>
      <c r="B5" s="5192"/>
      <c r="C5" s="5193" t="s">
        <v>232</v>
      </c>
      <c r="D5" s="5193"/>
      <c r="E5" s="5193"/>
      <c r="F5" s="5193"/>
      <c r="G5" s="5193"/>
    </row>
    <row r="6" spans="1:7" ht="24.95" customHeight="1">
      <c r="A6" s="5191"/>
      <c r="B6" s="5192"/>
      <c r="C6" s="734">
        <v>2010</v>
      </c>
      <c r="D6" s="734">
        <v>2011</v>
      </c>
      <c r="E6" s="734">
        <v>2012</v>
      </c>
      <c r="F6" s="734">
        <v>2013</v>
      </c>
      <c r="G6" s="734">
        <v>2014</v>
      </c>
    </row>
    <row r="7" spans="1:7" ht="24.95" customHeight="1">
      <c r="A7" s="735" t="s">
        <v>302</v>
      </c>
      <c r="B7" s="736" t="s">
        <v>301</v>
      </c>
      <c r="C7" s="737">
        <v>11</v>
      </c>
      <c r="D7" s="737">
        <v>7</v>
      </c>
      <c r="E7" s="737">
        <v>7.44</v>
      </c>
      <c r="F7" s="737">
        <v>6.06</v>
      </c>
      <c r="G7" s="737">
        <v>7.73</v>
      </c>
    </row>
    <row r="8" spans="1:7" ht="24.95" customHeight="1">
      <c r="A8" s="735" t="s">
        <v>371</v>
      </c>
      <c r="B8" s="736" t="s">
        <v>372</v>
      </c>
      <c r="C8" s="737">
        <v>1.25</v>
      </c>
      <c r="D8" s="737">
        <v>1.03</v>
      </c>
      <c r="E8" s="737">
        <v>1.01</v>
      </c>
      <c r="F8" s="737">
        <v>0.75</v>
      </c>
      <c r="G8" s="737">
        <v>0.39</v>
      </c>
    </row>
    <row r="9" spans="1:7" ht="24.95" customHeight="1">
      <c r="A9" s="735" t="s">
        <v>304</v>
      </c>
      <c r="B9" s="736" t="s">
        <v>303</v>
      </c>
      <c r="C9" s="737">
        <v>0.36</v>
      </c>
      <c r="D9" s="737">
        <v>0.19</v>
      </c>
      <c r="E9" s="737">
        <v>0.23</v>
      </c>
      <c r="F9" s="737">
        <v>0.12</v>
      </c>
      <c r="G9" s="737">
        <v>0.08</v>
      </c>
    </row>
    <row r="10" spans="1:7" ht="24.95" customHeight="1">
      <c r="A10" s="735" t="s">
        <v>306</v>
      </c>
      <c r="B10" s="736" t="s">
        <v>305</v>
      </c>
      <c r="C10" s="737">
        <v>5.37</v>
      </c>
      <c r="D10" s="737">
        <v>4.91</v>
      </c>
      <c r="E10" s="737">
        <v>3.91</v>
      </c>
      <c r="F10" s="737">
        <v>3.48</v>
      </c>
      <c r="G10" s="737">
        <v>3.85</v>
      </c>
    </row>
    <row r="11" spans="1:7" ht="24.95" customHeight="1">
      <c r="A11" s="738" t="s">
        <v>667</v>
      </c>
      <c r="B11" s="739" t="s">
        <v>319</v>
      </c>
      <c r="C11" s="737">
        <v>2.2599999999999998</v>
      </c>
      <c r="D11" s="737">
        <v>1.1299999999999999</v>
      </c>
      <c r="E11" s="737">
        <v>1.06</v>
      </c>
      <c r="F11" s="737">
        <v>0.79</v>
      </c>
      <c r="G11" s="737">
        <v>0.42</v>
      </c>
    </row>
  </sheetData>
  <mergeCells count="6">
    <mergeCell ref="A1:G1"/>
    <mergeCell ref="A2:G2"/>
    <mergeCell ref="A4:A6"/>
    <mergeCell ref="B4:B6"/>
    <mergeCell ref="C4:G4"/>
    <mergeCell ref="C5:G5"/>
  </mergeCells>
  <pageMargins left="0.7" right="0.7" top="0.75" bottom="0.75" header="0.3" footer="0.3"/>
  <pageSetup paperSize="9" orientation="landscape"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8EEF2-80BE-4948-B237-A5530A5F03EA}">
  <dimension ref="A1:K23"/>
  <sheetViews>
    <sheetView showGridLines="0" zoomScaleNormal="100" workbookViewId="0">
      <selection activeCell="C9" sqref="C9"/>
    </sheetView>
  </sheetViews>
  <sheetFormatPr defaultColWidth="9" defaultRowHeight="18.75"/>
  <cols>
    <col min="1" max="1" width="19.140625" style="753" customWidth="1"/>
    <col min="2" max="2" width="30.7109375" style="742" customWidth="1"/>
    <col min="3" max="3" width="27.5703125" style="754" customWidth="1"/>
    <col min="4" max="4" width="18.140625" style="742" bestFit="1" customWidth="1"/>
    <col min="5" max="5" width="22.5703125" style="742" customWidth="1"/>
    <col min="6" max="6" width="9.42578125" style="742" customWidth="1"/>
    <col min="7" max="7" width="11.7109375" style="742" customWidth="1"/>
    <col min="8" max="9" width="9.42578125" style="742" customWidth="1"/>
    <col min="10" max="11" width="9.42578125" style="741" customWidth="1"/>
    <col min="12" max="16384" width="9" style="742"/>
  </cols>
  <sheetData>
    <row r="1" spans="1:11" ht="26.25" customHeight="1">
      <c r="A1" s="5198" t="s">
        <v>668</v>
      </c>
      <c r="B1" s="5198"/>
      <c r="C1" s="5198"/>
      <c r="D1" s="740"/>
      <c r="E1" s="740"/>
      <c r="F1" s="740"/>
      <c r="G1" s="740"/>
      <c r="H1" s="740"/>
      <c r="I1" s="740"/>
    </row>
    <row r="2" spans="1:11" s="712" customFormat="1" ht="24" customHeight="1">
      <c r="A2" s="5198" t="s">
        <v>669</v>
      </c>
      <c r="B2" s="5198"/>
      <c r="C2" s="5198"/>
      <c r="D2" s="740"/>
      <c r="E2" s="740"/>
      <c r="F2" s="740"/>
      <c r="G2" s="740"/>
      <c r="H2" s="740"/>
      <c r="I2" s="740"/>
      <c r="J2" s="741"/>
      <c r="K2" s="741"/>
    </row>
    <row r="3" spans="1:11" s="712" customFormat="1">
      <c r="A3" s="740"/>
      <c r="B3" s="740"/>
      <c r="C3" s="740"/>
      <c r="D3" s="740"/>
      <c r="E3" s="740"/>
      <c r="F3" s="740"/>
      <c r="G3" s="740"/>
      <c r="H3" s="740"/>
      <c r="I3" s="740"/>
      <c r="J3" s="741"/>
      <c r="K3" s="741"/>
    </row>
    <row r="4" spans="1:11" s="712" customFormat="1">
      <c r="A4" s="743" t="s">
        <v>670</v>
      </c>
      <c r="C4" s="744" t="s">
        <v>671</v>
      </c>
      <c r="J4" s="741"/>
      <c r="K4" s="741"/>
    </row>
    <row r="5" spans="1:11" ht="40.5" customHeight="1">
      <c r="A5" s="5199" t="s">
        <v>647</v>
      </c>
      <c r="B5" s="5199"/>
      <c r="C5" s="745" t="s">
        <v>672</v>
      </c>
    </row>
    <row r="6" spans="1:11" ht="52.5" customHeight="1">
      <c r="A6" s="5200" t="s">
        <v>673</v>
      </c>
      <c r="B6" s="746" t="s">
        <v>674</v>
      </c>
      <c r="C6" s="747">
        <v>249372</v>
      </c>
    </row>
    <row r="7" spans="1:11" ht="38.25" customHeight="1">
      <c r="A7" s="5195"/>
      <c r="B7" s="748" t="s">
        <v>675</v>
      </c>
      <c r="C7" s="749">
        <v>24900</v>
      </c>
    </row>
    <row r="8" spans="1:11" ht="38.25" customHeight="1">
      <c r="A8" s="5195"/>
      <c r="B8" s="748" t="s">
        <v>676</v>
      </c>
      <c r="C8" s="749">
        <f>SUM(C6:C7)</f>
        <v>274272</v>
      </c>
    </row>
    <row r="9" spans="1:11" ht="39" customHeight="1">
      <c r="A9" s="5194" t="s">
        <v>677</v>
      </c>
      <c r="B9" s="748" t="s">
        <v>674</v>
      </c>
      <c r="C9" s="749">
        <v>6953</v>
      </c>
    </row>
    <row r="10" spans="1:11" ht="36" customHeight="1">
      <c r="A10" s="5195"/>
      <c r="B10" s="748" t="s">
        <v>675</v>
      </c>
      <c r="C10" s="749">
        <v>5530</v>
      </c>
    </row>
    <row r="11" spans="1:11" ht="35.25" customHeight="1">
      <c r="A11" s="5195"/>
      <c r="B11" s="748" t="s">
        <v>676</v>
      </c>
      <c r="C11" s="749">
        <f>SUM(C9:C10)</f>
        <v>12483</v>
      </c>
    </row>
    <row r="12" spans="1:11" ht="18.600000000000001" customHeight="1">
      <c r="A12" s="5194" t="s">
        <v>678</v>
      </c>
      <c r="B12" s="750" t="s">
        <v>679</v>
      </c>
      <c r="C12" s="5201">
        <v>195744</v>
      </c>
    </row>
    <row r="13" spans="1:11" ht="18.75" customHeight="1">
      <c r="A13" s="5195"/>
      <c r="B13" s="751" t="s">
        <v>680</v>
      </c>
      <c r="C13" s="5201"/>
    </row>
    <row r="14" spans="1:11" ht="16.5">
      <c r="A14" s="5195"/>
      <c r="B14" s="750" t="s">
        <v>681</v>
      </c>
      <c r="C14" s="5201">
        <v>926468</v>
      </c>
    </row>
    <row r="15" spans="1:11" ht="16.5">
      <c r="A15" s="5195"/>
      <c r="B15" s="751" t="s">
        <v>682</v>
      </c>
      <c r="C15" s="5201"/>
    </row>
    <row r="16" spans="1:11" ht="16.5">
      <c r="A16" s="5195"/>
      <c r="B16" s="750" t="s">
        <v>683</v>
      </c>
      <c r="C16" s="5201">
        <v>158977</v>
      </c>
    </row>
    <row r="17" spans="1:3" ht="18" customHeight="1">
      <c r="A17" s="5195"/>
      <c r="B17" s="751" t="s">
        <v>684</v>
      </c>
      <c r="C17" s="5201"/>
    </row>
    <row r="18" spans="1:3" ht="18.600000000000001" customHeight="1">
      <c r="A18" s="5195"/>
      <c r="B18" s="750" t="s">
        <v>685</v>
      </c>
      <c r="C18" s="5201">
        <v>3546118</v>
      </c>
    </row>
    <row r="19" spans="1:3" ht="18" customHeight="1">
      <c r="A19" s="5195"/>
      <c r="B19" s="751" t="s">
        <v>686</v>
      </c>
      <c r="C19" s="5201"/>
    </row>
    <row r="20" spans="1:3" ht="39.75" customHeight="1">
      <c r="A20" s="5194" t="s">
        <v>687</v>
      </c>
      <c r="B20" s="5195"/>
      <c r="C20" s="749">
        <v>109</v>
      </c>
    </row>
    <row r="21" spans="1:3" ht="38.25" customHeight="1">
      <c r="A21" s="5194" t="s">
        <v>688</v>
      </c>
      <c r="B21" s="5195"/>
      <c r="C21" s="749">
        <v>217</v>
      </c>
    </row>
    <row r="22" spans="1:3" ht="80.25" customHeight="1">
      <c r="A22" s="5196" t="s">
        <v>689</v>
      </c>
      <c r="B22" s="5197"/>
      <c r="C22" s="752">
        <v>9456</v>
      </c>
    </row>
    <row r="23" spans="1:3" ht="18.600000000000001" customHeight="1"/>
  </sheetData>
  <mergeCells count="13">
    <mergeCell ref="A20:B20"/>
    <mergeCell ref="A21:B21"/>
    <mergeCell ref="A22:B22"/>
    <mergeCell ref="A1:C1"/>
    <mergeCell ref="A2:C2"/>
    <mergeCell ref="A5:B5"/>
    <mergeCell ref="A6:A8"/>
    <mergeCell ref="A9:A11"/>
    <mergeCell ref="A12:A19"/>
    <mergeCell ref="C12:C13"/>
    <mergeCell ref="C14:C15"/>
    <mergeCell ref="C16:C17"/>
    <mergeCell ref="C18:C19"/>
  </mergeCells>
  <printOptions horizontalCentered="1" verticalCentered="1"/>
  <pageMargins left="0.39370078740157483" right="0.39370078740157483" top="0.78740157480314965" bottom="0.78740157480314965" header="0.51181102362204722" footer="0.51181102362204722"/>
  <pageSetup paperSize="9" scale="93" orientation="portrait" horizontalDpi="4294967292" verticalDpi="144"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DE546-A4A3-46AC-A849-0D6F46F83606}">
  <dimension ref="A1:A149"/>
  <sheetViews>
    <sheetView showGridLines="0" zoomScale="106" zoomScaleNormal="106" workbookViewId="0">
      <selection activeCell="A110" sqref="A110"/>
    </sheetView>
  </sheetViews>
  <sheetFormatPr defaultRowHeight="15"/>
  <cols>
    <col min="1" max="1" width="255.7109375" bestFit="1" customWidth="1"/>
  </cols>
  <sheetData>
    <row r="1" spans="1:1" ht="22.5">
      <c r="A1" s="2504" t="s">
        <v>2123</v>
      </c>
    </row>
    <row r="2" spans="1:1" ht="20.25">
      <c r="A2" s="2506"/>
    </row>
    <row r="3" spans="1:1" ht="20.25">
      <c r="A3" s="2505" t="s">
        <v>2124</v>
      </c>
    </row>
    <row r="4" spans="1:1" ht="21.75">
      <c r="A4" s="2507" t="s">
        <v>2125</v>
      </c>
    </row>
    <row r="5" spans="1:1" ht="21.75">
      <c r="A5" s="2507" t="s">
        <v>2126</v>
      </c>
    </row>
    <row r="6" spans="1:1" ht="21.75">
      <c r="A6" s="2507" t="s">
        <v>2127</v>
      </c>
    </row>
    <row r="7" spans="1:1" ht="21.75">
      <c r="A7" s="2507" t="s">
        <v>2128</v>
      </c>
    </row>
    <row r="8" spans="1:1" ht="21.75">
      <c r="A8" s="2507" t="s">
        <v>2129</v>
      </c>
    </row>
    <row r="9" spans="1:1" ht="21.75">
      <c r="A9" s="2507" t="s">
        <v>2130</v>
      </c>
    </row>
    <row r="10" spans="1:1" ht="42">
      <c r="A10" s="2507" t="s">
        <v>2131</v>
      </c>
    </row>
    <row r="11" spans="1:1" ht="42">
      <c r="A11" s="2507" t="s">
        <v>2132</v>
      </c>
    </row>
    <row r="12" spans="1:1" ht="21.75">
      <c r="A12" s="2507" t="s">
        <v>2133</v>
      </c>
    </row>
    <row r="13" spans="1:1" ht="22.5">
      <c r="A13" s="2508" t="s">
        <v>2134</v>
      </c>
    </row>
    <row r="14" spans="1:1" ht="15.75">
      <c r="A14" s="2509"/>
    </row>
    <row r="15" spans="1:1" ht="20.25">
      <c r="A15" s="788" t="s">
        <v>2135</v>
      </c>
    </row>
    <row r="16" spans="1:1" ht="21.75">
      <c r="A16" s="2507" t="s">
        <v>2136</v>
      </c>
    </row>
    <row r="17" spans="1:1" ht="21.75">
      <c r="A17" s="2507" t="s">
        <v>2137</v>
      </c>
    </row>
    <row r="18" spans="1:1" ht="42">
      <c r="A18" s="2507" t="s">
        <v>2138</v>
      </c>
    </row>
    <row r="19" spans="1:1" ht="21.75">
      <c r="A19" s="2507" t="s">
        <v>2139</v>
      </c>
    </row>
    <row r="20" spans="1:1" ht="21.75">
      <c r="A20" s="2507" t="s">
        <v>2140</v>
      </c>
    </row>
    <row r="21" spans="1:1" ht="21.75">
      <c r="A21" s="2507" t="s">
        <v>2141</v>
      </c>
    </row>
    <row r="22" spans="1:1" ht="42">
      <c r="A22" s="2507" t="s">
        <v>2142</v>
      </c>
    </row>
    <row r="23" spans="1:1" ht="21.75">
      <c r="A23" s="2507" t="s">
        <v>2143</v>
      </c>
    </row>
    <row r="24" spans="1:1" ht="15.75">
      <c r="A24" s="2510"/>
    </row>
    <row r="25" spans="1:1" ht="15.75">
      <c r="A25" s="2511"/>
    </row>
    <row r="26" spans="1:1" ht="22.5">
      <c r="A26" s="2508" t="s">
        <v>2144</v>
      </c>
    </row>
    <row r="27" spans="1:1" ht="15.75">
      <c r="A27" s="2513"/>
    </row>
    <row r="28" spans="1:1" ht="20.25">
      <c r="A28" s="2514" t="s">
        <v>2145</v>
      </c>
    </row>
    <row r="29" spans="1:1" ht="20.25">
      <c r="A29" s="2512" t="s">
        <v>2146</v>
      </c>
    </row>
    <row r="30" spans="1:1" ht="21.75">
      <c r="A30" s="2507" t="s">
        <v>2147</v>
      </c>
    </row>
    <row r="31" spans="1:1" ht="21.75">
      <c r="A31" s="2507" t="s">
        <v>2148</v>
      </c>
    </row>
    <row r="32" spans="1:1" ht="21.75">
      <c r="A32" s="2507" t="s">
        <v>2149</v>
      </c>
    </row>
    <row r="33" spans="1:1" ht="42">
      <c r="A33" s="2507" t="s">
        <v>2150</v>
      </c>
    </row>
    <row r="34" spans="1:1" ht="21.75">
      <c r="A34" s="2507" t="s">
        <v>2151</v>
      </c>
    </row>
    <row r="35" spans="1:1" ht="42">
      <c r="A35" s="2507" t="s">
        <v>2152</v>
      </c>
    </row>
    <row r="36" spans="1:1" ht="42">
      <c r="A36" s="2507" t="s">
        <v>2153</v>
      </c>
    </row>
    <row r="37" spans="1:1" ht="20.25">
      <c r="A37" s="2515" t="s">
        <v>2154</v>
      </c>
    </row>
    <row r="38" spans="1:1" ht="20.25">
      <c r="A38" s="759" t="s">
        <v>2155</v>
      </c>
    </row>
    <row r="39" spans="1:1" ht="21.75">
      <c r="A39" s="2507" t="s">
        <v>2156</v>
      </c>
    </row>
    <row r="40" spans="1:1" ht="21.75">
      <c r="A40" s="2507" t="s">
        <v>2157</v>
      </c>
    </row>
    <row r="41" spans="1:1" ht="21.75">
      <c r="A41" s="2507" t="s">
        <v>2158</v>
      </c>
    </row>
    <row r="42" spans="1:1" ht="15.75">
      <c r="A42" s="766"/>
    </row>
    <row r="43" spans="1:1" ht="22.5">
      <c r="A43" s="2508" t="s">
        <v>2159</v>
      </c>
    </row>
    <row r="44" spans="1:1" ht="15.75">
      <c r="A44" s="2516"/>
    </row>
    <row r="45" spans="1:1" ht="20.25">
      <c r="A45" s="759" t="s">
        <v>2160</v>
      </c>
    </row>
    <row r="46" spans="1:1" ht="21.75">
      <c r="A46" s="2507" t="s">
        <v>2161</v>
      </c>
    </row>
    <row r="47" spans="1:1" ht="42">
      <c r="A47" s="2507" t="s">
        <v>2162</v>
      </c>
    </row>
    <row r="48" spans="1:1" ht="42">
      <c r="A48" s="2507" t="s">
        <v>2163</v>
      </c>
    </row>
    <row r="49" spans="1:1" ht="42">
      <c r="A49" s="2507" t="s">
        <v>2164</v>
      </c>
    </row>
    <row r="50" spans="1:1" ht="42">
      <c r="A50" s="2507" t="s">
        <v>2165</v>
      </c>
    </row>
    <row r="51" spans="1:1" ht="15.75">
      <c r="A51" s="2511"/>
    </row>
    <row r="52" spans="1:1" ht="15.75">
      <c r="A52" s="766" t="s">
        <v>169</v>
      </c>
    </row>
    <row r="53" spans="1:1" ht="15.75">
      <c r="A53" s="2511"/>
    </row>
    <row r="54" spans="1:1" ht="15.75">
      <c r="A54" s="2511"/>
    </row>
    <row r="55" spans="1:1" ht="22.5">
      <c r="A55" s="2508" t="s">
        <v>2166</v>
      </c>
    </row>
    <row r="56" spans="1:1" ht="15.75">
      <c r="A56" s="2517"/>
    </row>
    <row r="57" spans="1:1" ht="40.5">
      <c r="A57" s="759" t="s">
        <v>2167</v>
      </c>
    </row>
    <row r="58" spans="1:1" ht="20.25">
      <c r="A58" s="759" t="s">
        <v>2168</v>
      </c>
    </row>
    <row r="59" spans="1:1" ht="21.75">
      <c r="A59" s="2507" t="s">
        <v>2169</v>
      </c>
    </row>
    <row r="60" spans="1:1" ht="21.75">
      <c r="A60" s="2507" t="s">
        <v>2170</v>
      </c>
    </row>
    <row r="61" spans="1:1" ht="21.75">
      <c r="A61" s="2507" t="s">
        <v>2171</v>
      </c>
    </row>
    <row r="62" spans="1:1" ht="42">
      <c r="A62" s="2507" t="s">
        <v>2172</v>
      </c>
    </row>
    <row r="63" spans="1:1" ht="22.5">
      <c r="A63" s="2518"/>
    </row>
    <row r="64" spans="1:1" ht="22.5">
      <c r="A64" s="2519"/>
    </row>
    <row r="65" spans="1:1" ht="15.75">
      <c r="A65" s="2520"/>
    </row>
    <row r="66" spans="1:1" ht="22.5">
      <c r="A66" s="2508" t="s">
        <v>2173</v>
      </c>
    </row>
    <row r="67" spans="1:1" ht="22.5">
      <c r="A67" s="2508" t="s">
        <v>169</v>
      </c>
    </row>
    <row r="68" spans="1:1" ht="23.25">
      <c r="A68" s="2521" t="s">
        <v>2174</v>
      </c>
    </row>
    <row r="69" spans="1:1" ht="21.75">
      <c r="A69" s="2507" t="s">
        <v>2175</v>
      </c>
    </row>
    <row r="70" spans="1:1" ht="20.25">
      <c r="A70" s="759" t="s">
        <v>2176</v>
      </c>
    </row>
    <row r="71" spans="1:1" ht="21.75">
      <c r="A71" s="2507" t="s">
        <v>2177</v>
      </c>
    </row>
    <row r="72" spans="1:1" ht="23.25">
      <c r="A72" s="2522"/>
    </row>
    <row r="73" spans="1:1" ht="22.5">
      <c r="A73" s="2508" t="s">
        <v>2178</v>
      </c>
    </row>
    <row r="74" spans="1:1" ht="15.75">
      <c r="A74" s="2523"/>
    </row>
    <row r="75" spans="1:1" ht="20.25">
      <c r="A75" s="759" t="s">
        <v>2179</v>
      </c>
    </row>
    <row r="76" spans="1:1" ht="20.25">
      <c r="A76" s="759" t="s">
        <v>2180</v>
      </c>
    </row>
    <row r="77" spans="1:1" ht="21.75">
      <c r="A77" s="2507" t="s">
        <v>2181</v>
      </c>
    </row>
    <row r="78" spans="1:1" ht="43.5">
      <c r="A78" s="2524" t="s">
        <v>2182</v>
      </c>
    </row>
    <row r="79" spans="1:1" ht="15.75">
      <c r="A79" s="2511"/>
    </row>
    <row r="80" spans="1:1" ht="20.25">
      <c r="A80" s="2525" t="s">
        <v>2183</v>
      </c>
    </row>
    <row r="81" spans="1:1" ht="20.25">
      <c r="A81" s="2525" t="s">
        <v>2184</v>
      </c>
    </row>
    <row r="82" spans="1:1" ht="20.25">
      <c r="A82" s="767"/>
    </row>
    <row r="83" spans="1:1" ht="20.25">
      <c r="A83" s="767" t="s">
        <v>2185</v>
      </c>
    </row>
    <row r="84" spans="1:1" ht="20.25">
      <c r="A84" s="757" t="s">
        <v>2186</v>
      </c>
    </row>
    <row r="85" spans="1:1" ht="21.75">
      <c r="A85" s="2526" t="s">
        <v>2187</v>
      </c>
    </row>
    <row r="86" spans="1:1" ht="21.75">
      <c r="A86" s="2526" t="s">
        <v>2188</v>
      </c>
    </row>
    <row r="87" spans="1:1" ht="21.75">
      <c r="A87" s="2526" t="s">
        <v>2189</v>
      </c>
    </row>
    <row r="88" spans="1:1" ht="20.25">
      <c r="A88" s="2527"/>
    </row>
    <row r="89" spans="1:1" ht="20.25">
      <c r="A89" s="768" t="s">
        <v>2190</v>
      </c>
    </row>
    <row r="90" spans="1:1" ht="20.25">
      <c r="A90" s="759" t="s">
        <v>2191</v>
      </c>
    </row>
    <row r="91" spans="1:1" ht="62.25">
      <c r="A91" s="2507" t="s">
        <v>2192</v>
      </c>
    </row>
    <row r="92" spans="1:1" ht="21.75">
      <c r="A92" s="2507" t="s">
        <v>2193</v>
      </c>
    </row>
    <row r="93" spans="1:1" ht="20.25">
      <c r="A93" s="2528"/>
    </row>
    <row r="94" spans="1:1" ht="20.25">
      <c r="A94" s="768" t="s">
        <v>2194</v>
      </c>
    </row>
    <row r="95" spans="1:1" ht="20.25">
      <c r="A95" s="759" t="s">
        <v>2195</v>
      </c>
    </row>
    <row r="96" spans="1:1" ht="21.75">
      <c r="A96" s="2507" t="s">
        <v>2196</v>
      </c>
    </row>
    <row r="97" spans="1:1" ht="20.25">
      <c r="A97" s="2528"/>
    </row>
    <row r="98" spans="1:1" ht="20.25">
      <c r="A98" s="2528"/>
    </row>
    <row r="99" spans="1:1" ht="20.25">
      <c r="A99" s="2528"/>
    </row>
    <row r="100" spans="1:1" ht="20.25">
      <c r="A100" s="2528"/>
    </row>
    <row r="101" spans="1:1" ht="20.25">
      <c r="A101" s="2528"/>
    </row>
    <row r="102" spans="1:1" ht="20.25">
      <c r="A102" s="768" t="s">
        <v>2197</v>
      </c>
    </row>
    <row r="103" spans="1:1" ht="20.25">
      <c r="A103" s="759" t="s">
        <v>2198</v>
      </c>
    </row>
    <row r="104" spans="1:1" ht="21.75">
      <c r="A104" s="2507" t="s">
        <v>2199</v>
      </c>
    </row>
    <row r="105" spans="1:1" ht="21.75">
      <c r="A105" s="2507" t="s">
        <v>2200</v>
      </c>
    </row>
    <row r="106" spans="1:1" ht="20.25">
      <c r="A106" s="759" t="s">
        <v>2201</v>
      </c>
    </row>
    <row r="107" spans="1:1" ht="21.75">
      <c r="A107" s="2507" t="s">
        <v>2202</v>
      </c>
    </row>
    <row r="108" spans="1:1" ht="21.75">
      <c r="A108" s="2507" t="s">
        <v>2203</v>
      </c>
    </row>
    <row r="109" spans="1:1" ht="20.25">
      <c r="A109" s="2529"/>
    </row>
    <row r="110" spans="1:1" ht="22.5">
      <c r="A110" s="2508" t="s">
        <v>2204</v>
      </c>
    </row>
    <row r="111" spans="1:1" ht="20.25">
      <c r="A111" s="767"/>
    </row>
    <row r="112" spans="1:1" ht="20.25">
      <c r="A112" s="759" t="s">
        <v>2205</v>
      </c>
    </row>
    <row r="113" spans="1:1" ht="20.25">
      <c r="A113" s="788" t="s">
        <v>2206</v>
      </c>
    </row>
    <row r="114" spans="1:1" ht="20.25">
      <c r="A114" s="759" t="s">
        <v>2207</v>
      </c>
    </row>
    <row r="115" spans="1:1" ht="20.25">
      <c r="A115" s="759" t="s">
        <v>2208</v>
      </c>
    </row>
    <row r="116" spans="1:1" ht="21.75">
      <c r="A116" s="2507" t="s">
        <v>2209</v>
      </c>
    </row>
    <row r="117" spans="1:1" ht="20.25">
      <c r="A117" s="759" t="s">
        <v>2210</v>
      </c>
    </row>
    <row r="118" spans="1:1" ht="21.75">
      <c r="A118" s="2507" t="s">
        <v>2211</v>
      </c>
    </row>
    <row r="119" spans="1:1" ht="20.25">
      <c r="A119" s="2530"/>
    </row>
    <row r="120" spans="1:1" ht="22.5">
      <c r="A120" s="2508" t="s">
        <v>2212</v>
      </c>
    </row>
    <row r="121" spans="1:1" ht="20.25">
      <c r="A121" s="2506"/>
    </row>
    <row r="122" spans="1:1" ht="40.5">
      <c r="A122" s="759" t="s">
        <v>2213</v>
      </c>
    </row>
    <row r="123" spans="1:1" ht="20.25">
      <c r="A123" s="759" t="s">
        <v>2214</v>
      </c>
    </row>
    <row r="124" spans="1:1" ht="42">
      <c r="A124" s="2507" t="s">
        <v>2215</v>
      </c>
    </row>
    <row r="125" spans="1:1" ht="20.25">
      <c r="A125" s="759" t="s">
        <v>2216</v>
      </c>
    </row>
    <row r="126" spans="1:1" ht="21.75">
      <c r="A126" s="2507" t="s">
        <v>2217</v>
      </c>
    </row>
    <row r="127" spans="1:1" ht="22.5">
      <c r="A127" s="2531"/>
    </row>
    <row r="128" spans="1:1" ht="22.5">
      <c r="A128" s="2508" t="s">
        <v>2218</v>
      </c>
    </row>
    <row r="129" spans="1:1" ht="15.75">
      <c r="A129" s="2523"/>
    </row>
    <row r="130" spans="1:1" ht="20.25">
      <c r="A130" s="2505" t="s">
        <v>2219</v>
      </c>
    </row>
    <row r="131" spans="1:1" ht="21.75">
      <c r="A131" s="2507" t="s">
        <v>2220</v>
      </c>
    </row>
    <row r="132" spans="1:1" ht="21.75">
      <c r="A132" s="2507" t="s">
        <v>2221</v>
      </c>
    </row>
    <row r="133" spans="1:1" ht="21.75">
      <c r="A133" s="2507" t="s">
        <v>2222</v>
      </c>
    </row>
    <row r="134" spans="1:1" ht="20.25">
      <c r="A134" s="2532" t="s">
        <v>2223</v>
      </c>
    </row>
    <row r="135" spans="1:1" ht="22.5">
      <c r="A135" s="2508" t="s">
        <v>2224</v>
      </c>
    </row>
    <row r="136" spans="1:1" ht="15.75">
      <c r="A136" s="777"/>
    </row>
    <row r="137" spans="1:1" ht="15.75">
      <c r="A137" s="777"/>
    </row>
    <row r="138" spans="1:1" ht="20.25">
      <c r="A138" s="768" t="s">
        <v>2225</v>
      </c>
    </row>
    <row r="139" spans="1:1" ht="20.25">
      <c r="A139" s="757" t="s">
        <v>2226</v>
      </c>
    </row>
    <row r="140" spans="1:1" ht="42">
      <c r="A140" s="2507" t="s">
        <v>2227</v>
      </c>
    </row>
    <row r="141" spans="1:1" ht="20.25">
      <c r="A141" s="757" t="s">
        <v>2228</v>
      </c>
    </row>
    <row r="142" spans="1:1" ht="21.75">
      <c r="A142" s="2507" t="s">
        <v>2229</v>
      </c>
    </row>
    <row r="143" spans="1:1" ht="20.25">
      <c r="A143" s="768" t="s">
        <v>2230</v>
      </c>
    </row>
    <row r="144" spans="1:1" ht="20.25">
      <c r="A144" s="757" t="s">
        <v>2231</v>
      </c>
    </row>
    <row r="145" spans="1:1" ht="20.25">
      <c r="A145" s="757" t="s">
        <v>2232</v>
      </c>
    </row>
    <row r="146" spans="1:1" ht="21.75">
      <c r="A146" s="2507" t="s">
        <v>2233</v>
      </c>
    </row>
    <row r="147" spans="1:1" ht="21.75">
      <c r="A147" s="2507" t="s">
        <v>2234</v>
      </c>
    </row>
    <row r="148" spans="1:1" ht="21.75">
      <c r="A148" s="2507" t="s">
        <v>2235</v>
      </c>
    </row>
    <row r="149" spans="1:1" ht="15.75">
      <c r="A149" s="2533" t="s">
        <v>169</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D222-F4AD-48BF-A09C-17E52A61846D}">
  <dimension ref="A1:Z7002"/>
  <sheetViews>
    <sheetView showGridLines="0" zoomScale="80" zoomScaleNormal="80" zoomScaleSheetLayoutView="75" workbookViewId="0">
      <selection activeCell="O35" sqref="O35"/>
    </sheetView>
  </sheetViews>
  <sheetFormatPr defaultRowHeight="12.75"/>
  <cols>
    <col min="1" max="1" width="12" style="869" customWidth="1"/>
    <col min="2" max="2" width="13.85546875" style="869" customWidth="1"/>
    <col min="3" max="3" width="14.42578125" style="869" customWidth="1"/>
    <col min="4" max="4" width="12.140625" style="869" bestFit="1" customWidth="1"/>
    <col min="5" max="5" width="12.28515625" style="869" bestFit="1" customWidth="1"/>
    <col min="6" max="6" width="10.28515625" style="869" bestFit="1" customWidth="1"/>
    <col min="7" max="7" width="12.28515625" style="869" bestFit="1" customWidth="1"/>
    <col min="8" max="8" width="8.85546875" style="869" bestFit="1" customWidth="1"/>
    <col min="9" max="9" width="10.28515625" style="869" bestFit="1" customWidth="1"/>
    <col min="10" max="10" width="8.85546875" style="869" bestFit="1" customWidth="1"/>
    <col min="11" max="11" width="12.28515625" style="869" bestFit="1" customWidth="1"/>
    <col min="12" max="12" width="10.28515625" style="869" bestFit="1" customWidth="1"/>
    <col min="13" max="13" width="13.28515625" style="869" bestFit="1" customWidth="1"/>
    <col min="14" max="14" width="12.28515625" style="869" bestFit="1" customWidth="1"/>
    <col min="15" max="15" width="17" style="869" bestFit="1" customWidth="1"/>
    <col min="16" max="16" width="10.85546875" style="869" bestFit="1" customWidth="1"/>
    <col min="17" max="17" width="11.7109375" style="869" hidden="1" customWidth="1"/>
    <col min="18" max="18" width="13.140625" style="869" hidden="1" customWidth="1"/>
    <col min="19" max="19" width="11.28515625" style="869" hidden="1" customWidth="1"/>
    <col min="20" max="20" width="10.140625" style="869" hidden="1" customWidth="1"/>
    <col min="21" max="21" width="9.28515625" style="869" hidden="1" customWidth="1"/>
    <col min="22" max="25" width="9.140625" style="869" hidden="1" customWidth="1"/>
    <col min="26" max="26" width="19" style="869" hidden="1" customWidth="1"/>
    <col min="27" max="27" width="9.140625" style="869" customWidth="1"/>
    <col min="28" max="256" width="9.140625" style="869"/>
    <col min="257" max="257" width="12" style="869" customWidth="1"/>
    <col min="258" max="258" width="13.85546875" style="869" customWidth="1"/>
    <col min="259" max="259" width="14.42578125" style="869" customWidth="1"/>
    <col min="260" max="260" width="12.140625" style="869" bestFit="1" customWidth="1"/>
    <col min="261" max="261" width="12.28515625" style="869" bestFit="1" customWidth="1"/>
    <col min="262" max="262" width="10.28515625" style="869" bestFit="1" customWidth="1"/>
    <col min="263" max="263" width="12.28515625" style="869" bestFit="1" customWidth="1"/>
    <col min="264" max="264" width="8.85546875" style="869" bestFit="1" customWidth="1"/>
    <col min="265" max="265" width="10.28515625" style="869" bestFit="1" customWidth="1"/>
    <col min="266" max="266" width="8.85546875" style="869" bestFit="1" customWidth="1"/>
    <col min="267" max="267" width="12.28515625" style="869" bestFit="1" customWidth="1"/>
    <col min="268" max="268" width="10.28515625" style="869" bestFit="1" customWidth="1"/>
    <col min="269" max="269" width="13.28515625" style="869" bestFit="1" customWidth="1"/>
    <col min="270" max="270" width="12.28515625" style="869" bestFit="1" customWidth="1"/>
    <col min="271" max="271" width="17" style="869" bestFit="1" customWidth="1"/>
    <col min="272" max="272" width="10.85546875" style="869" bestFit="1" customWidth="1"/>
    <col min="273" max="282" width="0" style="869" hidden="1" customWidth="1"/>
    <col min="283" max="512" width="9.140625" style="869"/>
    <col min="513" max="513" width="12" style="869" customWidth="1"/>
    <col min="514" max="514" width="13.85546875" style="869" customWidth="1"/>
    <col min="515" max="515" width="14.42578125" style="869" customWidth="1"/>
    <col min="516" max="516" width="12.140625" style="869" bestFit="1" customWidth="1"/>
    <col min="517" max="517" width="12.28515625" style="869" bestFit="1" customWidth="1"/>
    <col min="518" max="518" width="10.28515625" style="869" bestFit="1" customWidth="1"/>
    <col min="519" max="519" width="12.28515625" style="869" bestFit="1" customWidth="1"/>
    <col min="520" max="520" width="8.85546875" style="869" bestFit="1" customWidth="1"/>
    <col min="521" max="521" width="10.28515625" style="869" bestFit="1" customWidth="1"/>
    <col min="522" max="522" width="8.85546875" style="869" bestFit="1" customWidth="1"/>
    <col min="523" max="523" width="12.28515625" style="869" bestFit="1" customWidth="1"/>
    <col min="524" max="524" width="10.28515625" style="869" bestFit="1" customWidth="1"/>
    <col min="525" max="525" width="13.28515625" style="869" bestFit="1" customWidth="1"/>
    <col min="526" max="526" width="12.28515625" style="869" bestFit="1" customWidth="1"/>
    <col min="527" max="527" width="17" style="869" bestFit="1" customWidth="1"/>
    <col min="528" max="528" width="10.85546875" style="869" bestFit="1" customWidth="1"/>
    <col min="529" max="538" width="0" style="869" hidden="1" customWidth="1"/>
    <col min="539" max="768" width="9.140625" style="869"/>
    <col min="769" max="769" width="12" style="869" customWidth="1"/>
    <col min="770" max="770" width="13.85546875" style="869" customWidth="1"/>
    <col min="771" max="771" width="14.42578125" style="869" customWidth="1"/>
    <col min="772" max="772" width="12.140625" style="869" bestFit="1" customWidth="1"/>
    <col min="773" max="773" width="12.28515625" style="869" bestFit="1" customWidth="1"/>
    <col min="774" max="774" width="10.28515625" style="869" bestFit="1" customWidth="1"/>
    <col min="775" max="775" width="12.28515625" style="869" bestFit="1" customWidth="1"/>
    <col min="776" max="776" width="8.85546875" style="869" bestFit="1" customWidth="1"/>
    <col min="777" max="777" width="10.28515625" style="869" bestFit="1" customWidth="1"/>
    <col min="778" max="778" width="8.85546875" style="869" bestFit="1" customWidth="1"/>
    <col min="779" max="779" width="12.28515625" style="869" bestFit="1" customWidth="1"/>
    <col min="780" max="780" width="10.28515625" style="869" bestFit="1" customWidth="1"/>
    <col min="781" max="781" width="13.28515625" style="869" bestFit="1" customWidth="1"/>
    <col min="782" max="782" width="12.28515625" style="869" bestFit="1" customWidth="1"/>
    <col min="783" max="783" width="17" style="869" bestFit="1" customWidth="1"/>
    <col min="784" max="784" width="10.85546875" style="869" bestFit="1" customWidth="1"/>
    <col min="785" max="794" width="0" style="869" hidden="1" customWidth="1"/>
    <col min="795" max="1024" width="9.140625" style="869"/>
    <col min="1025" max="1025" width="12" style="869" customWidth="1"/>
    <col min="1026" max="1026" width="13.85546875" style="869" customWidth="1"/>
    <col min="1027" max="1027" width="14.42578125" style="869" customWidth="1"/>
    <col min="1028" max="1028" width="12.140625" style="869" bestFit="1" customWidth="1"/>
    <col min="1029" max="1029" width="12.28515625" style="869" bestFit="1" customWidth="1"/>
    <col min="1030" max="1030" width="10.28515625" style="869" bestFit="1" customWidth="1"/>
    <col min="1031" max="1031" width="12.28515625" style="869" bestFit="1" customWidth="1"/>
    <col min="1032" max="1032" width="8.85546875" style="869" bestFit="1" customWidth="1"/>
    <col min="1033" max="1033" width="10.28515625" style="869" bestFit="1" customWidth="1"/>
    <col min="1034" max="1034" width="8.85546875" style="869" bestFit="1" customWidth="1"/>
    <col min="1035" max="1035" width="12.28515625" style="869" bestFit="1" customWidth="1"/>
    <col min="1036" max="1036" width="10.28515625" style="869" bestFit="1" customWidth="1"/>
    <col min="1037" max="1037" width="13.28515625" style="869" bestFit="1" customWidth="1"/>
    <col min="1038" max="1038" width="12.28515625" style="869" bestFit="1" customWidth="1"/>
    <col min="1039" max="1039" width="17" style="869" bestFit="1" customWidth="1"/>
    <col min="1040" max="1040" width="10.85546875" style="869" bestFit="1" customWidth="1"/>
    <col min="1041" max="1050" width="0" style="869" hidden="1" customWidth="1"/>
    <col min="1051" max="1280" width="9.140625" style="869"/>
    <col min="1281" max="1281" width="12" style="869" customWidth="1"/>
    <col min="1282" max="1282" width="13.85546875" style="869" customWidth="1"/>
    <col min="1283" max="1283" width="14.42578125" style="869" customWidth="1"/>
    <col min="1284" max="1284" width="12.140625" style="869" bestFit="1" customWidth="1"/>
    <col min="1285" max="1285" width="12.28515625" style="869" bestFit="1" customWidth="1"/>
    <col min="1286" max="1286" width="10.28515625" style="869" bestFit="1" customWidth="1"/>
    <col min="1287" max="1287" width="12.28515625" style="869" bestFit="1" customWidth="1"/>
    <col min="1288" max="1288" width="8.85546875" style="869" bestFit="1" customWidth="1"/>
    <col min="1289" max="1289" width="10.28515625" style="869" bestFit="1" customWidth="1"/>
    <col min="1290" max="1290" width="8.85546875" style="869" bestFit="1" customWidth="1"/>
    <col min="1291" max="1291" width="12.28515625" style="869" bestFit="1" customWidth="1"/>
    <col min="1292" max="1292" width="10.28515625" style="869" bestFit="1" customWidth="1"/>
    <col min="1293" max="1293" width="13.28515625" style="869" bestFit="1" customWidth="1"/>
    <col min="1294" max="1294" width="12.28515625" style="869" bestFit="1" customWidth="1"/>
    <col min="1295" max="1295" width="17" style="869" bestFit="1" customWidth="1"/>
    <col min="1296" max="1296" width="10.85546875" style="869" bestFit="1" customWidth="1"/>
    <col min="1297" max="1306" width="0" style="869" hidden="1" customWidth="1"/>
    <col min="1307" max="1536" width="9.140625" style="869"/>
    <col min="1537" max="1537" width="12" style="869" customWidth="1"/>
    <col min="1538" max="1538" width="13.85546875" style="869" customWidth="1"/>
    <col min="1539" max="1539" width="14.42578125" style="869" customWidth="1"/>
    <col min="1540" max="1540" width="12.140625" style="869" bestFit="1" customWidth="1"/>
    <col min="1541" max="1541" width="12.28515625" style="869" bestFit="1" customWidth="1"/>
    <col min="1542" max="1542" width="10.28515625" style="869" bestFit="1" customWidth="1"/>
    <col min="1543" max="1543" width="12.28515625" style="869" bestFit="1" customWidth="1"/>
    <col min="1544" max="1544" width="8.85546875" style="869" bestFit="1" customWidth="1"/>
    <col min="1545" max="1545" width="10.28515625" style="869" bestFit="1" customWidth="1"/>
    <col min="1546" max="1546" width="8.85546875" style="869" bestFit="1" customWidth="1"/>
    <col min="1547" max="1547" width="12.28515625" style="869" bestFit="1" customWidth="1"/>
    <col min="1548" max="1548" width="10.28515625" style="869" bestFit="1" customWidth="1"/>
    <col min="1549" max="1549" width="13.28515625" style="869" bestFit="1" customWidth="1"/>
    <col min="1550" max="1550" width="12.28515625" style="869" bestFit="1" customWidth="1"/>
    <col min="1551" max="1551" width="17" style="869" bestFit="1" customWidth="1"/>
    <col min="1552" max="1552" width="10.85546875" style="869" bestFit="1" customWidth="1"/>
    <col min="1553" max="1562" width="0" style="869" hidden="1" customWidth="1"/>
    <col min="1563" max="1792" width="9.140625" style="869"/>
    <col min="1793" max="1793" width="12" style="869" customWidth="1"/>
    <col min="1794" max="1794" width="13.85546875" style="869" customWidth="1"/>
    <col min="1795" max="1795" width="14.42578125" style="869" customWidth="1"/>
    <col min="1796" max="1796" width="12.140625" style="869" bestFit="1" customWidth="1"/>
    <col min="1797" max="1797" width="12.28515625" style="869" bestFit="1" customWidth="1"/>
    <col min="1798" max="1798" width="10.28515625" style="869" bestFit="1" customWidth="1"/>
    <col min="1799" max="1799" width="12.28515625" style="869" bestFit="1" customWidth="1"/>
    <col min="1800" max="1800" width="8.85546875" style="869" bestFit="1" customWidth="1"/>
    <col min="1801" max="1801" width="10.28515625" style="869" bestFit="1" customWidth="1"/>
    <col min="1802" max="1802" width="8.85546875" style="869" bestFit="1" customWidth="1"/>
    <col min="1803" max="1803" width="12.28515625" style="869" bestFit="1" customWidth="1"/>
    <col min="1804" max="1804" width="10.28515625" style="869" bestFit="1" customWidth="1"/>
    <col min="1805" max="1805" width="13.28515625" style="869" bestFit="1" customWidth="1"/>
    <col min="1806" max="1806" width="12.28515625" style="869" bestFit="1" customWidth="1"/>
    <col min="1807" max="1807" width="17" style="869" bestFit="1" customWidth="1"/>
    <col min="1808" max="1808" width="10.85546875" style="869" bestFit="1" customWidth="1"/>
    <col min="1809" max="1818" width="0" style="869" hidden="1" customWidth="1"/>
    <col min="1819" max="2048" width="9.140625" style="869"/>
    <col min="2049" max="2049" width="12" style="869" customWidth="1"/>
    <col min="2050" max="2050" width="13.85546875" style="869" customWidth="1"/>
    <col min="2051" max="2051" width="14.42578125" style="869" customWidth="1"/>
    <col min="2052" max="2052" width="12.140625" style="869" bestFit="1" customWidth="1"/>
    <col min="2053" max="2053" width="12.28515625" style="869" bestFit="1" customWidth="1"/>
    <col min="2054" max="2054" width="10.28515625" style="869" bestFit="1" customWidth="1"/>
    <col min="2055" max="2055" width="12.28515625" style="869" bestFit="1" customWidth="1"/>
    <col min="2056" max="2056" width="8.85546875" style="869" bestFit="1" customWidth="1"/>
    <col min="2057" max="2057" width="10.28515625" style="869" bestFit="1" customWidth="1"/>
    <col min="2058" max="2058" width="8.85546875" style="869" bestFit="1" customWidth="1"/>
    <col min="2059" max="2059" width="12.28515625" style="869" bestFit="1" customWidth="1"/>
    <col min="2060" max="2060" width="10.28515625" style="869" bestFit="1" customWidth="1"/>
    <col min="2061" max="2061" width="13.28515625" style="869" bestFit="1" customWidth="1"/>
    <col min="2062" max="2062" width="12.28515625" style="869" bestFit="1" customWidth="1"/>
    <col min="2063" max="2063" width="17" style="869" bestFit="1" customWidth="1"/>
    <col min="2064" max="2064" width="10.85546875" style="869" bestFit="1" customWidth="1"/>
    <col min="2065" max="2074" width="0" style="869" hidden="1" customWidth="1"/>
    <col min="2075" max="2304" width="9.140625" style="869"/>
    <col min="2305" max="2305" width="12" style="869" customWidth="1"/>
    <col min="2306" max="2306" width="13.85546875" style="869" customWidth="1"/>
    <col min="2307" max="2307" width="14.42578125" style="869" customWidth="1"/>
    <col min="2308" max="2308" width="12.140625" style="869" bestFit="1" customWidth="1"/>
    <col min="2309" max="2309" width="12.28515625" style="869" bestFit="1" customWidth="1"/>
    <col min="2310" max="2310" width="10.28515625" style="869" bestFit="1" customWidth="1"/>
    <col min="2311" max="2311" width="12.28515625" style="869" bestFit="1" customWidth="1"/>
    <col min="2312" max="2312" width="8.85546875" style="869" bestFit="1" customWidth="1"/>
    <col min="2313" max="2313" width="10.28515625" style="869" bestFit="1" customWidth="1"/>
    <col min="2314" max="2314" width="8.85546875" style="869" bestFit="1" customWidth="1"/>
    <col min="2315" max="2315" width="12.28515625" style="869" bestFit="1" customWidth="1"/>
    <col min="2316" max="2316" width="10.28515625" style="869" bestFit="1" customWidth="1"/>
    <col min="2317" max="2317" width="13.28515625" style="869" bestFit="1" customWidth="1"/>
    <col min="2318" max="2318" width="12.28515625" style="869" bestFit="1" customWidth="1"/>
    <col min="2319" max="2319" width="17" style="869" bestFit="1" customWidth="1"/>
    <col min="2320" max="2320" width="10.85546875" style="869" bestFit="1" customWidth="1"/>
    <col min="2321" max="2330" width="0" style="869" hidden="1" customWidth="1"/>
    <col min="2331" max="2560" width="9.140625" style="869"/>
    <col min="2561" max="2561" width="12" style="869" customWidth="1"/>
    <col min="2562" max="2562" width="13.85546875" style="869" customWidth="1"/>
    <col min="2563" max="2563" width="14.42578125" style="869" customWidth="1"/>
    <col min="2564" max="2564" width="12.140625" style="869" bestFit="1" customWidth="1"/>
    <col min="2565" max="2565" width="12.28515625" style="869" bestFit="1" customWidth="1"/>
    <col min="2566" max="2566" width="10.28515625" style="869" bestFit="1" customWidth="1"/>
    <col min="2567" max="2567" width="12.28515625" style="869" bestFit="1" customWidth="1"/>
    <col min="2568" max="2568" width="8.85546875" style="869" bestFit="1" customWidth="1"/>
    <col min="2569" max="2569" width="10.28515625" style="869" bestFit="1" customWidth="1"/>
    <col min="2570" max="2570" width="8.85546875" style="869" bestFit="1" customWidth="1"/>
    <col min="2571" max="2571" width="12.28515625" style="869" bestFit="1" customWidth="1"/>
    <col min="2572" max="2572" width="10.28515625" style="869" bestFit="1" customWidth="1"/>
    <col min="2573" max="2573" width="13.28515625" style="869" bestFit="1" customWidth="1"/>
    <col min="2574" max="2574" width="12.28515625" style="869" bestFit="1" customWidth="1"/>
    <col min="2575" max="2575" width="17" style="869" bestFit="1" customWidth="1"/>
    <col min="2576" max="2576" width="10.85546875" style="869" bestFit="1" customWidth="1"/>
    <col min="2577" max="2586" width="0" style="869" hidden="1" customWidth="1"/>
    <col min="2587" max="2816" width="9.140625" style="869"/>
    <col min="2817" max="2817" width="12" style="869" customWidth="1"/>
    <col min="2818" max="2818" width="13.85546875" style="869" customWidth="1"/>
    <col min="2819" max="2819" width="14.42578125" style="869" customWidth="1"/>
    <col min="2820" max="2820" width="12.140625" style="869" bestFit="1" customWidth="1"/>
    <col min="2821" max="2821" width="12.28515625" style="869" bestFit="1" customWidth="1"/>
    <col min="2822" max="2822" width="10.28515625" style="869" bestFit="1" customWidth="1"/>
    <col min="2823" max="2823" width="12.28515625" style="869" bestFit="1" customWidth="1"/>
    <col min="2824" max="2824" width="8.85546875" style="869" bestFit="1" customWidth="1"/>
    <col min="2825" max="2825" width="10.28515625" style="869" bestFit="1" customWidth="1"/>
    <col min="2826" max="2826" width="8.85546875" style="869" bestFit="1" customWidth="1"/>
    <col min="2827" max="2827" width="12.28515625" style="869" bestFit="1" customWidth="1"/>
    <col min="2828" max="2828" width="10.28515625" style="869" bestFit="1" customWidth="1"/>
    <col min="2829" max="2829" width="13.28515625" style="869" bestFit="1" customWidth="1"/>
    <col min="2830" max="2830" width="12.28515625" style="869" bestFit="1" customWidth="1"/>
    <col min="2831" max="2831" width="17" style="869" bestFit="1" customWidth="1"/>
    <col min="2832" max="2832" width="10.85546875" style="869" bestFit="1" customWidth="1"/>
    <col min="2833" max="2842" width="0" style="869" hidden="1" customWidth="1"/>
    <col min="2843" max="3072" width="9.140625" style="869"/>
    <col min="3073" max="3073" width="12" style="869" customWidth="1"/>
    <col min="3074" max="3074" width="13.85546875" style="869" customWidth="1"/>
    <col min="3075" max="3075" width="14.42578125" style="869" customWidth="1"/>
    <col min="3076" max="3076" width="12.140625" style="869" bestFit="1" customWidth="1"/>
    <col min="3077" max="3077" width="12.28515625" style="869" bestFit="1" customWidth="1"/>
    <col min="3078" max="3078" width="10.28515625" style="869" bestFit="1" customWidth="1"/>
    <col min="3079" max="3079" width="12.28515625" style="869" bestFit="1" customWidth="1"/>
    <col min="3080" max="3080" width="8.85546875" style="869" bestFit="1" customWidth="1"/>
    <col min="3081" max="3081" width="10.28515625" style="869" bestFit="1" customWidth="1"/>
    <col min="3082" max="3082" width="8.85546875" style="869" bestFit="1" customWidth="1"/>
    <col min="3083" max="3083" width="12.28515625" style="869" bestFit="1" customWidth="1"/>
    <col min="3084" max="3084" width="10.28515625" style="869" bestFit="1" customWidth="1"/>
    <col min="3085" max="3085" width="13.28515625" style="869" bestFit="1" customWidth="1"/>
    <col min="3086" max="3086" width="12.28515625" style="869" bestFit="1" customWidth="1"/>
    <col min="3087" max="3087" width="17" style="869" bestFit="1" customWidth="1"/>
    <col min="3088" max="3088" width="10.85546875" style="869" bestFit="1" customWidth="1"/>
    <col min="3089" max="3098" width="0" style="869" hidden="1" customWidth="1"/>
    <col min="3099" max="3328" width="9.140625" style="869"/>
    <col min="3329" max="3329" width="12" style="869" customWidth="1"/>
    <col min="3330" max="3330" width="13.85546875" style="869" customWidth="1"/>
    <col min="3331" max="3331" width="14.42578125" style="869" customWidth="1"/>
    <col min="3332" max="3332" width="12.140625" style="869" bestFit="1" customWidth="1"/>
    <col min="3333" max="3333" width="12.28515625" style="869" bestFit="1" customWidth="1"/>
    <col min="3334" max="3334" width="10.28515625" style="869" bestFit="1" customWidth="1"/>
    <col min="3335" max="3335" width="12.28515625" style="869" bestFit="1" customWidth="1"/>
    <col min="3336" max="3336" width="8.85546875" style="869" bestFit="1" customWidth="1"/>
    <col min="3337" max="3337" width="10.28515625" style="869" bestFit="1" customWidth="1"/>
    <col min="3338" max="3338" width="8.85546875" style="869" bestFit="1" customWidth="1"/>
    <col min="3339" max="3339" width="12.28515625" style="869" bestFit="1" customWidth="1"/>
    <col min="3340" max="3340" width="10.28515625" style="869" bestFit="1" customWidth="1"/>
    <col min="3341" max="3341" width="13.28515625" style="869" bestFit="1" customWidth="1"/>
    <col min="3342" max="3342" width="12.28515625" style="869" bestFit="1" customWidth="1"/>
    <col min="3343" max="3343" width="17" style="869" bestFit="1" customWidth="1"/>
    <col min="3344" max="3344" width="10.85546875" style="869" bestFit="1" customWidth="1"/>
    <col min="3345" max="3354" width="0" style="869" hidden="1" customWidth="1"/>
    <col min="3355" max="3584" width="9.140625" style="869"/>
    <col min="3585" max="3585" width="12" style="869" customWidth="1"/>
    <col min="3586" max="3586" width="13.85546875" style="869" customWidth="1"/>
    <col min="3587" max="3587" width="14.42578125" style="869" customWidth="1"/>
    <col min="3588" max="3588" width="12.140625" style="869" bestFit="1" customWidth="1"/>
    <col min="3589" max="3589" width="12.28515625" style="869" bestFit="1" customWidth="1"/>
    <col min="3590" max="3590" width="10.28515625" style="869" bestFit="1" customWidth="1"/>
    <col min="3591" max="3591" width="12.28515625" style="869" bestFit="1" customWidth="1"/>
    <col min="3592" max="3592" width="8.85546875" style="869" bestFit="1" customWidth="1"/>
    <col min="3593" max="3593" width="10.28515625" style="869" bestFit="1" customWidth="1"/>
    <col min="3594" max="3594" width="8.85546875" style="869" bestFit="1" customWidth="1"/>
    <col min="3595" max="3595" width="12.28515625" style="869" bestFit="1" customWidth="1"/>
    <col min="3596" max="3596" width="10.28515625" style="869" bestFit="1" customWidth="1"/>
    <col min="3597" max="3597" width="13.28515625" style="869" bestFit="1" customWidth="1"/>
    <col min="3598" max="3598" width="12.28515625" style="869" bestFit="1" customWidth="1"/>
    <col min="3599" max="3599" width="17" style="869" bestFit="1" customWidth="1"/>
    <col min="3600" max="3600" width="10.85546875" style="869" bestFit="1" customWidth="1"/>
    <col min="3601" max="3610" width="0" style="869" hidden="1" customWidth="1"/>
    <col min="3611" max="3840" width="9.140625" style="869"/>
    <col min="3841" max="3841" width="12" style="869" customWidth="1"/>
    <col min="3842" max="3842" width="13.85546875" style="869" customWidth="1"/>
    <col min="3843" max="3843" width="14.42578125" style="869" customWidth="1"/>
    <col min="3844" max="3844" width="12.140625" style="869" bestFit="1" customWidth="1"/>
    <col min="3845" max="3845" width="12.28515625" style="869" bestFit="1" customWidth="1"/>
    <col min="3846" max="3846" width="10.28515625" style="869" bestFit="1" customWidth="1"/>
    <col min="3847" max="3847" width="12.28515625" style="869" bestFit="1" customWidth="1"/>
    <col min="3848" max="3848" width="8.85546875" style="869" bestFit="1" customWidth="1"/>
    <col min="3849" max="3849" width="10.28515625" style="869" bestFit="1" customWidth="1"/>
    <col min="3850" max="3850" width="8.85546875" style="869" bestFit="1" customWidth="1"/>
    <col min="3851" max="3851" width="12.28515625" style="869" bestFit="1" customWidth="1"/>
    <col min="3852" max="3852" width="10.28515625" style="869" bestFit="1" customWidth="1"/>
    <col min="3853" max="3853" width="13.28515625" style="869" bestFit="1" customWidth="1"/>
    <col min="3854" max="3854" width="12.28515625" style="869" bestFit="1" customWidth="1"/>
    <col min="3855" max="3855" width="17" style="869" bestFit="1" customWidth="1"/>
    <col min="3856" max="3856" width="10.85546875" style="869" bestFit="1" customWidth="1"/>
    <col min="3857" max="3866" width="0" style="869" hidden="1" customWidth="1"/>
    <col min="3867" max="4096" width="9.140625" style="869"/>
    <col min="4097" max="4097" width="12" style="869" customWidth="1"/>
    <col min="4098" max="4098" width="13.85546875" style="869" customWidth="1"/>
    <col min="4099" max="4099" width="14.42578125" style="869" customWidth="1"/>
    <col min="4100" max="4100" width="12.140625" style="869" bestFit="1" customWidth="1"/>
    <col min="4101" max="4101" width="12.28515625" style="869" bestFit="1" customWidth="1"/>
    <col min="4102" max="4102" width="10.28515625" style="869" bestFit="1" customWidth="1"/>
    <col min="4103" max="4103" width="12.28515625" style="869" bestFit="1" customWidth="1"/>
    <col min="4104" max="4104" width="8.85546875" style="869" bestFit="1" customWidth="1"/>
    <col min="4105" max="4105" width="10.28515625" style="869" bestFit="1" customWidth="1"/>
    <col min="4106" max="4106" width="8.85546875" style="869" bestFit="1" customWidth="1"/>
    <col min="4107" max="4107" width="12.28515625" style="869" bestFit="1" customWidth="1"/>
    <col min="4108" max="4108" width="10.28515625" style="869" bestFit="1" customWidth="1"/>
    <col min="4109" max="4109" width="13.28515625" style="869" bestFit="1" customWidth="1"/>
    <col min="4110" max="4110" width="12.28515625" style="869" bestFit="1" customWidth="1"/>
    <col min="4111" max="4111" width="17" style="869" bestFit="1" customWidth="1"/>
    <col min="4112" max="4112" width="10.85546875" style="869" bestFit="1" customWidth="1"/>
    <col min="4113" max="4122" width="0" style="869" hidden="1" customWidth="1"/>
    <col min="4123" max="4352" width="9.140625" style="869"/>
    <col min="4353" max="4353" width="12" style="869" customWidth="1"/>
    <col min="4354" max="4354" width="13.85546875" style="869" customWidth="1"/>
    <col min="4355" max="4355" width="14.42578125" style="869" customWidth="1"/>
    <col min="4356" max="4356" width="12.140625" style="869" bestFit="1" customWidth="1"/>
    <col min="4357" max="4357" width="12.28515625" style="869" bestFit="1" customWidth="1"/>
    <col min="4358" max="4358" width="10.28515625" style="869" bestFit="1" customWidth="1"/>
    <col min="4359" max="4359" width="12.28515625" style="869" bestFit="1" customWidth="1"/>
    <col min="4360" max="4360" width="8.85546875" style="869" bestFit="1" customWidth="1"/>
    <col min="4361" max="4361" width="10.28515625" style="869" bestFit="1" customWidth="1"/>
    <col min="4362" max="4362" width="8.85546875" style="869" bestFit="1" customWidth="1"/>
    <col min="4363" max="4363" width="12.28515625" style="869" bestFit="1" customWidth="1"/>
    <col min="4364" max="4364" width="10.28515625" style="869" bestFit="1" customWidth="1"/>
    <col min="4365" max="4365" width="13.28515625" style="869" bestFit="1" customWidth="1"/>
    <col min="4366" max="4366" width="12.28515625" style="869" bestFit="1" customWidth="1"/>
    <col min="4367" max="4367" width="17" style="869" bestFit="1" customWidth="1"/>
    <col min="4368" max="4368" width="10.85546875" style="869" bestFit="1" customWidth="1"/>
    <col min="4369" max="4378" width="0" style="869" hidden="1" customWidth="1"/>
    <col min="4379" max="4608" width="9.140625" style="869"/>
    <col min="4609" max="4609" width="12" style="869" customWidth="1"/>
    <col min="4610" max="4610" width="13.85546875" style="869" customWidth="1"/>
    <col min="4611" max="4611" width="14.42578125" style="869" customWidth="1"/>
    <col min="4612" max="4612" width="12.140625" style="869" bestFit="1" customWidth="1"/>
    <col min="4613" max="4613" width="12.28515625" style="869" bestFit="1" customWidth="1"/>
    <col min="4614" max="4614" width="10.28515625" style="869" bestFit="1" customWidth="1"/>
    <col min="4615" max="4615" width="12.28515625" style="869" bestFit="1" customWidth="1"/>
    <col min="4616" max="4616" width="8.85546875" style="869" bestFit="1" customWidth="1"/>
    <col min="4617" max="4617" width="10.28515625" style="869" bestFit="1" customWidth="1"/>
    <col min="4618" max="4618" width="8.85546875" style="869" bestFit="1" customWidth="1"/>
    <col min="4619" max="4619" width="12.28515625" style="869" bestFit="1" customWidth="1"/>
    <col min="4620" max="4620" width="10.28515625" style="869" bestFit="1" customWidth="1"/>
    <col min="4621" max="4621" width="13.28515625" style="869" bestFit="1" customWidth="1"/>
    <col min="4622" max="4622" width="12.28515625" style="869" bestFit="1" customWidth="1"/>
    <col min="4623" max="4623" width="17" style="869" bestFit="1" customWidth="1"/>
    <col min="4624" max="4624" width="10.85546875" style="869" bestFit="1" customWidth="1"/>
    <col min="4625" max="4634" width="0" style="869" hidden="1" customWidth="1"/>
    <col min="4635" max="4864" width="9.140625" style="869"/>
    <col min="4865" max="4865" width="12" style="869" customWidth="1"/>
    <col min="4866" max="4866" width="13.85546875" style="869" customWidth="1"/>
    <col min="4867" max="4867" width="14.42578125" style="869" customWidth="1"/>
    <col min="4868" max="4868" width="12.140625" style="869" bestFit="1" customWidth="1"/>
    <col min="4869" max="4869" width="12.28515625" style="869" bestFit="1" customWidth="1"/>
    <col min="4870" max="4870" width="10.28515625" style="869" bestFit="1" customWidth="1"/>
    <col min="4871" max="4871" width="12.28515625" style="869" bestFit="1" customWidth="1"/>
    <col min="4872" max="4872" width="8.85546875" style="869" bestFit="1" customWidth="1"/>
    <col min="4873" max="4873" width="10.28515625" style="869" bestFit="1" customWidth="1"/>
    <col min="4874" max="4874" width="8.85546875" style="869" bestFit="1" customWidth="1"/>
    <col min="4875" max="4875" width="12.28515625" style="869" bestFit="1" customWidth="1"/>
    <col min="4876" max="4876" width="10.28515625" style="869" bestFit="1" customWidth="1"/>
    <col min="4877" max="4877" width="13.28515625" style="869" bestFit="1" customWidth="1"/>
    <col min="4878" max="4878" width="12.28515625" style="869" bestFit="1" customWidth="1"/>
    <col min="4879" max="4879" width="17" style="869" bestFit="1" customWidth="1"/>
    <col min="4880" max="4880" width="10.85546875" style="869" bestFit="1" customWidth="1"/>
    <col min="4881" max="4890" width="0" style="869" hidden="1" customWidth="1"/>
    <col min="4891" max="5120" width="9.140625" style="869"/>
    <col min="5121" max="5121" width="12" style="869" customWidth="1"/>
    <col min="5122" max="5122" width="13.85546875" style="869" customWidth="1"/>
    <col min="5123" max="5123" width="14.42578125" style="869" customWidth="1"/>
    <col min="5124" max="5124" width="12.140625" style="869" bestFit="1" customWidth="1"/>
    <col min="5125" max="5125" width="12.28515625" style="869" bestFit="1" customWidth="1"/>
    <col min="5126" max="5126" width="10.28515625" style="869" bestFit="1" customWidth="1"/>
    <col min="5127" max="5127" width="12.28515625" style="869" bestFit="1" customWidth="1"/>
    <col min="5128" max="5128" width="8.85546875" style="869" bestFit="1" customWidth="1"/>
    <col min="5129" max="5129" width="10.28515625" style="869" bestFit="1" customWidth="1"/>
    <col min="5130" max="5130" width="8.85546875" style="869" bestFit="1" customWidth="1"/>
    <col min="5131" max="5131" width="12.28515625" style="869" bestFit="1" customWidth="1"/>
    <col min="5132" max="5132" width="10.28515625" style="869" bestFit="1" customWidth="1"/>
    <col min="5133" max="5133" width="13.28515625" style="869" bestFit="1" customWidth="1"/>
    <col min="5134" max="5134" width="12.28515625" style="869" bestFit="1" customWidth="1"/>
    <col min="5135" max="5135" width="17" style="869" bestFit="1" customWidth="1"/>
    <col min="5136" max="5136" width="10.85546875" style="869" bestFit="1" customWidth="1"/>
    <col min="5137" max="5146" width="0" style="869" hidden="1" customWidth="1"/>
    <col min="5147" max="5376" width="9.140625" style="869"/>
    <col min="5377" max="5377" width="12" style="869" customWidth="1"/>
    <col min="5378" max="5378" width="13.85546875" style="869" customWidth="1"/>
    <col min="5379" max="5379" width="14.42578125" style="869" customWidth="1"/>
    <col min="5380" max="5380" width="12.140625" style="869" bestFit="1" customWidth="1"/>
    <col min="5381" max="5381" width="12.28515625" style="869" bestFit="1" customWidth="1"/>
    <col min="5382" max="5382" width="10.28515625" style="869" bestFit="1" customWidth="1"/>
    <col min="5383" max="5383" width="12.28515625" style="869" bestFit="1" customWidth="1"/>
    <col min="5384" max="5384" width="8.85546875" style="869" bestFit="1" customWidth="1"/>
    <col min="5385" max="5385" width="10.28515625" style="869" bestFit="1" customWidth="1"/>
    <col min="5386" max="5386" width="8.85546875" style="869" bestFit="1" customWidth="1"/>
    <col min="5387" max="5387" width="12.28515625" style="869" bestFit="1" customWidth="1"/>
    <col min="5388" max="5388" width="10.28515625" style="869" bestFit="1" customWidth="1"/>
    <col min="5389" max="5389" width="13.28515625" style="869" bestFit="1" customWidth="1"/>
    <col min="5390" max="5390" width="12.28515625" style="869" bestFit="1" customWidth="1"/>
    <col min="5391" max="5391" width="17" style="869" bestFit="1" customWidth="1"/>
    <col min="5392" max="5392" width="10.85546875" style="869" bestFit="1" customWidth="1"/>
    <col min="5393" max="5402" width="0" style="869" hidden="1" customWidth="1"/>
    <col min="5403" max="5632" width="9.140625" style="869"/>
    <col min="5633" max="5633" width="12" style="869" customWidth="1"/>
    <col min="5634" max="5634" width="13.85546875" style="869" customWidth="1"/>
    <col min="5635" max="5635" width="14.42578125" style="869" customWidth="1"/>
    <col min="5636" max="5636" width="12.140625" style="869" bestFit="1" customWidth="1"/>
    <col min="5637" max="5637" width="12.28515625" style="869" bestFit="1" customWidth="1"/>
    <col min="5638" max="5638" width="10.28515625" style="869" bestFit="1" customWidth="1"/>
    <col min="5639" max="5639" width="12.28515625" style="869" bestFit="1" customWidth="1"/>
    <col min="5640" max="5640" width="8.85546875" style="869" bestFit="1" customWidth="1"/>
    <col min="5641" max="5641" width="10.28515625" style="869" bestFit="1" customWidth="1"/>
    <col min="5642" max="5642" width="8.85546875" style="869" bestFit="1" customWidth="1"/>
    <col min="5643" max="5643" width="12.28515625" style="869" bestFit="1" customWidth="1"/>
    <col min="5644" max="5644" width="10.28515625" style="869" bestFit="1" customWidth="1"/>
    <col min="5645" max="5645" width="13.28515625" style="869" bestFit="1" customWidth="1"/>
    <col min="5646" max="5646" width="12.28515625" style="869" bestFit="1" customWidth="1"/>
    <col min="5647" max="5647" width="17" style="869" bestFit="1" customWidth="1"/>
    <col min="5648" max="5648" width="10.85546875" style="869" bestFit="1" customWidth="1"/>
    <col min="5649" max="5658" width="0" style="869" hidden="1" customWidth="1"/>
    <col min="5659" max="5888" width="9.140625" style="869"/>
    <col min="5889" max="5889" width="12" style="869" customWidth="1"/>
    <col min="5890" max="5890" width="13.85546875" style="869" customWidth="1"/>
    <col min="5891" max="5891" width="14.42578125" style="869" customWidth="1"/>
    <col min="5892" max="5892" width="12.140625" style="869" bestFit="1" customWidth="1"/>
    <col min="5893" max="5893" width="12.28515625" style="869" bestFit="1" customWidth="1"/>
    <col min="5894" max="5894" width="10.28515625" style="869" bestFit="1" customWidth="1"/>
    <col min="5895" max="5895" width="12.28515625" style="869" bestFit="1" customWidth="1"/>
    <col min="5896" max="5896" width="8.85546875" style="869" bestFit="1" customWidth="1"/>
    <col min="5897" max="5897" width="10.28515625" style="869" bestFit="1" customWidth="1"/>
    <col min="5898" max="5898" width="8.85546875" style="869" bestFit="1" customWidth="1"/>
    <col min="5899" max="5899" width="12.28515625" style="869" bestFit="1" customWidth="1"/>
    <col min="5900" max="5900" width="10.28515625" style="869" bestFit="1" customWidth="1"/>
    <col min="5901" max="5901" width="13.28515625" style="869" bestFit="1" customWidth="1"/>
    <col min="5902" max="5902" width="12.28515625" style="869" bestFit="1" customWidth="1"/>
    <col min="5903" max="5903" width="17" style="869" bestFit="1" customWidth="1"/>
    <col min="5904" max="5904" width="10.85546875" style="869" bestFit="1" customWidth="1"/>
    <col min="5905" max="5914" width="0" style="869" hidden="1" customWidth="1"/>
    <col min="5915" max="6144" width="9.140625" style="869"/>
    <col min="6145" max="6145" width="12" style="869" customWidth="1"/>
    <col min="6146" max="6146" width="13.85546875" style="869" customWidth="1"/>
    <col min="6147" max="6147" width="14.42578125" style="869" customWidth="1"/>
    <col min="6148" max="6148" width="12.140625" style="869" bestFit="1" customWidth="1"/>
    <col min="6149" max="6149" width="12.28515625" style="869" bestFit="1" customWidth="1"/>
    <col min="6150" max="6150" width="10.28515625" style="869" bestFit="1" customWidth="1"/>
    <col min="6151" max="6151" width="12.28515625" style="869" bestFit="1" customWidth="1"/>
    <col min="6152" max="6152" width="8.85546875" style="869" bestFit="1" customWidth="1"/>
    <col min="6153" max="6153" width="10.28515625" style="869" bestFit="1" customWidth="1"/>
    <col min="6154" max="6154" width="8.85546875" style="869" bestFit="1" customWidth="1"/>
    <col min="6155" max="6155" width="12.28515625" style="869" bestFit="1" customWidth="1"/>
    <col min="6156" max="6156" width="10.28515625" style="869" bestFit="1" customWidth="1"/>
    <col min="6157" max="6157" width="13.28515625" style="869" bestFit="1" customWidth="1"/>
    <col min="6158" max="6158" width="12.28515625" style="869" bestFit="1" customWidth="1"/>
    <col min="6159" max="6159" width="17" style="869" bestFit="1" customWidth="1"/>
    <col min="6160" max="6160" width="10.85546875" style="869" bestFit="1" customWidth="1"/>
    <col min="6161" max="6170" width="0" style="869" hidden="1" customWidth="1"/>
    <col min="6171" max="6400" width="9.140625" style="869"/>
    <col min="6401" max="6401" width="12" style="869" customWidth="1"/>
    <col min="6402" max="6402" width="13.85546875" style="869" customWidth="1"/>
    <col min="6403" max="6403" width="14.42578125" style="869" customWidth="1"/>
    <col min="6404" max="6404" width="12.140625" style="869" bestFit="1" customWidth="1"/>
    <col min="6405" max="6405" width="12.28515625" style="869" bestFit="1" customWidth="1"/>
    <col min="6406" max="6406" width="10.28515625" style="869" bestFit="1" customWidth="1"/>
    <col min="6407" max="6407" width="12.28515625" style="869" bestFit="1" customWidth="1"/>
    <col min="6408" max="6408" width="8.85546875" style="869" bestFit="1" customWidth="1"/>
    <col min="6409" max="6409" width="10.28515625" style="869" bestFit="1" customWidth="1"/>
    <col min="6410" max="6410" width="8.85546875" style="869" bestFit="1" customWidth="1"/>
    <col min="6411" max="6411" width="12.28515625" style="869" bestFit="1" customWidth="1"/>
    <col min="6412" max="6412" width="10.28515625" style="869" bestFit="1" customWidth="1"/>
    <col min="6413" max="6413" width="13.28515625" style="869" bestFit="1" customWidth="1"/>
    <col min="6414" max="6414" width="12.28515625" style="869" bestFit="1" customWidth="1"/>
    <col min="6415" max="6415" width="17" style="869" bestFit="1" customWidth="1"/>
    <col min="6416" max="6416" width="10.85546875" style="869" bestFit="1" customWidth="1"/>
    <col min="6417" max="6426" width="0" style="869" hidden="1" customWidth="1"/>
    <col min="6427" max="6656" width="9.140625" style="869"/>
    <col min="6657" max="6657" width="12" style="869" customWidth="1"/>
    <col min="6658" max="6658" width="13.85546875" style="869" customWidth="1"/>
    <col min="6659" max="6659" width="14.42578125" style="869" customWidth="1"/>
    <col min="6660" max="6660" width="12.140625" style="869" bestFit="1" customWidth="1"/>
    <col min="6661" max="6661" width="12.28515625" style="869" bestFit="1" customWidth="1"/>
    <col min="6662" max="6662" width="10.28515625" style="869" bestFit="1" customWidth="1"/>
    <col min="6663" max="6663" width="12.28515625" style="869" bestFit="1" customWidth="1"/>
    <col min="6664" max="6664" width="8.85546875" style="869" bestFit="1" customWidth="1"/>
    <col min="6665" max="6665" width="10.28515625" style="869" bestFit="1" customWidth="1"/>
    <col min="6666" max="6666" width="8.85546875" style="869" bestFit="1" customWidth="1"/>
    <col min="6667" max="6667" width="12.28515625" style="869" bestFit="1" customWidth="1"/>
    <col min="6668" max="6668" width="10.28515625" style="869" bestFit="1" customWidth="1"/>
    <col min="6669" max="6669" width="13.28515625" style="869" bestFit="1" customWidth="1"/>
    <col min="6670" max="6670" width="12.28515625" style="869" bestFit="1" customWidth="1"/>
    <col min="6671" max="6671" width="17" style="869" bestFit="1" customWidth="1"/>
    <col min="6672" max="6672" width="10.85546875" style="869" bestFit="1" customWidth="1"/>
    <col min="6673" max="6682" width="0" style="869" hidden="1" customWidth="1"/>
    <col min="6683" max="6912" width="9.140625" style="869"/>
    <col min="6913" max="6913" width="12" style="869" customWidth="1"/>
    <col min="6914" max="6914" width="13.85546875" style="869" customWidth="1"/>
    <col min="6915" max="6915" width="14.42578125" style="869" customWidth="1"/>
    <col min="6916" max="6916" width="12.140625" style="869" bestFit="1" customWidth="1"/>
    <col min="6917" max="6917" width="12.28515625" style="869" bestFit="1" customWidth="1"/>
    <col min="6918" max="6918" width="10.28515625" style="869" bestFit="1" customWidth="1"/>
    <col min="6919" max="6919" width="12.28515625" style="869" bestFit="1" customWidth="1"/>
    <col min="6920" max="6920" width="8.85546875" style="869" bestFit="1" customWidth="1"/>
    <col min="6921" max="6921" width="10.28515625" style="869" bestFit="1" customWidth="1"/>
    <col min="6922" max="6922" width="8.85546875" style="869" bestFit="1" customWidth="1"/>
    <col min="6923" max="6923" width="12.28515625" style="869" bestFit="1" customWidth="1"/>
    <col min="6924" max="6924" width="10.28515625" style="869" bestFit="1" customWidth="1"/>
    <col min="6925" max="6925" width="13.28515625" style="869" bestFit="1" customWidth="1"/>
    <col min="6926" max="6926" width="12.28515625" style="869" bestFit="1" customWidth="1"/>
    <col min="6927" max="6927" width="17" style="869" bestFit="1" customWidth="1"/>
    <col min="6928" max="6928" width="10.85546875" style="869" bestFit="1" customWidth="1"/>
    <col min="6929" max="6938" width="0" style="869" hidden="1" customWidth="1"/>
    <col min="6939" max="7168" width="9.140625" style="869"/>
    <col min="7169" max="7169" width="12" style="869" customWidth="1"/>
    <col min="7170" max="7170" width="13.85546875" style="869" customWidth="1"/>
    <col min="7171" max="7171" width="14.42578125" style="869" customWidth="1"/>
    <col min="7172" max="7172" width="12.140625" style="869" bestFit="1" customWidth="1"/>
    <col min="7173" max="7173" width="12.28515625" style="869" bestFit="1" customWidth="1"/>
    <col min="7174" max="7174" width="10.28515625" style="869" bestFit="1" customWidth="1"/>
    <col min="7175" max="7175" width="12.28515625" style="869" bestFit="1" customWidth="1"/>
    <col min="7176" max="7176" width="8.85546875" style="869" bestFit="1" customWidth="1"/>
    <col min="7177" max="7177" width="10.28515625" style="869" bestFit="1" customWidth="1"/>
    <col min="7178" max="7178" width="8.85546875" style="869" bestFit="1" customWidth="1"/>
    <col min="7179" max="7179" width="12.28515625" style="869" bestFit="1" customWidth="1"/>
    <col min="7180" max="7180" width="10.28515625" style="869" bestFit="1" customWidth="1"/>
    <col min="7181" max="7181" width="13.28515625" style="869" bestFit="1" customWidth="1"/>
    <col min="7182" max="7182" width="12.28515625" style="869" bestFit="1" customWidth="1"/>
    <col min="7183" max="7183" width="17" style="869" bestFit="1" customWidth="1"/>
    <col min="7184" max="7184" width="10.85546875" style="869" bestFit="1" customWidth="1"/>
    <col min="7185" max="7194" width="0" style="869" hidden="1" customWidth="1"/>
    <col min="7195" max="7424" width="9.140625" style="869"/>
    <col min="7425" max="7425" width="12" style="869" customWidth="1"/>
    <col min="7426" max="7426" width="13.85546875" style="869" customWidth="1"/>
    <col min="7427" max="7427" width="14.42578125" style="869" customWidth="1"/>
    <col min="7428" max="7428" width="12.140625" style="869" bestFit="1" customWidth="1"/>
    <col min="7429" max="7429" width="12.28515625" style="869" bestFit="1" customWidth="1"/>
    <col min="7430" max="7430" width="10.28515625" style="869" bestFit="1" customWidth="1"/>
    <col min="7431" max="7431" width="12.28515625" style="869" bestFit="1" customWidth="1"/>
    <col min="7432" max="7432" width="8.85546875" style="869" bestFit="1" customWidth="1"/>
    <col min="7433" max="7433" width="10.28515625" style="869" bestFit="1" customWidth="1"/>
    <col min="7434" max="7434" width="8.85546875" style="869" bestFit="1" customWidth="1"/>
    <col min="7435" max="7435" width="12.28515625" style="869" bestFit="1" customWidth="1"/>
    <col min="7436" max="7436" width="10.28515625" style="869" bestFit="1" customWidth="1"/>
    <col min="7437" max="7437" width="13.28515625" style="869" bestFit="1" customWidth="1"/>
    <col min="7438" max="7438" width="12.28515625" style="869" bestFit="1" customWidth="1"/>
    <col min="7439" max="7439" width="17" style="869" bestFit="1" customWidth="1"/>
    <col min="7440" max="7440" width="10.85546875" style="869" bestFit="1" customWidth="1"/>
    <col min="7441" max="7450" width="0" style="869" hidden="1" customWidth="1"/>
    <col min="7451" max="7680" width="9.140625" style="869"/>
    <col min="7681" max="7681" width="12" style="869" customWidth="1"/>
    <col min="7682" max="7682" width="13.85546875" style="869" customWidth="1"/>
    <col min="7683" max="7683" width="14.42578125" style="869" customWidth="1"/>
    <col min="7684" max="7684" width="12.140625" style="869" bestFit="1" customWidth="1"/>
    <col min="7685" max="7685" width="12.28515625" style="869" bestFit="1" customWidth="1"/>
    <col min="7686" max="7686" width="10.28515625" style="869" bestFit="1" customWidth="1"/>
    <col min="7687" max="7687" width="12.28515625" style="869" bestFit="1" customWidth="1"/>
    <col min="7688" max="7688" width="8.85546875" style="869" bestFit="1" customWidth="1"/>
    <col min="7689" max="7689" width="10.28515625" style="869" bestFit="1" customWidth="1"/>
    <col min="7690" max="7690" width="8.85546875" style="869" bestFit="1" customWidth="1"/>
    <col min="7691" max="7691" width="12.28515625" style="869" bestFit="1" customWidth="1"/>
    <col min="7692" max="7692" width="10.28515625" style="869" bestFit="1" customWidth="1"/>
    <col min="7693" max="7693" width="13.28515625" style="869" bestFit="1" customWidth="1"/>
    <col min="7694" max="7694" width="12.28515625" style="869" bestFit="1" customWidth="1"/>
    <col min="7695" max="7695" width="17" style="869" bestFit="1" customWidth="1"/>
    <col min="7696" max="7696" width="10.85546875" style="869" bestFit="1" customWidth="1"/>
    <col min="7697" max="7706" width="0" style="869" hidden="1" customWidth="1"/>
    <col min="7707" max="7936" width="9.140625" style="869"/>
    <col min="7937" max="7937" width="12" style="869" customWidth="1"/>
    <col min="7938" max="7938" width="13.85546875" style="869" customWidth="1"/>
    <col min="7939" max="7939" width="14.42578125" style="869" customWidth="1"/>
    <col min="7940" max="7940" width="12.140625" style="869" bestFit="1" customWidth="1"/>
    <col min="7941" max="7941" width="12.28515625" style="869" bestFit="1" customWidth="1"/>
    <col min="7942" max="7942" width="10.28515625" style="869" bestFit="1" customWidth="1"/>
    <col min="7943" max="7943" width="12.28515625" style="869" bestFit="1" customWidth="1"/>
    <col min="7944" max="7944" width="8.85546875" style="869" bestFit="1" customWidth="1"/>
    <col min="7945" max="7945" width="10.28515625" style="869" bestFit="1" customWidth="1"/>
    <col min="7946" max="7946" width="8.85546875" style="869" bestFit="1" customWidth="1"/>
    <col min="7947" max="7947" width="12.28515625" style="869" bestFit="1" customWidth="1"/>
    <col min="7948" max="7948" width="10.28515625" style="869" bestFit="1" customWidth="1"/>
    <col min="7949" max="7949" width="13.28515625" style="869" bestFit="1" customWidth="1"/>
    <col min="7950" max="7950" width="12.28515625" style="869" bestFit="1" customWidth="1"/>
    <col min="7951" max="7951" width="17" style="869" bestFit="1" customWidth="1"/>
    <col min="7952" max="7952" width="10.85546875" style="869" bestFit="1" customWidth="1"/>
    <col min="7953" max="7962" width="0" style="869" hidden="1" customWidth="1"/>
    <col min="7963" max="8192" width="9.140625" style="869"/>
    <col min="8193" max="8193" width="12" style="869" customWidth="1"/>
    <col min="8194" max="8194" width="13.85546875" style="869" customWidth="1"/>
    <col min="8195" max="8195" width="14.42578125" style="869" customWidth="1"/>
    <col min="8196" max="8196" width="12.140625" style="869" bestFit="1" customWidth="1"/>
    <col min="8197" max="8197" width="12.28515625" style="869" bestFit="1" customWidth="1"/>
    <col min="8198" max="8198" width="10.28515625" style="869" bestFit="1" customWidth="1"/>
    <col min="8199" max="8199" width="12.28515625" style="869" bestFit="1" customWidth="1"/>
    <col min="8200" max="8200" width="8.85546875" style="869" bestFit="1" customWidth="1"/>
    <col min="8201" max="8201" width="10.28515625" style="869" bestFit="1" customWidth="1"/>
    <col min="8202" max="8202" width="8.85546875" style="869" bestFit="1" customWidth="1"/>
    <col min="8203" max="8203" width="12.28515625" style="869" bestFit="1" customWidth="1"/>
    <col min="8204" max="8204" width="10.28515625" style="869" bestFit="1" customWidth="1"/>
    <col min="8205" max="8205" width="13.28515625" style="869" bestFit="1" customWidth="1"/>
    <col min="8206" max="8206" width="12.28515625" style="869" bestFit="1" customWidth="1"/>
    <col min="8207" max="8207" width="17" style="869" bestFit="1" customWidth="1"/>
    <col min="8208" max="8208" width="10.85546875" style="869" bestFit="1" customWidth="1"/>
    <col min="8209" max="8218" width="0" style="869" hidden="1" customWidth="1"/>
    <col min="8219" max="8448" width="9.140625" style="869"/>
    <col min="8449" max="8449" width="12" style="869" customWidth="1"/>
    <col min="8450" max="8450" width="13.85546875" style="869" customWidth="1"/>
    <col min="8451" max="8451" width="14.42578125" style="869" customWidth="1"/>
    <col min="8452" max="8452" width="12.140625" style="869" bestFit="1" customWidth="1"/>
    <col min="8453" max="8453" width="12.28515625" style="869" bestFit="1" customWidth="1"/>
    <col min="8454" max="8454" width="10.28515625" style="869" bestFit="1" customWidth="1"/>
    <col min="8455" max="8455" width="12.28515625" style="869" bestFit="1" customWidth="1"/>
    <col min="8456" max="8456" width="8.85546875" style="869" bestFit="1" customWidth="1"/>
    <col min="8457" max="8457" width="10.28515625" style="869" bestFit="1" customWidth="1"/>
    <col min="8458" max="8458" width="8.85546875" style="869" bestFit="1" customWidth="1"/>
    <col min="8459" max="8459" width="12.28515625" style="869" bestFit="1" customWidth="1"/>
    <col min="8460" max="8460" width="10.28515625" style="869" bestFit="1" customWidth="1"/>
    <col min="8461" max="8461" width="13.28515625" style="869" bestFit="1" customWidth="1"/>
    <col min="8462" max="8462" width="12.28515625" style="869" bestFit="1" customWidth="1"/>
    <col min="8463" max="8463" width="17" style="869" bestFit="1" customWidth="1"/>
    <col min="8464" max="8464" width="10.85546875" style="869" bestFit="1" customWidth="1"/>
    <col min="8465" max="8474" width="0" style="869" hidden="1" customWidth="1"/>
    <col min="8475" max="8704" width="9.140625" style="869"/>
    <col min="8705" max="8705" width="12" style="869" customWidth="1"/>
    <col min="8706" max="8706" width="13.85546875" style="869" customWidth="1"/>
    <col min="8707" max="8707" width="14.42578125" style="869" customWidth="1"/>
    <col min="8708" max="8708" width="12.140625" style="869" bestFit="1" customWidth="1"/>
    <col min="8709" max="8709" width="12.28515625" style="869" bestFit="1" customWidth="1"/>
    <col min="8710" max="8710" width="10.28515625" style="869" bestFit="1" customWidth="1"/>
    <col min="8711" max="8711" width="12.28515625" style="869" bestFit="1" customWidth="1"/>
    <col min="8712" max="8712" width="8.85546875" style="869" bestFit="1" customWidth="1"/>
    <col min="8713" max="8713" width="10.28515625" style="869" bestFit="1" customWidth="1"/>
    <col min="8714" max="8714" width="8.85546875" style="869" bestFit="1" customWidth="1"/>
    <col min="8715" max="8715" width="12.28515625" style="869" bestFit="1" customWidth="1"/>
    <col min="8716" max="8716" width="10.28515625" style="869" bestFit="1" customWidth="1"/>
    <col min="8717" max="8717" width="13.28515625" style="869" bestFit="1" customWidth="1"/>
    <col min="8718" max="8718" width="12.28515625" style="869" bestFit="1" customWidth="1"/>
    <col min="8719" max="8719" width="17" style="869" bestFit="1" customWidth="1"/>
    <col min="8720" max="8720" width="10.85546875" style="869" bestFit="1" customWidth="1"/>
    <col min="8721" max="8730" width="0" style="869" hidden="1" customWidth="1"/>
    <col min="8731" max="8960" width="9.140625" style="869"/>
    <col min="8961" max="8961" width="12" style="869" customWidth="1"/>
    <col min="8962" max="8962" width="13.85546875" style="869" customWidth="1"/>
    <col min="8963" max="8963" width="14.42578125" style="869" customWidth="1"/>
    <col min="8964" max="8964" width="12.140625" style="869" bestFit="1" customWidth="1"/>
    <col min="8965" max="8965" width="12.28515625" style="869" bestFit="1" customWidth="1"/>
    <col min="8966" max="8966" width="10.28515625" style="869" bestFit="1" customWidth="1"/>
    <col min="8967" max="8967" width="12.28515625" style="869" bestFit="1" customWidth="1"/>
    <col min="8968" max="8968" width="8.85546875" style="869" bestFit="1" customWidth="1"/>
    <col min="8969" max="8969" width="10.28515625" style="869" bestFit="1" customWidth="1"/>
    <col min="8970" max="8970" width="8.85546875" style="869" bestFit="1" customWidth="1"/>
    <col min="8971" max="8971" width="12.28515625" style="869" bestFit="1" customWidth="1"/>
    <col min="8972" max="8972" width="10.28515625" style="869" bestFit="1" customWidth="1"/>
    <col min="8973" max="8973" width="13.28515625" style="869" bestFit="1" customWidth="1"/>
    <col min="8974" max="8974" width="12.28515625" style="869" bestFit="1" customWidth="1"/>
    <col min="8975" max="8975" width="17" style="869" bestFit="1" customWidth="1"/>
    <col min="8976" max="8976" width="10.85546875" style="869" bestFit="1" customWidth="1"/>
    <col min="8977" max="8986" width="0" style="869" hidden="1" customWidth="1"/>
    <col min="8987" max="9216" width="9.140625" style="869"/>
    <col min="9217" max="9217" width="12" style="869" customWidth="1"/>
    <col min="9218" max="9218" width="13.85546875" style="869" customWidth="1"/>
    <col min="9219" max="9219" width="14.42578125" style="869" customWidth="1"/>
    <col min="9220" max="9220" width="12.140625" style="869" bestFit="1" customWidth="1"/>
    <col min="9221" max="9221" width="12.28515625" style="869" bestFit="1" customWidth="1"/>
    <col min="9222" max="9222" width="10.28515625" style="869" bestFit="1" customWidth="1"/>
    <col min="9223" max="9223" width="12.28515625" style="869" bestFit="1" customWidth="1"/>
    <col min="9224" max="9224" width="8.85546875" style="869" bestFit="1" customWidth="1"/>
    <col min="9225" max="9225" width="10.28515625" style="869" bestFit="1" customWidth="1"/>
    <col min="9226" max="9226" width="8.85546875" style="869" bestFit="1" customWidth="1"/>
    <col min="9227" max="9227" width="12.28515625" style="869" bestFit="1" customWidth="1"/>
    <col min="9228" max="9228" width="10.28515625" style="869" bestFit="1" customWidth="1"/>
    <col min="9229" max="9229" width="13.28515625" style="869" bestFit="1" customWidth="1"/>
    <col min="9230" max="9230" width="12.28515625" style="869" bestFit="1" customWidth="1"/>
    <col min="9231" max="9231" width="17" style="869" bestFit="1" customWidth="1"/>
    <col min="9232" max="9232" width="10.85546875" style="869" bestFit="1" customWidth="1"/>
    <col min="9233" max="9242" width="0" style="869" hidden="1" customWidth="1"/>
    <col min="9243" max="9472" width="9.140625" style="869"/>
    <col min="9473" max="9473" width="12" style="869" customWidth="1"/>
    <col min="9474" max="9474" width="13.85546875" style="869" customWidth="1"/>
    <col min="9475" max="9475" width="14.42578125" style="869" customWidth="1"/>
    <col min="9476" max="9476" width="12.140625" style="869" bestFit="1" customWidth="1"/>
    <col min="9477" max="9477" width="12.28515625" style="869" bestFit="1" customWidth="1"/>
    <col min="9478" max="9478" width="10.28515625" style="869" bestFit="1" customWidth="1"/>
    <col min="9479" max="9479" width="12.28515625" style="869" bestFit="1" customWidth="1"/>
    <col min="9480" max="9480" width="8.85546875" style="869" bestFit="1" customWidth="1"/>
    <col min="9481" max="9481" width="10.28515625" style="869" bestFit="1" customWidth="1"/>
    <col min="9482" max="9482" width="8.85546875" style="869" bestFit="1" customWidth="1"/>
    <col min="9483" max="9483" width="12.28515625" style="869" bestFit="1" customWidth="1"/>
    <col min="9484" max="9484" width="10.28515625" style="869" bestFit="1" customWidth="1"/>
    <col min="9485" max="9485" width="13.28515625" style="869" bestFit="1" customWidth="1"/>
    <col min="9486" max="9486" width="12.28515625" style="869" bestFit="1" customWidth="1"/>
    <col min="9487" max="9487" width="17" style="869" bestFit="1" customWidth="1"/>
    <col min="9488" max="9488" width="10.85546875" style="869" bestFit="1" customWidth="1"/>
    <col min="9489" max="9498" width="0" style="869" hidden="1" customWidth="1"/>
    <col min="9499" max="9728" width="9.140625" style="869"/>
    <col min="9729" max="9729" width="12" style="869" customWidth="1"/>
    <col min="9730" max="9730" width="13.85546875" style="869" customWidth="1"/>
    <col min="9731" max="9731" width="14.42578125" style="869" customWidth="1"/>
    <col min="9732" max="9732" width="12.140625" style="869" bestFit="1" customWidth="1"/>
    <col min="9733" max="9733" width="12.28515625" style="869" bestFit="1" customWidth="1"/>
    <col min="9734" max="9734" width="10.28515625" style="869" bestFit="1" customWidth="1"/>
    <col min="9735" max="9735" width="12.28515625" style="869" bestFit="1" customWidth="1"/>
    <col min="9736" max="9736" width="8.85546875" style="869" bestFit="1" customWidth="1"/>
    <col min="9737" max="9737" width="10.28515625" style="869" bestFit="1" customWidth="1"/>
    <col min="9738" max="9738" width="8.85546875" style="869" bestFit="1" customWidth="1"/>
    <col min="9739" max="9739" width="12.28515625" style="869" bestFit="1" customWidth="1"/>
    <col min="9740" max="9740" width="10.28515625" style="869" bestFit="1" customWidth="1"/>
    <col min="9741" max="9741" width="13.28515625" style="869" bestFit="1" customWidth="1"/>
    <col min="9742" max="9742" width="12.28515625" style="869" bestFit="1" customWidth="1"/>
    <col min="9743" max="9743" width="17" style="869" bestFit="1" customWidth="1"/>
    <col min="9744" max="9744" width="10.85546875" style="869" bestFit="1" customWidth="1"/>
    <col min="9745" max="9754" width="0" style="869" hidden="1" customWidth="1"/>
    <col min="9755" max="9984" width="9.140625" style="869"/>
    <col min="9985" max="9985" width="12" style="869" customWidth="1"/>
    <col min="9986" max="9986" width="13.85546875" style="869" customWidth="1"/>
    <col min="9987" max="9987" width="14.42578125" style="869" customWidth="1"/>
    <col min="9988" max="9988" width="12.140625" style="869" bestFit="1" customWidth="1"/>
    <col min="9989" max="9989" width="12.28515625" style="869" bestFit="1" customWidth="1"/>
    <col min="9990" max="9990" width="10.28515625" style="869" bestFit="1" customWidth="1"/>
    <col min="9991" max="9991" width="12.28515625" style="869" bestFit="1" customWidth="1"/>
    <col min="9992" max="9992" width="8.85546875" style="869" bestFit="1" customWidth="1"/>
    <col min="9993" max="9993" width="10.28515625" style="869" bestFit="1" customWidth="1"/>
    <col min="9994" max="9994" width="8.85546875" style="869" bestFit="1" customWidth="1"/>
    <col min="9995" max="9995" width="12.28515625" style="869" bestFit="1" customWidth="1"/>
    <col min="9996" max="9996" width="10.28515625" style="869" bestFit="1" customWidth="1"/>
    <col min="9997" max="9997" width="13.28515625" style="869" bestFit="1" customWidth="1"/>
    <col min="9998" max="9998" width="12.28515625" style="869" bestFit="1" customWidth="1"/>
    <col min="9999" max="9999" width="17" style="869" bestFit="1" customWidth="1"/>
    <col min="10000" max="10000" width="10.85546875" style="869" bestFit="1" customWidth="1"/>
    <col min="10001" max="10010" width="0" style="869" hidden="1" customWidth="1"/>
    <col min="10011" max="10240" width="9.140625" style="869"/>
    <col min="10241" max="10241" width="12" style="869" customWidth="1"/>
    <col min="10242" max="10242" width="13.85546875" style="869" customWidth="1"/>
    <col min="10243" max="10243" width="14.42578125" style="869" customWidth="1"/>
    <col min="10244" max="10244" width="12.140625" style="869" bestFit="1" customWidth="1"/>
    <col min="10245" max="10245" width="12.28515625" style="869" bestFit="1" customWidth="1"/>
    <col min="10246" max="10246" width="10.28515625" style="869" bestFit="1" customWidth="1"/>
    <col min="10247" max="10247" width="12.28515625" style="869" bestFit="1" customWidth="1"/>
    <col min="10248" max="10248" width="8.85546875" style="869" bestFit="1" customWidth="1"/>
    <col min="10249" max="10249" width="10.28515625" style="869" bestFit="1" customWidth="1"/>
    <col min="10250" max="10250" width="8.85546875" style="869" bestFit="1" customWidth="1"/>
    <col min="10251" max="10251" width="12.28515625" style="869" bestFit="1" customWidth="1"/>
    <col min="10252" max="10252" width="10.28515625" style="869" bestFit="1" customWidth="1"/>
    <col min="10253" max="10253" width="13.28515625" style="869" bestFit="1" customWidth="1"/>
    <col min="10254" max="10254" width="12.28515625" style="869" bestFit="1" customWidth="1"/>
    <col min="10255" max="10255" width="17" style="869" bestFit="1" customWidth="1"/>
    <col min="10256" max="10256" width="10.85546875" style="869" bestFit="1" customWidth="1"/>
    <col min="10257" max="10266" width="0" style="869" hidden="1" customWidth="1"/>
    <col min="10267" max="10496" width="9.140625" style="869"/>
    <col min="10497" max="10497" width="12" style="869" customWidth="1"/>
    <col min="10498" max="10498" width="13.85546875" style="869" customWidth="1"/>
    <col min="10499" max="10499" width="14.42578125" style="869" customWidth="1"/>
    <col min="10500" max="10500" width="12.140625" style="869" bestFit="1" customWidth="1"/>
    <col min="10501" max="10501" width="12.28515625" style="869" bestFit="1" customWidth="1"/>
    <col min="10502" max="10502" width="10.28515625" style="869" bestFit="1" customWidth="1"/>
    <col min="10503" max="10503" width="12.28515625" style="869" bestFit="1" customWidth="1"/>
    <col min="10504" max="10504" width="8.85546875" style="869" bestFit="1" customWidth="1"/>
    <col min="10505" max="10505" width="10.28515625" style="869" bestFit="1" customWidth="1"/>
    <col min="10506" max="10506" width="8.85546875" style="869" bestFit="1" customWidth="1"/>
    <col min="10507" max="10507" width="12.28515625" style="869" bestFit="1" customWidth="1"/>
    <col min="10508" max="10508" width="10.28515625" style="869" bestFit="1" customWidth="1"/>
    <col min="10509" max="10509" width="13.28515625" style="869" bestFit="1" customWidth="1"/>
    <col min="10510" max="10510" width="12.28515625" style="869" bestFit="1" customWidth="1"/>
    <col min="10511" max="10511" width="17" style="869" bestFit="1" customWidth="1"/>
    <col min="10512" max="10512" width="10.85546875" style="869" bestFit="1" customWidth="1"/>
    <col min="10513" max="10522" width="0" style="869" hidden="1" customWidth="1"/>
    <col min="10523" max="10752" width="9.140625" style="869"/>
    <col min="10753" max="10753" width="12" style="869" customWidth="1"/>
    <col min="10754" max="10754" width="13.85546875" style="869" customWidth="1"/>
    <col min="10755" max="10755" width="14.42578125" style="869" customWidth="1"/>
    <col min="10756" max="10756" width="12.140625" style="869" bestFit="1" customWidth="1"/>
    <col min="10757" max="10757" width="12.28515625" style="869" bestFit="1" customWidth="1"/>
    <col min="10758" max="10758" width="10.28515625" style="869" bestFit="1" customWidth="1"/>
    <col min="10759" max="10759" width="12.28515625" style="869" bestFit="1" customWidth="1"/>
    <col min="10760" max="10760" width="8.85546875" style="869" bestFit="1" customWidth="1"/>
    <col min="10761" max="10761" width="10.28515625" style="869" bestFit="1" customWidth="1"/>
    <col min="10762" max="10762" width="8.85546875" style="869" bestFit="1" customWidth="1"/>
    <col min="10763" max="10763" width="12.28515625" style="869" bestFit="1" customWidth="1"/>
    <col min="10764" max="10764" width="10.28515625" style="869" bestFit="1" customWidth="1"/>
    <col min="10765" max="10765" width="13.28515625" style="869" bestFit="1" customWidth="1"/>
    <col min="10766" max="10766" width="12.28515625" style="869" bestFit="1" customWidth="1"/>
    <col min="10767" max="10767" width="17" style="869" bestFit="1" customWidth="1"/>
    <col min="10768" max="10768" width="10.85546875" style="869" bestFit="1" customWidth="1"/>
    <col min="10769" max="10778" width="0" style="869" hidden="1" customWidth="1"/>
    <col min="10779" max="11008" width="9.140625" style="869"/>
    <col min="11009" max="11009" width="12" style="869" customWidth="1"/>
    <col min="11010" max="11010" width="13.85546875" style="869" customWidth="1"/>
    <col min="11011" max="11011" width="14.42578125" style="869" customWidth="1"/>
    <col min="11012" max="11012" width="12.140625" style="869" bestFit="1" customWidth="1"/>
    <col min="11013" max="11013" width="12.28515625" style="869" bestFit="1" customWidth="1"/>
    <col min="11014" max="11014" width="10.28515625" style="869" bestFit="1" customWidth="1"/>
    <col min="11015" max="11015" width="12.28515625" style="869" bestFit="1" customWidth="1"/>
    <col min="11016" max="11016" width="8.85546875" style="869" bestFit="1" customWidth="1"/>
    <col min="11017" max="11017" width="10.28515625" style="869" bestFit="1" customWidth="1"/>
    <col min="11018" max="11018" width="8.85546875" style="869" bestFit="1" customWidth="1"/>
    <col min="11019" max="11019" width="12.28515625" style="869" bestFit="1" customWidth="1"/>
    <col min="11020" max="11020" width="10.28515625" style="869" bestFit="1" customWidth="1"/>
    <col min="11021" max="11021" width="13.28515625" style="869" bestFit="1" customWidth="1"/>
    <col min="11022" max="11022" width="12.28515625" style="869" bestFit="1" customWidth="1"/>
    <col min="11023" max="11023" width="17" style="869" bestFit="1" customWidth="1"/>
    <col min="11024" max="11024" width="10.85546875" style="869" bestFit="1" customWidth="1"/>
    <col min="11025" max="11034" width="0" style="869" hidden="1" customWidth="1"/>
    <col min="11035" max="11264" width="9.140625" style="869"/>
    <col min="11265" max="11265" width="12" style="869" customWidth="1"/>
    <col min="11266" max="11266" width="13.85546875" style="869" customWidth="1"/>
    <col min="11267" max="11267" width="14.42578125" style="869" customWidth="1"/>
    <col min="11268" max="11268" width="12.140625" style="869" bestFit="1" customWidth="1"/>
    <col min="11269" max="11269" width="12.28515625" style="869" bestFit="1" customWidth="1"/>
    <col min="11270" max="11270" width="10.28515625" style="869" bestFit="1" customWidth="1"/>
    <col min="11271" max="11271" width="12.28515625" style="869" bestFit="1" customWidth="1"/>
    <col min="11272" max="11272" width="8.85546875" style="869" bestFit="1" customWidth="1"/>
    <col min="11273" max="11273" width="10.28515625" style="869" bestFit="1" customWidth="1"/>
    <col min="11274" max="11274" width="8.85546875" style="869" bestFit="1" customWidth="1"/>
    <col min="11275" max="11275" width="12.28515625" style="869" bestFit="1" customWidth="1"/>
    <col min="11276" max="11276" width="10.28515625" style="869" bestFit="1" customWidth="1"/>
    <col min="11277" max="11277" width="13.28515625" style="869" bestFit="1" customWidth="1"/>
    <col min="11278" max="11278" width="12.28515625" style="869" bestFit="1" customWidth="1"/>
    <col min="11279" max="11279" width="17" style="869" bestFit="1" customWidth="1"/>
    <col min="11280" max="11280" width="10.85546875" style="869" bestFit="1" customWidth="1"/>
    <col min="11281" max="11290" width="0" style="869" hidden="1" customWidth="1"/>
    <col min="11291" max="11520" width="9.140625" style="869"/>
    <col min="11521" max="11521" width="12" style="869" customWidth="1"/>
    <col min="11522" max="11522" width="13.85546875" style="869" customWidth="1"/>
    <col min="11523" max="11523" width="14.42578125" style="869" customWidth="1"/>
    <col min="11524" max="11524" width="12.140625" style="869" bestFit="1" customWidth="1"/>
    <col min="11525" max="11525" width="12.28515625" style="869" bestFit="1" customWidth="1"/>
    <col min="11526" max="11526" width="10.28515625" style="869" bestFit="1" customWidth="1"/>
    <col min="11527" max="11527" width="12.28515625" style="869" bestFit="1" customWidth="1"/>
    <col min="11528" max="11528" width="8.85546875" style="869" bestFit="1" customWidth="1"/>
    <col min="11529" max="11529" width="10.28515625" style="869" bestFit="1" customWidth="1"/>
    <col min="11530" max="11530" width="8.85546875" style="869" bestFit="1" customWidth="1"/>
    <col min="11531" max="11531" width="12.28515625" style="869" bestFit="1" customWidth="1"/>
    <col min="11532" max="11532" width="10.28515625" style="869" bestFit="1" customWidth="1"/>
    <col min="11533" max="11533" width="13.28515625" style="869" bestFit="1" customWidth="1"/>
    <col min="11534" max="11534" width="12.28515625" style="869" bestFit="1" customWidth="1"/>
    <col min="11535" max="11535" width="17" style="869" bestFit="1" customWidth="1"/>
    <col min="11536" max="11536" width="10.85546875" style="869" bestFit="1" customWidth="1"/>
    <col min="11537" max="11546" width="0" style="869" hidden="1" customWidth="1"/>
    <col min="11547" max="11776" width="9.140625" style="869"/>
    <col min="11777" max="11777" width="12" style="869" customWidth="1"/>
    <col min="11778" max="11778" width="13.85546875" style="869" customWidth="1"/>
    <col min="11779" max="11779" width="14.42578125" style="869" customWidth="1"/>
    <col min="11780" max="11780" width="12.140625" style="869" bestFit="1" customWidth="1"/>
    <col min="11781" max="11781" width="12.28515625" style="869" bestFit="1" customWidth="1"/>
    <col min="11782" max="11782" width="10.28515625" style="869" bestFit="1" customWidth="1"/>
    <col min="11783" max="11783" width="12.28515625" style="869" bestFit="1" customWidth="1"/>
    <col min="11784" max="11784" width="8.85546875" style="869" bestFit="1" customWidth="1"/>
    <col min="11785" max="11785" width="10.28515625" style="869" bestFit="1" customWidth="1"/>
    <col min="11786" max="11786" width="8.85546875" style="869" bestFit="1" customWidth="1"/>
    <col min="11787" max="11787" width="12.28515625" style="869" bestFit="1" customWidth="1"/>
    <col min="11788" max="11788" width="10.28515625" style="869" bestFit="1" customWidth="1"/>
    <col min="11789" max="11789" width="13.28515625" style="869" bestFit="1" customWidth="1"/>
    <col min="11790" max="11790" width="12.28515625" style="869" bestFit="1" customWidth="1"/>
    <col min="11791" max="11791" width="17" style="869" bestFit="1" customWidth="1"/>
    <col min="11792" max="11792" width="10.85546875" style="869" bestFit="1" customWidth="1"/>
    <col min="11793" max="11802" width="0" style="869" hidden="1" customWidth="1"/>
    <col min="11803" max="12032" width="9.140625" style="869"/>
    <col min="12033" max="12033" width="12" style="869" customWidth="1"/>
    <col min="12034" max="12034" width="13.85546875" style="869" customWidth="1"/>
    <col min="12035" max="12035" width="14.42578125" style="869" customWidth="1"/>
    <col min="12036" max="12036" width="12.140625" style="869" bestFit="1" customWidth="1"/>
    <col min="12037" max="12037" width="12.28515625" style="869" bestFit="1" customWidth="1"/>
    <col min="12038" max="12038" width="10.28515625" style="869" bestFit="1" customWidth="1"/>
    <col min="12039" max="12039" width="12.28515625" style="869" bestFit="1" customWidth="1"/>
    <col min="12040" max="12040" width="8.85546875" style="869" bestFit="1" customWidth="1"/>
    <col min="12041" max="12041" width="10.28515625" style="869" bestFit="1" customWidth="1"/>
    <col min="12042" max="12042" width="8.85546875" style="869" bestFit="1" customWidth="1"/>
    <col min="12043" max="12043" width="12.28515625" style="869" bestFit="1" customWidth="1"/>
    <col min="12044" max="12044" width="10.28515625" style="869" bestFit="1" customWidth="1"/>
    <col min="12045" max="12045" width="13.28515625" style="869" bestFit="1" customWidth="1"/>
    <col min="12046" max="12046" width="12.28515625" style="869" bestFit="1" customWidth="1"/>
    <col min="12047" max="12047" width="17" style="869" bestFit="1" customWidth="1"/>
    <col min="12048" max="12048" width="10.85546875" style="869" bestFit="1" customWidth="1"/>
    <col min="12049" max="12058" width="0" style="869" hidden="1" customWidth="1"/>
    <col min="12059" max="12288" width="9.140625" style="869"/>
    <col min="12289" max="12289" width="12" style="869" customWidth="1"/>
    <col min="12290" max="12290" width="13.85546875" style="869" customWidth="1"/>
    <col min="12291" max="12291" width="14.42578125" style="869" customWidth="1"/>
    <col min="12292" max="12292" width="12.140625" style="869" bestFit="1" customWidth="1"/>
    <col min="12293" max="12293" width="12.28515625" style="869" bestFit="1" customWidth="1"/>
    <col min="12294" max="12294" width="10.28515625" style="869" bestFit="1" customWidth="1"/>
    <col min="12295" max="12295" width="12.28515625" style="869" bestFit="1" customWidth="1"/>
    <col min="12296" max="12296" width="8.85546875" style="869" bestFit="1" customWidth="1"/>
    <col min="12297" max="12297" width="10.28515625" style="869" bestFit="1" customWidth="1"/>
    <col min="12298" max="12298" width="8.85546875" style="869" bestFit="1" customWidth="1"/>
    <col min="12299" max="12299" width="12.28515625" style="869" bestFit="1" customWidth="1"/>
    <col min="12300" max="12300" width="10.28515625" style="869" bestFit="1" customWidth="1"/>
    <col min="12301" max="12301" width="13.28515625" style="869" bestFit="1" customWidth="1"/>
    <col min="12302" max="12302" width="12.28515625" style="869" bestFit="1" customWidth="1"/>
    <col min="12303" max="12303" width="17" style="869" bestFit="1" customWidth="1"/>
    <col min="12304" max="12304" width="10.85546875" style="869" bestFit="1" customWidth="1"/>
    <col min="12305" max="12314" width="0" style="869" hidden="1" customWidth="1"/>
    <col min="12315" max="12544" width="9.140625" style="869"/>
    <col min="12545" max="12545" width="12" style="869" customWidth="1"/>
    <col min="12546" max="12546" width="13.85546875" style="869" customWidth="1"/>
    <col min="12547" max="12547" width="14.42578125" style="869" customWidth="1"/>
    <col min="12548" max="12548" width="12.140625" style="869" bestFit="1" customWidth="1"/>
    <col min="12549" max="12549" width="12.28515625" style="869" bestFit="1" customWidth="1"/>
    <col min="12550" max="12550" width="10.28515625" style="869" bestFit="1" customWidth="1"/>
    <col min="12551" max="12551" width="12.28515625" style="869" bestFit="1" customWidth="1"/>
    <col min="12552" max="12552" width="8.85546875" style="869" bestFit="1" customWidth="1"/>
    <col min="12553" max="12553" width="10.28515625" style="869" bestFit="1" customWidth="1"/>
    <col min="12554" max="12554" width="8.85546875" style="869" bestFit="1" customWidth="1"/>
    <col min="12555" max="12555" width="12.28515625" style="869" bestFit="1" customWidth="1"/>
    <col min="12556" max="12556" width="10.28515625" style="869" bestFit="1" customWidth="1"/>
    <col min="12557" max="12557" width="13.28515625" style="869" bestFit="1" customWidth="1"/>
    <col min="12558" max="12558" width="12.28515625" style="869" bestFit="1" customWidth="1"/>
    <col min="12559" max="12559" width="17" style="869" bestFit="1" customWidth="1"/>
    <col min="12560" max="12560" width="10.85546875" style="869" bestFit="1" customWidth="1"/>
    <col min="12561" max="12570" width="0" style="869" hidden="1" customWidth="1"/>
    <col min="12571" max="12800" width="9.140625" style="869"/>
    <col min="12801" max="12801" width="12" style="869" customWidth="1"/>
    <col min="12802" max="12802" width="13.85546875" style="869" customWidth="1"/>
    <col min="12803" max="12803" width="14.42578125" style="869" customWidth="1"/>
    <col min="12804" max="12804" width="12.140625" style="869" bestFit="1" customWidth="1"/>
    <col min="12805" max="12805" width="12.28515625" style="869" bestFit="1" customWidth="1"/>
    <col min="12806" max="12806" width="10.28515625" style="869" bestFit="1" customWidth="1"/>
    <col min="12807" max="12807" width="12.28515625" style="869" bestFit="1" customWidth="1"/>
    <col min="12808" max="12808" width="8.85546875" style="869" bestFit="1" customWidth="1"/>
    <col min="12809" max="12809" width="10.28515625" style="869" bestFit="1" customWidth="1"/>
    <col min="12810" max="12810" width="8.85546875" style="869" bestFit="1" customWidth="1"/>
    <col min="12811" max="12811" width="12.28515625" style="869" bestFit="1" customWidth="1"/>
    <col min="12812" max="12812" width="10.28515625" style="869" bestFit="1" customWidth="1"/>
    <col min="12813" max="12813" width="13.28515625" style="869" bestFit="1" customWidth="1"/>
    <col min="12814" max="12814" width="12.28515625" style="869" bestFit="1" customWidth="1"/>
    <col min="12815" max="12815" width="17" style="869" bestFit="1" customWidth="1"/>
    <col min="12816" max="12816" width="10.85546875" style="869" bestFit="1" customWidth="1"/>
    <col min="12817" max="12826" width="0" style="869" hidden="1" customWidth="1"/>
    <col min="12827" max="13056" width="9.140625" style="869"/>
    <col min="13057" max="13057" width="12" style="869" customWidth="1"/>
    <col min="13058" max="13058" width="13.85546875" style="869" customWidth="1"/>
    <col min="13059" max="13059" width="14.42578125" style="869" customWidth="1"/>
    <col min="13060" max="13060" width="12.140625" style="869" bestFit="1" customWidth="1"/>
    <col min="13061" max="13061" width="12.28515625" style="869" bestFit="1" customWidth="1"/>
    <col min="13062" max="13062" width="10.28515625" style="869" bestFit="1" customWidth="1"/>
    <col min="13063" max="13063" width="12.28515625" style="869" bestFit="1" customWidth="1"/>
    <col min="13064" max="13064" width="8.85546875" style="869" bestFit="1" customWidth="1"/>
    <col min="13065" max="13065" width="10.28515625" style="869" bestFit="1" customWidth="1"/>
    <col min="13066" max="13066" width="8.85546875" style="869" bestFit="1" customWidth="1"/>
    <col min="13067" max="13067" width="12.28515625" style="869" bestFit="1" customWidth="1"/>
    <col min="13068" max="13068" width="10.28515625" style="869" bestFit="1" customWidth="1"/>
    <col min="13069" max="13069" width="13.28515625" style="869" bestFit="1" customWidth="1"/>
    <col min="13070" max="13070" width="12.28515625" style="869" bestFit="1" customWidth="1"/>
    <col min="13071" max="13071" width="17" style="869" bestFit="1" customWidth="1"/>
    <col min="13072" max="13072" width="10.85546875" style="869" bestFit="1" customWidth="1"/>
    <col min="13073" max="13082" width="0" style="869" hidden="1" customWidth="1"/>
    <col min="13083" max="13312" width="9.140625" style="869"/>
    <col min="13313" max="13313" width="12" style="869" customWidth="1"/>
    <col min="13314" max="13314" width="13.85546875" style="869" customWidth="1"/>
    <col min="13315" max="13315" width="14.42578125" style="869" customWidth="1"/>
    <col min="13316" max="13316" width="12.140625" style="869" bestFit="1" customWidth="1"/>
    <col min="13317" max="13317" width="12.28515625" style="869" bestFit="1" customWidth="1"/>
    <col min="13318" max="13318" width="10.28515625" style="869" bestFit="1" customWidth="1"/>
    <col min="13319" max="13319" width="12.28515625" style="869" bestFit="1" customWidth="1"/>
    <col min="13320" max="13320" width="8.85546875" style="869" bestFit="1" customWidth="1"/>
    <col min="13321" max="13321" width="10.28515625" style="869" bestFit="1" customWidth="1"/>
    <col min="13322" max="13322" width="8.85546875" style="869" bestFit="1" customWidth="1"/>
    <col min="13323" max="13323" width="12.28515625" style="869" bestFit="1" customWidth="1"/>
    <col min="13324" max="13324" width="10.28515625" style="869" bestFit="1" customWidth="1"/>
    <col min="13325" max="13325" width="13.28515625" style="869" bestFit="1" customWidth="1"/>
    <col min="13326" max="13326" width="12.28515625" style="869" bestFit="1" customWidth="1"/>
    <col min="13327" max="13327" width="17" style="869" bestFit="1" customWidth="1"/>
    <col min="13328" max="13328" width="10.85546875" style="869" bestFit="1" customWidth="1"/>
    <col min="13329" max="13338" width="0" style="869" hidden="1" customWidth="1"/>
    <col min="13339" max="13568" width="9.140625" style="869"/>
    <col min="13569" max="13569" width="12" style="869" customWidth="1"/>
    <col min="13570" max="13570" width="13.85546875" style="869" customWidth="1"/>
    <col min="13571" max="13571" width="14.42578125" style="869" customWidth="1"/>
    <col min="13572" max="13572" width="12.140625" style="869" bestFit="1" customWidth="1"/>
    <col min="13573" max="13573" width="12.28515625" style="869" bestFit="1" customWidth="1"/>
    <col min="13574" max="13574" width="10.28515625" style="869" bestFit="1" customWidth="1"/>
    <col min="13575" max="13575" width="12.28515625" style="869" bestFit="1" customWidth="1"/>
    <col min="13576" max="13576" width="8.85546875" style="869" bestFit="1" customWidth="1"/>
    <col min="13577" max="13577" width="10.28515625" style="869" bestFit="1" customWidth="1"/>
    <col min="13578" max="13578" width="8.85546875" style="869" bestFit="1" customWidth="1"/>
    <col min="13579" max="13579" width="12.28515625" style="869" bestFit="1" customWidth="1"/>
    <col min="13580" max="13580" width="10.28515625" style="869" bestFit="1" customWidth="1"/>
    <col min="13581" max="13581" width="13.28515625" style="869" bestFit="1" customWidth="1"/>
    <col min="13582" max="13582" width="12.28515625" style="869" bestFit="1" customWidth="1"/>
    <col min="13583" max="13583" width="17" style="869" bestFit="1" customWidth="1"/>
    <col min="13584" max="13584" width="10.85546875" style="869" bestFit="1" customWidth="1"/>
    <col min="13585" max="13594" width="0" style="869" hidden="1" customWidth="1"/>
    <col min="13595" max="13824" width="9.140625" style="869"/>
    <col min="13825" max="13825" width="12" style="869" customWidth="1"/>
    <col min="13826" max="13826" width="13.85546875" style="869" customWidth="1"/>
    <col min="13827" max="13827" width="14.42578125" style="869" customWidth="1"/>
    <col min="13828" max="13828" width="12.140625" style="869" bestFit="1" customWidth="1"/>
    <col min="13829" max="13829" width="12.28515625" style="869" bestFit="1" customWidth="1"/>
    <col min="13830" max="13830" width="10.28515625" style="869" bestFit="1" customWidth="1"/>
    <col min="13831" max="13831" width="12.28515625" style="869" bestFit="1" customWidth="1"/>
    <col min="13832" max="13832" width="8.85546875" style="869" bestFit="1" customWidth="1"/>
    <col min="13833" max="13833" width="10.28515625" style="869" bestFit="1" customWidth="1"/>
    <col min="13834" max="13834" width="8.85546875" style="869" bestFit="1" customWidth="1"/>
    <col min="13835" max="13835" width="12.28515625" style="869" bestFit="1" customWidth="1"/>
    <col min="13836" max="13836" width="10.28515625" style="869" bestFit="1" customWidth="1"/>
    <col min="13837" max="13837" width="13.28515625" style="869" bestFit="1" customWidth="1"/>
    <col min="13838" max="13838" width="12.28515625" style="869" bestFit="1" customWidth="1"/>
    <col min="13839" max="13839" width="17" style="869" bestFit="1" customWidth="1"/>
    <col min="13840" max="13840" width="10.85546875" style="869" bestFit="1" customWidth="1"/>
    <col min="13841" max="13850" width="0" style="869" hidden="1" customWidth="1"/>
    <col min="13851" max="14080" width="9.140625" style="869"/>
    <col min="14081" max="14081" width="12" style="869" customWidth="1"/>
    <col min="14082" max="14082" width="13.85546875" style="869" customWidth="1"/>
    <col min="14083" max="14083" width="14.42578125" style="869" customWidth="1"/>
    <col min="14084" max="14084" width="12.140625" style="869" bestFit="1" customWidth="1"/>
    <col min="14085" max="14085" width="12.28515625" style="869" bestFit="1" customWidth="1"/>
    <col min="14086" max="14086" width="10.28515625" style="869" bestFit="1" customWidth="1"/>
    <col min="14087" max="14087" width="12.28515625" style="869" bestFit="1" customWidth="1"/>
    <col min="14088" max="14088" width="8.85546875" style="869" bestFit="1" customWidth="1"/>
    <col min="14089" max="14089" width="10.28515625" style="869" bestFit="1" customWidth="1"/>
    <col min="14090" max="14090" width="8.85546875" style="869" bestFit="1" customWidth="1"/>
    <col min="14091" max="14091" width="12.28515625" style="869" bestFit="1" customWidth="1"/>
    <col min="14092" max="14092" width="10.28515625" style="869" bestFit="1" customWidth="1"/>
    <col min="14093" max="14093" width="13.28515625" style="869" bestFit="1" customWidth="1"/>
    <col min="14094" max="14094" width="12.28515625" style="869" bestFit="1" customWidth="1"/>
    <col min="14095" max="14095" width="17" style="869" bestFit="1" customWidth="1"/>
    <col min="14096" max="14096" width="10.85546875" style="869" bestFit="1" customWidth="1"/>
    <col min="14097" max="14106" width="0" style="869" hidden="1" customWidth="1"/>
    <col min="14107" max="14336" width="9.140625" style="869"/>
    <col min="14337" max="14337" width="12" style="869" customWidth="1"/>
    <col min="14338" max="14338" width="13.85546875" style="869" customWidth="1"/>
    <col min="14339" max="14339" width="14.42578125" style="869" customWidth="1"/>
    <col min="14340" max="14340" width="12.140625" style="869" bestFit="1" customWidth="1"/>
    <col min="14341" max="14341" width="12.28515625" style="869" bestFit="1" customWidth="1"/>
    <col min="14342" max="14342" width="10.28515625" style="869" bestFit="1" customWidth="1"/>
    <col min="14343" max="14343" width="12.28515625" style="869" bestFit="1" customWidth="1"/>
    <col min="14344" max="14344" width="8.85546875" style="869" bestFit="1" customWidth="1"/>
    <col min="14345" max="14345" width="10.28515625" style="869" bestFit="1" customWidth="1"/>
    <col min="14346" max="14346" width="8.85546875" style="869" bestFit="1" customWidth="1"/>
    <col min="14347" max="14347" width="12.28515625" style="869" bestFit="1" customWidth="1"/>
    <col min="14348" max="14348" width="10.28515625" style="869" bestFit="1" customWidth="1"/>
    <col min="14349" max="14349" width="13.28515625" style="869" bestFit="1" customWidth="1"/>
    <col min="14350" max="14350" width="12.28515625" style="869" bestFit="1" customWidth="1"/>
    <col min="14351" max="14351" width="17" style="869" bestFit="1" customWidth="1"/>
    <col min="14352" max="14352" width="10.85546875" style="869" bestFit="1" customWidth="1"/>
    <col min="14353" max="14362" width="0" style="869" hidden="1" customWidth="1"/>
    <col min="14363" max="14592" width="9.140625" style="869"/>
    <col min="14593" max="14593" width="12" style="869" customWidth="1"/>
    <col min="14594" max="14594" width="13.85546875" style="869" customWidth="1"/>
    <col min="14595" max="14595" width="14.42578125" style="869" customWidth="1"/>
    <col min="14596" max="14596" width="12.140625" style="869" bestFit="1" customWidth="1"/>
    <col min="14597" max="14597" width="12.28515625" style="869" bestFit="1" customWidth="1"/>
    <col min="14598" max="14598" width="10.28515625" style="869" bestFit="1" customWidth="1"/>
    <col min="14599" max="14599" width="12.28515625" style="869" bestFit="1" customWidth="1"/>
    <col min="14600" max="14600" width="8.85546875" style="869" bestFit="1" customWidth="1"/>
    <col min="14601" max="14601" width="10.28515625" style="869" bestFit="1" customWidth="1"/>
    <col min="14602" max="14602" width="8.85546875" style="869" bestFit="1" customWidth="1"/>
    <col min="14603" max="14603" width="12.28515625" style="869" bestFit="1" customWidth="1"/>
    <col min="14604" max="14604" width="10.28515625" style="869" bestFit="1" customWidth="1"/>
    <col min="14605" max="14605" width="13.28515625" style="869" bestFit="1" customWidth="1"/>
    <col min="14606" max="14606" width="12.28515625" style="869" bestFit="1" customWidth="1"/>
    <col min="14607" max="14607" width="17" style="869" bestFit="1" customWidth="1"/>
    <col min="14608" max="14608" width="10.85546875" style="869" bestFit="1" customWidth="1"/>
    <col min="14609" max="14618" width="0" style="869" hidden="1" customWidth="1"/>
    <col min="14619" max="14848" width="9.140625" style="869"/>
    <col min="14849" max="14849" width="12" style="869" customWidth="1"/>
    <col min="14850" max="14850" width="13.85546875" style="869" customWidth="1"/>
    <col min="14851" max="14851" width="14.42578125" style="869" customWidth="1"/>
    <col min="14852" max="14852" width="12.140625" style="869" bestFit="1" customWidth="1"/>
    <col min="14853" max="14853" width="12.28515625" style="869" bestFit="1" customWidth="1"/>
    <col min="14854" max="14854" width="10.28515625" style="869" bestFit="1" customWidth="1"/>
    <col min="14855" max="14855" width="12.28515625" style="869" bestFit="1" customWidth="1"/>
    <col min="14856" max="14856" width="8.85546875" style="869" bestFit="1" customWidth="1"/>
    <col min="14857" max="14857" width="10.28515625" style="869" bestFit="1" customWidth="1"/>
    <col min="14858" max="14858" width="8.85546875" style="869" bestFit="1" customWidth="1"/>
    <col min="14859" max="14859" width="12.28515625" style="869" bestFit="1" customWidth="1"/>
    <col min="14860" max="14860" width="10.28515625" style="869" bestFit="1" customWidth="1"/>
    <col min="14861" max="14861" width="13.28515625" style="869" bestFit="1" customWidth="1"/>
    <col min="14862" max="14862" width="12.28515625" style="869" bestFit="1" customWidth="1"/>
    <col min="14863" max="14863" width="17" style="869" bestFit="1" customWidth="1"/>
    <col min="14864" max="14864" width="10.85546875" style="869" bestFit="1" customWidth="1"/>
    <col min="14865" max="14874" width="0" style="869" hidden="1" customWidth="1"/>
    <col min="14875" max="15104" width="9.140625" style="869"/>
    <col min="15105" max="15105" width="12" style="869" customWidth="1"/>
    <col min="15106" max="15106" width="13.85546875" style="869" customWidth="1"/>
    <col min="15107" max="15107" width="14.42578125" style="869" customWidth="1"/>
    <col min="15108" max="15108" width="12.140625" style="869" bestFit="1" customWidth="1"/>
    <col min="15109" max="15109" width="12.28515625" style="869" bestFit="1" customWidth="1"/>
    <col min="15110" max="15110" width="10.28515625" style="869" bestFit="1" customWidth="1"/>
    <col min="15111" max="15111" width="12.28515625" style="869" bestFit="1" customWidth="1"/>
    <col min="15112" max="15112" width="8.85546875" style="869" bestFit="1" customWidth="1"/>
    <col min="15113" max="15113" width="10.28515625" style="869" bestFit="1" customWidth="1"/>
    <col min="15114" max="15114" width="8.85546875" style="869" bestFit="1" customWidth="1"/>
    <col min="15115" max="15115" width="12.28515625" style="869" bestFit="1" customWidth="1"/>
    <col min="15116" max="15116" width="10.28515625" style="869" bestFit="1" customWidth="1"/>
    <col min="15117" max="15117" width="13.28515625" style="869" bestFit="1" customWidth="1"/>
    <col min="15118" max="15118" width="12.28515625" style="869" bestFit="1" customWidth="1"/>
    <col min="15119" max="15119" width="17" style="869" bestFit="1" customWidth="1"/>
    <col min="15120" max="15120" width="10.85546875" style="869" bestFit="1" customWidth="1"/>
    <col min="15121" max="15130" width="0" style="869" hidden="1" customWidth="1"/>
    <col min="15131" max="15360" width="9.140625" style="869"/>
    <col min="15361" max="15361" width="12" style="869" customWidth="1"/>
    <col min="15362" max="15362" width="13.85546875" style="869" customWidth="1"/>
    <col min="15363" max="15363" width="14.42578125" style="869" customWidth="1"/>
    <col min="15364" max="15364" width="12.140625" style="869" bestFit="1" customWidth="1"/>
    <col min="15365" max="15365" width="12.28515625" style="869" bestFit="1" customWidth="1"/>
    <col min="15366" max="15366" width="10.28515625" style="869" bestFit="1" customWidth="1"/>
    <col min="15367" max="15367" width="12.28515625" style="869" bestFit="1" customWidth="1"/>
    <col min="15368" max="15368" width="8.85546875" style="869" bestFit="1" customWidth="1"/>
    <col min="15369" max="15369" width="10.28515625" style="869" bestFit="1" customWidth="1"/>
    <col min="15370" max="15370" width="8.85546875" style="869" bestFit="1" customWidth="1"/>
    <col min="15371" max="15371" width="12.28515625" style="869" bestFit="1" customWidth="1"/>
    <col min="15372" max="15372" width="10.28515625" style="869" bestFit="1" customWidth="1"/>
    <col min="15373" max="15373" width="13.28515625" style="869" bestFit="1" customWidth="1"/>
    <col min="15374" max="15374" width="12.28515625" style="869" bestFit="1" customWidth="1"/>
    <col min="15375" max="15375" width="17" style="869" bestFit="1" customWidth="1"/>
    <col min="15376" max="15376" width="10.85546875" style="869" bestFit="1" customWidth="1"/>
    <col min="15377" max="15386" width="0" style="869" hidden="1" customWidth="1"/>
    <col min="15387" max="15616" width="9.140625" style="869"/>
    <col min="15617" max="15617" width="12" style="869" customWidth="1"/>
    <col min="15618" max="15618" width="13.85546875" style="869" customWidth="1"/>
    <col min="15619" max="15619" width="14.42578125" style="869" customWidth="1"/>
    <col min="15620" max="15620" width="12.140625" style="869" bestFit="1" customWidth="1"/>
    <col min="15621" max="15621" width="12.28515625" style="869" bestFit="1" customWidth="1"/>
    <col min="15622" max="15622" width="10.28515625" style="869" bestFit="1" customWidth="1"/>
    <col min="15623" max="15623" width="12.28515625" style="869" bestFit="1" customWidth="1"/>
    <col min="15624" max="15624" width="8.85546875" style="869" bestFit="1" customWidth="1"/>
    <col min="15625" max="15625" width="10.28515625" style="869" bestFit="1" customWidth="1"/>
    <col min="15626" max="15626" width="8.85546875" style="869" bestFit="1" customWidth="1"/>
    <col min="15627" max="15627" width="12.28515625" style="869" bestFit="1" customWidth="1"/>
    <col min="15628" max="15628" width="10.28515625" style="869" bestFit="1" customWidth="1"/>
    <col min="15629" max="15629" width="13.28515625" style="869" bestFit="1" customWidth="1"/>
    <col min="15630" max="15630" width="12.28515625" style="869" bestFit="1" customWidth="1"/>
    <col min="15631" max="15631" width="17" style="869" bestFit="1" customWidth="1"/>
    <col min="15632" max="15632" width="10.85546875" style="869" bestFit="1" customWidth="1"/>
    <col min="15633" max="15642" width="0" style="869" hidden="1" customWidth="1"/>
    <col min="15643" max="15872" width="9.140625" style="869"/>
    <col min="15873" max="15873" width="12" style="869" customWidth="1"/>
    <col min="15874" max="15874" width="13.85546875" style="869" customWidth="1"/>
    <col min="15875" max="15875" width="14.42578125" style="869" customWidth="1"/>
    <col min="15876" max="15876" width="12.140625" style="869" bestFit="1" customWidth="1"/>
    <col min="15877" max="15877" width="12.28515625" style="869" bestFit="1" customWidth="1"/>
    <col min="15878" max="15878" width="10.28515625" style="869" bestFit="1" customWidth="1"/>
    <col min="15879" max="15879" width="12.28515625" style="869" bestFit="1" customWidth="1"/>
    <col min="15880" max="15880" width="8.85546875" style="869" bestFit="1" customWidth="1"/>
    <col min="15881" max="15881" width="10.28515625" style="869" bestFit="1" customWidth="1"/>
    <col min="15882" max="15882" width="8.85546875" style="869" bestFit="1" customWidth="1"/>
    <col min="15883" max="15883" width="12.28515625" style="869" bestFit="1" customWidth="1"/>
    <col min="15884" max="15884" width="10.28515625" style="869" bestFit="1" customWidth="1"/>
    <col min="15885" max="15885" width="13.28515625" style="869" bestFit="1" customWidth="1"/>
    <col min="15886" max="15886" width="12.28515625" style="869" bestFit="1" customWidth="1"/>
    <col min="15887" max="15887" width="17" style="869" bestFit="1" customWidth="1"/>
    <col min="15888" max="15888" width="10.85546875" style="869" bestFit="1" customWidth="1"/>
    <col min="15889" max="15898" width="0" style="869" hidden="1" customWidth="1"/>
    <col min="15899" max="16128" width="9.140625" style="869"/>
    <col min="16129" max="16129" width="12" style="869" customWidth="1"/>
    <col min="16130" max="16130" width="13.85546875" style="869" customWidth="1"/>
    <col min="16131" max="16131" width="14.42578125" style="869" customWidth="1"/>
    <col min="16132" max="16132" width="12.140625" style="869" bestFit="1" customWidth="1"/>
    <col min="16133" max="16133" width="12.28515625" style="869" bestFit="1" customWidth="1"/>
    <col min="16134" max="16134" width="10.28515625" style="869" bestFit="1" customWidth="1"/>
    <col min="16135" max="16135" width="12.28515625" style="869" bestFit="1" customWidth="1"/>
    <col min="16136" max="16136" width="8.85546875" style="869" bestFit="1" customWidth="1"/>
    <col min="16137" max="16137" width="10.28515625" style="869" bestFit="1" customWidth="1"/>
    <col min="16138" max="16138" width="8.85546875" style="869" bestFit="1" customWidth="1"/>
    <col min="16139" max="16139" width="12.28515625" style="869" bestFit="1" customWidth="1"/>
    <col min="16140" max="16140" width="10.28515625" style="869" bestFit="1" customWidth="1"/>
    <col min="16141" max="16141" width="13.28515625" style="869" bestFit="1" customWidth="1"/>
    <col min="16142" max="16142" width="12.28515625" style="869" bestFit="1" customWidth="1"/>
    <col min="16143" max="16143" width="17" style="869" bestFit="1" customWidth="1"/>
    <col min="16144" max="16144" width="10.85546875" style="869" bestFit="1" customWidth="1"/>
    <col min="16145" max="16154" width="0" style="869" hidden="1" customWidth="1"/>
    <col min="16155" max="16384" width="9.140625" style="869"/>
  </cols>
  <sheetData>
    <row r="1" spans="1:26" s="2534" customFormat="1" ht="21" customHeight="1">
      <c r="B1" s="2535"/>
      <c r="C1" s="2536"/>
      <c r="D1" s="2536"/>
      <c r="E1" s="2536"/>
      <c r="F1" s="2536"/>
      <c r="G1" s="2536"/>
      <c r="H1" s="2536"/>
      <c r="I1" s="2536"/>
      <c r="J1" s="2536"/>
      <c r="K1" s="2536"/>
      <c r="L1" s="2536"/>
      <c r="M1" s="2536"/>
      <c r="N1" s="2536"/>
      <c r="O1" s="2536"/>
      <c r="P1" s="2536"/>
    </row>
    <row r="2" spans="1:26" s="1958" customFormat="1" ht="20.25" customHeight="1">
      <c r="A2" s="5202" t="s">
        <v>2236</v>
      </c>
      <c r="B2" s="5202"/>
      <c r="C2" s="5202"/>
      <c r="D2" s="5202"/>
      <c r="E2" s="5202"/>
      <c r="F2" s="5202"/>
      <c r="G2" s="5202"/>
      <c r="H2" s="5202"/>
      <c r="I2" s="5202"/>
      <c r="J2" s="5202"/>
      <c r="K2" s="5202"/>
      <c r="L2" s="5202"/>
      <c r="M2" s="5202"/>
      <c r="N2" s="5202"/>
      <c r="O2" s="5202"/>
      <c r="P2" s="5202"/>
    </row>
    <row r="3" spans="1:26" s="1958" customFormat="1" ht="20.25" customHeight="1">
      <c r="A3" s="5202" t="s">
        <v>2237</v>
      </c>
      <c r="B3" s="5202"/>
      <c r="C3" s="5202"/>
      <c r="D3" s="5202"/>
      <c r="E3" s="5202"/>
      <c r="F3" s="5202"/>
      <c r="G3" s="5202"/>
      <c r="H3" s="5202"/>
      <c r="I3" s="5202"/>
      <c r="J3" s="5202"/>
      <c r="K3" s="5202"/>
      <c r="L3" s="5202"/>
      <c r="M3" s="5202"/>
      <c r="N3" s="5202"/>
      <c r="O3" s="5202"/>
      <c r="P3" s="5202"/>
    </row>
    <row r="4" spans="1:26" s="1958" customFormat="1" ht="15" customHeight="1">
      <c r="A4" s="2537" t="s">
        <v>2238</v>
      </c>
      <c r="C4" s="2538" t="s">
        <v>169</v>
      </c>
      <c r="D4" s="2539"/>
      <c r="E4" s="2539"/>
      <c r="F4" s="2539"/>
      <c r="G4" s="2540"/>
      <c r="H4" s="2540"/>
      <c r="I4" s="2540"/>
      <c r="J4" s="2541"/>
      <c r="K4" s="2540"/>
      <c r="L4" s="2539"/>
      <c r="M4" s="2540"/>
      <c r="N4" s="2540"/>
      <c r="O4" s="2540"/>
      <c r="P4" s="1963" t="s">
        <v>2239</v>
      </c>
    </row>
    <row r="5" spans="1:26" s="1958" customFormat="1" ht="18.95" customHeight="1">
      <c r="A5" s="2542" t="s">
        <v>169</v>
      </c>
      <c r="B5" s="2543" t="s">
        <v>169</v>
      </c>
      <c r="C5" s="5203" t="s">
        <v>2240</v>
      </c>
      <c r="D5" s="5204"/>
      <c r="E5" s="5203" t="s">
        <v>2241</v>
      </c>
      <c r="F5" s="5204"/>
      <c r="G5" s="2544" t="s">
        <v>2242</v>
      </c>
      <c r="H5" s="2545"/>
      <c r="I5" s="2544" t="s">
        <v>2243</v>
      </c>
      <c r="J5" s="2545"/>
      <c r="K5" s="2544" t="s">
        <v>2244</v>
      </c>
      <c r="L5" s="2545"/>
      <c r="M5" s="2546" t="s">
        <v>2245</v>
      </c>
      <c r="N5" s="2546"/>
      <c r="O5" s="2544" t="s">
        <v>291</v>
      </c>
      <c r="P5" s="2545"/>
    </row>
    <row r="6" spans="1:26" s="1958" customFormat="1" ht="18.95" customHeight="1">
      <c r="A6" s="2547"/>
      <c r="B6" s="1960"/>
      <c r="C6" s="5205" t="s">
        <v>2246</v>
      </c>
      <c r="D6" s="5206"/>
      <c r="E6" s="5205" t="s">
        <v>2247</v>
      </c>
      <c r="F6" s="5207"/>
      <c r="G6" s="2548" t="s">
        <v>2248</v>
      </c>
      <c r="H6" s="2549"/>
      <c r="I6" s="2548" t="s">
        <v>2249</v>
      </c>
      <c r="J6" s="2550"/>
      <c r="K6" s="2548" t="s">
        <v>2250</v>
      </c>
      <c r="L6" s="2550"/>
      <c r="M6" s="2549" t="s">
        <v>2251</v>
      </c>
      <c r="N6" s="2549"/>
      <c r="O6" s="2548" t="s">
        <v>908</v>
      </c>
      <c r="P6" s="2551"/>
    </row>
    <row r="7" spans="1:26" s="1958" customFormat="1" ht="18.95" customHeight="1">
      <c r="A7" s="2552" t="s">
        <v>147</v>
      </c>
      <c r="B7" s="2553" t="s">
        <v>148</v>
      </c>
      <c r="C7" s="2554" t="s">
        <v>572</v>
      </c>
      <c r="D7" s="2554" t="s">
        <v>2252</v>
      </c>
      <c r="E7" s="2554" t="s">
        <v>572</v>
      </c>
      <c r="F7" s="2554" t="s">
        <v>2252</v>
      </c>
      <c r="G7" s="2554" t="s">
        <v>572</v>
      </c>
      <c r="H7" s="2554" t="s">
        <v>2252</v>
      </c>
      <c r="I7" s="2554" t="s">
        <v>572</v>
      </c>
      <c r="J7" s="2554" t="s">
        <v>2252</v>
      </c>
      <c r="K7" s="2554" t="s">
        <v>572</v>
      </c>
      <c r="L7" s="2554" t="s">
        <v>2252</v>
      </c>
      <c r="M7" s="2554" t="s">
        <v>572</v>
      </c>
      <c r="N7" s="2554" t="s">
        <v>2252</v>
      </c>
      <c r="O7" s="2555" t="s">
        <v>2253</v>
      </c>
      <c r="P7" s="2555" t="s">
        <v>1645</v>
      </c>
      <c r="R7" s="2556"/>
    </row>
    <row r="8" spans="1:26" s="1958" customFormat="1" ht="18.95" customHeight="1">
      <c r="A8" s="2547"/>
      <c r="B8" s="2557"/>
      <c r="C8" s="2558"/>
      <c r="D8" s="2558" t="s">
        <v>572</v>
      </c>
      <c r="E8" s="2558"/>
      <c r="F8" s="2558" t="s">
        <v>572</v>
      </c>
      <c r="G8" s="2558"/>
      <c r="H8" s="2558" t="s">
        <v>572</v>
      </c>
      <c r="I8" s="2558"/>
      <c r="J8" s="2558" t="s">
        <v>572</v>
      </c>
      <c r="K8" s="2558"/>
      <c r="L8" s="2558" t="s">
        <v>572</v>
      </c>
      <c r="M8" s="2558"/>
      <c r="N8" s="2558" t="s">
        <v>572</v>
      </c>
      <c r="O8" s="2559"/>
      <c r="P8" s="2560" t="s">
        <v>503</v>
      </c>
      <c r="R8" s="2556"/>
    </row>
    <row r="9" spans="1:26" s="1958" customFormat="1" ht="18.95" customHeight="1">
      <c r="A9" s="2561"/>
      <c r="B9" s="2562"/>
      <c r="C9" s="2563" t="s">
        <v>561</v>
      </c>
      <c r="D9" s="2563" t="s">
        <v>562</v>
      </c>
      <c r="E9" s="2563" t="s">
        <v>561</v>
      </c>
      <c r="F9" s="2563" t="s">
        <v>562</v>
      </c>
      <c r="G9" s="2563" t="s">
        <v>561</v>
      </c>
      <c r="H9" s="2563" t="s">
        <v>562</v>
      </c>
      <c r="I9" s="2563" t="s">
        <v>561</v>
      </c>
      <c r="J9" s="2563" t="s">
        <v>562</v>
      </c>
      <c r="K9" s="2563" t="s">
        <v>561</v>
      </c>
      <c r="L9" s="2563" t="s">
        <v>562</v>
      </c>
      <c r="M9" s="2563" t="s">
        <v>561</v>
      </c>
      <c r="N9" s="2563" t="s">
        <v>562</v>
      </c>
      <c r="O9" s="2563" t="s">
        <v>2254</v>
      </c>
      <c r="P9" s="2563" t="s">
        <v>561</v>
      </c>
      <c r="Q9" s="2564" t="s">
        <v>572</v>
      </c>
      <c r="R9" s="2556" t="s">
        <v>573</v>
      </c>
      <c r="S9" s="1958" t="s">
        <v>2255</v>
      </c>
      <c r="T9" s="1958" t="s">
        <v>2256</v>
      </c>
      <c r="W9" s="1958">
        <v>1433</v>
      </c>
      <c r="X9" s="1958" t="s">
        <v>2256</v>
      </c>
      <c r="Y9" s="1958" t="s">
        <v>503</v>
      </c>
    </row>
    <row r="10" spans="1:26" s="2556" customFormat="1" ht="18" customHeight="1">
      <c r="A10" s="2565" t="s">
        <v>275</v>
      </c>
      <c r="B10" s="2566" t="s">
        <v>56</v>
      </c>
      <c r="C10" s="2567">
        <v>4346233</v>
      </c>
      <c r="D10" s="2567">
        <v>637211</v>
      </c>
      <c r="E10" s="2567">
        <v>743468</v>
      </c>
      <c r="F10" s="2567">
        <v>102849</v>
      </c>
      <c r="G10" s="2567">
        <v>173898</v>
      </c>
      <c r="H10" s="2567">
        <v>2204</v>
      </c>
      <c r="I10" s="2567">
        <v>81010</v>
      </c>
      <c r="J10" s="2567">
        <v>5223</v>
      </c>
      <c r="K10" s="2567">
        <v>408658</v>
      </c>
      <c r="L10" s="2567">
        <v>30947</v>
      </c>
      <c r="M10" s="2567">
        <v>1017417</v>
      </c>
      <c r="N10" s="2567">
        <v>215411</v>
      </c>
      <c r="O10" s="2568">
        <f>SUM(C10:N10)</f>
        <v>7764529</v>
      </c>
      <c r="P10" s="2569">
        <f t="shared" ref="P10:P30" si="0">(C10+E10+G10+I10+M10+K10)/O10</f>
        <v>0.87200189477043621</v>
      </c>
      <c r="Q10" s="2570">
        <f>C10+E10+G10+I10+K10+M10</f>
        <v>6770684</v>
      </c>
      <c r="R10" s="2571">
        <f>D10+F10+H10+J10+L10+N10</f>
        <v>993845</v>
      </c>
      <c r="S10" s="2571">
        <f>SUM(Q10:R10)</f>
        <v>7764529</v>
      </c>
      <c r="T10" s="2571">
        <f t="shared" ref="T10:T30" si="1">O10-S10</f>
        <v>0</v>
      </c>
      <c r="U10" s="2572">
        <f>Q10/S10</f>
        <v>0.87200189477043621</v>
      </c>
      <c r="V10" s="2572">
        <f>U10-P10</f>
        <v>0</v>
      </c>
      <c r="W10" s="2556">
        <v>8228669</v>
      </c>
      <c r="X10" s="2573">
        <f>O10-W10</f>
        <v>-464140</v>
      </c>
      <c r="Y10" s="2574">
        <f>X10/W10</f>
        <v>-5.6405233944882213E-2</v>
      </c>
      <c r="Z10" s="2573">
        <f>C10+D10+I10+J10+K10+L10</f>
        <v>5509282</v>
      </c>
    </row>
    <row r="11" spans="1:26" s="2556" customFormat="1" ht="18" customHeight="1">
      <c r="A11" s="2575" t="s">
        <v>642</v>
      </c>
      <c r="B11" s="2576" t="s">
        <v>58</v>
      </c>
      <c r="C11" s="2577">
        <v>1732321</v>
      </c>
      <c r="D11" s="2577">
        <v>463994</v>
      </c>
      <c r="E11" s="2577">
        <v>362280</v>
      </c>
      <c r="F11" s="2577">
        <v>16956</v>
      </c>
      <c r="G11" s="2577">
        <v>72210</v>
      </c>
      <c r="H11" s="2577">
        <v>3031</v>
      </c>
      <c r="I11" s="2577">
        <v>20100</v>
      </c>
      <c r="J11" s="2577">
        <v>1231</v>
      </c>
      <c r="K11" s="2577">
        <v>151348</v>
      </c>
      <c r="L11" s="2577">
        <v>8411</v>
      </c>
      <c r="M11" s="2577">
        <v>597850</v>
      </c>
      <c r="N11" s="2577">
        <v>116174</v>
      </c>
      <c r="O11" s="2568">
        <f t="shared" ref="O11:O30" si="2">SUM(C11:N11)</f>
        <v>3545906</v>
      </c>
      <c r="P11" s="2569">
        <f t="shared" si="0"/>
        <v>0.8280278721432548</v>
      </c>
      <c r="Q11" s="2570">
        <f t="shared" ref="Q11:R30" si="3">C11+E11+G11+I11+K11+M11</f>
        <v>2936109</v>
      </c>
      <c r="R11" s="2571">
        <f t="shared" si="3"/>
        <v>609797</v>
      </c>
      <c r="S11" s="2571">
        <f t="shared" ref="S11:S30" si="4">SUM(Q11:R11)</f>
        <v>3545906</v>
      </c>
      <c r="T11" s="2571">
        <f t="shared" si="1"/>
        <v>0</v>
      </c>
      <c r="U11" s="2572">
        <f t="shared" ref="U11:U30" si="5">Q11/S11</f>
        <v>0.8280278721432548</v>
      </c>
      <c r="V11" s="2572">
        <f t="shared" ref="V11:V30" si="6">U11-P11</f>
        <v>0</v>
      </c>
      <c r="W11" s="2556">
        <v>3775111</v>
      </c>
      <c r="X11" s="2573">
        <f t="shared" ref="X11:X30" si="7">O11-W11</f>
        <v>-229205</v>
      </c>
      <c r="Y11" s="2574">
        <f t="shared" ref="Y11:Y30" si="8">X11/W11</f>
        <v>-6.0714771035871529E-2</v>
      </c>
      <c r="Z11" s="2573">
        <f t="shared" ref="Z11:Z30" si="9">C11+D11+I11+J11+K11+L11</f>
        <v>2377405</v>
      </c>
    </row>
    <row r="12" spans="1:26" s="2556" customFormat="1" ht="18" customHeight="1">
      <c r="A12" s="2575" t="s">
        <v>276</v>
      </c>
      <c r="B12" s="2576" t="s">
        <v>60</v>
      </c>
      <c r="C12" s="2577">
        <v>1327703</v>
      </c>
      <c r="D12" s="2577">
        <v>97170</v>
      </c>
      <c r="E12" s="2577">
        <v>161370</v>
      </c>
      <c r="F12" s="2577">
        <v>13641</v>
      </c>
      <c r="G12" s="2577">
        <v>105604</v>
      </c>
      <c r="H12" s="2577">
        <v>3531</v>
      </c>
      <c r="I12" s="2577">
        <v>14832</v>
      </c>
      <c r="J12" s="2577">
        <v>1095</v>
      </c>
      <c r="K12" s="2577">
        <v>168768</v>
      </c>
      <c r="L12" s="2577">
        <v>100840</v>
      </c>
      <c r="M12" s="2577">
        <v>432596</v>
      </c>
      <c r="N12" s="2577">
        <v>50817</v>
      </c>
      <c r="O12" s="2568">
        <f t="shared" si="2"/>
        <v>2477967</v>
      </c>
      <c r="P12" s="2569">
        <f t="shared" si="0"/>
        <v>0.89221244673556988</v>
      </c>
      <c r="Q12" s="2570">
        <f t="shared" si="3"/>
        <v>2210873</v>
      </c>
      <c r="R12" s="2571">
        <f t="shared" si="3"/>
        <v>267094</v>
      </c>
      <c r="S12" s="2571">
        <f t="shared" si="4"/>
        <v>2477967</v>
      </c>
      <c r="T12" s="2571">
        <f t="shared" si="1"/>
        <v>0</v>
      </c>
      <c r="U12" s="2572">
        <f t="shared" si="5"/>
        <v>0.89221244673556988</v>
      </c>
      <c r="V12" s="2572">
        <f t="shared" si="6"/>
        <v>0</v>
      </c>
      <c r="W12" s="2556">
        <v>2422475</v>
      </c>
      <c r="X12" s="2573">
        <f t="shared" si="7"/>
        <v>55492</v>
      </c>
      <c r="Y12" s="2574">
        <f t="shared" si="8"/>
        <v>2.2907150744589728E-2</v>
      </c>
      <c r="Z12" s="2573">
        <f t="shared" si="9"/>
        <v>1710408</v>
      </c>
    </row>
    <row r="13" spans="1:26" s="2556" customFormat="1" ht="18" customHeight="1">
      <c r="A13" s="2575" t="s">
        <v>277</v>
      </c>
      <c r="B13" s="2576" t="s">
        <v>62</v>
      </c>
      <c r="C13" s="2577">
        <v>1356595</v>
      </c>
      <c r="D13" s="2577">
        <v>88651</v>
      </c>
      <c r="E13" s="2577">
        <v>222581</v>
      </c>
      <c r="F13" s="2577">
        <v>8943</v>
      </c>
      <c r="G13" s="2577">
        <v>164302</v>
      </c>
      <c r="H13" s="2577">
        <v>736</v>
      </c>
      <c r="I13" s="2577">
        <v>18336</v>
      </c>
      <c r="J13" s="2577">
        <v>990</v>
      </c>
      <c r="K13" s="2577">
        <v>105751</v>
      </c>
      <c r="L13" s="2577">
        <v>5717</v>
      </c>
      <c r="M13" s="2577">
        <v>261687</v>
      </c>
      <c r="N13" s="2577">
        <v>28125</v>
      </c>
      <c r="O13" s="2568">
        <f t="shared" si="2"/>
        <v>2262414</v>
      </c>
      <c r="P13" s="2569">
        <f t="shared" si="0"/>
        <v>0.94114163013489127</v>
      </c>
      <c r="Q13" s="2570">
        <f t="shared" si="3"/>
        <v>2129252</v>
      </c>
      <c r="R13" s="2571">
        <f t="shared" si="3"/>
        <v>133162</v>
      </c>
      <c r="S13" s="2571">
        <f t="shared" si="4"/>
        <v>2262414</v>
      </c>
      <c r="T13" s="2571">
        <f t="shared" si="1"/>
        <v>0</v>
      </c>
      <c r="U13" s="2572">
        <f t="shared" si="5"/>
        <v>0.94114163013489127</v>
      </c>
      <c r="V13" s="2572">
        <f t="shared" si="6"/>
        <v>0</v>
      </c>
      <c r="W13" s="2556">
        <v>2510996</v>
      </c>
      <c r="X13" s="2573">
        <f t="shared" si="7"/>
        <v>-248582</v>
      </c>
      <c r="Y13" s="2574">
        <f t="shared" si="8"/>
        <v>-9.8997369967933041E-2</v>
      </c>
      <c r="Z13" s="2573">
        <f t="shared" si="9"/>
        <v>1576040</v>
      </c>
    </row>
    <row r="14" spans="1:26" s="2556" customFormat="1" ht="18" customHeight="1">
      <c r="A14" s="2575" t="s">
        <v>278</v>
      </c>
      <c r="B14" s="2576" t="s">
        <v>64</v>
      </c>
      <c r="C14" s="2577">
        <v>2587505</v>
      </c>
      <c r="D14" s="2577">
        <v>1009571</v>
      </c>
      <c r="E14" s="2577">
        <v>311843</v>
      </c>
      <c r="F14" s="2577">
        <v>25685</v>
      </c>
      <c r="G14" s="2577">
        <v>205880</v>
      </c>
      <c r="H14" s="2577">
        <v>3944</v>
      </c>
      <c r="I14" s="2577">
        <v>50765</v>
      </c>
      <c r="J14" s="2577">
        <v>6077</v>
      </c>
      <c r="K14" s="2577">
        <v>219829</v>
      </c>
      <c r="L14" s="2577">
        <v>31959</v>
      </c>
      <c r="M14" s="2577">
        <v>680889</v>
      </c>
      <c r="N14" s="2577">
        <v>90951</v>
      </c>
      <c r="O14" s="2568">
        <f t="shared" si="2"/>
        <v>5224898</v>
      </c>
      <c r="P14" s="2569">
        <f t="shared" si="0"/>
        <v>0.77641917602984789</v>
      </c>
      <c r="Q14" s="2570">
        <f t="shared" si="3"/>
        <v>4056711</v>
      </c>
      <c r="R14" s="2571">
        <f t="shared" si="3"/>
        <v>1168187</v>
      </c>
      <c r="S14" s="2571">
        <f t="shared" si="4"/>
        <v>5224898</v>
      </c>
      <c r="T14" s="2571">
        <f t="shared" si="1"/>
        <v>0</v>
      </c>
      <c r="U14" s="2572">
        <f t="shared" si="5"/>
        <v>0.77641917602984789</v>
      </c>
      <c r="V14" s="2572">
        <f t="shared" si="6"/>
        <v>0</v>
      </c>
      <c r="W14" s="2556">
        <v>5612757</v>
      </c>
      <c r="X14" s="2573">
        <f t="shared" si="7"/>
        <v>-387859</v>
      </c>
      <c r="Y14" s="2574">
        <f t="shared" si="8"/>
        <v>-6.9103116347278171E-2</v>
      </c>
      <c r="Z14" s="2573">
        <f t="shared" si="9"/>
        <v>3905706</v>
      </c>
    </row>
    <row r="15" spans="1:26" s="2556" customFormat="1" ht="18" customHeight="1">
      <c r="A15" s="2575" t="s">
        <v>279</v>
      </c>
      <c r="B15" s="2576" t="s">
        <v>66</v>
      </c>
      <c r="C15" s="2577">
        <v>1858180</v>
      </c>
      <c r="D15" s="2577">
        <v>152837</v>
      </c>
      <c r="E15" s="2577">
        <v>376472</v>
      </c>
      <c r="F15" s="2577">
        <v>9155</v>
      </c>
      <c r="G15" s="2577">
        <v>202239</v>
      </c>
      <c r="H15" s="2577">
        <v>3065</v>
      </c>
      <c r="I15" s="2577">
        <v>43261</v>
      </c>
      <c r="J15" s="2577">
        <v>869</v>
      </c>
      <c r="K15" s="2577">
        <v>179792</v>
      </c>
      <c r="L15" s="2577">
        <v>8498</v>
      </c>
      <c r="M15" s="2577">
        <v>441277</v>
      </c>
      <c r="N15" s="2577">
        <v>61088</v>
      </c>
      <c r="O15" s="2568">
        <f t="shared" si="2"/>
        <v>3336733</v>
      </c>
      <c r="P15" s="2569">
        <f t="shared" si="0"/>
        <v>0.92941838618792694</v>
      </c>
      <c r="Q15" s="2570">
        <f t="shared" si="3"/>
        <v>3101221</v>
      </c>
      <c r="R15" s="2571">
        <f t="shared" si="3"/>
        <v>235512</v>
      </c>
      <c r="S15" s="2571">
        <f t="shared" si="4"/>
        <v>3336733</v>
      </c>
      <c r="T15" s="2571">
        <f t="shared" si="1"/>
        <v>0</v>
      </c>
      <c r="U15" s="2572">
        <f t="shared" si="5"/>
        <v>0.92941838618792694</v>
      </c>
      <c r="V15" s="2572">
        <f t="shared" si="6"/>
        <v>0</v>
      </c>
      <c r="W15" s="2556">
        <v>3481977</v>
      </c>
      <c r="X15" s="2573">
        <f t="shared" si="7"/>
        <v>-145244</v>
      </c>
      <c r="Y15" s="2574">
        <f t="shared" si="8"/>
        <v>-4.1713084262187831E-2</v>
      </c>
      <c r="Z15" s="2573">
        <f t="shared" si="9"/>
        <v>2243437</v>
      </c>
    </row>
    <row r="16" spans="1:26" s="2556" customFormat="1" ht="18" customHeight="1">
      <c r="A16" s="2575" t="s">
        <v>280</v>
      </c>
      <c r="B16" s="2576" t="s">
        <v>68</v>
      </c>
      <c r="C16" s="2577">
        <v>1580272</v>
      </c>
      <c r="D16" s="2577">
        <v>261458</v>
      </c>
      <c r="E16" s="2577">
        <v>236932</v>
      </c>
      <c r="F16" s="2577">
        <v>20588</v>
      </c>
      <c r="G16" s="2577">
        <v>174134</v>
      </c>
      <c r="H16" s="2577">
        <v>968</v>
      </c>
      <c r="I16" s="2577">
        <v>36266</v>
      </c>
      <c r="J16" s="2577">
        <v>2560</v>
      </c>
      <c r="K16" s="2577">
        <v>202547</v>
      </c>
      <c r="L16" s="2577">
        <v>37022</v>
      </c>
      <c r="M16" s="2577">
        <v>448621</v>
      </c>
      <c r="N16" s="2577">
        <v>65131</v>
      </c>
      <c r="O16" s="2568">
        <f t="shared" si="2"/>
        <v>3066499</v>
      </c>
      <c r="P16" s="2569">
        <f t="shared" si="0"/>
        <v>0.87356036965934114</v>
      </c>
      <c r="Q16" s="2570">
        <f t="shared" si="3"/>
        <v>2678772</v>
      </c>
      <c r="R16" s="2571">
        <f t="shared" si="3"/>
        <v>387727</v>
      </c>
      <c r="S16" s="2571">
        <f t="shared" si="4"/>
        <v>3066499</v>
      </c>
      <c r="T16" s="2571">
        <f t="shared" si="1"/>
        <v>0</v>
      </c>
      <c r="U16" s="2572">
        <f t="shared" si="5"/>
        <v>0.87356036965934114</v>
      </c>
      <c r="V16" s="2572">
        <f t="shared" si="6"/>
        <v>0</v>
      </c>
      <c r="W16" s="2556">
        <v>2984594</v>
      </c>
      <c r="X16" s="2573">
        <f t="shared" si="7"/>
        <v>81905</v>
      </c>
      <c r="Y16" s="2574">
        <f t="shared" si="8"/>
        <v>2.7442593531984586E-2</v>
      </c>
      <c r="Z16" s="2573">
        <f t="shared" si="9"/>
        <v>2120125</v>
      </c>
    </row>
    <row r="17" spans="1:26" s="2556" customFormat="1" ht="18" customHeight="1">
      <c r="A17" s="2575" t="s">
        <v>281</v>
      </c>
      <c r="B17" s="2576" t="s">
        <v>70</v>
      </c>
      <c r="C17" s="2577">
        <v>1394284</v>
      </c>
      <c r="D17" s="2577">
        <v>89032</v>
      </c>
      <c r="E17" s="2577">
        <v>275371</v>
      </c>
      <c r="F17" s="2577">
        <v>6184</v>
      </c>
      <c r="G17" s="2577">
        <v>155172</v>
      </c>
      <c r="H17" s="2577">
        <v>997</v>
      </c>
      <c r="I17" s="2577">
        <v>94028</v>
      </c>
      <c r="J17" s="2577">
        <v>3880</v>
      </c>
      <c r="K17" s="2577">
        <v>166748</v>
      </c>
      <c r="L17" s="2577">
        <v>14752</v>
      </c>
      <c r="M17" s="2577">
        <v>785257</v>
      </c>
      <c r="N17" s="2577">
        <v>54328</v>
      </c>
      <c r="O17" s="2568">
        <f t="shared" si="2"/>
        <v>3040033</v>
      </c>
      <c r="P17" s="2569">
        <f t="shared" si="0"/>
        <v>0.94435159092023013</v>
      </c>
      <c r="Q17" s="2570">
        <f t="shared" si="3"/>
        <v>2870860</v>
      </c>
      <c r="R17" s="2571">
        <f t="shared" si="3"/>
        <v>169173</v>
      </c>
      <c r="S17" s="2571">
        <f t="shared" si="4"/>
        <v>3040033</v>
      </c>
      <c r="T17" s="2571">
        <f t="shared" si="1"/>
        <v>0</v>
      </c>
      <c r="U17" s="2572">
        <f t="shared" si="5"/>
        <v>0.94435159092023013</v>
      </c>
      <c r="V17" s="2572">
        <f t="shared" si="6"/>
        <v>0</v>
      </c>
      <c r="W17" s="2556">
        <v>2988618</v>
      </c>
      <c r="X17" s="2573">
        <f t="shared" si="7"/>
        <v>51415</v>
      </c>
      <c r="Y17" s="2574">
        <f t="shared" si="8"/>
        <v>1.7203603806173959E-2</v>
      </c>
      <c r="Z17" s="2573">
        <f t="shared" si="9"/>
        <v>1762724</v>
      </c>
    </row>
    <row r="18" spans="1:26" s="2556" customFormat="1" ht="18" customHeight="1">
      <c r="A18" s="2575" t="s">
        <v>282</v>
      </c>
      <c r="B18" s="2576" t="s">
        <v>72</v>
      </c>
      <c r="C18" s="2577">
        <v>530033</v>
      </c>
      <c r="D18" s="2577">
        <v>82439</v>
      </c>
      <c r="E18" s="2577">
        <v>126257</v>
      </c>
      <c r="F18" s="2577">
        <v>9040</v>
      </c>
      <c r="G18" s="2577">
        <v>64342</v>
      </c>
      <c r="H18" s="2577">
        <v>8758</v>
      </c>
      <c r="I18" s="2577">
        <v>16001</v>
      </c>
      <c r="J18" s="2577">
        <v>1917</v>
      </c>
      <c r="K18" s="2577">
        <v>53625</v>
      </c>
      <c r="L18" s="2577">
        <v>5756</v>
      </c>
      <c r="M18" s="2577">
        <v>178339</v>
      </c>
      <c r="N18" s="2577">
        <v>22771</v>
      </c>
      <c r="O18" s="2568">
        <f t="shared" si="2"/>
        <v>1099278</v>
      </c>
      <c r="P18" s="2569">
        <f t="shared" si="0"/>
        <v>0.88112106309777871</v>
      </c>
      <c r="Q18" s="2570">
        <f t="shared" si="3"/>
        <v>968597</v>
      </c>
      <c r="R18" s="2571">
        <f t="shared" si="3"/>
        <v>130681</v>
      </c>
      <c r="S18" s="2571">
        <f t="shared" si="4"/>
        <v>1099278</v>
      </c>
      <c r="T18" s="2571">
        <f t="shared" si="1"/>
        <v>0</v>
      </c>
      <c r="U18" s="2572">
        <f t="shared" si="5"/>
        <v>0.88112106309777871</v>
      </c>
      <c r="V18" s="2572">
        <f t="shared" si="6"/>
        <v>0</v>
      </c>
      <c r="W18" s="2556">
        <v>1313746</v>
      </c>
      <c r="X18" s="2573">
        <f t="shared" si="7"/>
        <v>-214468</v>
      </c>
      <c r="Y18" s="2574">
        <f t="shared" si="8"/>
        <v>-0.16324921255706965</v>
      </c>
      <c r="Z18" s="2573">
        <f t="shared" si="9"/>
        <v>689771</v>
      </c>
    </row>
    <row r="19" spans="1:26" s="2556" customFormat="1" ht="18" customHeight="1">
      <c r="A19" s="2575" t="s">
        <v>283</v>
      </c>
      <c r="B19" s="2576" t="s">
        <v>74</v>
      </c>
      <c r="C19" s="2577">
        <v>2156367</v>
      </c>
      <c r="D19" s="2577">
        <v>105530</v>
      </c>
      <c r="E19" s="2577">
        <v>272440</v>
      </c>
      <c r="F19" s="2577">
        <v>6938</v>
      </c>
      <c r="G19" s="2577">
        <v>142715</v>
      </c>
      <c r="H19" s="2577">
        <v>5026</v>
      </c>
      <c r="I19" s="2577">
        <v>38915</v>
      </c>
      <c r="J19" s="2577">
        <v>869</v>
      </c>
      <c r="K19" s="2577">
        <v>199685</v>
      </c>
      <c r="L19" s="2577">
        <v>8162</v>
      </c>
      <c r="M19" s="2577">
        <v>457302</v>
      </c>
      <c r="N19" s="2577">
        <v>31523</v>
      </c>
      <c r="O19" s="2568">
        <f t="shared" si="2"/>
        <v>3425472</v>
      </c>
      <c r="P19" s="2569">
        <f t="shared" si="0"/>
        <v>0.95386095697176909</v>
      </c>
      <c r="Q19" s="2570">
        <f t="shared" si="3"/>
        <v>3267424</v>
      </c>
      <c r="R19" s="2571">
        <f t="shared" si="3"/>
        <v>158048</v>
      </c>
      <c r="S19" s="2571">
        <f t="shared" si="4"/>
        <v>3425472</v>
      </c>
      <c r="T19" s="2571">
        <f t="shared" si="1"/>
        <v>0</v>
      </c>
      <c r="U19" s="2572">
        <f t="shared" si="5"/>
        <v>0.95386095697176909</v>
      </c>
      <c r="V19" s="2572">
        <f t="shared" si="6"/>
        <v>0</v>
      </c>
      <c r="W19" s="2556">
        <v>3810091</v>
      </c>
      <c r="X19" s="2573">
        <f t="shared" si="7"/>
        <v>-384619</v>
      </c>
      <c r="Y19" s="2574">
        <f t="shared" si="8"/>
        <v>-0.10094745768539387</v>
      </c>
      <c r="Z19" s="2573">
        <f t="shared" si="9"/>
        <v>2509528</v>
      </c>
    </row>
    <row r="20" spans="1:26" s="2556" customFormat="1" ht="18" customHeight="1">
      <c r="A20" s="2575" t="s">
        <v>162</v>
      </c>
      <c r="B20" s="2576" t="s">
        <v>76</v>
      </c>
      <c r="C20" s="2577">
        <v>805223</v>
      </c>
      <c r="D20" s="2577">
        <v>51989</v>
      </c>
      <c r="E20" s="2577">
        <v>125888</v>
      </c>
      <c r="F20" s="2577">
        <v>5133</v>
      </c>
      <c r="G20" s="2577">
        <v>88654</v>
      </c>
      <c r="H20" s="2577">
        <v>613</v>
      </c>
      <c r="I20" s="2577">
        <v>17528</v>
      </c>
      <c r="J20" s="2577">
        <v>333</v>
      </c>
      <c r="K20" s="2577">
        <v>74902</v>
      </c>
      <c r="L20" s="2577">
        <v>1712</v>
      </c>
      <c r="M20" s="2577">
        <v>155813</v>
      </c>
      <c r="N20" s="2577">
        <v>12255</v>
      </c>
      <c r="O20" s="2568">
        <f t="shared" si="2"/>
        <v>1340043</v>
      </c>
      <c r="P20" s="2569">
        <f t="shared" si="0"/>
        <v>0.94624426231098557</v>
      </c>
      <c r="Q20" s="2570">
        <f t="shared" si="3"/>
        <v>1268008</v>
      </c>
      <c r="R20" s="2571">
        <f t="shared" si="3"/>
        <v>72035</v>
      </c>
      <c r="S20" s="2571">
        <f t="shared" si="4"/>
        <v>1340043</v>
      </c>
      <c r="T20" s="2571">
        <f t="shared" si="1"/>
        <v>0</v>
      </c>
      <c r="U20" s="2572">
        <f t="shared" si="5"/>
        <v>0.94624426231098557</v>
      </c>
      <c r="V20" s="2572">
        <f t="shared" si="6"/>
        <v>0</v>
      </c>
      <c r="W20" s="2556">
        <v>1378214</v>
      </c>
      <c r="X20" s="2573">
        <f t="shared" si="7"/>
        <v>-38171</v>
      </c>
      <c r="Y20" s="2574">
        <f t="shared" si="8"/>
        <v>-2.7695989156981425E-2</v>
      </c>
      <c r="Z20" s="2573">
        <f t="shared" si="9"/>
        <v>951687</v>
      </c>
    </row>
    <row r="21" spans="1:26" s="2556" customFormat="1" ht="18" customHeight="1">
      <c r="A21" s="2575" t="s">
        <v>284</v>
      </c>
      <c r="B21" s="2576" t="s">
        <v>78</v>
      </c>
      <c r="C21" s="2577">
        <v>882655</v>
      </c>
      <c r="D21" s="2577">
        <v>56920</v>
      </c>
      <c r="E21" s="2577">
        <v>143809</v>
      </c>
      <c r="F21" s="2577">
        <v>3734</v>
      </c>
      <c r="G21" s="2577">
        <v>86744</v>
      </c>
      <c r="H21" s="2577">
        <v>611</v>
      </c>
      <c r="I21" s="2577">
        <v>34796</v>
      </c>
      <c r="J21" s="2577">
        <v>859</v>
      </c>
      <c r="K21" s="2577">
        <v>153987</v>
      </c>
      <c r="L21" s="2577">
        <v>4267</v>
      </c>
      <c r="M21" s="2577">
        <v>229331</v>
      </c>
      <c r="N21" s="2577">
        <v>17322</v>
      </c>
      <c r="O21" s="2568">
        <f t="shared" si="2"/>
        <v>1615035</v>
      </c>
      <c r="P21" s="2569">
        <f t="shared" si="0"/>
        <v>0.94816644840514297</v>
      </c>
      <c r="Q21" s="2570">
        <f t="shared" si="3"/>
        <v>1531322</v>
      </c>
      <c r="R21" s="2571">
        <f t="shared" si="3"/>
        <v>83713</v>
      </c>
      <c r="S21" s="2571">
        <f t="shared" si="4"/>
        <v>1615035</v>
      </c>
      <c r="T21" s="2571">
        <f t="shared" si="1"/>
        <v>0</v>
      </c>
      <c r="U21" s="2572">
        <f t="shared" si="5"/>
        <v>0.94816644840514297</v>
      </c>
      <c r="V21" s="2572">
        <f t="shared" si="6"/>
        <v>0</v>
      </c>
      <c r="W21" s="2556">
        <v>1495459</v>
      </c>
      <c r="X21" s="2573">
        <f t="shared" si="7"/>
        <v>119576</v>
      </c>
      <c r="Y21" s="2574">
        <f t="shared" si="8"/>
        <v>7.9959397081431183E-2</v>
      </c>
      <c r="Z21" s="2573">
        <f t="shared" si="9"/>
        <v>1133484</v>
      </c>
    </row>
    <row r="22" spans="1:26" s="2556" customFormat="1" ht="18" customHeight="1">
      <c r="A22" s="2575" t="s">
        <v>79</v>
      </c>
      <c r="B22" s="2576" t="s">
        <v>80</v>
      </c>
      <c r="C22" s="2577">
        <v>1201546</v>
      </c>
      <c r="D22" s="2577">
        <v>80635</v>
      </c>
      <c r="E22" s="2577">
        <v>107624</v>
      </c>
      <c r="F22" s="2577">
        <v>2670</v>
      </c>
      <c r="G22" s="2577">
        <v>63537</v>
      </c>
      <c r="H22" s="2577">
        <v>269</v>
      </c>
      <c r="I22" s="2577">
        <v>27110</v>
      </c>
      <c r="J22" s="2577">
        <v>495</v>
      </c>
      <c r="K22" s="2577">
        <v>85582</v>
      </c>
      <c r="L22" s="2577">
        <v>1984</v>
      </c>
      <c r="M22" s="2577">
        <v>191931</v>
      </c>
      <c r="N22" s="2577">
        <v>24147</v>
      </c>
      <c r="O22" s="2568">
        <f t="shared" si="2"/>
        <v>1787530</v>
      </c>
      <c r="P22" s="2569">
        <f t="shared" si="0"/>
        <v>0.93835068502346819</v>
      </c>
      <c r="Q22" s="2570">
        <f t="shared" si="3"/>
        <v>1677330</v>
      </c>
      <c r="R22" s="2571">
        <f t="shared" si="3"/>
        <v>110200</v>
      </c>
      <c r="S22" s="2571">
        <f t="shared" si="4"/>
        <v>1787530</v>
      </c>
      <c r="T22" s="2571">
        <f t="shared" si="1"/>
        <v>0</v>
      </c>
      <c r="U22" s="2572">
        <f t="shared" si="5"/>
        <v>0.93835068502346819</v>
      </c>
      <c r="V22" s="2572">
        <f t="shared" si="6"/>
        <v>0</v>
      </c>
      <c r="W22" s="2556">
        <v>1871058</v>
      </c>
      <c r="X22" s="2573">
        <f t="shared" si="7"/>
        <v>-83528</v>
      </c>
      <c r="Y22" s="2574">
        <f t="shared" si="8"/>
        <v>-4.4642122264515582E-2</v>
      </c>
      <c r="Z22" s="2573">
        <f t="shared" si="9"/>
        <v>1397352</v>
      </c>
    </row>
    <row r="23" spans="1:26" s="2556" customFormat="1" ht="18" customHeight="1">
      <c r="A23" s="2578" t="s">
        <v>2257</v>
      </c>
      <c r="B23" s="2576" t="s">
        <v>82</v>
      </c>
      <c r="C23" s="2577">
        <v>676316</v>
      </c>
      <c r="D23" s="2577">
        <v>37164</v>
      </c>
      <c r="E23" s="2577">
        <v>31642</v>
      </c>
      <c r="F23" s="2577">
        <v>2134</v>
      </c>
      <c r="G23" s="2577">
        <v>39040</v>
      </c>
      <c r="H23" s="2577">
        <v>416</v>
      </c>
      <c r="I23" s="2577">
        <v>26253</v>
      </c>
      <c r="J23" s="2577">
        <v>845</v>
      </c>
      <c r="K23" s="2577">
        <v>73916</v>
      </c>
      <c r="L23" s="2577">
        <v>2757</v>
      </c>
      <c r="M23" s="2579">
        <v>175646</v>
      </c>
      <c r="N23" s="2577">
        <v>17462</v>
      </c>
      <c r="O23" s="2568">
        <f t="shared" si="2"/>
        <v>1083591</v>
      </c>
      <c r="P23" s="2569">
        <f t="shared" si="0"/>
        <v>0.94391057142408896</v>
      </c>
      <c r="Q23" s="2570">
        <f t="shared" si="3"/>
        <v>1022813</v>
      </c>
      <c r="R23" s="2571">
        <f t="shared" si="3"/>
        <v>60778</v>
      </c>
      <c r="S23" s="2571">
        <f t="shared" si="4"/>
        <v>1083591</v>
      </c>
      <c r="T23" s="2571">
        <f t="shared" si="1"/>
        <v>0</v>
      </c>
      <c r="U23" s="2572">
        <f t="shared" si="5"/>
        <v>0.94391057142408896</v>
      </c>
      <c r="V23" s="2572">
        <f t="shared" si="6"/>
        <v>0</v>
      </c>
      <c r="W23" s="2556">
        <v>1045640</v>
      </c>
      <c r="X23" s="2573">
        <f t="shared" si="7"/>
        <v>37951</v>
      </c>
      <c r="Y23" s="2574">
        <f t="shared" si="8"/>
        <v>3.6294518189816764E-2</v>
      </c>
      <c r="Z23" s="2573">
        <f t="shared" si="9"/>
        <v>817251</v>
      </c>
    </row>
    <row r="24" spans="1:26" s="2556" customFormat="1" ht="18" customHeight="1">
      <c r="A24" s="2575" t="s">
        <v>83</v>
      </c>
      <c r="B24" s="2576" t="s">
        <v>84</v>
      </c>
      <c r="C24" s="2577">
        <v>2729407</v>
      </c>
      <c r="D24" s="2577">
        <v>187058</v>
      </c>
      <c r="E24" s="2577">
        <v>389916</v>
      </c>
      <c r="F24" s="2577">
        <v>14047</v>
      </c>
      <c r="G24" s="2577">
        <v>126300</v>
      </c>
      <c r="H24" s="2577">
        <v>8195</v>
      </c>
      <c r="I24" s="2577">
        <v>54294</v>
      </c>
      <c r="J24" s="2577">
        <v>4090</v>
      </c>
      <c r="K24" s="2577">
        <v>203755</v>
      </c>
      <c r="L24" s="2577">
        <v>21210</v>
      </c>
      <c r="M24" s="2577">
        <v>861894</v>
      </c>
      <c r="N24" s="2577">
        <v>85054</v>
      </c>
      <c r="O24" s="2568">
        <f t="shared" si="2"/>
        <v>4685220</v>
      </c>
      <c r="P24" s="2569">
        <f t="shared" si="0"/>
        <v>0.93177396152155079</v>
      </c>
      <c r="Q24" s="2570">
        <f t="shared" si="3"/>
        <v>4365566</v>
      </c>
      <c r="R24" s="2571">
        <f t="shared" si="3"/>
        <v>319654</v>
      </c>
      <c r="S24" s="2571">
        <f t="shared" si="4"/>
        <v>4685220</v>
      </c>
      <c r="T24" s="2571">
        <f t="shared" si="1"/>
        <v>0</v>
      </c>
      <c r="U24" s="2572">
        <f t="shared" si="5"/>
        <v>0.93177396152155079</v>
      </c>
      <c r="V24" s="2572">
        <f t="shared" si="6"/>
        <v>0</v>
      </c>
      <c r="W24" s="2556">
        <v>4854023</v>
      </c>
      <c r="X24" s="2573">
        <f t="shared" si="7"/>
        <v>-168803</v>
      </c>
      <c r="Y24" s="2574">
        <f t="shared" si="8"/>
        <v>-3.4775896199915002E-2</v>
      </c>
      <c r="Z24" s="2573">
        <f t="shared" si="9"/>
        <v>3199814</v>
      </c>
    </row>
    <row r="25" spans="1:26" s="2556" customFormat="1" ht="18" customHeight="1">
      <c r="A25" s="2575" t="s">
        <v>287</v>
      </c>
      <c r="B25" s="2576" t="s">
        <v>86</v>
      </c>
      <c r="C25" s="2577">
        <v>727672</v>
      </c>
      <c r="D25" s="2577">
        <v>108549</v>
      </c>
      <c r="E25" s="2577">
        <v>88938</v>
      </c>
      <c r="F25" s="2577">
        <v>15660</v>
      </c>
      <c r="G25" s="2577">
        <v>73523</v>
      </c>
      <c r="H25" s="2577">
        <v>166</v>
      </c>
      <c r="I25" s="2577">
        <v>20467</v>
      </c>
      <c r="J25" s="2577">
        <v>4992</v>
      </c>
      <c r="K25" s="2577">
        <v>136561</v>
      </c>
      <c r="L25" s="2577">
        <v>28476</v>
      </c>
      <c r="M25" s="2577">
        <v>282400</v>
      </c>
      <c r="N25" s="2577">
        <v>40337</v>
      </c>
      <c r="O25" s="2568">
        <f t="shared" si="2"/>
        <v>1527741</v>
      </c>
      <c r="P25" s="2569">
        <f t="shared" si="0"/>
        <v>0.8702790590813495</v>
      </c>
      <c r="Q25" s="2570">
        <f t="shared" si="3"/>
        <v>1329561</v>
      </c>
      <c r="R25" s="2571">
        <f t="shared" si="3"/>
        <v>198180</v>
      </c>
      <c r="S25" s="2571">
        <f t="shared" si="4"/>
        <v>1527741</v>
      </c>
      <c r="T25" s="2571">
        <f t="shared" si="1"/>
        <v>0</v>
      </c>
      <c r="U25" s="2572">
        <f t="shared" si="5"/>
        <v>0.8702790590813495</v>
      </c>
      <c r="V25" s="2572">
        <f t="shared" si="6"/>
        <v>0</v>
      </c>
      <c r="W25" s="2556">
        <v>1667481</v>
      </c>
      <c r="X25" s="2573">
        <f t="shared" si="7"/>
        <v>-139740</v>
      </c>
      <c r="Y25" s="2574">
        <f t="shared" si="8"/>
        <v>-8.3803053827899682E-2</v>
      </c>
      <c r="Z25" s="2573">
        <f t="shared" si="9"/>
        <v>1026717</v>
      </c>
    </row>
    <row r="26" spans="1:26" s="2556" customFormat="1" ht="18" customHeight="1">
      <c r="A26" s="2575" t="s">
        <v>288</v>
      </c>
      <c r="B26" s="2576" t="s">
        <v>88</v>
      </c>
      <c r="C26" s="2577">
        <v>843361</v>
      </c>
      <c r="D26" s="2577">
        <v>61179</v>
      </c>
      <c r="E26" s="2577">
        <v>195889</v>
      </c>
      <c r="F26" s="2577">
        <v>5264</v>
      </c>
      <c r="G26" s="2577">
        <v>90688</v>
      </c>
      <c r="H26" s="2577">
        <v>73</v>
      </c>
      <c r="I26" s="2577">
        <v>21062</v>
      </c>
      <c r="J26" s="2577">
        <v>220</v>
      </c>
      <c r="K26" s="2577">
        <v>58285</v>
      </c>
      <c r="L26" s="2577">
        <v>1321</v>
      </c>
      <c r="M26" s="2577">
        <v>335242</v>
      </c>
      <c r="N26" s="2577">
        <v>20389</v>
      </c>
      <c r="O26" s="2568">
        <f t="shared" si="2"/>
        <v>1632973</v>
      </c>
      <c r="P26" s="2569">
        <f t="shared" si="0"/>
        <v>0.94583743883089311</v>
      </c>
      <c r="Q26" s="2570">
        <f t="shared" si="3"/>
        <v>1544527</v>
      </c>
      <c r="R26" s="2571">
        <f t="shared" si="3"/>
        <v>88446</v>
      </c>
      <c r="S26" s="2571">
        <f t="shared" si="4"/>
        <v>1632973</v>
      </c>
      <c r="T26" s="2571">
        <f t="shared" si="1"/>
        <v>0</v>
      </c>
      <c r="U26" s="2572">
        <f t="shared" si="5"/>
        <v>0.94583743883089311</v>
      </c>
      <c r="V26" s="2572">
        <f t="shared" si="6"/>
        <v>0</v>
      </c>
      <c r="W26" s="2556">
        <v>1763419</v>
      </c>
      <c r="X26" s="2573">
        <f t="shared" si="7"/>
        <v>-130446</v>
      </c>
      <c r="Y26" s="2574">
        <f t="shared" si="8"/>
        <v>-7.3973343828097574E-2</v>
      </c>
      <c r="Z26" s="2573">
        <f t="shared" si="9"/>
        <v>985428</v>
      </c>
    </row>
    <row r="27" spans="1:26" s="2556" customFormat="1" ht="18" customHeight="1">
      <c r="A27" s="2575" t="s">
        <v>289</v>
      </c>
      <c r="B27" s="2576" t="s">
        <v>90</v>
      </c>
      <c r="C27" s="2577">
        <v>511961</v>
      </c>
      <c r="D27" s="2577">
        <v>49791</v>
      </c>
      <c r="E27" s="2577">
        <v>72176</v>
      </c>
      <c r="F27" s="2577">
        <v>2445</v>
      </c>
      <c r="G27" s="2577">
        <v>54432</v>
      </c>
      <c r="H27" s="2577">
        <v>170</v>
      </c>
      <c r="I27" s="2577">
        <v>22843</v>
      </c>
      <c r="J27" s="2577">
        <v>391</v>
      </c>
      <c r="K27" s="2577">
        <v>70281</v>
      </c>
      <c r="L27" s="2577">
        <v>4646</v>
      </c>
      <c r="M27" s="2577">
        <v>114099</v>
      </c>
      <c r="N27" s="2577">
        <v>16436</v>
      </c>
      <c r="O27" s="2568">
        <f t="shared" si="2"/>
        <v>919671</v>
      </c>
      <c r="P27" s="2569">
        <f t="shared" si="0"/>
        <v>0.91966801171288426</v>
      </c>
      <c r="Q27" s="2570">
        <f t="shared" si="3"/>
        <v>845792</v>
      </c>
      <c r="R27" s="2571">
        <f t="shared" si="3"/>
        <v>73879</v>
      </c>
      <c r="S27" s="2571">
        <f t="shared" si="4"/>
        <v>919671</v>
      </c>
      <c r="T27" s="2571">
        <f t="shared" si="1"/>
        <v>0</v>
      </c>
      <c r="U27" s="2572">
        <f t="shared" si="5"/>
        <v>0.91966801171288426</v>
      </c>
      <c r="V27" s="2572">
        <f t="shared" si="6"/>
        <v>0</v>
      </c>
      <c r="W27" s="2556">
        <v>891092</v>
      </c>
      <c r="X27" s="2573">
        <f t="shared" si="7"/>
        <v>28579</v>
      </c>
      <c r="Y27" s="2574">
        <f t="shared" si="8"/>
        <v>3.2071884833440319E-2</v>
      </c>
      <c r="Z27" s="2573">
        <f t="shared" si="9"/>
        <v>659913</v>
      </c>
    </row>
    <row r="28" spans="1:26" s="2556" customFormat="1" ht="18" customHeight="1">
      <c r="A28" s="2575" t="s">
        <v>91</v>
      </c>
      <c r="B28" s="2576" t="s">
        <v>92</v>
      </c>
      <c r="C28" s="2580">
        <v>174244</v>
      </c>
      <c r="D28" s="2580">
        <v>17258</v>
      </c>
      <c r="E28" s="2580">
        <v>11366</v>
      </c>
      <c r="F28" s="2580">
        <v>580</v>
      </c>
      <c r="G28" s="2580">
        <v>22543</v>
      </c>
      <c r="H28" s="2580">
        <v>202</v>
      </c>
      <c r="I28" s="2580">
        <v>11754</v>
      </c>
      <c r="J28" s="2580">
        <v>368</v>
      </c>
      <c r="K28" s="2580">
        <v>27695</v>
      </c>
      <c r="L28" s="2580">
        <v>974</v>
      </c>
      <c r="M28" s="2580">
        <v>44707</v>
      </c>
      <c r="N28" s="2580">
        <v>3757</v>
      </c>
      <c r="O28" s="2568">
        <f t="shared" si="2"/>
        <v>315448</v>
      </c>
      <c r="P28" s="2569">
        <f t="shared" si="0"/>
        <v>0.9266471811518856</v>
      </c>
      <c r="Q28" s="2570">
        <f t="shared" si="3"/>
        <v>292309</v>
      </c>
      <c r="R28" s="2571">
        <f t="shared" si="3"/>
        <v>23139</v>
      </c>
      <c r="S28" s="2571">
        <f t="shared" si="4"/>
        <v>315448</v>
      </c>
      <c r="T28" s="2571">
        <f t="shared" si="1"/>
        <v>0</v>
      </c>
      <c r="U28" s="2572">
        <f t="shared" si="5"/>
        <v>0.9266471811518856</v>
      </c>
      <c r="V28" s="2572">
        <f t="shared" si="6"/>
        <v>0</v>
      </c>
      <c r="W28" s="2556">
        <v>326240</v>
      </c>
      <c r="X28" s="2573">
        <f t="shared" si="7"/>
        <v>-10792</v>
      </c>
      <c r="Y28" s="2574">
        <f t="shared" si="8"/>
        <v>-3.3079941147621382E-2</v>
      </c>
      <c r="Z28" s="2573">
        <f t="shared" si="9"/>
        <v>232293</v>
      </c>
    </row>
    <row r="29" spans="1:26" s="2556" customFormat="1" ht="18" customHeight="1" thickBot="1">
      <c r="A29" s="2581" t="s">
        <v>93</v>
      </c>
      <c r="B29" s="2582" t="s">
        <v>94</v>
      </c>
      <c r="C29" s="2580">
        <v>638088</v>
      </c>
      <c r="D29" s="2580">
        <v>42004</v>
      </c>
      <c r="E29" s="2580">
        <v>112428</v>
      </c>
      <c r="F29" s="2580">
        <v>2300</v>
      </c>
      <c r="G29" s="2580">
        <v>54292</v>
      </c>
      <c r="H29" s="2580">
        <v>944</v>
      </c>
      <c r="I29" s="2580">
        <v>12624</v>
      </c>
      <c r="J29" s="2580">
        <v>261</v>
      </c>
      <c r="K29" s="2580">
        <v>37951</v>
      </c>
      <c r="L29" s="2580">
        <v>1210</v>
      </c>
      <c r="M29" s="2580">
        <v>189734</v>
      </c>
      <c r="N29" s="2580">
        <v>17388</v>
      </c>
      <c r="O29" s="2568">
        <f t="shared" si="2"/>
        <v>1109224</v>
      </c>
      <c r="P29" s="2569">
        <f t="shared" si="0"/>
        <v>0.94220554189234995</v>
      </c>
      <c r="Q29" s="2570">
        <f t="shared" si="3"/>
        <v>1045117</v>
      </c>
      <c r="R29" s="2571">
        <f t="shared" si="3"/>
        <v>64107</v>
      </c>
      <c r="S29" s="2571">
        <f t="shared" si="4"/>
        <v>1109224</v>
      </c>
      <c r="T29" s="2571">
        <f t="shared" si="1"/>
        <v>0</v>
      </c>
      <c r="U29" s="2572">
        <f t="shared" si="5"/>
        <v>0.94220554189234995</v>
      </c>
      <c r="V29" s="2572">
        <f t="shared" si="6"/>
        <v>0</v>
      </c>
      <c r="W29" s="2556">
        <v>1152716</v>
      </c>
      <c r="X29" s="2573">
        <f t="shared" si="7"/>
        <v>-43492</v>
      </c>
      <c r="Y29" s="2574">
        <f t="shared" si="8"/>
        <v>-3.773002196551449E-2</v>
      </c>
      <c r="Z29" s="2573">
        <f t="shared" si="9"/>
        <v>732138</v>
      </c>
    </row>
    <row r="30" spans="1:26" s="2586" customFormat="1" ht="18" customHeight="1">
      <c r="A30" s="2583" t="s">
        <v>291</v>
      </c>
      <c r="B30" s="2582" t="s">
        <v>96</v>
      </c>
      <c r="C30" s="2584">
        <f>SUM(C10:C29)</f>
        <v>28059966</v>
      </c>
      <c r="D30" s="2584">
        <f t="shared" ref="D30:N30" si="10">SUM(D10:D29)</f>
        <v>3680440</v>
      </c>
      <c r="E30" s="2584">
        <f>SUM(E10:E29)</f>
        <v>4368690</v>
      </c>
      <c r="F30" s="2584">
        <f>SUM(F10:F29)</f>
        <v>273946</v>
      </c>
      <c r="G30" s="2584">
        <f t="shared" si="10"/>
        <v>2160249</v>
      </c>
      <c r="H30" s="2584">
        <f t="shared" si="10"/>
        <v>43919</v>
      </c>
      <c r="I30" s="2584">
        <f t="shared" si="10"/>
        <v>662245</v>
      </c>
      <c r="J30" s="2584">
        <f t="shared" si="10"/>
        <v>37565</v>
      </c>
      <c r="K30" s="2584">
        <f t="shared" si="10"/>
        <v>2779666</v>
      </c>
      <c r="L30" s="2584">
        <f t="shared" si="10"/>
        <v>320621</v>
      </c>
      <c r="M30" s="2584">
        <f t="shared" si="10"/>
        <v>7882032</v>
      </c>
      <c r="N30" s="2584">
        <f t="shared" si="10"/>
        <v>990866</v>
      </c>
      <c r="O30" s="2584">
        <f t="shared" si="2"/>
        <v>51260205</v>
      </c>
      <c r="P30" s="2585">
        <f t="shared" si="0"/>
        <v>0.89568209881329974</v>
      </c>
      <c r="Q30" s="2570">
        <f t="shared" si="3"/>
        <v>45912848</v>
      </c>
      <c r="R30" s="2571">
        <f t="shared" si="3"/>
        <v>5347357</v>
      </c>
      <c r="S30" s="2571">
        <f t="shared" si="4"/>
        <v>51260205</v>
      </c>
      <c r="T30" s="2571">
        <f t="shared" si="1"/>
        <v>0</v>
      </c>
      <c r="U30" s="2572">
        <f t="shared" si="5"/>
        <v>0.89568209881329974</v>
      </c>
      <c r="V30" s="2572">
        <f t="shared" si="6"/>
        <v>0</v>
      </c>
      <c r="W30" s="2586">
        <v>53574376</v>
      </c>
      <c r="X30" s="2573">
        <f t="shared" si="7"/>
        <v>-2314171</v>
      </c>
      <c r="Y30" s="2574">
        <f t="shared" si="8"/>
        <v>-4.3195482108835018E-2</v>
      </c>
      <c r="Z30" s="2573">
        <f t="shared" si="9"/>
        <v>35540503</v>
      </c>
    </row>
    <row r="31" spans="1:26" ht="15.75">
      <c r="G31" s="2587"/>
      <c r="K31" s="2587"/>
      <c r="R31" s="2588"/>
    </row>
    <row r="32" spans="1:26">
      <c r="R32" s="2589"/>
    </row>
    <row r="33" spans="5:15">
      <c r="E33" s="2587"/>
    </row>
    <row r="37" spans="5:15">
      <c r="O37" s="2589"/>
    </row>
    <row r="7002" ht="39" customHeight="1"/>
  </sheetData>
  <mergeCells count="6">
    <mergeCell ref="A2:P2"/>
    <mergeCell ref="A3:P3"/>
    <mergeCell ref="C5:D5"/>
    <mergeCell ref="E5:F5"/>
    <mergeCell ref="C6:D6"/>
    <mergeCell ref="E6:F6"/>
  </mergeCells>
  <printOptions horizontalCentered="1" verticalCentered="1"/>
  <pageMargins left="0.19685039370078741" right="0.19685039370078741" top="0.78740157480314965" bottom="0.51181102362204722" header="0.51181102362204722" footer="0.51181102362204722"/>
  <pageSetup paperSize="9" scale="76" orientation="landscape" horizontalDpi="4294967295" verticalDpi="4294967292"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6D992-E4E2-4032-99CD-12C028B87EC1}">
  <dimension ref="A1:Q40"/>
  <sheetViews>
    <sheetView zoomScale="75" zoomScaleNormal="75" workbookViewId="0">
      <selection activeCell="T28" sqref="T28"/>
    </sheetView>
  </sheetViews>
  <sheetFormatPr defaultColWidth="8.85546875" defaultRowHeight="25.5" customHeight="1"/>
  <cols>
    <col min="1" max="1" width="15.140625" customWidth="1"/>
    <col min="2" max="2" width="17" customWidth="1"/>
    <col min="3" max="3" width="11.5703125" bestFit="1" customWidth="1"/>
    <col min="4" max="5" width="10.140625" bestFit="1" customWidth="1"/>
    <col min="6" max="10" width="9.28515625" bestFit="1" customWidth="1"/>
    <col min="11" max="11" width="13" customWidth="1"/>
    <col min="12" max="12" width="14.42578125" customWidth="1"/>
    <col min="13" max="13" width="13.85546875" customWidth="1"/>
    <col min="14" max="14" width="14.85546875" customWidth="1"/>
    <col min="15" max="15" width="18.28515625" hidden="1" customWidth="1"/>
    <col min="16" max="17" width="0" hidden="1" customWidth="1"/>
    <col min="257" max="257" width="15.140625" customWidth="1"/>
    <col min="258" max="258" width="17" customWidth="1"/>
    <col min="259" max="259" width="11.5703125" bestFit="1" customWidth="1"/>
    <col min="260" max="261" width="10.140625" bestFit="1" customWidth="1"/>
    <col min="262" max="266" width="9.28515625" bestFit="1" customWidth="1"/>
    <col min="267" max="267" width="13" customWidth="1"/>
    <col min="268" max="268" width="14.42578125" customWidth="1"/>
    <col min="269" max="269" width="13.85546875" customWidth="1"/>
    <col min="270" max="270" width="14.85546875" customWidth="1"/>
    <col min="271" max="273" width="0" hidden="1" customWidth="1"/>
    <col min="513" max="513" width="15.140625" customWidth="1"/>
    <col min="514" max="514" width="17" customWidth="1"/>
    <col min="515" max="515" width="11.5703125" bestFit="1" customWidth="1"/>
    <col min="516" max="517" width="10.140625" bestFit="1" customWidth="1"/>
    <col min="518" max="522" width="9.28515625" bestFit="1" customWidth="1"/>
    <col min="523" max="523" width="13" customWidth="1"/>
    <col min="524" max="524" width="14.42578125" customWidth="1"/>
    <col min="525" max="525" width="13.85546875" customWidth="1"/>
    <col min="526" max="526" width="14.85546875" customWidth="1"/>
    <col min="527" max="529" width="0" hidden="1" customWidth="1"/>
    <col min="769" max="769" width="15.140625" customWidth="1"/>
    <col min="770" max="770" width="17" customWidth="1"/>
    <col min="771" max="771" width="11.5703125" bestFit="1" customWidth="1"/>
    <col min="772" max="773" width="10.140625" bestFit="1" customWidth="1"/>
    <col min="774" max="778" width="9.28515625" bestFit="1" customWidth="1"/>
    <col min="779" max="779" width="13" customWidth="1"/>
    <col min="780" max="780" width="14.42578125" customWidth="1"/>
    <col min="781" max="781" width="13.85546875" customWidth="1"/>
    <col min="782" max="782" width="14.85546875" customWidth="1"/>
    <col min="783" max="785" width="0" hidden="1" customWidth="1"/>
    <col min="1025" max="1025" width="15.140625" customWidth="1"/>
    <col min="1026" max="1026" width="17" customWidth="1"/>
    <col min="1027" max="1027" width="11.5703125" bestFit="1" customWidth="1"/>
    <col min="1028" max="1029" width="10.140625" bestFit="1" customWidth="1"/>
    <col min="1030" max="1034" width="9.28515625" bestFit="1" customWidth="1"/>
    <col min="1035" max="1035" width="13" customWidth="1"/>
    <col min="1036" max="1036" width="14.42578125" customWidth="1"/>
    <col min="1037" max="1037" width="13.85546875" customWidth="1"/>
    <col min="1038" max="1038" width="14.85546875" customWidth="1"/>
    <col min="1039" max="1041" width="0" hidden="1" customWidth="1"/>
    <col min="1281" max="1281" width="15.140625" customWidth="1"/>
    <col min="1282" max="1282" width="17" customWidth="1"/>
    <col min="1283" max="1283" width="11.5703125" bestFit="1" customWidth="1"/>
    <col min="1284" max="1285" width="10.140625" bestFit="1" customWidth="1"/>
    <col min="1286" max="1290" width="9.28515625" bestFit="1" customWidth="1"/>
    <col min="1291" max="1291" width="13" customWidth="1"/>
    <col min="1292" max="1292" width="14.42578125" customWidth="1"/>
    <col min="1293" max="1293" width="13.85546875" customWidth="1"/>
    <col min="1294" max="1294" width="14.85546875" customWidth="1"/>
    <col min="1295" max="1297" width="0" hidden="1" customWidth="1"/>
    <col min="1537" max="1537" width="15.140625" customWidth="1"/>
    <col min="1538" max="1538" width="17" customWidth="1"/>
    <col min="1539" max="1539" width="11.5703125" bestFit="1" customWidth="1"/>
    <col min="1540" max="1541" width="10.140625" bestFit="1" customWidth="1"/>
    <col min="1542" max="1546" width="9.28515625" bestFit="1" customWidth="1"/>
    <col min="1547" max="1547" width="13" customWidth="1"/>
    <col min="1548" max="1548" width="14.42578125" customWidth="1"/>
    <col min="1549" max="1549" width="13.85546875" customWidth="1"/>
    <col min="1550" max="1550" width="14.85546875" customWidth="1"/>
    <col min="1551" max="1553" width="0" hidden="1" customWidth="1"/>
    <col min="1793" max="1793" width="15.140625" customWidth="1"/>
    <col min="1794" max="1794" width="17" customWidth="1"/>
    <col min="1795" max="1795" width="11.5703125" bestFit="1" customWidth="1"/>
    <col min="1796" max="1797" width="10.140625" bestFit="1" customWidth="1"/>
    <col min="1798" max="1802" width="9.28515625" bestFit="1" customWidth="1"/>
    <col min="1803" max="1803" width="13" customWidth="1"/>
    <col min="1804" max="1804" width="14.42578125" customWidth="1"/>
    <col min="1805" max="1805" width="13.85546875" customWidth="1"/>
    <col min="1806" max="1806" width="14.85546875" customWidth="1"/>
    <col min="1807" max="1809" width="0" hidden="1" customWidth="1"/>
    <col min="2049" max="2049" width="15.140625" customWidth="1"/>
    <col min="2050" max="2050" width="17" customWidth="1"/>
    <col min="2051" max="2051" width="11.5703125" bestFit="1" customWidth="1"/>
    <col min="2052" max="2053" width="10.140625" bestFit="1" customWidth="1"/>
    <col min="2054" max="2058" width="9.28515625" bestFit="1" customWidth="1"/>
    <col min="2059" max="2059" width="13" customWidth="1"/>
    <col min="2060" max="2060" width="14.42578125" customWidth="1"/>
    <col min="2061" max="2061" width="13.85546875" customWidth="1"/>
    <col min="2062" max="2062" width="14.85546875" customWidth="1"/>
    <col min="2063" max="2065" width="0" hidden="1" customWidth="1"/>
    <col min="2305" max="2305" width="15.140625" customWidth="1"/>
    <col min="2306" max="2306" width="17" customWidth="1"/>
    <col min="2307" max="2307" width="11.5703125" bestFit="1" customWidth="1"/>
    <col min="2308" max="2309" width="10.140625" bestFit="1" customWidth="1"/>
    <col min="2310" max="2314" width="9.28515625" bestFit="1" customWidth="1"/>
    <col min="2315" max="2315" width="13" customWidth="1"/>
    <col min="2316" max="2316" width="14.42578125" customWidth="1"/>
    <col min="2317" max="2317" width="13.85546875" customWidth="1"/>
    <col min="2318" max="2318" width="14.85546875" customWidth="1"/>
    <col min="2319" max="2321" width="0" hidden="1" customWidth="1"/>
    <col min="2561" max="2561" width="15.140625" customWidth="1"/>
    <col min="2562" max="2562" width="17" customWidth="1"/>
    <col min="2563" max="2563" width="11.5703125" bestFit="1" customWidth="1"/>
    <col min="2564" max="2565" width="10.140625" bestFit="1" customWidth="1"/>
    <col min="2566" max="2570" width="9.28515625" bestFit="1" customWidth="1"/>
    <col min="2571" max="2571" width="13" customWidth="1"/>
    <col min="2572" max="2572" width="14.42578125" customWidth="1"/>
    <col min="2573" max="2573" width="13.85546875" customWidth="1"/>
    <col min="2574" max="2574" width="14.85546875" customWidth="1"/>
    <col min="2575" max="2577" width="0" hidden="1" customWidth="1"/>
    <col min="2817" max="2817" width="15.140625" customWidth="1"/>
    <col min="2818" max="2818" width="17" customWidth="1"/>
    <col min="2819" max="2819" width="11.5703125" bestFit="1" customWidth="1"/>
    <col min="2820" max="2821" width="10.140625" bestFit="1" customWidth="1"/>
    <col min="2822" max="2826" width="9.28515625" bestFit="1" customWidth="1"/>
    <col min="2827" max="2827" width="13" customWidth="1"/>
    <col min="2828" max="2828" width="14.42578125" customWidth="1"/>
    <col min="2829" max="2829" width="13.85546875" customWidth="1"/>
    <col min="2830" max="2830" width="14.85546875" customWidth="1"/>
    <col min="2831" max="2833" width="0" hidden="1" customWidth="1"/>
    <col min="3073" max="3073" width="15.140625" customWidth="1"/>
    <col min="3074" max="3074" width="17" customWidth="1"/>
    <col min="3075" max="3075" width="11.5703125" bestFit="1" customWidth="1"/>
    <col min="3076" max="3077" width="10.140625" bestFit="1" customWidth="1"/>
    <col min="3078" max="3082" width="9.28515625" bestFit="1" customWidth="1"/>
    <col min="3083" max="3083" width="13" customWidth="1"/>
    <col min="3084" max="3084" width="14.42578125" customWidth="1"/>
    <col min="3085" max="3085" width="13.85546875" customWidth="1"/>
    <col min="3086" max="3086" width="14.85546875" customWidth="1"/>
    <col min="3087" max="3089" width="0" hidden="1" customWidth="1"/>
    <col min="3329" max="3329" width="15.140625" customWidth="1"/>
    <col min="3330" max="3330" width="17" customWidth="1"/>
    <col min="3331" max="3331" width="11.5703125" bestFit="1" customWidth="1"/>
    <col min="3332" max="3333" width="10.140625" bestFit="1" customWidth="1"/>
    <col min="3334" max="3338" width="9.28515625" bestFit="1" customWidth="1"/>
    <col min="3339" max="3339" width="13" customWidth="1"/>
    <col min="3340" max="3340" width="14.42578125" customWidth="1"/>
    <col min="3341" max="3341" width="13.85546875" customWidth="1"/>
    <col min="3342" max="3342" width="14.85546875" customWidth="1"/>
    <col min="3343" max="3345" width="0" hidden="1" customWidth="1"/>
    <col min="3585" max="3585" width="15.140625" customWidth="1"/>
    <col min="3586" max="3586" width="17" customWidth="1"/>
    <col min="3587" max="3587" width="11.5703125" bestFit="1" customWidth="1"/>
    <col min="3588" max="3589" width="10.140625" bestFit="1" customWidth="1"/>
    <col min="3590" max="3594" width="9.28515625" bestFit="1" customWidth="1"/>
    <col min="3595" max="3595" width="13" customWidth="1"/>
    <col min="3596" max="3596" width="14.42578125" customWidth="1"/>
    <col min="3597" max="3597" width="13.85546875" customWidth="1"/>
    <col min="3598" max="3598" width="14.85546875" customWidth="1"/>
    <col min="3599" max="3601" width="0" hidden="1" customWidth="1"/>
    <col min="3841" max="3841" width="15.140625" customWidth="1"/>
    <col min="3842" max="3842" width="17" customWidth="1"/>
    <col min="3843" max="3843" width="11.5703125" bestFit="1" customWidth="1"/>
    <col min="3844" max="3845" width="10.140625" bestFit="1" customWidth="1"/>
    <col min="3846" max="3850" width="9.28515625" bestFit="1" customWidth="1"/>
    <col min="3851" max="3851" width="13" customWidth="1"/>
    <col min="3852" max="3852" width="14.42578125" customWidth="1"/>
    <col min="3853" max="3853" width="13.85546875" customWidth="1"/>
    <col min="3854" max="3854" width="14.85546875" customWidth="1"/>
    <col min="3855" max="3857" width="0" hidden="1" customWidth="1"/>
    <col min="4097" max="4097" width="15.140625" customWidth="1"/>
    <col min="4098" max="4098" width="17" customWidth="1"/>
    <col min="4099" max="4099" width="11.5703125" bestFit="1" customWidth="1"/>
    <col min="4100" max="4101" width="10.140625" bestFit="1" customWidth="1"/>
    <col min="4102" max="4106" width="9.28515625" bestFit="1" customWidth="1"/>
    <col min="4107" max="4107" width="13" customWidth="1"/>
    <col min="4108" max="4108" width="14.42578125" customWidth="1"/>
    <col min="4109" max="4109" width="13.85546875" customWidth="1"/>
    <col min="4110" max="4110" width="14.85546875" customWidth="1"/>
    <col min="4111" max="4113" width="0" hidden="1" customWidth="1"/>
    <col min="4353" max="4353" width="15.140625" customWidth="1"/>
    <col min="4354" max="4354" width="17" customWidth="1"/>
    <col min="4355" max="4355" width="11.5703125" bestFit="1" customWidth="1"/>
    <col min="4356" max="4357" width="10.140625" bestFit="1" customWidth="1"/>
    <col min="4358" max="4362" width="9.28515625" bestFit="1" customWidth="1"/>
    <col min="4363" max="4363" width="13" customWidth="1"/>
    <col min="4364" max="4364" width="14.42578125" customWidth="1"/>
    <col min="4365" max="4365" width="13.85546875" customWidth="1"/>
    <col min="4366" max="4366" width="14.85546875" customWidth="1"/>
    <col min="4367" max="4369" width="0" hidden="1" customWidth="1"/>
    <col min="4609" max="4609" width="15.140625" customWidth="1"/>
    <col min="4610" max="4610" width="17" customWidth="1"/>
    <col min="4611" max="4611" width="11.5703125" bestFit="1" customWidth="1"/>
    <col min="4612" max="4613" width="10.140625" bestFit="1" customWidth="1"/>
    <col min="4614" max="4618" width="9.28515625" bestFit="1" customWidth="1"/>
    <col min="4619" max="4619" width="13" customWidth="1"/>
    <col min="4620" max="4620" width="14.42578125" customWidth="1"/>
    <col min="4621" max="4621" width="13.85546875" customWidth="1"/>
    <col min="4622" max="4622" width="14.85546875" customWidth="1"/>
    <col min="4623" max="4625" width="0" hidden="1" customWidth="1"/>
    <col min="4865" max="4865" width="15.140625" customWidth="1"/>
    <col min="4866" max="4866" width="17" customWidth="1"/>
    <col min="4867" max="4867" width="11.5703125" bestFit="1" customWidth="1"/>
    <col min="4868" max="4869" width="10.140625" bestFit="1" customWidth="1"/>
    <col min="4870" max="4874" width="9.28515625" bestFit="1" customWidth="1"/>
    <col min="4875" max="4875" width="13" customWidth="1"/>
    <col min="4876" max="4876" width="14.42578125" customWidth="1"/>
    <col min="4877" max="4877" width="13.85546875" customWidth="1"/>
    <col min="4878" max="4878" width="14.85546875" customWidth="1"/>
    <col min="4879" max="4881" width="0" hidden="1" customWidth="1"/>
    <col min="5121" max="5121" width="15.140625" customWidth="1"/>
    <col min="5122" max="5122" width="17" customWidth="1"/>
    <col min="5123" max="5123" width="11.5703125" bestFit="1" customWidth="1"/>
    <col min="5124" max="5125" width="10.140625" bestFit="1" customWidth="1"/>
    <col min="5126" max="5130" width="9.28515625" bestFit="1" customWidth="1"/>
    <col min="5131" max="5131" width="13" customWidth="1"/>
    <col min="5132" max="5132" width="14.42578125" customWidth="1"/>
    <col min="5133" max="5133" width="13.85546875" customWidth="1"/>
    <col min="5134" max="5134" width="14.85546875" customWidth="1"/>
    <col min="5135" max="5137" width="0" hidden="1" customWidth="1"/>
    <col min="5377" max="5377" width="15.140625" customWidth="1"/>
    <col min="5378" max="5378" width="17" customWidth="1"/>
    <col min="5379" max="5379" width="11.5703125" bestFit="1" customWidth="1"/>
    <col min="5380" max="5381" width="10.140625" bestFit="1" customWidth="1"/>
    <col min="5382" max="5386" width="9.28515625" bestFit="1" customWidth="1"/>
    <col min="5387" max="5387" width="13" customWidth="1"/>
    <col min="5388" max="5388" width="14.42578125" customWidth="1"/>
    <col min="5389" max="5389" width="13.85546875" customWidth="1"/>
    <col min="5390" max="5390" width="14.85546875" customWidth="1"/>
    <col min="5391" max="5393" width="0" hidden="1" customWidth="1"/>
    <col min="5633" max="5633" width="15.140625" customWidth="1"/>
    <col min="5634" max="5634" width="17" customWidth="1"/>
    <col min="5635" max="5635" width="11.5703125" bestFit="1" customWidth="1"/>
    <col min="5636" max="5637" width="10.140625" bestFit="1" customWidth="1"/>
    <col min="5638" max="5642" width="9.28515625" bestFit="1" customWidth="1"/>
    <col min="5643" max="5643" width="13" customWidth="1"/>
    <col min="5644" max="5644" width="14.42578125" customWidth="1"/>
    <col min="5645" max="5645" width="13.85546875" customWidth="1"/>
    <col min="5646" max="5646" width="14.85546875" customWidth="1"/>
    <col min="5647" max="5649" width="0" hidden="1" customWidth="1"/>
    <col min="5889" max="5889" width="15.140625" customWidth="1"/>
    <col min="5890" max="5890" width="17" customWidth="1"/>
    <col min="5891" max="5891" width="11.5703125" bestFit="1" customWidth="1"/>
    <col min="5892" max="5893" width="10.140625" bestFit="1" customWidth="1"/>
    <col min="5894" max="5898" width="9.28515625" bestFit="1" customWidth="1"/>
    <col min="5899" max="5899" width="13" customWidth="1"/>
    <col min="5900" max="5900" width="14.42578125" customWidth="1"/>
    <col min="5901" max="5901" width="13.85546875" customWidth="1"/>
    <col min="5902" max="5902" width="14.85546875" customWidth="1"/>
    <col min="5903" max="5905" width="0" hidden="1" customWidth="1"/>
    <col min="6145" max="6145" width="15.140625" customWidth="1"/>
    <col min="6146" max="6146" width="17" customWidth="1"/>
    <col min="6147" max="6147" width="11.5703125" bestFit="1" customWidth="1"/>
    <col min="6148" max="6149" width="10.140625" bestFit="1" customWidth="1"/>
    <col min="6150" max="6154" width="9.28515625" bestFit="1" customWidth="1"/>
    <col min="6155" max="6155" width="13" customWidth="1"/>
    <col min="6156" max="6156" width="14.42578125" customWidth="1"/>
    <col min="6157" max="6157" width="13.85546875" customWidth="1"/>
    <col min="6158" max="6158" width="14.85546875" customWidth="1"/>
    <col min="6159" max="6161" width="0" hidden="1" customWidth="1"/>
    <col min="6401" max="6401" width="15.140625" customWidth="1"/>
    <col min="6402" max="6402" width="17" customWidth="1"/>
    <col min="6403" max="6403" width="11.5703125" bestFit="1" customWidth="1"/>
    <col min="6404" max="6405" width="10.140625" bestFit="1" customWidth="1"/>
    <col min="6406" max="6410" width="9.28515625" bestFit="1" customWidth="1"/>
    <col min="6411" max="6411" width="13" customWidth="1"/>
    <col min="6412" max="6412" width="14.42578125" customWidth="1"/>
    <col min="6413" max="6413" width="13.85546875" customWidth="1"/>
    <col min="6414" max="6414" width="14.85546875" customWidth="1"/>
    <col min="6415" max="6417" width="0" hidden="1" customWidth="1"/>
    <col min="6657" max="6657" width="15.140625" customWidth="1"/>
    <col min="6658" max="6658" width="17" customWidth="1"/>
    <col min="6659" max="6659" width="11.5703125" bestFit="1" customWidth="1"/>
    <col min="6660" max="6661" width="10.140625" bestFit="1" customWidth="1"/>
    <col min="6662" max="6666" width="9.28515625" bestFit="1" customWidth="1"/>
    <col min="6667" max="6667" width="13" customWidth="1"/>
    <col min="6668" max="6668" width="14.42578125" customWidth="1"/>
    <col min="6669" max="6669" width="13.85546875" customWidth="1"/>
    <col min="6670" max="6670" width="14.85546875" customWidth="1"/>
    <col min="6671" max="6673" width="0" hidden="1" customWidth="1"/>
    <col min="6913" max="6913" width="15.140625" customWidth="1"/>
    <col min="6914" max="6914" width="17" customWidth="1"/>
    <col min="6915" max="6915" width="11.5703125" bestFit="1" customWidth="1"/>
    <col min="6916" max="6917" width="10.140625" bestFit="1" customWidth="1"/>
    <col min="6918" max="6922" width="9.28515625" bestFit="1" customWidth="1"/>
    <col min="6923" max="6923" width="13" customWidth="1"/>
    <col min="6924" max="6924" width="14.42578125" customWidth="1"/>
    <col min="6925" max="6925" width="13.85546875" customWidth="1"/>
    <col min="6926" max="6926" width="14.85546875" customWidth="1"/>
    <col min="6927" max="6929" width="0" hidden="1" customWidth="1"/>
    <col min="7169" max="7169" width="15.140625" customWidth="1"/>
    <col min="7170" max="7170" width="17" customWidth="1"/>
    <col min="7171" max="7171" width="11.5703125" bestFit="1" customWidth="1"/>
    <col min="7172" max="7173" width="10.140625" bestFit="1" customWidth="1"/>
    <col min="7174" max="7178" width="9.28515625" bestFit="1" customWidth="1"/>
    <col min="7179" max="7179" width="13" customWidth="1"/>
    <col min="7180" max="7180" width="14.42578125" customWidth="1"/>
    <col min="7181" max="7181" width="13.85546875" customWidth="1"/>
    <col min="7182" max="7182" width="14.85546875" customWidth="1"/>
    <col min="7183" max="7185" width="0" hidden="1" customWidth="1"/>
    <col min="7425" max="7425" width="15.140625" customWidth="1"/>
    <col min="7426" max="7426" width="17" customWidth="1"/>
    <col min="7427" max="7427" width="11.5703125" bestFit="1" customWidth="1"/>
    <col min="7428" max="7429" width="10.140625" bestFit="1" customWidth="1"/>
    <col min="7430" max="7434" width="9.28515625" bestFit="1" customWidth="1"/>
    <col min="7435" max="7435" width="13" customWidth="1"/>
    <col min="7436" max="7436" width="14.42578125" customWidth="1"/>
    <col min="7437" max="7437" width="13.85546875" customWidth="1"/>
    <col min="7438" max="7438" width="14.85546875" customWidth="1"/>
    <col min="7439" max="7441" width="0" hidden="1" customWidth="1"/>
    <col min="7681" max="7681" width="15.140625" customWidth="1"/>
    <col min="7682" max="7682" width="17" customWidth="1"/>
    <col min="7683" max="7683" width="11.5703125" bestFit="1" customWidth="1"/>
    <col min="7684" max="7685" width="10.140625" bestFit="1" customWidth="1"/>
    <col min="7686" max="7690" width="9.28515625" bestFit="1" customWidth="1"/>
    <col min="7691" max="7691" width="13" customWidth="1"/>
    <col min="7692" max="7692" width="14.42578125" customWidth="1"/>
    <col min="7693" max="7693" width="13.85546875" customWidth="1"/>
    <col min="7694" max="7694" width="14.85546875" customWidth="1"/>
    <col min="7695" max="7697" width="0" hidden="1" customWidth="1"/>
    <col min="7937" max="7937" width="15.140625" customWidth="1"/>
    <col min="7938" max="7938" width="17" customWidth="1"/>
    <col min="7939" max="7939" width="11.5703125" bestFit="1" customWidth="1"/>
    <col min="7940" max="7941" width="10.140625" bestFit="1" customWidth="1"/>
    <col min="7942" max="7946" width="9.28515625" bestFit="1" customWidth="1"/>
    <col min="7947" max="7947" width="13" customWidth="1"/>
    <col min="7948" max="7948" width="14.42578125" customWidth="1"/>
    <col min="7949" max="7949" width="13.85546875" customWidth="1"/>
    <col min="7950" max="7950" width="14.85546875" customWidth="1"/>
    <col min="7951" max="7953" width="0" hidden="1" customWidth="1"/>
    <col min="8193" max="8193" width="15.140625" customWidth="1"/>
    <col min="8194" max="8194" width="17" customWidth="1"/>
    <col min="8195" max="8195" width="11.5703125" bestFit="1" customWidth="1"/>
    <col min="8196" max="8197" width="10.140625" bestFit="1" customWidth="1"/>
    <col min="8198" max="8202" width="9.28515625" bestFit="1" customWidth="1"/>
    <col min="8203" max="8203" width="13" customWidth="1"/>
    <col min="8204" max="8204" width="14.42578125" customWidth="1"/>
    <col min="8205" max="8205" width="13.85546875" customWidth="1"/>
    <col min="8206" max="8206" width="14.85546875" customWidth="1"/>
    <col min="8207" max="8209" width="0" hidden="1" customWidth="1"/>
    <col min="8449" max="8449" width="15.140625" customWidth="1"/>
    <col min="8450" max="8450" width="17" customWidth="1"/>
    <col min="8451" max="8451" width="11.5703125" bestFit="1" customWidth="1"/>
    <col min="8452" max="8453" width="10.140625" bestFit="1" customWidth="1"/>
    <col min="8454" max="8458" width="9.28515625" bestFit="1" customWidth="1"/>
    <col min="8459" max="8459" width="13" customWidth="1"/>
    <col min="8460" max="8460" width="14.42578125" customWidth="1"/>
    <col min="8461" max="8461" width="13.85546875" customWidth="1"/>
    <col min="8462" max="8462" width="14.85546875" customWidth="1"/>
    <col min="8463" max="8465" width="0" hidden="1" customWidth="1"/>
    <col min="8705" max="8705" width="15.140625" customWidth="1"/>
    <col min="8706" max="8706" width="17" customWidth="1"/>
    <col min="8707" max="8707" width="11.5703125" bestFit="1" customWidth="1"/>
    <col min="8708" max="8709" width="10.140625" bestFit="1" customWidth="1"/>
    <col min="8710" max="8714" width="9.28515625" bestFit="1" customWidth="1"/>
    <col min="8715" max="8715" width="13" customWidth="1"/>
    <col min="8716" max="8716" width="14.42578125" customWidth="1"/>
    <col min="8717" max="8717" width="13.85546875" customWidth="1"/>
    <col min="8718" max="8718" width="14.85546875" customWidth="1"/>
    <col min="8719" max="8721" width="0" hidden="1" customWidth="1"/>
    <col min="8961" max="8961" width="15.140625" customWidth="1"/>
    <col min="8962" max="8962" width="17" customWidth="1"/>
    <col min="8963" max="8963" width="11.5703125" bestFit="1" customWidth="1"/>
    <col min="8964" max="8965" width="10.140625" bestFit="1" customWidth="1"/>
    <col min="8966" max="8970" width="9.28515625" bestFit="1" customWidth="1"/>
    <col min="8971" max="8971" width="13" customWidth="1"/>
    <col min="8972" max="8972" width="14.42578125" customWidth="1"/>
    <col min="8973" max="8973" width="13.85546875" customWidth="1"/>
    <col min="8974" max="8974" width="14.85546875" customWidth="1"/>
    <col min="8975" max="8977" width="0" hidden="1" customWidth="1"/>
    <col min="9217" max="9217" width="15.140625" customWidth="1"/>
    <col min="9218" max="9218" width="17" customWidth="1"/>
    <col min="9219" max="9219" width="11.5703125" bestFit="1" customWidth="1"/>
    <col min="9220" max="9221" width="10.140625" bestFit="1" customWidth="1"/>
    <col min="9222" max="9226" width="9.28515625" bestFit="1" customWidth="1"/>
    <col min="9227" max="9227" width="13" customWidth="1"/>
    <col min="9228" max="9228" width="14.42578125" customWidth="1"/>
    <col min="9229" max="9229" width="13.85546875" customWidth="1"/>
    <col min="9230" max="9230" width="14.85546875" customWidth="1"/>
    <col min="9231" max="9233" width="0" hidden="1" customWidth="1"/>
    <col min="9473" max="9473" width="15.140625" customWidth="1"/>
    <col min="9474" max="9474" width="17" customWidth="1"/>
    <col min="9475" max="9475" width="11.5703125" bestFit="1" customWidth="1"/>
    <col min="9476" max="9477" width="10.140625" bestFit="1" customWidth="1"/>
    <col min="9478" max="9482" width="9.28515625" bestFit="1" customWidth="1"/>
    <col min="9483" max="9483" width="13" customWidth="1"/>
    <col min="9484" max="9484" width="14.42578125" customWidth="1"/>
    <col min="9485" max="9485" width="13.85546875" customWidth="1"/>
    <col min="9486" max="9486" width="14.85546875" customWidth="1"/>
    <col min="9487" max="9489" width="0" hidden="1" customWidth="1"/>
    <col min="9729" max="9729" width="15.140625" customWidth="1"/>
    <col min="9730" max="9730" width="17" customWidth="1"/>
    <col min="9731" max="9731" width="11.5703125" bestFit="1" customWidth="1"/>
    <col min="9732" max="9733" width="10.140625" bestFit="1" customWidth="1"/>
    <col min="9734" max="9738" width="9.28515625" bestFit="1" customWidth="1"/>
    <col min="9739" max="9739" width="13" customWidth="1"/>
    <col min="9740" max="9740" width="14.42578125" customWidth="1"/>
    <col min="9741" max="9741" width="13.85546875" customWidth="1"/>
    <col min="9742" max="9742" width="14.85546875" customWidth="1"/>
    <col min="9743" max="9745" width="0" hidden="1" customWidth="1"/>
    <col min="9985" max="9985" width="15.140625" customWidth="1"/>
    <col min="9986" max="9986" width="17" customWidth="1"/>
    <col min="9987" max="9987" width="11.5703125" bestFit="1" customWidth="1"/>
    <col min="9988" max="9989" width="10.140625" bestFit="1" customWidth="1"/>
    <col min="9990" max="9994" width="9.28515625" bestFit="1" customWidth="1"/>
    <col min="9995" max="9995" width="13" customWidth="1"/>
    <col min="9996" max="9996" width="14.42578125" customWidth="1"/>
    <col min="9997" max="9997" width="13.85546875" customWidth="1"/>
    <col min="9998" max="9998" width="14.85546875" customWidth="1"/>
    <col min="9999" max="10001" width="0" hidden="1" customWidth="1"/>
    <col min="10241" max="10241" width="15.140625" customWidth="1"/>
    <col min="10242" max="10242" width="17" customWidth="1"/>
    <col min="10243" max="10243" width="11.5703125" bestFit="1" customWidth="1"/>
    <col min="10244" max="10245" width="10.140625" bestFit="1" customWidth="1"/>
    <col min="10246" max="10250" width="9.28515625" bestFit="1" customWidth="1"/>
    <col min="10251" max="10251" width="13" customWidth="1"/>
    <col min="10252" max="10252" width="14.42578125" customWidth="1"/>
    <col min="10253" max="10253" width="13.85546875" customWidth="1"/>
    <col min="10254" max="10254" width="14.85546875" customWidth="1"/>
    <col min="10255" max="10257" width="0" hidden="1" customWidth="1"/>
    <col min="10497" max="10497" width="15.140625" customWidth="1"/>
    <col min="10498" max="10498" width="17" customWidth="1"/>
    <col min="10499" max="10499" width="11.5703125" bestFit="1" customWidth="1"/>
    <col min="10500" max="10501" width="10.140625" bestFit="1" customWidth="1"/>
    <col min="10502" max="10506" width="9.28515625" bestFit="1" customWidth="1"/>
    <col min="10507" max="10507" width="13" customWidth="1"/>
    <col min="10508" max="10508" width="14.42578125" customWidth="1"/>
    <col min="10509" max="10509" width="13.85546875" customWidth="1"/>
    <col min="10510" max="10510" width="14.85546875" customWidth="1"/>
    <col min="10511" max="10513" width="0" hidden="1" customWidth="1"/>
    <col min="10753" max="10753" width="15.140625" customWidth="1"/>
    <col min="10754" max="10754" width="17" customWidth="1"/>
    <col min="10755" max="10755" width="11.5703125" bestFit="1" customWidth="1"/>
    <col min="10756" max="10757" width="10.140625" bestFit="1" customWidth="1"/>
    <col min="10758" max="10762" width="9.28515625" bestFit="1" customWidth="1"/>
    <col min="10763" max="10763" width="13" customWidth="1"/>
    <col min="10764" max="10764" width="14.42578125" customWidth="1"/>
    <col min="10765" max="10765" width="13.85546875" customWidth="1"/>
    <col min="10766" max="10766" width="14.85546875" customWidth="1"/>
    <col min="10767" max="10769" width="0" hidden="1" customWidth="1"/>
    <col min="11009" max="11009" width="15.140625" customWidth="1"/>
    <col min="11010" max="11010" width="17" customWidth="1"/>
    <col min="11011" max="11011" width="11.5703125" bestFit="1" customWidth="1"/>
    <col min="11012" max="11013" width="10.140625" bestFit="1" customWidth="1"/>
    <col min="11014" max="11018" width="9.28515625" bestFit="1" customWidth="1"/>
    <col min="11019" max="11019" width="13" customWidth="1"/>
    <col min="11020" max="11020" width="14.42578125" customWidth="1"/>
    <col min="11021" max="11021" width="13.85546875" customWidth="1"/>
    <col min="11022" max="11022" width="14.85546875" customWidth="1"/>
    <col min="11023" max="11025" width="0" hidden="1" customWidth="1"/>
    <col min="11265" max="11265" width="15.140625" customWidth="1"/>
    <col min="11266" max="11266" width="17" customWidth="1"/>
    <col min="11267" max="11267" width="11.5703125" bestFit="1" customWidth="1"/>
    <col min="11268" max="11269" width="10.140625" bestFit="1" customWidth="1"/>
    <col min="11270" max="11274" width="9.28515625" bestFit="1" customWidth="1"/>
    <col min="11275" max="11275" width="13" customWidth="1"/>
    <col min="11276" max="11276" width="14.42578125" customWidth="1"/>
    <col min="11277" max="11277" width="13.85546875" customWidth="1"/>
    <col min="11278" max="11278" width="14.85546875" customWidth="1"/>
    <col min="11279" max="11281" width="0" hidden="1" customWidth="1"/>
    <col min="11521" max="11521" width="15.140625" customWidth="1"/>
    <col min="11522" max="11522" width="17" customWidth="1"/>
    <col min="11523" max="11523" width="11.5703125" bestFit="1" customWidth="1"/>
    <col min="11524" max="11525" width="10.140625" bestFit="1" customWidth="1"/>
    <col min="11526" max="11530" width="9.28515625" bestFit="1" customWidth="1"/>
    <col min="11531" max="11531" width="13" customWidth="1"/>
    <col min="11532" max="11532" width="14.42578125" customWidth="1"/>
    <col min="11533" max="11533" width="13.85546875" customWidth="1"/>
    <col min="11534" max="11534" width="14.85546875" customWidth="1"/>
    <col min="11535" max="11537" width="0" hidden="1" customWidth="1"/>
    <col min="11777" max="11777" width="15.140625" customWidth="1"/>
    <col min="11778" max="11778" width="17" customWidth="1"/>
    <col min="11779" max="11779" width="11.5703125" bestFit="1" customWidth="1"/>
    <col min="11780" max="11781" width="10.140625" bestFit="1" customWidth="1"/>
    <col min="11782" max="11786" width="9.28515625" bestFit="1" customWidth="1"/>
    <col min="11787" max="11787" width="13" customWidth="1"/>
    <col min="11788" max="11788" width="14.42578125" customWidth="1"/>
    <col min="11789" max="11789" width="13.85546875" customWidth="1"/>
    <col min="11790" max="11790" width="14.85546875" customWidth="1"/>
    <col min="11791" max="11793" width="0" hidden="1" customWidth="1"/>
    <col min="12033" max="12033" width="15.140625" customWidth="1"/>
    <col min="12034" max="12034" width="17" customWidth="1"/>
    <col min="12035" max="12035" width="11.5703125" bestFit="1" customWidth="1"/>
    <col min="12036" max="12037" width="10.140625" bestFit="1" customWidth="1"/>
    <col min="12038" max="12042" width="9.28515625" bestFit="1" customWidth="1"/>
    <col min="12043" max="12043" width="13" customWidth="1"/>
    <col min="12044" max="12044" width="14.42578125" customWidth="1"/>
    <col min="12045" max="12045" width="13.85546875" customWidth="1"/>
    <col min="12046" max="12046" width="14.85546875" customWidth="1"/>
    <col min="12047" max="12049" width="0" hidden="1" customWidth="1"/>
    <col min="12289" max="12289" width="15.140625" customWidth="1"/>
    <col min="12290" max="12290" width="17" customWidth="1"/>
    <col min="12291" max="12291" width="11.5703125" bestFit="1" customWidth="1"/>
    <col min="12292" max="12293" width="10.140625" bestFit="1" customWidth="1"/>
    <col min="12294" max="12298" width="9.28515625" bestFit="1" customWidth="1"/>
    <col min="12299" max="12299" width="13" customWidth="1"/>
    <col min="12300" max="12300" width="14.42578125" customWidth="1"/>
    <col min="12301" max="12301" width="13.85546875" customWidth="1"/>
    <col min="12302" max="12302" width="14.85546875" customWidth="1"/>
    <col min="12303" max="12305" width="0" hidden="1" customWidth="1"/>
    <col min="12545" max="12545" width="15.140625" customWidth="1"/>
    <col min="12546" max="12546" width="17" customWidth="1"/>
    <col min="12547" max="12547" width="11.5703125" bestFit="1" customWidth="1"/>
    <col min="12548" max="12549" width="10.140625" bestFit="1" customWidth="1"/>
    <col min="12550" max="12554" width="9.28515625" bestFit="1" customWidth="1"/>
    <col min="12555" max="12555" width="13" customWidth="1"/>
    <col min="12556" max="12556" width="14.42578125" customWidth="1"/>
    <col min="12557" max="12557" width="13.85546875" customWidth="1"/>
    <col min="12558" max="12558" width="14.85546875" customWidth="1"/>
    <col min="12559" max="12561" width="0" hidden="1" customWidth="1"/>
    <col min="12801" max="12801" width="15.140625" customWidth="1"/>
    <col min="12802" max="12802" width="17" customWidth="1"/>
    <col min="12803" max="12803" width="11.5703125" bestFit="1" customWidth="1"/>
    <col min="12804" max="12805" width="10.140625" bestFit="1" customWidth="1"/>
    <col min="12806" max="12810" width="9.28515625" bestFit="1" customWidth="1"/>
    <col min="12811" max="12811" width="13" customWidth="1"/>
    <col min="12812" max="12812" width="14.42578125" customWidth="1"/>
    <col min="12813" max="12813" width="13.85546875" customWidth="1"/>
    <col min="12814" max="12814" width="14.85546875" customWidth="1"/>
    <col min="12815" max="12817" width="0" hidden="1" customWidth="1"/>
    <col min="13057" max="13057" width="15.140625" customWidth="1"/>
    <col min="13058" max="13058" width="17" customWidth="1"/>
    <col min="13059" max="13059" width="11.5703125" bestFit="1" customWidth="1"/>
    <col min="13060" max="13061" width="10.140625" bestFit="1" customWidth="1"/>
    <col min="13062" max="13066" width="9.28515625" bestFit="1" customWidth="1"/>
    <col min="13067" max="13067" width="13" customWidth="1"/>
    <col min="13068" max="13068" width="14.42578125" customWidth="1"/>
    <col min="13069" max="13069" width="13.85546875" customWidth="1"/>
    <col min="13070" max="13070" width="14.85546875" customWidth="1"/>
    <col min="13071" max="13073" width="0" hidden="1" customWidth="1"/>
    <col min="13313" max="13313" width="15.140625" customWidth="1"/>
    <col min="13314" max="13314" width="17" customWidth="1"/>
    <col min="13315" max="13315" width="11.5703125" bestFit="1" customWidth="1"/>
    <col min="13316" max="13317" width="10.140625" bestFit="1" customWidth="1"/>
    <col min="13318" max="13322" width="9.28515625" bestFit="1" customWidth="1"/>
    <col min="13323" max="13323" width="13" customWidth="1"/>
    <col min="13324" max="13324" width="14.42578125" customWidth="1"/>
    <col min="13325" max="13325" width="13.85546875" customWidth="1"/>
    <col min="13326" max="13326" width="14.85546875" customWidth="1"/>
    <col min="13327" max="13329" width="0" hidden="1" customWidth="1"/>
    <col min="13569" max="13569" width="15.140625" customWidth="1"/>
    <col min="13570" max="13570" width="17" customWidth="1"/>
    <col min="13571" max="13571" width="11.5703125" bestFit="1" customWidth="1"/>
    <col min="13572" max="13573" width="10.140625" bestFit="1" customWidth="1"/>
    <col min="13574" max="13578" width="9.28515625" bestFit="1" customWidth="1"/>
    <col min="13579" max="13579" width="13" customWidth="1"/>
    <col min="13580" max="13580" width="14.42578125" customWidth="1"/>
    <col min="13581" max="13581" width="13.85546875" customWidth="1"/>
    <col min="13582" max="13582" width="14.85546875" customWidth="1"/>
    <col min="13583" max="13585" width="0" hidden="1" customWidth="1"/>
    <col min="13825" max="13825" width="15.140625" customWidth="1"/>
    <col min="13826" max="13826" width="17" customWidth="1"/>
    <col min="13827" max="13827" width="11.5703125" bestFit="1" customWidth="1"/>
    <col min="13828" max="13829" width="10.140625" bestFit="1" customWidth="1"/>
    <col min="13830" max="13834" width="9.28515625" bestFit="1" customWidth="1"/>
    <col min="13835" max="13835" width="13" customWidth="1"/>
    <col min="13836" max="13836" width="14.42578125" customWidth="1"/>
    <col min="13837" max="13837" width="13.85546875" customWidth="1"/>
    <col min="13838" max="13838" width="14.85546875" customWidth="1"/>
    <col min="13839" max="13841" width="0" hidden="1" customWidth="1"/>
    <col min="14081" max="14081" width="15.140625" customWidth="1"/>
    <col min="14082" max="14082" width="17" customWidth="1"/>
    <col min="14083" max="14083" width="11.5703125" bestFit="1" customWidth="1"/>
    <col min="14084" max="14085" width="10.140625" bestFit="1" customWidth="1"/>
    <col min="14086" max="14090" width="9.28515625" bestFit="1" customWidth="1"/>
    <col min="14091" max="14091" width="13" customWidth="1"/>
    <col min="14092" max="14092" width="14.42578125" customWidth="1"/>
    <col min="14093" max="14093" width="13.85546875" customWidth="1"/>
    <col min="14094" max="14094" width="14.85546875" customWidth="1"/>
    <col min="14095" max="14097" width="0" hidden="1" customWidth="1"/>
    <col min="14337" max="14337" width="15.140625" customWidth="1"/>
    <col min="14338" max="14338" width="17" customWidth="1"/>
    <col min="14339" max="14339" width="11.5703125" bestFit="1" customWidth="1"/>
    <col min="14340" max="14341" width="10.140625" bestFit="1" customWidth="1"/>
    <col min="14342" max="14346" width="9.28515625" bestFit="1" customWidth="1"/>
    <col min="14347" max="14347" width="13" customWidth="1"/>
    <col min="14348" max="14348" width="14.42578125" customWidth="1"/>
    <col min="14349" max="14349" width="13.85546875" customWidth="1"/>
    <col min="14350" max="14350" width="14.85546875" customWidth="1"/>
    <col min="14351" max="14353" width="0" hidden="1" customWidth="1"/>
    <col min="14593" max="14593" width="15.140625" customWidth="1"/>
    <col min="14594" max="14594" width="17" customWidth="1"/>
    <col min="14595" max="14595" width="11.5703125" bestFit="1" customWidth="1"/>
    <col min="14596" max="14597" width="10.140625" bestFit="1" customWidth="1"/>
    <col min="14598" max="14602" width="9.28515625" bestFit="1" customWidth="1"/>
    <col min="14603" max="14603" width="13" customWidth="1"/>
    <col min="14604" max="14604" width="14.42578125" customWidth="1"/>
    <col min="14605" max="14605" width="13.85546875" customWidth="1"/>
    <col min="14606" max="14606" width="14.85546875" customWidth="1"/>
    <col min="14607" max="14609" width="0" hidden="1" customWidth="1"/>
    <col min="14849" max="14849" width="15.140625" customWidth="1"/>
    <col min="14850" max="14850" width="17" customWidth="1"/>
    <col min="14851" max="14851" width="11.5703125" bestFit="1" customWidth="1"/>
    <col min="14852" max="14853" width="10.140625" bestFit="1" customWidth="1"/>
    <col min="14854" max="14858" width="9.28515625" bestFit="1" customWidth="1"/>
    <col min="14859" max="14859" width="13" customWidth="1"/>
    <col min="14860" max="14860" width="14.42578125" customWidth="1"/>
    <col min="14861" max="14861" width="13.85546875" customWidth="1"/>
    <col min="14862" max="14862" width="14.85546875" customWidth="1"/>
    <col min="14863" max="14865" width="0" hidden="1" customWidth="1"/>
    <col min="15105" max="15105" width="15.140625" customWidth="1"/>
    <col min="15106" max="15106" width="17" customWidth="1"/>
    <col min="15107" max="15107" width="11.5703125" bestFit="1" customWidth="1"/>
    <col min="15108" max="15109" width="10.140625" bestFit="1" customWidth="1"/>
    <col min="15110" max="15114" width="9.28515625" bestFit="1" customWidth="1"/>
    <col min="15115" max="15115" width="13" customWidth="1"/>
    <col min="15116" max="15116" width="14.42578125" customWidth="1"/>
    <col min="15117" max="15117" width="13.85546875" customWidth="1"/>
    <col min="15118" max="15118" width="14.85546875" customWidth="1"/>
    <col min="15119" max="15121" width="0" hidden="1" customWidth="1"/>
    <col min="15361" max="15361" width="15.140625" customWidth="1"/>
    <col min="15362" max="15362" width="17" customWidth="1"/>
    <col min="15363" max="15363" width="11.5703125" bestFit="1" customWidth="1"/>
    <col min="15364" max="15365" width="10.140625" bestFit="1" customWidth="1"/>
    <col min="15366" max="15370" width="9.28515625" bestFit="1" customWidth="1"/>
    <col min="15371" max="15371" width="13" customWidth="1"/>
    <col min="15372" max="15372" width="14.42578125" customWidth="1"/>
    <col min="15373" max="15373" width="13.85546875" customWidth="1"/>
    <col min="15374" max="15374" width="14.85546875" customWidth="1"/>
    <col min="15375" max="15377" width="0" hidden="1" customWidth="1"/>
    <col min="15617" max="15617" width="15.140625" customWidth="1"/>
    <col min="15618" max="15618" width="17" customWidth="1"/>
    <col min="15619" max="15619" width="11.5703125" bestFit="1" customWidth="1"/>
    <col min="15620" max="15621" width="10.140625" bestFit="1" customWidth="1"/>
    <col min="15622" max="15626" width="9.28515625" bestFit="1" customWidth="1"/>
    <col min="15627" max="15627" width="13" customWidth="1"/>
    <col min="15628" max="15628" width="14.42578125" customWidth="1"/>
    <col min="15629" max="15629" width="13.85546875" customWidth="1"/>
    <col min="15630" max="15630" width="14.85546875" customWidth="1"/>
    <col min="15631" max="15633" width="0" hidden="1" customWidth="1"/>
    <col min="15873" max="15873" width="15.140625" customWidth="1"/>
    <col min="15874" max="15874" width="17" customWidth="1"/>
    <col min="15875" max="15875" width="11.5703125" bestFit="1" customWidth="1"/>
    <col min="15876" max="15877" width="10.140625" bestFit="1" customWidth="1"/>
    <col min="15878" max="15882" width="9.28515625" bestFit="1" customWidth="1"/>
    <col min="15883" max="15883" width="13" customWidth="1"/>
    <col min="15884" max="15884" width="14.42578125" customWidth="1"/>
    <col min="15885" max="15885" width="13.85546875" customWidth="1"/>
    <col min="15886" max="15886" width="14.85546875" customWidth="1"/>
    <col min="15887" max="15889" width="0" hidden="1" customWidth="1"/>
    <col min="16129" max="16129" width="15.140625" customWidth="1"/>
    <col min="16130" max="16130" width="17" customWidth="1"/>
    <col min="16131" max="16131" width="11.5703125" bestFit="1" customWidth="1"/>
    <col min="16132" max="16133" width="10.140625" bestFit="1" customWidth="1"/>
    <col min="16134" max="16138" width="9.28515625" bestFit="1" customWidth="1"/>
    <col min="16139" max="16139" width="13" customWidth="1"/>
    <col min="16140" max="16140" width="14.42578125" customWidth="1"/>
    <col min="16141" max="16141" width="13.85546875" customWidth="1"/>
    <col min="16142" max="16142" width="14.85546875" customWidth="1"/>
    <col min="16143" max="16145" width="0" hidden="1" customWidth="1"/>
  </cols>
  <sheetData>
    <row r="1" spans="1:17" s="934" customFormat="1" ht="25.5" customHeight="1">
      <c r="A1" s="5208" t="s">
        <v>2258</v>
      </c>
      <c r="B1" s="5208"/>
      <c r="C1" s="5208"/>
      <c r="D1" s="5208"/>
      <c r="E1" s="5208"/>
      <c r="F1" s="5208"/>
      <c r="G1" s="5208"/>
      <c r="H1" s="5208"/>
      <c r="I1" s="5208"/>
      <c r="J1" s="5208"/>
      <c r="K1" s="5208"/>
      <c r="L1" s="5208"/>
      <c r="M1" s="5208"/>
      <c r="N1" s="5208"/>
    </row>
    <row r="2" spans="1:17" s="934" customFormat="1" ht="25.5" customHeight="1">
      <c r="A2" s="5209" t="s">
        <v>2259</v>
      </c>
      <c r="B2" s="5209"/>
      <c r="C2" s="5209"/>
      <c r="D2" s="5209"/>
      <c r="E2" s="5209"/>
      <c r="F2" s="5209"/>
      <c r="G2" s="5209"/>
      <c r="H2" s="5209"/>
      <c r="I2" s="5209"/>
      <c r="J2" s="5209"/>
      <c r="K2" s="5209"/>
      <c r="L2" s="5209"/>
      <c r="M2" s="5209"/>
      <c r="N2" s="5209"/>
    </row>
    <row r="3" spans="1:17" s="934" customFormat="1" ht="25.5" customHeight="1">
      <c r="A3" s="2590" t="s">
        <v>2260</v>
      </c>
      <c r="B3" s="2591"/>
      <c r="C3" s="2592"/>
      <c r="D3" s="2592"/>
      <c r="E3" s="2592"/>
      <c r="F3" s="2592"/>
      <c r="G3" s="2592"/>
      <c r="H3" s="2592"/>
      <c r="I3" s="2592"/>
      <c r="J3" s="2592"/>
      <c r="K3" s="2592"/>
      <c r="L3" s="2592"/>
      <c r="M3" s="2592"/>
      <c r="N3" s="2593" t="s">
        <v>2261</v>
      </c>
    </row>
    <row r="4" spans="1:17" s="934" customFormat="1" ht="25.5" customHeight="1">
      <c r="A4" s="2594"/>
      <c r="B4" s="2595"/>
      <c r="C4" s="2596" t="s">
        <v>408</v>
      </c>
      <c r="D4" s="2597"/>
      <c r="E4" s="2597"/>
      <c r="F4" s="2597"/>
      <c r="G4" s="2597"/>
      <c r="H4" s="2597"/>
      <c r="I4" s="2597"/>
      <c r="J4" s="2598" t="s">
        <v>410</v>
      </c>
      <c r="K4" s="2596" t="s">
        <v>95</v>
      </c>
      <c r="L4" s="2597"/>
      <c r="M4" s="2597"/>
      <c r="N4" s="2598" t="s">
        <v>96</v>
      </c>
    </row>
    <row r="5" spans="1:17" s="934" customFormat="1" ht="25.5" customHeight="1">
      <c r="A5" s="2599"/>
      <c r="B5" s="2600"/>
      <c r="C5" s="2594" t="s">
        <v>2262</v>
      </c>
      <c r="D5" s="2595"/>
      <c r="E5" s="2594" t="s">
        <v>2263</v>
      </c>
      <c r="F5" s="2595"/>
      <c r="G5" s="2601" t="s">
        <v>2264</v>
      </c>
      <c r="H5" s="2595"/>
      <c r="I5" s="2594" t="s">
        <v>2265</v>
      </c>
      <c r="J5" s="2595"/>
      <c r="K5" s="2602"/>
      <c r="L5" s="2602"/>
      <c r="M5" s="2602"/>
      <c r="N5" s="2602"/>
    </row>
    <row r="6" spans="1:17" s="934" customFormat="1" ht="25.5" customHeight="1">
      <c r="A6" s="2603" t="s">
        <v>147</v>
      </c>
      <c r="B6" s="2604" t="s">
        <v>148</v>
      </c>
      <c r="C6" s="2605" t="s">
        <v>2266</v>
      </c>
      <c r="D6" s="2606"/>
      <c r="E6" s="2605" t="s">
        <v>2267</v>
      </c>
      <c r="F6" s="2606"/>
      <c r="G6" s="2605" t="s">
        <v>949</v>
      </c>
      <c r="H6" s="2606"/>
      <c r="I6" s="2607" t="s">
        <v>2268</v>
      </c>
      <c r="J6" s="2606"/>
      <c r="K6" s="2608" t="s">
        <v>572</v>
      </c>
      <c r="L6" s="2609" t="s">
        <v>573</v>
      </c>
      <c r="M6" s="2608" t="s">
        <v>95</v>
      </c>
      <c r="N6" s="2608" t="s">
        <v>2269</v>
      </c>
    </row>
    <row r="7" spans="1:17" s="2615" customFormat="1" ht="25.5" customHeight="1">
      <c r="A7" s="2610"/>
      <c r="B7" s="2611"/>
      <c r="C7" s="2612" t="s">
        <v>572</v>
      </c>
      <c r="D7" s="2613" t="s">
        <v>573</v>
      </c>
      <c r="E7" s="2612" t="s">
        <v>572</v>
      </c>
      <c r="F7" s="2613" t="s">
        <v>573</v>
      </c>
      <c r="G7" s="2612" t="s">
        <v>572</v>
      </c>
      <c r="H7" s="2613" t="s">
        <v>573</v>
      </c>
      <c r="I7" s="2612" t="s">
        <v>572</v>
      </c>
      <c r="J7" s="2613" t="s">
        <v>573</v>
      </c>
      <c r="K7" s="2614" t="s">
        <v>561</v>
      </c>
      <c r="L7" s="2614" t="s">
        <v>562</v>
      </c>
      <c r="M7" s="2614" t="s">
        <v>96</v>
      </c>
      <c r="N7" s="2614" t="s">
        <v>2270</v>
      </c>
    </row>
    <row r="8" spans="1:17" s="2615" customFormat="1" ht="25.5" customHeight="1">
      <c r="A8" s="2607"/>
      <c r="B8" s="2616"/>
      <c r="C8" s="2617" t="s">
        <v>561</v>
      </c>
      <c r="D8" s="2618" t="s">
        <v>562</v>
      </c>
      <c r="E8" s="2617" t="s">
        <v>561</v>
      </c>
      <c r="F8" s="2618" t="s">
        <v>562</v>
      </c>
      <c r="G8" s="2617" t="s">
        <v>561</v>
      </c>
      <c r="H8" s="2618" t="s">
        <v>562</v>
      </c>
      <c r="I8" s="2617" t="s">
        <v>561</v>
      </c>
      <c r="J8" s="2618" t="s">
        <v>562</v>
      </c>
      <c r="K8" s="2619"/>
      <c r="L8" s="2619"/>
      <c r="M8" s="2619"/>
      <c r="N8" s="2619"/>
      <c r="O8" s="2615">
        <v>1433</v>
      </c>
    </row>
    <row r="9" spans="1:17" ht="25.5" customHeight="1">
      <c r="A9" s="2620" t="s">
        <v>275</v>
      </c>
      <c r="B9" s="2621" t="s">
        <v>56</v>
      </c>
      <c r="C9" s="2622">
        <f>C34+C35+C36</f>
        <v>2223917</v>
      </c>
      <c r="D9" s="2622">
        <f t="shared" ref="D9:J9" si="0">D34+D35+D36</f>
        <v>265614</v>
      </c>
      <c r="E9" s="2622">
        <f t="shared" si="0"/>
        <v>226154</v>
      </c>
      <c r="F9" s="2622">
        <f t="shared" si="0"/>
        <v>46838</v>
      </c>
      <c r="G9" s="2622">
        <f t="shared" si="0"/>
        <v>51552</v>
      </c>
      <c r="H9" s="2622">
        <f t="shared" si="0"/>
        <v>4662</v>
      </c>
      <c r="I9" s="2622">
        <f t="shared" si="0"/>
        <v>11188</v>
      </c>
      <c r="J9" s="2622">
        <f t="shared" si="0"/>
        <v>1346</v>
      </c>
      <c r="K9" s="2623">
        <f>C9+E9+G9+I9</f>
        <v>2512811</v>
      </c>
      <c r="L9" s="2623">
        <f>D9+F9+H9+J9</f>
        <v>318460</v>
      </c>
      <c r="M9" s="2623">
        <f>L9+K9</f>
        <v>2831271</v>
      </c>
      <c r="N9" s="2624">
        <f t="shared" ref="N9:N17" si="1">K9/M9*100</f>
        <v>88.752048108429037</v>
      </c>
      <c r="O9" s="792">
        <v>2763421</v>
      </c>
      <c r="P9" s="792">
        <f>M9-O9</f>
        <v>67850</v>
      </c>
      <c r="Q9" s="2625">
        <f>P9/O9</f>
        <v>2.4552900191465579E-2</v>
      </c>
    </row>
    <row r="10" spans="1:17" ht="25.5" customHeight="1">
      <c r="A10" s="2626" t="s">
        <v>642</v>
      </c>
      <c r="B10" s="2627" t="s">
        <v>58</v>
      </c>
      <c r="C10" s="2628">
        <f>C37+C38</f>
        <v>857892</v>
      </c>
      <c r="D10" s="2628">
        <f t="shared" ref="D10:J10" si="2">D37+D38</f>
        <v>205644</v>
      </c>
      <c r="E10" s="2628">
        <f t="shared" si="2"/>
        <v>71855</v>
      </c>
      <c r="F10" s="2628">
        <f t="shared" si="2"/>
        <v>24832</v>
      </c>
      <c r="G10" s="2628">
        <f t="shared" si="2"/>
        <v>33535</v>
      </c>
      <c r="H10" s="2628">
        <f t="shared" si="2"/>
        <v>6195</v>
      </c>
      <c r="I10" s="2628">
        <f t="shared" si="2"/>
        <v>3204</v>
      </c>
      <c r="J10" s="2628">
        <f t="shared" si="2"/>
        <v>783</v>
      </c>
      <c r="K10" s="2623">
        <f t="shared" ref="K10:L28" si="3">C10+E10+G10+I10</f>
        <v>966486</v>
      </c>
      <c r="L10" s="2623">
        <f t="shared" si="3"/>
        <v>237454</v>
      </c>
      <c r="M10" s="2623">
        <f t="shared" ref="M10:M29" si="4">L10+K10</f>
        <v>1203940</v>
      </c>
      <c r="N10" s="2624">
        <f t="shared" si="1"/>
        <v>80.276924099207605</v>
      </c>
      <c r="O10" s="792">
        <v>1194931</v>
      </c>
      <c r="P10" s="792">
        <f t="shared" ref="P10:P29" si="5">M10-O10</f>
        <v>9009</v>
      </c>
      <c r="Q10" s="2625">
        <f t="shared" ref="Q10:Q29" si="6">P10/O10</f>
        <v>7.5393474602299211E-3</v>
      </c>
    </row>
    <row r="11" spans="1:17" s="934" customFormat="1" ht="25.5" customHeight="1">
      <c r="A11" s="2629" t="s">
        <v>276</v>
      </c>
      <c r="B11" s="2630" t="s">
        <v>60</v>
      </c>
      <c r="C11" s="2631">
        <v>917115</v>
      </c>
      <c r="D11" s="2632">
        <v>99475</v>
      </c>
      <c r="E11" s="2632">
        <v>53589</v>
      </c>
      <c r="F11" s="2632">
        <v>13958</v>
      </c>
      <c r="G11" s="2632">
        <v>15572</v>
      </c>
      <c r="H11" s="2632">
        <v>2831</v>
      </c>
      <c r="I11" s="2632">
        <v>3402</v>
      </c>
      <c r="J11" s="2632">
        <v>360</v>
      </c>
      <c r="K11" s="2633">
        <f t="shared" si="3"/>
        <v>989678</v>
      </c>
      <c r="L11" s="2633">
        <f t="shared" si="3"/>
        <v>116624</v>
      </c>
      <c r="M11" s="2633">
        <f t="shared" si="4"/>
        <v>1106302</v>
      </c>
      <c r="N11" s="2634">
        <f t="shared" si="1"/>
        <v>89.458213037669637</v>
      </c>
      <c r="O11" s="934">
        <v>1110197</v>
      </c>
      <c r="P11" s="792">
        <f t="shared" si="5"/>
        <v>-3895</v>
      </c>
      <c r="Q11" s="2625">
        <f t="shared" si="6"/>
        <v>-3.5083863494496923E-3</v>
      </c>
    </row>
    <row r="12" spans="1:17" s="934" customFormat="1" ht="25.5" customHeight="1">
      <c r="A12" s="2629" t="s">
        <v>277</v>
      </c>
      <c r="B12" s="2630" t="s">
        <v>62</v>
      </c>
      <c r="C12" s="2631">
        <v>960627</v>
      </c>
      <c r="D12" s="2632">
        <v>58527</v>
      </c>
      <c r="E12" s="2632">
        <v>109973</v>
      </c>
      <c r="F12" s="2632">
        <v>13435</v>
      </c>
      <c r="G12" s="2632">
        <v>10591</v>
      </c>
      <c r="H12" s="2632">
        <v>1088</v>
      </c>
      <c r="I12" s="2632">
        <v>1065</v>
      </c>
      <c r="J12" s="2632">
        <v>123</v>
      </c>
      <c r="K12" s="2633">
        <f t="shared" si="3"/>
        <v>1082256</v>
      </c>
      <c r="L12" s="2633">
        <f t="shared" si="3"/>
        <v>73173</v>
      </c>
      <c r="M12" s="2633">
        <f t="shared" si="4"/>
        <v>1155429</v>
      </c>
      <c r="N12" s="2634">
        <f t="shared" si="1"/>
        <v>93.667027571577307</v>
      </c>
      <c r="O12" s="934">
        <v>1182420</v>
      </c>
      <c r="P12" s="792">
        <f t="shared" si="5"/>
        <v>-26991</v>
      </c>
      <c r="Q12" s="2625">
        <f t="shared" si="6"/>
        <v>-2.2826914294413154E-2</v>
      </c>
    </row>
    <row r="13" spans="1:17" s="934" customFormat="1" ht="25.5" customHeight="1">
      <c r="A13" s="2629" t="s">
        <v>278</v>
      </c>
      <c r="B13" s="2630" t="s">
        <v>64</v>
      </c>
      <c r="C13" s="2631">
        <v>1920188</v>
      </c>
      <c r="D13" s="2632">
        <v>275408</v>
      </c>
      <c r="E13" s="2632">
        <v>136031</v>
      </c>
      <c r="F13" s="2632">
        <v>55833</v>
      </c>
      <c r="G13" s="2632">
        <v>88024</v>
      </c>
      <c r="H13" s="2632">
        <v>4315</v>
      </c>
      <c r="I13" s="2632">
        <v>6485</v>
      </c>
      <c r="J13" s="2632">
        <v>117</v>
      </c>
      <c r="K13" s="2633">
        <f t="shared" si="3"/>
        <v>2150728</v>
      </c>
      <c r="L13" s="2633">
        <f t="shared" si="3"/>
        <v>335673</v>
      </c>
      <c r="M13" s="2633">
        <f t="shared" si="4"/>
        <v>2486401</v>
      </c>
      <c r="N13" s="2635">
        <f t="shared" si="1"/>
        <v>86.499643460568109</v>
      </c>
      <c r="O13" s="934">
        <v>2496460</v>
      </c>
      <c r="P13" s="792">
        <f t="shared" si="5"/>
        <v>-10059</v>
      </c>
      <c r="Q13" s="2625">
        <f t="shared" si="6"/>
        <v>-4.0293054965831621E-3</v>
      </c>
    </row>
    <row r="14" spans="1:17" s="934" customFormat="1" ht="25.5" customHeight="1">
      <c r="A14" s="2629" t="s">
        <v>279</v>
      </c>
      <c r="B14" s="2630" t="s">
        <v>328</v>
      </c>
      <c r="C14" s="2631">
        <v>1265324</v>
      </c>
      <c r="D14" s="2632">
        <v>108964</v>
      </c>
      <c r="E14" s="2632">
        <v>126179</v>
      </c>
      <c r="F14" s="2632">
        <v>23924</v>
      </c>
      <c r="G14" s="2632">
        <v>36103</v>
      </c>
      <c r="H14" s="2632">
        <v>3262</v>
      </c>
      <c r="I14" s="2632">
        <v>10840</v>
      </c>
      <c r="J14" s="2632">
        <v>161</v>
      </c>
      <c r="K14" s="2633">
        <f t="shared" si="3"/>
        <v>1438446</v>
      </c>
      <c r="L14" s="2633">
        <f t="shared" si="3"/>
        <v>136311</v>
      </c>
      <c r="M14" s="2633">
        <f t="shared" si="4"/>
        <v>1574757</v>
      </c>
      <c r="N14" s="2635">
        <f t="shared" si="1"/>
        <v>91.343997835856584</v>
      </c>
      <c r="O14" s="934">
        <v>1494215</v>
      </c>
      <c r="P14" s="792">
        <f t="shared" si="5"/>
        <v>80542</v>
      </c>
      <c r="Q14" s="2625">
        <f t="shared" si="6"/>
        <v>5.390255083773085E-2</v>
      </c>
    </row>
    <row r="15" spans="1:17" s="934" customFormat="1" ht="25.5" customHeight="1">
      <c r="A15" s="2629" t="s">
        <v>280</v>
      </c>
      <c r="B15" s="2630" t="s">
        <v>68</v>
      </c>
      <c r="C15" s="2631">
        <v>884866</v>
      </c>
      <c r="D15" s="2632">
        <v>84912</v>
      </c>
      <c r="E15" s="2632">
        <v>56133</v>
      </c>
      <c r="F15" s="2632">
        <v>11494</v>
      </c>
      <c r="G15" s="2632">
        <v>20894</v>
      </c>
      <c r="H15" s="2632">
        <v>1646</v>
      </c>
      <c r="I15" s="2632">
        <v>1807</v>
      </c>
      <c r="J15" s="2632">
        <v>101</v>
      </c>
      <c r="K15" s="2633">
        <f t="shared" si="3"/>
        <v>963700</v>
      </c>
      <c r="L15" s="2633">
        <f t="shared" si="3"/>
        <v>98153</v>
      </c>
      <c r="M15" s="2633">
        <f t="shared" si="4"/>
        <v>1061853</v>
      </c>
      <c r="N15" s="2635">
        <f t="shared" si="1"/>
        <v>90.756441805033276</v>
      </c>
      <c r="O15" s="934">
        <v>1074056</v>
      </c>
      <c r="P15" s="792">
        <f t="shared" si="5"/>
        <v>-12203</v>
      </c>
      <c r="Q15" s="2625">
        <f t="shared" si="6"/>
        <v>-1.1361604981490723E-2</v>
      </c>
    </row>
    <row r="16" spans="1:17" s="934" customFormat="1" ht="25.5" customHeight="1">
      <c r="A16" s="2629" t="s">
        <v>281</v>
      </c>
      <c r="B16" s="2630" t="s">
        <v>70</v>
      </c>
      <c r="C16" s="2631">
        <v>898341</v>
      </c>
      <c r="D16" s="2632">
        <v>30680</v>
      </c>
      <c r="E16" s="2632">
        <v>68735</v>
      </c>
      <c r="F16" s="2632">
        <v>6330</v>
      </c>
      <c r="G16" s="2632">
        <v>23565</v>
      </c>
      <c r="H16" s="2632">
        <v>1133</v>
      </c>
      <c r="I16" s="2632">
        <v>11919</v>
      </c>
      <c r="J16" s="2632">
        <v>190</v>
      </c>
      <c r="K16" s="2633">
        <f t="shared" si="3"/>
        <v>1002560</v>
      </c>
      <c r="L16" s="2633">
        <f t="shared" si="3"/>
        <v>38333</v>
      </c>
      <c r="M16" s="2633">
        <f t="shared" si="4"/>
        <v>1040893</v>
      </c>
      <c r="N16" s="2635">
        <f t="shared" si="1"/>
        <v>96.317296782666418</v>
      </c>
      <c r="O16" s="934">
        <v>1036155</v>
      </c>
      <c r="P16" s="792">
        <f t="shared" si="5"/>
        <v>4738</v>
      </c>
      <c r="Q16" s="2625">
        <f t="shared" si="6"/>
        <v>4.5726749376299881E-3</v>
      </c>
    </row>
    <row r="17" spans="1:17" s="934" customFormat="1" ht="25.5" customHeight="1">
      <c r="A17" s="2629" t="s">
        <v>282</v>
      </c>
      <c r="B17" s="2630" t="s">
        <v>72</v>
      </c>
      <c r="C17" s="2631">
        <v>469147</v>
      </c>
      <c r="D17" s="2632">
        <v>17107</v>
      </c>
      <c r="E17" s="2632">
        <v>14360</v>
      </c>
      <c r="F17" s="2632">
        <v>1385</v>
      </c>
      <c r="G17" s="2632">
        <v>607</v>
      </c>
      <c r="H17" s="2632">
        <v>49</v>
      </c>
      <c r="I17" s="2632">
        <v>437</v>
      </c>
      <c r="J17" s="2632">
        <v>4</v>
      </c>
      <c r="K17" s="2633">
        <f t="shared" si="3"/>
        <v>484551</v>
      </c>
      <c r="L17" s="2633">
        <f t="shared" si="3"/>
        <v>18545</v>
      </c>
      <c r="M17" s="2633">
        <f t="shared" si="4"/>
        <v>503096</v>
      </c>
      <c r="N17" s="2635">
        <f t="shared" si="1"/>
        <v>96.313824796857858</v>
      </c>
      <c r="O17" s="934">
        <v>456580</v>
      </c>
      <c r="P17" s="792">
        <f t="shared" si="5"/>
        <v>46516</v>
      </c>
      <c r="Q17" s="2625">
        <f t="shared" si="6"/>
        <v>0.10187918875114986</v>
      </c>
    </row>
    <row r="18" spans="1:17" s="934" customFormat="1" ht="25.5" customHeight="1">
      <c r="A18" s="2629" t="s">
        <v>283</v>
      </c>
      <c r="B18" s="2630" t="s">
        <v>74</v>
      </c>
      <c r="C18" s="2631">
        <v>1411609</v>
      </c>
      <c r="D18" s="2632">
        <v>85113</v>
      </c>
      <c r="E18" s="2632">
        <v>128790</v>
      </c>
      <c r="F18" s="2632">
        <v>12292</v>
      </c>
      <c r="G18" s="2632">
        <v>24336</v>
      </c>
      <c r="H18" s="2632">
        <v>1163</v>
      </c>
      <c r="I18" s="2632">
        <v>6982</v>
      </c>
      <c r="J18" s="2632">
        <v>509</v>
      </c>
      <c r="K18" s="2633">
        <f t="shared" si="3"/>
        <v>1571717</v>
      </c>
      <c r="L18" s="2633">
        <f t="shared" si="3"/>
        <v>99077</v>
      </c>
      <c r="M18" s="2633">
        <f t="shared" si="4"/>
        <v>1670794</v>
      </c>
      <c r="N18" s="2634">
        <f>K18/M18*100</f>
        <v>94.070064891303176</v>
      </c>
      <c r="O18" s="934">
        <v>1673981</v>
      </c>
      <c r="P18" s="792">
        <f t="shared" si="5"/>
        <v>-3187</v>
      </c>
      <c r="Q18" s="2625">
        <f t="shared" si="6"/>
        <v>-1.9038447867687864E-3</v>
      </c>
    </row>
    <row r="19" spans="1:17" s="934" customFormat="1" ht="25.5" customHeight="1">
      <c r="A19" s="2629" t="s">
        <v>162</v>
      </c>
      <c r="B19" s="2630" t="s">
        <v>76</v>
      </c>
      <c r="C19" s="2631">
        <v>385495</v>
      </c>
      <c r="D19" s="2632">
        <v>24090</v>
      </c>
      <c r="E19" s="2632">
        <v>27425</v>
      </c>
      <c r="F19" s="2632">
        <v>4591</v>
      </c>
      <c r="G19" s="2632">
        <v>4428</v>
      </c>
      <c r="H19" s="2632">
        <v>284</v>
      </c>
      <c r="I19" s="2632">
        <v>243</v>
      </c>
      <c r="J19" s="2632">
        <v>28</v>
      </c>
      <c r="K19" s="2633">
        <f t="shared" si="3"/>
        <v>417591</v>
      </c>
      <c r="L19" s="2633">
        <f t="shared" si="3"/>
        <v>28993</v>
      </c>
      <c r="M19" s="2633">
        <f t="shared" si="4"/>
        <v>446584</v>
      </c>
      <c r="N19" s="2635">
        <f t="shared" ref="N19:N29" si="7">K19/M19*100</f>
        <v>93.50782831449402</v>
      </c>
      <c r="O19" s="934">
        <v>387739</v>
      </c>
      <c r="P19" s="792">
        <f t="shared" si="5"/>
        <v>58845</v>
      </c>
      <c r="Q19" s="2625">
        <f t="shared" si="6"/>
        <v>0.15176446011363315</v>
      </c>
    </row>
    <row r="20" spans="1:17" s="934" customFormat="1" ht="25.5" customHeight="1">
      <c r="A20" s="2629" t="s">
        <v>77</v>
      </c>
      <c r="B20" s="2630" t="s">
        <v>78</v>
      </c>
      <c r="C20" s="2631">
        <v>623000</v>
      </c>
      <c r="D20" s="2632">
        <v>62807</v>
      </c>
      <c r="E20" s="2632">
        <v>128611</v>
      </c>
      <c r="F20" s="2632">
        <v>22003</v>
      </c>
      <c r="G20" s="2632">
        <v>9713</v>
      </c>
      <c r="H20" s="2632">
        <v>1201</v>
      </c>
      <c r="I20" s="2632">
        <v>7373</v>
      </c>
      <c r="J20" s="2632">
        <v>572</v>
      </c>
      <c r="K20" s="2633">
        <f t="shared" si="3"/>
        <v>768697</v>
      </c>
      <c r="L20" s="2633">
        <f t="shared" si="3"/>
        <v>86583</v>
      </c>
      <c r="M20" s="2633">
        <f t="shared" si="4"/>
        <v>855280</v>
      </c>
      <c r="N20" s="2635">
        <f t="shared" si="7"/>
        <v>89.876648582920211</v>
      </c>
      <c r="O20" s="934">
        <v>852171</v>
      </c>
      <c r="P20" s="792">
        <f t="shared" si="5"/>
        <v>3109</v>
      </c>
      <c r="Q20" s="2625">
        <f t="shared" si="6"/>
        <v>3.6483287978586456E-3</v>
      </c>
    </row>
    <row r="21" spans="1:17" s="934" customFormat="1" ht="25.5" customHeight="1">
      <c r="A21" s="2629" t="s">
        <v>79</v>
      </c>
      <c r="B21" s="2630" t="s">
        <v>329</v>
      </c>
      <c r="C21" s="2631">
        <v>642173</v>
      </c>
      <c r="D21" s="2632">
        <v>54252</v>
      </c>
      <c r="E21" s="2632">
        <v>35955</v>
      </c>
      <c r="F21" s="2632">
        <v>6489</v>
      </c>
      <c r="G21" s="2632">
        <v>18681</v>
      </c>
      <c r="H21" s="2632">
        <v>963</v>
      </c>
      <c r="I21" s="2632">
        <v>3250</v>
      </c>
      <c r="J21" s="2632">
        <v>148</v>
      </c>
      <c r="K21" s="2633">
        <f t="shared" si="3"/>
        <v>700059</v>
      </c>
      <c r="L21" s="2633">
        <f t="shared" si="3"/>
        <v>61852</v>
      </c>
      <c r="M21" s="2633">
        <f t="shared" si="4"/>
        <v>761911</v>
      </c>
      <c r="N21" s="2635">
        <f t="shared" si="7"/>
        <v>91.881991466194862</v>
      </c>
      <c r="O21" s="934">
        <v>726688</v>
      </c>
      <c r="P21" s="792">
        <f t="shared" si="5"/>
        <v>35223</v>
      </c>
      <c r="Q21" s="2625">
        <f t="shared" si="6"/>
        <v>4.8470595358668371E-2</v>
      </c>
    </row>
    <row r="22" spans="1:17" s="934" customFormat="1" ht="25.5" customHeight="1">
      <c r="A22" s="2629" t="s">
        <v>285</v>
      </c>
      <c r="B22" s="2630" t="s">
        <v>82</v>
      </c>
      <c r="C22" s="2631">
        <v>399477</v>
      </c>
      <c r="D22" s="2632">
        <v>35501</v>
      </c>
      <c r="E22" s="2632">
        <v>49798</v>
      </c>
      <c r="F22" s="2632">
        <v>7986</v>
      </c>
      <c r="G22" s="2632">
        <v>2321</v>
      </c>
      <c r="H22" s="2632">
        <v>176</v>
      </c>
      <c r="I22" s="2632">
        <v>2759</v>
      </c>
      <c r="J22" s="2632">
        <v>278</v>
      </c>
      <c r="K22" s="2633">
        <f t="shared" si="3"/>
        <v>454355</v>
      </c>
      <c r="L22" s="2633">
        <f t="shared" si="3"/>
        <v>43941</v>
      </c>
      <c r="M22" s="2633">
        <f t="shared" si="4"/>
        <v>498296</v>
      </c>
      <c r="N22" s="2635">
        <f t="shared" si="7"/>
        <v>91.181747395122585</v>
      </c>
      <c r="O22" s="934">
        <v>529063</v>
      </c>
      <c r="P22" s="792">
        <f t="shared" si="5"/>
        <v>-30767</v>
      </c>
      <c r="Q22" s="2625">
        <f t="shared" si="6"/>
        <v>-5.8153754845831213E-2</v>
      </c>
    </row>
    <row r="23" spans="1:17" s="934" customFormat="1" ht="25.5" customHeight="1">
      <c r="A23" s="2629" t="s">
        <v>286</v>
      </c>
      <c r="B23" s="2630" t="s">
        <v>84</v>
      </c>
      <c r="C23" s="2631">
        <v>1455565</v>
      </c>
      <c r="D23" s="2632">
        <v>113940</v>
      </c>
      <c r="E23" s="2632">
        <v>110239</v>
      </c>
      <c r="F23" s="2632">
        <v>12982</v>
      </c>
      <c r="G23" s="2632">
        <v>18589</v>
      </c>
      <c r="H23" s="2632">
        <v>2054</v>
      </c>
      <c r="I23" s="2632">
        <v>8200</v>
      </c>
      <c r="J23" s="2632">
        <v>799</v>
      </c>
      <c r="K23" s="2633">
        <f t="shared" si="3"/>
        <v>1592593</v>
      </c>
      <c r="L23" s="2633">
        <f t="shared" si="3"/>
        <v>129775</v>
      </c>
      <c r="M23" s="2633">
        <f t="shared" si="4"/>
        <v>1722368</v>
      </c>
      <c r="N23" s="2635">
        <f t="shared" si="7"/>
        <v>92.465315193965509</v>
      </c>
      <c r="O23" s="934">
        <v>1680067</v>
      </c>
      <c r="P23" s="792">
        <f t="shared" si="5"/>
        <v>42301</v>
      </c>
      <c r="Q23" s="2625">
        <f t="shared" si="6"/>
        <v>2.5178162537565465E-2</v>
      </c>
    </row>
    <row r="24" spans="1:17" s="934" customFormat="1" ht="25.5" customHeight="1">
      <c r="A24" s="2629" t="s">
        <v>287</v>
      </c>
      <c r="B24" s="2630" t="s">
        <v>330</v>
      </c>
      <c r="C24" s="2631">
        <v>525129</v>
      </c>
      <c r="D24" s="2632">
        <v>75989</v>
      </c>
      <c r="E24" s="2632">
        <v>42412</v>
      </c>
      <c r="F24" s="2632">
        <v>9568</v>
      </c>
      <c r="G24" s="2632">
        <v>12899</v>
      </c>
      <c r="H24" s="2632">
        <v>1499</v>
      </c>
      <c r="I24" s="2632">
        <v>1636</v>
      </c>
      <c r="J24" s="2632">
        <v>118</v>
      </c>
      <c r="K24" s="2633">
        <f t="shared" si="3"/>
        <v>582076</v>
      </c>
      <c r="L24" s="2633">
        <f t="shared" si="3"/>
        <v>87174</v>
      </c>
      <c r="M24" s="2633">
        <f t="shared" si="4"/>
        <v>669250</v>
      </c>
      <c r="N24" s="2635">
        <f t="shared" si="7"/>
        <v>86.974374299589101</v>
      </c>
      <c r="O24" s="934">
        <v>591004</v>
      </c>
      <c r="P24" s="792">
        <f t="shared" si="5"/>
        <v>78246</v>
      </c>
      <c r="Q24" s="2625">
        <f t="shared" si="6"/>
        <v>0.13239504301155322</v>
      </c>
    </row>
    <row r="25" spans="1:17" s="934" customFormat="1" ht="25.5" customHeight="1">
      <c r="A25" s="2629" t="s">
        <v>288</v>
      </c>
      <c r="B25" s="2630" t="s">
        <v>88</v>
      </c>
      <c r="C25" s="2631">
        <v>583268</v>
      </c>
      <c r="D25" s="2632">
        <v>25187</v>
      </c>
      <c r="E25" s="2632">
        <v>49935</v>
      </c>
      <c r="F25" s="2632">
        <v>4700</v>
      </c>
      <c r="G25" s="2632">
        <v>10813</v>
      </c>
      <c r="H25" s="2632">
        <v>521</v>
      </c>
      <c r="I25" s="2632">
        <v>1780</v>
      </c>
      <c r="J25" s="2632">
        <v>57</v>
      </c>
      <c r="K25" s="2633">
        <f t="shared" si="3"/>
        <v>645796</v>
      </c>
      <c r="L25" s="2633">
        <f t="shared" si="3"/>
        <v>30465</v>
      </c>
      <c r="M25" s="2633">
        <f t="shared" si="4"/>
        <v>676261</v>
      </c>
      <c r="N25" s="2635">
        <f t="shared" si="7"/>
        <v>95.495082519914661</v>
      </c>
      <c r="O25" s="934">
        <v>666093</v>
      </c>
      <c r="P25" s="792">
        <f t="shared" si="5"/>
        <v>10168</v>
      </c>
      <c r="Q25" s="2625">
        <f t="shared" si="6"/>
        <v>1.526513564922616E-2</v>
      </c>
    </row>
    <row r="26" spans="1:17" s="934" customFormat="1" ht="25.5" customHeight="1">
      <c r="A26" s="2629" t="s">
        <v>289</v>
      </c>
      <c r="B26" s="2630" t="s">
        <v>90</v>
      </c>
      <c r="C26" s="2631">
        <v>383350</v>
      </c>
      <c r="D26" s="2632">
        <v>48316</v>
      </c>
      <c r="E26" s="2632">
        <v>45171</v>
      </c>
      <c r="F26" s="2632">
        <v>12778</v>
      </c>
      <c r="G26" s="2632">
        <v>14406</v>
      </c>
      <c r="H26" s="2632">
        <v>763</v>
      </c>
      <c r="I26" s="2632">
        <v>1568</v>
      </c>
      <c r="J26" s="2632">
        <v>52</v>
      </c>
      <c r="K26" s="2633">
        <f t="shared" si="3"/>
        <v>444495</v>
      </c>
      <c r="L26" s="2633">
        <f t="shared" si="3"/>
        <v>61909</v>
      </c>
      <c r="M26" s="2633">
        <f t="shared" si="4"/>
        <v>506404</v>
      </c>
      <c r="N26" s="2635">
        <f t="shared" si="7"/>
        <v>87.774780609947783</v>
      </c>
      <c r="O26" s="934">
        <v>498357</v>
      </c>
      <c r="P26" s="792">
        <f t="shared" si="5"/>
        <v>8047</v>
      </c>
      <c r="Q26" s="2625">
        <f t="shared" si="6"/>
        <v>1.6147059236651638E-2</v>
      </c>
    </row>
    <row r="27" spans="1:17" s="934" customFormat="1" ht="25.5" customHeight="1">
      <c r="A27" s="2636" t="s">
        <v>290</v>
      </c>
      <c r="B27" s="2637" t="s">
        <v>92</v>
      </c>
      <c r="C27" s="2638">
        <v>244947</v>
      </c>
      <c r="D27" s="2639">
        <v>15170</v>
      </c>
      <c r="E27" s="2639">
        <v>28460</v>
      </c>
      <c r="F27" s="2639">
        <v>2460</v>
      </c>
      <c r="G27" s="2639">
        <v>5486</v>
      </c>
      <c r="H27" s="2639">
        <v>190</v>
      </c>
      <c r="I27" s="2639">
        <v>2169</v>
      </c>
      <c r="J27" s="2639">
        <v>34</v>
      </c>
      <c r="K27" s="2633">
        <f t="shared" si="3"/>
        <v>281062</v>
      </c>
      <c r="L27" s="2633">
        <f t="shared" si="3"/>
        <v>17854</v>
      </c>
      <c r="M27" s="2640">
        <f t="shared" si="4"/>
        <v>298916</v>
      </c>
      <c r="N27" s="2635">
        <f t="shared" si="7"/>
        <v>94.027084532109356</v>
      </c>
      <c r="O27" s="934">
        <v>301970</v>
      </c>
      <c r="P27" s="792">
        <f t="shared" si="5"/>
        <v>-3054</v>
      </c>
      <c r="Q27" s="2625">
        <f t="shared" si="6"/>
        <v>-1.0113587442461172E-2</v>
      </c>
    </row>
    <row r="28" spans="1:17" s="934" customFormat="1" ht="25.5" customHeight="1" thickBot="1">
      <c r="A28" s="2641" t="s">
        <v>93</v>
      </c>
      <c r="B28" s="2642" t="s">
        <v>94</v>
      </c>
      <c r="C28" s="2643">
        <v>151449</v>
      </c>
      <c r="D28" s="2644">
        <v>2722</v>
      </c>
      <c r="E28" s="2644">
        <v>32993</v>
      </c>
      <c r="F28" s="2644">
        <v>1170</v>
      </c>
      <c r="G28" s="2644">
        <v>0</v>
      </c>
      <c r="H28" s="2644">
        <v>0</v>
      </c>
      <c r="I28" s="2644">
        <v>1547</v>
      </c>
      <c r="J28" s="2645">
        <v>41</v>
      </c>
      <c r="K28" s="2633">
        <f t="shared" si="3"/>
        <v>185989</v>
      </c>
      <c r="L28" s="2633">
        <f t="shared" si="3"/>
        <v>3933</v>
      </c>
      <c r="M28" s="2646">
        <f t="shared" si="4"/>
        <v>189922</v>
      </c>
      <c r="N28" s="2647">
        <f t="shared" si="7"/>
        <v>97.929149861522106</v>
      </c>
      <c r="O28" s="934">
        <v>165909</v>
      </c>
      <c r="P28" s="792">
        <f t="shared" si="5"/>
        <v>24013</v>
      </c>
      <c r="Q28" s="2625">
        <f t="shared" si="6"/>
        <v>0.14473596971833957</v>
      </c>
    </row>
    <row r="29" spans="1:17" s="934" customFormat="1" ht="25.5" customHeight="1">
      <c r="A29" s="2648" t="s">
        <v>291</v>
      </c>
      <c r="B29" s="2649" t="s">
        <v>96</v>
      </c>
      <c r="C29" s="2650">
        <f t="shared" ref="C29:L29" si="8">SUM(C9:C28)</f>
        <v>17202879</v>
      </c>
      <c r="D29" s="2650">
        <f t="shared" si="8"/>
        <v>1689418</v>
      </c>
      <c r="E29" s="2650">
        <f t="shared" si="8"/>
        <v>1542798</v>
      </c>
      <c r="F29" s="2650">
        <f t="shared" si="8"/>
        <v>295048</v>
      </c>
      <c r="G29" s="2650">
        <f t="shared" si="8"/>
        <v>402115</v>
      </c>
      <c r="H29" s="2651">
        <f t="shared" si="8"/>
        <v>33995</v>
      </c>
      <c r="I29" s="2651">
        <f t="shared" si="8"/>
        <v>87854</v>
      </c>
      <c r="J29" s="2651">
        <f t="shared" si="8"/>
        <v>5821</v>
      </c>
      <c r="K29" s="2651">
        <f t="shared" si="8"/>
        <v>19235646</v>
      </c>
      <c r="L29" s="2651">
        <f t="shared" si="8"/>
        <v>2024282</v>
      </c>
      <c r="M29" s="2651">
        <f t="shared" si="4"/>
        <v>21259928</v>
      </c>
      <c r="N29" s="2652">
        <f t="shared" si="7"/>
        <v>90.478415543081809</v>
      </c>
      <c r="O29" s="934">
        <v>20881477</v>
      </c>
      <c r="P29" s="792">
        <f t="shared" si="5"/>
        <v>378451</v>
      </c>
      <c r="Q29" s="2625">
        <f t="shared" si="6"/>
        <v>1.8123765861964649E-2</v>
      </c>
    </row>
    <row r="30" spans="1:17" ht="25.5" hidden="1" customHeight="1">
      <c r="A30" s="2653"/>
      <c r="B30" s="2654"/>
      <c r="C30" s="2654"/>
      <c r="D30" s="2654"/>
      <c r="E30" s="2654"/>
      <c r="F30" s="2654"/>
      <c r="G30" s="2654"/>
      <c r="H30" s="2654"/>
      <c r="I30" s="2654"/>
      <c r="J30" s="2654"/>
      <c r="K30" s="2654"/>
      <c r="L30" s="2654"/>
      <c r="M30" s="2654"/>
      <c r="N30" s="2654"/>
      <c r="O30" s="792"/>
      <c r="P30" s="792"/>
      <c r="Q30" s="792"/>
    </row>
    <row r="31" spans="1:17" ht="25.5" hidden="1" customHeight="1">
      <c r="A31" s="792"/>
      <c r="B31" s="792"/>
      <c r="C31" s="792"/>
      <c r="D31" s="792"/>
      <c r="E31" s="792"/>
      <c r="F31" s="792"/>
      <c r="G31" s="792"/>
      <c r="H31" s="792"/>
      <c r="I31" s="792"/>
      <c r="J31" s="792"/>
      <c r="K31" s="792"/>
      <c r="L31" s="792"/>
      <c r="M31" s="792"/>
      <c r="N31" s="792"/>
      <c r="O31" s="792"/>
      <c r="P31" s="792"/>
      <c r="Q31" s="792"/>
    </row>
    <row r="32" spans="1:17" ht="25.5" hidden="1" customHeight="1">
      <c r="A32" s="792"/>
      <c r="B32" s="792"/>
      <c r="C32" s="792"/>
      <c r="D32" s="792"/>
      <c r="E32" s="792"/>
      <c r="F32" s="792"/>
      <c r="G32" s="792"/>
      <c r="H32" s="792"/>
      <c r="I32" s="792"/>
      <c r="J32" s="792"/>
      <c r="K32" s="792"/>
      <c r="L32" s="792"/>
      <c r="M32" s="2655"/>
      <c r="N32" s="792"/>
      <c r="O32" s="792"/>
      <c r="P32" s="792"/>
      <c r="Q32" s="792"/>
    </row>
    <row r="33" spans="1:14" ht="25.5" hidden="1" customHeight="1">
      <c r="A33" s="792"/>
      <c r="B33" s="792"/>
      <c r="C33" s="792"/>
      <c r="D33" s="792"/>
      <c r="E33" s="792"/>
      <c r="F33" s="792"/>
      <c r="G33" s="792"/>
      <c r="H33" s="792"/>
      <c r="I33" s="792"/>
      <c r="J33" s="792"/>
      <c r="K33" s="792"/>
      <c r="L33" s="792"/>
      <c r="M33" s="792"/>
      <c r="N33" s="792"/>
    </row>
    <row r="34" spans="1:14" s="934" customFormat="1" ht="25.5" hidden="1" customHeight="1">
      <c r="A34" s="2656" t="s">
        <v>275</v>
      </c>
      <c r="B34" s="2657" t="s">
        <v>56</v>
      </c>
      <c r="C34" s="2658">
        <v>2164330</v>
      </c>
      <c r="D34" s="2633">
        <v>262427</v>
      </c>
      <c r="E34" s="2633">
        <v>223568</v>
      </c>
      <c r="F34" s="2633">
        <v>46727</v>
      </c>
      <c r="G34" s="2633">
        <v>51443</v>
      </c>
      <c r="H34" s="2633">
        <v>4662</v>
      </c>
      <c r="I34" s="2633">
        <v>11188</v>
      </c>
      <c r="J34" s="2633">
        <v>1346</v>
      </c>
      <c r="K34" s="2633">
        <f t="shared" ref="K34:L38" si="9">C34+E34+G34+I34</f>
        <v>2450529</v>
      </c>
      <c r="L34" s="2633">
        <f t="shared" si="9"/>
        <v>315162</v>
      </c>
      <c r="M34" s="2633">
        <f>L34+K34</f>
        <v>2765691</v>
      </c>
      <c r="N34" s="2634">
        <f>K34/M34*100</f>
        <v>88.60458380925418</v>
      </c>
    </row>
    <row r="35" spans="1:14" ht="25.5" hidden="1" customHeight="1">
      <c r="A35" s="2626" t="s">
        <v>2271</v>
      </c>
      <c r="B35" s="2627"/>
      <c r="C35" s="2628">
        <v>31071</v>
      </c>
      <c r="D35" s="2659">
        <v>1040</v>
      </c>
      <c r="E35" s="2659">
        <v>2586</v>
      </c>
      <c r="F35" s="2659">
        <v>111</v>
      </c>
      <c r="G35" s="2659">
        <v>109</v>
      </c>
      <c r="H35" s="2659">
        <v>0</v>
      </c>
      <c r="I35" s="2659">
        <v>0</v>
      </c>
      <c r="J35" s="2659">
        <v>0</v>
      </c>
      <c r="K35" s="2623">
        <f t="shared" si="9"/>
        <v>33766</v>
      </c>
      <c r="L35" s="2623">
        <f t="shared" si="9"/>
        <v>1151</v>
      </c>
      <c r="M35" s="2623">
        <f>L35+K35</f>
        <v>34917</v>
      </c>
      <c r="N35" s="2624">
        <f>K35/M35*100</f>
        <v>96.703611421370681</v>
      </c>
    </row>
    <row r="36" spans="1:14" ht="25.5" hidden="1" customHeight="1">
      <c r="A36" s="2626" t="s">
        <v>2272</v>
      </c>
      <c r="B36" s="2627"/>
      <c r="C36" s="2628">
        <v>28516</v>
      </c>
      <c r="D36" s="2659">
        <v>2147</v>
      </c>
      <c r="E36" s="2659">
        <v>0</v>
      </c>
      <c r="F36" s="2659">
        <v>0</v>
      </c>
      <c r="G36" s="2659">
        <v>0</v>
      </c>
      <c r="H36" s="2659">
        <v>0</v>
      </c>
      <c r="I36" s="2659">
        <v>0</v>
      </c>
      <c r="J36" s="2659">
        <v>0</v>
      </c>
      <c r="K36" s="2623">
        <f t="shared" si="9"/>
        <v>28516</v>
      </c>
      <c r="L36" s="2623">
        <f t="shared" si="9"/>
        <v>2147</v>
      </c>
      <c r="M36" s="2623">
        <f>L36+K36</f>
        <v>30663</v>
      </c>
      <c r="N36" s="2624">
        <f>K36/M36*100</f>
        <v>92.998075856895937</v>
      </c>
    </row>
    <row r="37" spans="1:14" s="934" customFormat="1" ht="25.5" hidden="1" customHeight="1">
      <c r="A37" s="2629" t="s">
        <v>642</v>
      </c>
      <c r="B37" s="2630" t="s">
        <v>58</v>
      </c>
      <c r="C37" s="2631">
        <v>854601</v>
      </c>
      <c r="D37" s="2632">
        <v>202992</v>
      </c>
      <c r="E37" s="2632">
        <v>63314</v>
      </c>
      <c r="F37" s="2632">
        <v>20121</v>
      </c>
      <c r="G37" s="2632">
        <v>33522</v>
      </c>
      <c r="H37" s="2632">
        <v>6164</v>
      </c>
      <c r="I37" s="2632">
        <v>3204</v>
      </c>
      <c r="J37" s="2632">
        <v>783</v>
      </c>
      <c r="K37" s="2633">
        <f t="shared" si="9"/>
        <v>954641</v>
      </c>
      <c r="L37" s="2633">
        <f t="shared" si="9"/>
        <v>230060</v>
      </c>
      <c r="M37" s="2633">
        <f>L37+K37</f>
        <v>1184701</v>
      </c>
      <c r="N37" s="2634">
        <f>K37/M37*100</f>
        <v>80.580754131211165</v>
      </c>
    </row>
    <row r="38" spans="1:14" ht="25.5" hidden="1" customHeight="1">
      <c r="A38" s="2660" t="s">
        <v>2273</v>
      </c>
      <c r="B38" s="792"/>
      <c r="C38" s="792">
        <v>3291</v>
      </c>
      <c r="D38" s="792">
        <v>2652</v>
      </c>
      <c r="E38" s="792">
        <v>8541</v>
      </c>
      <c r="F38" s="792">
        <v>4711</v>
      </c>
      <c r="G38" s="2661">
        <v>13</v>
      </c>
      <c r="H38" s="2661">
        <v>31</v>
      </c>
      <c r="I38" s="2661">
        <v>0</v>
      </c>
      <c r="J38" s="2661">
        <v>0</v>
      </c>
      <c r="K38" s="2661">
        <f t="shared" si="9"/>
        <v>11845</v>
      </c>
      <c r="L38" s="2661">
        <f t="shared" si="9"/>
        <v>7394</v>
      </c>
      <c r="M38" s="2661">
        <f>L38+K38</f>
        <v>19239</v>
      </c>
      <c r="N38" s="2662">
        <f>K38/M38*100</f>
        <v>61.567649046208231</v>
      </c>
    </row>
    <row r="39" spans="1:14" ht="25.5" hidden="1" customHeight="1">
      <c r="A39" s="792"/>
      <c r="B39" s="792"/>
      <c r="C39" s="792"/>
      <c r="D39" s="792"/>
      <c r="E39" s="792"/>
      <c r="F39" s="792"/>
      <c r="G39" s="792"/>
      <c r="H39" s="792"/>
      <c r="I39" s="792"/>
      <c r="J39" s="792"/>
      <c r="K39" s="792"/>
      <c r="L39" s="792"/>
      <c r="M39" s="792"/>
      <c r="N39" s="792"/>
    </row>
    <row r="40" spans="1:14" ht="25.5" customHeight="1">
      <c r="A40" s="792"/>
      <c r="B40" s="792"/>
      <c r="C40" s="792"/>
      <c r="D40" s="792"/>
      <c r="E40" s="792"/>
      <c r="F40" s="792"/>
      <c r="G40" s="792"/>
      <c r="H40" s="792"/>
      <c r="I40" s="792"/>
      <c r="J40" s="792"/>
      <c r="K40" s="792"/>
      <c r="L40" s="792"/>
      <c r="M40" s="792"/>
      <c r="N40" s="792"/>
    </row>
  </sheetData>
  <mergeCells count="2">
    <mergeCell ref="A1:N1"/>
    <mergeCell ref="A2:N2"/>
  </mergeCells>
  <pageMargins left="0.70866141732283472" right="0.70866141732283472" top="0.74803149606299213" bottom="0.74803149606299213" header="0.31496062992125984" footer="0.31496062992125984"/>
  <pageSetup paperSize="9" scale="66" orientation="landscape"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C0F82-DCD2-49A6-9A5C-5C01A83065BA}">
  <dimension ref="A1:K30"/>
  <sheetViews>
    <sheetView showGridLines="0" zoomScaleNormal="100" workbookViewId="0">
      <selection activeCell="A29" sqref="A29"/>
    </sheetView>
  </sheetViews>
  <sheetFormatPr defaultRowHeight="15"/>
  <cols>
    <col min="1" max="1" width="13.140625" style="110" customWidth="1"/>
    <col min="2" max="2" width="12" style="110" customWidth="1"/>
    <col min="3" max="3" width="9.42578125" style="110" customWidth="1"/>
    <col min="4" max="4" width="4.28515625" style="110" customWidth="1"/>
    <col min="5" max="5" width="6.7109375" style="110" customWidth="1"/>
    <col min="6" max="6" width="4.28515625" style="110" customWidth="1"/>
    <col min="7" max="7" width="6.7109375" style="110" customWidth="1"/>
    <col min="8" max="8" width="4.28515625" style="110" customWidth="1"/>
    <col min="9" max="9" width="6.28515625" style="110" customWidth="1"/>
    <col min="10" max="10" width="4.28515625" style="110" customWidth="1"/>
    <col min="11" max="11" width="6.7109375" style="110" customWidth="1"/>
    <col min="12" max="256" width="9.140625" style="110"/>
    <col min="257" max="257" width="13.140625" style="110" customWidth="1"/>
    <col min="258" max="258" width="12" style="110" customWidth="1"/>
    <col min="259" max="259" width="9.42578125" style="110" customWidth="1"/>
    <col min="260" max="260" width="4.28515625" style="110" customWidth="1"/>
    <col min="261" max="261" width="6.7109375" style="110" customWidth="1"/>
    <col min="262" max="262" width="4.28515625" style="110" customWidth="1"/>
    <col min="263" max="263" width="6.7109375" style="110" customWidth="1"/>
    <col min="264" max="264" width="4.28515625" style="110" customWidth="1"/>
    <col min="265" max="265" width="6.28515625" style="110" customWidth="1"/>
    <col min="266" max="266" width="4.28515625" style="110" customWidth="1"/>
    <col min="267" max="267" width="6.7109375" style="110" customWidth="1"/>
    <col min="268" max="512" width="9.140625" style="110"/>
    <col min="513" max="513" width="13.140625" style="110" customWidth="1"/>
    <col min="514" max="514" width="12" style="110" customWidth="1"/>
    <col min="515" max="515" width="9.42578125" style="110" customWidth="1"/>
    <col min="516" max="516" width="4.28515625" style="110" customWidth="1"/>
    <col min="517" max="517" width="6.7109375" style="110" customWidth="1"/>
    <col min="518" max="518" width="4.28515625" style="110" customWidth="1"/>
    <col min="519" max="519" width="6.7109375" style="110" customWidth="1"/>
    <col min="520" max="520" width="4.28515625" style="110" customWidth="1"/>
    <col min="521" max="521" width="6.28515625" style="110" customWidth="1"/>
    <col min="522" max="522" width="4.28515625" style="110" customWidth="1"/>
    <col min="523" max="523" width="6.7109375" style="110" customWidth="1"/>
    <col min="524" max="768" width="9.140625" style="110"/>
    <col min="769" max="769" width="13.140625" style="110" customWidth="1"/>
    <col min="770" max="770" width="12" style="110" customWidth="1"/>
    <col min="771" max="771" width="9.42578125" style="110" customWidth="1"/>
    <col min="772" max="772" width="4.28515625" style="110" customWidth="1"/>
    <col min="773" max="773" width="6.7109375" style="110" customWidth="1"/>
    <col min="774" max="774" width="4.28515625" style="110" customWidth="1"/>
    <col min="775" max="775" width="6.7109375" style="110" customWidth="1"/>
    <col min="776" max="776" width="4.28515625" style="110" customWidth="1"/>
    <col min="777" max="777" width="6.28515625" style="110" customWidth="1"/>
    <col min="778" max="778" width="4.28515625" style="110" customWidth="1"/>
    <col min="779" max="779" width="6.7109375" style="110" customWidth="1"/>
    <col min="780" max="1024" width="9.140625" style="110"/>
    <col min="1025" max="1025" width="13.140625" style="110" customWidth="1"/>
    <col min="1026" max="1026" width="12" style="110" customWidth="1"/>
    <col min="1027" max="1027" width="9.42578125" style="110" customWidth="1"/>
    <col min="1028" max="1028" width="4.28515625" style="110" customWidth="1"/>
    <col min="1029" max="1029" width="6.7109375" style="110" customWidth="1"/>
    <col min="1030" max="1030" width="4.28515625" style="110" customWidth="1"/>
    <col min="1031" max="1031" width="6.7109375" style="110" customWidth="1"/>
    <col min="1032" max="1032" width="4.28515625" style="110" customWidth="1"/>
    <col min="1033" max="1033" width="6.28515625" style="110" customWidth="1"/>
    <col min="1034" max="1034" width="4.28515625" style="110" customWidth="1"/>
    <col min="1035" max="1035" width="6.7109375" style="110" customWidth="1"/>
    <col min="1036" max="1280" width="9.140625" style="110"/>
    <col min="1281" max="1281" width="13.140625" style="110" customWidth="1"/>
    <col min="1282" max="1282" width="12" style="110" customWidth="1"/>
    <col min="1283" max="1283" width="9.42578125" style="110" customWidth="1"/>
    <col min="1284" max="1284" width="4.28515625" style="110" customWidth="1"/>
    <col min="1285" max="1285" width="6.7109375" style="110" customWidth="1"/>
    <col min="1286" max="1286" width="4.28515625" style="110" customWidth="1"/>
    <col min="1287" max="1287" width="6.7109375" style="110" customWidth="1"/>
    <col min="1288" max="1288" width="4.28515625" style="110" customWidth="1"/>
    <col min="1289" max="1289" width="6.28515625" style="110" customWidth="1"/>
    <col min="1290" max="1290" width="4.28515625" style="110" customWidth="1"/>
    <col min="1291" max="1291" width="6.7109375" style="110" customWidth="1"/>
    <col min="1292" max="1536" width="9.140625" style="110"/>
    <col min="1537" max="1537" width="13.140625" style="110" customWidth="1"/>
    <col min="1538" max="1538" width="12" style="110" customWidth="1"/>
    <col min="1539" max="1539" width="9.42578125" style="110" customWidth="1"/>
    <col min="1540" max="1540" width="4.28515625" style="110" customWidth="1"/>
    <col min="1541" max="1541" width="6.7109375" style="110" customWidth="1"/>
    <col min="1542" max="1542" width="4.28515625" style="110" customWidth="1"/>
    <col min="1543" max="1543" width="6.7109375" style="110" customWidth="1"/>
    <col min="1544" max="1544" width="4.28515625" style="110" customWidth="1"/>
    <col min="1545" max="1545" width="6.28515625" style="110" customWidth="1"/>
    <col min="1546" max="1546" width="4.28515625" style="110" customWidth="1"/>
    <col min="1547" max="1547" width="6.7109375" style="110" customWidth="1"/>
    <col min="1548" max="1792" width="9.140625" style="110"/>
    <col min="1793" max="1793" width="13.140625" style="110" customWidth="1"/>
    <col min="1794" max="1794" width="12" style="110" customWidth="1"/>
    <col min="1795" max="1795" width="9.42578125" style="110" customWidth="1"/>
    <col min="1796" max="1796" width="4.28515625" style="110" customWidth="1"/>
    <col min="1797" max="1797" width="6.7109375" style="110" customWidth="1"/>
    <col min="1798" max="1798" width="4.28515625" style="110" customWidth="1"/>
    <col min="1799" max="1799" width="6.7109375" style="110" customWidth="1"/>
    <col min="1800" max="1800" width="4.28515625" style="110" customWidth="1"/>
    <col min="1801" max="1801" width="6.28515625" style="110" customWidth="1"/>
    <col min="1802" max="1802" width="4.28515625" style="110" customWidth="1"/>
    <col min="1803" max="1803" width="6.7109375" style="110" customWidth="1"/>
    <col min="1804" max="2048" width="9.140625" style="110"/>
    <col min="2049" max="2049" width="13.140625" style="110" customWidth="1"/>
    <col min="2050" max="2050" width="12" style="110" customWidth="1"/>
    <col min="2051" max="2051" width="9.42578125" style="110" customWidth="1"/>
    <col min="2052" max="2052" width="4.28515625" style="110" customWidth="1"/>
    <col min="2053" max="2053" width="6.7109375" style="110" customWidth="1"/>
    <col min="2054" max="2054" width="4.28515625" style="110" customWidth="1"/>
    <col min="2055" max="2055" width="6.7109375" style="110" customWidth="1"/>
    <col min="2056" max="2056" width="4.28515625" style="110" customWidth="1"/>
    <col min="2057" max="2057" width="6.28515625" style="110" customWidth="1"/>
    <col min="2058" max="2058" width="4.28515625" style="110" customWidth="1"/>
    <col min="2059" max="2059" width="6.7109375" style="110" customWidth="1"/>
    <col min="2060" max="2304" width="9.140625" style="110"/>
    <col min="2305" max="2305" width="13.140625" style="110" customWidth="1"/>
    <col min="2306" max="2306" width="12" style="110" customWidth="1"/>
    <col min="2307" max="2307" width="9.42578125" style="110" customWidth="1"/>
    <col min="2308" max="2308" width="4.28515625" style="110" customWidth="1"/>
    <col min="2309" max="2309" width="6.7109375" style="110" customWidth="1"/>
    <col min="2310" max="2310" width="4.28515625" style="110" customWidth="1"/>
    <col min="2311" max="2311" width="6.7109375" style="110" customWidth="1"/>
    <col min="2312" max="2312" width="4.28515625" style="110" customWidth="1"/>
    <col min="2313" max="2313" width="6.28515625" style="110" customWidth="1"/>
    <col min="2314" max="2314" width="4.28515625" style="110" customWidth="1"/>
    <col min="2315" max="2315" width="6.7109375" style="110" customWidth="1"/>
    <col min="2316" max="2560" width="9.140625" style="110"/>
    <col min="2561" max="2561" width="13.140625" style="110" customWidth="1"/>
    <col min="2562" max="2562" width="12" style="110" customWidth="1"/>
    <col min="2563" max="2563" width="9.42578125" style="110" customWidth="1"/>
    <col min="2564" max="2564" width="4.28515625" style="110" customWidth="1"/>
    <col min="2565" max="2565" width="6.7109375" style="110" customWidth="1"/>
    <col min="2566" max="2566" width="4.28515625" style="110" customWidth="1"/>
    <col min="2567" max="2567" width="6.7109375" style="110" customWidth="1"/>
    <col min="2568" max="2568" width="4.28515625" style="110" customWidth="1"/>
    <col min="2569" max="2569" width="6.28515625" style="110" customWidth="1"/>
    <col min="2570" max="2570" width="4.28515625" style="110" customWidth="1"/>
    <col min="2571" max="2571" width="6.7109375" style="110" customWidth="1"/>
    <col min="2572" max="2816" width="9.140625" style="110"/>
    <col min="2817" max="2817" width="13.140625" style="110" customWidth="1"/>
    <col min="2818" max="2818" width="12" style="110" customWidth="1"/>
    <col min="2819" max="2819" width="9.42578125" style="110" customWidth="1"/>
    <col min="2820" max="2820" width="4.28515625" style="110" customWidth="1"/>
    <col min="2821" max="2821" width="6.7109375" style="110" customWidth="1"/>
    <col min="2822" max="2822" width="4.28515625" style="110" customWidth="1"/>
    <col min="2823" max="2823" width="6.7109375" style="110" customWidth="1"/>
    <col min="2824" max="2824" width="4.28515625" style="110" customWidth="1"/>
    <col min="2825" max="2825" width="6.28515625" style="110" customWidth="1"/>
    <col min="2826" max="2826" width="4.28515625" style="110" customWidth="1"/>
    <col min="2827" max="2827" width="6.7109375" style="110" customWidth="1"/>
    <col min="2828" max="3072" width="9.140625" style="110"/>
    <col min="3073" max="3073" width="13.140625" style="110" customWidth="1"/>
    <col min="3074" max="3074" width="12" style="110" customWidth="1"/>
    <col min="3075" max="3075" width="9.42578125" style="110" customWidth="1"/>
    <col min="3076" max="3076" width="4.28515625" style="110" customWidth="1"/>
    <col min="3077" max="3077" width="6.7109375" style="110" customWidth="1"/>
    <col min="3078" max="3078" width="4.28515625" style="110" customWidth="1"/>
    <col min="3079" max="3079" width="6.7109375" style="110" customWidth="1"/>
    <col min="3080" max="3080" width="4.28515625" style="110" customWidth="1"/>
    <col min="3081" max="3081" width="6.28515625" style="110" customWidth="1"/>
    <col min="3082" max="3082" width="4.28515625" style="110" customWidth="1"/>
    <col min="3083" max="3083" width="6.7109375" style="110" customWidth="1"/>
    <col min="3084" max="3328" width="9.140625" style="110"/>
    <col min="3329" max="3329" width="13.140625" style="110" customWidth="1"/>
    <col min="3330" max="3330" width="12" style="110" customWidth="1"/>
    <col min="3331" max="3331" width="9.42578125" style="110" customWidth="1"/>
    <col min="3332" max="3332" width="4.28515625" style="110" customWidth="1"/>
    <col min="3333" max="3333" width="6.7109375" style="110" customWidth="1"/>
    <col min="3334" max="3334" width="4.28515625" style="110" customWidth="1"/>
    <col min="3335" max="3335" width="6.7109375" style="110" customWidth="1"/>
    <col min="3336" max="3336" width="4.28515625" style="110" customWidth="1"/>
    <col min="3337" max="3337" width="6.28515625" style="110" customWidth="1"/>
    <col min="3338" max="3338" width="4.28515625" style="110" customWidth="1"/>
    <col min="3339" max="3339" width="6.7109375" style="110" customWidth="1"/>
    <col min="3340" max="3584" width="9.140625" style="110"/>
    <col min="3585" max="3585" width="13.140625" style="110" customWidth="1"/>
    <col min="3586" max="3586" width="12" style="110" customWidth="1"/>
    <col min="3587" max="3587" width="9.42578125" style="110" customWidth="1"/>
    <col min="3588" max="3588" width="4.28515625" style="110" customWidth="1"/>
    <col min="3589" max="3589" width="6.7109375" style="110" customWidth="1"/>
    <col min="3590" max="3590" width="4.28515625" style="110" customWidth="1"/>
    <col min="3591" max="3591" width="6.7109375" style="110" customWidth="1"/>
    <col min="3592" max="3592" width="4.28515625" style="110" customWidth="1"/>
    <col min="3593" max="3593" width="6.28515625" style="110" customWidth="1"/>
    <col min="3594" max="3594" width="4.28515625" style="110" customWidth="1"/>
    <col min="3595" max="3595" width="6.7109375" style="110" customWidth="1"/>
    <col min="3596" max="3840" width="9.140625" style="110"/>
    <col min="3841" max="3841" width="13.140625" style="110" customWidth="1"/>
    <col min="3842" max="3842" width="12" style="110" customWidth="1"/>
    <col min="3843" max="3843" width="9.42578125" style="110" customWidth="1"/>
    <col min="3844" max="3844" width="4.28515625" style="110" customWidth="1"/>
    <col min="3845" max="3845" width="6.7109375" style="110" customWidth="1"/>
    <col min="3846" max="3846" width="4.28515625" style="110" customWidth="1"/>
    <col min="3847" max="3847" width="6.7109375" style="110" customWidth="1"/>
    <col min="3848" max="3848" width="4.28515625" style="110" customWidth="1"/>
    <col min="3849" max="3849" width="6.28515625" style="110" customWidth="1"/>
    <col min="3850" max="3850" width="4.28515625" style="110" customWidth="1"/>
    <col min="3851" max="3851" width="6.7109375" style="110" customWidth="1"/>
    <col min="3852" max="4096" width="9.140625" style="110"/>
    <col min="4097" max="4097" width="13.140625" style="110" customWidth="1"/>
    <col min="4098" max="4098" width="12" style="110" customWidth="1"/>
    <col min="4099" max="4099" width="9.42578125" style="110" customWidth="1"/>
    <col min="4100" max="4100" width="4.28515625" style="110" customWidth="1"/>
    <col min="4101" max="4101" width="6.7109375" style="110" customWidth="1"/>
    <col min="4102" max="4102" width="4.28515625" style="110" customWidth="1"/>
    <col min="4103" max="4103" width="6.7109375" style="110" customWidth="1"/>
    <col min="4104" max="4104" width="4.28515625" style="110" customWidth="1"/>
    <col min="4105" max="4105" width="6.28515625" style="110" customWidth="1"/>
    <col min="4106" max="4106" width="4.28515625" style="110" customWidth="1"/>
    <col min="4107" max="4107" width="6.7109375" style="110" customWidth="1"/>
    <col min="4108" max="4352" width="9.140625" style="110"/>
    <col min="4353" max="4353" width="13.140625" style="110" customWidth="1"/>
    <col min="4354" max="4354" width="12" style="110" customWidth="1"/>
    <col min="4355" max="4355" width="9.42578125" style="110" customWidth="1"/>
    <col min="4356" max="4356" width="4.28515625" style="110" customWidth="1"/>
    <col min="4357" max="4357" width="6.7109375" style="110" customWidth="1"/>
    <col min="4358" max="4358" width="4.28515625" style="110" customWidth="1"/>
    <col min="4359" max="4359" width="6.7109375" style="110" customWidth="1"/>
    <col min="4360" max="4360" width="4.28515625" style="110" customWidth="1"/>
    <col min="4361" max="4361" width="6.28515625" style="110" customWidth="1"/>
    <col min="4362" max="4362" width="4.28515625" style="110" customWidth="1"/>
    <col min="4363" max="4363" width="6.7109375" style="110" customWidth="1"/>
    <col min="4364" max="4608" width="9.140625" style="110"/>
    <col min="4609" max="4609" width="13.140625" style="110" customWidth="1"/>
    <col min="4610" max="4610" width="12" style="110" customWidth="1"/>
    <col min="4611" max="4611" width="9.42578125" style="110" customWidth="1"/>
    <col min="4612" max="4612" width="4.28515625" style="110" customWidth="1"/>
    <col min="4613" max="4613" width="6.7109375" style="110" customWidth="1"/>
    <col min="4614" max="4614" width="4.28515625" style="110" customWidth="1"/>
    <col min="4615" max="4615" width="6.7109375" style="110" customWidth="1"/>
    <col min="4616" max="4616" width="4.28515625" style="110" customWidth="1"/>
    <col min="4617" max="4617" width="6.28515625" style="110" customWidth="1"/>
    <col min="4618" max="4618" width="4.28515625" style="110" customWidth="1"/>
    <col min="4619" max="4619" width="6.7109375" style="110" customWidth="1"/>
    <col min="4620" max="4864" width="9.140625" style="110"/>
    <col min="4865" max="4865" width="13.140625" style="110" customWidth="1"/>
    <col min="4866" max="4866" width="12" style="110" customWidth="1"/>
    <col min="4867" max="4867" width="9.42578125" style="110" customWidth="1"/>
    <col min="4868" max="4868" width="4.28515625" style="110" customWidth="1"/>
    <col min="4869" max="4869" width="6.7109375" style="110" customWidth="1"/>
    <col min="4870" max="4870" width="4.28515625" style="110" customWidth="1"/>
    <col min="4871" max="4871" width="6.7109375" style="110" customWidth="1"/>
    <col min="4872" max="4872" width="4.28515625" style="110" customWidth="1"/>
    <col min="4873" max="4873" width="6.28515625" style="110" customWidth="1"/>
    <col min="4874" max="4874" width="4.28515625" style="110" customWidth="1"/>
    <col min="4875" max="4875" width="6.7109375" style="110" customWidth="1"/>
    <col min="4876" max="5120" width="9.140625" style="110"/>
    <col min="5121" max="5121" width="13.140625" style="110" customWidth="1"/>
    <col min="5122" max="5122" width="12" style="110" customWidth="1"/>
    <col min="5123" max="5123" width="9.42578125" style="110" customWidth="1"/>
    <col min="5124" max="5124" width="4.28515625" style="110" customWidth="1"/>
    <col min="5125" max="5125" width="6.7109375" style="110" customWidth="1"/>
    <col min="5126" max="5126" width="4.28515625" style="110" customWidth="1"/>
    <col min="5127" max="5127" width="6.7109375" style="110" customWidth="1"/>
    <col min="5128" max="5128" width="4.28515625" style="110" customWidth="1"/>
    <col min="5129" max="5129" width="6.28515625" style="110" customWidth="1"/>
    <col min="5130" max="5130" width="4.28515625" style="110" customWidth="1"/>
    <col min="5131" max="5131" width="6.7109375" style="110" customWidth="1"/>
    <col min="5132" max="5376" width="9.140625" style="110"/>
    <col min="5377" max="5377" width="13.140625" style="110" customWidth="1"/>
    <col min="5378" max="5378" width="12" style="110" customWidth="1"/>
    <col min="5379" max="5379" width="9.42578125" style="110" customWidth="1"/>
    <col min="5380" max="5380" width="4.28515625" style="110" customWidth="1"/>
    <col min="5381" max="5381" width="6.7109375" style="110" customWidth="1"/>
    <col min="5382" max="5382" width="4.28515625" style="110" customWidth="1"/>
    <col min="5383" max="5383" width="6.7109375" style="110" customWidth="1"/>
    <col min="5384" max="5384" width="4.28515625" style="110" customWidth="1"/>
    <col min="5385" max="5385" width="6.28515625" style="110" customWidth="1"/>
    <col min="5386" max="5386" width="4.28515625" style="110" customWidth="1"/>
    <col min="5387" max="5387" width="6.7109375" style="110" customWidth="1"/>
    <col min="5388" max="5632" width="9.140625" style="110"/>
    <col min="5633" max="5633" width="13.140625" style="110" customWidth="1"/>
    <col min="5634" max="5634" width="12" style="110" customWidth="1"/>
    <col min="5635" max="5635" width="9.42578125" style="110" customWidth="1"/>
    <col min="5636" max="5636" width="4.28515625" style="110" customWidth="1"/>
    <col min="5637" max="5637" width="6.7109375" style="110" customWidth="1"/>
    <col min="5638" max="5638" width="4.28515625" style="110" customWidth="1"/>
    <col min="5639" max="5639" width="6.7109375" style="110" customWidth="1"/>
    <col min="5640" max="5640" width="4.28515625" style="110" customWidth="1"/>
    <col min="5641" max="5641" width="6.28515625" style="110" customWidth="1"/>
    <col min="5642" max="5642" width="4.28515625" style="110" customWidth="1"/>
    <col min="5643" max="5643" width="6.7109375" style="110" customWidth="1"/>
    <col min="5644" max="5888" width="9.140625" style="110"/>
    <col min="5889" max="5889" width="13.140625" style="110" customWidth="1"/>
    <col min="5890" max="5890" width="12" style="110" customWidth="1"/>
    <col min="5891" max="5891" width="9.42578125" style="110" customWidth="1"/>
    <col min="5892" max="5892" width="4.28515625" style="110" customWidth="1"/>
    <col min="5893" max="5893" width="6.7109375" style="110" customWidth="1"/>
    <col min="5894" max="5894" width="4.28515625" style="110" customWidth="1"/>
    <col min="5895" max="5895" width="6.7109375" style="110" customWidth="1"/>
    <col min="5896" max="5896" width="4.28515625" style="110" customWidth="1"/>
    <col min="5897" max="5897" width="6.28515625" style="110" customWidth="1"/>
    <col min="5898" max="5898" width="4.28515625" style="110" customWidth="1"/>
    <col min="5899" max="5899" width="6.7109375" style="110" customWidth="1"/>
    <col min="5900" max="6144" width="9.140625" style="110"/>
    <col min="6145" max="6145" width="13.140625" style="110" customWidth="1"/>
    <col min="6146" max="6146" width="12" style="110" customWidth="1"/>
    <col min="6147" max="6147" width="9.42578125" style="110" customWidth="1"/>
    <col min="6148" max="6148" width="4.28515625" style="110" customWidth="1"/>
    <col min="6149" max="6149" width="6.7109375" style="110" customWidth="1"/>
    <col min="6150" max="6150" width="4.28515625" style="110" customWidth="1"/>
    <col min="6151" max="6151" width="6.7109375" style="110" customWidth="1"/>
    <col min="6152" max="6152" width="4.28515625" style="110" customWidth="1"/>
    <col min="6153" max="6153" width="6.28515625" style="110" customWidth="1"/>
    <col min="6154" max="6154" width="4.28515625" style="110" customWidth="1"/>
    <col min="6155" max="6155" width="6.7109375" style="110" customWidth="1"/>
    <col min="6156" max="6400" width="9.140625" style="110"/>
    <col min="6401" max="6401" width="13.140625" style="110" customWidth="1"/>
    <col min="6402" max="6402" width="12" style="110" customWidth="1"/>
    <col min="6403" max="6403" width="9.42578125" style="110" customWidth="1"/>
    <col min="6404" max="6404" width="4.28515625" style="110" customWidth="1"/>
    <col min="6405" max="6405" width="6.7109375" style="110" customWidth="1"/>
    <col min="6406" max="6406" width="4.28515625" style="110" customWidth="1"/>
    <col min="6407" max="6407" width="6.7109375" style="110" customWidth="1"/>
    <col min="6408" max="6408" width="4.28515625" style="110" customWidth="1"/>
    <col min="6409" max="6409" width="6.28515625" style="110" customWidth="1"/>
    <col min="6410" max="6410" width="4.28515625" style="110" customWidth="1"/>
    <col min="6411" max="6411" width="6.7109375" style="110" customWidth="1"/>
    <col min="6412" max="6656" width="9.140625" style="110"/>
    <col min="6657" max="6657" width="13.140625" style="110" customWidth="1"/>
    <col min="6658" max="6658" width="12" style="110" customWidth="1"/>
    <col min="6659" max="6659" width="9.42578125" style="110" customWidth="1"/>
    <col min="6660" max="6660" width="4.28515625" style="110" customWidth="1"/>
    <col min="6661" max="6661" width="6.7109375" style="110" customWidth="1"/>
    <col min="6662" max="6662" width="4.28515625" style="110" customWidth="1"/>
    <col min="6663" max="6663" width="6.7109375" style="110" customWidth="1"/>
    <col min="6664" max="6664" width="4.28515625" style="110" customWidth="1"/>
    <col min="6665" max="6665" width="6.28515625" style="110" customWidth="1"/>
    <col min="6666" max="6666" width="4.28515625" style="110" customWidth="1"/>
    <col min="6667" max="6667" width="6.7109375" style="110" customWidth="1"/>
    <col min="6668" max="6912" width="9.140625" style="110"/>
    <col min="6913" max="6913" width="13.140625" style="110" customWidth="1"/>
    <col min="6914" max="6914" width="12" style="110" customWidth="1"/>
    <col min="6915" max="6915" width="9.42578125" style="110" customWidth="1"/>
    <col min="6916" max="6916" width="4.28515625" style="110" customWidth="1"/>
    <col min="6917" max="6917" width="6.7109375" style="110" customWidth="1"/>
    <col min="6918" max="6918" width="4.28515625" style="110" customWidth="1"/>
    <col min="6919" max="6919" width="6.7109375" style="110" customWidth="1"/>
    <col min="6920" max="6920" width="4.28515625" style="110" customWidth="1"/>
    <col min="6921" max="6921" width="6.28515625" style="110" customWidth="1"/>
    <col min="6922" max="6922" width="4.28515625" style="110" customWidth="1"/>
    <col min="6923" max="6923" width="6.7109375" style="110" customWidth="1"/>
    <col min="6924" max="7168" width="9.140625" style="110"/>
    <col min="7169" max="7169" width="13.140625" style="110" customWidth="1"/>
    <col min="7170" max="7170" width="12" style="110" customWidth="1"/>
    <col min="7171" max="7171" width="9.42578125" style="110" customWidth="1"/>
    <col min="7172" max="7172" width="4.28515625" style="110" customWidth="1"/>
    <col min="7173" max="7173" width="6.7109375" style="110" customWidth="1"/>
    <col min="7174" max="7174" width="4.28515625" style="110" customWidth="1"/>
    <col min="7175" max="7175" width="6.7109375" style="110" customWidth="1"/>
    <col min="7176" max="7176" width="4.28515625" style="110" customWidth="1"/>
    <col min="7177" max="7177" width="6.28515625" style="110" customWidth="1"/>
    <col min="7178" max="7178" width="4.28515625" style="110" customWidth="1"/>
    <col min="7179" max="7179" width="6.7109375" style="110" customWidth="1"/>
    <col min="7180" max="7424" width="9.140625" style="110"/>
    <col min="7425" max="7425" width="13.140625" style="110" customWidth="1"/>
    <col min="7426" max="7426" width="12" style="110" customWidth="1"/>
    <col min="7427" max="7427" width="9.42578125" style="110" customWidth="1"/>
    <col min="7428" max="7428" width="4.28515625" style="110" customWidth="1"/>
    <col min="7429" max="7429" width="6.7109375" style="110" customWidth="1"/>
    <col min="7430" max="7430" width="4.28515625" style="110" customWidth="1"/>
    <col min="7431" max="7431" width="6.7109375" style="110" customWidth="1"/>
    <col min="7432" max="7432" width="4.28515625" style="110" customWidth="1"/>
    <col min="7433" max="7433" width="6.28515625" style="110" customWidth="1"/>
    <col min="7434" max="7434" width="4.28515625" style="110" customWidth="1"/>
    <col min="7435" max="7435" width="6.7109375" style="110" customWidth="1"/>
    <col min="7436" max="7680" width="9.140625" style="110"/>
    <col min="7681" max="7681" width="13.140625" style="110" customWidth="1"/>
    <col min="7682" max="7682" width="12" style="110" customWidth="1"/>
    <col min="7683" max="7683" width="9.42578125" style="110" customWidth="1"/>
    <col min="7684" max="7684" width="4.28515625" style="110" customWidth="1"/>
    <col min="7685" max="7685" width="6.7109375" style="110" customWidth="1"/>
    <col min="7686" max="7686" width="4.28515625" style="110" customWidth="1"/>
    <col min="7687" max="7687" width="6.7109375" style="110" customWidth="1"/>
    <col min="7688" max="7688" width="4.28515625" style="110" customWidth="1"/>
    <col min="7689" max="7689" width="6.28515625" style="110" customWidth="1"/>
    <col min="7690" max="7690" width="4.28515625" style="110" customWidth="1"/>
    <col min="7691" max="7691" width="6.7109375" style="110" customWidth="1"/>
    <col min="7692" max="7936" width="9.140625" style="110"/>
    <col min="7937" max="7937" width="13.140625" style="110" customWidth="1"/>
    <col min="7938" max="7938" width="12" style="110" customWidth="1"/>
    <col min="7939" max="7939" width="9.42578125" style="110" customWidth="1"/>
    <col min="7940" max="7940" width="4.28515625" style="110" customWidth="1"/>
    <col min="7941" max="7941" width="6.7109375" style="110" customWidth="1"/>
    <col min="7942" max="7942" width="4.28515625" style="110" customWidth="1"/>
    <col min="7943" max="7943" width="6.7109375" style="110" customWidth="1"/>
    <col min="7944" max="7944" width="4.28515625" style="110" customWidth="1"/>
    <col min="7945" max="7945" width="6.28515625" style="110" customWidth="1"/>
    <col min="7946" max="7946" width="4.28515625" style="110" customWidth="1"/>
    <col min="7947" max="7947" width="6.7109375" style="110" customWidth="1"/>
    <col min="7948" max="8192" width="9.140625" style="110"/>
    <col min="8193" max="8193" width="13.140625" style="110" customWidth="1"/>
    <col min="8194" max="8194" width="12" style="110" customWidth="1"/>
    <col min="8195" max="8195" width="9.42578125" style="110" customWidth="1"/>
    <col min="8196" max="8196" width="4.28515625" style="110" customWidth="1"/>
    <col min="8197" max="8197" width="6.7109375" style="110" customWidth="1"/>
    <col min="8198" max="8198" width="4.28515625" style="110" customWidth="1"/>
    <col min="8199" max="8199" width="6.7109375" style="110" customWidth="1"/>
    <col min="8200" max="8200" width="4.28515625" style="110" customWidth="1"/>
    <col min="8201" max="8201" width="6.28515625" style="110" customWidth="1"/>
    <col min="8202" max="8202" width="4.28515625" style="110" customWidth="1"/>
    <col min="8203" max="8203" width="6.7109375" style="110" customWidth="1"/>
    <col min="8204" max="8448" width="9.140625" style="110"/>
    <col min="8449" max="8449" width="13.140625" style="110" customWidth="1"/>
    <col min="8450" max="8450" width="12" style="110" customWidth="1"/>
    <col min="8451" max="8451" width="9.42578125" style="110" customWidth="1"/>
    <col min="8452" max="8452" width="4.28515625" style="110" customWidth="1"/>
    <col min="8453" max="8453" width="6.7109375" style="110" customWidth="1"/>
    <col min="8454" max="8454" width="4.28515625" style="110" customWidth="1"/>
    <col min="8455" max="8455" width="6.7109375" style="110" customWidth="1"/>
    <col min="8456" max="8456" width="4.28515625" style="110" customWidth="1"/>
    <col min="8457" max="8457" width="6.28515625" style="110" customWidth="1"/>
    <col min="8458" max="8458" width="4.28515625" style="110" customWidth="1"/>
    <col min="8459" max="8459" width="6.7109375" style="110" customWidth="1"/>
    <col min="8460" max="8704" width="9.140625" style="110"/>
    <col min="8705" max="8705" width="13.140625" style="110" customWidth="1"/>
    <col min="8706" max="8706" width="12" style="110" customWidth="1"/>
    <col min="8707" max="8707" width="9.42578125" style="110" customWidth="1"/>
    <col min="8708" max="8708" width="4.28515625" style="110" customWidth="1"/>
    <col min="8709" max="8709" width="6.7109375" style="110" customWidth="1"/>
    <col min="8710" max="8710" width="4.28515625" style="110" customWidth="1"/>
    <col min="8711" max="8711" width="6.7109375" style="110" customWidth="1"/>
    <col min="8712" max="8712" width="4.28515625" style="110" customWidth="1"/>
    <col min="8713" max="8713" width="6.28515625" style="110" customWidth="1"/>
    <col min="8714" max="8714" width="4.28515625" style="110" customWidth="1"/>
    <col min="8715" max="8715" width="6.7109375" style="110" customWidth="1"/>
    <col min="8716" max="8960" width="9.140625" style="110"/>
    <col min="8961" max="8961" width="13.140625" style="110" customWidth="1"/>
    <col min="8962" max="8962" width="12" style="110" customWidth="1"/>
    <col min="8963" max="8963" width="9.42578125" style="110" customWidth="1"/>
    <col min="8964" max="8964" width="4.28515625" style="110" customWidth="1"/>
    <col min="8965" max="8965" width="6.7109375" style="110" customWidth="1"/>
    <col min="8966" max="8966" width="4.28515625" style="110" customWidth="1"/>
    <col min="8967" max="8967" width="6.7109375" style="110" customWidth="1"/>
    <col min="8968" max="8968" width="4.28515625" style="110" customWidth="1"/>
    <col min="8969" max="8969" width="6.28515625" style="110" customWidth="1"/>
    <col min="8970" max="8970" width="4.28515625" style="110" customWidth="1"/>
    <col min="8971" max="8971" width="6.7109375" style="110" customWidth="1"/>
    <col min="8972" max="9216" width="9.140625" style="110"/>
    <col min="9217" max="9217" width="13.140625" style="110" customWidth="1"/>
    <col min="9218" max="9218" width="12" style="110" customWidth="1"/>
    <col min="9219" max="9219" width="9.42578125" style="110" customWidth="1"/>
    <col min="9220" max="9220" width="4.28515625" style="110" customWidth="1"/>
    <col min="9221" max="9221" width="6.7109375" style="110" customWidth="1"/>
    <col min="9222" max="9222" width="4.28515625" style="110" customWidth="1"/>
    <col min="9223" max="9223" width="6.7109375" style="110" customWidth="1"/>
    <col min="9224" max="9224" width="4.28515625" style="110" customWidth="1"/>
    <col min="9225" max="9225" width="6.28515625" style="110" customWidth="1"/>
    <col min="9226" max="9226" width="4.28515625" style="110" customWidth="1"/>
    <col min="9227" max="9227" width="6.7109375" style="110" customWidth="1"/>
    <col min="9228" max="9472" width="9.140625" style="110"/>
    <col min="9473" max="9473" width="13.140625" style="110" customWidth="1"/>
    <col min="9474" max="9474" width="12" style="110" customWidth="1"/>
    <col min="9475" max="9475" width="9.42578125" style="110" customWidth="1"/>
    <col min="9476" max="9476" width="4.28515625" style="110" customWidth="1"/>
    <col min="9477" max="9477" width="6.7109375" style="110" customWidth="1"/>
    <col min="9478" max="9478" width="4.28515625" style="110" customWidth="1"/>
    <col min="9479" max="9479" width="6.7109375" style="110" customWidth="1"/>
    <col min="9480" max="9480" width="4.28515625" style="110" customWidth="1"/>
    <col min="9481" max="9481" width="6.28515625" style="110" customWidth="1"/>
    <col min="9482" max="9482" width="4.28515625" style="110" customWidth="1"/>
    <col min="9483" max="9483" width="6.7109375" style="110" customWidth="1"/>
    <col min="9484" max="9728" width="9.140625" style="110"/>
    <col min="9729" max="9729" width="13.140625" style="110" customWidth="1"/>
    <col min="9730" max="9730" width="12" style="110" customWidth="1"/>
    <col min="9731" max="9731" width="9.42578125" style="110" customWidth="1"/>
    <col min="9732" max="9732" width="4.28515625" style="110" customWidth="1"/>
    <col min="9733" max="9733" width="6.7109375" style="110" customWidth="1"/>
    <col min="9734" max="9734" width="4.28515625" style="110" customWidth="1"/>
    <col min="9735" max="9735" width="6.7109375" style="110" customWidth="1"/>
    <col min="9736" max="9736" width="4.28515625" style="110" customWidth="1"/>
    <col min="9737" max="9737" width="6.28515625" style="110" customWidth="1"/>
    <col min="9738" max="9738" width="4.28515625" style="110" customWidth="1"/>
    <col min="9739" max="9739" width="6.7109375" style="110" customWidth="1"/>
    <col min="9740" max="9984" width="9.140625" style="110"/>
    <col min="9985" max="9985" width="13.140625" style="110" customWidth="1"/>
    <col min="9986" max="9986" width="12" style="110" customWidth="1"/>
    <col min="9987" max="9987" width="9.42578125" style="110" customWidth="1"/>
    <col min="9988" max="9988" width="4.28515625" style="110" customWidth="1"/>
    <col min="9989" max="9989" width="6.7109375" style="110" customWidth="1"/>
    <col min="9990" max="9990" width="4.28515625" style="110" customWidth="1"/>
    <col min="9991" max="9991" width="6.7109375" style="110" customWidth="1"/>
    <col min="9992" max="9992" width="4.28515625" style="110" customWidth="1"/>
    <col min="9993" max="9993" width="6.28515625" style="110" customWidth="1"/>
    <col min="9994" max="9994" width="4.28515625" style="110" customWidth="1"/>
    <col min="9995" max="9995" width="6.7109375" style="110" customWidth="1"/>
    <col min="9996" max="10240" width="9.140625" style="110"/>
    <col min="10241" max="10241" width="13.140625" style="110" customWidth="1"/>
    <col min="10242" max="10242" width="12" style="110" customWidth="1"/>
    <col min="10243" max="10243" width="9.42578125" style="110" customWidth="1"/>
    <col min="10244" max="10244" width="4.28515625" style="110" customWidth="1"/>
    <col min="10245" max="10245" width="6.7109375" style="110" customWidth="1"/>
    <col min="10246" max="10246" width="4.28515625" style="110" customWidth="1"/>
    <col min="10247" max="10247" width="6.7109375" style="110" customWidth="1"/>
    <col min="10248" max="10248" width="4.28515625" style="110" customWidth="1"/>
    <col min="10249" max="10249" width="6.28515625" style="110" customWidth="1"/>
    <col min="10250" max="10250" width="4.28515625" style="110" customWidth="1"/>
    <col min="10251" max="10251" width="6.7109375" style="110" customWidth="1"/>
    <col min="10252" max="10496" width="9.140625" style="110"/>
    <col min="10497" max="10497" width="13.140625" style="110" customWidth="1"/>
    <col min="10498" max="10498" width="12" style="110" customWidth="1"/>
    <col min="10499" max="10499" width="9.42578125" style="110" customWidth="1"/>
    <col min="10500" max="10500" width="4.28515625" style="110" customWidth="1"/>
    <col min="10501" max="10501" width="6.7109375" style="110" customWidth="1"/>
    <col min="10502" max="10502" width="4.28515625" style="110" customWidth="1"/>
    <col min="10503" max="10503" width="6.7109375" style="110" customWidth="1"/>
    <col min="10504" max="10504" width="4.28515625" style="110" customWidth="1"/>
    <col min="10505" max="10505" width="6.28515625" style="110" customWidth="1"/>
    <col min="10506" max="10506" width="4.28515625" style="110" customWidth="1"/>
    <col min="10507" max="10507" width="6.7109375" style="110" customWidth="1"/>
    <col min="10508" max="10752" width="9.140625" style="110"/>
    <col min="10753" max="10753" width="13.140625" style="110" customWidth="1"/>
    <col min="10754" max="10754" width="12" style="110" customWidth="1"/>
    <col min="10755" max="10755" width="9.42578125" style="110" customWidth="1"/>
    <col min="10756" max="10756" width="4.28515625" style="110" customWidth="1"/>
    <col min="10757" max="10757" width="6.7109375" style="110" customWidth="1"/>
    <col min="10758" max="10758" width="4.28515625" style="110" customWidth="1"/>
    <col min="10759" max="10759" width="6.7109375" style="110" customWidth="1"/>
    <col min="10760" max="10760" width="4.28515625" style="110" customWidth="1"/>
    <col min="10761" max="10761" width="6.28515625" style="110" customWidth="1"/>
    <col min="10762" max="10762" width="4.28515625" style="110" customWidth="1"/>
    <col min="10763" max="10763" width="6.7109375" style="110" customWidth="1"/>
    <col min="10764" max="11008" width="9.140625" style="110"/>
    <col min="11009" max="11009" width="13.140625" style="110" customWidth="1"/>
    <col min="11010" max="11010" width="12" style="110" customWidth="1"/>
    <col min="11011" max="11011" width="9.42578125" style="110" customWidth="1"/>
    <col min="11012" max="11012" width="4.28515625" style="110" customWidth="1"/>
    <col min="11013" max="11013" width="6.7109375" style="110" customWidth="1"/>
    <col min="11014" max="11014" width="4.28515625" style="110" customWidth="1"/>
    <col min="11015" max="11015" width="6.7109375" style="110" customWidth="1"/>
    <col min="11016" max="11016" width="4.28515625" style="110" customWidth="1"/>
    <col min="11017" max="11017" width="6.28515625" style="110" customWidth="1"/>
    <col min="11018" max="11018" width="4.28515625" style="110" customWidth="1"/>
    <col min="11019" max="11019" width="6.7109375" style="110" customWidth="1"/>
    <col min="11020" max="11264" width="9.140625" style="110"/>
    <col min="11265" max="11265" width="13.140625" style="110" customWidth="1"/>
    <col min="11266" max="11266" width="12" style="110" customWidth="1"/>
    <col min="11267" max="11267" width="9.42578125" style="110" customWidth="1"/>
    <col min="11268" max="11268" width="4.28515625" style="110" customWidth="1"/>
    <col min="11269" max="11269" width="6.7109375" style="110" customWidth="1"/>
    <col min="11270" max="11270" width="4.28515625" style="110" customWidth="1"/>
    <col min="11271" max="11271" width="6.7109375" style="110" customWidth="1"/>
    <col min="11272" max="11272" width="4.28515625" style="110" customWidth="1"/>
    <col min="11273" max="11273" width="6.28515625" style="110" customWidth="1"/>
    <col min="11274" max="11274" width="4.28515625" style="110" customWidth="1"/>
    <col min="11275" max="11275" width="6.7109375" style="110" customWidth="1"/>
    <col min="11276" max="11520" width="9.140625" style="110"/>
    <col min="11521" max="11521" width="13.140625" style="110" customWidth="1"/>
    <col min="11522" max="11522" width="12" style="110" customWidth="1"/>
    <col min="11523" max="11523" width="9.42578125" style="110" customWidth="1"/>
    <col min="11524" max="11524" width="4.28515625" style="110" customWidth="1"/>
    <col min="11525" max="11525" width="6.7109375" style="110" customWidth="1"/>
    <col min="11526" max="11526" width="4.28515625" style="110" customWidth="1"/>
    <col min="11527" max="11527" width="6.7109375" style="110" customWidth="1"/>
    <col min="11528" max="11528" width="4.28515625" style="110" customWidth="1"/>
    <col min="11529" max="11529" width="6.28515625" style="110" customWidth="1"/>
    <col min="11530" max="11530" width="4.28515625" style="110" customWidth="1"/>
    <col min="11531" max="11531" width="6.7109375" style="110" customWidth="1"/>
    <col min="11532" max="11776" width="9.140625" style="110"/>
    <col min="11777" max="11777" width="13.140625" style="110" customWidth="1"/>
    <col min="11778" max="11778" width="12" style="110" customWidth="1"/>
    <col min="11779" max="11779" width="9.42578125" style="110" customWidth="1"/>
    <col min="11780" max="11780" width="4.28515625" style="110" customWidth="1"/>
    <col min="11781" max="11781" width="6.7109375" style="110" customWidth="1"/>
    <col min="11782" max="11782" width="4.28515625" style="110" customWidth="1"/>
    <col min="11783" max="11783" width="6.7109375" style="110" customWidth="1"/>
    <col min="11784" max="11784" width="4.28515625" style="110" customWidth="1"/>
    <col min="11785" max="11785" width="6.28515625" style="110" customWidth="1"/>
    <col min="11786" max="11786" width="4.28515625" style="110" customWidth="1"/>
    <col min="11787" max="11787" width="6.7109375" style="110" customWidth="1"/>
    <col min="11788" max="12032" width="9.140625" style="110"/>
    <col min="12033" max="12033" width="13.140625" style="110" customWidth="1"/>
    <col min="12034" max="12034" width="12" style="110" customWidth="1"/>
    <col min="12035" max="12035" width="9.42578125" style="110" customWidth="1"/>
    <col min="12036" max="12036" width="4.28515625" style="110" customWidth="1"/>
    <col min="12037" max="12037" width="6.7109375" style="110" customWidth="1"/>
    <col min="12038" max="12038" width="4.28515625" style="110" customWidth="1"/>
    <col min="12039" max="12039" width="6.7109375" style="110" customWidth="1"/>
    <col min="12040" max="12040" width="4.28515625" style="110" customWidth="1"/>
    <col min="12041" max="12041" width="6.28515625" style="110" customWidth="1"/>
    <col min="12042" max="12042" width="4.28515625" style="110" customWidth="1"/>
    <col min="12043" max="12043" width="6.7109375" style="110" customWidth="1"/>
    <col min="12044" max="12288" width="9.140625" style="110"/>
    <col min="12289" max="12289" width="13.140625" style="110" customWidth="1"/>
    <col min="12290" max="12290" width="12" style="110" customWidth="1"/>
    <col min="12291" max="12291" width="9.42578125" style="110" customWidth="1"/>
    <col min="12292" max="12292" width="4.28515625" style="110" customWidth="1"/>
    <col min="12293" max="12293" width="6.7109375" style="110" customWidth="1"/>
    <col min="12294" max="12294" width="4.28515625" style="110" customWidth="1"/>
    <col min="12295" max="12295" width="6.7109375" style="110" customWidth="1"/>
    <col min="12296" max="12296" width="4.28515625" style="110" customWidth="1"/>
    <col min="12297" max="12297" width="6.28515625" style="110" customWidth="1"/>
    <col min="12298" max="12298" width="4.28515625" style="110" customWidth="1"/>
    <col min="12299" max="12299" width="6.7109375" style="110" customWidth="1"/>
    <col min="12300" max="12544" width="9.140625" style="110"/>
    <col min="12545" max="12545" width="13.140625" style="110" customWidth="1"/>
    <col min="12546" max="12546" width="12" style="110" customWidth="1"/>
    <col min="12547" max="12547" width="9.42578125" style="110" customWidth="1"/>
    <col min="12548" max="12548" width="4.28515625" style="110" customWidth="1"/>
    <col min="12549" max="12549" width="6.7109375" style="110" customWidth="1"/>
    <col min="12550" max="12550" width="4.28515625" style="110" customWidth="1"/>
    <col min="12551" max="12551" width="6.7109375" style="110" customWidth="1"/>
    <col min="12552" max="12552" width="4.28515625" style="110" customWidth="1"/>
    <col min="12553" max="12553" width="6.28515625" style="110" customWidth="1"/>
    <col min="12554" max="12554" width="4.28515625" style="110" customWidth="1"/>
    <col min="12555" max="12555" width="6.7109375" style="110" customWidth="1"/>
    <col min="12556" max="12800" width="9.140625" style="110"/>
    <col min="12801" max="12801" width="13.140625" style="110" customWidth="1"/>
    <col min="12802" max="12802" width="12" style="110" customWidth="1"/>
    <col min="12803" max="12803" width="9.42578125" style="110" customWidth="1"/>
    <col min="12804" max="12804" width="4.28515625" style="110" customWidth="1"/>
    <col min="12805" max="12805" width="6.7109375" style="110" customWidth="1"/>
    <col min="12806" max="12806" width="4.28515625" style="110" customWidth="1"/>
    <col min="12807" max="12807" width="6.7109375" style="110" customWidth="1"/>
    <col min="12808" max="12808" width="4.28515625" style="110" customWidth="1"/>
    <col min="12809" max="12809" width="6.28515625" style="110" customWidth="1"/>
    <col min="12810" max="12810" width="4.28515625" style="110" customWidth="1"/>
    <col min="12811" max="12811" width="6.7109375" style="110" customWidth="1"/>
    <col min="12812" max="13056" width="9.140625" style="110"/>
    <col min="13057" max="13057" width="13.140625" style="110" customWidth="1"/>
    <col min="13058" max="13058" width="12" style="110" customWidth="1"/>
    <col min="13059" max="13059" width="9.42578125" style="110" customWidth="1"/>
    <col min="13060" max="13060" width="4.28515625" style="110" customWidth="1"/>
    <col min="13061" max="13061" width="6.7109375" style="110" customWidth="1"/>
    <col min="13062" max="13062" width="4.28515625" style="110" customWidth="1"/>
    <col min="13063" max="13063" width="6.7109375" style="110" customWidth="1"/>
    <col min="13064" max="13064" width="4.28515625" style="110" customWidth="1"/>
    <col min="13065" max="13065" width="6.28515625" style="110" customWidth="1"/>
    <col min="13066" max="13066" width="4.28515625" style="110" customWidth="1"/>
    <col min="13067" max="13067" width="6.7109375" style="110" customWidth="1"/>
    <col min="13068" max="13312" width="9.140625" style="110"/>
    <col min="13313" max="13313" width="13.140625" style="110" customWidth="1"/>
    <col min="13314" max="13314" width="12" style="110" customWidth="1"/>
    <col min="13315" max="13315" width="9.42578125" style="110" customWidth="1"/>
    <col min="13316" max="13316" width="4.28515625" style="110" customWidth="1"/>
    <col min="13317" max="13317" width="6.7109375" style="110" customWidth="1"/>
    <col min="13318" max="13318" width="4.28515625" style="110" customWidth="1"/>
    <col min="13319" max="13319" width="6.7109375" style="110" customWidth="1"/>
    <col min="13320" max="13320" width="4.28515625" style="110" customWidth="1"/>
    <col min="13321" max="13321" width="6.28515625" style="110" customWidth="1"/>
    <col min="13322" max="13322" width="4.28515625" style="110" customWidth="1"/>
    <col min="13323" max="13323" width="6.7109375" style="110" customWidth="1"/>
    <col min="13324" max="13568" width="9.140625" style="110"/>
    <col min="13569" max="13569" width="13.140625" style="110" customWidth="1"/>
    <col min="13570" max="13570" width="12" style="110" customWidth="1"/>
    <col min="13571" max="13571" width="9.42578125" style="110" customWidth="1"/>
    <col min="13572" max="13572" width="4.28515625" style="110" customWidth="1"/>
    <col min="13573" max="13573" width="6.7109375" style="110" customWidth="1"/>
    <col min="13574" max="13574" width="4.28515625" style="110" customWidth="1"/>
    <col min="13575" max="13575" width="6.7109375" style="110" customWidth="1"/>
    <col min="13576" max="13576" width="4.28515625" style="110" customWidth="1"/>
    <col min="13577" max="13577" width="6.28515625" style="110" customWidth="1"/>
    <col min="13578" max="13578" width="4.28515625" style="110" customWidth="1"/>
    <col min="13579" max="13579" width="6.7109375" style="110" customWidth="1"/>
    <col min="13580" max="13824" width="9.140625" style="110"/>
    <col min="13825" max="13825" width="13.140625" style="110" customWidth="1"/>
    <col min="13826" max="13826" width="12" style="110" customWidth="1"/>
    <col min="13827" max="13827" width="9.42578125" style="110" customWidth="1"/>
    <col min="13828" max="13828" width="4.28515625" style="110" customWidth="1"/>
    <col min="13829" max="13829" width="6.7109375" style="110" customWidth="1"/>
    <col min="13830" max="13830" width="4.28515625" style="110" customWidth="1"/>
    <col min="13831" max="13831" width="6.7109375" style="110" customWidth="1"/>
    <col min="13832" max="13832" width="4.28515625" style="110" customWidth="1"/>
    <col min="13833" max="13833" width="6.28515625" style="110" customWidth="1"/>
    <col min="13834" max="13834" width="4.28515625" style="110" customWidth="1"/>
    <col min="13835" max="13835" width="6.7109375" style="110" customWidth="1"/>
    <col min="13836" max="14080" width="9.140625" style="110"/>
    <col min="14081" max="14081" width="13.140625" style="110" customWidth="1"/>
    <col min="14082" max="14082" width="12" style="110" customWidth="1"/>
    <col min="14083" max="14083" width="9.42578125" style="110" customWidth="1"/>
    <col min="14084" max="14084" width="4.28515625" style="110" customWidth="1"/>
    <col min="14085" max="14085" width="6.7109375" style="110" customWidth="1"/>
    <col min="14086" max="14086" width="4.28515625" style="110" customWidth="1"/>
    <col min="14087" max="14087" width="6.7109375" style="110" customWidth="1"/>
    <col min="14088" max="14088" width="4.28515625" style="110" customWidth="1"/>
    <col min="14089" max="14089" width="6.28515625" style="110" customWidth="1"/>
    <col min="14090" max="14090" width="4.28515625" style="110" customWidth="1"/>
    <col min="14091" max="14091" width="6.7109375" style="110" customWidth="1"/>
    <col min="14092" max="14336" width="9.140625" style="110"/>
    <col min="14337" max="14337" width="13.140625" style="110" customWidth="1"/>
    <col min="14338" max="14338" width="12" style="110" customWidth="1"/>
    <col min="14339" max="14339" width="9.42578125" style="110" customWidth="1"/>
    <col min="14340" max="14340" width="4.28515625" style="110" customWidth="1"/>
    <col min="14341" max="14341" width="6.7109375" style="110" customWidth="1"/>
    <col min="14342" max="14342" width="4.28515625" style="110" customWidth="1"/>
    <col min="14343" max="14343" width="6.7109375" style="110" customWidth="1"/>
    <col min="14344" max="14344" width="4.28515625" style="110" customWidth="1"/>
    <col min="14345" max="14345" width="6.28515625" style="110" customWidth="1"/>
    <col min="14346" max="14346" width="4.28515625" style="110" customWidth="1"/>
    <col min="14347" max="14347" width="6.7109375" style="110" customWidth="1"/>
    <col min="14348" max="14592" width="9.140625" style="110"/>
    <col min="14593" max="14593" width="13.140625" style="110" customWidth="1"/>
    <col min="14594" max="14594" width="12" style="110" customWidth="1"/>
    <col min="14595" max="14595" width="9.42578125" style="110" customWidth="1"/>
    <col min="14596" max="14596" width="4.28515625" style="110" customWidth="1"/>
    <col min="14597" max="14597" width="6.7109375" style="110" customWidth="1"/>
    <col min="14598" max="14598" width="4.28515625" style="110" customWidth="1"/>
    <col min="14599" max="14599" width="6.7109375" style="110" customWidth="1"/>
    <col min="14600" max="14600" width="4.28515625" style="110" customWidth="1"/>
    <col min="14601" max="14601" width="6.28515625" style="110" customWidth="1"/>
    <col min="14602" max="14602" width="4.28515625" style="110" customWidth="1"/>
    <col min="14603" max="14603" width="6.7109375" style="110" customWidth="1"/>
    <col min="14604" max="14848" width="9.140625" style="110"/>
    <col min="14849" max="14849" width="13.140625" style="110" customWidth="1"/>
    <col min="14850" max="14850" width="12" style="110" customWidth="1"/>
    <col min="14851" max="14851" width="9.42578125" style="110" customWidth="1"/>
    <col min="14852" max="14852" width="4.28515625" style="110" customWidth="1"/>
    <col min="14853" max="14853" width="6.7109375" style="110" customWidth="1"/>
    <col min="14854" max="14854" width="4.28515625" style="110" customWidth="1"/>
    <col min="14855" max="14855" width="6.7109375" style="110" customWidth="1"/>
    <col min="14856" max="14856" width="4.28515625" style="110" customWidth="1"/>
    <col min="14857" max="14857" width="6.28515625" style="110" customWidth="1"/>
    <col min="14858" max="14858" width="4.28515625" style="110" customWidth="1"/>
    <col min="14859" max="14859" width="6.7109375" style="110" customWidth="1"/>
    <col min="14860" max="15104" width="9.140625" style="110"/>
    <col min="15105" max="15105" width="13.140625" style="110" customWidth="1"/>
    <col min="15106" max="15106" width="12" style="110" customWidth="1"/>
    <col min="15107" max="15107" width="9.42578125" style="110" customWidth="1"/>
    <col min="15108" max="15108" width="4.28515625" style="110" customWidth="1"/>
    <col min="15109" max="15109" width="6.7109375" style="110" customWidth="1"/>
    <col min="15110" max="15110" width="4.28515625" style="110" customWidth="1"/>
    <col min="15111" max="15111" width="6.7109375" style="110" customWidth="1"/>
    <col min="15112" max="15112" width="4.28515625" style="110" customWidth="1"/>
    <col min="15113" max="15113" width="6.28515625" style="110" customWidth="1"/>
    <col min="15114" max="15114" width="4.28515625" style="110" customWidth="1"/>
    <col min="15115" max="15115" width="6.7109375" style="110" customWidth="1"/>
    <col min="15116" max="15360" width="9.140625" style="110"/>
    <col min="15361" max="15361" width="13.140625" style="110" customWidth="1"/>
    <col min="15362" max="15362" width="12" style="110" customWidth="1"/>
    <col min="15363" max="15363" width="9.42578125" style="110" customWidth="1"/>
    <col min="15364" max="15364" width="4.28515625" style="110" customWidth="1"/>
    <col min="15365" max="15365" width="6.7109375" style="110" customWidth="1"/>
    <col min="15366" max="15366" width="4.28515625" style="110" customWidth="1"/>
    <col min="15367" max="15367" width="6.7109375" style="110" customWidth="1"/>
    <col min="15368" max="15368" width="4.28515625" style="110" customWidth="1"/>
    <col min="15369" max="15369" width="6.28515625" style="110" customWidth="1"/>
    <col min="15370" max="15370" width="4.28515625" style="110" customWidth="1"/>
    <col min="15371" max="15371" width="6.7109375" style="110" customWidth="1"/>
    <col min="15372" max="15616" width="9.140625" style="110"/>
    <col min="15617" max="15617" width="13.140625" style="110" customWidth="1"/>
    <col min="15618" max="15618" width="12" style="110" customWidth="1"/>
    <col min="15619" max="15619" width="9.42578125" style="110" customWidth="1"/>
    <col min="15620" max="15620" width="4.28515625" style="110" customWidth="1"/>
    <col min="15621" max="15621" width="6.7109375" style="110" customWidth="1"/>
    <col min="15622" max="15622" width="4.28515625" style="110" customWidth="1"/>
    <col min="15623" max="15623" width="6.7109375" style="110" customWidth="1"/>
    <col min="15624" max="15624" width="4.28515625" style="110" customWidth="1"/>
    <col min="15625" max="15625" width="6.28515625" style="110" customWidth="1"/>
    <col min="15626" max="15626" width="4.28515625" style="110" customWidth="1"/>
    <col min="15627" max="15627" width="6.7109375" style="110" customWidth="1"/>
    <col min="15628" max="15872" width="9.140625" style="110"/>
    <col min="15873" max="15873" width="13.140625" style="110" customWidth="1"/>
    <col min="15874" max="15874" width="12" style="110" customWidth="1"/>
    <col min="15875" max="15875" width="9.42578125" style="110" customWidth="1"/>
    <col min="15876" max="15876" width="4.28515625" style="110" customWidth="1"/>
    <col min="15877" max="15877" width="6.7109375" style="110" customWidth="1"/>
    <col min="15878" max="15878" width="4.28515625" style="110" customWidth="1"/>
    <col min="15879" max="15879" width="6.7109375" style="110" customWidth="1"/>
    <col min="15880" max="15880" width="4.28515625" style="110" customWidth="1"/>
    <col min="15881" max="15881" width="6.28515625" style="110" customWidth="1"/>
    <col min="15882" max="15882" width="4.28515625" style="110" customWidth="1"/>
    <col min="15883" max="15883" width="6.7109375" style="110" customWidth="1"/>
    <col min="15884" max="16128" width="9.140625" style="110"/>
    <col min="16129" max="16129" width="13.140625" style="110" customWidth="1"/>
    <col min="16130" max="16130" width="12" style="110" customWidth="1"/>
    <col min="16131" max="16131" width="9.42578125" style="110" customWidth="1"/>
    <col min="16132" max="16132" width="4.28515625" style="110" customWidth="1"/>
    <col min="16133" max="16133" width="6.7109375" style="110" customWidth="1"/>
    <col min="16134" max="16134" width="4.28515625" style="110" customWidth="1"/>
    <col min="16135" max="16135" width="6.7109375" style="110" customWidth="1"/>
    <col min="16136" max="16136" width="4.28515625" style="110" customWidth="1"/>
    <col min="16137" max="16137" width="6.28515625" style="110" customWidth="1"/>
    <col min="16138" max="16138" width="4.28515625" style="110" customWidth="1"/>
    <col min="16139" max="16139" width="6.7109375" style="110" customWidth="1"/>
    <col min="16140" max="16384" width="9.140625" style="110"/>
  </cols>
  <sheetData>
    <row r="1" spans="1:11">
      <c r="A1" s="4521" t="s">
        <v>141</v>
      </c>
      <c r="B1" s="4521"/>
      <c r="C1" s="4521"/>
      <c r="D1" s="4521"/>
      <c r="E1" s="4521"/>
      <c r="F1" s="4521"/>
      <c r="G1" s="4521"/>
      <c r="H1" s="4521"/>
      <c r="I1" s="4521"/>
      <c r="J1" s="4521"/>
      <c r="K1" s="4521"/>
    </row>
    <row r="2" spans="1:11">
      <c r="A2" s="4521" t="s">
        <v>142</v>
      </c>
      <c r="B2" s="4521"/>
      <c r="C2" s="4521"/>
      <c r="D2" s="4521"/>
      <c r="E2" s="4521"/>
      <c r="F2" s="4521"/>
      <c r="G2" s="4521"/>
      <c r="H2" s="4521"/>
      <c r="I2" s="4521"/>
      <c r="J2" s="4521"/>
      <c r="K2" s="4521"/>
    </row>
    <row r="3" spans="1:11">
      <c r="A3" s="4521" t="s">
        <v>143</v>
      </c>
      <c r="B3" s="4521"/>
      <c r="C3" s="4521"/>
      <c r="D3" s="4521"/>
      <c r="E3" s="4521"/>
      <c r="F3" s="4521"/>
      <c r="G3" s="4521"/>
      <c r="H3" s="4521"/>
      <c r="I3" s="4521"/>
      <c r="J3" s="4521"/>
      <c r="K3" s="4521"/>
    </row>
    <row r="4" spans="1:11">
      <c r="A4" s="4521" t="s">
        <v>144</v>
      </c>
      <c r="B4" s="4521"/>
      <c r="C4" s="4521"/>
      <c r="D4" s="4521"/>
      <c r="E4" s="4521"/>
      <c r="F4" s="4521"/>
      <c r="G4" s="4521"/>
      <c r="H4" s="4521"/>
      <c r="I4" s="4521"/>
      <c r="J4" s="4521"/>
      <c r="K4" s="4521"/>
    </row>
    <row r="5" spans="1:11" ht="15.75" thickBot="1">
      <c r="A5" s="111" t="s">
        <v>145</v>
      </c>
      <c r="B5" s="111"/>
      <c r="C5" s="111"/>
      <c r="D5" s="111"/>
      <c r="E5" s="111"/>
      <c r="F5" s="111"/>
      <c r="G5" s="111"/>
      <c r="H5" s="111"/>
      <c r="I5" s="4522" t="s">
        <v>146</v>
      </c>
      <c r="J5" s="4522"/>
      <c r="K5" s="4522"/>
    </row>
    <row r="6" spans="1:11" ht="145.5">
      <c r="A6" s="112" t="s">
        <v>147</v>
      </c>
      <c r="B6" s="113" t="s">
        <v>148</v>
      </c>
      <c r="C6" s="114" t="s">
        <v>149</v>
      </c>
      <c r="D6" s="115" t="s">
        <v>150</v>
      </c>
      <c r="E6" s="116" t="s">
        <v>151</v>
      </c>
      <c r="F6" s="117" t="s">
        <v>152</v>
      </c>
      <c r="G6" s="118" t="s">
        <v>153</v>
      </c>
      <c r="H6" s="117" t="s">
        <v>154</v>
      </c>
      <c r="I6" s="118" t="s">
        <v>155</v>
      </c>
      <c r="J6" s="115" t="s">
        <v>156</v>
      </c>
      <c r="K6" s="119" t="s">
        <v>157</v>
      </c>
    </row>
    <row r="7" spans="1:11" ht="24" customHeight="1">
      <c r="A7" s="120" t="s">
        <v>55</v>
      </c>
      <c r="B7" s="121" t="s">
        <v>56</v>
      </c>
      <c r="C7" s="122">
        <v>7937</v>
      </c>
      <c r="D7" s="4523">
        <v>5555</v>
      </c>
      <c r="E7" s="4524"/>
      <c r="F7" s="4525">
        <f>D7/C7*100</f>
        <v>69.988660703036416</v>
      </c>
      <c r="G7" s="4526"/>
      <c r="H7" s="4523">
        <v>14762</v>
      </c>
      <c r="I7" s="4524"/>
      <c r="J7" s="4525">
        <f>H7/D7*100</f>
        <v>265.74257425742576</v>
      </c>
      <c r="K7" s="4527"/>
    </row>
    <row r="8" spans="1:11" ht="24" customHeight="1">
      <c r="A8" s="123" t="s">
        <v>158</v>
      </c>
      <c r="B8" s="124" t="s">
        <v>58</v>
      </c>
      <c r="C8" s="125">
        <v>2622</v>
      </c>
      <c r="D8" s="4516">
        <v>2201</v>
      </c>
      <c r="E8" s="4517"/>
      <c r="F8" s="4518">
        <f t="shared" ref="F8:F26" si="0">D8/C8*100</f>
        <v>83.943554538520218</v>
      </c>
      <c r="G8" s="4519"/>
      <c r="H8" s="4516">
        <v>5197</v>
      </c>
      <c r="I8" s="4517"/>
      <c r="J8" s="4518">
        <f t="shared" ref="J8:J27" si="1">H8/D8*100</f>
        <v>236.11994547932761</v>
      </c>
      <c r="K8" s="4520"/>
    </row>
    <row r="9" spans="1:11" ht="24" customHeight="1">
      <c r="A9" s="123" t="s">
        <v>59</v>
      </c>
      <c r="B9" s="124" t="s">
        <v>60</v>
      </c>
      <c r="C9" s="125">
        <v>2993</v>
      </c>
      <c r="D9" s="4516">
        <v>2278</v>
      </c>
      <c r="E9" s="4517"/>
      <c r="F9" s="4518">
        <f t="shared" si="0"/>
        <v>76.110925492816577</v>
      </c>
      <c r="G9" s="4519"/>
      <c r="H9" s="4516">
        <v>5150</v>
      </c>
      <c r="I9" s="4517"/>
      <c r="J9" s="4518">
        <f t="shared" si="1"/>
        <v>226.07550482879719</v>
      </c>
      <c r="K9" s="4520"/>
    </row>
    <row r="10" spans="1:11" ht="24" customHeight="1">
      <c r="A10" s="123" t="s">
        <v>61</v>
      </c>
      <c r="B10" s="124" t="s">
        <v>159</v>
      </c>
      <c r="C10" s="125">
        <v>2415</v>
      </c>
      <c r="D10" s="4516">
        <v>1286</v>
      </c>
      <c r="E10" s="4517"/>
      <c r="F10" s="4518">
        <f t="shared" si="0"/>
        <v>53.250517598343684</v>
      </c>
      <c r="G10" s="4519"/>
      <c r="H10" s="4516">
        <v>3606</v>
      </c>
      <c r="I10" s="4517"/>
      <c r="J10" s="4518">
        <f t="shared" si="1"/>
        <v>280.40435458786936</v>
      </c>
      <c r="K10" s="4520"/>
    </row>
    <row r="11" spans="1:11" ht="24" customHeight="1">
      <c r="A11" s="123" t="s">
        <v>160</v>
      </c>
      <c r="B11" s="124" t="s">
        <v>64</v>
      </c>
      <c r="C11" s="125">
        <v>2768</v>
      </c>
      <c r="D11" s="4516">
        <v>2270</v>
      </c>
      <c r="E11" s="4517"/>
      <c r="F11" s="4518">
        <f t="shared" si="0"/>
        <v>82.00867052023122</v>
      </c>
      <c r="G11" s="4519"/>
      <c r="H11" s="4516">
        <v>5426</v>
      </c>
      <c r="I11" s="4517"/>
      <c r="J11" s="4518">
        <f t="shared" si="1"/>
        <v>239.03083700440527</v>
      </c>
      <c r="K11" s="4520"/>
    </row>
    <row r="12" spans="1:11" ht="24" customHeight="1">
      <c r="A12" s="123" t="s">
        <v>65</v>
      </c>
      <c r="B12" s="124" t="s">
        <v>66</v>
      </c>
      <c r="C12" s="125">
        <v>2754</v>
      </c>
      <c r="D12" s="4516">
        <v>1476</v>
      </c>
      <c r="E12" s="4517"/>
      <c r="F12" s="4518">
        <f t="shared" si="0"/>
        <v>53.594771241830067</v>
      </c>
      <c r="G12" s="4519"/>
      <c r="H12" s="4516">
        <v>4430</v>
      </c>
      <c r="I12" s="4517"/>
      <c r="J12" s="4518">
        <f t="shared" si="1"/>
        <v>300.13550135501356</v>
      </c>
      <c r="K12" s="4520"/>
    </row>
    <row r="13" spans="1:11" ht="24" customHeight="1">
      <c r="A13" s="123" t="s">
        <v>161</v>
      </c>
      <c r="B13" s="124" t="s">
        <v>68</v>
      </c>
      <c r="C13" s="125">
        <v>3256</v>
      </c>
      <c r="D13" s="4516">
        <v>2825</v>
      </c>
      <c r="E13" s="4517"/>
      <c r="F13" s="4518">
        <f t="shared" si="0"/>
        <v>86.762899262899268</v>
      </c>
      <c r="G13" s="4519"/>
      <c r="H13" s="4516">
        <v>6504</v>
      </c>
      <c r="I13" s="4517"/>
      <c r="J13" s="4518">
        <f t="shared" si="1"/>
        <v>230.23008849557522</v>
      </c>
      <c r="K13" s="4520"/>
    </row>
    <row r="14" spans="1:11" ht="24" customHeight="1">
      <c r="A14" s="123" t="s">
        <v>69</v>
      </c>
      <c r="B14" s="124" t="s">
        <v>70</v>
      </c>
      <c r="C14" s="125">
        <v>1855</v>
      </c>
      <c r="D14" s="4516">
        <v>1104</v>
      </c>
      <c r="E14" s="4517"/>
      <c r="F14" s="4518">
        <f t="shared" si="0"/>
        <v>59.514824797843666</v>
      </c>
      <c r="G14" s="4519"/>
      <c r="H14" s="4516">
        <v>2975</v>
      </c>
      <c r="I14" s="4517"/>
      <c r="J14" s="4518">
        <f t="shared" si="1"/>
        <v>269.47463768115944</v>
      </c>
      <c r="K14" s="4520"/>
    </row>
    <row r="15" spans="1:11" ht="24" customHeight="1">
      <c r="A15" s="123" t="s">
        <v>71</v>
      </c>
      <c r="B15" s="124" t="s">
        <v>72</v>
      </c>
      <c r="C15" s="125">
        <v>1000</v>
      </c>
      <c r="D15" s="4516">
        <v>452</v>
      </c>
      <c r="E15" s="4517"/>
      <c r="F15" s="4518">
        <f t="shared" si="0"/>
        <v>45.2</v>
      </c>
      <c r="G15" s="4519"/>
      <c r="H15" s="4516">
        <v>1478</v>
      </c>
      <c r="I15" s="4517"/>
      <c r="J15" s="4518">
        <f t="shared" si="1"/>
        <v>326.99115044247787</v>
      </c>
      <c r="K15" s="4520"/>
    </row>
    <row r="16" spans="1:11" ht="24" customHeight="1">
      <c r="A16" s="123" t="s">
        <v>73</v>
      </c>
      <c r="B16" s="124" t="s">
        <v>74</v>
      </c>
      <c r="C16" s="125">
        <v>2280</v>
      </c>
      <c r="D16" s="4516">
        <v>1405</v>
      </c>
      <c r="E16" s="4517"/>
      <c r="F16" s="4518">
        <f t="shared" si="0"/>
        <v>61.622807017543856</v>
      </c>
      <c r="G16" s="4519"/>
      <c r="H16" s="4516">
        <v>3545</v>
      </c>
      <c r="I16" s="4517"/>
      <c r="J16" s="4518">
        <f t="shared" si="1"/>
        <v>252.31316725978647</v>
      </c>
      <c r="K16" s="4520"/>
    </row>
    <row r="17" spans="1:11" ht="24" customHeight="1">
      <c r="A17" s="123" t="s">
        <v>162</v>
      </c>
      <c r="B17" s="124" t="s">
        <v>76</v>
      </c>
      <c r="C17" s="125">
        <v>770</v>
      </c>
      <c r="D17" s="4516">
        <v>415</v>
      </c>
      <c r="E17" s="4517"/>
      <c r="F17" s="4518">
        <f t="shared" si="0"/>
        <v>53.896103896103895</v>
      </c>
      <c r="G17" s="4519"/>
      <c r="H17" s="4516">
        <v>1046</v>
      </c>
      <c r="I17" s="4517"/>
      <c r="J17" s="4518">
        <f t="shared" si="1"/>
        <v>252.04819277108436</v>
      </c>
      <c r="K17" s="4520"/>
    </row>
    <row r="18" spans="1:11" ht="24" customHeight="1">
      <c r="A18" s="123" t="s">
        <v>77</v>
      </c>
      <c r="B18" s="124" t="s">
        <v>78</v>
      </c>
      <c r="C18" s="125">
        <v>1170</v>
      </c>
      <c r="D18" s="4516">
        <v>931</v>
      </c>
      <c r="E18" s="4517"/>
      <c r="F18" s="4518">
        <f t="shared" si="0"/>
        <v>79.572649572649567</v>
      </c>
      <c r="G18" s="4519"/>
      <c r="H18" s="4516">
        <v>2560</v>
      </c>
      <c r="I18" s="4517"/>
      <c r="J18" s="4518">
        <f t="shared" si="1"/>
        <v>274.97314715359829</v>
      </c>
      <c r="K18" s="4520"/>
    </row>
    <row r="19" spans="1:11" ht="24" customHeight="1">
      <c r="A19" s="123" t="s">
        <v>79</v>
      </c>
      <c r="B19" s="124" t="s">
        <v>163</v>
      </c>
      <c r="C19" s="125">
        <v>1175</v>
      </c>
      <c r="D19" s="4516">
        <v>748</v>
      </c>
      <c r="E19" s="4517"/>
      <c r="F19" s="4518">
        <f t="shared" si="0"/>
        <v>63.659574468085111</v>
      </c>
      <c r="G19" s="4519"/>
      <c r="H19" s="4516">
        <v>2106</v>
      </c>
      <c r="I19" s="4517"/>
      <c r="J19" s="4518">
        <f t="shared" si="1"/>
        <v>281.55080213903744</v>
      </c>
      <c r="K19" s="4520"/>
    </row>
    <row r="20" spans="1:11" ht="24" customHeight="1">
      <c r="A20" s="123" t="s">
        <v>164</v>
      </c>
      <c r="B20" s="124" t="s">
        <v>82</v>
      </c>
      <c r="C20" s="125">
        <v>1010</v>
      </c>
      <c r="D20" s="4516">
        <v>678</v>
      </c>
      <c r="E20" s="4517"/>
      <c r="F20" s="4518">
        <f t="shared" si="0"/>
        <v>67.128712871287135</v>
      </c>
      <c r="G20" s="4519"/>
      <c r="H20" s="4516">
        <v>1941</v>
      </c>
      <c r="I20" s="4517"/>
      <c r="J20" s="4518">
        <f t="shared" si="1"/>
        <v>286.28318584070797</v>
      </c>
      <c r="K20" s="4520"/>
    </row>
    <row r="21" spans="1:11" ht="24" customHeight="1">
      <c r="A21" s="123" t="s">
        <v>83</v>
      </c>
      <c r="B21" s="124" t="s">
        <v>84</v>
      </c>
      <c r="C21" s="125">
        <v>2050</v>
      </c>
      <c r="D21" s="4516">
        <v>1428</v>
      </c>
      <c r="E21" s="4517"/>
      <c r="F21" s="4518">
        <f t="shared" si="0"/>
        <v>69.658536585365852</v>
      </c>
      <c r="G21" s="4519"/>
      <c r="H21" s="4516">
        <v>3297</v>
      </c>
      <c r="I21" s="4517"/>
      <c r="J21" s="4518">
        <f t="shared" si="1"/>
        <v>230.88235294117646</v>
      </c>
      <c r="K21" s="4520"/>
    </row>
    <row r="22" spans="1:11" ht="24" customHeight="1">
      <c r="A22" s="123" t="s">
        <v>85</v>
      </c>
      <c r="B22" s="124" t="s">
        <v>86</v>
      </c>
      <c r="C22" s="125">
        <v>1150</v>
      </c>
      <c r="D22" s="4516">
        <v>840</v>
      </c>
      <c r="E22" s="4517"/>
      <c r="F22" s="4518">
        <f t="shared" si="0"/>
        <v>73.043478260869563</v>
      </c>
      <c r="G22" s="4519"/>
      <c r="H22" s="4516">
        <v>2166</v>
      </c>
      <c r="I22" s="4517"/>
      <c r="J22" s="4518">
        <f t="shared" si="1"/>
        <v>257.85714285714289</v>
      </c>
      <c r="K22" s="4520"/>
    </row>
    <row r="23" spans="1:11" ht="24" customHeight="1">
      <c r="A23" s="123" t="s">
        <v>165</v>
      </c>
      <c r="B23" s="124" t="s">
        <v>166</v>
      </c>
      <c r="C23" s="125">
        <v>1125</v>
      </c>
      <c r="D23" s="4516">
        <v>746</v>
      </c>
      <c r="E23" s="4517"/>
      <c r="F23" s="4518">
        <f t="shared" si="0"/>
        <v>66.311111111111103</v>
      </c>
      <c r="G23" s="4519"/>
      <c r="H23" s="4516">
        <v>1358</v>
      </c>
      <c r="I23" s="4517"/>
      <c r="J23" s="4518">
        <f t="shared" si="1"/>
        <v>182.03753351206436</v>
      </c>
      <c r="K23" s="4520"/>
    </row>
    <row r="24" spans="1:11" ht="24" customHeight="1">
      <c r="A24" s="123" t="s">
        <v>89</v>
      </c>
      <c r="B24" s="124" t="s">
        <v>167</v>
      </c>
      <c r="C24" s="125">
        <v>1280</v>
      </c>
      <c r="D24" s="4516">
        <v>637</v>
      </c>
      <c r="E24" s="4517"/>
      <c r="F24" s="4518">
        <f t="shared" si="0"/>
        <v>49.765625</v>
      </c>
      <c r="G24" s="4519"/>
      <c r="H24" s="4516">
        <v>2050</v>
      </c>
      <c r="I24" s="4517"/>
      <c r="J24" s="4518">
        <f t="shared" si="1"/>
        <v>321.8210361067504</v>
      </c>
      <c r="K24" s="4520"/>
    </row>
    <row r="25" spans="1:11" ht="24" customHeight="1">
      <c r="A25" s="123" t="s">
        <v>91</v>
      </c>
      <c r="B25" s="124" t="s">
        <v>92</v>
      </c>
      <c r="C25" s="125">
        <v>490</v>
      </c>
      <c r="D25" s="4516">
        <v>241</v>
      </c>
      <c r="E25" s="4517"/>
      <c r="F25" s="4518">
        <f t="shared" si="0"/>
        <v>49.183673469387756</v>
      </c>
      <c r="G25" s="4519"/>
      <c r="H25" s="4516">
        <v>797</v>
      </c>
      <c r="I25" s="4517"/>
      <c r="J25" s="4518">
        <f t="shared" si="1"/>
        <v>330.70539419087135</v>
      </c>
      <c r="K25" s="4520"/>
    </row>
    <row r="26" spans="1:11" ht="24" customHeight="1">
      <c r="A26" s="126" t="s">
        <v>93</v>
      </c>
      <c r="B26" s="127" t="s">
        <v>94</v>
      </c>
      <c r="C26" s="128">
        <v>200</v>
      </c>
      <c r="D26" s="4506">
        <v>345</v>
      </c>
      <c r="E26" s="4507"/>
      <c r="F26" s="4508">
        <f t="shared" si="0"/>
        <v>172.5</v>
      </c>
      <c r="G26" s="4509"/>
      <c r="H26" s="4506">
        <v>611</v>
      </c>
      <c r="I26" s="4507"/>
      <c r="J26" s="4508">
        <f t="shared" si="1"/>
        <v>177.10144927536231</v>
      </c>
      <c r="K26" s="4510"/>
    </row>
    <row r="27" spans="1:11" ht="24" customHeight="1" thickBot="1">
      <c r="A27" s="129" t="s">
        <v>95</v>
      </c>
      <c r="B27" s="130" t="s">
        <v>168</v>
      </c>
      <c r="C27" s="131">
        <f>SUM(C7:C26)</f>
        <v>40300</v>
      </c>
      <c r="D27" s="4511">
        <f>SUM(D7:E26)</f>
        <v>27861</v>
      </c>
      <c r="E27" s="4512"/>
      <c r="F27" s="4513">
        <f>D27/C27*100</f>
        <v>69.133995037220842</v>
      </c>
      <c r="G27" s="4514"/>
      <c r="H27" s="4511">
        <f>SUM(H7:I26)</f>
        <v>71005</v>
      </c>
      <c r="I27" s="4512"/>
      <c r="J27" s="4513">
        <f t="shared" si="1"/>
        <v>254.85445604967518</v>
      </c>
      <c r="K27" s="4515"/>
    </row>
    <row r="28" spans="1:11">
      <c r="A28" s="111"/>
      <c r="B28" s="111"/>
      <c r="C28" s="111"/>
      <c r="D28" s="111"/>
      <c r="E28" s="111"/>
      <c r="F28" s="111"/>
      <c r="G28" s="111"/>
      <c r="H28" s="111"/>
      <c r="I28" s="111"/>
      <c r="J28" s="111"/>
      <c r="K28" s="111"/>
    </row>
    <row r="29" spans="1:11">
      <c r="A29" s="111"/>
      <c r="B29" s="111"/>
      <c r="C29" s="111"/>
      <c r="D29" s="111"/>
      <c r="E29" s="111"/>
      <c r="F29" s="111"/>
      <c r="G29" s="111"/>
      <c r="H29" s="111"/>
      <c r="I29" s="111"/>
      <c r="J29" s="111"/>
      <c r="K29" s="132" t="s">
        <v>169</v>
      </c>
    </row>
    <row r="30" spans="1:11">
      <c r="A30" s="111"/>
      <c r="B30" s="111"/>
      <c r="C30" s="111"/>
      <c r="D30" s="111"/>
      <c r="E30" s="111"/>
      <c r="F30" s="111"/>
      <c r="G30" s="111"/>
      <c r="H30" s="111"/>
      <c r="I30" s="111"/>
      <c r="J30" s="111"/>
      <c r="K30" s="111"/>
    </row>
  </sheetData>
  <mergeCells count="89">
    <mergeCell ref="D7:E7"/>
    <mergeCell ref="F7:G7"/>
    <mergeCell ref="H7:I7"/>
    <mergeCell ref="J7:K7"/>
    <mergeCell ref="A1:K1"/>
    <mergeCell ref="A2:K2"/>
    <mergeCell ref="A3:K3"/>
    <mergeCell ref="A4:K4"/>
    <mergeCell ref="I5:K5"/>
    <mergeCell ref="D8:E8"/>
    <mergeCell ref="F8:G8"/>
    <mergeCell ref="H8:I8"/>
    <mergeCell ref="J8:K8"/>
    <mergeCell ref="D9:E9"/>
    <mergeCell ref="F9:G9"/>
    <mergeCell ref="H9:I9"/>
    <mergeCell ref="J9:K9"/>
    <mergeCell ref="D10:E10"/>
    <mergeCell ref="F10:G10"/>
    <mergeCell ref="H10:I10"/>
    <mergeCell ref="J10:K10"/>
    <mergeCell ref="D11:E11"/>
    <mergeCell ref="F11:G11"/>
    <mergeCell ref="H11:I11"/>
    <mergeCell ref="J11:K11"/>
    <mergeCell ref="D12:E12"/>
    <mergeCell ref="F12:G12"/>
    <mergeCell ref="H12:I12"/>
    <mergeCell ref="J12:K12"/>
    <mergeCell ref="D13:E13"/>
    <mergeCell ref="F13:G13"/>
    <mergeCell ref="H13:I13"/>
    <mergeCell ref="J13:K13"/>
    <mergeCell ref="D14:E14"/>
    <mergeCell ref="F14:G14"/>
    <mergeCell ref="H14:I14"/>
    <mergeCell ref="J14:K14"/>
    <mergeCell ref="D15:E15"/>
    <mergeCell ref="F15:G15"/>
    <mergeCell ref="H15:I15"/>
    <mergeCell ref="J15:K15"/>
    <mergeCell ref="D16:E16"/>
    <mergeCell ref="F16:G16"/>
    <mergeCell ref="H16:I16"/>
    <mergeCell ref="J16:K16"/>
    <mergeCell ref="D17:E17"/>
    <mergeCell ref="F17:G17"/>
    <mergeCell ref="H17:I17"/>
    <mergeCell ref="J17:K17"/>
    <mergeCell ref="D18:E18"/>
    <mergeCell ref="F18:G18"/>
    <mergeCell ref="H18:I18"/>
    <mergeCell ref="J18:K18"/>
    <mergeCell ref="D19:E19"/>
    <mergeCell ref="F19:G19"/>
    <mergeCell ref="H19:I19"/>
    <mergeCell ref="J19:K19"/>
    <mergeCell ref="D20:E20"/>
    <mergeCell ref="F20:G20"/>
    <mergeCell ref="H20:I20"/>
    <mergeCell ref="J20:K20"/>
    <mergeCell ref="D21:E21"/>
    <mergeCell ref="F21:G21"/>
    <mergeCell ref="H21:I21"/>
    <mergeCell ref="J21:K21"/>
    <mergeCell ref="D22:E22"/>
    <mergeCell ref="F22:G22"/>
    <mergeCell ref="H22:I22"/>
    <mergeCell ref="J22:K22"/>
    <mergeCell ref="D23:E23"/>
    <mergeCell ref="F23:G23"/>
    <mergeCell ref="H23:I23"/>
    <mergeCell ref="J23:K23"/>
    <mergeCell ref="D24:E24"/>
    <mergeCell ref="F24:G24"/>
    <mergeCell ref="H24:I24"/>
    <mergeCell ref="J24:K24"/>
    <mergeCell ref="D25:E25"/>
    <mergeCell ref="F25:G25"/>
    <mergeCell ref="H25:I25"/>
    <mergeCell ref="J25:K25"/>
    <mergeCell ref="D26:E26"/>
    <mergeCell ref="F26:G26"/>
    <mergeCell ref="H26:I26"/>
    <mergeCell ref="J26:K26"/>
    <mergeCell ref="D27:E27"/>
    <mergeCell ref="F27:G27"/>
    <mergeCell ref="H27:I27"/>
    <mergeCell ref="J27:K27"/>
  </mergeCells>
  <printOptions horizontalCentered="1" verticalCentered="1"/>
  <pageMargins left="0.51181102362204722" right="0.51181102362204722" top="0.78740157480314965" bottom="0.98425196850393704" header="0.51181102362204722" footer="0.51181102362204722"/>
  <pageSetup paperSize="9" scale="89" orientation="portrait" horizontalDpi="4294967295" verticalDpi="4294967292" r:id="rId1"/>
  <headerFooter alignWithMargins="0"/>
  <rowBreaks count="1" manualBreakCount="1">
    <brk id="27"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1E591-B748-41AB-A048-A9670157AA6C}">
  <dimension ref="A1:O42"/>
  <sheetViews>
    <sheetView showGridLines="0" zoomScaleNormal="100" workbookViewId="0">
      <selection activeCell="A29" sqref="A29"/>
    </sheetView>
  </sheetViews>
  <sheetFormatPr defaultRowHeight="15.75"/>
  <cols>
    <col min="1" max="1" width="9.28515625" style="1369" customWidth="1"/>
    <col min="2" max="2" width="25" style="1369" customWidth="1"/>
    <col min="3" max="3" width="32" style="1369" customWidth="1"/>
    <col min="4" max="4" width="20.140625" style="1369" customWidth="1"/>
    <col min="5" max="5" width="17.5703125" style="1369" customWidth="1"/>
    <col min="6" max="6" width="16.85546875" style="1369" customWidth="1"/>
    <col min="7" max="7" width="20.42578125" style="1369" customWidth="1"/>
    <col min="8" max="8" width="20.5703125" style="1369" customWidth="1"/>
    <col min="9" max="9" width="11.85546875" style="1369" hidden="1" customWidth="1"/>
    <col min="10" max="13" width="9.140625" style="1369" hidden="1" customWidth="1"/>
    <col min="14" max="14" width="9.85546875" style="1369" hidden="1" customWidth="1"/>
    <col min="15" max="15" width="9.140625" style="1369" hidden="1" customWidth="1"/>
    <col min="16" max="16" width="15.5703125" style="1369" customWidth="1"/>
    <col min="17" max="256" width="9.140625" style="1369"/>
    <col min="257" max="257" width="9.28515625" style="1369" customWidth="1"/>
    <col min="258" max="258" width="25" style="1369" customWidth="1"/>
    <col min="259" max="259" width="32" style="1369" customWidth="1"/>
    <col min="260" max="260" width="20.140625" style="1369" customWidth="1"/>
    <col min="261" max="261" width="17.5703125" style="1369" customWidth="1"/>
    <col min="262" max="262" width="16.85546875" style="1369" customWidth="1"/>
    <col min="263" max="263" width="20.42578125" style="1369" customWidth="1"/>
    <col min="264" max="264" width="20.5703125" style="1369" customWidth="1"/>
    <col min="265" max="271" width="0" style="1369" hidden="1" customWidth="1"/>
    <col min="272" max="272" width="15.5703125" style="1369" customWidth="1"/>
    <col min="273" max="512" width="9.140625" style="1369"/>
    <col min="513" max="513" width="9.28515625" style="1369" customWidth="1"/>
    <col min="514" max="514" width="25" style="1369" customWidth="1"/>
    <col min="515" max="515" width="32" style="1369" customWidth="1"/>
    <col min="516" max="516" width="20.140625" style="1369" customWidth="1"/>
    <col min="517" max="517" width="17.5703125" style="1369" customWidth="1"/>
    <col min="518" max="518" width="16.85546875" style="1369" customWidth="1"/>
    <col min="519" max="519" width="20.42578125" style="1369" customWidth="1"/>
    <col min="520" max="520" width="20.5703125" style="1369" customWidth="1"/>
    <col min="521" max="527" width="0" style="1369" hidden="1" customWidth="1"/>
    <col min="528" max="528" width="15.5703125" style="1369" customWidth="1"/>
    <col min="529" max="768" width="9.140625" style="1369"/>
    <col min="769" max="769" width="9.28515625" style="1369" customWidth="1"/>
    <col min="770" max="770" width="25" style="1369" customWidth="1"/>
    <col min="771" max="771" width="32" style="1369" customWidth="1"/>
    <col min="772" max="772" width="20.140625" style="1369" customWidth="1"/>
    <col min="773" max="773" width="17.5703125" style="1369" customWidth="1"/>
    <col min="774" max="774" width="16.85546875" style="1369" customWidth="1"/>
    <col min="775" max="775" width="20.42578125" style="1369" customWidth="1"/>
    <col min="776" max="776" width="20.5703125" style="1369" customWidth="1"/>
    <col min="777" max="783" width="0" style="1369" hidden="1" customWidth="1"/>
    <col min="784" max="784" width="15.5703125" style="1369" customWidth="1"/>
    <col min="785" max="1024" width="9.140625" style="1369"/>
    <col min="1025" max="1025" width="9.28515625" style="1369" customWidth="1"/>
    <col min="1026" max="1026" width="25" style="1369" customWidth="1"/>
    <col min="1027" max="1027" width="32" style="1369" customWidth="1"/>
    <col min="1028" max="1028" width="20.140625" style="1369" customWidth="1"/>
    <col min="1029" max="1029" width="17.5703125" style="1369" customWidth="1"/>
    <col min="1030" max="1030" width="16.85546875" style="1369" customWidth="1"/>
    <col min="1031" max="1031" width="20.42578125" style="1369" customWidth="1"/>
    <col min="1032" max="1032" width="20.5703125" style="1369" customWidth="1"/>
    <col min="1033" max="1039" width="0" style="1369" hidden="1" customWidth="1"/>
    <col min="1040" max="1040" width="15.5703125" style="1369" customWidth="1"/>
    <col min="1041" max="1280" width="9.140625" style="1369"/>
    <col min="1281" max="1281" width="9.28515625" style="1369" customWidth="1"/>
    <col min="1282" max="1282" width="25" style="1369" customWidth="1"/>
    <col min="1283" max="1283" width="32" style="1369" customWidth="1"/>
    <col min="1284" max="1284" width="20.140625" style="1369" customWidth="1"/>
    <col min="1285" max="1285" width="17.5703125" style="1369" customWidth="1"/>
    <col min="1286" max="1286" width="16.85546875" style="1369" customWidth="1"/>
    <col min="1287" max="1287" width="20.42578125" style="1369" customWidth="1"/>
    <col min="1288" max="1288" width="20.5703125" style="1369" customWidth="1"/>
    <col min="1289" max="1295" width="0" style="1369" hidden="1" customWidth="1"/>
    <col min="1296" max="1296" width="15.5703125" style="1369" customWidth="1"/>
    <col min="1297" max="1536" width="9.140625" style="1369"/>
    <col min="1537" max="1537" width="9.28515625" style="1369" customWidth="1"/>
    <col min="1538" max="1538" width="25" style="1369" customWidth="1"/>
    <col min="1539" max="1539" width="32" style="1369" customWidth="1"/>
    <col min="1540" max="1540" width="20.140625" style="1369" customWidth="1"/>
    <col min="1541" max="1541" width="17.5703125" style="1369" customWidth="1"/>
    <col min="1542" max="1542" width="16.85546875" style="1369" customWidth="1"/>
    <col min="1543" max="1543" width="20.42578125" style="1369" customWidth="1"/>
    <col min="1544" max="1544" width="20.5703125" style="1369" customWidth="1"/>
    <col min="1545" max="1551" width="0" style="1369" hidden="1" customWidth="1"/>
    <col min="1552" max="1552" width="15.5703125" style="1369" customWidth="1"/>
    <col min="1553" max="1792" width="9.140625" style="1369"/>
    <col min="1793" max="1793" width="9.28515625" style="1369" customWidth="1"/>
    <col min="1794" max="1794" width="25" style="1369" customWidth="1"/>
    <col min="1795" max="1795" width="32" style="1369" customWidth="1"/>
    <col min="1796" max="1796" width="20.140625" style="1369" customWidth="1"/>
    <col min="1797" max="1797" width="17.5703125" style="1369" customWidth="1"/>
    <col min="1798" max="1798" width="16.85546875" style="1369" customWidth="1"/>
    <col min="1799" max="1799" width="20.42578125" style="1369" customWidth="1"/>
    <col min="1800" max="1800" width="20.5703125" style="1369" customWidth="1"/>
    <col min="1801" max="1807" width="0" style="1369" hidden="1" customWidth="1"/>
    <col min="1808" max="1808" width="15.5703125" style="1369" customWidth="1"/>
    <col min="1809" max="2048" width="9.140625" style="1369"/>
    <col min="2049" max="2049" width="9.28515625" style="1369" customWidth="1"/>
    <col min="2050" max="2050" width="25" style="1369" customWidth="1"/>
    <col min="2051" max="2051" width="32" style="1369" customWidth="1"/>
    <col min="2052" max="2052" width="20.140625" style="1369" customWidth="1"/>
    <col min="2053" max="2053" width="17.5703125" style="1369" customWidth="1"/>
    <col min="2054" max="2054" width="16.85546875" style="1369" customWidth="1"/>
    <col min="2055" max="2055" width="20.42578125" style="1369" customWidth="1"/>
    <col min="2056" max="2056" width="20.5703125" style="1369" customWidth="1"/>
    <col min="2057" max="2063" width="0" style="1369" hidden="1" customWidth="1"/>
    <col min="2064" max="2064" width="15.5703125" style="1369" customWidth="1"/>
    <col min="2065" max="2304" width="9.140625" style="1369"/>
    <col min="2305" max="2305" width="9.28515625" style="1369" customWidth="1"/>
    <col min="2306" max="2306" width="25" style="1369" customWidth="1"/>
    <col min="2307" max="2307" width="32" style="1369" customWidth="1"/>
    <col min="2308" max="2308" width="20.140625" style="1369" customWidth="1"/>
    <col min="2309" max="2309" width="17.5703125" style="1369" customWidth="1"/>
    <col min="2310" max="2310" width="16.85546875" style="1369" customWidth="1"/>
    <col min="2311" max="2311" width="20.42578125" style="1369" customWidth="1"/>
    <col min="2312" max="2312" width="20.5703125" style="1369" customWidth="1"/>
    <col min="2313" max="2319" width="0" style="1369" hidden="1" customWidth="1"/>
    <col min="2320" max="2320" width="15.5703125" style="1369" customWidth="1"/>
    <col min="2321" max="2560" width="9.140625" style="1369"/>
    <col min="2561" max="2561" width="9.28515625" style="1369" customWidth="1"/>
    <col min="2562" max="2562" width="25" style="1369" customWidth="1"/>
    <col min="2563" max="2563" width="32" style="1369" customWidth="1"/>
    <col min="2564" max="2564" width="20.140625" style="1369" customWidth="1"/>
    <col min="2565" max="2565" width="17.5703125" style="1369" customWidth="1"/>
    <col min="2566" max="2566" width="16.85546875" style="1369" customWidth="1"/>
    <col min="2567" max="2567" width="20.42578125" style="1369" customWidth="1"/>
    <col min="2568" max="2568" width="20.5703125" style="1369" customWidth="1"/>
    <col min="2569" max="2575" width="0" style="1369" hidden="1" customWidth="1"/>
    <col min="2576" max="2576" width="15.5703125" style="1369" customWidth="1"/>
    <col min="2577" max="2816" width="9.140625" style="1369"/>
    <col min="2817" max="2817" width="9.28515625" style="1369" customWidth="1"/>
    <col min="2818" max="2818" width="25" style="1369" customWidth="1"/>
    <col min="2819" max="2819" width="32" style="1369" customWidth="1"/>
    <col min="2820" max="2820" width="20.140625" style="1369" customWidth="1"/>
    <col min="2821" max="2821" width="17.5703125" style="1369" customWidth="1"/>
    <col min="2822" max="2822" width="16.85546875" style="1369" customWidth="1"/>
    <col min="2823" max="2823" width="20.42578125" style="1369" customWidth="1"/>
    <col min="2824" max="2824" width="20.5703125" style="1369" customWidth="1"/>
    <col min="2825" max="2831" width="0" style="1369" hidden="1" customWidth="1"/>
    <col min="2832" max="2832" width="15.5703125" style="1369" customWidth="1"/>
    <col min="2833" max="3072" width="9.140625" style="1369"/>
    <col min="3073" max="3073" width="9.28515625" style="1369" customWidth="1"/>
    <col min="3074" max="3074" width="25" style="1369" customWidth="1"/>
    <col min="3075" max="3075" width="32" style="1369" customWidth="1"/>
    <col min="3076" max="3076" width="20.140625" style="1369" customWidth="1"/>
    <col min="3077" max="3077" width="17.5703125" style="1369" customWidth="1"/>
    <col min="3078" max="3078" width="16.85546875" style="1369" customWidth="1"/>
    <col min="3079" max="3079" width="20.42578125" style="1369" customWidth="1"/>
    <col min="3080" max="3080" width="20.5703125" style="1369" customWidth="1"/>
    <col min="3081" max="3087" width="0" style="1369" hidden="1" customWidth="1"/>
    <col min="3088" max="3088" width="15.5703125" style="1369" customWidth="1"/>
    <col min="3089" max="3328" width="9.140625" style="1369"/>
    <col min="3329" max="3329" width="9.28515625" style="1369" customWidth="1"/>
    <col min="3330" max="3330" width="25" style="1369" customWidth="1"/>
    <col min="3331" max="3331" width="32" style="1369" customWidth="1"/>
    <col min="3332" max="3332" width="20.140625" style="1369" customWidth="1"/>
    <col min="3333" max="3333" width="17.5703125" style="1369" customWidth="1"/>
    <col min="3334" max="3334" width="16.85546875" style="1369" customWidth="1"/>
    <col min="3335" max="3335" width="20.42578125" style="1369" customWidth="1"/>
    <col min="3336" max="3336" width="20.5703125" style="1369" customWidth="1"/>
    <col min="3337" max="3343" width="0" style="1369" hidden="1" customWidth="1"/>
    <col min="3344" max="3344" width="15.5703125" style="1369" customWidth="1"/>
    <col min="3345" max="3584" width="9.140625" style="1369"/>
    <col min="3585" max="3585" width="9.28515625" style="1369" customWidth="1"/>
    <col min="3586" max="3586" width="25" style="1369" customWidth="1"/>
    <col min="3587" max="3587" width="32" style="1369" customWidth="1"/>
    <col min="3588" max="3588" width="20.140625" style="1369" customWidth="1"/>
    <col min="3589" max="3589" width="17.5703125" style="1369" customWidth="1"/>
    <col min="3590" max="3590" width="16.85546875" style="1369" customWidth="1"/>
    <col min="3591" max="3591" width="20.42578125" style="1369" customWidth="1"/>
    <col min="3592" max="3592" width="20.5703125" style="1369" customWidth="1"/>
    <col min="3593" max="3599" width="0" style="1369" hidden="1" customWidth="1"/>
    <col min="3600" max="3600" width="15.5703125" style="1369" customWidth="1"/>
    <col min="3601" max="3840" width="9.140625" style="1369"/>
    <col min="3841" max="3841" width="9.28515625" style="1369" customWidth="1"/>
    <col min="3842" max="3842" width="25" style="1369" customWidth="1"/>
    <col min="3843" max="3843" width="32" style="1369" customWidth="1"/>
    <col min="3844" max="3844" width="20.140625" style="1369" customWidth="1"/>
    <col min="3845" max="3845" width="17.5703125" style="1369" customWidth="1"/>
    <col min="3846" max="3846" width="16.85546875" style="1369" customWidth="1"/>
    <col min="3847" max="3847" width="20.42578125" style="1369" customWidth="1"/>
    <col min="3848" max="3848" width="20.5703125" style="1369" customWidth="1"/>
    <col min="3849" max="3855" width="0" style="1369" hidden="1" customWidth="1"/>
    <col min="3856" max="3856" width="15.5703125" style="1369" customWidth="1"/>
    <col min="3857" max="4096" width="9.140625" style="1369"/>
    <col min="4097" max="4097" width="9.28515625" style="1369" customWidth="1"/>
    <col min="4098" max="4098" width="25" style="1369" customWidth="1"/>
    <col min="4099" max="4099" width="32" style="1369" customWidth="1"/>
    <col min="4100" max="4100" width="20.140625" style="1369" customWidth="1"/>
    <col min="4101" max="4101" width="17.5703125" style="1369" customWidth="1"/>
    <col min="4102" max="4102" width="16.85546875" style="1369" customWidth="1"/>
    <col min="4103" max="4103" width="20.42578125" style="1369" customWidth="1"/>
    <col min="4104" max="4104" width="20.5703125" style="1369" customWidth="1"/>
    <col min="4105" max="4111" width="0" style="1369" hidden="1" customWidth="1"/>
    <col min="4112" max="4112" width="15.5703125" style="1369" customWidth="1"/>
    <col min="4113" max="4352" width="9.140625" style="1369"/>
    <col min="4353" max="4353" width="9.28515625" style="1369" customWidth="1"/>
    <col min="4354" max="4354" width="25" style="1369" customWidth="1"/>
    <col min="4355" max="4355" width="32" style="1369" customWidth="1"/>
    <col min="4356" max="4356" width="20.140625" style="1369" customWidth="1"/>
    <col min="4357" max="4357" width="17.5703125" style="1369" customWidth="1"/>
    <col min="4358" max="4358" width="16.85546875" style="1369" customWidth="1"/>
    <col min="4359" max="4359" width="20.42578125" style="1369" customWidth="1"/>
    <col min="4360" max="4360" width="20.5703125" style="1369" customWidth="1"/>
    <col min="4361" max="4367" width="0" style="1369" hidden="1" customWidth="1"/>
    <col min="4368" max="4368" width="15.5703125" style="1369" customWidth="1"/>
    <col min="4369" max="4608" width="9.140625" style="1369"/>
    <col min="4609" max="4609" width="9.28515625" style="1369" customWidth="1"/>
    <col min="4610" max="4610" width="25" style="1369" customWidth="1"/>
    <col min="4611" max="4611" width="32" style="1369" customWidth="1"/>
    <col min="4612" max="4612" width="20.140625" style="1369" customWidth="1"/>
    <col min="4613" max="4613" width="17.5703125" style="1369" customWidth="1"/>
    <col min="4614" max="4614" width="16.85546875" style="1369" customWidth="1"/>
    <col min="4615" max="4615" width="20.42578125" style="1369" customWidth="1"/>
    <col min="4616" max="4616" width="20.5703125" style="1369" customWidth="1"/>
    <col min="4617" max="4623" width="0" style="1369" hidden="1" customWidth="1"/>
    <col min="4624" max="4624" width="15.5703125" style="1369" customWidth="1"/>
    <col min="4625" max="4864" width="9.140625" style="1369"/>
    <col min="4865" max="4865" width="9.28515625" style="1369" customWidth="1"/>
    <col min="4866" max="4866" width="25" style="1369" customWidth="1"/>
    <col min="4867" max="4867" width="32" style="1369" customWidth="1"/>
    <col min="4868" max="4868" width="20.140625" style="1369" customWidth="1"/>
    <col min="4869" max="4869" width="17.5703125" style="1369" customWidth="1"/>
    <col min="4870" max="4870" width="16.85546875" style="1369" customWidth="1"/>
    <col min="4871" max="4871" width="20.42578125" style="1369" customWidth="1"/>
    <col min="4872" max="4872" width="20.5703125" style="1369" customWidth="1"/>
    <col min="4873" max="4879" width="0" style="1369" hidden="1" customWidth="1"/>
    <col min="4880" max="4880" width="15.5703125" style="1369" customWidth="1"/>
    <col min="4881" max="5120" width="9.140625" style="1369"/>
    <col min="5121" max="5121" width="9.28515625" style="1369" customWidth="1"/>
    <col min="5122" max="5122" width="25" style="1369" customWidth="1"/>
    <col min="5123" max="5123" width="32" style="1369" customWidth="1"/>
    <col min="5124" max="5124" width="20.140625" style="1369" customWidth="1"/>
    <col min="5125" max="5125" width="17.5703125" style="1369" customWidth="1"/>
    <col min="5126" max="5126" width="16.85546875" style="1369" customWidth="1"/>
    <col min="5127" max="5127" width="20.42578125" style="1369" customWidth="1"/>
    <col min="5128" max="5128" width="20.5703125" style="1369" customWidth="1"/>
    <col min="5129" max="5135" width="0" style="1369" hidden="1" customWidth="1"/>
    <col min="5136" max="5136" width="15.5703125" style="1369" customWidth="1"/>
    <col min="5137" max="5376" width="9.140625" style="1369"/>
    <col min="5377" max="5377" width="9.28515625" style="1369" customWidth="1"/>
    <col min="5378" max="5378" width="25" style="1369" customWidth="1"/>
    <col min="5379" max="5379" width="32" style="1369" customWidth="1"/>
    <col min="5380" max="5380" width="20.140625" style="1369" customWidth="1"/>
    <col min="5381" max="5381" width="17.5703125" style="1369" customWidth="1"/>
    <col min="5382" max="5382" width="16.85546875" style="1369" customWidth="1"/>
    <col min="5383" max="5383" width="20.42578125" style="1369" customWidth="1"/>
    <col min="5384" max="5384" width="20.5703125" style="1369" customWidth="1"/>
    <col min="5385" max="5391" width="0" style="1369" hidden="1" customWidth="1"/>
    <col min="5392" max="5392" width="15.5703125" style="1369" customWidth="1"/>
    <col min="5393" max="5632" width="9.140625" style="1369"/>
    <col min="5633" max="5633" width="9.28515625" style="1369" customWidth="1"/>
    <col min="5634" max="5634" width="25" style="1369" customWidth="1"/>
    <col min="5635" max="5635" width="32" style="1369" customWidth="1"/>
    <col min="5636" max="5636" width="20.140625" style="1369" customWidth="1"/>
    <col min="5637" max="5637" width="17.5703125" style="1369" customWidth="1"/>
    <col min="5638" max="5638" width="16.85546875" style="1369" customWidth="1"/>
    <col min="5639" max="5639" width="20.42578125" style="1369" customWidth="1"/>
    <col min="5640" max="5640" width="20.5703125" style="1369" customWidth="1"/>
    <col min="5641" max="5647" width="0" style="1369" hidden="1" customWidth="1"/>
    <col min="5648" max="5648" width="15.5703125" style="1369" customWidth="1"/>
    <col min="5649" max="5888" width="9.140625" style="1369"/>
    <col min="5889" max="5889" width="9.28515625" style="1369" customWidth="1"/>
    <col min="5890" max="5890" width="25" style="1369" customWidth="1"/>
    <col min="5891" max="5891" width="32" style="1369" customWidth="1"/>
    <col min="5892" max="5892" width="20.140625" style="1369" customWidth="1"/>
    <col min="5893" max="5893" width="17.5703125" style="1369" customWidth="1"/>
    <col min="5894" max="5894" width="16.85546875" style="1369" customWidth="1"/>
    <col min="5895" max="5895" width="20.42578125" style="1369" customWidth="1"/>
    <col min="5896" max="5896" width="20.5703125" style="1369" customWidth="1"/>
    <col min="5897" max="5903" width="0" style="1369" hidden="1" customWidth="1"/>
    <col min="5904" max="5904" width="15.5703125" style="1369" customWidth="1"/>
    <col min="5905" max="6144" width="9.140625" style="1369"/>
    <col min="6145" max="6145" width="9.28515625" style="1369" customWidth="1"/>
    <col min="6146" max="6146" width="25" style="1369" customWidth="1"/>
    <col min="6147" max="6147" width="32" style="1369" customWidth="1"/>
    <col min="6148" max="6148" width="20.140625" style="1369" customWidth="1"/>
    <col min="6149" max="6149" width="17.5703125" style="1369" customWidth="1"/>
    <col min="6150" max="6150" width="16.85546875" style="1369" customWidth="1"/>
    <col min="6151" max="6151" width="20.42578125" style="1369" customWidth="1"/>
    <col min="6152" max="6152" width="20.5703125" style="1369" customWidth="1"/>
    <col min="6153" max="6159" width="0" style="1369" hidden="1" customWidth="1"/>
    <col min="6160" max="6160" width="15.5703125" style="1369" customWidth="1"/>
    <col min="6161" max="6400" width="9.140625" style="1369"/>
    <col min="6401" max="6401" width="9.28515625" style="1369" customWidth="1"/>
    <col min="6402" max="6402" width="25" style="1369" customWidth="1"/>
    <col min="6403" max="6403" width="32" style="1369" customWidth="1"/>
    <col min="6404" max="6404" width="20.140625" style="1369" customWidth="1"/>
    <col min="6405" max="6405" width="17.5703125" style="1369" customWidth="1"/>
    <col min="6406" max="6406" width="16.85546875" style="1369" customWidth="1"/>
    <col min="6407" max="6407" width="20.42578125" style="1369" customWidth="1"/>
    <col min="6408" max="6408" width="20.5703125" style="1369" customWidth="1"/>
    <col min="6409" max="6415" width="0" style="1369" hidden="1" customWidth="1"/>
    <col min="6416" max="6416" width="15.5703125" style="1369" customWidth="1"/>
    <col min="6417" max="6656" width="9.140625" style="1369"/>
    <col min="6657" max="6657" width="9.28515625" style="1369" customWidth="1"/>
    <col min="6658" max="6658" width="25" style="1369" customWidth="1"/>
    <col min="6659" max="6659" width="32" style="1369" customWidth="1"/>
    <col min="6660" max="6660" width="20.140625" style="1369" customWidth="1"/>
    <col min="6661" max="6661" width="17.5703125" style="1369" customWidth="1"/>
    <col min="6662" max="6662" width="16.85546875" style="1369" customWidth="1"/>
    <col min="6663" max="6663" width="20.42578125" style="1369" customWidth="1"/>
    <col min="6664" max="6664" width="20.5703125" style="1369" customWidth="1"/>
    <col min="6665" max="6671" width="0" style="1369" hidden="1" customWidth="1"/>
    <col min="6672" max="6672" width="15.5703125" style="1369" customWidth="1"/>
    <col min="6673" max="6912" width="9.140625" style="1369"/>
    <col min="6913" max="6913" width="9.28515625" style="1369" customWidth="1"/>
    <col min="6914" max="6914" width="25" style="1369" customWidth="1"/>
    <col min="6915" max="6915" width="32" style="1369" customWidth="1"/>
    <col min="6916" max="6916" width="20.140625" style="1369" customWidth="1"/>
    <col min="6917" max="6917" width="17.5703125" style="1369" customWidth="1"/>
    <col min="6918" max="6918" width="16.85546875" style="1369" customWidth="1"/>
    <col min="6919" max="6919" width="20.42578125" style="1369" customWidth="1"/>
    <col min="6920" max="6920" width="20.5703125" style="1369" customWidth="1"/>
    <col min="6921" max="6927" width="0" style="1369" hidden="1" customWidth="1"/>
    <col min="6928" max="6928" width="15.5703125" style="1369" customWidth="1"/>
    <col min="6929" max="7168" width="9.140625" style="1369"/>
    <col min="7169" max="7169" width="9.28515625" style="1369" customWidth="1"/>
    <col min="7170" max="7170" width="25" style="1369" customWidth="1"/>
    <col min="7171" max="7171" width="32" style="1369" customWidth="1"/>
    <col min="7172" max="7172" width="20.140625" style="1369" customWidth="1"/>
    <col min="7173" max="7173" width="17.5703125" style="1369" customWidth="1"/>
    <col min="7174" max="7174" width="16.85546875" style="1369" customWidth="1"/>
    <col min="7175" max="7175" width="20.42578125" style="1369" customWidth="1"/>
    <col min="7176" max="7176" width="20.5703125" style="1369" customWidth="1"/>
    <col min="7177" max="7183" width="0" style="1369" hidden="1" customWidth="1"/>
    <col min="7184" max="7184" width="15.5703125" style="1369" customWidth="1"/>
    <col min="7185" max="7424" width="9.140625" style="1369"/>
    <col min="7425" max="7425" width="9.28515625" style="1369" customWidth="1"/>
    <col min="7426" max="7426" width="25" style="1369" customWidth="1"/>
    <col min="7427" max="7427" width="32" style="1369" customWidth="1"/>
    <col min="7428" max="7428" width="20.140625" style="1369" customWidth="1"/>
    <col min="7429" max="7429" width="17.5703125" style="1369" customWidth="1"/>
    <col min="7430" max="7430" width="16.85546875" style="1369" customWidth="1"/>
    <col min="7431" max="7431" width="20.42578125" style="1369" customWidth="1"/>
    <col min="7432" max="7432" width="20.5703125" style="1369" customWidth="1"/>
    <col min="7433" max="7439" width="0" style="1369" hidden="1" customWidth="1"/>
    <col min="7440" max="7440" width="15.5703125" style="1369" customWidth="1"/>
    <col min="7441" max="7680" width="9.140625" style="1369"/>
    <col min="7681" max="7681" width="9.28515625" style="1369" customWidth="1"/>
    <col min="7682" max="7682" width="25" style="1369" customWidth="1"/>
    <col min="7683" max="7683" width="32" style="1369" customWidth="1"/>
    <col min="7684" max="7684" width="20.140625" style="1369" customWidth="1"/>
    <col min="7685" max="7685" width="17.5703125" style="1369" customWidth="1"/>
    <col min="7686" max="7686" width="16.85546875" style="1369" customWidth="1"/>
    <col min="7687" max="7687" width="20.42578125" style="1369" customWidth="1"/>
    <col min="7688" max="7688" width="20.5703125" style="1369" customWidth="1"/>
    <col min="7689" max="7695" width="0" style="1369" hidden="1" customWidth="1"/>
    <col min="7696" max="7696" width="15.5703125" style="1369" customWidth="1"/>
    <col min="7697" max="7936" width="9.140625" style="1369"/>
    <col min="7937" max="7937" width="9.28515625" style="1369" customWidth="1"/>
    <col min="7938" max="7938" width="25" style="1369" customWidth="1"/>
    <col min="7939" max="7939" width="32" style="1369" customWidth="1"/>
    <col min="7940" max="7940" width="20.140625" style="1369" customWidth="1"/>
    <col min="7941" max="7941" width="17.5703125" style="1369" customWidth="1"/>
    <col min="7942" max="7942" width="16.85546875" style="1369" customWidth="1"/>
    <col min="7943" max="7943" width="20.42578125" style="1369" customWidth="1"/>
    <col min="7944" max="7944" width="20.5703125" style="1369" customWidth="1"/>
    <col min="7945" max="7951" width="0" style="1369" hidden="1" customWidth="1"/>
    <col min="7952" max="7952" width="15.5703125" style="1369" customWidth="1"/>
    <col min="7953" max="8192" width="9.140625" style="1369"/>
    <col min="8193" max="8193" width="9.28515625" style="1369" customWidth="1"/>
    <col min="8194" max="8194" width="25" style="1369" customWidth="1"/>
    <col min="8195" max="8195" width="32" style="1369" customWidth="1"/>
    <col min="8196" max="8196" width="20.140625" style="1369" customWidth="1"/>
    <col min="8197" max="8197" width="17.5703125" style="1369" customWidth="1"/>
    <col min="8198" max="8198" width="16.85546875" style="1369" customWidth="1"/>
    <col min="8199" max="8199" width="20.42578125" style="1369" customWidth="1"/>
    <col min="8200" max="8200" width="20.5703125" style="1369" customWidth="1"/>
    <col min="8201" max="8207" width="0" style="1369" hidden="1" customWidth="1"/>
    <col min="8208" max="8208" width="15.5703125" style="1369" customWidth="1"/>
    <col min="8209" max="8448" width="9.140625" style="1369"/>
    <col min="8449" max="8449" width="9.28515625" style="1369" customWidth="1"/>
    <col min="8450" max="8450" width="25" style="1369" customWidth="1"/>
    <col min="8451" max="8451" width="32" style="1369" customWidth="1"/>
    <col min="8452" max="8452" width="20.140625" style="1369" customWidth="1"/>
    <col min="8453" max="8453" width="17.5703125" style="1369" customWidth="1"/>
    <col min="8454" max="8454" width="16.85546875" style="1369" customWidth="1"/>
    <col min="8455" max="8455" width="20.42578125" style="1369" customWidth="1"/>
    <col min="8456" max="8456" width="20.5703125" style="1369" customWidth="1"/>
    <col min="8457" max="8463" width="0" style="1369" hidden="1" customWidth="1"/>
    <col min="8464" max="8464" width="15.5703125" style="1369" customWidth="1"/>
    <col min="8465" max="8704" width="9.140625" style="1369"/>
    <col min="8705" max="8705" width="9.28515625" style="1369" customWidth="1"/>
    <col min="8706" max="8706" width="25" style="1369" customWidth="1"/>
    <col min="8707" max="8707" width="32" style="1369" customWidth="1"/>
    <col min="8708" max="8708" width="20.140625" style="1369" customWidth="1"/>
    <col min="8709" max="8709" width="17.5703125" style="1369" customWidth="1"/>
    <col min="8710" max="8710" width="16.85546875" style="1369" customWidth="1"/>
    <col min="8711" max="8711" width="20.42578125" style="1369" customWidth="1"/>
    <col min="8712" max="8712" width="20.5703125" style="1369" customWidth="1"/>
    <col min="8713" max="8719" width="0" style="1369" hidden="1" customWidth="1"/>
    <col min="8720" max="8720" width="15.5703125" style="1369" customWidth="1"/>
    <col min="8721" max="8960" width="9.140625" style="1369"/>
    <col min="8961" max="8961" width="9.28515625" style="1369" customWidth="1"/>
    <col min="8962" max="8962" width="25" style="1369" customWidth="1"/>
    <col min="8963" max="8963" width="32" style="1369" customWidth="1"/>
    <col min="8964" max="8964" width="20.140625" style="1369" customWidth="1"/>
    <col min="8965" max="8965" width="17.5703125" style="1369" customWidth="1"/>
    <col min="8966" max="8966" width="16.85546875" style="1369" customWidth="1"/>
    <col min="8967" max="8967" width="20.42578125" style="1369" customWidth="1"/>
    <col min="8968" max="8968" width="20.5703125" style="1369" customWidth="1"/>
    <col min="8969" max="8975" width="0" style="1369" hidden="1" customWidth="1"/>
    <col min="8976" max="8976" width="15.5703125" style="1369" customWidth="1"/>
    <col min="8977" max="9216" width="9.140625" style="1369"/>
    <col min="9217" max="9217" width="9.28515625" style="1369" customWidth="1"/>
    <col min="9218" max="9218" width="25" style="1369" customWidth="1"/>
    <col min="9219" max="9219" width="32" style="1369" customWidth="1"/>
    <col min="9220" max="9220" width="20.140625" style="1369" customWidth="1"/>
    <col min="9221" max="9221" width="17.5703125" style="1369" customWidth="1"/>
    <col min="9222" max="9222" width="16.85546875" style="1369" customWidth="1"/>
    <col min="9223" max="9223" width="20.42578125" style="1369" customWidth="1"/>
    <col min="9224" max="9224" width="20.5703125" style="1369" customWidth="1"/>
    <col min="9225" max="9231" width="0" style="1369" hidden="1" customWidth="1"/>
    <col min="9232" max="9232" width="15.5703125" style="1369" customWidth="1"/>
    <col min="9233" max="9472" width="9.140625" style="1369"/>
    <col min="9473" max="9473" width="9.28515625" style="1369" customWidth="1"/>
    <col min="9474" max="9474" width="25" style="1369" customWidth="1"/>
    <col min="9475" max="9475" width="32" style="1369" customWidth="1"/>
    <col min="9476" max="9476" width="20.140625" style="1369" customWidth="1"/>
    <col min="9477" max="9477" width="17.5703125" style="1369" customWidth="1"/>
    <col min="9478" max="9478" width="16.85546875" style="1369" customWidth="1"/>
    <col min="9479" max="9479" width="20.42578125" style="1369" customWidth="1"/>
    <col min="9480" max="9480" width="20.5703125" style="1369" customWidth="1"/>
    <col min="9481" max="9487" width="0" style="1369" hidden="1" customWidth="1"/>
    <col min="9488" max="9488" width="15.5703125" style="1369" customWidth="1"/>
    <col min="9489" max="9728" width="9.140625" style="1369"/>
    <col min="9729" max="9729" width="9.28515625" style="1369" customWidth="1"/>
    <col min="9730" max="9730" width="25" style="1369" customWidth="1"/>
    <col min="9731" max="9731" width="32" style="1369" customWidth="1"/>
    <col min="9732" max="9732" width="20.140625" style="1369" customWidth="1"/>
    <col min="9733" max="9733" width="17.5703125" style="1369" customWidth="1"/>
    <col min="9734" max="9734" width="16.85546875" style="1369" customWidth="1"/>
    <col min="9735" max="9735" width="20.42578125" style="1369" customWidth="1"/>
    <col min="9736" max="9736" width="20.5703125" style="1369" customWidth="1"/>
    <col min="9737" max="9743" width="0" style="1369" hidden="1" customWidth="1"/>
    <col min="9744" max="9744" width="15.5703125" style="1369" customWidth="1"/>
    <col min="9745" max="9984" width="9.140625" style="1369"/>
    <col min="9985" max="9985" width="9.28515625" style="1369" customWidth="1"/>
    <col min="9986" max="9986" width="25" style="1369" customWidth="1"/>
    <col min="9987" max="9987" width="32" style="1369" customWidth="1"/>
    <col min="9988" max="9988" width="20.140625" style="1369" customWidth="1"/>
    <col min="9989" max="9989" width="17.5703125" style="1369" customWidth="1"/>
    <col min="9990" max="9990" width="16.85546875" style="1369" customWidth="1"/>
    <col min="9991" max="9991" width="20.42578125" style="1369" customWidth="1"/>
    <col min="9992" max="9992" width="20.5703125" style="1369" customWidth="1"/>
    <col min="9993" max="9999" width="0" style="1369" hidden="1" customWidth="1"/>
    <col min="10000" max="10000" width="15.5703125" style="1369" customWidth="1"/>
    <col min="10001" max="10240" width="9.140625" style="1369"/>
    <col min="10241" max="10241" width="9.28515625" style="1369" customWidth="1"/>
    <col min="10242" max="10242" width="25" style="1369" customWidth="1"/>
    <col min="10243" max="10243" width="32" style="1369" customWidth="1"/>
    <col min="10244" max="10244" width="20.140625" style="1369" customWidth="1"/>
    <col min="10245" max="10245" width="17.5703125" style="1369" customWidth="1"/>
    <col min="10246" max="10246" width="16.85546875" style="1369" customWidth="1"/>
    <col min="10247" max="10247" width="20.42578125" style="1369" customWidth="1"/>
    <col min="10248" max="10248" width="20.5703125" style="1369" customWidth="1"/>
    <col min="10249" max="10255" width="0" style="1369" hidden="1" customWidth="1"/>
    <col min="10256" max="10256" width="15.5703125" style="1369" customWidth="1"/>
    <col min="10257" max="10496" width="9.140625" style="1369"/>
    <col min="10497" max="10497" width="9.28515625" style="1369" customWidth="1"/>
    <col min="10498" max="10498" width="25" style="1369" customWidth="1"/>
    <col min="10499" max="10499" width="32" style="1369" customWidth="1"/>
    <col min="10500" max="10500" width="20.140625" style="1369" customWidth="1"/>
    <col min="10501" max="10501" width="17.5703125" style="1369" customWidth="1"/>
    <col min="10502" max="10502" width="16.85546875" style="1369" customWidth="1"/>
    <col min="10503" max="10503" width="20.42578125" style="1369" customWidth="1"/>
    <col min="10504" max="10504" width="20.5703125" style="1369" customWidth="1"/>
    <col min="10505" max="10511" width="0" style="1369" hidden="1" customWidth="1"/>
    <col min="10512" max="10512" width="15.5703125" style="1369" customWidth="1"/>
    <col min="10513" max="10752" width="9.140625" style="1369"/>
    <col min="10753" max="10753" width="9.28515625" style="1369" customWidth="1"/>
    <col min="10754" max="10754" width="25" style="1369" customWidth="1"/>
    <col min="10755" max="10755" width="32" style="1369" customWidth="1"/>
    <col min="10756" max="10756" width="20.140625" style="1369" customWidth="1"/>
    <col min="10757" max="10757" width="17.5703125" style="1369" customWidth="1"/>
    <col min="10758" max="10758" width="16.85546875" style="1369" customWidth="1"/>
    <col min="10759" max="10759" width="20.42578125" style="1369" customWidth="1"/>
    <col min="10760" max="10760" width="20.5703125" style="1369" customWidth="1"/>
    <col min="10761" max="10767" width="0" style="1369" hidden="1" customWidth="1"/>
    <col min="10768" max="10768" width="15.5703125" style="1369" customWidth="1"/>
    <col min="10769" max="11008" width="9.140625" style="1369"/>
    <col min="11009" max="11009" width="9.28515625" style="1369" customWidth="1"/>
    <col min="11010" max="11010" width="25" style="1369" customWidth="1"/>
    <col min="11011" max="11011" width="32" style="1369" customWidth="1"/>
    <col min="11012" max="11012" width="20.140625" style="1369" customWidth="1"/>
    <col min="11013" max="11013" width="17.5703125" style="1369" customWidth="1"/>
    <col min="11014" max="11014" width="16.85546875" style="1369" customWidth="1"/>
    <col min="11015" max="11015" width="20.42578125" style="1369" customWidth="1"/>
    <col min="11016" max="11016" width="20.5703125" style="1369" customWidth="1"/>
    <col min="11017" max="11023" width="0" style="1369" hidden="1" customWidth="1"/>
    <col min="11024" max="11024" width="15.5703125" style="1369" customWidth="1"/>
    <col min="11025" max="11264" width="9.140625" style="1369"/>
    <col min="11265" max="11265" width="9.28515625" style="1369" customWidth="1"/>
    <col min="11266" max="11266" width="25" style="1369" customWidth="1"/>
    <col min="11267" max="11267" width="32" style="1369" customWidth="1"/>
    <col min="11268" max="11268" width="20.140625" style="1369" customWidth="1"/>
    <col min="11269" max="11269" width="17.5703125" style="1369" customWidth="1"/>
    <col min="11270" max="11270" width="16.85546875" style="1369" customWidth="1"/>
    <col min="11271" max="11271" width="20.42578125" style="1369" customWidth="1"/>
    <col min="11272" max="11272" width="20.5703125" style="1369" customWidth="1"/>
    <col min="11273" max="11279" width="0" style="1369" hidden="1" customWidth="1"/>
    <col min="11280" max="11280" width="15.5703125" style="1369" customWidth="1"/>
    <col min="11281" max="11520" width="9.140625" style="1369"/>
    <col min="11521" max="11521" width="9.28515625" style="1369" customWidth="1"/>
    <col min="11522" max="11522" width="25" style="1369" customWidth="1"/>
    <col min="11523" max="11523" width="32" style="1369" customWidth="1"/>
    <col min="11524" max="11524" width="20.140625" style="1369" customWidth="1"/>
    <col min="11525" max="11525" width="17.5703125" style="1369" customWidth="1"/>
    <col min="11526" max="11526" width="16.85546875" style="1369" customWidth="1"/>
    <col min="11527" max="11527" width="20.42578125" style="1369" customWidth="1"/>
    <col min="11528" max="11528" width="20.5703125" style="1369" customWidth="1"/>
    <col min="11529" max="11535" width="0" style="1369" hidden="1" customWidth="1"/>
    <col min="11536" max="11536" width="15.5703125" style="1369" customWidth="1"/>
    <col min="11537" max="11776" width="9.140625" style="1369"/>
    <col min="11777" max="11777" width="9.28515625" style="1369" customWidth="1"/>
    <col min="11778" max="11778" width="25" style="1369" customWidth="1"/>
    <col min="11779" max="11779" width="32" style="1369" customWidth="1"/>
    <col min="11780" max="11780" width="20.140625" style="1369" customWidth="1"/>
    <col min="11781" max="11781" width="17.5703125" style="1369" customWidth="1"/>
    <col min="11782" max="11782" width="16.85546875" style="1369" customWidth="1"/>
    <col min="11783" max="11783" width="20.42578125" style="1369" customWidth="1"/>
    <col min="11784" max="11784" width="20.5703125" style="1369" customWidth="1"/>
    <col min="11785" max="11791" width="0" style="1369" hidden="1" customWidth="1"/>
    <col min="11792" max="11792" width="15.5703125" style="1369" customWidth="1"/>
    <col min="11793" max="12032" width="9.140625" style="1369"/>
    <col min="12033" max="12033" width="9.28515625" style="1369" customWidth="1"/>
    <col min="12034" max="12034" width="25" style="1369" customWidth="1"/>
    <col min="12035" max="12035" width="32" style="1369" customWidth="1"/>
    <col min="12036" max="12036" width="20.140625" style="1369" customWidth="1"/>
    <col min="12037" max="12037" width="17.5703125" style="1369" customWidth="1"/>
    <col min="12038" max="12038" width="16.85546875" style="1369" customWidth="1"/>
    <col min="12039" max="12039" width="20.42578125" style="1369" customWidth="1"/>
    <col min="12040" max="12040" width="20.5703125" style="1369" customWidth="1"/>
    <col min="12041" max="12047" width="0" style="1369" hidden="1" customWidth="1"/>
    <col min="12048" max="12048" width="15.5703125" style="1369" customWidth="1"/>
    <col min="12049" max="12288" width="9.140625" style="1369"/>
    <col min="12289" max="12289" width="9.28515625" style="1369" customWidth="1"/>
    <col min="12290" max="12290" width="25" style="1369" customWidth="1"/>
    <col min="12291" max="12291" width="32" style="1369" customWidth="1"/>
    <col min="12292" max="12292" width="20.140625" style="1369" customWidth="1"/>
    <col min="12293" max="12293" width="17.5703125" style="1369" customWidth="1"/>
    <col min="12294" max="12294" width="16.85546875" style="1369" customWidth="1"/>
    <col min="12295" max="12295" width="20.42578125" style="1369" customWidth="1"/>
    <col min="12296" max="12296" width="20.5703125" style="1369" customWidth="1"/>
    <col min="12297" max="12303" width="0" style="1369" hidden="1" customWidth="1"/>
    <col min="12304" max="12304" width="15.5703125" style="1369" customWidth="1"/>
    <col min="12305" max="12544" width="9.140625" style="1369"/>
    <col min="12545" max="12545" width="9.28515625" style="1369" customWidth="1"/>
    <col min="12546" max="12546" width="25" style="1369" customWidth="1"/>
    <col min="12547" max="12547" width="32" style="1369" customWidth="1"/>
    <col min="12548" max="12548" width="20.140625" style="1369" customWidth="1"/>
    <col min="12549" max="12549" width="17.5703125" style="1369" customWidth="1"/>
    <col min="12550" max="12550" width="16.85546875" style="1369" customWidth="1"/>
    <col min="12551" max="12551" width="20.42578125" style="1369" customWidth="1"/>
    <col min="12552" max="12552" width="20.5703125" style="1369" customWidth="1"/>
    <col min="12553" max="12559" width="0" style="1369" hidden="1" customWidth="1"/>
    <col min="12560" max="12560" width="15.5703125" style="1369" customWidth="1"/>
    <col min="12561" max="12800" width="9.140625" style="1369"/>
    <col min="12801" max="12801" width="9.28515625" style="1369" customWidth="1"/>
    <col min="12802" max="12802" width="25" style="1369" customWidth="1"/>
    <col min="12803" max="12803" width="32" style="1369" customWidth="1"/>
    <col min="12804" max="12804" width="20.140625" style="1369" customWidth="1"/>
    <col min="12805" max="12805" width="17.5703125" style="1369" customWidth="1"/>
    <col min="12806" max="12806" width="16.85546875" style="1369" customWidth="1"/>
    <col min="12807" max="12807" width="20.42578125" style="1369" customWidth="1"/>
    <col min="12808" max="12808" width="20.5703125" style="1369" customWidth="1"/>
    <col min="12809" max="12815" width="0" style="1369" hidden="1" customWidth="1"/>
    <col min="12816" max="12816" width="15.5703125" style="1369" customWidth="1"/>
    <col min="12817" max="13056" width="9.140625" style="1369"/>
    <col min="13057" max="13057" width="9.28515625" style="1369" customWidth="1"/>
    <col min="13058" max="13058" width="25" style="1369" customWidth="1"/>
    <col min="13059" max="13059" width="32" style="1369" customWidth="1"/>
    <col min="13060" max="13060" width="20.140625" style="1369" customWidth="1"/>
    <col min="13061" max="13061" width="17.5703125" style="1369" customWidth="1"/>
    <col min="13062" max="13062" width="16.85546875" style="1369" customWidth="1"/>
    <col min="13063" max="13063" width="20.42578125" style="1369" customWidth="1"/>
    <col min="13064" max="13064" width="20.5703125" style="1369" customWidth="1"/>
    <col min="13065" max="13071" width="0" style="1369" hidden="1" customWidth="1"/>
    <col min="13072" max="13072" width="15.5703125" style="1369" customWidth="1"/>
    <col min="13073" max="13312" width="9.140625" style="1369"/>
    <col min="13313" max="13313" width="9.28515625" style="1369" customWidth="1"/>
    <col min="13314" max="13314" width="25" style="1369" customWidth="1"/>
    <col min="13315" max="13315" width="32" style="1369" customWidth="1"/>
    <col min="13316" max="13316" width="20.140625" style="1369" customWidth="1"/>
    <col min="13317" max="13317" width="17.5703125" style="1369" customWidth="1"/>
    <col min="13318" max="13318" width="16.85546875" style="1369" customWidth="1"/>
    <col min="13319" max="13319" width="20.42578125" style="1369" customWidth="1"/>
    <col min="13320" max="13320" width="20.5703125" style="1369" customWidth="1"/>
    <col min="13321" max="13327" width="0" style="1369" hidden="1" customWidth="1"/>
    <col min="13328" max="13328" width="15.5703125" style="1369" customWidth="1"/>
    <col min="13329" max="13568" width="9.140625" style="1369"/>
    <col min="13569" max="13569" width="9.28515625" style="1369" customWidth="1"/>
    <col min="13570" max="13570" width="25" style="1369" customWidth="1"/>
    <col min="13571" max="13571" width="32" style="1369" customWidth="1"/>
    <col min="13572" max="13572" width="20.140625" style="1369" customWidth="1"/>
    <col min="13573" max="13573" width="17.5703125" style="1369" customWidth="1"/>
    <col min="13574" max="13574" width="16.85546875" style="1369" customWidth="1"/>
    <col min="13575" max="13575" width="20.42578125" style="1369" customWidth="1"/>
    <col min="13576" max="13576" width="20.5703125" style="1369" customWidth="1"/>
    <col min="13577" max="13583" width="0" style="1369" hidden="1" customWidth="1"/>
    <col min="13584" max="13584" width="15.5703125" style="1369" customWidth="1"/>
    <col min="13585" max="13824" width="9.140625" style="1369"/>
    <col min="13825" max="13825" width="9.28515625" style="1369" customWidth="1"/>
    <col min="13826" max="13826" width="25" style="1369" customWidth="1"/>
    <col min="13827" max="13827" width="32" style="1369" customWidth="1"/>
    <col min="13828" max="13828" width="20.140625" style="1369" customWidth="1"/>
    <col min="13829" max="13829" width="17.5703125" style="1369" customWidth="1"/>
    <col min="13830" max="13830" width="16.85546875" style="1369" customWidth="1"/>
    <col min="13831" max="13831" width="20.42578125" style="1369" customWidth="1"/>
    <col min="13832" max="13832" width="20.5703125" style="1369" customWidth="1"/>
    <col min="13833" max="13839" width="0" style="1369" hidden="1" customWidth="1"/>
    <col min="13840" max="13840" width="15.5703125" style="1369" customWidth="1"/>
    <col min="13841" max="14080" width="9.140625" style="1369"/>
    <col min="14081" max="14081" width="9.28515625" style="1369" customWidth="1"/>
    <col min="14082" max="14082" width="25" style="1369" customWidth="1"/>
    <col min="14083" max="14083" width="32" style="1369" customWidth="1"/>
    <col min="14084" max="14084" width="20.140625" style="1369" customWidth="1"/>
    <col min="14085" max="14085" width="17.5703125" style="1369" customWidth="1"/>
    <col min="14086" max="14086" width="16.85546875" style="1369" customWidth="1"/>
    <col min="14087" max="14087" width="20.42578125" style="1369" customWidth="1"/>
    <col min="14088" max="14088" width="20.5703125" style="1369" customWidth="1"/>
    <col min="14089" max="14095" width="0" style="1369" hidden="1" customWidth="1"/>
    <col min="14096" max="14096" width="15.5703125" style="1369" customWidth="1"/>
    <col min="14097" max="14336" width="9.140625" style="1369"/>
    <col min="14337" max="14337" width="9.28515625" style="1369" customWidth="1"/>
    <col min="14338" max="14338" width="25" style="1369" customWidth="1"/>
    <col min="14339" max="14339" width="32" style="1369" customWidth="1"/>
    <col min="14340" max="14340" width="20.140625" style="1369" customWidth="1"/>
    <col min="14341" max="14341" width="17.5703125" style="1369" customWidth="1"/>
    <col min="14342" max="14342" width="16.85546875" style="1369" customWidth="1"/>
    <col min="14343" max="14343" width="20.42578125" style="1369" customWidth="1"/>
    <col min="14344" max="14344" width="20.5703125" style="1369" customWidth="1"/>
    <col min="14345" max="14351" width="0" style="1369" hidden="1" customWidth="1"/>
    <col min="14352" max="14352" width="15.5703125" style="1369" customWidth="1"/>
    <col min="14353" max="14592" width="9.140625" style="1369"/>
    <col min="14593" max="14593" width="9.28515625" style="1369" customWidth="1"/>
    <col min="14594" max="14594" width="25" style="1369" customWidth="1"/>
    <col min="14595" max="14595" width="32" style="1369" customWidth="1"/>
    <col min="14596" max="14596" width="20.140625" style="1369" customWidth="1"/>
    <col min="14597" max="14597" width="17.5703125" style="1369" customWidth="1"/>
    <col min="14598" max="14598" width="16.85546875" style="1369" customWidth="1"/>
    <col min="14599" max="14599" width="20.42578125" style="1369" customWidth="1"/>
    <col min="14600" max="14600" width="20.5703125" style="1369" customWidth="1"/>
    <col min="14601" max="14607" width="0" style="1369" hidden="1" customWidth="1"/>
    <col min="14608" max="14608" width="15.5703125" style="1369" customWidth="1"/>
    <col min="14609" max="14848" width="9.140625" style="1369"/>
    <col min="14849" max="14849" width="9.28515625" style="1369" customWidth="1"/>
    <col min="14850" max="14850" width="25" style="1369" customWidth="1"/>
    <col min="14851" max="14851" width="32" style="1369" customWidth="1"/>
    <col min="14852" max="14852" width="20.140625" style="1369" customWidth="1"/>
    <col min="14853" max="14853" width="17.5703125" style="1369" customWidth="1"/>
    <col min="14854" max="14854" width="16.85546875" style="1369" customWidth="1"/>
    <col min="14855" max="14855" width="20.42578125" style="1369" customWidth="1"/>
    <col min="14856" max="14856" width="20.5703125" style="1369" customWidth="1"/>
    <col min="14857" max="14863" width="0" style="1369" hidden="1" customWidth="1"/>
    <col min="14864" max="14864" width="15.5703125" style="1369" customWidth="1"/>
    <col min="14865" max="15104" width="9.140625" style="1369"/>
    <col min="15105" max="15105" width="9.28515625" style="1369" customWidth="1"/>
    <col min="15106" max="15106" width="25" style="1369" customWidth="1"/>
    <col min="15107" max="15107" width="32" style="1369" customWidth="1"/>
    <col min="15108" max="15108" width="20.140625" style="1369" customWidth="1"/>
    <col min="15109" max="15109" width="17.5703125" style="1369" customWidth="1"/>
    <col min="15110" max="15110" width="16.85546875" style="1369" customWidth="1"/>
    <col min="15111" max="15111" width="20.42578125" style="1369" customWidth="1"/>
    <col min="15112" max="15112" width="20.5703125" style="1369" customWidth="1"/>
    <col min="15113" max="15119" width="0" style="1369" hidden="1" customWidth="1"/>
    <col min="15120" max="15120" width="15.5703125" style="1369" customWidth="1"/>
    <col min="15121" max="15360" width="9.140625" style="1369"/>
    <col min="15361" max="15361" width="9.28515625" style="1369" customWidth="1"/>
    <col min="15362" max="15362" width="25" style="1369" customWidth="1"/>
    <col min="15363" max="15363" width="32" style="1369" customWidth="1"/>
    <col min="15364" max="15364" width="20.140625" style="1369" customWidth="1"/>
    <col min="15365" max="15365" width="17.5703125" style="1369" customWidth="1"/>
    <col min="15366" max="15366" width="16.85546875" style="1369" customWidth="1"/>
    <col min="15367" max="15367" width="20.42578125" style="1369" customWidth="1"/>
    <col min="15368" max="15368" width="20.5703125" style="1369" customWidth="1"/>
    <col min="15369" max="15375" width="0" style="1369" hidden="1" customWidth="1"/>
    <col min="15376" max="15376" width="15.5703125" style="1369" customWidth="1"/>
    <col min="15377" max="15616" width="9.140625" style="1369"/>
    <col min="15617" max="15617" width="9.28515625" style="1369" customWidth="1"/>
    <col min="15618" max="15618" width="25" style="1369" customWidth="1"/>
    <col min="15619" max="15619" width="32" style="1369" customWidth="1"/>
    <col min="15620" max="15620" width="20.140625" style="1369" customWidth="1"/>
    <col min="15621" max="15621" width="17.5703125" style="1369" customWidth="1"/>
    <col min="15622" max="15622" width="16.85546875" style="1369" customWidth="1"/>
    <col min="15623" max="15623" width="20.42578125" style="1369" customWidth="1"/>
    <col min="15624" max="15624" width="20.5703125" style="1369" customWidth="1"/>
    <col min="15625" max="15631" width="0" style="1369" hidden="1" customWidth="1"/>
    <col min="15632" max="15632" width="15.5703125" style="1369" customWidth="1"/>
    <col min="15633" max="15872" width="9.140625" style="1369"/>
    <col min="15873" max="15873" width="9.28515625" style="1369" customWidth="1"/>
    <col min="15874" max="15874" width="25" style="1369" customWidth="1"/>
    <col min="15875" max="15875" width="32" style="1369" customWidth="1"/>
    <col min="15876" max="15876" width="20.140625" style="1369" customWidth="1"/>
    <col min="15877" max="15877" width="17.5703125" style="1369" customWidth="1"/>
    <col min="15878" max="15878" width="16.85546875" style="1369" customWidth="1"/>
    <col min="15879" max="15879" width="20.42578125" style="1369" customWidth="1"/>
    <col min="15880" max="15880" width="20.5703125" style="1369" customWidth="1"/>
    <col min="15881" max="15887" width="0" style="1369" hidden="1" customWidth="1"/>
    <col min="15888" max="15888" width="15.5703125" style="1369" customWidth="1"/>
    <col min="15889" max="16128" width="9.140625" style="1369"/>
    <col min="16129" max="16129" width="9.28515625" style="1369" customWidth="1"/>
    <col min="16130" max="16130" width="25" style="1369" customWidth="1"/>
    <col min="16131" max="16131" width="32" style="1369" customWidth="1"/>
    <col min="16132" max="16132" width="20.140625" style="1369" customWidth="1"/>
    <col min="16133" max="16133" width="17.5703125" style="1369" customWidth="1"/>
    <col min="16134" max="16134" width="16.85546875" style="1369" customWidth="1"/>
    <col min="16135" max="16135" width="20.42578125" style="1369" customWidth="1"/>
    <col min="16136" max="16136" width="20.5703125" style="1369" customWidth="1"/>
    <col min="16137" max="16143" width="0" style="1369" hidden="1" customWidth="1"/>
    <col min="16144" max="16144" width="15.5703125" style="1369" customWidth="1"/>
    <col min="16145" max="16384" width="9.140625" style="1369"/>
  </cols>
  <sheetData>
    <row r="1" spans="1:14" ht="18.75">
      <c r="A1" s="4694" t="s">
        <v>2274</v>
      </c>
      <c r="B1" s="4694"/>
      <c r="C1" s="4694"/>
      <c r="D1" s="4694"/>
      <c r="E1" s="4694"/>
      <c r="F1" s="4694"/>
      <c r="G1" s="4694"/>
      <c r="H1" s="4694"/>
    </row>
    <row r="2" spans="1:14" ht="18.75">
      <c r="A2" s="4694" t="s">
        <v>2275</v>
      </c>
      <c r="B2" s="4694"/>
      <c r="C2" s="4694"/>
      <c r="D2" s="4694"/>
      <c r="E2" s="4694"/>
      <c r="F2" s="4694"/>
      <c r="G2" s="4694"/>
      <c r="H2" s="4694"/>
    </row>
    <row r="3" spans="1:14" ht="18.75">
      <c r="A3" s="2663" t="s">
        <v>2276</v>
      </c>
      <c r="B3" s="2663"/>
      <c r="C3" s="2663"/>
      <c r="D3" s="2664"/>
      <c r="E3" s="2663"/>
      <c r="F3" s="2664"/>
      <c r="G3" s="2663"/>
      <c r="H3" s="2664" t="s">
        <v>2277</v>
      </c>
    </row>
    <row r="4" spans="1:14">
      <c r="A4" s="2544" t="s">
        <v>2278</v>
      </c>
      <c r="B4" s="2546"/>
      <c r="C4" s="2545"/>
      <c r="D4" s="2555" t="s">
        <v>408</v>
      </c>
      <c r="E4" s="2665" t="s">
        <v>553</v>
      </c>
      <c r="F4" s="2666" t="s">
        <v>555</v>
      </c>
      <c r="G4" s="2665" t="s">
        <v>549</v>
      </c>
      <c r="H4" s="2666" t="s">
        <v>551</v>
      </c>
    </row>
    <row r="5" spans="1:14">
      <c r="A5" s="2547"/>
      <c r="B5" s="1960"/>
      <c r="C5" s="2557"/>
      <c r="D5" s="2559"/>
      <c r="E5" s="2555" t="s">
        <v>572</v>
      </c>
      <c r="F5" s="2555" t="s">
        <v>573</v>
      </c>
      <c r="G5" s="2555" t="s">
        <v>392</v>
      </c>
      <c r="H5" s="2555" t="s">
        <v>443</v>
      </c>
    </row>
    <row r="6" spans="1:14">
      <c r="A6" s="2667" t="s">
        <v>2279</v>
      </c>
      <c r="B6" s="1960"/>
      <c r="C6" s="2557"/>
      <c r="D6" s="2668" t="s">
        <v>410</v>
      </c>
      <c r="E6" s="2669" t="s">
        <v>561</v>
      </c>
      <c r="F6" s="2669" t="s">
        <v>562</v>
      </c>
      <c r="G6" s="2669" t="s">
        <v>395</v>
      </c>
      <c r="H6" s="2669" t="s">
        <v>396</v>
      </c>
      <c r="K6" s="1369" t="s">
        <v>2280</v>
      </c>
      <c r="L6" s="1369" t="s">
        <v>2281</v>
      </c>
      <c r="M6" s="1369" t="s">
        <v>2282</v>
      </c>
      <c r="N6" s="1369" t="s">
        <v>2283</v>
      </c>
    </row>
    <row r="7" spans="1:14">
      <c r="A7" s="2670"/>
      <c r="B7" s="2671" t="s">
        <v>2284</v>
      </c>
      <c r="C7" s="2672" t="s">
        <v>2285</v>
      </c>
      <c r="D7" s="2673">
        <f>F7+E7</f>
        <v>203125</v>
      </c>
      <c r="E7" s="2673">
        <v>177065</v>
      </c>
      <c r="F7" s="2673">
        <v>26060</v>
      </c>
      <c r="G7" s="2673">
        <v>117478</v>
      </c>
      <c r="H7" s="2673">
        <v>85647</v>
      </c>
      <c r="I7" s="1369">
        <f>H7+G7</f>
        <v>203125</v>
      </c>
      <c r="J7" s="1369">
        <f>I7-D7</f>
        <v>0</v>
      </c>
      <c r="K7" s="1369">
        <f>'[5]moh hospitals'!K7+'[5]king abdullah makka'!K7+'[5]king khaled eye'!K7+'[5]kfmc riyadh'!K7</f>
        <v>94610</v>
      </c>
      <c r="L7" s="1369">
        <f>'[5]moh hospitals'!L7+'[5]king abdullah makka'!L7+'[5]king khaled eye'!L7+'[5]kfmc riyadh'!L7</f>
        <v>68332</v>
      </c>
      <c r="M7" s="1369">
        <f>'[5]moh hospitals'!M7+'[5]king abdullah makka'!M7+'[5]king khaled eye'!M7+'[5]kfmc riyadh'!M7</f>
        <v>19684</v>
      </c>
      <c r="N7" s="1369">
        <f>'[5]moh hospitals'!N7+'[5]king abdullah makka'!N7+'[5]king khaled eye'!N7+'[5]kfmc riyadh'!N7</f>
        <v>8853</v>
      </c>
    </row>
    <row r="8" spans="1:14">
      <c r="A8" s="2674"/>
      <c r="B8" s="2675" t="s">
        <v>2286</v>
      </c>
      <c r="C8" s="2676" t="s">
        <v>2287</v>
      </c>
      <c r="D8" s="2677">
        <f t="shared" ref="D8:D35" si="0">F8+E8</f>
        <v>737229</v>
      </c>
      <c r="E8" s="2673">
        <v>662069</v>
      </c>
      <c r="F8" s="2673">
        <v>75160</v>
      </c>
      <c r="G8" s="2673">
        <v>403784</v>
      </c>
      <c r="H8" s="2673">
        <v>333445</v>
      </c>
      <c r="I8" s="1369">
        <f t="shared" ref="I8:I34" si="1">H8+G8</f>
        <v>737229</v>
      </c>
      <c r="J8" s="1369">
        <f t="shared" ref="J8:J34" si="2">I8-D8</f>
        <v>0</v>
      </c>
      <c r="K8" s="1369">
        <f>'[5]moh hospitals'!K8+'[5]king abdullah makka'!K8+'[5]king khaled eye'!K8+'[5]kfmc riyadh'!K8</f>
        <v>371035</v>
      </c>
      <c r="L8" s="1369">
        <f>'[5]moh hospitals'!L8+'[5]king abdullah makka'!L8+'[5]king khaled eye'!L8+'[5]kfmc riyadh'!L8</f>
        <v>310744</v>
      </c>
      <c r="M8" s="1369">
        <f>'[5]moh hospitals'!M8+'[5]king abdullah makka'!M8+'[5]king khaled eye'!M8+'[5]kfmc riyadh'!M8</f>
        <v>47596</v>
      </c>
      <c r="N8" s="1369">
        <f>'[5]moh hospitals'!N8+'[5]king abdullah makka'!N8+'[5]king khaled eye'!N8+'[5]kfmc riyadh'!N8</f>
        <v>30607</v>
      </c>
    </row>
    <row r="9" spans="1:14">
      <c r="A9" s="2674"/>
      <c r="B9" s="2675" t="s">
        <v>985</v>
      </c>
      <c r="C9" s="2676" t="s">
        <v>986</v>
      </c>
      <c r="D9" s="2677">
        <f t="shared" si="0"/>
        <v>262289</v>
      </c>
      <c r="E9" s="2673">
        <v>245051</v>
      </c>
      <c r="F9" s="2673">
        <v>17238</v>
      </c>
      <c r="G9" s="2673">
        <v>141925</v>
      </c>
      <c r="H9" s="2673">
        <v>120364</v>
      </c>
      <c r="I9" s="1369">
        <f t="shared" si="1"/>
        <v>262289</v>
      </c>
      <c r="J9" s="1369">
        <f t="shared" si="2"/>
        <v>0</v>
      </c>
      <c r="K9" s="1369">
        <f>'[5]moh hospitals'!K9+'[5]king abdullah makka'!K9+'[5]king khaled eye'!K9+'[5]kfmc riyadh'!K9</f>
        <v>135057</v>
      </c>
      <c r="L9" s="1369">
        <f>'[5]moh hospitals'!L9+'[5]king abdullah makka'!L9+'[5]king khaled eye'!L9+'[5]kfmc riyadh'!L9</f>
        <v>114739</v>
      </c>
      <c r="M9" s="1369">
        <f>'[5]moh hospitals'!M9+'[5]king abdullah makka'!M9+'[5]king khaled eye'!M9+'[5]kfmc riyadh'!M9</f>
        <v>14519</v>
      </c>
      <c r="N9" s="1369">
        <f>'[5]moh hospitals'!N9+'[5]king abdullah makka'!N9+'[5]king khaled eye'!N9+'[5]kfmc riyadh'!N9</f>
        <v>9582</v>
      </c>
    </row>
    <row r="10" spans="1:14">
      <c r="A10" s="2674"/>
      <c r="B10" s="2675" t="s">
        <v>2288</v>
      </c>
      <c r="C10" s="2676" t="s">
        <v>2289</v>
      </c>
      <c r="D10" s="2677">
        <f t="shared" si="0"/>
        <v>216232</v>
      </c>
      <c r="E10" s="2673">
        <v>193420</v>
      </c>
      <c r="F10" s="2673">
        <v>22812</v>
      </c>
      <c r="G10" s="2673">
        <v>120662</v>
      </c>
      <c r="H10" s="2673">
        <v>95570</v>
      </c>
      <c r="I10" s="1369">
        <f t="shared" si="1"/>
        <v>216232</v>
      </c>
      <c r="J10" s="1369">
        <f t="shared" si="2"/>
        <v>0</v>
      </c>
      <c r="K10" s="1369">
        <f>'[5]moh hospitals'!K10+'[5]king abdullah makka'!K10+'[5]king khaled eye'!K10+'[5]kfmc riyadh'!K10</f>
        <v>105758</v>
      </c>
      <c r="L10" s="1369">
        <f>'[5]moh hospitals'!L10+'[5]king abdullah makka'!L10+'[5]king khaled eye'!L10+'[5]kfmc riyadh'!L10</f>
        <v>88961</v>
      </c>
      <c r="M10" s="1369">
        <f>'[5]moh hospitals'!M10+'[5]king abdullah makka'!M10+'[5]king khaled eye'!M10+'[5]kfmc riyadh'!M10</f>
        <v>13868</v>
      </c>
      <c r="N10" s="1369">
        <f>'[5]moh hospitals'!N10+'[5]king abdullah makka'!N10+'[5]king khaled eye'!N10+'[5]kfmc riyadh'!N10</f>
        <v>9685</v>
      </c>
    </row>
    <row r="11" spans="1:14">
      <c r="A11" s="2674" t="s">
        <v>2290</v>
      </c>
      <c r="B11" s="2675" t="s">
        <v>2291</v>
      </c>
      <c r="C11" s="2676" t="s">
        <v>2292</v>
      </c>
      <c r="D11" s="2677">
        <f t="shared" si="0"/>
        <v>667750</v>
      </c>
      <c r="E11" s="2673">
        <v>621239</v>
      </c>
      <c r="F11" s="2673">
        <v>46511</v>
      </c>
      <c r="G11" s="2673">
        <v>369469</v>
      </c>
      <c r="H11" s="2673">
        <v>298281</v>
      </c>
      <c r="I11" s="1369">
        <f t="shared" si="1"/>
        <v>667750</v>
      </c>
      <c r="J11" s="1369">
        <f t="shared" si="2"/>
        <v>0</v>
      </c>
      <c r="K11" s="1369">
        <f>'[5]moh hospitals'!K11+'[5]king abdullah makka'!K11+'[5]king khaled eye'!K11+'[5]kfmc riyadh'!K11</f>
        <v>332442</v>
      </c>
      <c r="L11" s="1369">
        <f>'[5]moh hospitals'!L11+'[5]king abdullah makka'!L11+'[5]king khaled eye'!L11+'[5]kfmc riyadh'!L11</f>
        <v>279800</v>
      </c>
      <c r="M11" s="1369">
        <f>'[5]moh hospitals'!M11+'[5]king abdullah makka'!M11+'[5]king khaled eye'!M11+'[5]kfmc riyadh'!M11</f>
        <v>32006</v>
      </c>
      <c r="N11" s="1369">
        <f>'[5]moh hospitals'!N11+'[5]king abdullah makka'!N11+'[5]king khaled eye'!N11+'[5]kfmc riyadh'!N11</f>
        <v>16499</v>
      </c>
    </row>
    <row r="12" spans="1:14">
      <c r="A12" s="2674" t="s">
        <v>2262</v>
      </c>
      <c r="B12" s="2675" t="s">
        <v>2293</v>
      </c>
      <c r="C12" s="2676" t="s">
        <v>1480</v>
      </c>
      <c r="D12" s="2677">
        <f t="shared" si="0"/>
        <v>1998666</v>
      </c>
      <c r="E12" s="2673">
        <v>1845253</v>
      </c>
      <c r="F12" s="2673">
        <v>153413</v>
      </c>
      <c r="G12" s="2673">
        <v>1103531</v>
      </c>
      <c r="H12" s="2673">
        <v>895135</v>
      </c>
      <c r="I12" s="1369">
        <f t="shared" si="1"/>
        <v>1998666</v>
      </c>
      <c r="J12" s="1369">
        <f t="shared" si="2"/>
        <v>0</v>
      </c>
      <c r="K12" s="1369">
        <f>'[5]moh hospitals'!K12+'[5]king abdullah makka'!K12+'[5]king khaled eye'!K12+'[5]kfmc riyadh'!K12</f>
        <v>1021267</v>
      </c>
      <c r="L12" s="1369">
        <f>'[5]moh hospitals'!L12+'[5]king abdullah makka'!L12+'[5]king khaled eye'!L12+'[5]kfmc riyadh'!L12</f>
        <v>865905</v>
      </c>
      <c r="M12" s="1369">
        <f>'[5]moh hospitals'!M12+'[5]king abdullah makka'!M12+'[5]king khaled eye'!M12+'[5]kfmc riyadh'!M12</f>
        <v>93039</v>
      </c>
      <c r="N12" s="1369">
        <f>'[5]moh hospitals'!N12+'[5]king abdullah makka'!N12+'[5]king khaled eye'!N12+'[5]kfmc riyadh'!N12</f>
        <v>51625</v>
      </c>
    </row>
    <row r="13" spans="1:14">
      <c r="A13" s="2674"/>
      <c r="B13" s="2675" t="s">
        <v>2294</v>
      </c>
      <c r="C13" s="2676" t="s">
        <v>2295</v>
      </c>
      <c r="D13" s="2677">
        <f t="shared" si="0"/>
        <v>744287</v>
      </c>
      <c r="E13" s="2673">
        <v>673620</v>
      </c>
      <c r="F13" s="2673">
        <v>70667</v>
      </c>
      <c r="G13" s="2673">
        <v>408408</v>
      </c>
      <c r="H13" s="2673">
        <v>335879</v>
      </c>
      <c r="I13" s="1369">
        <f t="shared" si="1"/>
        <v>744287</v>
      </c>
      <c r="J13" s="1369">
        <f t="shared" si="2"/>
        <v>0</v>
      </c>
      <c r="K13" s="1369">
        <f>'[5]moh hospitals'!K13+'[5]king abdullah makka'!K13+'[5]king khaled eye'!K13+'[5]kfmc riyadh'!K13</f>
        <v>380413</v>
      </c>
      <c r="L13" s="1369">
        <f>'[5]moh hospitals'!L13+'[5]king abdullah makka'!L13+'[5]king khaled eye'!L13+'[5]kfmc riyadh'!L13</f>
        <v>330310</v>
      </c>
      <c r="M13" s="1369">
        <f>'[5]moh hospitals'!M13+'[5]king abdullah makka'!M13+'[5]king khaled eye'!M13+'[5]kfmc riyadh'!M13</f>
        <v>50485</v>
      </c>
      <c r="N13" s="1369">
        <f>'[5]moh hospitals'!N13+'[5]king abdullah makka'!N13+'[5]king khaled eye'!N13+'[5]kfmc riyadh'!N13</f>
        <v>30730</v>
      </c>
    </row>
    <row r="14" spans="1:14">
      <c r="A14" s="2674"/>
      <c r="B14" s="2675" t="s">
        <v>2296</v>
      </c>
      <c r="C14" s="2676" t="s">
        <v>2297</v>
      </c>
      <c r="D14" s="2677">
        <f t="shared" si="0"/>
        <v>158019</v>
      </c>
      <c r="E14" s="2673">
        <v>130974</v>
      </c>
      <c r="F14" s="2673">
        <v>27045</v>
      </c>
      <c r="G14" s="2673">
        <v>90625</v>
      </c>
      <c r="H14" s="2673">
        <v>67394</v>
      </c>
      <c r="I14" s="1369">
        <f t="shared" si="1"/>
        <v>158019</v>
      </c>
      <c r="J14" s="1369">
        <f t="shared" si="2"/>
        <v>0</v>
      </c>
      <c r="K14" s="1369">
        <f>'[5]moh hospitals'!K14+'[5]king abdullah makka'!K14+'[5]king khaled eye'!K14+'[5]kfmc riyadh'!K14</f>
        <v>69868</v>
      </c>
      <c r="L14" s="1369">
        <f>'[5]moh hospitals'!L14+'[5]king abdullah makka'!L14+'[5]king khaled eye'!L14+'[5]kfmc riyadh'!L14</f>
        <v>52609</v>
      </c>
      <c r="M14" s="1369">
        <f>'[5]moh hospitals'!M14+'[5]king abdullah makka'!M14+'[5]king khaled eye'!M14+'[5]kfmc riyadh'!M14</f>
        <v>16536</v>
      </c>
      <c r="N14" s="1369">
        <f>'[5]moh hospitals'!N14+'[5]king abdullah makka'!N14+'[5]king khaled eye'!N14+'[5]kfmc riyadh'!N14</f>
        <v>10077</v>
      </c>
    </row>
    <row r="15" spans="1:14">
      <c r="A15" s="2674"/>
      <c r="B15" s="2675" t="s">
        <v>2298</v>
      </c>
      <c r="C15" s="2676" t="s">
        <v>2299</v>
      </c>
      <c r="D15" s="2677">
        <f t="shared" si="0"/>
        <v>249737</v>
      </c>
      <c r="E15" s="2673">
        <v>222390</v>
      </c>
      <c r="F15" s="2673">
        <v>27347</v>
      </c>
      <c r="G15" s="2673">
        <v>139792</v>
      </c>
      <c r="H15" s="2673">
        <v>109945</v>
      </c>
      <c r="I15" s="1369">
        <f t="shared" si="1"/>
        <v>249737</v>
      </c>
      <c r="J15" s="1369">
        <f t="shared" si="2"/>
        <v>0</v>
      </c>
      <c r="K15" s="1369">
        <f>'[5]moh hospitals'!K15+'[5]king abdullah makka'!K15+'[5]king khaled eye'!K15+'[5]kfmc riyadh'!K15</f>
        <v>106860</v>
      </c>
      <c r="L15" s="1369">
        <f>'[5]moh hospitals'!L15+'[5]king abdullah makka'!L15+'[5]king khaled eye'!L15+'[5]kfmc riyadh'!L15</f>
        <v>84697</v>
      </c>
      <c r="M15" s="1369">
        <f>'[5]moh hospitals'!M15+'[5]king abdullah makka'!M15+'[5]king khaled eye'!M15+'[5]kfmc riyadh'!M15</f>
        <v>18002</v>
      </c>
      <c r="N15" s="1369">
        <f>'[5]moh hospitals'!N15+'[5]king abdullah makka'!N15+'[5]king khaled eye'!N15+'[5]kfmc riyadh'!N15</f>
        <v>9997</v>
      </c>
    </row>
    <row r="16" spans="1:14">
      <c r="A16" s="2674"/>
      <c r="B16" s="2675" t="s">
        <v>2300</v>
      </c>
      <c r="C16" s="2676" t="s">
        <v>2301</v>
      </c>
      <c r="D16" s="2677">
        <f t="shared" si="0"/>
        <v>5188784</v>
      </c>
      <c r="E16" s="2673">
        <v>4853268</v>
      </c>
      <c r="F16" s="2673">
        <v>335516</v>
      </c>
      <c r="G16" s="2673">
        <v>2844652</v>
      </c>
      <c r="H16" s="2673">
        <v>2344132</v>
      </c>
      <c r="I16" s="1369">
        <f t="shared" si="1"/>
        <v>5188784</v>
      </c>
      <c r="J16" s="1369">
        <f t="shared" si="2"/>
        <v>0</v>
      </c>
      <c r="K16" s="1369">
        <f>'[5]moh hospitals'!K16+'[5]king abdullah makka'!K16+'[5]king khaled eye'!K16+'[5]kfmc riyadh'!K16</f>
        <v>2718146</v>
      </c>
      <c r="L16" s="1369">
        <f>'[5]moh hospitals'!L16+'[5]king abdullah makka'!L16+'[5]king khaled eye'!L16+'[5]kfmc riyadh'!L16</f>
        <v>2320106</v>
      </c>
      <c r="M16" s="1369">
        <f>'[5]moh hospitals'!M16+'[5]king abdullah makka'!M16+'[5]king khaled eye'!M16+'[5]kfmc riyadh'!M16</f>
        <v>227675</v>
      </c>
      <c r="N16" s="1369">
        <f>'[5]moh hospitals'!N16+'[5]king abdullah makka'!N16+'[5]king khaled eye'!N16+'[5]kfmc riyadh'!N16</f>
        <v>134080</v>
      </c>
    </row>
    <row r="17" spans="1:14">
      <c r="A17" s="2674"/>
      <c r="B17" s="2675" t="s">
        <v>2302</v>
      </c>
      <c r="C17" s="2676" t="s">
        <v>2303</v>
      </c>
      <c r="D17" s="2677">
        <f t="shared" si="0"/>
        <v>2656563</v>
      </c>
      <c r="E17" s="2673">
        <v>2452515</v>
      </c>
      <c r="F17" s="2673">
        <v>204048</v>
      </c>
      <c r="G17" s="2673">
        <v>1394111</v>
      </c>
      <c r="H17" s="2673">
        <v>1262452</v>
      </c>
      <c r="I17" s="1369">
        <f t="shared" si="1"/>
        <v>2656563</v>
      </c>
      <c r="J17" s="1369">
        <f t="shared" si="2"/>
        <v>0</v>
      </c>
      <c r="K17" s="1369">
        <f>'[5]moh hospitals'!K17+'[5]king abdullah makka'!K17+'[5]king khaled eye'!K17+'[5]kfmc riyadh'!K17</f>
        <v>1338090</v>
      </c>
      <c r="L17" s="1369">
        <f>'[5]moh hospitals'!L17+'[5]king abdullah makka'!L17+'[5]king khaled eye'!L17+'[5]kfmc riyadh'!L17</f>
        <v>1237479</v>
      </c>
      <c r="M17" s="1369">
        <f>'[5]moh hospitals'!M17+'[5]king abdullah makka'!M17+'[5]king khaled eye'!M17+'[5]kfmc riyadh'!M17</f>
        <v>134877</v>
      </c>
      <c r="N17" s="1369">
        <f>'[5]moh hospitals'!N17+'[5]king abdullah makka'!N17+'[5]king khaled eye'!N17+'[5]kfmc riyadh'!N17</f>
        <v>83232</v>
      </c>
    </row>
    <row r="18" spans="1:14">
      <c r="A18" s="2674" t="s">
        <v>2266</v>
      </c>
      <c r="B18" s="2675" t="s">
        <v>2304</v>
      </c>
      <c r="C18" s="2676" t="s">
        <v>2305</v>
      </c>
      <c r="D18" s="2677">
        <f t="shared" si="0"/>
        <v>68803</v>
      </c>
      <c r="E18" s="2673">
        <v>60340</v>
      </c>
      <c r="F18" s="2673">
        <v>8463</v>
      </c>
      <c r="G18" s="2673">
        <v>39574</v>
      </c>
      <c r="H18" s="2673">
        <v>29229</v>
      </c>
      <c r="I18" s="1369">
        <f t="shared" si="1"/>
        <v>68803</v>
      </c>
      <c r="J18" s="1369">
        <f t="shared" si="2"/>
        <v>0</v>
      </c>
      <c r="K18" s="1369">
        <f>'[5]moh hospitals'!K18+'[5]king abdullah makka'!K18+'[5]king khaled eye'!K18+'[5]kfmc riyadh'!K18</f>
        <v>32837</v>
      </c>
      <c r="L18" s="1369">
        <f>'[5]moh hospitals'!L18+'[5]king abdullah makka'!L18+'[5]king khaled eye'!L18+'[5]kfmc riyadh'!L18</f>
        <v>24434</v>
      </c>
      <c r="M18" s="1369">
        <f>'[5]moh hospitals'!M18+'[5]king abdullah makka'!M18+'[5]king khaled eye'!M18+'[5]kfmc riyadh'!M18</f>
        <v>5361</v>
      </c>
      <c r="N18" s="1369">
        <f>'[5]moh hospitals'!N18+'[5]king abdullah makka'!N18+'[5]king khaled eye'!N18+'[5]kfmc riyadh'!N18</f>
        <v>2510</v>
      </c>
    </row>
    <row r="19" spans="1:14">
      <c r="A19" s="2674"/>
      <c r="B19" s="2675" t="s">
        <v>2306</v>
      </c>
      <c r="C19" s="2676" t="s">
        <v>2307</v>
      </c>
      <c r="D19" s="2677">
        <f t="shared" si="0"/>
        <v>610408</v>
      </c>
      <c r="E19" s="2673">
        <v>529714</v>
      </c>
      <c r="F19" s="2673">
        <v>80694</v>
      </c>
      <c r="G19" s="2673">
        <v>320055</v>
      </c>
      <c r="H19" s="2673">
        <v>290353</v>
      </c>
      <c r="I19" s="1369">
        <f t="shared" si="1"/>
        <v>610408</v>
      </c>
      <c r="J19" s="1369">
        <f t="shared" si="2"/>
        <v>0</v>
      </c>
      <c r="K19" s="1369">
        <f>'[5]moh hospitals'!K19+'[5]king abdullah makka'!K19+'[5]king khaled eye'!K19+'[5]kfmc riyadh'!K19</f>
        <v>274546</v>
      </c>
      <c r="L19" s="1369">
        <f>'[5]moh hospitals'!L19+'[5]king abdullah makka'!L19+'[5]king khaled eye'!L19+'[5]kfmc riyadh'!L19</f>
        <v>263743</v>
      </c>
      <c r="M19" s="1369">
        <f>'[5]moh hospitals'!M19+'[5]king abdullah makka'!M19+'[5]king khaled eye'!M19+'[5]kfmc riyadh'!M19</f>
        <v>50709</v>
      </c>
      <c r="N19" s="1369">
        <f>'[5]moh hospitals'!N19+'[5]king abdullah makka'!N19+'[5]king khaled eye'!N19+'[5]kfmc riyadh'!N19</f>
        <v>30701</v>
      </c>
    </row>
    <row r="20" spans="1:14">
      <c r="A20" s="2674"/>
      <c r="B20" s="2675" t="s">
        <v>2308</v>
      </c>
      <c r="C20" s="2676" t="s">
        <v>2309</v>
      </c>
      <c r="D20" s="2677">
        <f t="shared" si="0"/>
        <v>23323</v>
      </c>
      <c r="E20" s="2673">
        <v>20996</v>
      </c>
      <c r="F20" s="2673">
        <v>2327</v>
      </c>
      <c r="G20" s="2673">
        <v>14121</v>
      </c>
      <c r="H20" s="2673">
        <v>9202</v>
      </c>
      <c r="I20" s="1369">
        <f t="shared" si="1"/>
        <v>23323</v>
      </c>
      <c r="J20" s="1369">
        <f t="shared" si="2"/>
        <v>0</v>
      </c>
      <c r="K20" s="1369">
        <f>'[5]moh hospitals'!K20+'[5]king abdullah makka'!K20+'[5]king khaled eye'!K20+'[5]kfmc riyadh'!K20</f>
        <v>31560</v>
      </c>
      <c r="L20" s="1369">
        <f>'[5]moh hospitals'!L20+'[5]king abdullah makka'!L20+'[5]king khaled eye'!L20+'[5]kfmc riyadh'!L20</f>
        <v>11430</v>
      </c>
      <c r="M20" s="1369">
        <f>'[5]moh hospitals'!M20+'[5]king abdullah makka'!M20+'[5]king khaled eye'!M20+'[5]kfmc riyadh'!M20</f>
        <v>3193</v>
      </c>
      <c r="N20" s="1369">
        <f>'[5]moh hospitals'!N20+'[5]king abdullah makka'!N20+'[5]king khaled eye'!N20+'[5]kfmc riyadh'!N20</f>
        <v>2146</v>
      </c>
    </row>
    <row r="21" spans="1:14">
      <c r="A21" s="2674"/>
      <c r="B21" s="2675" t="s">
        <v>2310</v>
      </c>
      <c r="C21" s="2676" t="s">
        <v>2311</v>
      </c>
      <c r="D21" s="2677">
        <f t="shared" si="0"/>
        <v>5107082</v>
      </c>
      <c r="E21" s="2673">
        <v>4514965</v>
      </c>
      <c r="F21" s="2673">
        <v>592117</v>
      </c>
      <c r="G21" s="2673">
        <v>2880076</v>
      </c>
      <c r="H21" s="2673">
        <v>2227006</v>
      </c>
      <c r="I21" s="1369">
        <f t="shared" si="1"/>
        <v>5107082</v>
      </c>
      <c r="J21" s="1369">
        <f t="shared" si="2"/>
        <v>0</v>
      </c>
      <c r="K21" s="1369">
        <f>'[5]moh hospitals'!K21+'[5]king abdullah makka'!K21+'[5]king khaled eye'!K21+'[5]kfmc riyadh'!K21</f>
        <v>2255780</v>
      </c>
      <c r="L21" s="1369">
        <f>'[5]moh hospitals'!L21+'[5]king abdullah makka'!L21+'[5]king khaled eye'!L21+'[5]kfmc riyadh'!L21</f>
        <v>2053171</v>
      </c>
      <c r="M21" s="1369">
        <f>'[5]moh hospitals'!M21+'[5]king abdullah makka'!M21+'[5]king khaled eye'!M21+'[5]kfmc riyadh'!M21</f>
        <v>363907</v>
      </c>
      <c r="N21" s="1369">
        <f>'[5]moh hospitals'!N21+'[5]king abdullah makka'!N21+'[5]king khaled eye'!N21+'[5]kfmc riyadh'!N21</f>
        <v>224167</v>
      </c>
    </row>
    <row r="22" spans="1:14">
      <c r="A22" s="2674"/>
      <c r="B22" s="2678" t="s">
        <v>95</v>
      </c>
      <c r="C22" s="2679" t="s">
        <v>96</v>
      </c>
      <c r="D22" s="2677">
        <f t="shared" si="0"/>
        <v>18892297</v>
      </c>
      <c r="E22" s="2673">
        <f>SUM(E7:E21)</f>
        <v>17202879</v>
      </c>
      <c r="F22" s="2673">
        <f>SUM(F7:F21)</f>
        <v>1689418</v>
      </c>
      <c r="G22" s="2673">
        <f>SUM(G7:G21)</f>
        <v>10388263</v>
      </c>
      <c r="H22" s="2673">
        <f>SUM(H7:H21)</f>
        <v>8504034</v>
      </c>
      <c r="I22" s="1369">
        <f t="shared" si="1"/>
        <v>18892297</v>
      </c>
      <c r="J22" s="1369">
        <f t="shared" si="2"/>
        <v>0</v>
      </c>
      <c r="K22" s="1369">
        <f>SUM(K7:K21)</f>
        <v>9268269</v>
      </c>
      <c r="L22" s="1369">
        <f>SUM(L7:L21)</f>
        <v>8106460</v>
      </c>
      <c r="M22" s="1369">
        <f>SUM(M7:M21)</f>
        <v>1091457</v>
      </c>
      <c r="N22" s="1369">
        <f>SUM(N7:N21)</f>
        <v>654491</v>
      </c>
    </row>
    <row r="23" spans="1:14">
      <c r="A23" s="2680" t="s">
        <v>2264</v>
      </c>
      <c r="B23" s="2681"/>
      <c r="C23" s="2682" t="s">
        <v>949</v>
      </c>
      <c r="D23" s="2683">
        <f t="shared" si="0"/>
        <v>436110</v>
      </c>
      <c r="E23" s="2673">
        <v>402115</v>
      </c>
      <c r="F23" s="2673">
        <v>33995</v>
      </c>
      <c r="G23" s="2673">
        <v>0</v>
      </c>
      <c r="H23" s="2673">
        <v>436110</v>
      </c>
      <c r="I23" s="1369">
        <f t="shared" si="1"/>
        <v>436110</v>
      </c>
      <c r="J23" s="1369">
        <f t="shared" si="2"/>
        <v>0</v>
      </c>
      <c r="K23" s="1369">
        <f>'[5]moh hospitals'!K23+'[5]king abdullah makka'!K23+'[5]king khaled eye'!K23+'[5]kfmc riyadh'!K23</f>
        <v>0</v>
      </c>
      <c r="L23" s="1369">
        <f>'[5]moh hospitals'!L23+'[5]king abdullah makka'!L23+'[5]king khaled eye'!L23+'[5]kfmc riyadh'!L23</f>
        <v>403989</v>
      </c>
      <c r="M23" s="1369">
        <f>'[5]moh hospitals'!M23+'[5]king abdullah makka'!M23+'[5]king khaled eye'!M23+'[5]kfmc riyadh'!M23</f>
        <v>0</v>
      </c>
      <c r="N23" s="1369">
        <f>'[5]moh hospitals'!N23+'[5]king abdullah makka'!N23+'[5]king khaled eye'!N23+'[5]kfmc riyadh'!N23</f>
        <v>34945</v>
      </c>
    </row>
    <row r="24" spans="1:14">
      <c r="A24" s="2680" t="s">
        <v>2312</v>
      </c>
      <c r="B24" s="2681"/>
      <c r="C24" s="2682" t="s">
        <v>2313</v>
      </c>
      <c r="D24" s="2683">
        <f t="shared" si="0"/>
        <v>93675</v>
      </c>
      <c r="E24" s="2673">
        <v>87854</v>
      </c>
      <c r="F24" s="2673">
        <v>5821</v>
      </c>
      <c r="G24" s="2673">
        <v>50007</v>
      </c>
      <c r="H24" s="2673">
        <v>43668</v>
      </c>
      <c r="I24" s="1369">
        <f t="shared" si="1"/>
        <v>93675</v>
      </c>
      <c r="J24" s="1369">
        <f t="shared" si="2"/>
        <v>0</v>
      </c>
      <c r="K24" s="1369">
        <f>'[5]moh hospitals'!K24+'[5]king abdullah makka'!K24+'[5]king khaled eye'!K24+'[5]kfmc riyadh'!K24</f>
        <v>49158</v>
      </c>
      <c r="L24" s="1369">
        <f>'[5]moh hospitals'!L24+'[5]king abdullah makka'!L24+'[5]king khaled eye'!L24+'[5]kfmc riyadh'!L24</f>
        <v>43032</v>
      </c>
      <c r="M24" s="1369">
        <f>'[5]moh hospitals'!M24+'[5]king abdullah makka'!M24+'[5]king khaled eye'!M24+'[5]kfmc riyadh'!M24</f>
        <v>3394</v>
      </c>
      <c r="N24" s="1369">
        <f>'[5]moh hospitals'!N24+'[5]king abdullah makka'!N24+'[5]king khaled eye'!N24+'[5]kfmc riyadh'!N24</f>
        <v>2550</v>
      </c>
    </row>
    <row r="25" spans="1:14">
      <c r="A25" s="2674" t="s">
        <v>977</v>
      </c>
      <c r="B25" s="2675" t="s">
        <v>2314</v>
      </c>
      <c r="C25" s="2676" t="s">
        <v>2315</v>
      </c>
      <c r="D25" s="2677">
        <f t="shared" si="0"/>
        <v>196133</v>
      </c>
      <c r="E25" s="2673">
        <v>151424</v>
      </c>
      <c r="F25" s="2673">
        <v>44709</v>
      </c>
      <c r="G25" s="2673">
        <v>155950</v>
      </c>
      <c r="H25" s="2673">
        <v>40183</v>
      </c>
      <c r="I25" s="1369">
        <f t="shared" si="1"/>
        <v>196133</v>
      </c>
      <c r="J25" s="1369">
        <f t="shared" si="2"/>
        <v>0</v>
      </c>
      <c r="K25" s="1369">
        <f>'[5]moh hospitals'!K25+'[5]king abdullah makka'!K25+'[5]king khaled eye'!K25+'[5]kfmc riyadh'!K25</f>
        <v>110367</v>
      </c>
      <c r="L25" s="1369">
        <f>'[5]moh hospitals'!L25+'[5]king abdullah makka'!L25+'[5]king khaled eye'!L25+'[5]kfmc riyadh'!L25</f>
        <v>31774</v>
      </c>
      <c r="M25" s="1369">
        <f>'[5]moh hospitals'!M25+'[5]king abdullah makka'!M25+'[5]king khaled eye'!M25+'[5]kfmc riyadh'!M25</f>
        <v>36023</v>
      </c>
      <c r="N25" s="1369">
        <f>'[5]moh hospitals'!N25+'[5]king abdullah makka'!N25+'[5]king khaled eye'!N25+'[5]kfmc riyadh'!N25</f>
        <v>7471</v>
      </c>
    </row>
    <row r="26" spans="1:14">
      <c r="A26" s="2674" t="s">
        <v>2263</v>
      </c>
      <c r="B26" s="2675" t="s">
        <v>2316</v>
      </c>
      <c r="C26" s="2676" t="s">
        <v>2317</v>
      </c>
      <c r="D26" s="2677">
        <f t="shared" si="0"/>
        <v>17513</v>
      </c>
      <c r="E26" s="2673">
        <v>14878</v>
      </c>
      <c r="F26" s="2673">
        <v>2635</v>
      </c>
      <c r="G26" s="2673">
        <v>9092</v>
      </c>
      <c r="H26" s="2673">
        <v>8421</v>
      </c>
      <c r="I26" s="1369">
        <f t="shared" si="1"/>
        <v>17513</v>
      </c>
      <c r="J26" s="1369">
        <f t="shared" si="2"/>
        <v>0</v>
      </c>
      <c r="K26" s="1369">
        <f>'[5]moh hospitals'!K26+'[5]king abdullah makka'!K26+'[5]king khaled eye'!K26+'[5]kfmc riyadh'!K26</f>
        <v>7871</v>
      </c>
      <c r="L26" s="1369">
        <f>'[5]moh hospitals'!L26+'[5]king abdullah makka'!L26+'[5]king khaled eye'!L26+'[5]kfmc riyadh'!L26</f>
        <v>7869</v>
      </c>
      <c r="M26" s="1369">
        <f>'[5]moh hospitals'!M26+'[5]king abdullah makka'!M26+'[5]king khaled eye'!M26+'[5]kfmc riyadh'!M26</f>
        <v>1441</v>
      </c>
      <c r="N26" s="1369">
        <f>'[5]moh hospitals'!N26+'[5]king abdullah makka'!N26+'[5]king khaled eye'!N26+'[5]kfmc riyadh'!N26</f>
        <v>1224</v>
      </c>
    </row>
    <row r="27" spans="1:14">
      <c r="A27" s="2674"/>
      <c r="B27" s="2675" t="s">
        <v>2318</v>
      </c>
      <c r="C27" s="2676" t="s">
        <v>2319</v>
      </c>
      <c r="D27" s="2677">
        <f t="shared" si="0"/>
        <v>528524</v>
      </c>
      <c r="E27" s="2673">
        <v>436374</v>
      </c>
      <c r="F27" s="2673">
        <v>92150</v>
      </c>
      <c r="G27" s="2673">
        <v>347912</v>
      </c>
      <c r="H27" s="2673">
        <v>180612</v>
      </c>
      <c r="I27" s="1369">
        <f t="shared" si="1"/>
        <v>528524</v>
      </c>
      <c r="J27" s="1369">
        <f t="shared" si="2"/>
        <v>0</v>
      </c>
      <c r="K27" s="1369">
        <f>'[5]moh hospitals'!K27+'[5]king abdullah makka'!K27+'[5]king khaled eye'!K27+'[5]kfmc riyadh'!K27</f>
        <v>324399</v>
      </c>
      <c r="L27" s="1369">
        <f>'[5]moh hospitals'!L27+'[5]king abdullah makka'!L27+'[5]king khaled eye'!L27+'[5]kfmc riyadh'!L27</f>
        <v>158565</v>
      </c>
      <c r="M27" s="1369">
        <f>'[5]moh hospitals'!M27+'[5]king abdullah makka'!M27+'[5]king khaled eye'!M27+'[5]kfmc riyadh'!M27</f>
        <v>56378</v>
      </c>
      <c r="N27" s="1369">
        <f>'[5]moh hospitals'!N27+'[5]king abdullah makka'!N27+'[5]king khaled eye'!N27+'[5]kfmc riyadh'!N27</f>
        <v>22740</v>
      </c>
    </row>
    <row r="28" spans="1:14">
      <c r="A28" s="2674"/>
      <c r="B28" s="2675" t="s">
        <v>2320</v>
      </c>
      <c r="C28" s="2676" t="s">
        <v>2321</v>
      </c>
      <c r="D28" s="2677">
        <f t="shared" si="0"/>
        <v>66957</v>
      </c>
      <c r="E28" s="2673">
        <v>55798</v>
      </c>
      <c r="F28" s="2673">
        <v>11159</v>
      </c>
      <c r="G28" s="2673">
        <v>38046</v>
      </c>
      <c r="H28" s="2673">
        <v>28911</v>
      </c>
      <c r="I28" s="1369">
        <f t="shared" si="1"/>
        <v>66957</v>
      </c>
      <c r="J28" s="1369">
        <f t="shared" si="2"/>
        <v>0</v>
      </c>
      <c r="K28" s="1369">
        <f>'[5]moh hospitals'!K28+'[5]king abdullah makka'!K28+'[5]king khaled eye'!K28+'[5]kfmc riyadh'!K28</f>
        <v>30913</v>
      </c>
      <c r="L28" s="1369">
        <f>'[5]moh hospitals'!L28+'[5]king abdullah makka'!L28+'[5]king khaled eye'!L28+'[5]kfmc riyadh'!L28</f>
        <v>25213</v>
      </c>
      <c r="M28" s="1369">
        <f>'[5]moh hospitals'!M28+'[5]king abdullah makka'!M28+'[5]king khaled eye'!M28+'[5]kfmc riyadh'!M28</f>
        <v>6287</v>
      </c>
      <c r="N28" s="1369">
        <f>'[5]moh hospitals'!N28+'[5]king abdullah makka'!N28+'[5]king khaled eye'!N28+'[5]kfmc riyadh'!N28</f>
        <v>3610</v>
      </c>
    </row>
    <row r="29" spans="1:14">
      <c r="A29" s="2674"/>
      <c r="B29" s="2675" t="s">
        <v>2322</v>
      </c>
      <c r="C29" s="2676" t="s">
        <v>2323</v>
      </c>
      <c r="D29" s="2677">
        <f t="shared" si="0"/>
        <v>16924</v>
      </c>
      <c r="E29" s="2673">
        <v>9512</v>
      </c>
      <c r="F29" s="2673">
        <v>7412</v>
      </c>
      <c r="G29" s="2673">
        <v>13828</v>
      </c>
      <c r="H29" s="2673">
        <v>3096</v>
      </c>
      <c r="I29" s="1369">
        <f t="shared" si="1"/>
        <v>16924</v>
      </c>
      <c r="J29" s="1369">
        <f t="shared" si="2"/>
        <v>0</v>
      </c>
      <c r="K29" s="1369">
        <f>'[5]moh hospitals'!K29+'[5]king abdullah makka'!K29+'[5]king khaled eye'!K29+'[5]kfmc riyadh'!K29</f>
        <v>4727</v>
      </c>
      <c r="L29" s="1369">
        <f>'[5]moh hospitals'!L29+'[5]king abdullah makka'!L29+'[5]king khaled eye'!L29+'[5]kfmc riyadh'!L29</f>
        <v>1821</v>
      </c>
      <c r="M29" s="1369">
        <f>'[5]moh hospitals'!M29+'[5]king abdullah makka'!M29+'[5]king khaled eye'!M29+'[5]kfmc riyadh'!M29</f>
        <v>2409</v>
      </c>
      <c r="N29" s="1369">
        <f>'[5]moh hospitals'!N29+'[5]king abdullah makka'!N29+'[5]king khaled eye'!N29+'[5]kfmc riyadh'!N29</f>
        <v>587</v>
      </c>
    </row>
    <row r="30" spans="1:14">
      <c r="A30" s="2674" t="s">
        <v>2267</v>
      </c>
      <c r="B30" s="2675" t="s">
        <v>2324</v>
      </c>
      <c r="C30" s="2676" t="s">
        <v>2325</v>
      </c>
      <c r="D30" s="2677">
        <f t="shared" si="0"/>
        <v>29059</v>
      </c>
      <c r="E30" s="2673">
        <v>23061</v>
      </c>
      <c r="F30" s="2673">
        <v>5998</v>
      </c>
      <c r="G30" s="2673">
        <v>19802</v>
      </c>
      <c r="H30" s="2673">
        <v>9257</v>
      </c>
      <c r="I30" s="1369">
        <f t="shared" si="1"/>
        <v>29059</v>
      </c>
      <c r="J30" s="1369">
        <f t="shared" si="2"/>
        <v>0</v>
      </c>
      <c r="K30" s="1369">
        <f>'[5]moh hospitals'!K30+'[5]king abdullah makka'!K30+'[5]king khaled eye'!K30+'[5]kfmc riyadh'!K30</f>
        <v>17139</v>
      </c>
      <c r="L30" s="1369">
        <f>'[5]moh hospitals'!L30+'[5]king abdullah makka'!L30+'[5]king khaled eye'!L30+'[5]kfmc riyadh'!L30</f>
        <v>9440</v>
      </c>
      <c r="M30" s="1369">
        <f>'[5]moh hospitals'!M30+'[5]king abdullah makka'!M30+'[5]king khaled eye'!M30+'[5]kfmc riyadh'!M30</f>
        <v>5270</v>
      </c>
      <c r="N30" s="1369">
        <f>'[5]moh hospitals'!N30+'[5]king abdullah makka'!N30+'[5]king khaled eye'!N30+'[5]kfmc riyadh'!N30</f>
        <v>801</v>
      </c>
    </row>
    <row r="31" spans="1:14">
      <c r="A31" s="2674"/>
      <c r="B31" s="2675" t="s">
        <v>2326</v>
      </c>
      <c r="C31" s="2676" t="s">
        <v>2327</v>
      </c>
      <c r="D31" s="2677">
        <f t="shared" si="0"/>
        <v>13217</v>
      </c>
      <c r="E31" s="2673">
        <v>9338</v>
      </c>
      <c r="F31" s="2673">
        <v>3879</v>
      </c>
      <c r="G31" s="2673">
        <v>10037</v>
      </c>
      <c r="H31" s="2673">
        <v>3180</v>
      </c>
      <c r="I31" s="1369">
        <f t="shared" si="1"/>
        <v>13217</v>
      </c>
      <c r="J31" s="1369">
        <f t="shared" si="2"/>
        <v>0</v>
      </c>
      <c r="K31" s="1369">
        <f>'[5]moh hospitals'!K31+'[5]king abdullah makka'!K31+'[5]king khaled eye'!K31+'[5]kfmc riyadh'!K31</f>
        <v>6126</v>
      </c>
      <c r="L31" s="1369">
        <f>'[5]moh hospitals'!L31+'[5]king abdullah makka'!L31+'[5]king khaled eye'!L31+'[5]kfmc riyadh'!L31</f>
        <v>2532</v>
      </c>
      <c r="M31" s="1369">
        <f>'[5]moh hospitals'!M31+'[5]king abdullah makka'!M31+'[5]king khaled eye'!M31+'[5]kfmc riyadh'!M31</f>
        <v>3269</v>
      </c>
      <c r="N31" s="1369">
        <f>'[5]moh hospitals'!N31+'[5]king abdullah makka'!N31+'[5]king khaled eye'!N31+'[5]kfmc riyadh'!N31</f>
        <v>452</v>
      </c>
    </row>
    <row r="32" spans="1:14">
      <c r="A32" s="2674"/>
      <c r="B32" s="2675" t="s">
        <v>2328</v>
      </c>
      <c r="C32" s="2676" t="s">
        <v>2329</v>
      </c>
      <c r="D32" s="2677">
        <f t="shared" si="0"/>
        <v>102407</v>
      </c>
      <c r="E32" s="2673">
        <v>86460</v>
      </c>
      <c r="F32" s="2673">
        <v>15947</v>
      </c>
      <c r="G32" s="2673">
        <v>63842</v>
      </c>
      <c r="H32" s="2673">
        <v>38565</v>
      </c>
      <c r="I32" s="1369">
        <f t="shared" si="1"/>
        <v>102407</v>
      </c>
      <c r="J32" s="1369">
        <f t="shared" si="2"/>
        <v>0</v>
      </c>
      <c r="K32" s="1369">
        <f>'[5]moh hospitals'!K32+'[5]king abdullah makka'!K32+'[5]king khaled eye'!K32+'[5]kfmc riyadh'!K32</f>
        <v>53488</v>
      </c>
      <c r="L32" s="1369">
        <f>'[5]moh hospitals'!L32+'[5]king abdullah makka'!L32+'[5]king khaled eye'!L32+'[5]kfmc riyadh'!L32</f>
        <v>34461</v>
      </c>
      <c r="M32" s="1369">
        <f>'[5]moh hospitals'!M32+'[5]king abdullah makka'!M32+'[5]king khaled eye'!M32+'[5]kfmc riyadh'!M32</f>
        <v>10978</v>
      </c>
      <c r="N32" s="1369">
        <f>'[5]moh hospitals'!N32+'[5]king abdullah makka'!N32+'[5]king khaled eye'!N32+'[5]kfmc riyadh'!N32</f>
        <v>4367</v>
      </c>
    </row>
    <row r="33" spans="1:15">
      <c r="A33" s="2674"/>
      <c r="B33" s="2684" t="s">
        <v>476</v>
      </c>
      <c r="C33" s="2685" t="s">
        <v>489</v>
      </c>
      <c r="D33" s="2677">
        <f t="shared" si="0"/>
        <v>867112</v>
      </c>
      <c r="E33" s="2673">
        <v>755953</v>
      </c>
      <c r="F33" s="2673">
        <v>111159</v>
      </c>
      <c r="G33" s="2673">
        <v>513367</v>
      </c>
      <c r="H33" s="2673">
        <v>353745</v>
      </c>
      <c r="I33" s="1369">
        <f t="shared" si="1"/>
        <v>867112</v>
      </c>
      <c r="J33" s="1369">
        <f t="shared" si="2"/>
        <v>0</v>
      </c>
      <c r="K33" s="1369">
        <f>'[5]moh hospitals'!K33+'[5]king abdullah makka'!K33+'[5]king khaled eye'!K33+'[5]kfmc riyadh'!K33</f>
        <v>405835</v>
      </c>
      <c r="L33" s="1369">
        <f>'[5]moh hospitals'!L33+'[5]king abdullah makka'!L33+'[5]king khaled eye'!L33+'[5]kfmc riyadh'!L33</f>
        <v>302941</v>
      </c>
      <c r="M33" s="1369">
        <f>'[5]moh hospitals'!M33+'[5]king abdullah makka'!M33+'[5]king khaled eye'!M33+'[5]kfmc riyadh'!M33</f>
        <v>76335</v>
      </c>
      <c r="N33" s="1369">
        <f>'[5]moh hospitals'!N33+'[5]king abdullah makka'!N33+'[5]king khaled eye'!N33+'[5]kfmc riyadh'!N33</f>
        <v>43900</v>
      </c>
    </row>
    <row r="34" spans="1:15" ht="16.5" thickBot="1">
      <c r="A34" s="2686"/>
      <c r="B34" s="2687" t="s">
        <v>95</v>
      </c>
      <c r="C34" s="2688" t="s">
        <v>96</v>
      </c>
      <c r="D34" s="1305">
        <f t="shared" si="0"/>
        <v>1837846</v>
      </c>
      <c r="E34" s="2673">
        <f>SUM(E25:E33)</f>
        <v>1542798</v>
      </c>
      <c r="F34" s="2673">
        <f>SUM(F25:F33)</f>
        <v>295048</v>
      </c>
      <c r="G34" s="2673">
        <f>SUM(G25:G33)</f>
        <v>1171876</v>
      </c>
      <c r="H34" s="2673">
        <f>SUM(H25:H33)</f>
        <v>665970</v>
      </c>
      <c r="I34" s="1369">
        <f t="shared" si="1"/>
        <v>1837846</v>
      </c>
      <c r="J34" s="1369">
        <f t="shared" si="2"/>
        <v>0</v>
      </c>
      <c r="K34" s="1369">
        <f>SUM(K25:K33)</f>
        <v>960865</v>
      </c>
      <c r="L34" s="1369">
        <f>SUM(L25:L33)</f>
        <v>574616</v>
      </c>
      <c r="M34" s="1369">
        <f>SUM(M25:M33)</f>
        <v>198390</v>
      </c>
      <c r="N34" s="1369">
        <f>SUM(N25:N33)</f>
        <v>85152</v>
      </c>
    </row>
    <row r="35" spans="1:15">
      <c r="A35" s="2689" t="s">
        <v>95</v>
      </c>
      <c r="B35" s="2690"/>
      <c r="C35" s="1974" t="s">
        <v>96</v>
      </c>
      <c r="D35" s="1305">
        <f t="shared" si="0"/>
        <v>21259928</v>
      </c>
      <c r="E35" s="2673">
        <f>E22+E23+E24+E34</f>
        <v>19235646</v>
      </c>
      <c r="F35" s="2673">
        <f t="shared" ref="F35:O35" si="3">F22+F23+F24+F34</f>
        <v>2024282</v>
      </c>
      <c r="G35" s="2673">
        <f t="shared" si="3"/>
        <v>11610146</v>
      </c>
      <c r="H35" s="2673">
        <f t="shared" si="3"/>
        <v>9649782</v>
      </c>
      <c r="I35" s="2673">
        <f t="shared" si="3"/>
        <v>21259928</v>
      </c>
      <c r="J35" s="2673">
        <f t="shared" si="3"/>
        <v>0</v>
      </c>
      <c r="K35" s="2673">
        <f t="shared" si="3"/>
        <v>10278292</v>
      </c>
      <c r="L35" s="2673">
        <f t="shared" si="3"/>
        <v>9128097</v>
      </c>
      <c r="M35" s="2673">
        <f t="shared" si="3"/>
        <v>1293241</v>
      </c>
      <c r="N35" s="2673">
        <f t="shared" si="3"/>
        <v>777138</v>
      </c>
      <c r="O35" s="2673">
        <f t="shared" si="3"/>
        <v>0</v>
      </c>
    </row>
    <row r="36" spans="1:15" ht="18.75">
      <c r="C36" s="2663"/>
      <c r="D36" s="2663"/>
      <c r="E36" s="2663"/>
      <c r="F36" s="2663"/>
      <c r="G36" s="2663"/>
      <c r="H36" s="2663"/>
    </row>
    <row r="42" spans="1:15">
      <c r="D42" s="2691"/>
    </row>
  </sheetData>
  <dataConsolidate>
    <dataRefs count="19">
      <dataRef ref="D7:H36" sheet="الجوف والقريات" r:id="rId1"/>
      <dataRef ref="D7:H36" sheet="منطقة الاحساء" r:id="rId2"/>
      <dataRef ref="D7:H36" sheet="منطقة الباحة" r:id="rId3"/>
      <dataRef ref="D7:H36" sheet="منطقة الحدود الشمالية" r:id="rId4"/>
      <dataRef ref="D7:H36" sheet="منطقة الرياض" r:id="rId5"/>
      <dataRef ref="D7:H36" sheet="منطقة الشرقية" r:id="rId6"/>
      <dataRef ref="D7:H36" sheet="منطقة الطائف" r:id="rId7"/>
      <dataRef ref="D7:H36" sheet="منطقة القصيم" r:id="rId8"/>
      <dataRef ref="D7:H36" sheet="منطقة القنفذة" r:id="rId9"/>
      <dataRef ref="D7:H36" sheet="منطقة المدنية" r:id="rId10"/>
      <dataRef ref="D7:H36" sheet="منطقة بيشة" r:id="rId11"/>
      <dataRef ref="D7:H36" sheet="منطقة تبوك" r:id="rId12"/>
      <dataRef ref="D7:H36" sheet="منطقة جدة" r:id="rId13"/>
      <dataRef ref="D7:H36" sheet="منطقة جيزان" r:id="rId14"/>
      <dataRef ref="D7:H36" sheet="منطقة حائل" r:id="rId15"/>
      <dataRef ref="D7:H36" sheet="منطقة حفر الباطن" r:id="rId16"/>
      <dataRef ref="D7:H36" sheet="منطقة عسير" r:id="rId17"/>
      <dataRef ref="D7:H36" sheet="منطقة مكة" r:id="rId18"/>
      <dataRef ref="D7:H36" sheet="منطقة نجران" r:id="rId19"/>
    </dataRefs>
  </dataConsolidate>
  <mergeCells count="2">
    <mergeCell ref="A1:H1"/>
    <mergeCell ref="A2:H2"/>
  </mergeCells>
  <printOptions horizontalCentered="1" verticalCentered="1"/>
  <pageMargins left="0.39370078740157483" right="0.39370078740157483" top="0.31496062992125984" bottom="0.11811023622047245" header="0.51181102362204722" footer="0.51181102362204722"/>
  <pageSetup paperSize="9" scale="80" orientation="landscape" horizontalDpi="300" verticalDpi="300" r:id="rId20"/>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01FD5-F1F8-434F-9B9A-69406C1269BD}">
  <dimension ref="A1:T25"/>
  <sheetViews>
    <sheetView showGridLines="0" workbookViewId="0">
      <selection activeCell="O16" sqref="O16"/>
    </sheetView>
  </sheetViews>
  <sheetFormatPr defaultRowHeight="15"/>
  <sheetData>
    <row r="1" spans="1:20" ht="30">
      <c r="A1" s="2692" t="s">
        <v>2330</v>
      </c>
      <c r="B1" s="2693"/>
      <c r="C1" s="2693"/>
      <c r="D1" s="2693"/>
      <c r="E1" s="2693"/>
      <c r="F1" s="2694"/>
      <c r="G1" s="2694"/>
      <c r="H1" s="2694"/>
      <c r="I1" s="2694"/>
      <c r="J1" s="2694"/>
      <c r="K1" s="2694"/>
      <c r="L1" s="2694"/>
      <c r="M1" s="2694"/>
      <c r="N1" s="2694"/>
      <c r="O1" s="2694"/>
      <c r="P1" s="2694"/>
      <c r="Q1" s="2694"/>
      <c r="R1" s="2694"/>
      <c r="S1" s="2694"/>
      <c r="T1" s="2695"/>
    </row>
    <row r="2" spans="1:20" ht="20.25">
      <c r="A2" s="2696" t="s">
        <v>2331</v>
      </c>
      <c r="B2" s="2694"/>
      <c r="C2" s="2694"/>
      <c r="D2" s="2694"/>
      <c r="E2" s="2694"/>
      <c r="F2" s="2694"/>
      <c r="G2" s="2694"/>
      <c r="H2" s="2694"/>
      <c r="I2" s="2694"/>
      <c r="J2" s="2694"/>
      <c r="K2" s="2694"/>
      <c r="L2" s="2694"/>
      <c r="M2" s="2694"/>
      <c r="N2" s="2694"/>
      <c r="O2" s="2694"/>
      <c r="P2" s="2694"/>
      <c r="Q2" s="2694"/>
      <c r="R2" s="2694"/>
      <c r="S2" s="2694"/>
      <c r="T2" s="2695"/>
    </row>
    <row r="3" spans="1:20" ht="15.75">
      <c r="A3" s="2697" t="s">
        <v>2332</v>
      </c>
      <c r="B3" s="2697"/>
      <c r="C3" s="2697"/>
      <c r="D3" s="2697"/>
      <c r="E3" s="2697"/>
      <c r="F3" s="2698"/>
      <c r="G3" s="2698"/>
      <c r="H3" s="2698"/>
      <c r="I3" s="2698"/>
      <c r="J3" s="2698"/>
      <c r="K3" s="2698"/>
      <c r="L3" s="2698"/>
      <c r="M3" s="2698"/>
      <c r="N3" s="2698"/>
      <c r="O3" s="2698"/>
      <c r="P3" s="2698"/>
      <c r="Q3" s="2698"/>
      <c r="R3" s="2698"/>
      <c r="S3" s="2698"/>
      <c r="T3" s="2695" t="s">
        <v>2333</v>
      </c>
    </row>
    <row r="4" spans="1:20" ht="180">
      <c r="A4" s="2699" t="s">
        <v>147</v>
      </c>
      <c r="B4" s="2700" t="s">
        <v>148</v>
      </c>
      <c r="C4" s="2701" t="s">
        <v>2334</v>
      </c>
      <c r="D4" s="2702" t="s">
        <v>2335</v>
      </c>
      <c r="E4" s="2702" t="s">
        <v>2336</v>
      </c>
      <c r="F4" s="2703" t="s">
        <v>2337</v>
      </c>
      <c r="G4" s="2703" t="s">
        <v>2338</v>
      </c>
      <c r="H4" s="2703" t="s">
        <v>2339</v>
      </c>
      <c r="I4" s="2703" t="s">
        <v>2340</v>
      </c>
      <c r="J4" s="2703" t="s">
        <v>2341</v>
      </c>
      <c r="K4" s="2704" t="s">
        <v>2342</v>
      </c>
      <c r="L4" s="2703" t="s">
        <v>2343</v>
      </c>
      <c r="M4" s="2703" t="s">
        <v>2344</v>
      </c>
      <c r="N4" s="2703" t="s">
        <v>2345</v>
      </c>
      <c r="O4" s="2703" t="s">
        <v>2346</v>
      </c>
      <c r="P4" s="2703" t="s">
        <v>2347</v>
      </c>
      <c r="Q4" s="2703" t="s">
        <v>2348</v>
      </c>
      <c r="R4" s="2703" t="s">
        <v>2349</v>
      </c>
      <c r="S4" s="2703" t="s">
        <v>2350</v>
      </c>
      <c r="T4" s="2702" t="s">
        <v>2351</v>
      </c>
    </row>
    <row r="5" spans="1:20" ht="15.75">
      <c r="A5" s="2705" t="s">
        <v>275</v>
      </c>
      <c r="B5" s="2706" t="s">
        <v>56</v>
      </c>
      <c r="C5" s="2707">
        <v>12703</v>
      </c>
      <c r="D5" s="2707">
        <v>96651</v>
      </c>
      <c r="E5" s="2707">
        <v>21959</v>
      </c>
      <c r="F5" s="2707">
        <v>104256</v>
      </c>
      <c r="G5" s="2707">
        <v>454724</v>
      </c>
      <c r="H5" s="2707">
        <v>130809</v>
      </c>
      <c r="I5" s="2707">
        <v>93986</v>
      </c>
      <c r="J5" s="2707">
        <v>15054</v>
      </c>
      <c r="K5" s="2707">
        <v>21534</v>
      </c>
      <c r="L5" s="2707">
        <v>83519</v>
      </c>
      <c r="M5" s="2707">
        <v>89511</v>
      </c>
      <c r="N5" s="2707">
        <v>125928</v>
      </c>
      <c r="O5" s="2707">
        <v>188724</v>
      </c>
      <c r="P5" s="2707">
        <v>287026</v>
      </c>
      <c r="Q5" s="2707">
        <v>149018</v>
      </c>
      <c r="R5" s="2707">
        <v>77521</v>
      </c>
      <c r="S5" s="2707">
        <v>464807</v>
      </c>
      <c r="T5" s="2708">
        <v>2417730</v>
      </c>
    </row>
    <row r="6" spans="1:20" ht="15.75">
      <c r="A6" s="2709" t="s">
        <v>642</v>
      </c>
      <c r="B6" s="2710" t="s">
        <v>58</v>
      </c>
      <c r="C6" s="2711">
        <v>7859</v>
      </c>
      <c r="D6" s="2711">
        <v>41942</v>
      </c>
      <c r="E6" s="2711">
        <v>54970</v>
      </c>
      <c r="F6" s="2711">
        <v>29412</v>
      </c>
      <c r="G6" s="2711">
        <v>94527</v>
      </c>
      <c r="H6" s="2711">
        <v>61861</v>
      </c>
      <c r="I6" s="2711">
        <v>25083</v>
      </c>
      <c r="J6" s="2711">
        <v>4037</v>
      </c>
      <c r="K6" s="2711">
        <v>8657</v>
      </c>
      <c r="L6" s="2711">
        <v>23575</v>
      </c>
      <c r="M6" s="2711">
        <v>29796</v>
      </c>
      <c r="N6" s="2711">
        <v>47675</v>
      </c>
      <c r="O6" s="2711">
        <v>36448</v>
      </c>
      <c r="P6" s="2711">
        <v>51794</v>
      </c>
      <c r="Q6" s="2711">
        <v>62189</v>
      </c>
      <c r="R6" s="2711">
        <v>23655</v>
      </c>
      <c r="S6" s="2711">
        <v>221675</v>
      </c>
      <c r="T6" s="2712">
        <v>825155</v>
      </c>
    </row>
    <row r="7" spans="1:20" ht="15.75">
      <c r="A7" s="2713" t="s">
        <v>276</v>
      </c>
      <c r="B7" s="2714" t="s">
        <v>60</v>
      </c>
      <c r="C7" s="2715">
        <v>6775</v>
      </c>
      <c r="D7" s="2715">
        <v>9573</v>
      </c>
      <c r="E7" s="2715">
        <v>4024</v>
      </c>
      <c r="F7" s="2716">
        <v>12561</v>
      </c>
      <c r="G7" s="2717">
        <v>123429</v>
      </c>
      <c r="H7" s="2717">
        <v>51410</v>
      </c>
      <c r="I7" s="2717">
        <v>11210</v>
      </c>
      <c r="J7" s="2718">
        <v>15860</v>
      </c>
      <c r="K7" s="2718">
        <v>20761</v>
      </c>
      <c r="L7" s="2718">
        <v>13126</v>
      </c>
      <c r="M7" s="2717">
        <v>52622</v>
      </c>
      <c r="N7" s="2717">
        <v>31677</v>
      </c>
      <c r="O7" s="2717">
        <v>52393</v>
      </c>
      <c r="P7" s="2717">
        <v>66863</v>
      </c>
      <c r="Q7" s="2717">
        <v>73033</v>
      </c>
      <c r="R7" s="2717">
        <v>38658</v>
      </c>
      <c r="S7" s="2718">
        <v>181966</v>
      </c>
      <c r="T7" s="2719">
        <f t="shared" ref="T7:T25" si="0">SUM(C7:S7)</f>
        <v>765941</v>
      </c>
    </row>
    <row r="8" spans="1:20" ht="15.75">
      <c r="A8" s="2713" t="s">
        <v>277</v>
      </c>
      <c r="B8" s="2714" t="s">
        <v>62</v>
      </c>
      <c r="C8" s="2715">
        <v>6820</v>
      </c>
      <c r="D8" s="2715">
        <v>26122</v>
      </c>
      <c r="E8" s="2715">
        <v>6320</v>
      </c>
      <c r="F8" s="2716">
        <v>18154</v>
      </c>
      <c r="G8" s="2717">
        <v>48436</v>
      </c>
      <c r="H8" s="2717">
        <v>32216</v>
      </c>
      <c r="I8" s="2717">
        <v>27968</v>
      </c>
      <c r="J8" s="2717">
        <v>7287</v>
      </c>
      <c r="K8" s="2717">
        <v>17209</v>
      </c>
      <c r="L8" s="2717">
        <v>38568</v>
      </c>
      <c r="M8" s="2717">
        <v>43583</v>
      </c>
      <c r="N8" s="2717">
        <v>32173</v>
      </c>
      <c r="O8" s="2717">
        <v>54001</v>
      </c>
      <c r="P8" s="2717">
        <v>77590</v>
      </c>
      <c r="Q8" s="2717">
        <v>3264</v>
      </c>
      <c r="R8" s="2717">
        <v>23190</v>
      </c>
      <c r="S8" s="2717">
        <v>173802</v>
      </c>
      <c r="T8" s="2719">
        <f t="shared" si="0"/>
        <v>636703</v>
      </c>
    </row>
    <row r="9" spans="1:20" ht="15.75">
      <c r="A9" s="2713" t="s">
        <v>278</v>
      </c>
      <c r="B9" s="2714" t="s">
        <v>64</v>
      </c>
      <c r="C9" s="2715">
        <v>8413</v>
      </c>
      <c r="D9" s="2715">
        <v>20568</v>
      </c>
      <c r="E9" s="2715">
        <v>15699</v>
      </c>
      <c r="F9" s="2716">
        <v>28951</v>
      </c>
      <c r="G9" s="2717">
        <v>84221</v>
      </c>
      <c r="H9" s="2717">
        <v>65328</v>
      </c>
      <c r="I9" s="2717">
        <v>22313</v>
      </c>
      <c r="J9" s="2718">
        <v>24521</v>
      </c>
      <c r="K9" s="2718">
        <v>26457</v>
      </c>
      <c r="L9" s="2718">
        <v>39124</v>
      </c>
      <c r="M9" s="2717">
        <v>46256</v>
      </c>
      <c r="N9" s="2717">
        <v>53218</v>
      </c>
      <c r="O9" s="2717">
        <v>99413</v>
      </c>
      <c r="P9" s="2717">
        <v>81880</v>
      </c>
      <c r="Q9" s="2717">
        <v>45154</v>
      </c>
      <c r="R9" s="2717">
        <v>35648</v>
      </c>
      <c r="S9" s="2717">
        <v>179541</v>
      </c>
      <c r="T9" s="2719">
        <f t="shared" si="0"/>
        <v>876705</v>
      </c>
    </row>
    <row r="10" spans="1:20" ht="15.75">
      <c r="A10" s="2713" t="s">
        <v>279</v>
      </c>
      <c r="B10" s="2714" t="s">
        <v>66</v>
      </c>
      <c r="C10" s="2715">
        <v>2556</v>
      </c>
      <c r="D10" s="2715">
        <v>64848</v>
      </c>
      <c r="E10" s="2715">
        <v>6033</v>
      </c>
      <c r="F10" s="2716">
        <v>21515</v>
      </c>
      <c r="G10" s="2717">
        <v>70781</v>
      </c>
      <c r="H10" s="2717">
        <v>52223</v>
      </c>
      <c r="I10" s="2717">
        <v>29265</v>
      </c>
      <c r="J10" s="2717">
        <v>21004</v>
      </c>
      <c r="K10" s="2717">
        <v>2513</v>
      </c>
      <c r="L10" s="2717">
        <v>44731</v>
      </c>
      <c r="M10" s="2717">
        <v>39558</v>
      </c>
      <c r="N10" s="2717">
        <v>63320</v>
      </c>
      <c r="O10" s="2717">
        <v>93674</v>
      </c>
      <c r="P10" s="2717">
        <v>126878</v>
      </c>
      <c r="Q10" s="2717">
        <v>98615</v>
      </c>
      <c r="R10" s="2717">
        <v>47202</v>
      </c>
      <c r="S10" s="2717">
        <v>202233</v>
      </c>
      <c r="T10" s="2719">
        <f t="shared" si="0"/>
        <v>986949</v>
      </c>
    </row>
    <row r="11" spans="1:20" ht="15.75">
      <c r="A11" s="2713" t="s">
        <v>280</v>
      </c>
      <c r="B11" s="2714" t="s">
        <v>68</v>
      </c>
      <c r="C11" s="2715">
        <v>6699</v>
      </c>
      <c r="D11" s="2715">
        <v>45924</v>
      </c>
      <c r="E11" s="2715">
        <v>18328</v>
      </c>
      <c r="F11" s="2716">
        <v>40582</v>
      </c>
      <c r="G11" s="2717">
        <v>175495</v>
      </c>
      <c r="H11" s="2717">
        <v>72213</v>
      </c>
      <c r="I11" s="2717">
        <v>29846</v>
      </c>
      <c r="J11" s="2717">
        <v>10803</v>
      </c>
      <c r="K11" s="2717">
        <v>9758</v>
      </c>
      <c r="L11" s="2719">
        <v>31030</v>
      </c>
      <c r="M11" s="2720">
        <v>49283</v>
      </c>
      <c r="N11" s="2717">
        <v>75808</v>
      </c>
      <c r="O11" s="2717">
        <v>121870</v>
      </c>
      <c r="P11" s="2717">
        <v>113208</v>
      </c>
      <c r="Q11" s="2717">
        <v>66967</v>
      </c>
      <c r="R11" s="2717">
        <v>41962</v>
      </c>
      <c r="S11" s="2717">
        <v>289394</v>
      </c>
      <c r="T11" s="2719">
        <f t="shared" si="0"/>
        <v>1199170</v>
      </c>
    </row>
    <row r="12" spans="1:20" ht="15.75">
      <c r="A12" s="2713" t="s">
        <v>281</v>
      </c>
      <c r="B12" s="2714" t="s">
        <v>70</v>
      </c>
      <c r="C12" s="2715">
        <v>771</v>
      </c>
      <c r="D12" s="2715">
        <v>18772</v>
      </c>
      <c r="E12" s="2715">
        <v>4627</v>
      </c>
      <c r="F12" s="2716">
        <v>6846</v>
      </c>
      <c r="G12" s="2717">
        <v>50855</v>
      </c>
      <c r="H12" s="2717">
        <v>37615</v>
      </c>
      <c r="I12" s="2717">
        <v>21043</v>
      </c>
      <c r="J12" s="2717">
        <v>12444</v>
      </c>
      <c r="K12" s="2717">
        <v>4787</v>
      </c>
      <c r="L12" s="2717">
        <v>8037</v>
      </c>
      <c r="M12" s="2717">
        <v>9326</v>
      </c>
      <c r="N12" s="2717">
        <v>21065</v>
      </c>
      <c r="O12" s="2717">
        <v>52471</v>
      </c>
      <c r="P12" s="2717">
        <v>46901</v>
      </c>
      <c r="Q12" s="2717">
        <v>22862</v>
      </c>
      <c r="R12" s="2717">
        <v>12683</v>
      </c>
      <c r="S12" s="2717">
        <v>120371</v>
      </c>
      <c r="T12" s="2719">
        <f t="shared" si="0"/>
        <v>451476</v>
      </c>
    </row>
    <row r="13" spans="1:20" ht="15.75">
      <c r="A13" s="2713" t="s">
        <v>282</v>
      </c>
      <c r="B13" s="2714" t="s">
        <v>72</v>
      </c>
      <c r="C13" s="2715">
        <v>104</v>
      </c>
      <c r="D13" s="2715">
        <v>7863</v>
      </c>
      <c r="E13" s="2715">
        <v>1019</v>
      </c>
      <c r="F13" s="2716">
        <v>9276</v>
      </c>
      <c r="G13" s="2717">
        <v>13179</v>
      </c>
      <c r="H13" s="2717">
        <v>14362</v>
      </c>
      <c r="I13" s="2717">
        <v>4956</v>
      </c>
      <c r="J13" s="2717">
        <v>4745</v>
      </c>
      <c r="K13" s="2717">
        <v>288</v>
      </c>
      <c r="L13" s="2717">
        <v>3983</v>
      </c>
      <c r="M13" s="2717">
        <v>4876</v>
      </c>
      <c r="N13" s="2717">
        <v>8677</v>
      </c>
      <c r="O13" s="2717">
        <v>26481</v>
      </c>
      <c r="P13" s="2717">
        <v>21351</v>
      </c>
      <c r="Q13" s="2717">
        <v>25392</v>
      </c>
      <c r="R13" s="2717">
        <v>8810</v>
      </c>
      <c r="S13" s="2717">
        <v>34098</v>
      </c>
      <c r="T13" s="2719">
        <f t="shared" si="0"/>
        <v>189460</v>
      </c>
    </row>
    <row r="14" spans="1:20" ht="15.75">
      <c r="A14" s="2713" t="s">
        <v>283</v>
      </c>
      <c r="B14" s="2714" t="s">
        <v>74</v>
      </c>
      <c r="C14" s="2715">
        <v>5484</v>
      </c>
      <c r="D14" s="2715">
        <v>24330</v>
      </c>
      <c r="E14" s="2715">
        <v>7542</v>
      </c>
      <c r="F14" s="2716">
        <v>31032</v>
      </c>
      <c r="G14" s="2717">
        <v>64381</v>
      </c>
      <c r="H14" s="2717">
        <v>55461</v>
      </c>
      <c r="I14" s="2717">
        <v>26286</v>
      </c>
      <c r="J14" s="2717">
        <v>12464</v>
      </c>
      <c r="K14" s="2717">
        <v>3399</v>
      </c>
      <c r="L14" s="2717">
        <v>24974</v>
      </c>
      <c r="M14" s="2717">
        <v>40893</v>
      </c>
      <c r="N14" s="2717">
        <v>52616</v>
      </c>
      <c r="O14" s="2717">
        <v>86716</v>
      </c>
      <c r="P14" s="2717">
        <v>85337</v>
      </c>
      <c r="Q14" s="2717">
        <v>30546</v>
      </c>
      <c r="R14" s="2717">
        <v>39399</v>
      </c>
      <c r="S14" s="2717">
        <v>145131</v>
      </c>
      <c r="T14" s="2719">
        <f t="shared" si="0"/>
        <v>735991</v>
      </c>
    </row>
    <row r="15" spans="1:20" ht="15.75">
      <c r="A15" s="2713" t="s">
        <v>162</v>
      </c>
      <c r="B15" s="2714" t="s">
        <v>76</v>
      </c>
      <c r="C15" s="2715">
        <v>1716</v>
      </c>
      <c r="D15" s="2715">
        <v>6926</v>
      </c>
      <c r="E15" s="2715">
        <v>1933</v>
      </c>
      <c r="F15" s="2716">
        <v>6914</v>
      </c>
      <c r="G15" s="2717">
        <v>24733</v>
      </c>
      <c r="H15" s="2717">
        <v>18176</v>
      </c>
      <c r="I15" s="2717">
        <v>7721</v>
      </c>
      <c r="J15" s="2717">
        <v>4692</v>
      </c>
      <c r="K15" s="2717">
        <v>369</v>
      </c>
      <c r="L15" s="2717">
        <v>15420</v>
      </c>
      <c r="M15" s="2717">
        <v>13779</v>
      </c>
      <c r="N15" s="2717">
        <v>12453</v>
      </c>
      <c r="O15" s="2717">
        <v>19376</v>
      </c>
      <c r="P15" s="2717">
        <v>33840</v>
      </c>
      <c r="Q15" s="2717">
        <v>6278</v>
      </c>
      <c r="R15" s="2717">
        <v>8941</v>
      </c>
      <c r="S15" s="2717">
        <v>36285</v>
      </c>
      <c r="T15" s="2719">
        <f t="shared" si="0"/>
        <v>219552</v>
      </c>
    </row>
    <row r="16" spans="1:20" ht="15.75">
      <c r="A16" s="2713" t="s">
        <v>284</v>
      </c>
      <c r="B16" s="2714" t="s">
        <v>78</v>
      </c>
      <c r="C16" s="2715">
        <v>3350</v>
      </c>
      <c r="D16" s="2715">
        <v>14321</v>
      </c>
      <c r="E16" s="2715">
        <v>3500</v>
      </c>
      <c r="F16" s="2716">
        <v>29341</v>
      </c>
      <c r="G16" s="2717">
        <v>33990</v>
      </c>
      <c r="H16" s="2717">
        <v>37055</v>
      </c>
      <c r="I16" s="2717">
        <v>13788</v>
      </c>
      <c r="J16" s="2717">
        <v>4739</v>
      </c>
      <c r="K16" s="2717">
        <v>3503</v>
      </c>
      <c r="L16" s="2717">
        <v>22522</v>
      </c>
      <c r="M16" s="2717">
        <v>17548</v>
      </c>
      <c r="N16" s="2717">
        <v>27064</v>
      </c>
      <c r="O16" s="2717">
        <v>43761</v>
      </c>
      <c r="P16" s="2717">
        <v>41181</v>
      </c>
      <c r="Q16" s="2717">
        <v>29596</v>
      </c>
      <c r="R16" s="2717">
        <v>15105</v>
      </c>
      <c r="S16" s="2717">
        <v>72606</v>
      </c>
      <c r="T16" s="2719">
        <f t="shared" si="0"/>
        <v>412970</v>
      </c>
    </row>
    <row r="17" spans="1:20" ht="15.75">
      <c r="A17" s="2713" t="s">
        <v>79</v>
      </c>
      <c r="B17" s="2714" t="s">
        <v>80</v>
      </c>
      <c r="C17" s="2715">
        <v>1896</v>
      </c>
      <c r="D17" s="2715">
        <v>16389</v>
      </c>
      <c r="E17" s="2715">
        <v>2061</v>
      </c>
      <c r="F17" s="2716">
        <v>22362</v>
      </c>
      <c r="G17" s="2717">
        <v>22343</v>
      </c>
      <c r="H17" s="2717">
        <v>19081</v>
      </c>
      <c r="I17" s="2717">
        <v>9508</v>
      </c>
      <c r="J17" s="2717">
        <v>1368</v>
      </c>
      <c r="K17" s="2717">
        <v>2666</v>
      </c>
      <c r="L17" s="2717">
        <v>12590</v>
      </c>
      <c r="M17" s="2717">
        <v>15231</v>
      </c>
      <c r="N17" s="2717">
        <v>12450</v>
      </c>
      <c r="O17" s="2717">
        <v>23107</v>
      </c>
      <c r="P17" s="2717">
        <v>42747</v>
      </c>
      <c r="Q17" s="2717">
        <v>13557</v>
      </c>
      <c r="R17" s="2717">
        <v>12551</v>
      </c>
      <c r="S17" s="2717">
        <v>63756</v>
      </c>
      <c r="T17" s="2719">
        <f t="shared" si="0"/>
        <v>293663</v>
      </c>
    </row>
    <row r="18" spans="1:20" ht="15.75">
      <c r="A18" s="2713" t="s">
        <v>285</v>
      </c>
      <c r="B18" s="2714" t="s">
        <v>82</v>
      </c>
      <c r="C18" s="2715">
        <v>918</v>
      </c>
      <c r="D18" s="2715">
        <v>4537</v>
      </c>
      <c r="E18" s="2715">
        <v>885</v>
      </c>
      <c r="F18" s="2716">
        <v>9061</v>
      </c>
      <c r="G18" s="2717">
        <v>17819</v>
      </c>
      <c r="H18" s="2717">
        <v>18763</v>
      </c>
      <c r="I18" s="2717">
        <v>13244</v>
      </c>
      <c r="J18" s="2717">
        <v>3361</v>
      </c>
      <c r="K18" s="2717">
        <v>1498</v>
      </c>
      <c r="L18" s="2717">
        <v>10101</v>
      </c>
      <c r="M18" s="2717">
        <v>19029</v>
      </c>
      <c r="N18" s="2717">
        <v>14586</v>
      </c>
      <c r="O18" s="2717">
        <v>19861</v>
      </c>
      <c r="P18" s="2717">
        <v>14051</v>
      </c>
      <c r="Q18" s="2717">
        <v>3092</v>
      </c>
      <c r="R18" s="2717">
        <v>9439</v>
      </c>
      <c r="S18" s="2717">
        <v>67581</v>
      </c>
      <c r="T18" s="2719">
        <f t="shared" si="0"/>
        <v>227826</v>
      </c>
    </row>
    <row r="19" spans="1:20" ht="15.75">
      <c r="A19" s="2713" t="s">
        <v>83</v>
      </c>
      <c r="B19" s="2714" t="s">
        <v>84</v>
      </c>
      <c r="C19" s="2715">
        <v>3100</v>
      </c>
      <c r="D19" s="2715">
        <v>23917</v>
      </c>
      <c r="E19" s="2715">
        <v>16445</v>
      </c>
      <c r="F19" s="2716">
        <v>12941</v>
      </c>
      <c r="G19" s="2718">
        <v>58175</v>
      </c>
      <c r="H19" s="2718">
        <v>55531</v>
      </c>
      <c r="I19" s="2718">
        <v>20747</v>
      </c>
      <c r="J19" s="2717">
        <v>8717</v>
      </c>
      <c r="K19" s="2717">
        <v>6730</v>
      </c>
      <c r="L19" s="2717">
        <v>41255</v>
      </c>
      <c r="M19" s="2717">
        <v>30704</v>
      </c>
      <c r="N19" s="2717">
        <v>54032</v>
      </c>
      <c r="O19" s="2717">
        <v>81717</v>
      </c>
      <c r="P19" s="2718">
        <v>71109</v>
      </c>
      <c r="Q19" s="2718">
        <v>53565</v>
      </c>
      <c r="R19" s="2718">
        <v>38170</v>
      </c>
      <c r="S19" s="2717">
        <v>166863</v>
      </c>
      <c r="T19" s="2719">
        <f t="shared" si="0"/>
        <v>743718</v>
      </c>
    </row>
    <row r="20" spans="1:20" ht="15.75">
      <c r="A20" s="2713" t="s">
        <v>287</v>
      </c>
      <c r="B20" s="2714" t="s">
        <v>330</v>
      </c>
      <c r="C20" s="2715">
        <v>2732</v>
      </c>
      <c r="D20" s="2715">
        <v>10819</v>
      </c>
      <c r="E20" s="2716">
        <v>3880</v>
      </c>
      <c r="F20" s="2717">
        <v>12814</v>
      </c>
      <c r="G20" s="2717">
        <v>27791</v>
      </c>
      <c r="H20" s="2717">
        <v>18661</v>
      </c>
      <c r="I20" s="2717">
        <v>7721</v>
      </c>
      <c r="J20" s="2717">
        <v>5650</v>
      </c>
      <c r="K20" s="2717">
        <v>6625</v>
      </c>
      <c r="L20" s="2717">
        <v>9482</v>
      </c>
      <c r="M20" s="2717">
        <v>7872</v>
      </c>
      <c r="N20" s="2717">
        <v>16102</v>
      </c>
      <c r="O20" s="2717">
        <v>17591</v>
      </c>
      <c r="P20" s="2717">
        <v>39911</v>
      </c>
      <c r="Q20" s="2717">
        <v>9251</v>
      </c>
      <c r="R20" s="2717">
        <v>14610</v>
      </c>
      <c r="S20" s="2717">
        <v>77472</v>
      </c>
      <c r="T20" s="2719">
        <f t="shared" si="0"/>
        <v>288984</v>
      </c>
    </row>
    <row r="21" spans="1:20" ht="15.75">
      <c r="A21" s="2713" t="s">
        <v>288</v>
      </c>
      <c r="B21" s="2714" t="s">
        <v>2352</v>
      </c>
      <c r="C21" s="2715">
        <v>1963</v>
      </c>
      <c r="D21" s="2715">
        <v>31983</v>
      </c>
      <c r="E21" s="2715">
        <v>3731</v>
      </c>
      <c r="F21" s="2716">
        <v>21764</v>
      </c>
      <c r="G21" s="2718">
        <v>34852</v>
      </c>
      <c r="H21" s="2718">
        <v>24170</v>
      </c>
      <c r="I21" s="2718">
        <v>9849</v>
      </c>
      <c r="J21" s="2718">
        <v>2943</v>
      </c>
      <c r="K21" s="2718">
        <v>5644</v>
      </c>
      <c r="L21" s="2718">
        <v>14610</v>
      </c>
      <c r="M21" s="2717">
        <v>14454</v>
      </c>
      <c r="N21" s="2717">
        <v>23891</v>
      </c>
      <c r="O21" s="2717">
        <v>36689</v>
      </c>
      <c r="P21" s="2718">
        <v>69775</v>
      </c>
      <c r="Q21" s="2718">
        <v>12445</v>
      </c>
      <c r="R21" s="2718">
        <v>18022</v>
      </c>
      <c r="S21" s="2717">
        <v>77101</v>
      </c>
      <c r="T21" s="2719">
        <f t="shared" si="0"/>
        <v>403886</v>
      </c>
    </row>
    <row r="22" spans="1:20" ht="15.75">
      <c r="A22" s="2713" t="s">
        <v>289</v>
      </c>
      <c r="B22" s="2714" t="s">
        <v>90</v>
      </c>
      <c r="C22" s="2715">
        <v>992</v>
      </c>
      <c r="D22" s="2715">
        <v>6272</v>
      </c>
      <c r="E22" s="2715">
        <v>2651</v>
      </c>
      <c r="F22" s="2716">
        <v>11610</v>
      </c>
      <c r="G22" s="2718">
        <v>22327</v>
      </c>
      <c r="H22" s="2718">
        <v>15664</v>
      </c>
      <c r="I22" s="2718">
        <v>6929</v>
      </c>
      <c r="J22" s="2718">
        <v>6690</v>
      </c>
      <c r="K22" s="2718">
        <v>4092</v>
      </c>
      <c r="L22" s="2718">
        <v>7749</v>
      </c>
      <c r="M22" s="2717">
        <v>9066</v>
      </c>
      <c r="N22" s="2717">
        <v>11940</v>
      </c>
      <c r="O22" s="2717">
        <v>17940</v>
      </c>
      <c r="P22" s="2718">
        <v>30199</v>
      </c>
      <c r="Q22" s="2718">
        <v>12010</v>
      </c>
      <c r="R22" s="2718">
        <v>11161</v>
      </c>
      <c r="S22" s="2717">
        <v>31950</v>
      </c>
      <c r="T22" s="2719">
        <f t="shared" si="0"/>
        <v>209242</v>
      </c>
    </row>
    <row r="23" spans="1:20" ht="15.75">
      <c r="A23" s="2721" t="s">
        <v>91</v>
      </c>
      <c r="B23" s="2722" t="s">
        <v>2353</v>
      </c>
      <c r="C23" s="2723">
        <v>617</v>
      </c>
      <c r="D23" s="2723">
        <v>3130</v>
      </c>
      <c r="E23" s="2723">
        <v>648</v>
      </c>
      <c r="F23" s="2724">
        <v>2819</v>
      </c>
      <c r="G23" s="2725">
        <v>6742</v>
      </c>
      <c r="H23" s="2725">
        <v>7177</v>
      </c>
      <c r="I23" s="2725">
        <v>5667</v>
      </c>
      <c r="J23" s="2725">
        <v>1198</v>
      </c>
      <c r="K23" s="2725">
        <v>771</v>
      </c>
      <c r="L23" s="2725">
        <v>7357</v>
      </c>
      <c r="M23" s="2726">
        <v>6527</v>
      </c>
      <c r="N23" s="2726">
        <v>14131</v>
      </c>
      <c r="O23" s="2726">
        <v>12093</v>
      </c>
      <c r="P23" s="2725">
        <v>20905</v>
      </c>
      <c r="Q23" s="2725">
        <v>177</v>
      </c>
      <c r="R23" s="2725">
        <v>7894</v>
      </c>
      <c r="S23" s="2726">
        <v>16430</v>
      </c>
      <c r="T23" s="2727">
        <f t="shared" si="0"/>
        <v>114283</v>
      </c>
    </row>
    <row r="24" spans="1:20" ht="16.5" thickBot="1">
      <c r="A24" s="2728" t="s">
        <v>93</v>
      </c>
      <c r="B24" s="2729" t="s">
        <v>94</v>
      </c>
      <c r="C24" s="2730">
        <v>654</v>
      </c>
      <c r="D24" s="2730">
        <v>2324</v>
      </c>
      <c r="E24" s="2730">
        <v>2575</v>
      </c>
      <c r="F24" s="2731">
        <v>2862</v>
      </c>
      <c r="G24" s="2732">
        <v>6638</v>
      </c>
      <c r="H24" s="2732">
        <v>6861</v>
      </c>
      <c r="I24" s="2733">
        <v>2101</v>
      </c>
      <c r="J24" s="2734">
        <v>1390</v>
      </c>
      <c r="K24" s="2734">
        <v>336</v>
      </c>
      <c r="L24" s="2734">
        <v>4542</v>
      </c>
      <c r="M24" s="2732">
        <v>2180</v>
      </c>
      <c r="N24" s="2732">
        <v>5309</v>
      </c>
      <c r="O24" s="2732">
        <v>10729</v>
      </c>
      <c r="P24" s="2732">
        <v>7124</v>
      </c>
      <c r="Q24" s="2732">
        <v>2245</v>
      </c>
      <c r="R24" s="2732">
        <v>5360</v>
      </c>
      <c r="S24" s="2734">
        <v>12396</v>
      </c>
      <c r="T24" s="2727">
        <f t="shared" si="0"/>
        <v>75626</v>
      </c>
    </row>
    <row r="25" spans="1:20" ht="15.75">
      <c r="A25" s="2735" t="s">
        <v>291</v>
      </c>
      <c r="B25" s="2736" t="s">
        <v>96</v>
      </c>
      <c r="C25" s="2737">
        <f>SUM(C5:C24)</f>
        <v>76122</v>
      </c>
      <c r="D25" s="2737">
        <f t="shared" ref="D25:S25" si="1">SUM(D5:D24)</f>
        <v>477211</v>
      </c>
      <c r="E25" s="2737">
        <f t="shared" si="1"/>
        <v>178830</v>
      </c>
      <c r="F25" s="2737">
        <f t="shared" si="1"/>
        <v>435073</v>
      </c>
      <c r="G25" s="2737">
        <f t="shared" si="1"/>
        <v>1435438</v>
      </c>
      <c r="H25" s="2737">
        <f t="shared" si="1"/>
        <v>794637</v>
      </c>
      <c r="I25" s="2737">
        <f t="shared" si="1"/>
        <v>389231</v>
      </c>
      <c r="J25" s="2737">
        <f t="shared" si="1"/>
        <v>168967</v>
      </c>
      <c r="K25" s="2737">
        <f t="shared" si="1"/>
        <v>147597</v>
      </c>
      <c r="L25" s="2737">
        <f t="shared" si="1"/>
        <v>456295</v>
      </c>
      <c r="M25" s="2737">
        <f t="shared" si="1"/>
        <v>542094</v>
      </c>
      <c r="N25" s="2737">
        <f t="shared" si="1"/>
        <v>704115</v>
      </c>
      <c r="O25" s="2737">
        <f t="shared" si="1"/>
        <v>1095055</v>
      </c>
      <c r="P25" s="2737">
        <f t="shared" si="1"/>
        <v>1329670</v>
      </c>
      <c r="Q25" s="2737">
        <f t="shared" si="1"/>
        <v>719256</v>
      </c>
      <c r="R25" s="2737">
        <f t="shared" si="1"/>
        <v>489981</v>
      </c>
      <c r="S25" s="2737">
        <f t="shared" si="1"/>
        <v>2635458</v>
      </c>
      <c r="T25" s="2738">
        <f t="shared" si="0"/>
        <v>12075030</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96C33-A94A-40DA-8C0E-721C526A577E}">
  <dimension ref="A1:Y29"/>
  <sheetViews>
    <sheetView showGridLines="0" topLeftCell="E1" zoomScale="110" zoomScaleNormal="110" workbookViewId="0">
      <selection activeCell="K19" sqref="K19"/>
    </sheetView>
  </sheetViews>
  <sheetFormatPr defaultColWidth="8.85546875" defaultRowHeight="14.25"/>
  <cols>
    <col min="1" max="1" width="11.140625" style="2770" customWidth="1"/>
    <col min="2" max="2" width="15.7109375" style="2770" customWidth="1"/>
    <col min="3" max="8" width="12.7109375" style="2770" customWidth="1"/>
    <col min="9" max="9" width="14.7109375" style="2770" customWidth="1"/>
    <col min="10" max="10" width="15.42578125" style="2770" customWidth="1"/>
    <col min="11" max="11" width="17.28515625" style="2770" customWidth="1"/>
    <col min="12" max="12" width="12.7109375" style="2767" customWidth="1"/>
    <col min="13" max="13" width="12.85546875" style="2767" customWidth="1"/>
    <col min="14" max="14" width="12.140625" style="2767" customWidth="1"/>
    <col min="15" max="15" width="13.85546875" style="2767" customWidth="1"/>
    <col min="16" max="16" width="17" style="2770" customWidth="1"/>
    <col min="17" max="17" width="14.140625" style="2770" customWidth="1"/>
    <col min="18" max="18" width="16.28515625" style="2770" customWidth="1"/>
    <col min="19" max="19" width="9" style="2770" customWidth="1"/>
    <col min="20" max="20" width="17" style="2770" customWidth="1"/>
    <col min="21" max="256" width="8.85546875" style="2770"/>
    <col min="257" max="257" width="11.140625" style="2770" customWidth="1"/>
    <col min="258" max="258" width="15.7109375" style="2770" customWidth="1"/>
    <col min="259" max="264" width="12.7109375" style="2770" customWidth="1"/>
    <col min="265" max="265" width="14.7109375" style="2770" customWidth="1"/>
    <col min="266" max="266" width="15.42578125" style="2770" customWidth="1"/>
    <col min="267" max="267" width="17.28515625" style="2770" customWidth="1"/>
    <col min="268" max="268" width="12.7109375" style="2770" customWidth="1"/>
    <col min="269" max="269" width="12.85546875" style="2770" customWidth="1"/>
    <col min="270" max="270" width="12.140625" style="2770" customWidth="1"/>
    <col min="271" max="271" width="13.85546875" style="2770" customWidth="1"/>
    <col min="272" max="272" width="17" style="2770" customWidth="1"/>
    <col min="273" max="273" width="14.140625" style="2770" customWidth="1"/>
    <col min="274" max="274" width="16.28515625" style="2770" customWidth="1"/>
    <col min="275" max="275" width="9" style="2770" customWidth="1"/>
    <col min="276" max="276" width="17" style="2770" customWidth="1"/>
    <col min="277" max="512" width="8.85546875" style="2770"/>
    <col min="513" max="513" width="11.140625" style="2770" customWidth="1"/>
    <col min="514" max="514" width="15.7109375" style="2770" customWidth="1"/>
    <col min="515" max="520" width="12.7109375" style="2770" customWidth="1"/>
    <col min="521" max="521" width="14.7109375" style="2770" customWidth="1"/>
    <col min="522" max="522" width="15.42578125" style="2770" customWidth="1"/>
    <col min="523" max="523" width="17.28515625" style="2770" customWidth="1"/>
    <col min="524" max="524" width="12.7109375" style="2770" customWidth="1"/>
    <col min="525" max="525" width="12.85546875" style="2770" customWidth="1"/>
    <col min="526" max="526" width="12.140625" style="2770" customWidth="1"/>
    <col min="527" max="527" width="13.85546875" style="2770" customWidth="1"/>
    <col min="528" max="528" width="17" style="2770" customWidth="1"/>
    <col min="529" max="529" width="14.140625" style="2770" customWidth="1"/>
    <col min="530" max="530" width="16.28515625" style="2770" customWidth="1"/>
    <col min="531" max="531" width="9" style="2770" customWidth="1"/>
    <col min="532" max="532" width="17" style="2770" customWidth="1"/>
    <col min="533" max="768" width="8.85546875" style="2770"/>
    <col min="769" max="769" width="11.140625" style="2770" customWidth="1"/>
    <col min="770" max="770" width="15.7109375" style="2770" customWidth="1"/>
    <col min="771" max="776" width="12.7109375" style="2770" customWidth="1"/>
    <col min="777" max="777" width="14.7109375" style="2770" customWidth="1"/>
    <col min="778" max="778" width="15.42578125" style="2770" customWidth="1"/>
    <col min="779" max="779" width="17.28515625" style="2770" customWidth="1"/>
    <col min="780" max="780" width="12.7109375" style="2770" customWidth="1"/>
    <col min="781" max="781" width="12.85546875" style="2770" customWidth="1"/>
    <col min="782" max="782" width="12.140625" style="2770" customWidth="1"/>
    <col min="783" max="783" width="13.85546875" style="2770" customWidth="1"/>
    <col min="784" max="784" width="17" style="2770" customWidth="1"/>
    <col min="785" max="785" width="14.140625" style="2770" customWidth="1"/>
    <col min="786" max="786" width="16.28515625" style="2770" customWidth="1"/>
    <col min="787" max="787" width="9" style="2770" customWidth="1"/>
    <col min="788" max="788" width="17" style="2770" customWidth="1"/>
    <col min="789" max="1024" width="8.85546875" style="2770"/>
    <col min="1025" max="1025" width="11.140625" style="2770" customWidth="1"/>
    <col min="1026" max="1026" width="15.7109375" style="2770" customWidth="1"/>
    <col min="1027" max="1032" width="12.7109375" style="2770" customWidth="1"/>
    <col min="1033" max="1033" width="14.7109375" style="2770" customWidth="1"/>
    <col min="1034" max="1034" width="15.42578125" style="2770" customWidth="1"/>
    <col min="1035" max="1035" width="17.28515625" style="2770" customWidth="1"/>
    <col min="1036" max="1036" width="12.7109375" style="2770" customWidth="1"/>
    <col min="1037" max="1037" width="12.85546875" style="2770" customWidth="1"/>
    <col min="1038" max="1038" width="12.140625" style="2770" customWidth="1"/>
    <col min="1039" max="1039" width="13.85546875" style="2770" customWidth="1"/>
    <col min="1040" max="1040" width="17" style="2770" customWidth="1"/>
    <col min="1041" max="1041" width="14.140625" style="2770" customWidth="1"/>
    <col min="1042" max="1042" width="16.28515625" style="2770" customWidth="1"/>
    <col min="1043" max="1043" width="9" style="2770" customWidth="1"/>
    <col min="1044" max="1044" width="17" style="2770" customWidth="1"/>
    <col min="1045" max="1280" width="8.85546875" style="2770"/>
    <col min="1281" max="1281" width="11.140625" style="2770" customWidth="1"/>
    <col min="1282" max="1282" width="15.7109375" style="2770" customWidth="1"/>
    <col min="1283" max="1288" width="12.7109375" style="2770" customWidth="1"/>
    <col min="1289" max="1289" width="14.7109375" style="2770" customWidth="1"/>
    <col min="1290" max="1290" width="15.42578125" style="2770" customWidth="1"/>
    <col min="1291" max="1291" width="17.28515625" style="2770" customWidth="1"/>
    <col min="1292" max="1292" width="12.7109375" style="2770" customWidth="1"/>
    <col min="1293" max="1293" width="12.85546875" style="2770" customWidth="1"/>
    <col min="1294" max="1294" width="12.140625" style="2770" customWidth="1"/>
    <col min="1295" max="1295" width="13.85546875" style="2770" customWidth="1"/>
    <col min="1296" max="1296" width="17" style="2770" customWidth="1"/>
    <col min="1297" max="1297" width="14.140625" style="2770" customWidth="1"/>
    <col min="1298" max="1298" width="16.28515625" style="2770" customWidth="1"/>
    <col min="1299" max="1299" width="9" style="2770" customWidth="1"/>
    <col min="1300" max="1300" width="17" style="2770" customWidth="1"/>
    <col min="1301" max="1536" width="8.85546875" style="2770"/>
    <col min="1537" max="1537" width="11.140625" style="2770" customWidth="1"/>
    <col min="1538" max="1538" width="15.7109375" style="2770" customWidth="1"/>
    <col min="1539" max="1544" width="12.7109375" style="2770" customWidth="1"/>
    <col min="1545" max="1545" width="14.7109375" style="2770" customWidth="1"/>
    <col min="1546" max="1546" width="15.42578125" style="2770" customWidth="1"/>
    <col min="1547" max="1547" width="17.28515625" style="2770" customWidth="1"/>
    <col min="1548" max="1548" width="12.7109375" style="2770" customWidth="1"/>
    <col min="1549" max="1549" width="12.85546875" style="2770" customWidth="1"/>
    <col min="1550" max="1550" width="12.140625" style="2770" customWidth="1"/>
    <col min="1551" max="1551" width="13.85546875" style="2770" customWidth="1"/>
    <col min="1552" max="1552" width="17" style="2770" customWidth="1"/>
    <col min="1553" max="1553" width="14.140625" style="2770" customWidth="1"/>
    <col min="1554" max="1554" width="16.28515625" style="2770" customWidth="1"/>
    <col min="1555" max="1555" width="9" style="2770" customWidth="1"/>
    <col min="1556" max="1556" width="17" style="2770" customWidth="1"/>
    <col min="1557" max="1792" width="8.85546875" style="2770"/>
    <col min="1793" max="1793" width="11.140625" style="2770" customWidth="1"/>
    <col min="1794" max="1794" width="15.7109375" style="2770" customWidth="1"/>
    <col min="1795" max="1800" width="12.7109375" style="2770" customWidth="1"/>
    <col min="1801" max="1801" width="14.7109375" style="2770" customWidth="1"/>
    <col min="1802" max="1802" width="15.42578125" style="2770" customWidth="1"/>
    <col min="1803" max="1803" width="17.28515625" style="2770" customWidth="1"/>
    <col min="1804" max="1804" width="12.7109375" style="2770" customWidth="1"/>
    <col min="1805" max="1805" width="12.85546875" style="2770" customWidth="1"/>
    <col min="1806" max="1806" width="12.140625" style="2770" customWidth="1"/>
    <col min="1807" max="1807" width="13.85546875" style="2770" customWidth="1"/>
    <col min="1808" max="1808" width="17" style="2770" customWidth="1"/>
    <col min="1809" max="1809" width="14.140625" style="2770" customWidth="1"/>
    <col min="1810" max="1810" width="16.28515625" style="2770" customWidth="1"/>
    <col min="1811" max="1811" width="9" style="2770" customWidth="1"/>
    <col min="1812" max="1812" width="17" style="2770" customWidth="1"/>
    <col min="1813" max="2048" width="8.85546875" style="2770"/>
    <col min="2049" max="2049" width="11.140625" style="2770" customWidth="1"/>
    <col min="2050" max="2050" width="15.7109375" style="2770" customWidth="1"/>
    <col min="2051" max="2056" width="12.7109375" style="2770" customWidth="1"/>
    <col min="2057" max="2057" width="14.7109375" style="2770" customWidth="1"/>
    <col min="2058" max="2058" width="15.42578125" style="2770" customWidth="1"/>
    <col min="2059" max="2059" width="17.28515625" style="2770" customWidth="1"/>
    <col min="2060" max="2060" width="12.7109375" style="2770" customWidth="1"/>
    <col min="2061" max="2061" width="12.85546875" style="2770" customWidth="1"/>
    <col min="2062" max="2062" width="12.140625" style="2770" customWidth="1"/>
    <col min="2063" max="2063" width="13.85546875" style="2770" customWidth="1"/>
    <col min="2064" max="2064" width="17" style="2770" customWidth="1"/>
    <col min="2065" max="2065" width="14.140625" style="2770" customWidth="1"/>
    <col min="2066" max="2066" width="16.28515625" style="2770" customWidth="1"/>
    <col min="2067" max="2067" width="9" style="2770" customWidth="1"/>
    <col min="2068" max="2068" width="17" style="2770" customWidth="1"/>
    <col min="2069" max="2304" width="8.85546875" style="2770"/>
    <col min="2305" max="2305" width="11.140625" style="2770" customWidth="1"/>
    <col min="2306" max="2306" width="15.7109375" style="2770" customWidth="1"/>
    <col min="2307" max="2312" width="12.7109375" style="2770" customWidth="1"/>
    <col min="2313" max="2313" width="14.7109375" style="2770" customWidth="1"/>
    <col min="2314" max="2314" width="15.42578125" style="2770" customWidth="1"/>
    <col min="2315" max="2315" width="17.28515625" style="2770" customWidth="1"/>
    <col min="2316" max="2316" width="12.7109375" style="2770" customWidth="1"/>
    <col min="2317" max="2317" width="12.85546875" style="2770" customWidth="1"/>
    <col min="2318" max="2318" width="12.140625" style="2770" customWidth="1"/>
    <col min="2319" max="2319" width="13.85546875" style="2770" customWidth="1"/>
    <col min="2320" max="2320" width="17" style="2770" customWidth="1"/>
    <col min="2321" max="2321" width="14.140625" style="2770" customWidth="1"/>
    <col min="2322" max="2322" width="16.28515625" style="2770" customWidth="1"/>
    <col min="2323" max="2323" width="9" style="2770" customWidth="1"/>
    <col min="2324" max="2324" width="17" style="2770" customWidth="1"/>
    <col min="2325" max="2560" width="8.85546875" style="2770"/>
    <col min="2561" max="2561" width="11.140625" style="2770" customWidth="1"/>
    <col min="2562" max="2562" width="15.7109375" style="2770" customWidth="1"/>
    <col min="2563" max="2568" width="12.7109375" style="2770" customWidth="1"/>
    <col min="2569" max="2569" width="14.7109375" style="2770" customWidth="1"/>
    <col min="2570" max="2570" width="15.42578125" style="2770" customWidth="1"/>
    <col min="2571" max="2571" width="17.28515625" style="2770" customWidth="1"/>
    <col min="2572" max="2572" width="12.7109375" style="2770" customWidth="1"/>
    <col min="2573" max="2573" width="12.85546875" style="2770" customWidth="1"/>
    <col min="2574" max="2574" width="12.140625" style="2770" customWidth="1"/>
    <col min="2575" max="2575" width="13.85546875" style="2770" customWidth="1"/>
    <col min="2576" max="2576" width="17" style="2770" customWidth="1"/>
    <col min="2577" max="2577" width="14.140625" style="2770" customWidth="1"/>
    <col min="2578" max="2578" width="16.28515625" style="2770" customWidth="1"/>
    <col min="2579" max="2579" width="9" style="2770" customWidth="1"/>
    <col min="2580" max="2580" width="17" style="2770" customWidth="1"/>
    <col min="2581" max="2816" width="8.85546875" style="2770"/>
    <col min="2817" max="2817" width="11.140625" style="2770" customWidth="1"/>
    <col min="2818" max="2818" width="15.7109375" style="2770" customWidth="1"/>
    <col min="2819" max="2824" width="12.7109375" style="2770" customWidth="1"/>
    <col min="2825" max="2825" width="14.7109375" style="2770" customWidth="1"/>
    <col min="2826" max="2826" width="15.42578125" style="2770" customWidth="1"/>
    <col min="2827" max="2827" width="17.28515625" style="2770" customWidth="1"/>
    <col min="2828" max="2828" width="12.7109375" style="2770" customWidth="1"/>
    <col min="2829" max="2829" width="12.85546875" style="2770" customWidth="1"/>
    <col min="2830" max="2830" width="12.140625" style="2770" customWidth="1"/>
    <col min="2831" max="2831" width="13.85546875" style="2770" customWidth="1"/>
    <col min="2832" max="2832" width="17" style="2770" customWidth="1"/>
    <col min="2833" max="2833" width="14.140625" style="2770" customWidth="1"/>
    <col min="2834" max="2834" width="16.28515625" style="2770" customWidth="1"/>
    <col min="2835" max="2835" width="9" style="2770" customWidth="1"/>
    <col min="2836" max="2836" width="17" style="2770" customWidth="1"/>
    <col min="2837" max="3072" width="8.85546875" style="2770"/>
    <col min="3073" max="3073" width="11.140625" style="2770" customWidth="1"/>
    <col min="3074" max="3074" width="15.7109375" style="2770" customWidth="1"/>
    <col min="3075" max="3080" width="12.7109375" style="2770" customWidth="1"/>
    <col min="3081" max="3081" width="14.7109375" style="2770" customWidth="1"/>
    <col min="3082" max="3082" width="15.42578125" style="2770" customWidth="1"/>
    <col min="3083" max="3083" width="17.28515625" style="2770" customWidth="1"/>
    <col min="3084" max="3084" width="12.7109375" style="2770" customWidth="1"/>
    <col min="3085" max="3085" width="12.85546875" style="2770" customWidth="1"/>
    <col min="3086" max="3086" width="12.140625" style="2770" customWidth="1"/>
    <col min="3087" max="3087" width="13.85546875" style="2770" customWidth="1"/>
    <col min="3088" max="3088" width="17" style="2770" customWidth="1"/>
    <col min="3089" max="3089" width="14.140625" style="2770" customWidth="1"/>
    <col min="3090" max="3090" width="16.28515625" style="2770" customWidth="1"/>
    <col min="3091" max="3091" width="9" style="2770" customWidth="1"/>
    <col min="3092" max="3092" width="17" style="2770" customWidth="1"/>
    <col min="3093" max="3328" width="8.85546875" style="2770"/>
    <col min="3329" max="3329" width="11.140625" style="2770" customWidth="1"/>
    <col min="3330" max="3330" width="15.7109375" style="2770" customWidth="1"/>
    <col min="3331" max="3336" width="12.7109375" style="2770" customWidth="1"/>
    <col min="3337" max="3337" width="14.7109375" style="2770" customWidth="1"/>
    <col min="3338" max="3338" width="15.42578125" style="2770" customWidth="1"/>
    <col min="3339" max="3339" width="17.28515625" style="2770" customWidth="1"/>
    <col min="3340" max="3340" width="12.7109375" style="2770" customWidth="1"/>
    <col min="3341" max="3341" width="12.85546875" style="2770" customWidth="1"/>
    <col min="3342" max="3342" width="12.140625" style="2770" customWidth="1"/>
    <col min="3343" max="3343" width="13.85546875" style="2770" customWidth="1"/>
    <col min="3344" max="3344" width="17" style="2770" customWidth="1"/>
    <col min="3345" max="3345" width="14.140625" style="2770" customWidth="1"/>
    <col min="3346" max="3346" width="16.28515625" style="2770" customWidth="1"/>
    <col min="3347" max="3347" width="9" style="2770" customWidth="1"/>
    <col min="3348" max="3348" width="17" style="2770" customWidth="1"/>
    <col min="3349" max="3584" width="8.85546875" style="2770"/>
    <col min="3585" max="3585" width="11.140625" style="2770" customWidth="1"/>
    <col min="3586" max="3586" width="15.7109375" style="2770" customWidth="1"/>
    <col min="3587" max="3592" width="12.7109375" style="2770" customWidth="1"/>
    <col min="3593" max="3593" width="14.7109375" style="2770" customWidth="1"/>
    <col min="3594" max="3594" width="15.42578125" style="2770" customWidth="1"/>
    <col min="3595" max="3595" width="17.28515625" style="2770" customWidth="1"/>
    <col min="3596" max="3596" width="12.7109375" style="2770" customWidth="1"/>
    <col min="3597" max="3597" width="12.85546875" style="2770" customWidth="1"/>
    <col min="3598" max="3598" width="12.140625" style="2770" customWidth="1"/>
    <col min="3599" max="3599" width="13.85546875" style="2770" customWidth="1"/>
    <col min="3600" max="3600" width="17" style="2770" customWidth="1"/>
    <col min="3601" max="3601" width="14.140625" style="2770" customWidth="1"/>
    <col min="3602" max="3602" width="16.28515625" style="2770" customWidth="1"/>
    <col min="3603" max="3603" width="9" style="2770" customWidth="1"/>
    <col min="3604" max="3604" width="17" style="2770" customWidth="1"/>
    <col min="3605" max="3840" width="8.85546875" style="2770"/>
    <col min="3841" max="3841" width="11.140625" style="2770" customWidth="1"/>
    <col min="3842" max="3842" width="15.7109375" style="2770" customWidth="1"/>
    <col min="3843" max="3848" width="12.7109375" style="2770" customWidth="1"/>
    <col min="3849" max="3849" width="14.7109375" style="2770" customWidth="1"/>
    <col min="3850" max="3850" width="15.42578125" style="2770" customWidth="1"/>
    <col min="3851" max="3851" width="17.28515625" style="2770" customWidth="1"/>
    <col min="3852" max="3852" width="12.7109375" style="2770" customWidth="1"/>
    <col min="3853" max="3853" width="12.85546875" style="2770" customWidth="1"/>
    <col min="3854" max="3854" width="12.140625" style="2770" customWidth="1"/>
    <col min="3855" max="3855" width="13.85546875" style="2770" customWidth="1"/>
    <col min="3856" max="3856" width="17" style="2770" customWidth="1"/>
    <col min="3857" max="3857" width="14.140625" style="2770" customWidth="1"/>
    <col min="3858" max="3858" width="16.28515625" style="2770" customWidth="1"/>
    <col min="3859" max="3859" width="9" style="2770" customWidth="1"/>
    <col min="3860" max="3860" width="17" style="2770" customWidth="1"/>
    <col min="3861" max="4096" width="8.85546875" style="2770"/>
    <col min="4097" max="4097" width="11.140625" style="2770" customWidth="1"/>
    <col min="4098" max="4098" width="15.7109375" style="2770" customWidth="1"/>
    <col min="4099" max="4104" width="12.7109375" style="2770" customWidth="1"/>
    <col min="4105" max="4105" width="14.7109375" style="2770" customWidth="1"/>
    <col min="4106" max="4106" width="15.42578125" style="2770" customWidth="1"/>
    <col min="4107" max="4107" width="17.28515625" style="2770" customWidth="1"/>
    <col min="4108" max="4108" width="12.7109375" style="2770" customWidth="1"/>
    <col min="4109" max="4109" width="12.85546875" style="2770" customWidth="1"/>
    <col min="4110" max="4110" width="12.140625" style="2770" customWidth="1"/>
    <col min="4111" max="4111" width="13.85546875" style="2770" customWidth="1"/>
    <col min="4112" max="4112" width="17" style="2770" customWidth="1"/>
    <col min="4113" max="4113" width="14.140625" style="2770" customWidth="1"/>
    <col min="4114" max="4114" width="16.28515625" style="2770" customWidth="1"/>
    <col min="4115" max="4115" width="9" style="2770" customWidth="1"/>
    <col min="4116" max="4116" width="17" style="2770" customWidth="1"/>
    <col min="4117" max="4352" width="8.85546875" style="2770"/>
    <col min="4353" max="4353" width="11.140625" style="2770" customWidth="1"/>
    <col min="4354" max="4354" width="15.7109375" style="2770" customWidth="1"/>
    <col min="4355" max="4360" width="12.7109375" style="2770" customWidth="1"/>
    <col min="4361" max="4361" width="14.7109375" style="2770" customWidth="1"/>
    <col min="4362" max="4362" width="15.42578125" style="2770" customWidth="1"/>
    <col min="4363" max="4363" width="17.28515625" style="2770" customWidth="1"/>
    <col min="4364" max="4364" width="12.7109375" style="2770" customWidth="1"/>
    <col min="4365" max="4365" width="12.85546875" style="2770" customWidth="1"/>
    <col min="4366" max="4366" width="12.140625" style="2770" customWidth="1"/>
    <col min="4367" max="4367" width="13.85546875" style="2770" customWidth="1"/>
    <col min="4368" max="4368" width="17" style="2770" customWidth="1"/>
    <col min="4369" max="4369" width="14.140625" style="2770" customWidth="1"/>
    <col min="4370" max="4370" width="16.28515625" style="2770" customWidth="1"/>
    <col min="4371" max="4371" width="9" style="2770" customWidth="1"/>
    <col min="4372" max="4372" width="17" style="2770" customWidth="1"/>
    <col min="4373" max="4608" width="8.85546875" style="2770"/>
    <col min="4609" max="4609" width="11.140625" style="2770" customWidth="1"/>
    <col min="4610" max="4610" width="15.7109375" style="2770" customWidth="1"/>
    <col min="4611" max="4616" width="12.7109375" style="2770" customWidth="1"/>
    <col min="4617" max="4617" width="14.7109375" style="2770" customWidth="1"/>
    <col min="4618" max="4618" width="15.42578125" style="2770" customWidth="1"/>
    <col min="4619" max="4619" width="17.28515625" style="2770" customWidth="1"/>
    <col min="4620" max="4620" width="12.7109375" style="2770" customWidth="1"/>
    <col min="4621" max="4621" width="12.85546875" style="2770" customWidth="1"/>
    <col min="4622" max="4622" width="12.140625" style="2770" customWidth="1"/>
    <col min="4623" max="4623" width="13.85546875" style="2770" customWidth="1"/>
    <col min="4624" max="4624" width="17" style="2770" customWidth="1"/>
    <col min="4625" max="4625" width="14.140625" style="2770" customWidth="1"/>
    <col min="4626" max="4626" width="16.28515625" style="2770" customWidth="1"/>
    <col min="4627" max="4627" width="9" style="2770" customWidth="1"/>
    <col min="4628" max="4628" width="17" style="2770" customWidth="1"/>
    <col min="4629" max="4864" width="8.85546875" style="2770"/>
    <col min="4865" max="4865" width="11.140625" style="2770" customWidth="1"/>
    <col min="4866" max="4866" width="15.7109375" style="2770" customWidth="1"/>
    <col min="4867" max="4872" width="12.7109375" style="2770" customWidth="1"/>
    <col min="4873" max="4873" width="14.7109375" style="2770" customWidth="1"/>
    <col min="4874" max="4874" width="15.42578125" style="2770" customWidth="1"/>
    <col min="4875" max="4875" width="17.28515625" style="2770" customWidth="1"/>
    <col min="4876" max="4876" width="12.7109375" style="2770" customWidth="1"/>
    <col min="4877" max="4877" width="12.85546875" style="2770" customWidth="1"/>
    <col min="4878" max="4878" width="12.140625" style="2770" customWidth="1"/>
    <col min="4879" max="4879" width="13.85546875" style="2770" customWidth="1"/>
    <col min="4880" max="4880" width="17" style="2770" customWidth="1"/>
    <col min="4881" max="4881" width="14.140625" style="2770" customWidth="1"/>
    <col min="4882" max="4882" width="16.28515625" style="2770" customWidth="1"/>
    <col min="4883" max="4883" width="9" style="2770" customWidth="1"/>
    <col min="4884" max="4884" width="17" style="2770" customWidth="1"/>
    <col min="4885" max="5120" width="8.85546875" style="2770"/>
    <col min="5121" max="5121" width="11.140625" style="2770" customWidth="1"/>
    <col min="5122" max="5122" width="15.7109375" style="2770" customWidth="1"/>
    <col min="5123" max="5128" width="12.7109375" style="2770" customWidth="1"/>
    <col min="5129" max="5129" width="14.7109375" style="2770" customWidth="1"/>
    <col min="5130" max="5130" width="15.42578125" style="2770" customWidth="1"/>
    <col min="5131" max="5131" width="17.28515625" style="2770" customWidth="1"/>
    <col min="5132" max="5132" width="12.7109375" style="2770" customWidth="1"/>
    <col min="5133" max="5133" width="12.85546875" style="2770" customWidth="1"/>
    <col min="5134" max="5134" width="12.140625" style="2770" customWidth="1"/>
    <col min="5135" max="5135" width="13.85546875" style="2770" customWidth="1"/>
    <col min="5136" max="5136" width="17" style="2770" customWidth="1"/>
    <col min="5137" max="5137" width="14.140625" style="2770" customWidth="1"/>
    <col min="5138" max="5138" width="16.28515625" style="2770" customWidth="1"/>
    <col min="5139" max="5139" width="9" style="2770" customWidth="1"/>
    <col min="5140" max="5140" width="17" style="2770" customWidth="1"/>
    <col min="5141" max="5376" width="8.85546875" style="2770"/>
    <col min="5377" max="5377" width="11.140625" style="2770" customWidth="1"/>
    <col min="5378" max="5378" width="15.7109375" style="2770" customWidth="1"/>
    <col min="5379" max="5384" width="12.7109375" style="2770" customWidth="1"/>
    <col min="5385" max="5385" width="14.7109375" style="2770" customWidth="1"/>
    <col min="5386" max="5386" width="15.42578125" style="2770" customWidth="1"/>
    <col min="5387" max="5387" width="17.28515625" style="2770" customWidth="1"/>
    <col min="5388" max="5388" width="12.7109375" style="2770" customWidth="1"/>
    <col min="5389" max="5389" width="12.85546875" style="2770" customWidth="1"/>
    <col min="5390" max="5390" width="12.140625" style="2770" customWidth="1"/>
    <col min="5391" max="5391" width="13.85546875" style="2770" customWidth="1"/>
    <col min="5392" max="5392" width="17" style="2770" customWidth="1"/>
    <col min="5393" max="5393" width="14.140625" style="2770" customWidth="1"/>
    <col min="5394" max="5394" width="16.28515625" style="2770" customWidth="1"/>
    <col min="5395" max="5395" width="9" style="2770" customWidth="1"/>
    <col min="5396" max="5396" width="17" style="2770" customWidth="1"/>
    <col min="5397" max="5632" width="8.85546875" style="2770"/>
    <col min="5633" max="5633" width="11.140625" style="2770" customWidth="1"/>
    <col min="5634" max="5634" width="15.7109375" style="2770" customWidth="1"/>
    <col min="5635" max="5640" width="12.7109375" style="2770" customWidth="1"/>
    <col min="5641" max="5641" width="14.7109375" style="2770" customWidth="1"/>
    <col min="5642" max="5642" width="15.42578125" style="2770" customWidth="1"/>
    <col min="5643" max="5643" width="17.28515625" style="2770" customWidth="1"/>
    <col min="5644" max="5644" width="12.7109375" style="2770" customWidth="1"/>
    <col min="5645" max="5645" width="12.85546875" style="2770" customWidth="1"/>
    <col min="5646" max="5646" width="12.140625" style="2770" customWidth="1"/>
    <col min="5647" max="5647" width="13.85546875" style="2770" customWidth="1"/>
    <col min="5648" max="5648" width="17" style="2770" customWidth="1"/>
    <col min="5649" max="5649" width="14.140625" style="2770" customWidth="1"/>
    <col min="5650" max="5650" width="16.28515625" style="2770" customWidth="1"/>
    <col min="5651" max="5651" width="9" style="2770" customWidth="1"/>
    <col min="5652" max="5652" width="17" style="2770" customWidth="1"/>
    <col min="5653" max="5888" width="8.85546875" style="2770"/>
    <col min="5889" max="5889" width="11.140625" style="2770" customWidth="1"/>
    <col min="5890" max="5890" width="15.7109375" style="2770" customWidth="1"/>
    <col min="5891" max="5896" width="12.7109375" style="2770" customWidth="1"/>
    <col min="5897" max="5897" width="14.7109375" style="2770" customWidth="1"/>
    <col min="5898" max="5898" width="15.42578125" style="2770" customWidth="1"/>
    <col min="5899" max="5899" width="17.28515625" style="2770" customWidth="1"/>
    <col min="5900" max="5900" width="12.7109375" style="2770" customWidth="1"/>
    <col min="5901" max="5901" width="12.85546875" style="2770" customWidth="1"/>
    <col min="5902" max="5902" width="12.140625" style="2770" customWidth="1"/>
    <col min="5903" max="5903" width="13.85546875" style="2770" customWidth="1"/>
    <col min="5904" max="5904" width="17" style="2770" customWidth="1"/>
    <col min="5905" max="5905" width="14.140625" style="2770" customWidth="1"/>
    <col min="5906" max="5906" width="16.28515625" style="2770" customWidth="1"/>
    <col min="5907" max="5907" width="9" style="2770" customWidth="1"/>
    <col min="5908" max="5908" width="17" style="2770" customWidth="1"/>
    <col min="5909" max="6144" width="8.85546875" style="2770"/>
    <col min="6145" max="6145" width="11.140625" style="2770" customWidth="1"/>
    <col min="6146" max="6146" width="15.7109375" style="2770" customWidth="1"/>
    <col min="6147" max="6152" width="12.7109375" style="2770" customWidth="1"/>
    <col min="6153" max="6153" width="14.7109375" style="2770" customWidth="1"/>
    <col min="6154" max="6154" width="15.42578125" style="2770" customWidth="1"/>
    <col min="6155" max="6155" width="17.28515625" style="2770" customWidth="1"/>
    <col min="6156" max="6156" width="12.7109375" style="2770" customWidth="1"/>
    <col min="6157" max="6157" width="12.85546875" style="2770" customWidth="1"/>
    <col min="6158" max="6158" width="12.140625" style="2770" customWidth="1"/>
    <col min="6159" max="6159" width="13.85546875" style="2770" customWidth="1"/>
    <col min="6160" max="6160" width="17" style="2770" customWidth="1"/>
    <col min="6161" max="6161" width="14.140625" style="2770" customWidth="1"/>
    <col min="6162" max="6162" width="16.28515625" style="2770" customWidth="1"/>
    <col min="6163" max="6163" width="9" style="2770" customWidth="1"/>
    <col min="6164" max="6164" width="17" style="2770" customWidth="1"/>
    <col min="6165" max="6400" width="8.85546875" style="2770"/>
    <col min="6401" max="6401" width="11.140625" style="2770" customWidth="1"/>
    <col min="6402" max="6402" width="15.7109375" style="2770" customWidth="1"/>
    <col min="6403" max="6408" width="12.7109375" style="2770" customWidth="1"/>
    <col min="6409" max="6409" width="14.7109375" style="2770" customWidth="1"/>
    <col min="6410" max="6410" width="15.42578125" style="2770" customWidth="1"/>
    <col min="6411" max="6411" width="17.28515625" style="2770" customWidth="1"/>
    <col min="6412" max="6412" width="12.7109375" style="2770" customWidth="1"/>
    <col min="6413" max="6413" width="12.85546875" style="2770" customWidth="1"/>
    <col min="6414" max="6414" width="12.140625" style="2770" customWidth="1"/>
    <col min="6415" max="6415" width="13.85546875" style="2770" customWidth="1"/>
    <col min="6416" max="6416" width="17" style="2770" customWidth="1"/>
    <col min="6417" max="6417" width="14.140625" style="2770" customWidth="1"/>
    <col min="6418" max="6418" width="16.28515625" style="2770" customWidth="1"/>
    <col min="6419" max="6419" width="9" style="2770" customWidth="1"/>
    <col min="6420" max="6420" width="17" style="2770" customWidth="1"/>
    <col min="6421" max="6656" width="8.85546875" style="2770"/>
    <col min="6657" max="6657" width="11.140625" style="2770" customWidth="1"/>
    <col min="6658" max="6658" width="15.7109375" style="2770" customWidth="1"/>
    <col min="6659" max="6664" width="12.7109375" style="2770" customWidth="1"/>
    <col min="6665" max="6665" width="14.7109375" style="2770" customWidth="1"/>
    <col min="6666" max="6666" width="15.42578125" style="2770" customWidth="1"/>
    <col min="6667" max="6667" width="17.28515625" style="2770" customWidth="1"/>
    <col min="6668" max="6668" width="12.7109375" style="2770" customWidth="1"/>
    <col min="6669" max="6669" width="12.85546875" style="2770" customWidth="1"/>
    <col min="6670" max="6670" width="12.140625" style="2770" customWidth="1"/>
    <col min="6671" max="6671" width="13.85546875" style="2770" customWidth="1"/>
    <col min="6672" max="6672" width="17" style="2770" customWidth="1"/>
    <col min="6673" max="6673" width="14.140625" style="2770" customWidth="1"/>
    <col min="6674" max="6674" width="16.28515625" style="2770" customWidth="1"/>
    <col min="6675" max="6675" width="9" style="2770" customWidth="1"/>
    <col min="6676" max="6676" width="17" style="2770" customWidth="1"/>
    <col min="6677" max="6912" width="8.85546875" style="2770"/>
    <col min="6913" max="6913" width="11.140625" style="2770" customWidth="1"/>
    <col min="6914" max="6914" width="15.7109375" style="2770" customWidth="1"/>
    <col min="6915" max="6920" width="12.7109375" style="2770" customWidth="1"/>
    <col min="6921" max="6921" width="14.7109375" style="2770" customWidth="1"/>
    <col min="6922" max="6922" width="15.42578125" style="2770" customWidth="1"/>
    <col min="6923" max="6923" width="17.28515625" style="2770" customWidth="1"/>
    <col min="6924" max="6924" width="12.7109375" style="2770" customWidth="1"/>
    <col min="6925" max="6925" width="12.85546875" style="2770" customWidth="1"/>
    <col min="6926" max="6926" width="12.140625" style="2770" customWidth="1"/>
    <col min="6927" max="6927" width="13.85546875" style="2770" customWidth="1"/>
    <col min="6928" max="6928" width="17" style="2770" customWidth="1"/>
    <col min="6929" max="6929" width="14.140625" style="2770" customWidth="1"/>
    <col min="6930" max="6930" width="16.28515625" style="2770" customWidth="1"/>
    <col min="6931" max="6931" width="9" style="2770" customWidth="1"/>
    <col min="6932" max="6932" width="17" style="2770" customWidth="1"/>
    <col min="6933" max="7168" width="8.85546875" style="2770"/>
    <col min="7169" max="7169" width="11.140625" style="2770" customWidth="1"/>
    <col min="7170" max="7170" width="15.7109375" style="2770" customWidth="1"/>
    <col min="7171" max="7176" width="12.7109375" style="2770" customWidth="1"/>
    <col min="7177" max="7177" width="14.7109375" style="2770" customWidth="1"/>
    <col min="7178" max="7178" width="15.42578125" style="2770" customWidth="1"/>
    <col min="7179" max="7179" width="17.28515625" style="2770" customWidth="1"/>
    <col min="7180" max="7180" width="12.7109375" style="2770" customWidth="1"/>
    <col min="7181" max="7181" width="12.85546875" style="2770" customWidth="1"/>
    <col min="7182" max="7182" width="12.140625" style="2770" customWidth="1"/>
    <col min="7183" max="7183" width="13.85546875" style="2770" customWidth="1"/>
    <col min="7184" max="7184" width="17" style="2770" customWidth="1"/>
    <col min="7185" max="7185" width="14.140625" style="2770" customWidth="1"/>
    <col min="7186" max="7186" width="16.28515625" style="2770" customWidth="1"/>
    <col min="7187" max="7187" width="9" style="2770" customWidth="1"/>
    <col min="7188" max="7188" width="17" style="2770" customWidth="1"/>
    <col min="7189" max="7424" width="8.85546875" style="2770"/>
    <col min="7425" max="7425" width="11.140625" style="2770" customWidth="1"/>
    <col min="7426" max="7426" width="15.7109375" style="2770" customWidth="1"/>
    <col min="7427" max="7432" width="12.7109375" style="2770" customWidth="1"/>
    <col min="7433" max="7433" width="14.7109375" style="2770" customWidth="1"/>
    <col min="7434" max="7434" width="15.42578125" style="2770" customWidth="1"/>
    <col min="7435" max="7435" width="17.28515625" style="2770" customWidth="1"/>
    <col min="7436" max="7436" width="12.7109375" style="2770" customWidth="1"/>
    <col min="7437" max="7437" width="12.85546875" style="2770" customWidth="1"/>
    <col min="7438" max="7438" width="12.140625" style="2770" customWidth="1"/>
    <col min="7439" max="7439" width="13.85546875" style="2770" customWidth="1"/>
    <col min="7440" max="7440" width="17" style="2770" customWidth="1"/>
    <col min="7441" max="7441" width="14.140625" style="2770" customWidth="1"/>
    <col min="7442" max="7442" width="16.28515625" style="2770" customWidth="1"/>
    <col min="7443" max="7443" width="9" style="2770" customWidth="1"/>
    <col min="7444" max="7444" width="17" style="2770" customWidth="1"/>
    <col min="7445" max="7680" width="8.85546875" style="2770"/>
    <col min="7681" max="7681" width="11.140625" style="2770" customWidth="1"/>
    <col min="7682" max="7682" width="15.7109375" style="2770" customWidth="1"/>
    <col min="7683" max="7688" width="12.7109375" style="2770" customWidth="1"/>
    <col min="7689" max="7689" width="14.7109375" style="2770" customWidth="1"/>
    <col min="7690" max="7690" width="15.42578125" style="2770" customWidth="1"/>
    <col min="7691" max="7691" width="17.28515625" style="2770" customWidth="1"/>
    <col min="7692" max="7692" width="12.7109375" style="2770" customWidth="1"/>
    <col min="7693" max="7693" width="12.85546875" style="2770" customWidth="1"/>
    <col min="7694" max="7694" width="12.140625" style="2770" customWidth="1"/>
    <col min="7695" max="7695" width="13.85546875" style="2770" customWidth="1"/>
    <col min="7696" max="7696" width="17" style="2770" customWidth="1"/>
    <col min="7697" max="7697" width="14.140625" style="2770" customWidth="1"/>
    <col min="7698" max="7698" width="16.28515625" style="2770" customWidth="1"/>
    <col min="7699" max="7699" width="9" style="2770" customWidth="1"/>
    <col min="7700" max="7700" width="17" style="2770" customWidth="1"/>
    <col min="7701" max="7936" width="8.85546875" style="2770"/>
    <col min="7937" max="7937" width="11.140625" style="2770" customWidth="1"/>
    <col min="7938" max="7938" width="15.7109375" style="2770" customWidth="1"/>
    <col min="7939" max="7944" width="12.7109375" style="2770" customWidth="1"/>
    <col min="7945" max="7945" width="14.7109375" style="2770" customWidth="1"/>
    <col min="7946" max="7946" width="15.42578125" style="2770" customWidth="1"/>
    <col min="7947" max="7947" width="17.28515625" style="2770" customWidth="1"/>
    <col min="7948" max="7948" width="12.7109375" style="2770" customWidth="1"/>
    <col min="7949" max="7949" width="12.85546875" style="2770" customWidth="1"/>
    <col min="7950" max="7950" width="12.140625" style="2770" customWidth="1"/>
    <col min="7951" max="7951" width="13.85546875" style="2770" customWidth="1"/>
    <col min="7952" max="7952" width="17" style="2770" customWidth="1"/>
    <col min="7953" max="7953" width="14.140625" style="2770" customWidth="1"/>
    <col min="7954" max="7954" width="16.28515625" style="2770" customWidth="1"/>
    <col min="7955" max="7955" width="9" style="2770" customWidth="1"/>
    <col min="7956" max="7956" width="17" style="2770" customWidth="1"/>
    <col min="7957" max="8192" width="8.85546875" style="2770"/>
    <col min="8193" max="8193" width="11.140625" style="2770" customWidth="1"/>
    <col min="8194" max="8194" width="15.7109375" style="2770" customWidth="1"/>
    <col min="8195" max="8200" width="12.7109375" style="2770" customWidth="1"/>
    <col min="8201" max="8201" width="14.7109375" style="2770" customWidth="1"/>
    <col min="8202" max="8202" width="15.42578125" style="2770" customWidth="1"/>
    <col min="8203" max="8203" width="17.28515625" style="2770" customWidth="1"/>
    <col min="8204" max="8204" width="12.7109375" style="2770" customWidth="1"/>
    <col min="8205" max="8205" width="12.85546875" style="2770" customWidth="1"/>
    <col min="8206" max="8206" width="12.140625" style="2770" customWidth="1"/>
    <col min="8207" max="8207" width="13.85546875" style="2770" customWidth="1"/>
    <col min="8208" max="8208" width="17" style="2770" customWidth="1"/>
    <col min="8209" max="8209" width="14.140625" style="2770" customWidth="1"/>
    <col min="8210" max="8210" width="16.28515625" style="2770" customWidth="1"/>
    <col min="8211" max="8211" width="9" style="2770" customWidth="1"/>
    <col min="8212" max="8212" width="17" style="2770" customWidth="1"/>
    <col min="8213" max="8448" width="8.85546875" style="2770"/>
    <col min="8449" max="8449" width="11.140625" style="2770" customWidth="1"/>
    <col min="8450" max="8450" width="15.7109375" style="2770" customWidth="1"/>
    <col min="8451" max="8456" width="12.7109375" style="2770" customWidth="1"/>
    <col min="8457" max="8457" width="14.7109375" style="2770" customWidth="1"/>
    <col min="8458" max="8458" width="15.42578125" style="2770" customWidth="1"/>
    <col min="8459" max="8459" width="17.28515625" style="2770" customWidth="1"/>
    <col min="8460" max="8460" width="12.7109375" style="2770" customWidth="1"/>
    <col min="8461" max="8461" width="12.85546875" style="2770" customWidth="1"/>
    <col min="8462" max="8462" width="12.140625" style="2770" customWidth="1"/>
    <col min="8463" max="8463" width="13.85546875" style="2770" customWidth="1"/>
    <col min="8464" max="8464" width="17" style="2770" customWidth="1"/>
    <col min="8465" max="8465" width="14.140625" style="2770" customWidth="1"/>
    <col min="8466" max="8466" width="16.28515625" style="2770" customWidth="1"/>
    <col min="8467" max="8467" width="9" style="2770" customWidth="1"/>
    <col min="8468" max="8468" width="17" style="2770" customWidth="1"/>
    <col min="8469" max="8704" width="8.85546875" style="2770"/>
    <col min="8705" max="8705" width="11.140625" style="2770" customWidth="1"/>
    <col min="8706" max="8706" width="15.7109375" style="2770" customWidth="1"/>
    <col min="8707" max="8712" width="12.7109375" style="2770" customWidth="1"/>
    <col min="8713" max="8713" width="14.7109375" style="2770" customWidth="1"/>
    <col min="8714" max="8714" width="15.42578125" style="2770" customWidth="1"/>
    <col min="8715" max="8715" width="17.28515625" style="2770" customWidth="1"/>
    <col min="8716" max="8716" width="12.7109375" style="2770" customWidth="1"/>
    <col min="8717" max="8717" width="12.85546875" style="2770" customWidth="1"/>
    <col min="8718" max="8718" width="12.140625" style="2770" customWidth="1"/>
    <col min="8719" max="8719" width="13.85546875" style="2770" customWidth="1"/>
    <col min="8720" max="8720" width="17" style="2770" customWidth="1"/>
    <col min="8721" max="8721" width="14.140625" style="2770" customWidth="1"/>
    <col min="8722" max="8722" width="16.28515625" style="2770" customWidth="1"/>
    <col min="8723" max="8723" width="9" style="2770" customWidth="1"/>
    <col min="8724" max="8724" width="17" style="2770" customWidth="1"/>
    <col min="8725" max="8960" width="8.85546875" style="2770"/>
    <col min="8961" max="8961" width="11.140625" style="2770" customWidth="1"/>
    <col min="8962" max="8962" width="15.7109375" style="2770" customWidth="1"/>
    <col min="8963" max="8968" width="12.7109375" style="2770" customWidth="1"/>
    <col min="8969" max="8969" width="14.7109375" style="2770" customWidth="1"/>
    <col min="8970" max="8970" width="15.42578125" style="2770" customWidth="1"/>
    <col min="8971" max="8971" width="17.28515625" style="2770" customWidth="1"/>
    <col min="8972" max="8972" width="12.7109375" style="2770" customWidth="1"/>
    <col min="8973" max="8973" width="12.85546875" style="2770" customWidth="1"/>
    <col min="8974" max="8974" width="12.140625" style="2770" customWidth="1"/>
    <col min="8975" max="8975" width="13.85546875" style="2770" customWidth="1"/>
    <col min="8976" max="8976" width="17" style="2770" customWidth="1"/>
    <col min="8977" max="8977" width="14.140625" style="2770" customWidth="1"/>
    <col min="8978" max="8978" width="16.28515625" style="2770" customWidth="1"/>
    <col min="8979" max="8979" width="9" style="2770" customWidth="1"/>
    <col min="8980" max="8980" width="17" style="2770" customWidth="1"/>
    <col min="8981" max="9216" width="8.85546875" style="2770"/>
    <col min="9217" max="9217" width="11.140625" style="2770" customWidth="1"/>
    <col min="9218" max="9218" width="15.7109375" style="2770" customWidth="1"/>
    <col min="9219" max="9224" width="12.7109375" style="2770" customWidth="1"/>
    <col min="9225" max="9225" width="14.7109375" style="2770" customWidth="1"/>
    <col min="9226" max="9226" width="15.42578125" style="2770" customWidth="1"/>
    <col min="9227" max="9227" width="17.28515625" style="2770" customWidth="1"/>
    <col min="9228" max="9228" width="12.7109375" style="2770" customWidth="1"/>
    <col min="9229" max="9229" width="12.85546875" style="2770" customWidth="1"/>
    <col min="9230" max="9230" width="12.140625" style="2770" customWidth="1"/>
    <col min="9231" max="9231" width="13.85546875" style="2770" customWidth="1"/>
    <col min="9232" max="9232" width="17" style="2770" customWidth="1"/>
    <col min="9233" max="9233" width="14.140625" style="2770" customWidth="1"/>
    <col min="9234" max="9234" width="16.28515625" style="2770" customWidth="1"/>
    <col min="9235" max="9235" width="9" style="2770" customWidth="1"/>
    <col min="9236" max="9236" width="17" style="2770" customWidth="1"/>
    <col min="9237" max="9472" width="8.85546875" style="2770"/>
    <col min="9473" max="9473" width="11.140625" style="2770" customWidth="1"/>
    <col min="9474" max="9474" width="15.7109375" style="2770" customWidth="1"/>
    <col min="9475" max="9480" width="12.7109375" style="2770" customWidth="1"/>
    <col min="9481" max="9481" width="14.7109375" style="2770" customWidth="1"/>
    <col min="9482" max="9482" width="15.42578125" style="2770" customWidth="1"/>
    <col min="9483" max="9483" width="17.28515625" style="2770" customWidth="1"/>
    <col min="9484" max="9484" width="12.7109375" style="2770" customWidth="1"/>
    <col min="9485" max="9485" width="12.85546875" style="2770" customWidth="1"/>
    <col min="9486" max="9486" width="12.140625" style="2770" customWidth="1"/>
    <col min="9487" max="9487" width="13.85546875" style="2770" customWidth="1"/>
    <col min="9488" max="9488" width="17" style="2770" customWidth="1"/>
    <col min="9489" max="9489" width="14.140625" style="2770" customWidth="1"/>
    <col min="9490" max="9490" width="16.28515625" style="2770" customWidth="1"/>
    <col min="9491" max="9491" width="9" style="2770" customWidth="1"/>
    <col min="9492" max="9492" width="17" style="2770" customWidth="1"/>
    <col min="9493" max="9728" width="8.85546875" style="2770"/>
    <col min="9729" max="9729" width="11.140625" style="2770" customWidth="1"/>
    <col min="9730" max="9730" width="15.7109375" style="2770" customWidth="1"/>
    <col min="9731" max="9736" width="12.7109375" style="2770" customWidth="1"/>
    <col min="9737" max="9737" width="14.7109375" style="2770" customWidth="1"/>
    <col min="9738" max="9738" width="15.42578125" style="2770" customWidth="1"/>
    <col min="9739" max="9739" width="17.28515625" style="2770" customWidth="1"/>
    <col min="9740" max="9740" width="12.7109375" style="2770" customWidth="1"/>
    <col min="9741" max="9741" width="12.85546875" style="2770" customWidth="1"/>
    <col min="9742" max="9742" width="12.140625" style="2770" customWidth="1"/>
    <col min="9743" max="9743" width="13.85546875" style="2770" customWidth="1"/>
    <col min="9744" max="9744" width="17" style="2770" customWidth="1"/>
    <col min="9745" max="9745" width="14.140625" style="2770" customWidth="1"/>
    <col min="9746" max="9746" width="16.28515625" style="2770" customWidth="1"/>
    <col min="9747" max="9747" width="9" style="2770" customWidth="1"/>
    <col min="9748" max="9748" width="17" style="2770" customWidth="1"/>
    <col min="9749" max="9984" width="8.85546875" style="2770"/>
    <col min="9985" max="9985" width="11.140625" style="2770" customWidth="1"/>
    <col min="9986" max="9986" width="15.7109375" style="2770" customWidth="1"/>
    <col min="9987" max="9992" width="12.7109375" style="2770" customWidth="1"/>
    <col min="9993" max="9993" width="14.7109375" style="2770" customWidth="1"/>
    <col min="9994" max="9994" width="15.42578125" style="2770" customWidth="1"/>
    <col min="9995" max="9995" width="17.28515625" style="2770" customWidth="1"/>
    <col min="9996" max="9996" width="12.7109375" style="2770" customWidth="1"/>
    <col min="9997" max="9997" width="12.85546875" style="2770" customWidth="1"/>
    <col min="9998" max="9998" width="12.140625" style="2770" customWidth="1"/>
    <col min="9999" max="9999" width="13.85546875" style="2770" customWidth="1"/>
    <col min="10000" max="10000" width="17" style="2770" customWidth="1"/>
    <col min="10001" max="10001" width="14.140625" style="2770" customWidth="1"/>
    <col min="10002" max="10002" width="16.28515625" style="2770" customWidth="1"/>
    <col min="10003" max="10003" width="9" style="2770" customWidth="1"/>
    <col min="10004" max="10004" width="17" style="2770" customWidth="1"/>
    <col min="10005" max="10240" width="8.85546875" style="2770"/>
    <col min="10241" max="10241" width="11.140625" style="2770" customWidth="1"/>
    <col min="10242" max="10242" width="15.7109375" style="2770" customWidth="1"/>
    <col min="10243" max="10248" width="12.7109375" style="2770" customWidth="1"/>
    <col min="10249" max="10249" width="14.7109375" style="2770" customWidth="1"/>
    <col min="10250" max="10250" width="15.42578125" style="2770" customWidth="1"/>
    <col min="10251" max="10251" width="17.28515625" style="2770" customWidth="1"/>
    <col min="10252" max="10252" width="12.7109375" style="2770" customWidth="1"/>
    <col min="10253" max="10253" width="12.85546875" style="2770" customWidth="1"/>
    <col min="10254" max="10254" width="12.140625" style="2770" customWidth="1"/>
    <col min="10255" max="10255" width="13.85546875" style="2770" customWidth="1"/>
    <col min="10256" max="10256" width="17" style="2770" customWidth="1"/>
    <col min="10257" max="10257" width="14.140625" style="2770" customWidth="1"/>
    <col min="10258" max="10258" width="16.28515625" style="2770" customWidth="1"/>
    <col min="10259" max="10259" width="9" style="2770" customWidth="1"/>
    <col min="10260" max="10260" width="17" style="2770" customWidth="1"/>
    <col min="10261" max="10496" width="8.85546875" style="2770"/>
    <col min="10497" max="10497" width="11.140625" style="2770" customWidth="1"/>
    <col min="10498" max="10498" width="15.7109375" style="2770" customWidth="1"/>
    <col min="10499" max="10504" width="12.7109375" style="2770" customWidth="1"/>
    <col min="10505" max="10505" width="14.7109375" style="2770" customWidth="1"/>
    <col min="10506" max="10506" width="15.42578125" style="2770" customWidth="1"/>
    <col min="10507" max="10507" width="17.28515625" style="2770" customWidth="1"/>
    <col min="10508" max="10508" width="12.7109375" style="2770" customWidth="1"/>
    <col min="10509" max="10509" width="12.85546875" style="2770" customWidth="1"/>
    <col min="10510" max="10510" width="12.140625" style="2770" customWidth="1"/>
    <col min="10511" max="10511" width="13.85546875" style="2770" customWidth="1"/>
    <col min="10512" max="10512" width="17" style="2770" customWidth="1"/>
    <col min="10513" max="10513" width="14.140625" style="2770" customWidth="1"/>
    <col min="10514" max="10514" width="16.28515625" style="2770" customWidth="1"/>
    <col min="10515" max="10515" width="9" style="2770" customWidth="1"/>
    <col min="10516" max="10516" width="17" style="2770" customWidth="1"/>
    <col min="10517" max="10752" width="8.85546875" style="2770"/>
    <col min="10753" max="10753" width="11.140625" style="2770" customWidth="1"/>
    <col min="10754" max="10754" width="15.7109375" style="2770" customWidth="1"/>
    <col min="10755" max="10760" width="12.7109375" style="2770" customWidth="1"/>
    <col min="10761" max="10761" width="14.7109375" style="2770" customWidth="1"/>
    <col min="10762" max="10762" width="15.42578125" style="2770" customWidth="1"/>
    <col min="10763" max="10763" width="17.28515625" style="2770" customWidth="1"/>
    <col min="10764" max="10764" width="12.7109375" style="2770" customWidth="1"/>
    <col min="10765" max="10765" width="12.85546875" style="2770" customWidth="1"/>
    <col min="10766" max="10766" width="12.140625" style="2770" customWidth="1"/>
    <col min="10767" max="10767" width="13.85546875" style="2770" customWidth="1"/>
    <col min="10768" max="10768" width="17" style="2770" customWidth="1"/>
    <col min="10769" max="10769" width="14.140625" style="2770" customWidth="1"/>
    <col min="10770" max="10770" width="16.28515625" style="2770" customWidth="1"/>
    <col min="10771" max="10771" width="9" style="2770" customWidth="1"/>
    <col min="10772" max="10772" width="17" style="2770" customWidth="1"/>
    <col min="10773" max="11008" width="8.85546875" style="2770"/>
    <col min="11009" max="11009" width="11.140625" style="2770" customWidth="1"/>
    <col min="11010" max="11010" width="15.7109375" style="2770" customWidth="1"/>
    <col min="11011" max="11016" width="12.7109375" style="2770" customWidth="1"/>
    <col min="11017" max="11017" width="14.7109375" style="2770" customWidth="1"/>
    <col min="11018" max="11018" width="15.42578125" style="2770" customWidth="1"/>
    <col min="11019" max="11019" width="17.28515625" style="2770" customWidth="1"/>
    <col min="11020" max="11020" width="12.7109375" style="2770" customWidth="1"/>
    <col min="11021" max="11021" width="12.85546875" style="2770" customWidth="1"/>
    <col min="11022" max="11022" width="12.140625" style="2770" customWidth="1"/>
    <col min="11023" max="11023" width="13.85546875" style="2770" customWidth="1"/>
    <col min="11024" max="11024" width="17" style="2770" customWidth="1"/>
    <col min="11025" max="11025" width="14.140625" style="2770" customWidth="1"/>
    <col min="11026" max="11026" width="16.28515625" style="2770" customWidth="1"/>
    <col min="11027" max="11027" width="9" style="2770" customWidth="1"/>
    <col min="11028" max="11028" width="17" style="2770" customWidth="1"/>
    <col min="11029" max="11264" width="8.85546875" style="2770"/>
    <col min="11265" max="11265" width="11.140625" style="2770" customWidth="1"/>
    <col min="11266" max="11266" width="15.7109375" style="2770" customWidth="1"/>
    <col min="11267" max="11272" width="12.7109375" style="2770" customWidth="1"/>
    <col min="11273" max="11273" width="14.7109375" style="2770" customWidth="1"/>
    <col min="11274" max="11274" width="15.42578125" style="2770" customWidth="1"/>
    <col min="11275" max="11275" width="17.28515625" style="2770" customWidth="1"/>
    <col min="11276" max="11276" width="12.7109375" style="2770" customWidth="1"/>
    <col min="11277" max="11277" width="12.85546875" style="2770" customWidth="1"/>
    <col min="11278" max="11278" width="12.140625" style="2770" customWidth="1"/>
    <col min="11279" max="11279" width="13.85546875" style="2770" customWidth="1"/>
    <col min="11280" max="11280" width="17" style="2770" customWidth="1"/>
    <col min="11281" max="11281" width="14.140625" style="2770" customWidth="1"/>
    <col min="11282" max="11282" width="16.28515625" style="2770" customWidth="1"/>
    <col min="11283" max="11283" width="9" style="2770" customWidth="1"/>
    <col min="11284" max="11284" width="17" style="2770" customWidth="1"/>
    <col min="11285" max="11520" width="8.85546875" style="2770"/>
    <col min="11521" max="11521" width="11.140625" style="2770" customWidth="1"/>
    <col min="11522" max="11522" width="15.7109375" style="2770" customWidth="1"/>
    <col min="11523" max="11528" width="12.7109375" style="2770" customWidth="1"/>
    <col min="11529" max="11529" width="14.7109375" style="2770" customWidth="1"/>
    <col min="11530" max="11530" width="15.42578125" style="2770" customWidth="1"/>
    <col min="11531" max="11531" width="17.28515625" style="2770" customWidth="1"/>
    <col min="11532" max="11532" width="12.7109375" style="2770" customWidth="1"/>
    <col min="11533" max="11533" width="12.85546875" style="2770" customWidth="1"/>
    <col min="11534" max="11534" width="12.140625" style="2770" customWidth="1"/>
    <col min="11535" max="11535" width="13.85546875" style="2770" customWidth="1"/>
    <col min="11536" max="11536" width="17" style="2770" customWidth="1"/>
    <col min="11537" max="11537" width="14.140625" style="2770" customWidth="1"/>
    <col min="11538" max="11538" width="16.28515625" style="2770" customWidth="1"/>
    <col min="11539" max="11539" width="9" style="2770" customWidth="1"/>
    <col min="11540" max="11540" width="17" style="2770" customWidth="1"/>
    <col min="11541" max="11776" width="8.85546875" style="2770"/>
    <col min="11777" max="11777" width="11.140625" style="2770" customWidth="1"/>
    <col min="11778" max="11778" width="15.7109375" style="2770" customWidth="1"/>
    <col min="11779" max="11784" width="12.7109375" style="2770" customWidth="1"/>
    <col min="11785" max="11785" width="14.7109375" style="2770" customWidth="1"/>
    <col min="11786" max="11786" width="15.42578125" style="2770" customWidth="1"/>
    <col min="11787" max="11787" width="17.28515625" style="2770" customWidth="1"/>
    <col min="11788" max="11788" width="12.7109375" style="2770" customWidth="1"/>
    <col min="11789" max="11789" width="12.85546875" style="2770" customWidth="1"/>
    <col min="11790" max="11790" width="12.140625" style="2770" customWidth="1"/>
    <col min="11791" max="11791" width="13.85546875" style="2770" customWidth="1"/>
    <col min="11792" max="11792" width="17" style="2770" customWidth="1"/>
    <col min="11793" max="11793" width="14.140625" style="2770" customWidth="1"/>
    <col min="11794" max="11794" width="16.28515625" style="2770" customWidth="1"/>
    <col min="11795" max="11795" width="9" style="2770" customWidth="1"/>
    <col min="11796" max="11796" width="17" style="2770" customWidth="1"/>
    <col min="11797" max="12032" width="8.85546875" style="2770"/>
    <col min="12033" max="12033" width="11.140625" style="2770" customWidth="1"/>
    <col min="12034" max="12034" width="15.7109375" style="2770" customWidth="1"/>
    <col min="12035" max="12040" width="12.7109375" style="2770" customWidth="1"/>
    <col min="12041" max="12041" width="14.7109375" style="2770" customWidth="1"/>
    <col min="12042" max="12042" width="15.42578125" style="2770" customWidth="1"/>
    <col min="12043" max="12043" width="17.28515625" style="2770" customWidth="1"/>
    <col min="12044" max="12044" width="12.7109375" style="2770" customWidth="1"/>
    <col min="12045" max="12045" width="12.85546875" style="2770" customWidth="1"/>
    <col min="12046" max="12046" width="12.140625" style="2770" customWidth="1"/>
    <col min="12047" max="12047" width="13.85546875" style="2770" customWidth="1"/>
    <col min="12048" max="12048" width="17" style="2770" customWidth="1"/>
    <col min="12049" max="12049" width="14.140625" style="2770" customWidth="1"/>
    <col min="12050" max="12050" width="16.28515625" style="2770" customWidth="1"/>
    <col min="12051" max="12051" width="9" style="2770" customWidth="1"/>
    <col min="12052" max="12052" width="17" style="2770" customWidth="1"/>
    <col min="12053" max="12288" width="8.85546875" style="2770"/>
    <col min="12289" max="12289" width="11.140625" style="2770" customWidth="1"/>
    <col min="12290" max="12290" width="15.7109375" style="2770" customWidth="1"/>
    <col min="12291" max="12296" width="12.7109375" style="2770" customWidth="1"/>
    <col min="12297" max="12297" width="14.7109375" style="2770" customWidth="1"/>
    <col min="12298" max="12298" width="15.42578125" style="2770" customWidth="1"/>
    <col min="12299" max="12299" width="17.28515625" style="2770" customWidth="1"/>
    <col min="12300" max="12300" width="12.7109375" style="2770" customWidth="1"/>
    <col min="12301" max="12301" width="12.85546875" style="2770" customWidth="1"/>
    <col min="12302" max="12302" width="12.140625" style="2770" customWidth="1"/>
    <col min="12303" max="12303" width="13.85546875" style="2770" customWidth="1"/>
    <col min="12304" max="12304" width="17" style="2770" customWidth="1"/>
    <col min="12305" max="12305" width="14.140625" style="2770" customWidth="1"/>
    <col min="12306" max="12306" width="16.28515625" style="2770" customWidth="1"/>
    <col min="12307" max="12307" width="9" style="2770" customWidth="1"/>
    <col min="12308" max="12308" width="17" style="2770" customWidth="1"/>
    <col min="12309" max="12544" width="8.85546875" style="2770"/>
    <col min="12545" max="12545" width="11.140625" style="2770" customWidth="1"/>
    <col min="12546" max="12546" width="15.7109375" style="2770" customWidth="1"/>
    <col min="12547" max="12552" width="12.7109375" style="2770" customWidth="1"/>
    <col min="12553" max="12553" width="14.7109375" style="2770" customWidth="1"/>
    <col min="12554" max="12554" width="15.42578125" style="2770" customWidth="1"/>
    <col min="12555" max="12555" width="17.28515625" style="2770" customWidth="1"/>
    <col min="12556" max="12556" width="12.7109375" style="2770" customWidth="1"/>
    <col min="12557" max="12557" width="12.85546875" style="2770" customWidth="1"/>
    <col min="12558" max="12558" width="12.140625" style="2770" customWidth="1"/>
    <col min="12559" max="12559" width="13.85546875" style="2770" customWidth="1"/>
    <col min="12560" max="12560" width="17" style="2770" customWidth="1"/>
    <col min="12561" max="12561" width="14.140625" style="2770" customWidth="1"/>
    <col min="12562" max="12562" width="16.28515625" style="2770" customWidth="1"/>
    <col min="12563" max="12563" width="9" style="2770" customWidth="1"/>
    <col min="12564" max="12564" width="17" style="2770" customWidth="1"/>
    <col min="12565" max="12800" width="8.85546875" style="2770"/>
    <col min="12801" max="12801" width="11.140625" style="2770" customWidth="1"/>
    <col min="12802" max="12802" width="15.7109375" style="2770" customWidth="1"/>
    <col min="12803" max="12808" width="12.7109375" style="2770" customWidth="1"/>
    <col min="12809" max="12809" width="14.7109375" style="2770" customWidth="1"/>
    <col min="12810" max="12810" width="15.42578125" style="2770" customWidth="1"/>
    <col min="12811" max="12811" width="17.28515625" style="2770" customWidth="1"/>
    <col min="12812" max="12812" width="12.7109375" style="2770" customWidth="1"/>
    <col min="12813" max="12813" width="12.85546875" style="2770" customWidth="1"/>
    <col min="12814" max="12814" width="12.140625" style="2770" customWidth="1"/>
    <col min="12815" max="12815" width="13.85546875" style="2770" customWidth="1"/>
    <col min="12816" max="12816" width="17" style="2770" customWidth="1"/>
    <col min="12817" max="12817" width="14.140625" style="2770" customWidth="1"/>
    <col min="12818" max="12818" width="16.28515625" style="2770" customWidth="1"/>
    <col min="12819" max="12819" width="9" style="2770" customWidth="1"/>
    <col min="12820" max="12820" width="17" style="2770" customWidth="1"/>
    <col min="12821" max="13056" width="8.85546875" style="2770"/>
    <col min="13057" max="13057" width="11.140625" style="2770" customWidth="1"/>
    <col min="13058" max="13058" width="15.7109375" style="2770" customWidth="1"/>
    <col min="13059" max="13064" width="12.7109375" style="2770" customWidth="1"/>
    <col min="13065" max="13065" width="14.7109375" style="2770" customWidth="1"/>
    <col min="13066" max="13066" width="15.42578125" style="2770" customWidth="1"/>
    <col min="13067" max="13067" width="17.28515625" style="2770" customWidth="1"/>
    <col min="13068" max="13068" width="12.7109375" style="2770" customWidth="1"/>
    <col min="13069" max="13069" width="12.85546875" style="2770" customWidth="1"/>
    <col min="13070" max="13070" width="12.140625" style="2770" customWidth="1"/>
    <col min="13071" max="13071" width="13.85546875" style="2770" customWidth="1"/>
    <col min="13072" max="13072" width="17" style="2770" customWidth="1"/>
    <col min="13073" max="13073" width="14.140625" style="2770" customWidth="1"/>
    <col min="13074" max="13074" width="16.28515625" style="2770" customWidth="1"/>
    <col min="13075" max="13075" width="9" style="2770" customWidth="1"/>
    <col min="13076" max="13076" width="17" style="2770" customWidth="1"/>
    <col min="13077" max="13312" width="8.85546875" style="2770"/>
    <col min="13313" max="13313" width="11.140625" style="2770" customWidth="1"/>
    <col min="13314" max="13314" width="15.7109375" style="2770" customWidth="1"/>
    <col min="13315" max="13320" width="12.7109375" style="2770" customWidth="1"/>
    <col min="13321" max="13321" width="14.7109375" style="2770" customWidth="1"/>
    <col min="13322" max="13322" width="15.42578125" style="2770" customWidth="1"/>
    <col min="13323" max="13323" width="17.28515625" style="2770" customWidth="1"/>
    <col min="13324" max="13324" width="12.7109375" style="2770" customWidth="1"/>
    <col min="13325" max="13325" width="12.85546875" style="2770" customWidth="1"/>
    <col min="13326" max="13326" width="12.140625" style="2770" customWidth="1"/>
    <col min="13327" max="13327" width="13.85546875" style="2770" customWidth="1"/>
    <col min="13328" max="13328" width="17" style="2770" customWidth="1"/>
    <col min="13329" max="13329" width="14.140625" style="2770" customWidth="1"/>
    <col min="13330" max="13330" width="16.28515625" style="2770" customWidth="1"/>
    <col min="13331" max="13331" width="9" style="2770" customWidth="1"/>
    <col min="13332" max="13332" width="17" style="2770" customWidth="1"/>
    <col min="13333" max="13568" width="8.85546875" style="2770"/>
    <col min="13569" max="13569" width="11.140625" style="2770" customWidth="1"/>
    <col min="13570" max="13570" width="15.7109375" style="2770" customWidth="1"/>
    <col min="13571" max="13576" width="12.7109375" style="2770" customWidth="1"/>
    <col min="13577" max="13577" width="14.7109375" style="2770" customWidth="1"/>
    <col min="13578" max="13578" width="15.42578125" style="2770" customWidth="1"/>
    <col min="13579" max="13579" width="17.28515625" style="2770" customWidth="1"/>
    <col min="13580" max="13580" width="12.7109375" style="2770" customWidth="1"/>
    <col min="13581" max="13581" width="12.85546875" style="2770" customWidth="1"/>
    <col min="13582" max="13582" width="12.140625" style="2770" customWidth="1"/>
    <col min="13583" max="13583" width="13.85546875" style="2770" customWidth="1"/>
    <col min="13584" max="13584" width="17" style="2770" customWidth="1"/>
    <col min="13585" max="13585" width="14.140625" style="2770" customWidth="1"/>
    <col min="13586" max="13586" width="16.28515625" style="2770" customWidth="1"/>
    <col min="13587" max="13587" width="9" style="2770" customWidth="1"/>
    <col min="13588" max="13588" width="17" style="2770" customWidth="1"/>
    <col min="13589" max="13824" width="8.85546875" style="2770"/>
    <col min="13825" max="13825" width="11.140625" style="2770" customWidth="1"/>
    <col min="13826" max="13826" width="15.7109375" style="2770" customWidth="1"/>
    <col min="13827" max="13832" width="12.7109375" style="2770" customWidth="1"/>
    <col min="13833" max="13833" width="14.7109375" style="2770" customWidth="1"/>
    <col min="13834" max="13834" width="15.42578125" style="2770" customWidth="1"/>
    <col min="13835" max="13835" width="17.28515625" style="2770" customWidth="1"/>
    <col min="13836" max="13836" width="12.7109375" style="2770" customWidth="1"/>
    <col min="13837" max="13837" width="12.85546875" style="2770" customWidth="1"/>
    <col min="13838" max="13838" width="12.140625" style="2770" customWidth="1"/>
    <col min="13839" max="13839" width="13.85546875" style="2770" customWidth="1"/>
    <col min="13840" max="13840" width="17" style="2770" customWidth="1"/>
    <col min="13841" max="13841" width="14.140625" style="2770" customWidth="1"/>
    <col min="13842" max="13842" width="16.28515625" style="2770" customWidth="1"/>
    <col min="13843" max="13843" width="9" style="2770" customWidth="1"/>
    <col min="13844" max="13844" width="17" style="2770" customWidth="1"/>
    <col min="13845" max="14080" width="8.85546875" style="2770"/>
    <col min="14081" max="14081" width="11.140625" style="2770" customWidth="1"/>
    <col min="14082" max="14082" width="15.7109375" style="2770" customWidth="1"/>
    <col min="14083" max="14088" width="12.7109375" style="2770" customWidth="1"/>
    <col min="14089" max="14089" width="14.7109375" style="2770" customWidth="1"/>
    <col min="14090" max="14090" width="15.42578125" style="2770" customWidth="1"/>
    <col min="14091" max="14091" width="17.28515625" style="2770" customWidth="1"/>
    <col min="14092" max="14092" width="12.7109375" style="2770" customWidth="1"/>
    <col min="14093" max="14093" width="12.85546875" style="2770" customWidth="1"/>
    <col min="14094" max="14094" width="12.140625" style="2770" customWidth="1"/>
    <col min="14095" max="14095" width="13.85546875" style="2770" customWidth="1"/>
    <col min="14096" max="14096" width="17" style="2770" customWidth="1"/>
    <col min="14097" max="14097" width="14.140625" style="2770" customWidth="1"/>
    <col min="14098" max="14098" width="16.28515625" style="2770" customWidth="1"/>
    <col min="14099" max="14099" width="9" style="2770" customWidth="1"/>
    <col min="14100" max="14100" width="17" style="2770" customWidth="1"/>
    <col min="14101" max="14336" width="8.85546875" style="2770"/>
    <col min="14337" max="14337" width="11.140625" style="2770" customWidth="1"/>
    <col min="14338" max="14338" width="15.7109375" style="2770" customWidth="1"/>
    <col min="14339" max="14344" width="12.7109375" style="2770" customWidth="1"/>
    <col min="14345" max="14345" width="14.7109375" style="2770" customWidth="1"/>
    <col min="14346" max="14346" width="15.42578125" style="2770" customWidth="1"/>
    <col min="14347" max="14347" width="17.28515625" style="2770" customWidth="1"/>
    <col min="14348" max="14348" width="12.7109375" style="2770" customWidth="1"/>
    <col min="14349" max="14349" width="12.85546875" style="2770" customWidth="1"/>
    <col min="14350" max="14350" width="12.140625" style="2770" customWidth="1"/>
    <col min="14351" max="14351" width="13.85546875" style="2770" customWidth="1"/>
    <col min="14352" max="14352" width="17" style="2770" customWidth="1"/>
    <col min="14353" max="14353" width="14.140625" style="2770" customWidth="1"/>
    <col min="14354" max="14354" width="16.28515625" style="2770" customWidth="1"/>
    <col min="14355" max="14355" width="9" style="2770" customWidth="1"/>
    <col min="14356" max="14356" width="17" style="2770" customWidth="1"/>
    <col min="14357" max="14592" width="8.85546875" style="2770"/>
    <col min="14593" max="14593" width="11.140625" style="2770" customWidth="1"/>
    <col min="14594" max="14594" width="15.7109375" style="2770" customWidth="1"/>
    <col min="14595" max="14600" width="12.7109375" style="2770" customWidth="1"/>
    <col min="14601" max="14601" width="14.7109375" style="2770" customWidth="1"/>
    <col min="14602" max="14602" width="15.42578125" style="2770" customWidth="1"/>
    <col min="14603" max="14603" width="17.28515625" style="2770" customWidth="1"/>
    <col min="14604" max="14604" width="12.7109375" style="2770" customWidth="1"/>
    <col min="14605" max="14605" width="12.85546875" style="2770" customWidth="1"/>
    <col min="14606" max="14606" width="12.140625" style="2770" customWidth="1"/>
    <col min="14607" max="14607" width="13.85546875" style="2770" customWidth="1"/>
    <col min="14608" max="14608" width="17" style="2770" customWidth="1"/>
    <col min="14609" max="14609" width="14.140625" style="2770" customWidth="1"/>
    <col min="14610" max="14610" width="16.28515625" style="2770" customWidth="1"/>
    <col min="14611" max="14611" width="9" style="2770" customWidth="1"/>
    <col min="14612" max="14612" width="17" style="2770" customWidth="1"/>
    <col min="14613" max="14848" width="8.85546875" style="2770"/>
    <col min="14849" max="14849" width="11.140625" style="2770" customWidth="1"/>
    <col min="14850" max="14850" width="15.7109375" style="2770" customWidth="1"/>
    <col min="14851" max="14856" width="12.7109375" style="2770" customWidth="1"/>
    <col min="14857" max="14857" width="14.7109375" style="2770" customWidth="1"/>
    <col min="14858" max="14858" width="15.42578125" style="2770" customWidth="1"/>
    <col min="14859" max="14859" width="17.28515625" style="2770" customWidth="1"/>
    <col min="14860" max="14860" width="12.7109375" style="2770" customWidth="1"/>
    <col min="14861" max="14861" width="12.85546875" style="2770" customWidth="1"/>
    <col min="14862" max="14862" width="12.140625" style="2770" customWidth="1"/>
    <col min="14863" max="14863" width="13.85546875" style="2770" customWidth="1"/>
    <col min="14864" max="14864" width="17" style="2770" customWidth="1"/>
    <col min="14865" max="14865" width="14.140625" style="2770" customWidth="1"/>
    <col min="14866" max="14866" width="16.28515625" style="2770" customWidth="1"/>
    <col min="14867" max="14867" width="9" style="2770" customWidth="1"/>
    <col min="14868" max="14868" width="17" style="2770" customWidth="1"/>
    <col min="14869" max="15104" width="8.85546875" style="2770"/>
    <col min="15105" max="15105" width="11.140625" style="2770" customWidth="1"/>
    <col min="15106" max="15106" width="15.7109375" style="2770" customWidth="1"/>
    <col min="15107" max="15112" width="12.7109375" style="2770" customWidth="1"/>
    <col min="15113" max="15113" width="14.7109375" style="2770" customWidth="1"/>
    <col min="15114" max="15114" width="15.42578125" style="2770" customWidth="1"/>
    <col min="15115" max="15115" width="17.28515625" style="2770" customWidth="1"/>
    <col min="15116" max="15116" width="12.7109375" style="2770" customWidth="1"/>
    <col min="15117" max="15117" width="12.85546875" style="2770" customWidth="1"/>
    <col min="15118" max="15118" width="12.140625" style="2770" customWidth="1"/>
    <col min="15119" max="15119" width="13.85546875" style="2770" customWidth="1"/>
    <col min="15120" max="15120" width="17" style="2770" customWidth="1"/>
    <col min="15121" max="15121" width="14.140625" style="2770" customWidth="1"/>
    <col min="15122" max="15122" width="16.28515625" style="2770" customWidth="1"/>
    <col min="15123" max="15123" width="9" style="2770" customWidth="1"/>
    <col min="15124" max="15124" width="17" style="2770" customWidth="1"/>
    <col min="15125" max="15360" width="8.85546875" style="2770"/>
    <col min="15361" max="15361" width="11.140625" style="2770" customWidth="1"/>
    <col min="15362" max="15362" width="15.7109375" style="2770" customWidth="1"/>
    <col min="15363" max="15368" width="12.7109375" style="2770" customWidth="1"/>
    <col min="15369" max="15369" width="14.7109375" style="2770" customWidth="1"/>
    <col min="15370" max="15370" width="15.42578125" style="2770" customWidth="1"/>
    <col min="15371" max="15371" width="17.28515625" style="2770" customWidth="1"/>
    <col min="15372" max="15372" width="12.7109375" style="2770" customWidth="1"/>
    <col min="15373" max="15373" width="12.85546875" style="2770" customWidth="1"/>
    <col min="15374" max="15374" width="12.140625" style="2770" customWidth="1"/>
    <col min="15375" max="15375" width="13.85546875" style="2770" customWidth="1"/>
    <col min="15376" max="15376" width="17" style="2770" customWidth="1"/>
    <col min="15377" max="15377" width="14.140625" style="2770" customWidth="1"/>
    <col min="15378" max="15378" width="16.28515625" style="2770" customWidth="1"/>
    <col min="15379" max="15379" width="9" style="2770" customWidth="1"/>
    <col min="15380" max="15380" width="17" style="2770" customWidth="1"/>
    <col min="15381" max="15616" width="8.85546875" style="2770"/>
    <col min="15617" max="15617" width="11.140625" style="2770" customWidth="1"/>
    <col min="15618" max="15618" width="15.7109375" style="2770" customWidth="1"/>
    <col min="15619" max="15624" width="12.7109375" style="2770" customWidth="1"/>
    <col min="15625" max="15625" width="14.7109375" style="2770" customWidth="1"/>
    <col min="15626" max="15626" width="15.42578125" style="2770" customWidth="1"/>
    <col min="15627" max="15627" width="17.28515625" style="2770" customWidth="1"/>
    <col min="15628" max="15628" width="12.7109375" style="2770" customWidth="1"/>
    <col min="15629" max="15629" width="12.85546875" style="2770" customWidth="1"/>
    <col min="15630" max="15630" width="12.140625" style="2770" customWidth="1"/>
    <col min="15631" max="15631" width="13.85546875" style="2770" customWidth="1"/>
    <col min="15632" max="15632" width="17" style="2770" customWidth="1"/>
    <col min="15633" max="15633" width="14.140625" style="2770" customWidth="1"/>
    <col min="15634" max="15634" width="16.28515625" style="2770" customWidth="1"/>
    <col min="15635" max="15635" width="9" style="2770" customWidth="1"/>
    <col min="15636" max="15636" width="17" style="2770" customWidth="1"/>
    <col min="15637" max="15872" width="8.85546875" style="2770"/>
    <col min="15873" max="15873" width="11.140625" style="2770" customWidth="1"/>
    <col min="15874" max="15874" width="15.7109375" style="2770" customWidth="1"/>
    <col min="15875" max="15880" width="12.7109375" style="2770" customWidth="1"/>
    <col min="15881" max="15881" width="14.7109375" style="2770" customWidth="1"/>
    <col min="15882" max="15882" width="15.42578125" style="2770" customWidth="1"/>
    <col min="15883" max="15883" width="17.28515625" style="2770" customWidth="1"/>
    <col min="15884" max="15884" width="12.7109375" style="2770" customWidth="1"/>
    <col min="15885" max="15885" width="12.85546875" style="2770" customWidth="1"/>
    <col min="15886" max="15886" width="12.140625" style="2770" customWidth="1"/>
    <col min="15887" max="15887" width="13.85546875" style="2770" customWidth="1"/>
    <col min="15888" max="15888" width="17" style="2770" customWidth="1"/>
    <col min="15889" max="15889" width="14.140625" style="2770" customWidth="1"/>
    <col min="15890" max="15890" width="16.28515625" style="2770" customWidth="1"/>
    <col min="15891" max="15891" width="9" style="2770" customWidth="1"/>
    <col min="15892" max="15892" width="17" style="2770" customWidth="1"/>
    <col min="15893" max="16128" width="8.85546875" style="2770"/>
    <col min="16129" max="16129" width="11.140625" style="2770" customWidth="1"/>
    <col min="16130" max="16130" width="15.7109375" style="2770" customWidth="1"/>
    <col min="16131" max="16136" width="12.7109375" style="2770" customWidth="1"/>
    <col min="16137" max="16137" width="14.7109375" style="2770" customWidth="1"/>
    <col min="16138" max="16138" width="15.42578125" style="2770" customWidth="1"/>
    <col min="16139" max="16139" width="17.28515625" style="2770" customWidth="1"/>
    <col min="16140" max="16140" width="12.7109375" style="2770" customWidth="1"/>
    <col min="16141" max="16141" width="12.85546875" style="2770" customWidth="1"/>
    <col min="16142" max="16142" width="12.140625" style="2770" customWidth="1"/>
    <col min="16143" max="16143" width="13.85546875" style="2770" customWidth="1"/>
    <col min="16144" max="16144" width="17" style="2770" customWidth="1"/>
    <col min="16145" max="16145" width="14.140625" style="2770" customWidth="1"/>
    <col min="16146" max="16146" width="16.28515625" style="2770" customWidth="1"/>
    <col min="16147" max="16147" width="9" style="2770" customWidth="1"/>
    <col min="16148" max="16148" width="17" style="2770" customWidth="1"/>
    <col min="16149" max="16384" width="8.85546875" style="2770"/>
  </cols>
  <sheetData>
    <row r="1" spans="1:25" s="2741" customFormat="1">
      <c r="A1" s="2739" t="s">
        <v>2354</v>
      </c>
      <c r="B1" s="2739"/>
      <c r="C1" s="2739"/>
      <c r="D1" s="2739"/>
      <c r="E1" s="2739"/>
      <c r="F1" s="2739"/>
      <c r="G1" s="2739"/>
      <c r="H1" s="2739"/>
      <c r="I1" s="2739"/>
      <c r="J1" s="2739"/>
      <c r="K1" s="2739"/>
      <c r="L1" s="2740"/>
      <c r="M1" s="2740"/>
      <c r="N1" s="2740"/>
      <c r="O1" s="2740"/>
    </row>
    <row r="2" spans="1:25" s="2741" customFormat="1">
      <c r="A2" s="2739" t="s">
        <v>2355</v>
      </c>
      <c r="B2" s="2739"/>
      <c r="C2" s="2739"/>
      <c r="D2" s="2739"/>
      <c r="E2" s="2739"/>
      <c r="F2" s="2739"/>
      <c r="G2" s="2739"/>
      <c r="H2" s="2739"/>
      <c r="I2" s="2739"/>
      <c r="J2" s="2739"/>
      <c r="K2" s="2739"/>
      <c r="L2" s="2740"/>
      <c r="M2" s="2740"/>
      <c r="N2" s="2740"/>
      <c r="O2" s="2740"/>
    </row>
    <row r="3" spans="1:25" s="2741" customFormat="1">
      <c r="A3" s="2742" t="s">
        <v>2356</v>
      </c>
      <c r="B3" s="2743" t="s">
        <v>169</v>
      </c>
      <c r="C3" s="2739"/>
      <c r="D3" s="2739"/>
      <c r="E3" s="2739"/>
      <c r="F3" s="2739"/>
      <c r="G3" s="2739"/>
      <c r="H3" s="2739"/>
      <c r="I3" s="2739"/>
      <c r="J3" s="2739"/>
      <c r="K3" s="2744" t="s">
        <v>2357</v>
      </c>
      <c r="L3" s="2740"/>
      <c r="M3" s="2740"/>
      <c r="N3" s="2740"/>
      <c r="O3" s="2740"/>
    </row>
    <row r="4" spans="1:25" s="2741" customFormat="1">
      <c r="A4" s="2745"/>
      <c r="B4" s="2746"/>
      <c r="C4" s="2747" t="s">
        <v>2358</v>
      </c>
      <c r="D4" s="2748"/>
      <c r="E4" s="2748"/>
      <c r="F4" s="2749"/>
      <c r="G4" s="5210" t="s">
        <v>2359</v>
      </c>
      <c r="H4" s="5211"/>
      <c r="I4" s="5212"/>
      <c r="J4" s="2750" t="s">
        <v>169</v>
      </c>
      <c r="K4" s="2750" t="s">
        <v>2360</v>
      </c>
      <c r="L4" s="2740"/>
      <c r="M4" s="2740"/>
      <c r="N4" s="2740"/>
      <c r="O4" s="2740"/>
    </row>
    <row r="5" spans="1:25" s="2741" customFormat="1">
      <c r="A5" s="2751"/>
      <c r="B5" s="2739"/>
      <c r="C5" s="2752" t="s">
        <v>2361</v>
      </c>
      <c r="D5" s="2753"/>
      <c r="E5" s="2753"/>
      <c r="F5" s="2754"/>
      <c r="G5" s="5213" t="s">
        <v>2362</v>
      </c>
      <c r="H5" s="5214"/>
      <c r="I5" s="5215"/>
      <c r="J5" s="2755" t="s">
        <v>291</v>
      </c>
      <c r="K5" s="2755" t="s">
        <v>2363</v>
      </c>
      <c r="L5" s="2740"/>
      <c r="M5" s="2740"/>
      <c r="N5" s="2740"/>
      <c r="O5" s="2740"/>
    </row>
    <row r="6" spans="1:25" s="2741" customFormat="1" ht="17.25" customHeight="1">
      <c r="A6" s="2756" t="s">
        <v>50</v>
      </c>
      <c r="B6" s="2757" t="s">
        <v>2364</v>
      </c>
      <c r="C6" s="2750" t="s">
        <v>2365</v>
      </c>
      <c r="D6" s="2750" t="s">
        <v>2366</v>
      </c>
      <c r="E6" s="2758" t="s">
        <v>291</v>
      </c>
      <c r="F6" s="2759" t="s">
        <v>2367</v>
      </c>
      <c r="G6" s="2755" t="s">
        <v>2365</v>
      </c>
      <c r="H6" s="2755" t="s">
        <v>2366</v>
      </c>
      <c r="I6" s="2758" t="s">
        <v>291</v>
      </c>
      <c r="J6" s="2755" t="s">
        <v>908</v>
      </c>
      <c r="K6" s="2755" t="s">
        <v>2368</v>
      </c>
      <c r="L6" s="2740"/>
      <c r="M6" s="2740"/>
      <c r="N6" s="2740"/>
      <c r="O6" s="2740"/>
    </row>
    <row r="7" spans="1:25" s="2741" customFormat="1" ht="18.95" customHeight="1">
      <c r="A7" s="2751"/>
      <c r="B7" s="2760"/>
      <c r="C7" s="2761" t="s">
        <v>561</v>
      </c>
      <c r="D7" s="2761" t="s">
        <v>562</v>
      </c>
      <c r="E7" s="2758" t="s">
        <v>96</v>
      </c>
      <c r="F7" s="2759" t="s">
        <v>2270</v>
      </c>
      <c r="G7" s="2761" t="s">
        <v>561</v>
      </c>
      <c r="H7" s="2761" t="s">
        <v>562</v>
      </c>
      <c r="I7" s="2758" t="s">
        <v>96</v>
      </c>
      <c r="J7" s="2761"/>
      <c r="K7" s="2755" t="s">
        <v>1246</v>
      </c>
      <c r="L7" s="2740"/>
      <c r="M7" s="2740"/>
      <c r="N7" s="2740"/>
      <c r="O7" s="2740"/>
    </row>
    <row r="8" spans="1:25" ht="17.45" customHeight="1">
      <c r="A8" s="2762" t="s">
        <v>275</v>
      </c>
      <c r="B8" s="2763" t="s">
        <v>56</v>
      </c>
      <c r="C8" s="2764">
        <v>6770684</v>
      </c>
      <c r="D8" s="2764">
        <v>993845</v>
      </c>
      <c r="E8" s="2764">
        <f>SUM(C8:D8)</f>
        <v>7764529</v>
      </c>
      <c r="F8" s="2765">
        <f>C8/E8</f>
        <v>0.87200189477043621</v>
      </c>
      <c r="G8" s="2764">
        <v>2217182</v>
      </c>
      <c r="H8" s="2764">
        <v>200548</v>
      </c>
      <c r="I8" s="2764">
        <f>SUM(G8:H8)</f>
        <v>2417730</v>
      </c>
      <c r="J8" s="2766">
        <f>I8+E8</f>
        <v>10182259</v>
      </c>
      <c r="K8" s="2765">
        <f t="shared" ref="K8:K28" si="0">E8/J8</f>
        <v>0.76255465511140508</v>
      </c>
      <c r="M8" s="2768"/>
      <c r="N8" s="2768"/>
      <c r="P8" s="2769"/>
      <c r="Q8" s="2769"/>
      <c r="T8" s="2769"/>
      <c r="W8" s="2769"/>
      <c r="Y8" s="2769"/>
    </row>
    <row r="9" spans="1:25" ht="17.45" customHeight="1">
      <c r="A9" s="2771" t="s">
        <v>642</v>
      </c>
      <c r="B9" s="2772" t="s">
        <v>58</v>
      </c>
      <c r="C9" s="2773">
        <v>2936109</v>
      </c>
      <c r="D9" s="2773">
        <v>609797</v>
      </c>
      <c r="E9" s="2764">
        <f t="shared" ref="E9:E27" si="1">SUM(C9:D9)</f>
        <v>3545906</v>
      </c>
      <c r="F9" s="2765">
        <f t="shared" ref="F9:F28" si="2">C9/E9</f>
        <v>0.8280278721432548</v>
      </c>
      <c r="G9" s="2764">
        <v>727995</v>
      </c>
      <c r="H9" s="2764">
        <v>97160</v>
      </c>
      <c r="I9" s="2764">
        <f t="shared" ref="I9:I28" si="3">SUM(G9:H9)</f>
        <v>825155</v>
      </c>
      <c r="J9" s="2766">
        <f t="shared" ref="J9:J28" si="4">I9+E9</f>
        <v>4371061</v>
      </c>
      <c r="K9" s="2765">
        <f t="shared" si="0"/>
        <v>0.8112231789947566</v>
      </c>
      <c r="M9" s="2768"/>
      <c r="N9" s="2768"/>
      <c r="P9" s="2769"/>
      <c r="Q9" s="2769"/>
      <c r="T9" s="2769"/>
      <c r="W9" s="2769"/>
      <c r="Y9" s="2769"/>
    </row>
    <row r="10" spans="1:25" ht="17.45" customHeight="1">
      <c r="A10" s="2771" t="s">
        <v>276</v>
      </c>
      <c r="B10" s="2772" t="s">
        <v>60</v>
      </c>
      <c r="C10" s="2773">
        <v>2210873</v>
      </c>
      <c r="D10" s="2773">
        <v>267094</v>
      </c>
      <c r="E10" s="2764">
        <f t="shared" si="1"/>
        <v>2477967</v>
      </c>
      <c r="F10" s="2765">
        <f t="shared" si="2"/>
        <v>0.89221244673556988</v>
      </c>
      <c r="G10" s="2764">
        <v>689143</v>
      </c>
      <c r="H10" s="2764">
        <v>76798</v>
      </c>
      <c r="I10" s="2764">
        <f t="shared" si="3"/>
        <v>765941</v>
      </c>
      <c r="J10" s="2766">
        <f t="shared" si="4"/>
        <v>3243908</v>
      </c>
      <c r="K10" s="2765">
        <f t="shared" si="0"/>
        <v>0.76388325439562399</v>
      </c>
      <c r="M10" s="2768"/>
      <c r="N10" s="2768"/>
      <c r="P10" s="2769"/>
      <c r="Q10" s="2769"/>
      <c r="T10" s="2769"/>
      <c r="W10" s="2769"/>
    </row>
    <row r="11" spans="1:25" ht="17.45" customHeight="1">
      <c r="A11" s="2771" t="s">
        <v>277</v>
      </c>
      <c r="B11" s="2772" t="s">
        <v>62</v>
      </c>
      <c r="C11" s="2773">
        <v>2129252</v>
      </c>
      <c r="D11" s="2773">
        <v>133162</v>
      </c>
      <c r="E11" s="2764">
        <f t="shared" si="1"/>
        <v>2262414</v>
      </c>
      <c r="F11" s="2765">
        <f t="shared" si="2"/>
        <v>0.94114163013489127</v>
      </c>
      <c r="G11" s="2764">
        <v>586872</v>
      </c>
      <c r="H11" s="2764">
        <v>49831</v>
      </c>
      <c r="I11" s="2764">
        <f t="shared" si="3"/>
        <v>636703</v>
      </c>
      <c r="J11" s="2766">
        <f t="shared" si="4"/>
        <v>2899117</v>
      </c>
      <c r="K11" s="2765">
        <f t="shared" si="0"/>
        <v>0.78038037098882174</v>
      </c>
      <c r="M11" s="2768"/>
      <c r="N11" s="2768"/>
      <c r="P11" s="2769"/>
      <c r="Q11" s="2769"/>
      <c r="T11" s="2769"/>
      <c r="W11" s="2769"/>
    </row>
    <row r="12" spans="1:25" ht="17.45" customHeight="1">
      <c r="A12" s="2771" t="s">
        <v>278</v>
      </c>
      <c r="B12" s="2772" t="s">
        <v>64</v>
      </c>
      <c r="C12" s="2773">
        <v>4056711</v>
      </c>
      <c r="D12" s="2773">
        <v>1168187</v>
      </c>
      <c r="E12" s="2764">
        <f t="shared" si="1"/>
        <v>5224898</v>
      </c>
      <c r="F12" s="2765">
        <f t="shared" si="2"/>
        <v>0.77641917602984789</v>
      </c>
      <c r="G12" s="2764">
        <v>800063</v>
      </c>
      <c r="H12" s="2764">
        <v>76642</v>
      </c>
      <c r="I12" s="2764">
        <f t="shared" si="3"/>
        <v>876705</v>
      </c>
      <c r="J12" s="2766">
        <f t="shared" si="4"/>
        <v>6101603</v>
      </c>
      <c r="K12" s="2765">
        <f t="shared" si="0"/>
        <v>0.85631562722124011</v>
      </c>
      <c r="M12" s="2768"/>
      <c r="N12" s="2768"/>
      <c r="P12" s="2769"/>
      <c r="Q12" s="2769"/>
      <c r="T12" s="2769"/>
      <c r="W12" s="2769"/>
    </row>
    <row r="13" spans="1:25" ht="17.45" customHeight="1">
      <c r="A13" s="2771" t="s">
        <v>279</v>
      </c>
      <c r="B13" s="2772" t="s">
        <v>66</v>
      </c>
      <c r="C13" s="2773">
        <v>3101221</v>
      </c>
      <c r="D13" s="2773">
        <v>235512</v>
      </c>
      <c r="E13" s="2764">
        <f t="shared" si="1"/>
        <v>3336733</v>
      </c>
      <c r="F13" s="2765">
        <f t="shared" si="2"/>
        <v>0.92941838618792694</v>
      </c>
      <c r="G13" s="2764">
        <v>924451</v>
      </c>
      <c r="H13" s="2764">
        <v>62498</v>
      </c>
      <c r="I13" s="2764">
        <f t="shared" si="3"/>
        <v>986949</v>
      </c>
      <c r="J13" s="2766">
        <f t="shared" si="4"/>
        <v>4323682</v>
      </c>
      <c r="K13" s="2765">
        <f t="shared" si="0"/>
        <v>0.77173413770948007</v>
      </c>
      <c r="M13" s="2768"/>
      <c r="N13" s="2768"/>
      <c r="P13" s="2769"/>
      <c r="Q13" s="2769"/>
      <c r="T13" s="2769"/>
      <c r="W13" s="2769"/>
    </row>
    <row r="14" spans="1:25" ht="17.45" customHeight="1">
      <c r="A14" s="2771" t="s">
        <v>280</v>
      </c>
      <c r="B14" s="2772" t="s">
        <v>68</v>
      </c>
      <c r="C14" s="2773">
        <v>2678772</v>
      </c>
      <c r="D14" s="2773">
        <v>387727</v>
      </c>
      <c r="E14" s="2764">
        <f t="shared" si="1"/>
        <v>3066499</v>
      </c>
      <c r="F14" s="2765">
        <f t="shared" si="2"/>
        <v>0.87356036965934114</v>
      </c>
      <c r="G14" s="2764">
        <v>1097603</v>
      </c>
      <c r="H14" s="2764">
        <v>101567</v>
      </c>
      <c r="I14" s="2764">
        <f t="shared" si="3"/>
        <v>1199170</v>
      </c>
      <c r="J14" s="2766">
        <f t="shared" si="4"/>
        <v>4265669</v>
      </c>
      <c r="K14" s="2765">
        <f t="shared" si="0"/>
        <v>0.71887879720625303</v>
      </c>
      <c r="M14" s="2768"/>
      <c r="N14" s="2768"/>
      <c r="P14" s="2769"/>
      <c r="Q14" s="2769"/>
      <c r="T14" s="2769"/>
      <c r="W14" s="2769"/>
    </row>
    <row r="15" spans="1:25" ht="17.45" customHeight="1">
      <c r="A15" s="2771" t="s">
        <v>281</v>
      </c>
      <c r="B15" s="2772" t="s">
        <v>70</v>
      </c>
      <c r="C15" s="2773">
        <v>2870860</v>
      </c>
      <c r="D15" s="2773">
        <v>169173</v>
      </c>
      <c r="E15" s="2764">
        <f t="shared" si="1"/>
        <v>3040033</v>
      </c>
      <c r="F15" s="2765">
        <f t="shared" si="2"/>
        <v>0.94435159092023013</v>
      </c>
      <c r="G15" s="2764">
        <v>440881</v>
      </c>
      <c r="H15" s="2764">
        <v>10595</v>
      </c>
      <c r="I15" s="2764">
        <f t="shared" si="3"/>
        <v>451476</v>
      </c>
      <c r="J15" s="2766">
        <f t="shared" si="4"/>
        <v>3491509</v>
      </c>
      <c r="K15" s="2765">
        <f t="shared" si="0"/>
        <v>0.87069315874597486</v>
      </c>
      <c r="M15" s="2768"/>
      <c r="N15" s="2768"/>
      <c r="P15" s="2769"/>
      <c r="Q15" s="2769"/>
      <c r="T15" s="2769"/>
      <c r="W15" s="2769"/>
    </row>
    <row r="16" spans="1:25" ht="17.45" customHeight="1">
      <c r="A16" s="2771" t="s">
        <v>282</v>
      </c>
      <c r="B16" s="2772" t="s">
        <v>72</v>
      </c>
      <c r="C16" s="2764">
        <v>968597</v>
      </c>
      <c r="D16" s="2764">
        <v>130681</v>
      </c>
      <c r="E16" s="2764">
        <f t="shared" si="1"/>
        <v>1099278</v>
      </c>
      <c r="F16" s="2765">
        <f t="shared" si="2"/>
        <v>0.88112106309777871</v>
      </c>
      <c r="G16" s="2764">
        <v>180126</v>
      </c>
      <c r="H16" s="2764">
        <v>9334</v>
      </c>
      <c r="I16" s="2764">
        <f t="shared" si="3"/>
        <v>189460</v>
      </c>
      <c r="J16" s="2766">
        <f t="shared" si="4"/>
        <v>1288738</v>
      </c>
      <c r="K16" s="2765">
        <f t="shared" si="0"/>
        <v>0.85298796186657022</v>
      </c>
      <c r="M16" s="2768"/>
      <c r="N16" s="2768"/>
      <c r="P16" s="2769"/>
      <c r="Q16" s="2769"/>
      <c r="T16" s="2769"/>
      <c r="W16" s="2769"/>
    </row>
    <row r="17" spans="1:24" ht="17.45" customHeight="1">
      <c r="A17" s="2771" t="s">
        <v>283</v>
      </c>
      <c r="B17" s="2772" t="s">
        <v>74</v>
      </c>
      <c r="C17" s="2773">
        <v>3267424</v>
      </c>
      <c r="D17" s="2773">
        <v>158048</v>
      </c>
      <c r="E17" s="2764">
        <f t="shared" si="1"/>
        <v>3425472</v>
      </c>
      <c r="F17" s="2765">
        <f t="shared" si="2"/>
        <v>0.95386095697176909</v>
      </c>
      <c r="G17" s="2764">
        <v>701357</v>
      </c>
      <c r="H17" s="2764">
        <v>34634</v>
      </c>
      <c r="I17" s="2764">
        <f t="shared" si="3"/>
        <v>735991</v>
      </c>
      <c r="J17" s="2766">
        <f t="shared" si="4"/>
        <v>4161463</v>
      </c>
      <c r="K17" s="2765">
        <f t="shared" si="0"/>
        <v>0.82314128468762071</v>
      </c>
      <c r="M17" s="2768"/>
      <c r="N17" s="2768"/>
      <c r="P17" s="2769"/>
      <c r="Q17" s="2769"/>
      <c r="T17" s="2769"/>
      <c r="W17" s="2769"/>
    </row>
    <row r="18" spans="1:24" ht="17.45" customHeight="1">
      <c r="A18" s="2771" t="s">
        <v>162</v>
      </c>
      <c r="B18" s="2772" t="s">
        <v>76</v>
      </c>
      <c r="C18" s="2773">
        <v>1268008</v>
      </c>
      <c r="D18" s="2773">
        <v>72035</v>
      </c>
      <c r="E18" s="2764">
        <f t="shared" si="1"/>
        <v>1340043</v>
      </c>
      <c r="F18" s="2765">
        <f t="shared" si="2"/>
        <v>0.94624426231098557</v>
      </c>
      <c r="G18" s="2764">
        <v>204009</v>
      </c>
      <c r="H18" s="2764">
        <v>15543</v>
      </c>
      <c r="I18" s="2764">
        <f t="shared" si="3"/>
        <v>219552</v>
      </c>
      <c r="J18" s="2766">
        <f t="shared" si="4"/>
        <v>1559595</v>
      </c>
      <c r="K18" s="2765">
        <f t="shared" si="0"/>
        <v>0.85922499110345951</v>
      </c>
      <c r="M18" s="2768"/>
      <c r="N18" s="2768"/>
      <c r="P18" s="2769"/>
      <c r="Q18" s="2769"/>
      <c r="T18" s="2769"/>
      <c r="W18" s="2769"/>
    </row>
    <row r="19" spans="1:24" ht="17.45" customHeight="1">
      <c r="A19" s="2771" t="s">
        <v>284</v>
      </c>
      <c r="B19" s="2772" t="s">
        <v>78</v>
      </c>
      <c r="C19" s="2773">
        <v>1531322</v>
      </c>
      <c r="D19" s="2773">
        <v>83713</v>
      </c>
      <c r="E19" s="2764">
        <f t="shared" si="1"/>
        <v>1615035</v>
      </c>
      <c r="F19" s="2765">
        <f t="shared" si="2"/>
        <v>0.94816644840514297</v>
      </c>
      <c r="G19" s="2764">
        <v>373697</v>
      </c>
      <c r="H19" s="2764">
        <v>39273</v>
      </c>
      <c r="I19" s="2764">
        <f t="shared" si="3"/>
        <v>412970</v>
      </c>
      <c r="J19" s="2766">
        <f t="shared" si="4"/>
        <v>2028005</v>
      </c>
      <c r="K19" s="2765">
        <f t="shared" si="0"/>
        <v>0.79636637976730829</v>
      </c>
      <c r="M19" s="2768"/>
      <c r="N19" s="2768"/>
      <c r="P19" s="2769"/>
      <c r="Q19" s="2769"/>
      <c r="T19" s="2769"/>
      <c r="W19" s="2769"/>
    </row>
    <row r="20" spans="1:24" ht="17.45" customHeight="1">
      <c r="A20" s="2771" t="s">
        <v>79</v>
      </c>
      <c r="B20" s="2772" t="s">
        <v>80</v>
      </c>
      <c r="C20" s="2773">
        <v>1677330</v>
      </c>
      <c r="D20" s="2773">
        <v>110200</v>
      </c>
      <c r="E20" s="2764">
        <f t="shared" si="1"/>
        <v>1787530</v>
      </c>
      <c r="F20" s="2765">
        <f t="shared" si="2"/>
        <v>0.93835068502346819</v>
      </c>
      <c r="G20" s="2764">
        <v>270039</v>
      </c>
      <c r="H20" s="2764">
        <v>23624</v>
      </c>
      <c r="I20" s="2764">
        <f t="shared" si="3"/>
        <v>293663</v>
      </c>
      <c r="J20" s="2766">
        <f t="shared" si="4"/>
        <v>2081193</v>
      </c>
      <c r="K20" s="2765">
        <f t="shared" si="0"/>
        <v>0.85889679621255688</v>
      </c>
      <c r="M20" s="2768"/>
      <c r="N20" s="2768"/>
      <c r="P20" s="2769"/>
      <c r="Q20" s="2769"/>
      <c r="T20" s="2769"/>
      <c r="W20" s="2769"/>
    </row>
    <row r="21" spans="1:24" ht="17.45" customHeight="1">
      <c r="A21" s="2771" t="s">
        <v>285</v>
      </c>
      <c r="B21" s="2772" t="s">
        <v>82</v>
      </c>
      <c r="C21" s="2773">
        <v>1022813</v>
      </c>
      <c r="D21" s="2773">
        <v>60778</v>
      </c>
      <c r="E21" s="2764">
        <f t="shared" si="1"/>
        <v>1083591</v>
      </c>
      <c r="F21" s="2765">
        <f t="shared" si="2"/>
        <v>0.94391057142408896</v>
      </c>
      <c r="G21" s="2764">
        <v>217392</v>
      </c>
      <c r="H21" s="2764">
        <v>10434</v>
      </c>
      <c r="I21" s="2764">
        <f t="shared" si="3"/>
        <v>227826</v>
      </c>
      <c r="J21" s="2766">
        <f t="shared" si="4"/>
        <v>1311417</v>
      </c>
      <c r="K21" s="2765">
        <f t="shared" si="0"/>
        <v>0.82627493772003868</v>
      </c>
      <c r="M21" s="2768"/>
      <c r="N21" s="2768"/>
      <c r="P21" s="2769"/>
      <c r="Q21" s="2769"/>
      <c r="T21" s="2769"/>
      <c r="W21" s="2769"/>
    </row>
    <row r="22" spans="1:24" ht="17.45" customHeight="1">
      <c r="A22" s="2771" t="s">
        <v>83</v>
      </c>
      <c r="B22" s="2772" t="s">
        <v>84</v>
      </c>
      <c r="C22" s="2773">
        <v>4365566</v>
      </c>
      <c r="D22" s="2773">
        <v>319654</v>
      </c>
      <c r="E22" s="2764">
        <f t="shared" si="1"/>
        <v>4685220</v>
      </c>
      <c r="F22" s="2765">
        <f t="shared" si="2"/>
        <v>0.93177396152155079</v>
      </c>
      <c r="G22" s="2764">
        <v>688241</v>
      </c>
      <c r="H22" s="2764">
        <v>55477</v>
      </c>
      <c r="I22" s="2764">
        <f t="shared" si="3"/>
        <v>743718</v>
      </c>
      <c r="J22" s="2766">
        <f t="shared" si="4"/>
        <v>5428938</v>
      </c>
      <c r="K22" s="2765">
        <f t="shared" si="0"/>
        <v>0.86300856631628509</v>
      </c>
      <c r="M22" s="2768"/>
      <c r="N22" s="2768"/>
      <c r="P22" s="2769"/>
      <c r="Q22" s="2769"/>
      <c r="T22" s="2769"/>
      <c r="W22" s="2769"/>
    </row>
    <row r="23" spans="1:24" ht="17.45" customHeight="1">
      <c r="A23" s="2771" t="s">
        <v>287</v>
      </c>
      <c r="B23" s="2772" t="s">
        <v>330</v>
      </c>
      <c r="C23" s="2773">
        <v>1329561</v>
      </c>
      <c r="D23" s="2773">
        <v>198180</v>
      </c>
      <c r="E23" s="2764">
        <f t="shared" si="1"/>
        <v>1527741</v>
      </c>
      <c r="F23" s="2765">
        <f t="shared" si="2"/>
        <v>0.8702790590813495</v>
      </c>
      <c r="G23" s="2764">
        <v>255538</v>
      </c>
      <c r="H23" s="2764">
        <v>33446</v>
      </c>
      <c r="I23" s="2764">
        <f t="shared" si="3"/>
        <v>288984</v>
      </c>
      <c r="J23" s="2766">
        <f t="shared" si="4"/>
        <v>1816725</v>
      </c>
      <c r="K23" s="2765">
        <f t="shared" si="0"/>
        <v>0.84093134624117571</v>
      </c>
      <c r="M23" s="2768"/>
      <c r="N23" s="2768"/>
      <c r="P23" s="2769"/>
      <c r="Q23" s="2769"/>
      <c r="T23" s="2769"/>
      <c r="W23" s="2769"/>
      <c r="X23" s="2769"/>
    </row>
    <row r="24" spans="1:24" ht="17.45" customHeight="1">
      <c r="A24" s="2771" t="s">
        <v>288</v>
      </c>
      <c r="B24" s="2772" t="s">
        <v>2352</v>
      </c>
      <c r="C24" s="2764">
        <v>1544527</v>
      </c>
      <c r="D24" s="2764">
        <v>88446</v>
      </c>
      <c r="E24" s="2764">
        <f t="shared" si="1"/>
        <v>1632973</v>
      </c>
      <c r="F24" s="2765">
        <f t="shared" si="2"/>
        <v>0.94583743883089311</v>
      </c>
      <c r="G24" s="2764">
        <v>384623</v>
      </c>
      <c r="H24" s="2764">
        <v>19263</v>
      </c>
      <c r="I24" s="2764">
        <f t="shared" si="3"/>
        <v>403886</v>
      </c>
      <c r="J24" s="2766">
        <f t="shared" si="4"/>
        <v>2036859</v>
      </c>
      <c r="K24" s="2765">
        <f t="shared" si="0"/>
        <v>0.80171136048199698</v>
      </c>
      <c r="M24" s="2768"/>
      <c r="N24" s="2768"/>
      <c r="P24" s="2769"/>
      <c r="Q24" s="2769"/>
      <c r="T24" s="2769"/>
      <c r="W24" s="2769"/>
    </row>
    <row r="25" spans="1:24" ht="17.45" customHeight="1">
      <c r="A25" s="2771" t="s">
        <v>289</v>
      </c>
      <c r="B25" s="2772" t="s">
        <v>90</v>
      </c>
      <c r="C25" s="2773">
        <v>845792</v>
      </c>
      <c r="D25" s="2773">
        <v>73879</v>
      </c>
      <c r="E25" s="2764">
        <f t="shared" si="1"/>
        <v>919671</v>
      </c>
      <c r="F25" s="2765">
        <f t="shared" si="2"/>
        <v>0.91966801171288426</v>
      </c>
      <c r="G25" s="2764">
        <v>192182</v>
      </c>
      <c r="H25" s="2764">
        <v>17060</v>
      </c>
      <c r="I25" s="2764">
        <f t="shared" si="3"/>
        <v>209242</v>
      </c>
      <c r="J25" s="2766">
        <f t="shared" si="4"/>
        <v>1128913</v>
      </c>
      <c r="K25" s="2765">
        <f t="shared" si="0"/>
        <v>0.81465179336228744</v>
      </c>
      <c r="M25" s="2768"/>
      <c r="N25" s="2768"/>
      <c r="P25" s="2769"/>
      <c r="Q25" s="2769"/>
      <c r="T25" s="2769"/>
      <c r="W25" s="2769"/>
    </row>
    <row r="26" spans="1:24" ht="17.45" customHeight="1">
      <c r="A26" s="2771" t="s">
        <v>290</v>
      </c>
      <c r="B26" s="2772" t="s">
        <v>92</v>
      </c>
      <c r="C26" s="2773">
        <v>292309</v>
      </c>
      <c r="D26" s="2773">
        <v>23139</v>
      </c>
      <c r="E26" s="2764">
        <f t="shared" si="1"/>
        <v>315448</v>
      </c>
      <c r="F26" s="2765">
        <f t="shared" si="2"/>
        <v>0.9266471811518856</v>
      </c>
      <c r="G26" s="2764">
        <v>107168</v>
      </c>
      <c r="H26" s="2764">
        <v>7115</v>
      </c>
      <c r="I26" s="2764">
        <f t="shared" si="3"/>
        <v>114283</v>
      </c>
      <c r="J26" s="2766">
        <f t="shared" si="4"/>
        <v>429731</v>
      </c>
      <c r="K26" s="2765">
        <f t="shared" si="0"/>
        <v>0.73405921378722971</v>
      </c>
      <c r="M26" s="2768"/>
      <c r="N26" s="2768"/>
      <c r="P26" s="2769"/>
      <c r="Q26" s="2769"/>
      <c r="T26" s="2769"/>
      <c r="W26" s="2769"/>
    </row>
    <row r="27" spans="1:24" ht="17.45" customHeight="1" thickBot="1">
      <c r="A27" s="2774" t="s">
        <v>93</v>
      </c>
      <c r="B27" s="2775" t="s">
        <v>94</v>
      </c>
      <c r="C27" s="2773">
        <v>1045117</v>
      </c>
      <c r="D27" s="2773">
        <v>64107</v>
      </c>
      <c r="E27" s="2764">
        <f t="shared" si="1"/>
        <v>1109224</v>
      </c>
      <c r="F27" s="2776">
        <f t="shared" si="2"/>
        <v>0.94220554189234995</v>
      </c>
      <c r="G27" s="2764">
        <v>72146</v>
      </c>
      <c r="H27" s="2764">
        <v>3480</v>
      </c>
      <c r="I27" s="2764">
        <f t="shared" si="3"/>
        <v>75626</v>
      </c>
      <c r="J27" s="2766">
        <f t="shared" si="4"/>
        <v>1184850</v>
      </c>
      <c r="K27" s="2776">
        <f t="shared" si="0"/>
        <v>0.93617251128834877</v>
      </c>
      <c r="M27" s="2768"/>
      <c r="N27" s="2768"/>
      <c r="P27" s="2769"/>
      <c r="Q27" s="2769"/>
      <c r="T27" s="2769"/>
      <c r="W27" s="2769"/>
    </row>
    <row r="28" spans="1:24" ht="17.45" customHeight="1" thickBot="1">
      <c r="A28" s="2777" t="s">
        <v>291</v>
      </c>
      <c r="B28" s="2778" t="s">
        <v>96</v>
      </c>
      <c r="C28" s="2779">
        <f>SUM(C8:C27)</f>
        <v>45912848</v>
      </c>
      <c r="D28" s="2779">
        <f>SUM(D8:D27)</f>
        <v>5347357</v>
      </c>
      <c r="E28" s="2779">
        <f>SUM(E8:E27)</f>
        <v>51260205</v>
      </c>
      <c r="F28" s="2780">
        <f t="shared" si="2"/>
        <v>0.89568209881329974</v>
      </c>
      <c r="G28" s="2779">
        <f>SUM(G8:G27)</f>
        <v>11130708</v>
      </c>
      <c r="H28" s="2779">
        <f>SUM(H8:H27)</f>
        <v>944322</v>
      </c>
      <c r="I28" s="2781">
        <f t="shared" si="3"/>
        <v>12075030</v>
      </c>
      <c r="J28" s="2781">
        <f t="shared" si="4"/>
        <v>63335235</v>
      </c>
      <c r="K28" s="2780">
        <f t="shared" si="0"/>
        <v>0.80934735617543696</v>
      </c>
      <c r="M28" s="2768"/>
      <c r="P28" s="2769"/>
      <c r="Q28" s="2769"/>
      <c r="T28" s="2769"/>
      <c r="W28" s="2769"/>
    </row>
    <row r="29" spans="1:24" ht="15">
      <c r="A29" s="5216"/>
      <c r="B29" s="5217"/>
      <c r="C29" s="5217"/>
      <c r="D29" s="5217"/>
      <c r="E29" s="5217"/>
      <c r="F29" s="5217"/>
      <c r="G29" s="5217"/>
      <c r="H29" s="5217"/>
      <c r="I29" s="2782"/>
      <c r="J29" s="2744"/>
      <c r="K29" s="2783" t="s">
        <v>2369</v>
      </c>
    </row>
  </sheetData>
  <mergeCells count="3">
    <mergeCell ref="G4:I4"/>
    <mergeCell ref="G5:I5"/>
    <mergeCell ref="A29:H29"/>
  </mergeCells>
  <printOptions horizontalCentered="1" verticalCentered="1"/>
  <pageMargins left="0.31496062992125984" right="0.31496062992125984" top="0.35433070866141736" bottom="0.31496062992125984" header="0.51181102362204722" footer="0.51181102362204722"/>
  <pageSetup paperSize="9" scale="95" orientation="landscape" horizontalDpi="4294967295" verticalDpi="4294967292"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DDEFA-EFC3-4A6A-84A0-EFE662FB5A87}">
  <dimension ref="A1:R50"/>
  <sheetViews>
    <sheetView showGridLines="0" zoomScale="90" zoomScaleNormal="90" zoomScaleSheetLayoutView="75" workbookViewId="0">
      <selection activeCell="I30" sqref="I30:J31"/>
    </sheetView>
  </sheetViews>
  <sheetFormatPr defaultColWidth="8.85546875" defaultRowHeight="12.75"/>
  <cols>
    <col min="1" max="1" width="17" style="2784" customWidth="1"/>
    <col min="2" max="2" width="21.28515625" style="2784" customWidth="1"/>
    <col min="3" max="4" width="12.28515625" style="2784" customWidth="1"/>
    <col min="5" max="5" width="13.42578125" style="2784" customWidth="1"/>
    <col min="6" max="8" width="12.28515625" style="2784" customWidth="1"/>
    <col min="9" max="9" width="13" style="2784" customWidth="1"/>
    <col min="10" max="12" width="12.28515625" style="2784" customWidth="1"/>
    <col min="13" max="13" width="9.140625" style="2784" customWidth="1"/>
    <col min="14" max="256" width="8.85546875" style="2784"/>
    <col min="257" max="257" width="17" style="2784" customWidth="1"/>
    <col min="258" max="258" width="21.28515625" style="2784" customWidth="1"/>
    <col min="259" max="260" width="12.28515625" style="2784" customWidth="1"/>
    <col min="261" max="261" width="13.42578125" style="2784" customWidth="1"/>
    <col min="262" max="264" width="12.28515625" style="2784" customWidth="1"/>
    <col min="265" max="265" width="13" style="2784" customWidth="1"/>
    <col min="266" max="268" width="12.28515625" style="2784" customWidth="1"/>
    <col min="269" max="269" width="9.140625" style="2784" customWidth="1"/>
    <col min="270" max="512" width="8.85546875" style="2784"/>
    <col min="513" max="513" width="17" style="2784" customWidth="1"/>
    <col min="514" max="514" width="21.28515625" style="2784" customWidth="1"/>
    <col min="515" max="516" width="12.28515625" style="2784" customWidth="1"/>
    <col min="517" max="517" width="13.42578125" style="2784" customWidth="1"/>
    <col min="518" max="520" width="12.28515625" style="2784" customWidth="1"/>
    <col min="521" max="521" width="13" style="2784" customWidth="1"/>
    <col min="522" max="524" width="12.28515625" style="2784" customWidth="1"/>
    <col min="525" max="525" width="9.140625" style="2784" customWidth="1"/>
    <col min="526" max="768" width="8.85546875" style="2784"/>
    <col min="769" max="769" width="17" style="2784" customWidth="1"/>
    <col min="770" max="770" width="21.28515625" style="2784" customWidth="1"/>
    <col min="771" max="772" width="12.28515625" style="2784" customWidth="1"/>
    <col min="773" max="773" width="13.42578125" style="2784" customWidth="1"/>
    <col min="774" max="776" width="12.28515625" style="2784" customWidth="1"/>
    <col min="777" max="777" width="13" style="2784" customWidth="1"/>
    <col min="778" max="780" width="12.28515625" style="2784" customWidth="1"/>
    <col min="781" max="781" width="9.140625" style="2784" customWidth="1"/>
    <col min="782" max="1024" width="8.85546875" style="2784"/>
    <col min="1025" max="1025" width="17" style="2784" customWidth="1"/>
    <col min="1026" max="1026" width="21.28515625" style="2784" customWidth="1"/>
    <col min="1027" max="1028" width="12.28515625" style="2784" customWidth="1"/>
    <col min="1029" max="1029" width="13.42578125" style="2784" customWidth="1"/>
    <col min="1030" max="1032" width="12.28515625" style="2784" customWidth="1"/>
    <col min="1033" max="1033" width="13" style="2784" customWidth="1"/>
    <col min="1034" max="1036" width="12.28515625" style="2784" customWidth="1"/>
    <col min="1037" max="1037" width="9.140625" style="2784" customWidth="1"/>
    <col min="1038" max="1280" width="8.85546875" style="2784"/>
    <col min="1281" max="1281" width="17" style="2784" customWidth="1"/>
    <col min="1282" max="1282" width="21.28515625" style="2784" customWidth="1"/>
    <col min="1283" max="1284" width="12.28515625" style="2784" customWidth="1"/>
    <col min="1285" max="1285" width="13.42578125" style="2784" customWidth="1"/>
    <col min="1286" max="1288" width="12.28515625" style="2784" customWidth="1"/>
    <col min="1289" max="1289" width="13" style="2784" customWidth="1"/>
    <col min="1290" max="1292" width="12.28515625" style="2784" customWidth="1"/>
    <col min="1293" max="1293" width="9.140625" style="2784" customWidth="1"/>
    <col min="1294" max="1536" width="8.85546875" style="2784"/>
    <col min="1537" max="1537" width="17" style="2784" customWidth="1"/>
    <col min="1538" max="1538" width="21.28515625" style="2784" customWidth="1"/>
    <col min="1539" max="1540" width="12.28515625" style="2784" customWidth="1"/>
    <col min="1541" max="1541" width="13.42578125" style="2784" customWidth="1"/>
    <col min="1542" max="1544" width="12.28515625" style="2784" customWidth="1"/>
    <col min="1545" max="1545" width="13" style="2784" customWidth="1"/>
    <col min="1546" max="1548" width="12.28515625" style="2784" customWidth="1"/>
    <col min="1549" max="1549" width="9.140625" style="2784" customWidth="1"/>
    <col min="1550" max="1792" width="8.85546875" style="2784"/>
    <col min="1793" max="1793" width="17" style="2784" customWidth="1"/>
    <col min="1794" max="1794" width="21.28515625" style="2784" customWidth="1"/>
    <col min="1795" max="1796" width="12.28515625" style="2784" customWidth="1"/>
    <col min="1797" max="1797" width="13.42578125" style="2784" customWidth="1"/>
    <col min="1798" max="1800" width="12.28515625" style="2784" customWidth="1"/>
    <col min="1801" max="1801" width="13" style="2784" customWidth="1"/>
    <col min="1802" max="1804" width="12.28515625" style="2784" customWidth="1"/>
    <col min="1805" max="1805" width="9.140625" style="2784" customWidth="1"/>
    <col min="1806" max="2048" width="8.85546875" style="2784"/>
    <col min="2049" max="2049" width="17" style="2784" customWidth="1"/>
    <col min="2050" max="2050" width="21.28515625" style="2784" customWidth="1"/>
    <col min="2051" max="2052" width="12.28515625" style="2784" customWidth="1"/>
    <col min="2053" max="2053" width="13.42578125" style="2784" customWidth="1"/>
    <col min="2054" max="2056" width="12.28515625" style="2784" customWidth="1"/>
    <col min="2057" max="2057" width="13" style="2784" customWidth="1"/>
    <col min="2058" max="2060" width="12.28515625" style="2784" customWidth="1"/>
    <col min="2061" max="2061" width="9.140625" style="2784" customWidth="1"/>
    <col min="2062" max="2304" width="8.85546875" style="2784"/>
    <col min="2305" max="2305" width="17" style="2784" customWidth="1"/>
    <col min="2306" max="2306" width="21.28515625" style="2784" customWidth="1"/>
    <col min="2307" max="2308" width="12.28515625" style="2784" customWidth="1"/>
    <col min="2309" max="2309" width="13.42578125" style="2784" customWidth="1"/>
    <col min="2310" max="2312" width="12.28515625" style="2784" customWidth="1"/>
    <col min="2313" max="2313" width="13" style="2784" customWidth="1"/>
    <col min="2314" max="2316" width="12.28515625" style="2784" customWidth="1"/>
    <col min="2317" max="2317" width="9.140625" style="2784" customWidth="1"/>
    <col min="2318" max="2560" width="8.85546875" style="2784"/>
    <col min="2561" max="2561" width="17" style="2784" customWidth="1"/>
    <col min="2562" max="2562" width="21.28515625" style="2784" customWidth="1"/>
    <col min="2563" max="2564" width="12.28515625" style="2784" customWidth="1"/>
    <col min="2565" max="2565" width="13.42578125" style="2784" customWidth="1"/>
    <col min="2566" max="2568" width="12.28515625" style="2784" customWidth="1"/>
    <col min="2569" max="2569" width="13" style="2784" customWidth="1"/>
    <col min="2570" max="2572" width="12.28515625" style="2784" customWidth="1"/>
    <col min="2573" max="2573" width="9.140625" style="2784" customWidth="1"/>
    <col min="2574" max="2816" width="8.85546875" style="2784"/>
    <col min="2817" max="2817" width="17" style="2784" customWidth="1"/>
    <col min="2818" max="2818" width="21.28515625" style="2784" customWidth="1"/>
    <col min="2819" max="2820" width="12.28515625" style="2784" customWidth="1"/>
    <col min="2821" max="2821" width="13.42578125" style="2784" customWidth="1"/>
    <col min="2822" max="2824" width="12.28515625" style="2784" customWidth="1"/>
    <col min="2825" max="2825" width="13" style="2784" customWidth="1"/>
    <col min="2826" max="2828" width="12.28515625" style="2784" customWidth="1"/>
    <col min="2829" max="2829" width="9.140625" style="2784" customWidth="1"/>
    <col min="2830" max="3072" width="8.85546875" style="2784"/>
    <col min="3073" max="3073" width="17" style="2784" customWidth="1"/>
    <col min="3074" max="3074" width="21.28515625" style="2784" customWidth="1"/>
    <col min="3075" max="3076" width="12.28515625" style="2784" customWidth="1"/>
    <col min="3077" max="3077" width="13.42578125" style="2784" customWidth="1"/>
    <col min="3078" max="3080" width="12.28515625" style="2784" customWidth="1"/>
    <col min="3081" max="3081" width="13" style="2784" customWidth="1"/>
    <col min="3082" max="3084" width="12.28515625" style="2784" customWidth="1"/>
    <col min="3085" max="3085" width="9.140625" style="2784" customWidth="1"/>
    <col min="3086" max="3328" width="8.85546875" style="2784"/>
    <col min="3329" max="3329" width="17" style="2784" customWidth="1"/>
    <col min="3330" max="3330" width="21.28515625" style="2784" customWidth="1"/>
    <col min="3331" max="3332" width="12.28515625" style="2784" customWidth="1"/>
    <col min="3333" max="3333" width="13.42578125" style="2784" customWidth="1"/>
    <col min="3334" max="3336" width="12.28515625" style="2784" customWidth="1"/>
    <col min="3337" max="3337" width="13" style="2784" customWidth="1"/>
    <col min="3338" max="3340" width="12.28515625" style="2784" customWidth="1"/>
    <col min="3341" max="3341" width="9.140625" style="2784" customWidth="1"/>
    <col min="3342" max="3584" width="8.85546875" style="2784"/>
    <col min="3585" max="3585" width="17" style="2784" customWidth="1"/>
    <col min="3586" max="3586" width="21.28515625" style="2784" customWidth="1"/>
    <col min="3587" max="3588" width="12.28515625" style="2784" customWidth="1"/>
    <col min="3589" max="3589" width="13.42578125" style="2784" customWidth="1"/>
    <col min="3590" max="3592" width="12.28515625" style="2784" customWidth="1"/>
    <col min="3593" max="3593" width="13" style="2784" customWidth="1"/>
    <col min="3594" max="3596" width="12.28515625" style="2784" customWidth="1"/>
    <col min="3597" max="3597" width="9.140625" style="2784" customWidth="1"/>
    <col min="3598" max="3840" width="8.85546875" style="2784"/>
    <col min="3841" max="3841" width="17" style="2784" customWidth="1"/>
    <col min="3842" max="3842" width="21.28515625" style="2784" customWidth="1"/>
    <col min="3843" max="3844" width="12.28515625" style="2784" customWidth="1"/>
    <col min="3845" max="3845" width="13.42578125" style="2784" customWidth="1"/>
    <col min="3846" max="3848" width="12.28515625" style="2784" customWidth="1"/>
    <col min="3849" max="3849" width="13" style="2784" customWidth="1"/>
    <col min="3850" max="3852" width="12.28515625" style="2784" customWidth="1"/>
    <col min="3853" max="3853" width="9.140625" style="2784" customWidth="1"/>
    <col min="3854" max="4096" width="8.85546875" style="2784"/>
    <col min="4097" max="4097" width="17" style="2784" customWidth="1"/>
    <col min="4098" max="4098" width="21.28515625" style="2784" customWidth="1"/>
    <col min="4099" max="4100" width="12.28515625" style="2784" customWidth="1"/>
    <col min="4101" max="4101" width="13.42578125" style="2784" customWidth="1"/>
    <col min="4102" max="4104" width="12.28515625" style="2784" customWidth="1"/>
    <col min="4105" max="4105" width="13" style="2784" customWidth="1"/>
    <col min="4106" max="4108" width="12.28515625" style="2784" customWidth="1"/>
    <col min="4109" max="4109" width="9.140625" style="2784" customWidth="1"/>
    <col min="4110" max="4352" width="8.85546875" style="2784"/>
    <col min="4353" max="4353" width="17" style="2784" customWidth="1"/>
    <col min="4354" max="4354" width="21.28515625" style="2784" customWidth="1"/>
    <col min="4355" max="4356" width="12.28515625" style="2784" customWidth="1"/>
    <col min="4357" max="4357" width="13.42578125" style="2784" customWidth="1"/>
    <col min="4358" max="4360" width="12.28515625" style="2784" customWidth="1"/>
    <col min="4361" max="4361" width="13" style="2784" customWidth="1"/>
    <col min="4362" max="4364" width="12.28515625" style="2784" customWidth="1"/>
    <col min="4365" max="4365" width="9.140625" style="2784" customWidth="1"/>
    <col min="4366" max="4608" width="8.85546875" style="2784"/>
    <col min="4609" max="4609" width="17" style="2784" customWidth="1"/>
    <col min="4610" max="4610" width="21.28515625" style="2784" customWidth="1"/>
    <col min="4611" max="4612" width="12.28515625" style="2784" customWidth="1"/>
    <col min="4613" max="4613" width="13.42578125" style="2784" customWidth="1"/>
    <col min="4614" max="4616" width="12.28515625" style="2784" customWidth="1"/>
    <col min="4617" max="4617" width="13" style="2784" customWidth="1"/>
    <col min="4618" max="4620" width="12.28515625" style="2784" customWidth="1"/>
    <col min="4621" max="4621" width="9.140625" style="2784" customWidth="1"/>
    <col min="4622" max="4864" width="8.85546875" style="2784"/>
    <col min="4865" max="4865" width="17" style="2784" customWidth="1"/>
    <col min="4866" max="4866" width="21.28515625" style="2784" customWidth="1"/>
    <col min="4867" max="4868" width="12.28515625" style="2784" customWidth="1"/>
    <col min="4869" max="4869" width="13.42578125" style="2784" customWidth="1"/>
    <col min="4870" max="4872" width="12.28515625" style="2784" customWidth="1"/>
    <col min="4873" max="4873" width="13" style="2784" customWidth="1"/>
    <col min="4874" max="4876" width="12.28515625" style="2784" customWidth="1"/>
    <col min="4877" max="4877" width="9.140625" style="2784" customWidth="1"/>
    <col min="4878" max="5120" width="8.85546875" style="2784"/>
    <col min="5121" max="5121" width="17" style="2784" customWidth="1"/>
    <col min="5122" max="5122" width="21.28515625" style="2784" customWidth="1"/>
    <col min="5123" max="5124" width="12.28515625" style="2784" customWidth="1"/>
    <col min="5125" max="5125" width="13.42578125" style="2784" customWidth="1"/>
    <col min="5126" max="5128" width="12.28515625" style="2784" customWidth="1"/>
    <col min="5129" max="5129" width="13" style="2784" customWidth="1"/>
    <col min="5130" max="5132" width="12.28515625" style="2784" customWidth="1"/>
    <col min="5133" max="5133" width="9.140625" style="2784" customWidth="1"/>
    <col min="5134" max="5376" width="8.85546875" style="2784"/>
    <col min="5377" max="5377" width="17" style="2784" customWidth="1"/>
    <col min="5378" max="5378" width="21.28515625" style="2784" customWidth="1"/>
    <col min="5379" max="5380" width="12.28515625" style="2784" customWidth="1"/>
    <col min="5381" max="5381" width="13.42578125" style="2784" customWidth="1"/>
    <col min="5382" max="5384" width="12.28515625" style="2784" customWidth="1"/>
    <col min="5385" max="5385" width="13" style="2784" customWidth="1"/>
    <col min="5386" max="5388" width="12.28515625" style="2784" customWidth="1"/>
    <col min="5389" max="5389" width="9.140625" style="2784" customWidth="1"/>
    <col min="5390" max="5632" width="8.85546875" style="2784"/>
    <col min="5633" max="5633" width="17" style="2784" customWidth="1"/>
    <col min="5634" max="5634" width="21.28515625" style="2784" customWidth="1"/>
    <col min="5635" max="5636" width="12.28515625" style="2784" customWidth="1"/>
    <col min="5637" max="5637" width="13.42578125" style="2784" customWidth="1"/>
    <col min="5638" max="5640" width="12.28515625" style="2784" customWidth="1"/>
    <col min="5641" max="5641" width="13" style="2784" customWidth="1"/>
    <col min="5642" max="5644" width="12.28515625" style="2784" customWidth="1"/>
    <col min="5645" max="5645" width="9.140625" style="2784" customWidth="1"/>
    <col min="5646" max="5888" width="8.85546875" style="2784"/>
    <col min="5889" max="5889" width="17" style="2784" customWidth="1"/>
    <col min="5890" max="5890" width="21.28515625" style="2784" customWidth="1"/>
    <col min="5891" max="5892" width="12.28515625" style="2784" customWidth="1"/>
    <col min="5893" max="5893" width="13.42578125" style="2784" customWidth="1"/>
    <col min="5894" max="5896" width="12.28515625" style="2784" customWidth="1"/>
    <col min="5897" max="5897" width="13" style="2784" customWidth="1"/>
    <col min="5898" max="5900" width="12.28515625" style="2784" customWidth="1"/>
    <col min="5901" max="5901" width="9.140625" style="2784" customWidth="1"/>
    <col min="5902" max="6144" width="8.85546875" style="2784"/>
    <col min="6145" max="6145" width="17" style="2784" customWidth="1"/>
    <col min="6146" max="6146" width="21.28515625" style="2784" customWidth="1"/>
    <col min="6147" max="6148" width="12.28515625" style="2784" customWidth="1"/>
    <col min="6149" max="6149" width="13.42578125" style="2784" customWidth="1"/>
    <col min="6150" max="6152" width="12.28515625" style="2784" customWidth="1"/>
    <col min="6153" max="6153" width="13" style="2784" customWidth="1"/>
    <col min="6154" max="6156" width="12.28515625" style="2784" customWidth="1"/>
    <col min="6157" max="6157" width="9.140625" style="2784" customWidth="1"/>
    <col min="6158" max="6400" width="8.85546875" style="2784"/>
    <col min="6401" max="6401" width="17" style="2784" customWidth="1"/>
    <col min="6402" max="6402" width="21.28515625" style="2784" customWidth="1"/>
    <col min="6403" max="6404" width="12.28515625" style="2784" customWidth="1"/>
    <col min="6405" max="6405" width="13.42578125" style="2784" customWidth="1"/>
    <col min="6406" max="6408" width="12.28515625" style="2784" customWidth="1"/>
    <col min="6409" max="6409" width="13" style="2784" customWidth="1"/>
    <col min="6410" max="6412" width="12.28515625" style="2784" customWidth="1"/>
    <col min="6413" max="6413" width="9.140625" style="2784" customWidth="1"/>
    <col min="6414" max="6656" width="8.85546875" style="2784"/>
    <col min="6657" max="6657" width="17" style="2784" customWidth="1"/>
    <col min="6658" max="6658" width="21.28515625" style="2784" customWidth="1"/>
    <col min="6659" max="6660" width="12.28515625" style="2784" customWidth="1"/>
    <col min="6661" max="6661" width="13.42578125" style="2784" customWidth="1"/>
    <col min="6662" max="6664" width="12.28515625" style="2784" customWidth="1"/>
    <col min="6665" max="6665" width="13" style="2784" customWidth="1"/>
    <col min="6666" max="6668" width="12.28515625" style="2784" customWidth="1"/>
    <col min="6669" max="6669" width="9.140625" style="2784" customWidth="1"/>
    <col min="6670" max="6912" width="8.85546875" style="2784"/>
    <col min="6913" max="6913" width="17" style="2784" customWidth="1"/>
    <col min="6914" max="6914" width="21.28515625" style="2784" customWidth="1"/>
    <col min="6915" max="6916" width="12.28515625" style="2784" customWidth="1"/>
    <col min="6917" max="6917" width="13.42578125" style="2784" customWidth="1"/>
    <col min="6918" max="6920" width="12.28515625" style="2784" customWidth="1"/>
    <col min="6921" max="6921" width="13" style="2784" customWidth="1"/>
    <col min="6922" max="6924" width="12.28515625" style="2784" customWidth="1"/>
    <col min="6925" max="6925" width="9.140625" style="2784" customWidth="1"/>
    <col min="6926" max="7168" width="8.85546875" style="2784"/>
    <col min="7169" max="7169" width="17" style="2784" customWidth="1"/>
    <col min="7170" max="7170" width="21.28515625" style="2784" customWidth="1"/>
    <col min="7171" max="7172" width="12.28515625" style="2784" customWidth="1"/>
    <col min="7173" max="7173" width="13.42578125" style="2784" customWidth="1"/>
    <col min="7174" max="7176" width="12.28515625" style="2784" customWidth="1"/>
    <col min="7177" max="7177" width="13" style="2784" customWidth="1"/>
    <col min="7178" max="7180" width="12.28515625" style="2784" customWidth="1"/>
    <col min="7181" max="7181" width="9.140625" style="2784" customWidth="1"/>
    <col min="7182" max="7424" width="8.85546875" style="2784"/>
    <col min="7425" max="7425" width="17" style="2784" customWidth="1"/>
    <col min="7426" max="7426" width="21.28515625" style="2784" customWidth="1"/>
    <col min="7427" max="7428" width="12.28515625" style="2784" customWidth="1"/>
    <col min="7429" max="7429" width="13.42578125" style="2784" customWidth="1"/>
    <col min="7430" max="7432" width="12.28515625" style="2784" customWidth="1"/>
    <col min="7433" max="7433" width="13" style="2784" customWidth="1"/>
    <col min="7434" max="7436" width="12.28515625" style="2784" customWidth="1"/>
    <col min="7437" max="7437" width="9.140625" style="2784" customWidth="1"/>
    <col min="7438" max="7680" width="8.85546875" style="2784"/>
    <col min="7681" max="7681" width="17" style="2784" customWidth="1"/>
    <col min="7682" max="7682" width="21.28515625" style="2784" customWidth="1"/>
    <col min="7683" max="7684" width="12.28515625" style="2784" customWidth="1"/>
    <col min="7685" max="7685" width="13.42578125" style="2784" customWidth="1"/>
    <col min="7686" max="7688" width="12.28515625" style="2784" customWidth="1"/>
    <col min="7689" max="7689" width="13" style="2784" customWidth="1"/>
    <col min="7690" max="7692" width="12.28515625" style="2784" customWidth="1"/>
    <col min="7693" max="7693" width="9.140625" style="2784" customWidth="1"/>
    <col min="7694" max="7936" width="8.85546875" style="2784"/>
    <col min="7937" max="7937" width="17" style="2784" customWidth="1"/>
    <col min="7938" max="7938" width="21.28515625" style="2784" customWidth="1"/>
    <col min="7939" max="7940" width="12.28515625" style="2784" customWidth="1"/>
    <col min="7941" max="7941" width="13.42578125" style="2784" customWidth="1"/>
    <col min="7942" max="7944" width="12.28515625" style="2784" customWidth="1"/>
    <col min="7945" max="7945" width="13" style="2784" customWidth="1"/>
    <col min="7946" max="7948" width="12.28515625" style="2784" customWidth="1"/>
    <col min="7949" max="7949" width="9.140625" style="2784" customWidth="1"/>
    <col min="7950" max="8192" width="8.85546875" style="2784"/>
    <col min="8193" max="8193" width="17" style="2784" customWidth="1"/>
    <col min="8194" max="8194" width="21.28515625" style="2784" customWidth="1"/>
    <col min="8195" max="8196" width="12.28515625" style="2784" customWidth="1"/>
    <col min="8197" max="8197" width="13.42578125" style="2784" customWidth="1"/>
    <col min="8198" max="8200" width="12.28515625" style="2784" customWidth="1"/>
    <col min="8201" max="8201" width="13" style="2784" customWidth="1"/>
    <col min="8202" max="8204" width="12.28515625" style="2784" customWidth="1"/>
    <col min="8205" max="8205" width="9.140625" style="2784" customWidth="1"/>
    <col min="8206" max="8448" width="8.85546875" style="2784"/>
    <col min="8449" max="8449" width="17" style="2784" customWidth="1"/>
    <col min="8450" max="8450" width="21.28515625" style="2784" customWidth="1"/>
    <col min="8451" max="8452" width="12.28515625" style="2784" customWidth="1"/>
    <col min="8453" max="8453" width="13.42578125" style="2784" customWidth="1"/>
    <col min="8454" max="8456" width="12.28515625" style="2784" customWidth="1"/>
    <col min="8457" max="8457" width="13" style="2784" customWidth="1"/>
    <col min="8458" max="8460" width="12.28515625" style="2784" customWidth="1"/>
    <col min="8461" max="8461" width="9.140625" style="2784" customWidth="1"/>
    <col min="8462" max="8704" width="8.85546875" style="2784"/>
    <col min="8705" max="8705" width="17" style="2784" customWidth="1"/>
    <col min="8706" max="8706" width="21.28515625" style="2784" customWidth="1"/>
    <col min="8707" max="8708" width="12.28515625" style="2784" customWidth="1"/>
    <col min="8709" max="8709" width="13.42578125" style="2784" customWidth="1"/>
    <col min="8710" max="8712" width="12.28515625" style="2784" customWidth="1"/>
    <col min="8713" max="8713" width="13" style="2784" customWidth="1"/>
    <col min="8714" max="8716" width="12.28515625" style="2784" customWidth="1"/>
    <col min="8717" max="8717" width="9.140625" style="2784" customWidth="1"/>
    <col min="8718" max="8960" width="8.85546875" style="2784"/>
    <col min="8961" max="8961" width="17" style="2784" customWidth="1"/>
    <col min="8962" max="8962" width="21.28515625" style="2784" customWidth="1"/>
    <col min="8963" max="8964" width="12.28515625" style="2784" customWidth="1"/>
    <col min="8965" max="8965" width="13.42578125" style="2784" customWidth="1"/>
    <col min="8966" max="8968" width="12.28515625" style="2784" customWidth="1"/>
    <col min="8969" max="8969" width="13" style="2784" customWidth="1"/>
    <col min="8970" max="8972" width="12.28515625" style="2784" customWidth="1"/>
    <col min="8973" max="8973" width="9.140625" style="2784" customWidth="1"/>
    <col min="8974" max="9216" width="8.85546875" style="2784"/>
    <col min="9217" max="9217" width="17" style="2784" customWidth="1"/>
    <col min="9218" max="9218" width="21.28515625" style="2784" customWidth="1"/>
    <col min="9219" max="9220" width="12.28515625" style="2784" customWidth="1"/>
    <col min="9221" max="9221" width="13.42578125" style="2784" customWidth="1"/>
    <col min="9222" max="9224" width="12.28515625" style="2784" customWidth="1"/>
    <col min="9225" max="9225" width="13" style="2784" customWidth="1"/>
    <col min="9226" max="9228" width="12.28515625" style="2784" customWidth="1"/>
    <col min="9229" max="9229" width="9.140625" style="2784" customWidth="1"/>
    <col min="9230" max="9472" width="8.85546875" style="2784"/>
    <col min="9473" max="9473" width="17" style="2784" customWidth="1"/>
    <col min="9474" max="9474" width="21.28515625" style="2784" customWidth="1"/>
    <col min="9475" max="9476" width="12.28515625" style="2784" customWidth="1"/>
    <col min="9477" max="9477" width="13.42578125" style="2784" customWidth="1"/>
    <col min="9478" max="9480" width="12.28515625" style="2784" customWidth="1"/>
    <col min="9481" max="9481" width="13" style="2784" customWidth="1"/>
    <col min="9482" max="9484" width="12.28515625" style="2784" customWidth="1"/>
    <col min="9485" max="9485" width="9.140625" style="2784" customWidth="1"/>
    <col min="9486" max="9728" width="8.85546875" style="2784"/>
    <col min="9729" max="9729" width="17" style="2784" customWidth="1"/>
    <col min="9730" max="9730" width="21.28515625" style="2784" customWidth="1"/>
    <col min="9731" max="9732" width="12.28515625" style="2784" customWidth="1"/>
    <col min="9733" max="9733" width="13.42578125" style="2784" customWidth="1"/>
    <col min="9734" max="9736" width="12.28515625" style="2784" customWidth="1"/>
    <col min="9737" max="9737" width="13" style="2784" customWidth="1"/>
    <col min="9738" max="9740" width="12.28515625" style="2784" customWidth="1"/>
    <col min="9741" max="9741" width="9.140625" style="2784" customWidth="1"/>
    <col min="9742" max="9984" width="8.85546875" style="2784"/>
    <col min="9985" max="9985" width="17" style="2784" customWidth="1"/>
    <col min="9986" max="9986" width="21.28515625" style="2784" customWidth="1"/>
    <col min="9987" max="9988" width="12.28515625" style="2784" customWidth="1"/>
    <col min="9989" max="9989" width="13.42578125" style="2784" customWidth="1"/>
    <col min="9990" max="9992" width="12.28515625" style="2784" customWidth="1"/>
    <col min="9993" max="9993" width="13" style="2784" customWidth="1"/>
    <col min="9994" max="9996" width="12.28515625" style="2784" customWidth="1"/>
    <col min="9997" max="9997" width="9.140625" style="2784" customWidth="1"/>
    <col min="9998" max="10240" width="8.85546875" style="2784"/>
    <col min="10241" max="10241" width="17" style="2784" customWidth="1"/>
    <col min="10242" max="10242" width="21.28515625" style="2784" customWidth="1"/>
    <col min="10243" max="10244" width="12.28515625" style="2784" customWidth="1"/>
    <col min="10245" max="10245" width="13.42578125" style="2784" customWidth="1"/>
    <col min="10246" max="10248" width="12.28515625" style="2784" customWidth="1"/>
    <col min="10249" max="10249" width="13" style="2784" customWidth="1"/>
    <col min="10250" max="10252" width="12.28515625" style="2784" customWidth="1"/>
    <col min="10253" max="10253" width="9.140625" style="2784" customWidth="1"/>
    <col min="10254" max="10496" width="8.85546875" style="2784"/>
    <col min="10497" max="10497" width="17" style="2784" customWidth="1"/>
    <col min="10498" max="10498" width="21.28515625" style="2784" customWidth="1"/>
    <col min="10499" max="10500" width="12.28515625" style="2784" customWidth="1"/>
    <col min="10501" max="10501" width="13.42578125" style="2784" customWidth="1"/>
    <col min="10502" max="10504" width="12.28515625" style="2784" customWidth="1"/>
    <col min="10505" max="10505" width="13" style="2784" customWidth="1"/>
    <col min="10506" max="10508" width="12.28515625" style="2784" customWidth="1"/>
    <col min="10509" max="10509" width="9.140625" style="2784" customWidth="1"/>
    <col min="10510" max="10752" width="8.85546875" style="2784"/>
    <col min="10753" max="10753" width="17" style="2784" customWidth="1"/>
    <col min="10754" max="10754" width="21.28515625" style="2784" customWidth="1"/>
    <col min="10755" max="10756" width="12.28515625" style="2784" customWidth="1"/>
    <col min="10757" max="10757" width="13.42578125" style="2784" customWidth="1"/>
    <col min="10758" max="10760" width="12.28515625" style="2784" customWidth="1"/>
    <col min="10761" max="10761" width="13" style="2784" customWidth="1"/>
    <col min="10762" max="10764" width="12.28515625" style="2784" customWidth="1"/>
    <col min="10765" max="10765" width="9.140625" style="2784" customWidth="1"/>
    <col min="10766" max="11008" width="8.85546875" style="2784"/>
    <col min="11009" max="11009" width="17" style="2784" customWidth="1"/>
    <col min="11010" max="11010" width="21.28515625" style="2784" customWidth="1"/>
    <col min="11011" max="11012" width="12.28515625" style="2784" customWidth="1"/>
    <col min="11013" max="11013" width="13.42578125" style="2784" customWidth="1"/>
    <col min="11014" max="11016" width="12.28515625" style="2784" customWidth="1"/>
    <col min="11017" max="11017" width="13" style="2784" customWidth="1"/>
    <col min="11018" max="11020" width="12.28515625" style="2784" customWidth="1"/>
    <col min="11021" max="11021" width="9.140625" style="2784" customWidth="1"/>
    <col min="11022" max="11264" width="8.85546875" style="2784"/>
    <col min="11265" max="11265" width="17" style="2784" customWidth="1"/>
    <col min="11266" max="11266" width="21.28515625" style="2784" customWidth="1"/>
    <col min="11267" max="11268" width="12.28515625" style="2784" customWidth="1"/>
    <col min="11269" max="11269" width="13.42578125" style="2784" customWidth="1"/>
    <col min="11270" max="11272" width="12.28515625" style="2784" customWidth="1"/>
    <col min="11273" max="11273" width="13" style="2784" customWidth="1"/>
    <col min="11274" max="11276" width="12.28515625" style="2784" customWidth="1"/>
    <col min="11277" max="11277" width="9.140625" style="2784" customWidth="1"/>
    <col min="11278" max="11520" width="8.85546875" style="2784"/>
    <col min="11521" max="11521" width="17" style="2784" customWidth="1"/>
    <col min="11522" max="11522" width="21.28515625" style="2784" customWidth="1"/>
    <col min="11523" max="11524" width="12.28515625" style="2784" customWidth="1"/>
    <col min="11525" max="11525" width="13.42578125" style="2784" customWidth="1"/>
    <col min="11526" max="11528" width="12.28515625" style="2784" customWidth="1"/>
    <col min="11529" max="11529" width="13" style="2784" customWidth="1"/>
    <col min="11530" max="11532" width="12.28515625" style="2784" customWidth="1"/>
    <col min="11533" max="11533" width="9.140625" style="2784" customWidth="1"/>
    <col min="11534" max="11776" width="8.85546875" style="2784"/>
    <col min="11777" max="11777" width="17" style="2784" customWidth="1"/>
    <col min="11778" max="11778" width="21.28515625" style="2784" customWidth="1"/>
    <col min="11779" max="11780" width="12.28515625" style="2784" customWidth="1"/>
    <col min="11781" max="11781" width="13.42578125" style="2784" customWidth="1"/>
    <col min="11782" max="11784" width="12.28515625" style="2784" customWidth="1"/>
    <col min="11785" max="11785" width="13" style="2784" customWidth="1"/>
    <col min="11786" max="11788" width="12.28515625" style="2784" customWidth="1"/>
    <col min="11789" max="11789" width="9.140625" style="2784" customWidth="1"/>
    <col min="11790" max="12032" width="8.85546875" style="2784"/>
    <col min="12033" max="12033" width="17" style="2784" customWidth="1"/>
    <col min="12034" max="12034" width="21.28515625" style="2784" customWidth="1"/>
    <col min="12035" max="12036" width="12.28515625" style="2784" customWidth="1"/>
    <col min="12037" max="12037" width="13.42578125" style="2784" customWidth="1"/>
    <col min="12038" max="12040" width="12.28515625" style="2784" customWidth="1"/>
    <col min="12041" max="12041" width="13" style="2784" customWidth="1"/>
    <col min="12042" max="12044" width="12.28515625" style="2784" customWidth="1"/>
    <col min="12045" max="12045" width="9.140625" style="2784" customWidth="1"/>
    <col min="12046" max="12288" width="8.85546875" style="2784"/>
    <col min="12289" max="12289" width="17" style="2784" customWidth="1"/>
    <col min="12290" max="12290" width="21.28515625" style="2784" customWidth="1"/>
    <col min="12291" max="12292" width="12.28515625" style="2784" customWidth="1"/>
    <col min="12293" max="12293" width="13.42578125" style="2784" customWidth="1"/>
    <col min="12294" max="12296" width="12.28515625" style="2784" customWidth="1"/>
    <col min="12297" max="12297" width="13" style="2784" customWidth="1"/>
    <col min="12298" max="12300" width="12.28515625" style="2784" customWidth="1"/>
    <col min="12301" max="12301" width="9.140625" style="2784" customWidth="1"/>
    <col min="12302" max="12544" width="8.85546875" style="2784"/>
    <col min="12545" max="12545" width="17" style="2784" customWidth="1"/>
    <col min="12546" max="12546" width="21.28515625" style="2784" customWidth="1"/>
    <col min="12547" max="12548" width="12.28515625" style="2784" customWidth="1"/>
    <col min="12549" max="12549" width="13.42578125" style="2784" customWidth="1"/>
    <col min="12550" max="12552" width="12.28515625" style="2784" customWidth="1"/>
    <col min="12553" max="12553" width="13" style="2784" customWidth="1"/>
    <col min="12554" max="12556" width="12.28515625" style="2784" customWidth="1"/>
    <col min="12557" max="12557" width="9.140625" style="2784" customWidth="1"/>
    <col min="12558" max="12800" width="8.85546875" style="2784"/>
    <col min="12801" max="12801" width="17" style="2784" customWidth="1"/>
    <col min="12802" max="12802" width="21.28515625" style="2784" customWidth="1"/>
    <col min="12803" max="12804" width="12.28515625" style="2784" customWidth="1"/>
    <col min="12805" max="12805" width="13.42578125" style="2784" customWidth="1"/>
    <col min="12806" max="12808" width="12.28515625" style="2784" customWidth="1"/>
    <col min="12809" max="12809" width="13" style="2784" customWidth="1"/>
    <col min="12810" max="12812" width="12.28515625" style="2784" customWidth="1"/>
    <col min="12813" max="12813" width="9.140625" style="2784" customWidth="1"/>
    <col min="12814" max="13056" width="8.85546875" style="2784"/>
    <col min="13057" max="13057" width="17" style="2784" customWidth="1"/>
    <col min="13058" max="13058" width="21.28515625" style="2784" customWidth="1"/>
    <col min="13059" max="13060" width="12.28515625" style="2784" customWidth="1"/>
    <col min="13061" max="13061" width="13.42578125" style="2784" customWidth="1"/>
    <col min="13062" max="13064" width="12.28515625" style="2784" customWidth="1"/>
    <col min="13065" max="13065" width="13" style="2784" customWidth="1"/>
    <col min="13066" max="13068" width="12.28515625" style="2784" customWidth="1"/>
    <col min="13069" max="13069" width="9.140625" style="2784" customWidth="1"/>
    <col min="13070" max="13312" width="8.85546875" style="2784"/>
    <col min="13313" max="13313" width="17" style="2784" customWidth="1"/>
    <col min="13314" max="13314" width="21.28515625" style="2784" customWidth="1"/>
    <col min="13315" max="13316" width="12.28515625" style="2784" customWidth="1"/>
    <col min="13317" max="13317" width="13.42578125" style="2784" customWidth="1"/>
    <col min="13318" max="13320" width="12.28515625" style="2784" customWidth="1"/>
    <col min="13321" max="13321" width="13" style="2784" customWidth="1"/>
    <col min="13322" max="13324" width="12.28515625" style="2784" customWidth="1"/>
    <col min="13325" max="13325" width="9.140625" style="2784" customWidth="1"/>
    <col min="13326" max="13568" width="8.85546875" style="2784"/>
    <col min="13569" max="13569" width="17" style="2784" customWidth="1"/>
    <col min="13570" max="13570" width="21.28515625" style="2784" customWidth="1"/>
    <col min="13571" max="13572" width="12.28515625" style="2784" customWidth="1"/>
    <col min="13573" max="13573" width="13.42578125" style="2784" customWidth="1"/>
    <col min="13574" max="13576" width="12.28515625" style="2784" customWidth="1"/>
    <col min="13577" max="13577" width="13" style="2784" customWidth="1"/>
    <col min="13578" max="13580" width="12.28515625" style="2784" customWidth="1"/>
    <col min="13581" max="13581" width="9.140625" style="2784" customWidth="1"/>
    <col min="13582" max="13824" width="8.85546875" style="2784"/>
    <col min="13825" max="13825" width="17" style="2784" customWidth="1"/>
    <col min="13826" max="13826" width="21.28515625" style="2784" customWidth="1"/>
    <col min="13827" max="13828" width="12.28515625" style="2784" customWidth="1"/>
    <col min="13829" max="13829" width="13.42578125" style="2784" customWidth="1"/>
    <col min="13830" max="13832" width="12.28515625" style="2784" customWidth="1"/>
    <col min="13833" max="13833" width="13" style="2784" customWidth="1"/>
    <col min="13834" max="13836" width="12.28515625" style="2784" customWidth="1"/>
    <col min="13837" max="13837" width="9.140625" style="2784" customWidth="1"/>
    <col min="13838" max="14080" width="8.85546875" style="2784"/>
    <col min="14081" max="14081" width="17" style="2784" customWidth="1"/>
    <col min="14082" max="14082" width="21.28515625" style="2784" customWidth="1"/>
    <col min="14083" max="14084" width="12.28515625" style="2784" customWidth="1"/>
    <col min="14085" max="14085" width="13.42578125" style="2784" customWidth="1"/>
    <col min="14086" max="14088" width="12.28515625" style="2784" customWidth="1"/>
    <col min="14089" max="14089" width="13" style="2784" customWidth="1"/>
    <col min="14090" max="14092" width="12.28515625" style="2784" customWidth="1"/>
    <col min="14093" max="14093" width="9.140625" style="2784" customWidth="1"/>
    <col min="14094" max="14336" width="8.85546875" style="2784"/>
    <col min="14337" max="14337" width="17" style="2784" customWidth="1"/>
    <col min="14338" max="14338" width="21.28515625" style="2784" customWidth="1"/>
    <col min="14339" max="14340" width="12.28515625" style="2784" customWidth="1"/>
    <col min="14341" max="14341" width="13.42578125" style="2784" customWidth="1"/>
    <col min="14342" max="14344" width="12.28515625" style="2784" customWidth="1"/>
    <col min="14345" max="14345" width="13" style="2784" customWidth="1"/>
    <col min="14346" max="14348" width="12.28515625" style="2784" customWidth="1"/>
    <col min="14349" max="14349" width="9.140625" style="2784" customWidth="1"/>
    <col min="14350" max="14592" width="8.85546875" style="2784"/>
    <col min="14593" max="14593" width="17" style="2784" customWidth="1"/>
    <col min="14594" max="14594" width="21.28515625" style="2784" customWidth="1"/>
    <col min="14595" max="14596" width="12.28515625" style="2784" customWidth="1"/>
    <col min="14597" max="14597" width="13.42578125" style="2784" customWidth="1"/>
    <col min="14598" max="14600" width="12.28515625" style="2784" customWidth="1"/>
    <col min="14601" max="14601" width="13" style="2784" customWidth="1"/>
    <col min="14602" max="14604" width="12.28515625" style="2784" customWidth="1"/>
    <col min="14605" max="14605" width="9.140625" style="2784" customWidth="1"/>
    <col min="14606" max="14848" width="8.85546875" style="2784"/>
    <col min="14849" max="14849" width="17" style="2784" customWidth="1"/>
    <col min="14850" max="14850" width="21.28515625" style="2784" customWidth="1"/>
    <col min="14851" max="14852" width="12.28515625" style="2784" customWidth="1"/>
    <col min="14853" max="14853" width="13.42578125" style="2784" customWidth="1"/>
    <col min="14854" max="14856" width="12.28515625" style="2784" customWidth="1"/>
    <col min="14857" max="14857" width="13" style="2784" customWidth="1"/>
    <col min="14858" max="14860" width="12.28515625" style="2784" customWidth="1"/>
    <col min="14861" max="14861" width="9.140625" style="2784" customWidth="1"/>
    <col min="14862" max="15104" width="8.85546875" style="2784"/>
    <col min="15105" max="15105" width="17" style="2784" customWidth="1"/>
    <col min="15106" max="15106" width="21.28515625" style="2784" customWidth="1"/>
    <col min="15107" max="15108" width="12.28515625" style="2784" customWidth="1"/>
    <col min="15109" max="15109" width="13.42578125" style="2784" customWidth="1"/>
    <col min="15110" max="15112" width="12.28515625" style="2784" customWidth="1"/>
    <col min="15113" max="15113" width="13" style="2784" customWidth="1"/>
    <col min="15114" max="15116" width="12.28515625" style="2784" customWidth="1"/>
    <col min="15117" max="15117" width="9.140625" style="2784" customWidth="1"/>
    <col min="15118" max="15360" width="8.85546875" style="2784"/>
    <col min="15361" max="15361" width="17" style="2784" customWidth="1"/>
    <col min="15362" max="15362" width="21.28515625" style="2784" customWidth="1"/>
    <col min="15363" max="15364" width="12.28515625" style="2784" customWidth="1"/>
    <col min="15365" max="15365" width="13.42578125" style="2784" customWidth="1"/>
    <col min="15366" max="15368" width="12.28515625" style="2784" customWidth="1"/>
    <col min="15369" max="15369" width="13" style="2784" customWidth="1"/>
    <col min="15370" max="15372" width="12.28515625" style="2784" customWidth="1"/>
    <col min="15373" max="15373" width="9.140625" style="2784" customWidth="1"/>
    <col min="15374" max="15616" width="8.85546875" style="2784"/>
    <col min="15617" max="15617" width="17" style="2784" customWidth="1"/>
    <col min="15618" max="15618" width="21.28515625" style="2784" customWidth="1"/>
    <col min="15619" max="15620" width="12.28515625" style="2784" customWidth="1"/>
    <col min="15621" max="15621" width="13.42578125" style="2784" customWidth="1"/>
    <col min="15622" max="15624" width="12.28515625" style="2784" customWidth="1"/>
    <col min="15625" max="15625" width="13" style="2784" customWidth="1"/>
    <col min="15626" max="15628" width="12.28515625" style="2784" customWidth="1"/>
    <col min="15629" max="15629" width="9.140625" style="2784" customWidth="1"/>
    <col min="15630" max="15872" width="8.85546875" style="2784"/>
    <col min="15873" max="15873" width="17" style="2784" customWidth="1"/>
    <col min="15874" max="15874" width="21.28515625" style="2784" customWidth="1"/>
    <col min="15875" max="15876" width="12.28515625" style="2784" customWidth="1"/>
    <col min="15877" max="15877" width="13.42578125" style="2784" customWidth="1"/>
    <col min="15878" max="15880" width="12.28515625" style="2784" customWidth="1"/>
    <col min="15881" max="15881" width="13" style="2784" customWidth="1"/>
    <col min="15882" max="15884" width="12.28515625" style="2784" customWidth="1"/>
    <col min="15885" max="15885" width="9.140625" style="2784" customWidth="1"/>
    <col min="15886" max="16128" width="8.85546875" style="2784"/>
    <col min="16129" max="16129" width="17" style="2784" customWidth="1"/>
    <col min="16130" max="16130" width="21.28515625" style="2784" customWidth="1"/>
    <col min="16131" max="16132" width="12.28515625" style="2784" customWidth="1"/>
    <col min="16133" max="16133" width="13.42578125" style="2784" customWidth="1"/>
    <col min="16134" max="16136" width="12.28515625" style="2784" customWidth="1"/>
    <col min="16137" max="16137" width="13" style="2784" customWidth="1"/>
    <col min="16138" max="16140" width="12.28515625" style="2784" customWidth="1"/>
    <col min="16141" max="16141" width="9.140625" style="2784" customWidth="1"/>
    <col min="16142" max="16384" width="8.85546875" style="2784"/>
  </cols>
  <sheetData>
    <row r="1" spans="1:18" ht="20.100000000000001" customHeight="1">
      <c r="A1" s="5227" t="s">
        <v>2370</v>
      </c>
      <c r="B1" s="5227"/>
      <c r="C1" s="5227"/>
      <c r="D1" s="5227"/>
      <c r="E1" s="5227"/>
      <c r="F1" s="5227"/>
      <c r="G1" s="5227"/>
      <c r="H1" s="5227"/>
      <c r="I1" s="5227"/>
      <c r="J1" s="5227"/>
      <c r="K1" s="5227"/>
      <c r="L1" s="5227"/>
    </row>
    <row r="2" spans="1:18" ht="20.100000000000001" customHeight="1">
      <c r="A2" s="5228" t="s">
        <v>2371</v>
      </c>
      <c r="B2" s="5228"/>
      <c r="C2" s="5228"/>
      <c r="D2" s="5228"/>
      <c r="E2" s="5228"/>
      <c r="F2" s="5228"/>
      <c r="G2" s="5228"/>
      <c r="H2" s="5228"/>
      <c r="I2" s="5228"/>
      <c r="J2" s="5228"/>
      <c r="K2" s="5228"/>
      <c r="L2" s="5228"/>
    </row>
    <row r="3" spans="1:18" ht="15.75">
      <c r="A3" s="2556" t="s">
        <v>2372</v>
      </c>
      <c r="B3" s="2556" t="s">
        <v>169</v>
      </c>
      <c r="C3" s="2556"/>
      <c r="D3" s="2556"/>
      <c r="E3" s="2556"/>
      <c r="F3" s="2556" t="s">
        <v>169</v>
      </c>
      <c r="G3" s="2556"/>
      <c r="H3" s="2556"/>
      <c r="I3" s="2556"/>
      <c r="J3" s="2556"/>
      <c r="K3" s="2785"/>
      <c r="L3" s="2785" t="s">
        <v>2373</v>
      </c>
    </row>
    <row r="4" spans="1:18" ht="17.100000000000001" customHeight="1">
      <c r="A4" s="2786"/>
      <c r="B4" s="2787"/>
      <c r="C4" s="2788">
        <v>1431</v>
      </c>
      <c r="D4" s="2789"/>
      <c r="E4" s="2788">
        <v>1432</v>
      </c>
      <c r="F4" s="2789"/>
      <c r="G4" s="2788">
        <v>1433</v>
      </c>
      <c r="H4" s="2789"/>
      <c r="I4" s="2788">
        <v>1434</v>
      </c>
      <c r="J4" s="2789"/>
      <c r="K4" s="2788">
        <v>1435</v>
      </c>
      <c r="L4" s="2789"/>
    </row>
    <row r="5" spans="1:18" ht="17.100000000000001" customHeight="1">
      <c r="A5" s="2790"/>
      <c r="B5" s="2791"/>
      <c r="C5" s="2670" t="s">
        <v>2374</v>
      </c>
      <c r="D5" s="2670" t="s">
        <v>2375</v>
      </c>
      <c r="E5" s="2670" t="s">
        <v>2374</v>
      </c>
      <c r="F5" s="2670" t="s">
        <v>2375</v>
      </c>
      <c r="G5" s="2670" t="s">
        <v>2374</v>
      </c>
      <c r="H5" s="2670" t="s">
        <v>2375</v>
      </c>
      <c r="I5" s="2670" t="s">
        <v>2374</v>
      </c>
      <c r="J5" s="2670" t="s">
        <v>2375</v>
      </c>
      <c r="K5" s="2670" t="s">
        <v>2374</v>
      </c>
      <c r="L5" s="2670" t="s">
        <v>2375</v>
      </c>
    </row>
    <row r="6" spans="1:18" ht="17.100000000000001" customHeight="1">
      <c r="A6" s="2684" t="s">
        <v>50</v>
      </c>
      <c r="B6" s="2685" t="s">
        <v>148</v>
      </c>
      <c r="C6" s="2674" t="s">
        <v>2376</v>
      </c>
      <c r="D6" s="2674" t="s">
        <v>2377</v>
      </c>
      <c r="E6" s="2674" t="s">
        <v>2376</v>
      </c>
      <c r="F6" s="2674" t="s">
        <v>2377</v>
      </c>
      <c r="G6" s="2674" t="s">
        <v>2376</v>
      </c>
      <c r="H6" s="2674" t="s">
        <v>2377</v>
      </c>
      <c r="I6" s="2674" t="s">
        <v>2376</v>
      </c>
      <c r="J6" s="2674" t="s">
        <v>2377</v>
      </c>
      <c r="K6" s="2674" t="s">
        <v>2376</v>
      </c>
      <c r="L6" s="2674" t="s">
        <v>2377</v>
      </c>
    </row>
    <row r="7" spans="1:18" ht="16.5" customHeight="1">
      <c r="A7" s="2792"/>
      <c r="B7" s="2793"/>
      <c r="C7" s="2794" t="s">
        <v>2378</v>
      </c>
      <c r="D7" s="2794" t="s">
        <v>2379</v>
      </c>
      <c r="E7" s="2794" t="s">
        <v>2378</v>
      </c>
      <c r="F7" s="2794" t="s">
        <v>2379</v>
      </c>
      <c r="G7" s="2794" t="s">
        <v>2378</v>
      </c>
      <c r="H7" s="2794" t="s">
        <v>2379</v>
      </c>
      <c r="I7" s="2794" t="s">
        <v>2378</v>
      </c>
      <c r="J7" s="2794" t="s">
        <v>2379</v>
      </c>
      <c r="K7" s="2794" t="s">
        <v>2378</v>
      </c>
      <c r="L7" s="2794" t="s">
        <v>2379</v>
      </c>
    </row>
    <row r="8" spans="1:18" s="2801" customFormat="1" ht="18" customHeight="1">
      <c r="A8" s="2795" t="s">
        <v>275</v>
      </c>
      <c r="B8" s="2796" t="s">
        <v>56</v>
      </c>
      <c r="C8" s="2797">
        <v>9758418</v>
      </c>
      <c r="D8" s="2798">
        <v>2095110</v>
      </c>
      <c r="E8" s="2799">
        <v>8903738</v>
      </c>
      <c r="F8" s="2799">
        <v>2018553</v>
      </c>
      <c r="G8" s="2800">
        <v>8228669</v>
      </c>
      <c r="H8" s="2800">
        <v>2055591</v>
      </c>
      <c r="I8" s="2800">
        <v>8642852</v>
      </c>
      <c r="J8" s="2800">
        <v>2020371</v>
      </c>
      <c r="K8" s="2800">
        <v>7764529</v>
      </c>
      <c r="L8" s="2800">
        <v>2417730</v>
      </c>
      <c r="Q8" s="2802"/>
      <c r="R8" s="2802"/>
    </row>
    <row r="9" spans="1:18" s="2801" customFormat="1" ht="18" customHeight="1">
      <c r="A9" s="2795" t="s">
        <v>642</v>
      </c>
      <c r="B9" s="2796" t="s">
        <v>58</v>
      </c>
      <c r="C9" s="2803">
        <v>3481769</v>
      </c>
      <c r="D9" s="2804">
        <v>563017</v>
      </c>
      <c r="E9" s="2799">
        <v>3699231</v>
      </c>
      <c r="F9" s="2799">
        <v>641312</v>
      </c>
      <c r="G9" s="2800">
        <v>3775111</v>
      </c>
      <c r="H9" s="2800">
        <v>715652</v>
      </c>
      <c r="I9" s="2800">
        <v>3889362</v>
      </c>
      <c r="J9" s="2800">
        <v>718688</v>
      </c>
      <c r="K9" s="2800">
        <v>3545906</v>
      </c>
      <c r="L9" s="2800">
        <v>825155</v>
      </c>
      <c r="Q9" s="2802"/>
      <c r="R9" s="2802"/>
    </row>
    <row r="10" spans="1:18" s="2801" customFormat="1" ht="18" customHeight="1">
      <c r="A10" s="2795" t="s">
        <v>276</v>
      </c>
      <c r="B10" s="2796" t="s">
        <v>60</v>
      </c>
      <c r="C10" s="2803">
        <v>2366562</v>
      </c>
      <c r="D10" s="2804">
        <v>751828</v>
      </c>
      <c r="E10" s="2799">
        <v>2482461</v>
      </c>
      <c r="F10" s="2799">
        <v>780452</v>
      </c>
      <c r="G10" s="2800">
        <v>2422475</v>
      </c>
      <c r="H10" s="2800">
        <v>773623</v>
      </c>
      <c r="I10" s="2800">
        <v>2400435</v>
      </c>
      <c r="J10" s="2800">
        <v>758268</v>
      </c>
      <c r="K10" s="2800">
        <v>2477967</v>
      </c>
      <c r="L10" s="2800">
        <v>765941</v>
      </c>
      <c r="Q10" s="2802"/>
      <c r="R10" s="2802"/>
    </row>
    <row r="11" spans="1:18" s="2801" customFormat="1" ht="18" customHeight="1">
      <c r="A11" s="2795" t="s">
        <v>277</v>
      </c>
      <c r="B11" s="2796" t="s">
        <v>62</v>
      </c>
      <c r="C11" s="2803">
        <v>2568969</v>
      </c>
      <c r="D11" s="2804">
        <v>581226</v>
      </c>
      <c r="E11" s="2799">
        <v>2597766</v>
      </c>
      <c r="F11" s="2799">
        <v>610075</v>
      </c>
      <c r="G11" s="2800">
        <v>2510996</v>
      </c>
      <c r="H11" s="2800">
        <v>618017</v>
      </c>
      <c r="I11" s="2800">
        <v>2414375</v>
      </c>
      <c r="J11" s="2800">
        <v>655397</v>
      </c>
      <c r="K11" s="2800">
        <v>2262414</v>
      </c>
      <c r="L11" s="2800">
        <v>636703</v>
      </c>
      <c r="Q11" s="2802"/>
      <c r="R11" s="2802"/>
    </row>
    <row r="12" spans="1:18" s="2801" customFormat="1" ht="18" customHeight="1">
      <c r="A12" s="2795" t="s">
        <v>278</v>
      </c>
      <c r="B12" s="2796" t="s">
        <v>64</v>
      </c>
      <c r="C12" s="2803">
        <v>4977779</v>
      </c>
      <c r="D12" s="2804">
        <v>809062</v>
      </c>
      <c r="E12" s="2799">
        <v>5373368</v>
      </c>
      <c r="F12" s="2799">
        <v>775311</v>
      </c>
      <c r="G12" s="2800">
        <v>5612757</v>
      </c>
      <c r="H12" s="2800">
        <v>821942</v>
      </c>
      <c r="I12" s="2800">
        <v>5357326</v>
      </c>
      <c r="J12" s="2800">
        <v>864369</v>
      </c>
      <c r="K12" s="2800">
        <v>5224898</v>
      </c>
      <c r="L12" s="2800">
        <v>876705</v>
      </c>
      <c r="Q12" s="2802"/>
      <c r="R12" s="2802"/>
    </row>
    <row r="13" spans="1:18" s="2801" customFormat="1" ht="18" customHeight="1">
      <c r="A13" s="2795" t="s">
        <v>279</v>
      </c>
      <c r="B13" s="2796" t="s">
        <v>66</v>
      </c>
      <c r="C13" s="2803">
        <v>3653435</v>
      </c>
      <c r="D13" s="2804">
        <v>1030351</v>
      </c>
      <c r="E13" s="2799">
        <v>3526482</v>
      </c>
      <c r="F13" s="2799">
        <v>1005995</v>
      </c>
      <c r="G13" s="2800">
        <v>3481977</v>
      </c>
      <c r="H13" s="2800">
        <v>991758</v>
      </c>
      <c r="I13" s="2800">
        <v>3490273</v>
      </c>
      <c r="J13" s="2800">
        <v>982150</v>
      </c>
      <c r="K13" s="2800">
        <v>3336733</v>
      </c>
      <c r="L13" s="2800">
        <v>986949</v>
      </c>
      <c r="Q13" s="2802"/>
      <c r="R13" s="2802"/>
    </row>
    <row r="14" spans="1:18" s="2801" customFormat="1" ht="18" customHeight="1">
      <c r="A14" s="2795" t="s">
        <v>280</v>
      </c>
      <c r="B14" s="2796" t="s">
        <v>68</v>
      </c>
      <c r="C14" s="2803">
        <v>2824278</v>
      </c>
      <c r="D14" s="2804">
        <v>968193</v>
      </c>
      <c r="E14" s="2799">
        <v>2952587</v>
      </c>
      <c r="F14" s="2799">
        <v>1109709</v>
      </c>
      <c r="G14" s="2800">
        <v>2984594</v>
      </c>
      <c r="H14" s="2800">
        <v>1272453</v>
      </c>
      <c r="I14" s="2800">
        <v>2949505</v>
      </c>
      <c r="J14" s="2800">
        <v>1125891</v>
      </c>
      <c r="K14" s="2800">
        <v>3066499</v>
      </c>
      <c r="L14" s="2800">
        <v>1199170</v>
      </c>
      <c r="Q14" s="2802"/>
      <c r="R14" s="2802"/>
    </row>
    <row r="15" spans="1:18" s="2801" customFormat="1" ht="18" customHeight="1">
      <c r="A15" s="2795" t="s">
        <v>281</v>
      </c>
      <c r="B15" s="2796" t="s">
        <v>70</v>
      </c>
      <c r="C15" s="2803">
        <v>3023941</v>
      </c>
      <c r="D15" s="2804">
        <v>396264</v>
      </c>
      <c r="E15" s="2799">
        <v>2999263</v>
      </c>
      <c r="F15" s="2799">
        <v>464254</v>
      </c>
      <c r="G15" s="2800">
        <v>2988618</v>
      </c>
      <c r="H15" s="2800">
        <v>450075</v>
      </c>
      <c r="I15" s="2800">
        <v>2953845</v>
      </c>
      <c r="J15" s="2800">
        <v>452885</v>
      </c>
      <c r="K15" s="2800">
        <v>3040033</v>
      </c>
      <c r="L15" s="2800">
        <v>451476</v>
      </c>
      <c r="Q15" s="2802"/>
      <c r="R15" s="2802"/>
    </row>
    <row r="16" spans="1:18" s="2801" customFormat="1" ht="18" customHeight="1">
      <c r="A16" s="2795" t="s">
        <v>282</v>
      </c>
      <c r="B16" s="2796" t="s">
        <v>72</v>
      </c>
      <c r="C16" s="2803">
        <v>1323030</v>
      </c>
      <c r="D16" s="2804">
        <v>168206</v>
      </c>
      <c r="E16" s="2799">
        <v>1299260</v>
      </c>
      <c r="F16" s="2799">
        <v>169847</v>
      </c>
      <c r="G16" s="2800">
        <v>1313746</v>
      </c>
      <c r="H16" s="2800">
        <v>195566</v>
      </c>
      <c r="I16" s="2800">
        <v>1181765</v>
      </c>
      <c r="J16" s="2800">
        <v>183362</v>
      </c>
      <c r="K16" s="2800">
        <v>1099278</v>
      </c>
      <c r="L16" s="2800">
        <v>189460</v>
      </c>
      <c r="Q16" s="2802"/>
      <c r="R16" s="2802"/>
    </row>
    <row r="17" spans="1:18" s="2801" customFormat="1" ht="18" customHeight="1">
      <c r="A17" s="2795" t="s">
        <v>283</v>
      </c>
      <c r="B17" s="2796" t="s">
        <v>74</v>
      </c>
      <c r="C17" s="2803">
        <v>4002009</v>
      </c>
      <c r="D17" s="2804">
        <v>815835</v>
      </c>
      <c r="E17" s="2799">
        <v>3793674</v>
      </c>
      <c r="F17" s="2799">
        <v>791767</v>
      </c>
      <c r="G17" s="2800">
        <v>3810091</v>
      </c>
      <c r="H17" s="2800">
        <v>746076</v>
      </c>
      <c r="I17" s="2800">
        <v>3651286</v>
      </c>
      <c r="J17" s="2800">
        <v>725915</v>
      </c>
      <c r="K17" s="2800">
        <v>3425472</v>
      </c>
      <c r="L17" s="2800">
        <v>735991</v>
      </c>
      <c r="Q17" s="2802"/>
      <c r="R17" s="2802"/>
    </row>
    <row r="18" spans="1:18" s="2801" customFormat="1" ht="18" customHeight="1">
      <c r="A18" s="2795" t="s">
        <v>162</v>
      </c>
      <c r="B18" s="2796" t="s">
        <v>76</v>
      </c>
      <c r="C18" s="2803">
        <v>1473997</v>
      </c>
      <c r="D18" s="2804">
        <v>219780</v>
      </c>
      <c r="E18" s="2799">
        <v>1462821</v>
      </c>
      <c r="F18" s="2799">
        <v>210887</v>
      </c>
      <c r="G18" s="2800">
        <v>1378214</v>
      </c>
      <c r="H18" s="2800">
        <v>217564</v>
      </c>
      <c r="I18" s="2800">
        <v>1328997</v>
      </c>
      <c r="J18" s="2800">
        <v>221551</v>
      </c>
      <c r="K18" s="2800">
        <v>1340043</v>
      </c>
      <c r="L18" s="2800">
        <v>219552</v>
      </c>
      <c r="Q18" s="2802"/>
      <c r="R18" s="2802"/>
    </row>
    <row r="19" spans="1:18" s="2801" customFormat="1" ht="18" customHeight="1">
      <c r="A19" s="2795" t="s">
        <v>284</v>
      </c>
      <c r="B19" s="2796" t="s">
        <v>78</v>
      </c>
      <c r="C19" s="2803">
        <v>1628799</v>
      </c>
      <c r="D19" s="2804">
        <v>498585</v>
      </c>
      <c r="E19" s="2799">
        <v>1646187</v>
      </c>
      <c r="F19" s="2799">
        <v>407333</v>
      </c>
      <c r="G19" s="2800">
        <v>1495459</v>
      </c>
      <c r="H19" s="2800">
        <v>431251</v>
      </c>
      <c r="I19" s="2800">
        <v>1573697</v>
      </c>
      <c r="J19" s="2800">
        <v>394699</v>
      </c>
      <c r="K19" s="2800">
        <v>1615035</v>
      </c>
      <c r="L19" s="2800">
        <v>412970</v>
      </c>
      <c r="Q19" s="2805"/>
      <c r="R19" s="2802"/>
    </row>
    <row r="20" spans="1:18" s="2801" customFormat="1" ht="18" customHeight="1">
      <c r="A20" s="2795" t="s">
        <v>79</v>
      </c>
      <c r="B20" s="2796" t="s">
        <v>80</v>
      </c>
      <c r="C20" s="2803">
        <v>1915686</v>
      </c>
      <c r="D20" s="2804">
        <v>285991</v>
      </c>
      <c r="E20" s="2799">
        <v>1884235</v>
      </c>
      <c r="F20" s="2799">
        <v>285659</v>
      </c>
      <c r="G20" s="2800">
        <v>1871058</v>
      </c>
      <c r="H20" s="2800">
        <v>286851</v>
      </c>
      <c r="I20" s="2800">
        <v>1850826</v>
      </c>
      <c r="J20" s="2800">
        <v>300485</v>
      </c>
      <c r="K20" s="2800">
        <v>1787530</v>
      </c>
      <c r="L20" s="2800">
        <v>293663</v>
      </c>
      <c r="Q20" s="2802"/>
      <c r="R20" s="2802"/>
    </row>
    <row r="21" spans="1:18" s="2801" customFormat="1" ht="18" customHeight="1">
      <c r="A21" s="2795" t="s">
        <v>285</v>
      </c>
      <c r="B21" s="2796" t="s">
        <v>82</v>
      </c>
      <c r="C21" s="2803">
        <v>1257006</v>
      </c>
      <c r="D21" s="2804">
        <v>358265</v>
      </c>
      <c r="E21" s="2799">
        <v>1139123</v>
      </c>
      <c r="F21" s="2799">
        <v>280217</v>
      </c>
      <c r="G21" s="2800">
        <v>1045640</v>
      </c>
      <c r="H21" s="2800">
        <v>274547</v>
      </c>
      <c r="I21" s="2800">
        <v>1106966</v>
      </c>
      <c r="J21" s="2800">
        <v>181112</v>
      </c>
      <c r="K21" s="2800">
        <v>1083591</v>
      </c>
      <c r="L21" s="2800">
        <v>227826</v>
      </c>
      <c r="Q21" s="2802"/>
      <c r="R21" s="2802"/>
    </row>
    <row r="22" spans="1:18" s="2801" customFormat="1" ht="18" customHeight="1">
      <c r="A22" s="2795" t="s">
        <v>83</v>
      </c>
      <c r="B22" s="2796" t="s">
        <v>84</v>
      </c>
      <c r="C22" s="2803">
        <v>4779445</v>
      </c>
      <c r="D22" s="2804">
        <v>738175</v>
      </c>
      <c r="E22" s="2799">
        <v>4837901</v>
      </c>
      <c r="F22" s="2799">
        <v>791328</v>
      </c>
      <c r="G22" s="2800">
        <v>4854023</v>
      </c>
      <c r="H22" s="2800">
        <v>759140</v>
      </c>
      <c r="I22" s="2800">
        <v>4744798</v>
      </c>
      <c r="J22" s="2800">
        <v>728306</v>
      </c>
      <c r="K22" s="2800">
        <v>4685220</v>
      </c>
      <c r="L22" s="2800">
        <v>743718</v>
      </c>
      <c r="Q22" s="2802"/>
      <c r="R22" s="2802"/>
    </row>
    <row r="23" spans="1:18" s="2801" customFormat="1" ht="18" customHeight="1">
      <c r="A23" s="2795" t="s">
        <v>287</v>
      </c>
      <c r="B23" s="2796" t="s">
        <v>330</v>
      </c>
      <c r="C23" s="2803">
        <v>1696102</v>
      </c>
      <c r="D23" s="2804">
        <v>309873</v>
      </c>
      <c r="E23" s="2799">
        <v>1727113</v>
      </c>
      <c r="F23" s="2799">
        <v>289396</v>
      </c>
      <c r="G23" s="2800">
        <v>1667481</v>
      </c>
      <c r="H23" s="2800">
        <v>273632</v>
      </c>
      <c r="I23" s="2800">
        <v>1579744</v>
      </c>
      <c r="J23" s="2800">
        <v>304347</v>
      </c>
      <c r="K23" s="2800">
        <v>1527741</v>
      </c>
      <c r="L23" s="2800">
        <v>288984</v>
      </c>
      <c r="Q23" s="2806"/>
      <c r="R23" s="2802"/>
    </row>
    <row r="24" spans="1:18" s="2801" customFormat="1" ht="18" customHeight="1">
      <c r="A24" s="2795" t="s">
        <v>288</v>
      </c>
      <c r="B24" s="2796" t="s">
        <v>2352</v>
      </c>
      <c r="C24" s="2803">
        <v>1764796</v>
      </c>
      <c r="D24" s="2804">
        <v>432243</v>
      </c>
      <c r="E24" s="2799">
        <v>1681402</v>
      </c>
      <c r="F24" s="2799">
        <v>437939</v>
      </c>
      <c r="G24" s="2800">
        <v>1763419</v>
      </c>
      <c r="H24" s="2800">
        <v>402597</v>
      </c>
      <c r="I24" s="2800">
        <v>1698591</v>
      </c>
      <c r="J24" s="2800">
        <v>405183</v>
      </c>
      <c r="K24" s="2800">
        <v>1632973</v>
      </c>
      <c r="L24" s="2800">
        <v>403886</v>
      </c>
      <c r="Q24" s="2802"/>
      <c r="R24" s="2802"/>
    </row>
    <row r="25" spans="1:18" s="2801" customFormat="1" ht="18" customHeight="1">
      <c r="A25" s="2795" t="s">
        <v>289</v>
      </c>
      <c r="B25" s="2796" t="s">
        <v>90</v>
      </c>
      <c r="C25" s="2807">
        <v>947613</v>
      </c>
      <c r="D25" s="2804">
        <v>232322</v>
      </c>
      <c r="E25" s="2799">
        <v>978423</v>
      </c>
      <c r="F25" s="2799">
        <v>209323</v>
      </c>
      <c r="G25" s="2800">
        <v>891092</v>
      </c>
      <c r="H25" s="2800">
        <v>201401</v>
      </c>
      <c r="I25" s="2800">
        <v>882607</v>
      </c>
      <c r="J25" s="2800">
        <v>217085</v>
      </c>
      <c r="K25" s="2800">
        <v>919671</v>
      </c>
      <c r="L25" s="2800">
        <v>209242</v>
      </c>
      <c r="Q25" s="2802"/>
      <c r="R25" s="2802"/>
    </row>
    <row r="26" spans="1:18" s="2801" customFormat="1" ht="18" customHeight="1" thickBot="1">
      <c r="A26" s="2808" t="s">
        <v>290</v>
      </c>
      <c r="B26" s="2809" t="s">
        <v>92</v>
      </c>
      <c r="C26" s="2803">
        <v>320478</v>
      </c>
      <c r="D26" s="2810">
        <v>119041</v>
      </c>
      <c r="E26" s="2799">
        <v>317009</v>
      </c>
      <c r="F26" s="2799">
        <v>113021</v>
      </c>
      <c r="G26" s="2800">
        <v>326240</v>
      </c>
      <c r="H26" s="2800">
        <v>112863</v>
      </c>
      <c r="I26" s="2800">
        <v>330244</v>
      </c>
      <c r="J26" s="2800">
        <v>115714</v>
      </c>
      <c r="K26" s="2800">
        <v>315448</v>
      </c>
      <c r="L26" s="2800">
        <v>114283</v>
      </c>
      <c r="Q26" s="2802"/>
      <c r="R26" s="2802"/>
    </row>
    <row r="27" spans="1:18" s="2801" customFormat="1" ht="18" customHeight="1" thickBot="1">
      <c r="A27" s="2811" t="s">
        <v>2380</v>
      </c>
      <c r="B27" s="2812" t="s">
        <v>94</v>
      </c>
      <c r="C27" s="2803">
        <v>1188056</v>
      </c>
      <c r="D27" s="2813">
        <v>53645</v>
      </c>
      <c r="E27" s="2799">
        <v>1213118</v>
      </c>
      <c r="F27" s="2799">
        <v>67379</v>
      </c>
      <c r="G27" s="2800">
        <v>1152716</v>
      </c>
      <c r="H27" s="2800">
        <v>71711</v>
      </c>
      <c r="I27" s="2800">
        <v>1161878</v>
      </c>
      <c r="J27" s="2800">
        <v>79549</v>
      </c>
      <c r="K27" s="2800">
        <v>1109224</v>
      </c>
      <c r="L27" s="2800">
        <v>75626</v>
      </c>
      <c r="Q27" s="2802"/>
      <c r="R27" s="2802"/>
    </row>
    <row r="28" spans="1:18" s="2801" customFormat="1" ht="18" customHeight="1">
      <c r="A28" s="2814" t="s">
        <v>291</v>
      </c>
      <c r="B28" s="2815" t="s">
        <v>96</v>
      </c>
      <c r="C28" s="2816">
        <f t="shared" ref="C28:L28" si="0">SUM(C8:C27)</f>
        <v>54952168</v>
      </c>
      <c r="D28" s="2817">
        <f t="shared" si="0"/>
        <v>11427012</v>
      </c>
      <c r="E28" s="2816">
        <f t="shared" si="0"/>
        <v>54515162</v>
      </c>
      <c r="F28" s="2817">
        <f t="shared" si="0"/>
        <v>11459757</v>
      </c>
      <c r="G28" s="2816">
        <f t="shared" si="0"/>
        <v>53574376</v>
      </c>
      <c r="H28" s="2817">
        <f t="shared" si="0"/>
        <v>11672310</v>
      </c>
      <c r="I28" s="2816">
        <f t="shared" si="0"/>
        <v>53189372</v>
      </c>
      <c r="J28" s="2817">
        <f t="shared" si="0"/>
        <v>11435327</v>
      </c>
      <c r="K28" s="2818">
        <f t="shared" si="0"/>
        <v>51260205</v>
      </c>
      <c r="L28" s="2819">
        <f t="shared" si="0"/>
        <v>12075030</v>
      </c>
      <c r="Q28" s="2802"/>
      <c r="R28" s="2802"/>
    </row>
    <row r="29" spans="1:18" s="2801" customFormat="1" ht="18" customHeight="1">
      <c r="A29" s="2820" t="s">
        <v>2381</v>
      </c>
      <c r="B29" s="2821" t="s">
        <v>2382</v>
      </c>
      <c r="C29" s="5229">
        <f>C28+D28</f>
        <v>66379180</v>
      </c>
      <c r="D29" s="5230"/>
      <c r="E29" s="5229">
        <f>E28+F28</f>
        <v>65974919</v>
      </c>
      <c r="F29" s="5230"/>
      <c r="G29" s="5229">
        <f>G28+H28</f>
        <v>65246686</v>
      </c>
      <c r="H29" s="5230"/>
      <c r="I29" s="5229">
        <f>J28+I28</f>
        <v>64624699</v>
      </c>
      <c r="J29" s="5230"/>
      <c r="K29" s="5229">
        <f>K28+L28</f>
        <v>63335235</v>
      </c>
      <c r="L29" s="5230"/>
      <c r="Q29" s="5218"/>
      <c r="R29" s="5218"/>
    </row>
    <row r="30" spans="1:18" s="2801" customFormat="1" ht="18" customHeight="1">
      <c r="A30" s="5219" t="s">
        <v>2383</v>
      </c>
      <c r="B30" s="5220"/>
      <c r="C30" s="5221">
        <v>2.4</v>
      </c>
      <c r="D30" s="5222"/>
      <c r="E30" s="5221">
        <v>2.2999999999999998</v>
      </c>
      <c r="F30" s="5222"/>
      <c r="G30" s="5221">
        <v>2.2000000000000002</v>
      </c>
      <c r="H30" s="5222"/>
      <c r="I30" s="5221">
        <v>2.2000000000000002</v>
      </c>
      <c r="J30" s="5222"/>
      <c r="K30" s="5221">
        <v>2.1</v>
      </c>
      <c r="L30" s="5222"/>
      <c r="O30" s="2822"/>
    </row>
    <row r="31" spans="1:18" s="2801" customFormat="1" ht="18" customHeight="1">
      <c r="A31" s="5225" t="s">
        <v>2384</v>
      </c>
      <c r="B31" s="5226"/>
      <c r="C31" s="5223"/>
      <c r="D31" s="5224"/>
      <c r="E31" s="5223"/>
      <c r="F31" s="5224"/>
      <c r="G31" s="5223"/>
      <c r="H31" s="5224"/>
      <c r="I31" s="5223"/>
      <c r="J31" s="5224"/>
      <c r="K31" s="5223"/>
      <c r="L31" s="5224"/>
    </row>
    <row r="32" spans="1:18">
      <c r="A32" s="2823"/>
      <c r="B32" s="2824"/>
      <c r="F32" s="2825"/>
      <c r="G32" s="2825"/>
      <c r="H32" s="2825"/>
      <c r="I32" s="2825"/>
      <c r="J32" s="2825"/>
      <c r="K32" s="2825"/>
      <c r="L32" s="2826"/>
    </row>
    <row r="33" spans="3:12">
      <c r="L33" s="2826"/>
    </row>
    <row r="34" spans="3:12">
      <c r="C34" s="2825"/>
      <c r="D34" s="2825"/>
      <c r="E34" s="2825"/>
      <c r="F34" s="2825"/>
      <c r="G34" s="2825"/>
      <c r="H34" s="2825"/>
      <c r="I34" s="2825"/>
      <c r="J34" s="2825"/>
    </row>
    <row r="35" spans="3:12">
      <c r="C35" s="2825"/>
      <c r="D35" s="2825"/>
      <c r="E35" s="2825"/>
      <c r="F35" s="2825"/>
      <c r="G35" s="2825"/>
      <c r="H35" s="2825"/>
      <c r="I35" s="2825"/>
      <c r="J35" s="2825"/>
    </row>
    <row r="36" spans="3:12">
      <c r="C36" s="2825"/>
      <c r="D36" s="2825"/>
      <c r="E36" s="2825"/>
      <c r="F36" s="2825"/>
      <c r="G36" s="2825"/>
      <c r="H36" s="2825"/>
      <c r="I36" s="2825"/>
      <c r="J36" s="2825"/>
    </row>
    <row r="37" spans="3:12">
      <c r="C37" s="2825"/>
      <c r="D37" s="2825"/>
      <c r="E37" s="2825"/>
      <c r="F37" s="2825"/>
      <c r="G37" s="2825"/>
      <c r="H37" s="2825"/>
      <c r="I37" s="2825"/>
      <c r="J37" s="2825"/>
    </row>
    <row r="38" spans="3:12">
      <c r="C38" s="2825"/>
      <c r="D38" s="2825"/>
      <c r="E38" s="2825"/>
      <c r="F38" s="2825"/>
      <c r="G38" s="2825"/>
      <c r="H38" s="2825"/>
      <c r="I38" s="2825"/>
      <c r="J38" s="2825"/>
    </row>
    <row r="39" spans="3:12">
      <c r="C39" s="2825"/>
      <c r="D39" s="2825"/>
      <c r="E39" s="2825"/>
      <c r="F39" s="2825"/>
      <c r="G39" s="2825"/>
      <c r="H39" s="2825"/>
      <c r="I39" s="2825"/>
      <c r="J39" s="2825"/>
    </row>
    <row r="40" spans="3:12">
      <c r="C40" s="2825"/>
      <c r="D40" s="2825"/>
      <c r="E40" s="2825"/>
      <c r="F40" s="2825"/>
      <c r="G40" s="2825"/>
      <c r="H40" s="2825"/>
      <c r="I40" s="2825"/>
      <c r="J40" s="2825"/>
    </row>
    <row r="41" spans="3:12">
      <c r="C41" s="2825"/>
      <c r="D41" s="2825"/>
      <c r="E41" s="2825"/>
      <c r="F41" s="2825"/>
      <c r="G41" s="2825"/>
      <c r="H41" s="2825"/>
      <c r="I41" s="2825"/>
      <c r="J41" s="2825"/>
    </row>
    <row r="42" spans="3:12">
      <c r="C42" s="2825"/>
      <c r="D42" s="2825"/>
      <c r="E42" s="2825"/>
      <c r="F42" s="2825"/>
      <c r="G42" s="2825"/>
      <c r="H42" s="2825"/>
      <c r="I42" s="2825"/>
      <c r="J42" s="2825"/>
    </row>
    <row r="43" spans="3:12">
      <c r="C43" s="2825"/>
      <c r="D43" s="2825"/>
      <c r="E43" s="2825"/>
      <c r="F43" s="2825"/>
      <c r="G43" s="2825"/>
      <c r="H43" s="2825"/>
      <c r="I43" s="2825"/>
      <c r="J43" s="2825"/>
    </row>
    <row r="44" spans="3:12">
      <c r="C44" s="2825"/>
      <c r="D44" s="2825"/>
      <c r="E44" s="2825"/>
      <c r="F44" s="2825"/>
      <c r="G44" s="2825"/>
      <c r="H44" s="2825"/>
      <c r="I44" s="2825"/>
      <c r="J44" s="2825"/>
    </row>
    <row r="45" spans="3:12">
      <c r="C45" s="2825"/>
      <c r="D45" s="2825"/>
      <c r="E45" s="2825"/>
      <c r="F45" s="2825"/>
      <c r="G45" s="2825"/>
      <c r="H45" s="2825"/>
      <c r="I45" s="2825"/>
      <c r="J45" s="2825"/>
    </row>
    <row r="46" spans="3:12">
      <c r="C46" s="2825"/>
      <c r="D46" s="2825"/>
      <c r="E46" s="2825"/>
      <c r="F46" s="2825"/>
      <c r="G46" s="2825"/>
      <c r="H46" s="2825"/>
      <c r="I46" s="2825"/>
      <c r="J46" s="2825"/>
    </row>
    <row r="47" spans="3:12">
      <c r="C47" s="2825"/>
      <c r="D47" s="2825"/>
      <c r="E47" s="2825"/>
      <c r="F47" s="2825"/>
      <c r="G47" s="2825"/>
      <c r="H47" s="2825"/>
      <c r="I47" s="2825"/>
      <c r="J47" s="2825"/>
    </row>
    <row r="48" spans="3:12">
      <c r="C48" s="2825"/>
      <c r="D48" s="2825"/>
      <c r="E48" s="2825"/>
      <c r="F48" s="2825"/>
      <c r="G48" s="2825"/>
      <c r="H48" s="2825"/>
      <c r="I48" s="2825"/>
      <c r="J48" s="2825"/>
    </row>
    <row r="49" spans="3:10">
      <c r="C49" s="2825"/>
      <c r="D49" s="2825"/>
      <c r="E49" s="2825"/>
      <c r="F49" s="2825"/>
      <c r="G49" s="2825"/>
      <c r="H49" s="2825"/>
      <c r="I49" s="2825"/>
      <c r="J49" s="2825"/>
    </row>
    <row r="50" spans="3:10">
      <c r="C50" s="2825"/>
      <c r="D50" s="2825"/>
      <c r="E50" s="2825"/>
      <c r="F50" s="2825"/>
      <c r="G50" s="2825"/>
      <c r="H50" s="2825"/>
      <c r="I50" s="2825"/>
      <c r="J50" s="2825"/>
    </row>
  </sheetData>
  <mergeCells count="15">
    <mergeCell ref="A1:L1"/>
    <mergeCell ref="A2:L2"/>
    <mergeCell ref="C29:D29"/>
    <mergeCell ref="E29:F29"/>
    <mergeCell ref="G29:H29"/>
    <mergeCell ref="I29:J29"/>
    <mergeCell ref="K29:L29"/>
    <mergeCell ref="Q29:R29"/>
    <mergeCell ref="A30:B30"/>
    <mergeCell ref="C30:D31"/>
    <mergeCell ref="E30:F31"/>
    <mergeCell ref="G30:H31"/>
    <mergeCell ref="I30:J31"/>
    <mergeCell ref="K30:L31"/>
    <mergeCell ref="A31:B31"/>
  </mergeCells>
  <printOptions horizontalCentered="1" verticalCentered="1"/>
  <pageMargins left="0.39370078740157483" right="0.39370078740157483" top="0.59055118110236227" bottom="0.59055118110236227" header="0.51181102362204722" footer="0.51181102362204722"/>
  <pageSetup paperSize="9" scale="84" orientation="landscape" horizontalDpi="4294967292" verticalDpi="4294967292"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3E9F7-9279-4A94-8DB2-435834A4146A}">
  <dimension ref="A1:H26"/>
  <sheetViews>
    <sheetView showGridLines="0" zoomScale="75" zoomScaleNormal="75" workbookViewId="0">
      <selection activeCell="M29" sqref="M29"/>
    </sheetView>
  </sheetViews>
  <sheetFormatPr defaultRowHeight="15.75"/>
  <cols>
    <col min="1" max="1" width="13.7109375" style="868" customWidth="1"/>
    <col min="2" max="2" width="11.7109375" style="2885" customWidth="1"/>
    <col min="3" max="3" width="14.7109375" style="2885" customWidth="1"/>
    <col min="4" max="4" width="14.140625" style="869" customWidth="1"/>
    <col min="5" max="5" width="22" style="869" customWidth="1"/>
    <col min="6" max="6" width="20.28515625" style="869" bestFit="1" customWidth="1"/>
    <col min="7" max="7" width="16.85546875" style="869" customWidth="1"/>
    <col min="8" max="256" width="9.140625" style="869"/>
    <col min="257" max="257" width="13.7109375" style="869" customWidth="1"/>
    <col min="258" max="258" width="11.7109375" style="869" customWidth="1"/>
    <col min="259" max="259" width="14.7109375" style="869" customWidth="1"/>
    <col min="260" max="260" width="14.140625" style="869" customWidth="1"/>
    <col min="261" max="261" width="22" style="869" customWidth="1"/>
    <col min="262" max="262" width="20.28515625" style="869" bestFit="1" customWidth="1"/>
    <col min="263" max="263" width="16.85546875" style="869" customWidth="1"/>
    <col min="264" max="512" width="9.140625" style="869"/>
    <col min="513" max="513" width="13.7109375" style="869" customWidth="1"/>
    <col min="514" max="514" width="11.7109375" style="869" customWidth="1"/>
    <col min="515" max="515" width="14.7109375" style="869" customWidth="1"/>
    <col min="516" max="516" width="14.140625" style="869" customWidth="1"/>
    <col min="517" max="517" width="22" style="869" customWidth="1"/>
    <col min="518" max="518" width="20.28515625" style="869" bestFit="1" customWidth="1"/>
    <col min="519" max="519" width="16.85546875" style="869" customWidth="1"/>
    <col min="520" max="768" width="9.140625" style="869"/>
    <col min="769" max="769" width="13.7109375" style="869" customWidth="1"/>
    <col min="770" max="770" width="11.7109375" style="869" customWidth="1"/>
    <col min="771" max="771" width="14.7109375" style="869" customWidth="1"/>
    <col min="772" max="772" width="14.140625" style="869" customWidth="1"/>
    <col min="773" max="773" width="22" style="869" customWidth="1"/>
    <col min="774" max="774" width="20.28515625" style="869" bestFit="1" customWidth="1"/>
    <col min="775" max="775" width="16.85546875" style="869" customWidth="1"/>
    <col min="776" max="1024" width="9.140625" style="869"/>
    <col min="1025" max="1025" width="13.7109375" style="869" customWidth="1"/>
    <col min="1026" max="1026" width="11.7109375" style="869" customWidth="1"/>
    <col min="1027" max="1027" width="14.7109375" style="869" customWidth="1"/>
    <col min="1028" max="1028" width="14.140625" style="869" customWidth="1"/>
    <col min="1029" max="1029" width="22" style="869" customWidth="1"/>
    <col min="1030" max="1030" width="20.28515625" style="869" bestFit="1" customWidth="1"/>
    <col min="1031" max="1031" width="16.85546875" style="869" customWidth="1"/>
    <col min="1032" max="1280" width="9.140625" style="869"/>
    <col min="1281" max="1281" width="13.7109375" style="869" customWidth="1"/>
    <col min="1282" max="1282" width="11.7109375" style="869" customWidth="1"/>
    <col min="1283" max="1283" width="14.7109375" style="869" customWidth="1"/>
    <col min="1284" max="1284" width="14.140625" style="869" customWidth="1"/>
    <col min="1285" max="1285" width="22" style="869" customWidth="1"/>
    <col min="1286" max="1286" width="20.28515625" style="869" bestFit="1" customWidth="1"/>
    <col min="1287" max="1287" width="16.85546875" style="869" customWidth="1"/>
    <col min="1288" max="1536" width="9.140625" style="869"/>
    <col min="1537" max="1537" width="13.7109375" style="869" customWidth="1"/>
    <col min="1538" max="1538" width="11.7109375" style="869" customWidth="1"/>
    <col min="1539" max="1539" width="14.7109375" style="869" customWidth="1"/>
    <col min="1540" max="1540" width="14.140625" style="869" customWidth="1"/>
    <col min="1541" max="1541" width="22" style="869" customWidth="1"/>
    <col min="1542" max="1542" width="20.28515625" style="869" bestFit="1" customWidth="1"/>
    <col min="1543" max="1543" width="16.85546875" style="869" customWidth="1"/>
    <col min="1544" max="1792" width="9.140625" style="869"/>
    <col min="1793" max="1793" width="13.7109375" style="869" customWidth="1"/>
    <col min="1794" max="1794" width="11.7109375" style="869" customWidth="1"/>
    <col min="1795" max="1795" width="14.7109375" style="869" customWidth="1"/>
    <col min="1796" max="1796" width="14.140625" style="869" customWidth="1"/>
    <col min="1797" max="1797" width="22" style="869" customWidth="1"/>
    <col min="1798" max="1798" width="20.28515625" style="869" bestFit="1" customWidth="1"/>
    <col min="1799" max="1799" width="16.85546875" style="869" customWidth="1"/>
    <col min="1800" max="2048" width="9.140625" style="869"/>
    <col min="2049" max="2049" width="13.7109375" style="869" customWidth="1"/>
    <col min="2050" max="2050" width="11.7109375" style="869" customWidth="1"/>
    <col min="2051" max="2051" width="14.7109375" style="869" customWidth="1"/>
    <col min="2052" max="2052" width="14.140625" style="869" customWidth="1"/>
    <col min="2053" max="2053" width="22" style="869" customWidth="1"/>
    <col min="2054" max="2054" width="20.28515625" style="869" bestFit="1" customWidth="1"/>
    <col min="2055" max="2055" width="16.85546875" style="869" customWidth="1"/>
    <col min="2056" max="2304" width="9.140625" style="869"/>
    <col min="2305" max="2305" width="13.7109375" style="869" customWidth="1"/>
    <col min="2306" max="2306" width="11.7109375" style="869" customWidth="1"/>
    <col min="2307" max="2307" width="14.7109375" style="869" customWidth="1"/>
    <col min="2308" max="2308" width="14.140625" style="869" customWidth="1"/>
    <col min="2309" max="2309" width="22" style="869" customWidth="1"/>
    <col min="2310" max="2310" width="20.28515625" style="869" bestFit="1" customWidth="1"/>
    <col min="2311" max="2311" width="16.85546875" style="869" customWidth="1"/>
    <col min="2312" max="2560" width="9.140625" style="869"/>
    <col min="2561" max="2561" width="13.7109375" style="869" customWidth="1"/>
    <col min="2562" max="2562" width="11.7109375" style="869" customWidth="1"/>
    <col min="2563" max="2563" width="14.7109375" style="869" customWidth="1"/>
    <col min="2564" max="2564" width="14.140625" style="869" customWidth="1"/>
    <col min="2565" max="2565" width="22" style="869" customWidth="1"/>
    <col min="2566" max="2566" width="20.28515625" style="869" bestFit="1" customWidth="1"/>
    <col min="2567" max="2567" width="16.85546875" style="869" customWidth="1"/>
    <col min="2568" max="2816" width="9.140625" style="869"/>
    <col min="2817" max="2817" width="13.7109375" style="869" customWidth="1"/>
    <col min="2818" max="2818" width="11.7109375" style="869" customWidth="1"/>
    <col min="2819" max="2819" width="14.7109375" style="869" customWidth="1"/>
    <col min="2820" max="2820" width="14.140625" style="869" customWidth="1"/>
    <col min="2821" max="2821" width="22" style="869" customWidth="1"/>
    <col min="2822" max="2822" width="20.28515625" style="869" bestFit="1" customWidth="1"/>
    <col min="2823" max="2823" width="16.85546875" style="869" customWidth="1"/>
    <col min="2824" max="3072" width="9.140625" style="869"/>
    <col min="3073" max="3073" width="13.7109375" style="869" customWidth="1"/>
    <col min="3074" max="3074" width="11.7109375" style="869" customWidth="1"/>
    <col min="3075" max="3075" width="14.7109375" style="869" customWidth="1"/>
    <col min="3076" max="3076" width="14.140625" style="869" customWidth="1"/>
    <col min="3077" max="3077" width="22" style="869" customWidth="1"/>
    <col min="3078" max="3078" width="20.28515625" style="869" bestFit="1" customWidth="1"/>
    <col min="3079" max="3079" width="16.85546875" style="869" customWidth="1"/>
    <col min="3080" max="3328" width="9.140625" style="869"/>
    <col min="3329" max="3329" width="13.7109375" style="869" customWidth="1"/>
    <col min="3330" max="3330" width="11.7109375" style="869" customWidth="1"/>
    <col min="3331" max="3331" width="14.7109375" style="869" customWidth="1"/>
    <col min="3332" max="3332" width="14.140625" style="869" customWidth="1"/>
    <col min="3333" max="3333" width="22" style="869" customWidth="1"/>
    <col min="3334" max="3334" width="20.28515625" style="869" bestFit="1" customWidth="1"/>
    <col min="3335" max="3335" width="16.85546875" style="869" customWidth="1"/>
    <col min="3336" max="3584" width="9.140625" style="869"/>
    <col min="3585" max="3585" width="13.7109375" style="869" customWidth="1"/>
    <col min="3586" max="3586" width="11.7109375" style="869" customWidth="1"/>
    <col min="3587" max="3587" width="14.7109375" style="869" customWidth="1"/>
    <col min="3588" max="3588" width="14.140625" style="869" customWidth="1"/>
    <col min="3589" max="3589" width="22" style="869" customWidth="1"/>
    <col min="3590" max="3590" width="20.28515625" style="869" bestFit="1" customWidth="1"/>
    <col min="3591" max="3591" width="16.85546875" style="869" customWidth="1"/>
    <col min="3592" max="3840" width="9.140625" style="869"/>
    <col min="3841" max="3841" width="13.7109375" style="869" customWidth="1"/>
    <col min="3842" max="3842" width="11.7109375" style="869" customWidth="1"/>
    <col min="3843" max="3843" width="14.7109375" style="869" customWidth="1"/>
    <col min="3844" max="3844" width="14.140625" style="869" customWidth="1"/>
    <col min="3845" max="3845" width="22" style="869" customWidth="1"/>
    <col min="3846" max="3846" width="20.28515625" style="869" bestFit="1" customWidth="1"/>
    <col min="3847" max="3847" width="16.85546875" style="869" customWidth="1"/>
    <col min="3848" max="4096" width="9.140625" style="869"/>
    <col min="4097" max="4097" width="13.7109375" style="869" customWidth="1"/>
    <col min="4098" max="4098" width="11.7109375" style="869" customWidth="1"/>
    <col min="4099" max="4099" width="14.7109375" style="869" customWidth="1"/>
    <col min="4100" max="4100" width="14.140625" style="869" customWidth="1"/>
    <col min="4101" max="4101" width="22" style="869" customWidth="1"/>
    <col min="4102" max="4102" width="20.28515625" style="869" bestFit="1" customWidth="1"/>
    <col min="4103" max="4103" width="16.85546875" style="869" customWidth="1"/>
    <col min="4104" max="4352" width="9.140625" style="869"/>
    <col min="4353" max="4353" width="13.7109375" style="869" customWidth="1"/>
    <col min="4354" max="4354" width="11.7109375" style="869" customWidth="1"/>
    <col min="4355" max="4355" width="14.7109375" style="869" customWidth="1"/>
    <col min="4356" max="4356" width="14.140625" style="869" customWidth="1"/>
    <col min="4357" max="4357" width="22" style="869" customWidth="1"/>
    <col min="4358" max="4358" width="20.28515625" style="869" bestFit="1" customWidth="1"/>
    <col min="4359" max="4359" width="16.85546875" style="869" customWidth="1"/>
    <col min="4360" max="4608" width="9.140625" style="869"/>
    <col min="4609" max="4609" width="13.7109375" style="869" customWidth="1"/>
    <col min="4610" max="4610" width="11.7109375" style="869" customWidth="1"/>
    <col min="4611" max="4611" width="14.7109375" style="869" customWidth="1"/>
    <col min="4612" max="4612" width="14.140625" style="869" customWidth="1"/>
    <col min="4613" max="4613" width="22" style="869" customWidth="1"/>
    <col min="4614" max="4614" width="20.28515625" style="869" bestFit="1" customWidth="1"/>
    <col min="4615" max="4615" width="16.85546875" style="869" customWidth="1"/>
    <col min="4616" max="4864" width="9.140625" style="869"/>
    <col min="4865" max="4865" width="13.7109375" style="869" customWidth="1"/>
    <col min="4866" max="4866" width="11.7109375" style="869" customWidth="1"/>
    <col min="4867" max="4867" width="14.7109375" style="869" customWidth="1"/>
    <col min="4868" max="4868" width="14.140625" style="869" customWidth="1"/>
    <col min="4869" max="4869" width="22" style="869" customWidth="1"/>
    <col min="4870" max="4870" width="20.28515625" style="869" bestFit="1" customWidth="1"/>
    <col min="4871" max="4871" width="16.85546875" style="869" customWidth="1"/>
    <col min="4872" max="5120" width="9.140625" style="869"/>
    <col min="5121" max="5121" width="13.7109375" style="869" customWidth="1"/>
    <col min="5122" max="5122" width="11.7109375" style="869" customWidth="1"/>
    <col min="5123" max="5123" width="14.7109375" style="869" customWidth="1"/>
    <col min="5124" max="5124" width="14.140625" style="869" customWidth="1"/>
    <col min="5125" max="5125" width="22" style="869" customWidth="1"/>
    <col min="5126" max="5126" width="20.28515625" style="869" bestFit="1" customWidth="1"/>
    <col min="5127" max="5127" width="16.85546875" style="869" customWidth="1"/>
    <col min="5128" max="5376" width="9.140625" style="869"/>
    <col min="5377" max="5377" width="13.7109375" style="869" customWidth="1"/>
    <col min="5378" max="5378" width="11.7109375" style="869" customWidth="1"/>
    <col min="5379" max="5379" width="14.7109375" style="869" customWidth="1"/>
    <col min="5380" max="5380" width="14.140625" style="869" customWidth="1"/>
    <col min="5381" max="5381" width="22" style="869" customWidth="1"/>
    <col min="5382" max="5382" width="20.28515625" style="869" bestFit="1" customWidth="1"/>
    <col min="5383" max="5383" width="16.85546875" style="869" customWidth="1"/>
    <col min="5384" max="5632" width="9.140625" style="869"/>
    <col min="5633" max="5633" width="13.7109375" style="869" customWidth="1"/>
    <col min="5634" max="5634" width="11.7109375" style="869" customWidth="1"/>
    <col min="5635" max="5635" width="14.7109375" style="869" customWidth="1"/>
    <col min="5636" max="5636" width="14.140625" style="869" customWidth="1"/>
    <col min="5637" max="5637" width="22" style="869" customWidth="1"/>
    <col min="5638" max="5638" width="20.28515625" style="869" bestFit="1" customWidth="1"/>
    <col min="5639" max="5639" width="16.85546875" style="869" customWidth="1"/>
    <col min="5640" max="5888" width="9.140625" style="869"/>
    <col min="5889" max="5889" width="13.7109375" style="869" customWidth="1"/>
    <col min="5890" max="5890" width="11.7109375" style="869" customWidth="1"/>
    <col min="5891" max="5891" width="14.7109375" style="869" customWidth="1"/>
    <col min="5892" max="5892" width="14.140625" style="869" customWidth="1"/>
    <col min="5893" max="5893" width="22" style="869" customWidth="1"/>
    <col min="5894" max="5894" width="20.28515625" style="869" bestFit="1" customWidth="1"/>
    <col min="5895" max="5895" width="16.85546875" style="869" customWidth="1"/>
    <col min="5896" max="6144" width="9.140625" style="869"/>
    <col min="6145" max="6145" width="13.7109375" style="869" customWidth="1"/>
    <col min="6146" max="6146" width="11.7109375" style="869" customWidth="1"/>
    <col min="6147" max="6147" width="14.7109375" style="869" customWidth="1"/>
    <col min="6148" max="6148" width="14.140625" style="869" customWidth="1"/>
    <col min="6149" max="6149" width="22" style="869" customWidth="1"/>
    <col min="6150" max="6150" width="20.28515625" style="869" bestFit="1" customWidth="1"/>
    <col min="6151" max="6151" width="16.85546875" style="869" customWidth="1"/>
    <col min="6152" max="6400" width="9.140625" style="869"/>
    <col min="6401" max="6401" width="13.7109375" style="869" customWidth="1"/>
    <col min="6402" max="6402" width="11.7109375" style="869" customWidth="1"/>
    <col min="6403" max="6403" width="14.7109375" style="869" customWidth="1"/>
    <col min="6404" max="6404" width="14.140625" style="869" customWidth="1"/>
    <col min="6405" max="6405" width="22" style="869" customWidth="1"/>
    <col min="6406" max="6406" width="20.28515625" style="869" bestFit="1" customWidth="1"/>
    <col min="6407" max="6407" width="16.85546875" style="869" customWidth="1"/>
    <col min="6408" max="6656" width="9.140625" style="869"/>
    <col min="6657" max="6657" width="13.7109375" style="869" customWidth="1"/>
    <col min="6658" max="6658" width="11.7109375" style="869" customWidth="1"/>
    <col min="6659" max="6659" width="14.7109375" style="869" customWidth="1"/>
    <col min="6660" max="6660" width="14.140625" style="869" customWidth="1"/>
    <col min="6661" max="6661" width="22" style="869" customWidth="1"/>
    <col min="6662" max="6662" width="20.28515625" style="869" bestFit="1" customWidth="1"/>
    <col min="6663" max="6663" width="16.85546875" style="869" customWidth="1"/>
    <col min="6664" max="6912" width="9.140625" style="869"/>
    <col min="6913" max="6913" width="13.7109375" style="869" customWidth="1"/>
    <col min="6914" max="6914" width="11.7109375" style="869" customWidth="1"/>
    <col min="6915" max="6915" width="14.7109375" style="869" customWidth="1"/>
    <col min="6916" max="6916" width="14.140625" style="869" customWidth="1"/>
    <col min="6917" max="6917" width="22" style="869" customWidth="1"/>
    <col min="6918" max="6918" width="20.28515625" style="869" bestFit="1" customWidth="1"/>
    <col min="6919" max="6919" width="16.85546875" style="869" customWidth="1"/>
    <col min="6920" max="7168" width="9.140625" style="869"/>
    <col min="7169" max="7169" width="13.7109375" style="869" customWidth="1"/>
    <col min="7170" max="7170" width="11.7109375" style="869" customWidth="1"/>
    <col min="7171" max="7171" width="14.7109375" style="869" customWidth="1"/>
    <col min="7172" max="7172" width="14.140625" style="869" customWidth="1"/>
    <col min="7173" max="7173" width="22" style="869" customWidth="1"/>
    <col min="7174" max="7174" width="20.28515625" style="869" bestFit="1" customWidth="1"/>
    <col min="7175" max="7175" width="16.85546875" style="869" customWidth="1"/>
    <col min="7176" max="7424" width="9.140625" style="869"/>
    <col min="7425" max="7425" width="13.7109375" style="869" customWidth="1"/>
    <col min="7426" max="7426" width="11.7109375" style="869" customWidth="1"/>
    <col min="7427" max="7427" width="14.7109375" style="869" customWidth="1"/>
    <col min="7428" max="7428" width="14.140625" style="869" customWidth="1"/>
    <col min="7429" max="7429" width="22" style="869" customWidth="1"/>
    <col min="7430" max="7430" width="20.28515625" style="869" bestFit="1" customWidth="1"/>
    <col min="7431" max="7431" width="16.85546875" style="869" customWidth="1"/>
    <col min="7432" max="7680" width="9.140625" style="869"/>
    <col min="7681" max="7681" width="13.7109375" style="869" customWidth="1"/>
    <col min="7682" max="7682" width="11.7109375" style="869" customWidth="1"/>
    <col min="7683" max="7683" width="14.7109375" style="869" customWidth="1"/>
    <col min="7684" max="7684" width="14.140625" style="869" customWidth="1"/>
    <col min="7685" max="7685" width="22" style="869" customWidth="1"/>
    <col min="7686" max="7686" width="20.28515625" style="869" bestFit="1" customWidth="1"/>
    <col min="7687" max="7687" width="16.85546875" style="869" customWidth="1"/>
    <col min="7688" max="7936" width="9.140625" style="869"/>
    <col min="7937" max="7937" width="13.7109375" style="869" customWidth="1"/>
    <col min="7938" max="7938" width="11.7109375" style="869" customWidth="1"/>
    <col min="7939" max="7939" width="14.7109375" style="869" customWidth="1"/>
    <col min="7940" max="7940" width="14.140625" style="869" customWidth="1"/>
    <col min="7941" max="7941" width="22" style="869" customWidth="1"/>
    <col min="7942" max="7942" width="20.28515625" style="869" bestFit="1" customWidth="1"/>
    <col min="7943" max="7943" width="16.85546875" style="869" customWidth="1"/>
    <col min="7944" max="8192" width="9.140625" style="869"/>
    <col min="8193" max="8193" width="13.7109375" style="869" customWidth="1"/>
    <col min="8194" max="8194" width="11.7109375" style="869" customWidth="1"/>
    <col min="8195" max="8195" width="14.7109375" style="869" customWidth="1"/>
    <col min="8196" max="8196" width="14.140625" style="869" customWidth="1"/>
    <col min="8197" max="8197" width="22" style="869" customWidth="1"/>
    <col min="8198" max="8198" width="20.28515625" style="869" bestFit="1" customWidth="1"/>
    <col min="8199" max="8199" width="16.85546875" style="869" customWidth="1"/>
    <col min="8200" max="8448" width="9.140625" style="869"/>
    <col min="8449" max="8449" width="13.7109375" style="869" customWidth="1"/>
    <col min="8450" max="8450" width="11.7109375" style="869" customWidth="1"/>
    <col min="8451" max="8451" width="14.7109375" style="869" customWidth="1"/>
    <col min="8452" max="8452" width="14.140625" style="869" customWidth="1"/>
    <col min="8453" max="8453" width="22" style="869" customWidth="1"/>
    <col min="8454" max="8454" width="20.28515625" style="869" bestFit="1" customWidth="1"/>
    <col min="8455" max="8455" width="16.85546875" style="869" customWidth="1"/>
    <col min="8456" max="8704" width="9.140625" style="869"/>
    <col min="8705" max="8705" width="13.7109375" style="869" customWidth="1"/>
    <col min="8706" max="8706" width="11.7109375" style="869" customWidth="1"/>
    <col min="8707" max="8707" width="14.7109375" style="869" customWidth="1"/>
    <col min="8708" max="8708" width="14.140625" style="869" customWidth="1"/>
    <col min="8709" max="8709" width="22" style="869" customWidth="1"/>
    <col min="8710" max="8710" width="20.28515625" style="869" bestFit="1" customWidth="1"/>
    <col min="8711" max="8711" width="16.85546875" style="869" customWidth="1"/>
    <col min="8712" max="8960" width="9.140625" style="869"/>
    <col min="8961" max="8961" width="13.7109375" style="869" customWidth="1"/>
    <col min="8962" max="8962" width="11.7109375" style="869" customWidth="1"/>
    <col min="8963" max="8963" width="14.7109375" style="869" customWidth="1"/>
    <col min="8964" max="8964" width="14.140625" style="869" customWidth="1"/>
    <col min="8965" max="8965" width="22" style="869" customWidth="1"/>
    <col min="8966" max="8966" width="20.28515625" style="869" bestFit="1" customWidth="1"/>
    <col min="8967" max="8967" width="16.85546875" style="869" customWidth="1"/>
    <col min="8968" max="9216" width="9.140625" style="869"/>
    <col min="9217" max="9217" width="13.7109375" style="869" customWidth="1"/>
    <col min="9218" max="9218" width="11.7109375" style="869" customWidth="1"/>
    <col min="9219" max="9219" width="14.7109375" style="869" customWidth="1"/>
    <col min="9220" max="9220" width="14.140625" style="869" customWidth="1"/>
    <col min="9221" max="9221" width="22" style="869" customWidth="1"/>
    <col min="9222" max="9222" width="20.28515625" style="869" bestFit="1" customWidth="1"/>
    <col min="9223" max="9223" width="16.85546875" style="869" customWidth="1"/>
    <col min="9224" max="9472" width="9.140625" style="869"/>
    <col min="9473" max="9473" width="13.7109375" style="869" customWidth="1"/>
    <col min="9474" max="9474" width="11.7109375" style="869" customWidth="1"/>
    <col min="9475" max="9475" width="14.7109375" style="869" customWidth="1"/>
    <col min="9476" max="9476" width="14.140625" style="869" customWidth="1"/>
    <col min="9477" max="9477" width="22" style="869" customWidth="1"/>
    <col min="9478" max="9478" width="20.28515625" style="869" bestFit="1" customWidth="1"/>
    <col min="9479" max="9479" width="16.85546875" style="869" customWidth="1"/>
    <col min="9480" max="9728" width="9.140625" style="869"/>
    <col min="9729" max="9729" width="13.7109375" style="869" customWidth="1"/>
    <col min="9730" max="9730" width="11.7109375" style="869" customWidth="1"/>
    <col min="9731" max="9731" width="14.7109375" style="869" customWidth="1"/>
    <col min="9732" max="9732" width="14.140625" style="869" customWidth="1"/>
    <col min="9733" max="9733" width="22" style="869" customWidth="1"/>
    <col min="9734" max="9734" width="20.28515625" style="869" bestFit="1" customWidth="1"/>
    <col min="9735" max="9735" width="16.85546875" style="869" customWidth="1"/>
    <col min="9736" max="9984" width="9.140625" style="869"/>
    <col min="9985" max="9985" width="13.7109375" style="869" customWidth="1"/>
    <col min="9986" max="9986" width="11.7109375" style="869" customWidth="1"/>
    <col min="9987" max="9987" width="14.7109375" style="869" customWidth="1"/>
    <col min="9988" max="9988" width="14.140625" style="869" customWidth="1"/>
    <col min="9989" max="9989" width="22" style="869" customWidth="1"/>
    <col min="9990" max="9990" width="20.28515625" style="869" bestFit="1" customWidth="1"/>
    <col min="9991" max="9991" width="16.85546875" style="869" customWidth="1"/>
    <col min="9992" max="10240" width="9.140625" style="869"/>
    <col min="10241" max="10241" width="13.7109375" style="869" customWidth="1"/>
    <col min="10242" max="10242" width="11.7109375" style="869" customWidth="1"/>
    <col min="10243" max="10243" width="14.7109375" style="869" customWidth="1"/>
    <col min="10244" max="10244" width="14.140625" style="869" customWidth="1"/>
    <col min="10245" max="10245" width="22" style="869" customWidth="1"/>
    <col min="10246" max="10246" width="20.28515625" style="869" bestFit="1" customWidth="1"/>
    <col min="10247" max="10247" width="16.85546875" style="869" customWidth="1"/>
    <col min="10248" max="10496" width="9.140625" style="869"/>
    <col min="10497" max="10497" width="13.7109375" style="869" customWidth="1"/>
    <col min="10498" max="10498" width="11.7109375" style="869" customWidth="1"/>
    <col min="10499" max="10499" width="14.7109375" style="869" customWidth="1"/>
    <col min="10500" max="10500" width="14.140625" style="869" customWidth="1"/>
    <col min="10501" max="10501" width="22" style="869" customWidth="1"/>
    <col min="10502" max="10502" width="20.28515625" style="869" bestFit="1" customWidth="1"/>
    <col min="10503" max="10503" width="16.85546875" style="869" customWidth="1"/>
    <col min="10504" max="10752" width="9.140625" style="869"/>
    <col min="10753" max="10753" width="13.7109375" style="869" customWidth="1"/>
    <col min="10754" max="10754" width="11.7109375" style="869" customWidth="1"/>
    <col min="10755" max="10755" width="14.7109375" style="869" customWidth="1"/>
    <col min="10756" max="10756" width="14.140625" style="869" customWidth="1"/>
    <col min="10757" max="10757" width="22" style="869" customWidth="1"/>
    <col min="10758" max="10758" width="20.28515625" style="869" bestFit="1" customWidth="1"/>
    <col min="10759" max="10759" width="16.85546875" style="869" customWidth="1"/>
    <col min="10760" max="11008" width="9.140625" style="869"/>
    <col min="11009" max="11009" width="13.7109375" style="869" customWidth="1"/>
    <col min="11010" max="11010" width="11.7109375" style="869" customWidth="1"/>
    <col min="11011" max="11011" width="14.7109375" style="869" customWidth="1"/>
    <col min="11012" max="11012" width="14.140625" style="869" customWidth="1"/>
    <col min="11013" max="11013" width="22" style="869" customWidth="1"/>
    <col min="11014" max="11014" width="20.28515625" style="869" bestFit="1" customWidth="1"/>
    <col min="11015" max="11015" width="16.85546875" style="869" customWidth="1"/>
    <col min="11016" max="11264" width="9.140625" style="869"/>
    <col min="11265" max="11265" width="13.7109375" style="869" customWidth="1"/>
    <col min="11266" max="11266" width="11.7109375" style="869" customWidth="1"/>
    <col min="11267" max="11267" width="14.7109375" style="869" customWidth="1"/>
    <col min="11268" max="11268" width="14.140625" style="869" customWidth="1"/>
    <col min="11269" max="11269" width="22" style="869" customWidth="1"/>
    <col min="11270" max="11270" width="20.28515625" style="869" bestFit="1" customWidth="1"/>
    <col min="11271" max="11271" width="16.85546875" style="869" customWidth="1"/>
    <col min="11272" max="11520" width="9.140625" style="869"/>
    <col min="11521" max="11521" width="13.7109375" style="869" customWidth="1"/>
    <col min="11522" max="11522" width="11.7109375" style="869" customWidth="1"/>
    <col min="11523" max="11523" width="14.7109375" style="869" customWidth="1"/>
    <col min="11524" max="11524" width="14.140625" style="869" customWidth="1"/>
    <col min="11525" max="11525" width="22" style="869" customWidth="1"/>
    <col min="11526" max="11526" width="20.28515625" style="869" bestFit="1" customWidth="1"/>
    <col min="11527" max="11527" width="16.85546875" style="869" customWidth="1"/>
    <col min="11528" max="11776" width="9.140625" style="869"/>
    <col min="11777" max="11777" width="13.7109375" style="869" customWidth="1"/>
    <col min="11778" max="11778" width="11.7109375" style="869" customWidth="1"/>
    <col min="11779" max="11779" width="14.7109375" style="869" customWidth="1"/>
    <col min="11780" max="11780" width="14.140625" style="869" customWidth="1"/>
    <col min="11781" max="11781" width="22" style="869" customWidth="1"/>
    <col min="11782" max="11782" width="20.28515625" style="869" bestFit="1" customWidth="1"/>
    <col min="11783" max="11783" width="16.85546875" style="869" customWidth="1"/>
    <col min="11784" max="12032" width="9.140625" style="869"/>
    <col min="12033" max="12033" width="13.7109375" style="869" customWidth="1"/>
    <col min="12034" max="12034" width="11.7109375" style="869" customWidth="1"/>
    <col min="12035" max="12035" width="14.7109375" style="869" customWidth="1"/>
    <col min="12036" max="12036" width="14.140625" style="869" customWidth="1"/>
    <col min="12037" max="12037" width="22" style="869" customWidth="1"/>
    <col min="12038" max="12038" width="20.28515625" style="869" bestFit="1" customWidth="1"/>
    <col min="12039" max="12039" width="16.85546875" style="869" customWidth="1"/>
    <col min="12040" max="12288" width="9.140625" style="869"/>
    <col min="12289" max="12289" width="13.7109375" style="869" customWidth="1"/>
    <col min="12290" max="12290" width="11.7109375" style="869" customWidth="1"/>
    <col min="12291" max="12291" width="14.7109375" style="869" customWidth="1"/>
    <col min="12292" max="12292" width="14.140625" style="869" customWidth="1"/>
    <col min="12293" max="12293" width="22" style="869" customWidth="1"/>
    <col min="12294" max="12294" width="20.28515625" style="869" bestFit="1" customWidth="1"/>
    <col min="12295" max="12295" width="16.85546875" style="869" customWidth="1"/>
    <col min="12296" max="12544" width="9.140625" style="869"/>
    <col min="12545" max="12545" width="13.7109375" style="869" customWidth="1"/>
    <col min="12546" max="12546" width="11.7109375" style="869" customWidth="1"/>
    <col min="12547" max="12547" width="14.7109375" style="869" customWidth="1"/>
    <col min="12548" max="12548" width="14.140625" style="869" customWidth="1"/>
    <col min="12549" max="12549" width="22" style="869" customWidth="1"/>
    <col min="12550" max="12550" width="20.28515625" style="869" bestFit="1" customWidth="1"/>
    <col min="12551" max="12551" width="16.85546875" style="869" customWidth="1"/>
    <col min="12552" max="12800" width="9.140625" style="869"/>
    <col min="12801" max="12801" width="13.7109375" style="869" customWidth="1"/>
    <col min="12802" max="12802" width="11.7109375" style="869" customWidth="1"/>
    <col min="12803" max="12803" width="14.7109375" style="869" customWidth="1"/>
    <col min="12804" max="12804" width="14.140625" style="869" customWidth="1"/>
    <col min="12805" max="12805" width="22" style="869" customWidth="1"/>
    <col min="12806" max="12806" width="20.28515625" style="869" bestFit="1" customWidth="1"/>
    <col min="12807" max="12807" width="16.85546875" style="869" customWidth="1"/>
    <col min="12808" max="13056" width="9.140625" style="869"/>
    <col min="13057" max="13057" width="13.7109375" style="869" customWidth="1"/>
    <col min="13058" max="13058" width="11.7109375" style="869" customWidth="1"/>
    <col min="13059" max="13059" width="14.7109375" style="869" customWidth="1"/>
    <col min="13060" max="13060" width="14.140625" style="869" customWidth="1"/>
    <col min="13061" max="13061" width="22" style="869" customWidth="1"/>
    <col min="13062" max="13062" width="20.28515625" style="869" bestFit="1" customWidth="1"/>
    <col min="13063" max="13063" width="16.85546875" style="869" customWidth="1"/>
    <col min="13064" max="13312" width="9.140625" style="869"/>
    <col min="13313" max="13313" width="13.7109375" style="869" customWidth="1"/>
    <col min="13314" max="13314" width="11.7109375" style="869" customWidth="1"/>
    <col min="13315" max="13315" width="14.7109375" style="869" customWidth="1"/>
    <col min="13316" max="13316" width="14.140625" style="869" customWidth="1"/>
    <col min="13317" max="13317" width="22" style="869" customWidth="1"/>
    <col min="13318" max="13318" width="20.28515625" style="869" bestFit="1" customWidth="1"/>
    <col min="13319" max="13319" width="16.85546875" style="869" customWidth="1"/>
    <col min="13320" max="13568" width="9.140625" style="869"/>
    <col min="13569" max="13569" width="13.7109375" style="869" customWidth="1"/>
    <col min="13570" max="13570" width="11.7109375" style="869" customWidth="1"/>
    <col min="13571" max="13571" width="14.7109375" style="869" customWidth="1"/>
    <col min="13572" max="13572" width="14.140625" style="869" customWidth="1"/>
    <col min="13573" max="13573" width="22" style="869" customWidth="1"/>
    <col min="13574" max="13574" width="20.28515625" style="869" bestFit="1" customWidth="1"/>
    <col min="13575" max="13575" width="16.85546875" style="869" customWidth="1"/>
    <col min="13576" max="13824" width="9.140625" style="869"/>
    <col min="13825" max="13825" width="13.7109375" style="869" customWidth="1"/>
    <col min="13826" max="13826" width="11.7109375" style="869" customWidth="1"/>
    <col min="13827" max="13827" width="14.7109375" style="869" customWidth="1"/>
    <col min="13828" max="13828" width="14.140625" style="869" customWidth="1"/>
    <col min="13829" max="13829" width="22" style="869" customWidth="1"/>
    <col min="13830" max="13830" width="20.28515625" style="869" bestFit="1" customWidth="1"/>
    <col min="13831" max="13831" width="16.85546875" style="869" customWidth="1"/>
    <col min="13832" max="14080" width="9.140625" style="869"/>
    <col min="14081" max="14081" width="13.7109375" style="869" customWidth="1"/>
    <col min="14082" max="14082" width="11.7109375" style="869" customWidth="1"/>
    <col min="14083" max="14083" width="14.7109375" style="869" customWidth="1"/>
    <col min="14084" max="14084" width="14.140625" style="869" customWidth="1"/>
    <col min="14085" max="14085" width="22" style="869" customWidth="1"/>
    <col min="14086" max="14086" width="20.28515625" style="869" bestFit="1" customWidth="1"/>
    <col min="14087" max="14087" width="16.85546875" style="869" customWidth="1"/>
    <col min="14088" max="14336" width="9.140625" style="869"/>
    <col min="14337" max="14337" width="13.7109375" style="869" customWidth="1"/>
    <col min="14338" max="14338" width="11.7109375" style="869" customWidth="1"/>
    <col min="14339" max="14339" width="14.7109375" style="869" customWidth="1"/>
    <col min="14340" max="14340" width="14.140625" style="869" customWidth="1"/>
    <col min="14341" max="14341" width="22" style="869" customWidth="1"/>
    <col min="14342" max="14342" width="20.28515625" style="869" bestFit="1" customWidth="1"/>
    <col min="14343" max="14343" width="16.85546875" style="869" customWidth="1"/>
    <col min="14344" max="14592" width="9.140625" style="869"/>
    <col min="14593" max="14593" width="13.7109375" style="869" customWidth="1"/>
    <col min="14594" max="14594" width="11.7109375" style="869" customWidth="1"/>
    <col min="14595" max="14595" width="14.7109375" style="869" customWidth="1"/>
    <col min="14596" max="14596" width="14.140625" style="869" customWidth="1"/>
    <col min="14597" max="14597" width="22" style="869" customWidth="1"/>
    <col min="14598" max="14598" width="20.28515625" style="869" bestFit="1" customWidth="1"/>
    <col min="14599" max="14599" width="16.85546875" style="869" customWidth="1"/>
    <col min="14600" max="14848" width="9.140625" style="869"/>
    <col min="14849" max="14849" width="13.7109375" style="869" customWidth="1"/>
    <col min="14850" max="14850" width="11.7109375" style="869" customWidth="1"/>
    <col min="14851" max="14851" width="14.7109375" style="869" customWidth="1"/>
    <col min="14852" max="14852" width="14.140625" style="869" customWidth="1"/>
    <col min="14853" max="14853" width="22" style="869" customWidth="1"/>
    <col min="14854" max="14854" width="20.28515625" style="869" bestFit="1" customWidth="1"/>
    <col min="14855" max="14855" width="16.85546875" style="869" customWidth="1"/>
    <col min="14856" max="15104" width="9.140625" style="869"/>
    <col min="15105" max="15105" width="13.7109375" style="869" customWidth="1"/>
    <col min="15106" max="15106" width="11.7109375" style="869" customWidth="1"/>
    <col min="15107" max="15107" width="14.7109375" style="869" customWidth="1"/>
    <col min="15108" max="15108" width="14.140625" style="869" customWidth="1"/>
    <col min="15109" max="15109" width="22" style="869" customWidth="1"/>
    <col min="15110" max="15110" width="20.28515625" style="869" bestFit="1" customWidth="1"/>
    <col min="15111" max="15111" width="16.85546875" style="869" customWidth="1"/>
    <col min="15112" max="15360" width="9.140625" style="869"/>
    <col min="15361" max="15361" width="13.7109375" style="869" customWidth="1"/>
    <col min="15362" max="15362" width="11.7109375" style="869" customWidth="1"/>
    <col min="15363" max="15363" width="14.7109375" style="869" customWidth="1"/>
    <col min="15364" max="15364" width="14.140625" style="869" customWidth="1"/>
    <col min="15365" max="15365" width="22" style="869" customWidth="1"/>
    <col min="15366" max="15366" width="20.28515625" style="869" bestFit="1" customWidth="1"/>
    <col min="15367" max="15367" width="16.85546875" style="869" customWidth="1"/>
    <col min="15368" max="15616" width="9.140625" style="869"/>
    <col min="15617" max="15617" width="13.7109375" style="869" customWidth="1"/>
    <col min="15618" max="15618" width="11.7109375" style="869" customWidth="1"/>
    <col min="15619" max="15619" width="14.7109375" style="869" customWidth="1"/>
    <col min="15620" max="15620" width="14.140625" style="869" customWidth="1"/>
    <col min="15621" max="15621" width="22" style="869" customWidth="1"/>
    <col min="15622" max="15622" width="20.28515625" style="869" bestFit="1" customWidth="1"/>
    <col min="15623" max="15623" width="16.85546875" style="869" customWidth="1"/>
    <col min="15624" max="15872" width="9.140625" style="869"/>
    <col min="15873" max="15873" width="13.7109375" style="869" customWidth="1"/>
    <col min="15874" max="15874" width="11.7109375" style="869" customWidth="1"/>
    <col min="15875" max="15875" width="14.7109375" style="869" customWidth="1"/>
    <col min="15876" max="15876" width="14.140625" style="869" customWidth="1"/>
    <col min="15877" max="15877" width="22" style="869" customWidth="1"/>
    <col min="15878" max="15878" width="20.28515625" style="869" bestFit="1" customWidth="1"/>
    <col min="15879" max="15879" width="16.85546875" style="869" customWidth="1"/>
    <col min="15880" max="16128" width="9.140625" style="869"/>
    <col min="16129" max="16129" width="13.7109375" style="869" customWidth="1"/>
    <col min="16130" max="16130" width="11.7109375" style="869" customWidth="1"/>
    <col min="16131" max="16131" width="14.7109375" style="869" customWidth="1"/>
    <col min="16132" max="16132" width="14.140625" style="869" customWidth="1"/>
    <col min="16133" max="16133" width="22" style="869" customWidth="1"/>
    <col min="16134" max="16134" width="20.28515625" style="869" bestFit="1" customWidth="1"/>
    <col min="16135" max="16135" width="16.85546875" style="869" customWidth="1"/>
    <col min="16136" max="16384" width="9.140625" style="869"/>
  </cols>
  <sheetData>
    <row r="1" spans="1:8" ht="18">
      <c r="A1" s="5231" t="s">
        <v>2385</v>
      </c>
      <c r="B1" s="5231"/>
      <c r="C1" s="5231"/>
      <c r="D1" s="5231"/>
      <c r="E1" s="5231"/>
      <c r="F1" s="5231"/>
      <c r="G1" s="5231"/>
    </row>
    <row r="2" spans="1:8" s="868" customFormat="1">
      <c r="A2" s="5232" t="s">
        <v>2386</v>
      </c>
      <c r="B2" s="5232"/>
      <c r="C2" s="5232"/>
      <c r="D2" s="5232"/>
      <c r="E2" s="5232"/>
      <c r="F2" s="5232"/>
      <c r="G2" s="5232"/>
    </row>
    <row r="3" spans="1:8" s="868" customFormat="1">
      <c r="A3" s="2827" t="s">
        <v>2387</v>
      </c>
      <c r="B3" s="2828"/>
      <c r="C3" s="2828"/>
      <c r="D3" s="2829"/>
      <c r="E3" s="2829"/>
      <c r="F3" s="2829"/>
      <c r="G3" s="2830" t="s">
        <v>2388</v>
      </c>
    </row>
    <row r="4" spans="1:8" ht="24.95" customHeight="1">
      <c r="A4" s="2831"/>
      <c r="B4" s="2832"/>
      <c r="C4" s="5233" t="s">
        <v>2389</v>
      </c>
      <c r="D4" s="2831" t="s">
        <v>2390</v>
      </c>
      <c r="E4" s="2832"/>
      <c r="F4" s="2831" t="s">
        <v>2391</v>
      </c>
      <c r="G4" s="2832"/>
    </row>
    <row r="5" spans="1:8" ht="39" customHeight="1">
      <c r="A5" s="2833"/>
      <c r="B5" s="2834"/>
      <c r="C5" s="5234"/>
      <c r="D5" s="2835" t="s">
        <v>2392</v>
      </c>
      <c r="E5" s="2836"/>
      <c r="F5" s="2835" t="s">
        <v>2393</v>
      </c>
      <c r="G5" s="2836"/>
    </row>
    <row r="6" spans="1:8" ht="47.25" customHeight="1">
      <c r="A6" s="2837" t="s">
        <v>147</v>
      </c>
      <c r="B6" s="2838" t="s">
        <v>148</v>
      </c>
      <c r="C6" s="5235" t="s">
        <v>2394</v>
      </c>
      <c r="D6" s="2839" t="s">
        <v>2395</v>
      </c>
      <c r="E6" s="1264" t="s">
        <v>2396</v>
      </c>
      <c r="F6" s="1264" t="s">
        <v>2397</v>
      </c>
      <c r="G6" s="2840" t="s">
        <v>2398</v>
      </c>
    </row>
    <row r="7" spans="1:8" ht="15" customHeight="1">
      <c r="A7" s="2833"/>
      <c r="B7" s="2834"/>
      <c r="C7" s="5236"/>
      <c r="D7" s="2841" t="s">
        <v>2399</v>
      </c>
      <c r="E7" s="2842" t="s">
        <v>2400</v>
      </c>
      <c r="F7" s="2843" t="s">
        <v>2401</v>
      </c>
      <c r="G7" s="2843" t="s">
        <v>1246</v>
      </c>
    </row>
    <row r="8" spans="1:8" ht="21.95" customHeight="1">
      <c r="A8" s="2844" t="s">
        <v>275</v>
      </c>
      <c r="B8" s="2845" t="s">
        <v>56</v>
      </c>
      <c r="C8" s="2846">
        <v>54721</v>
      </c>
      <c r="D8" s="2846">
        <v>76</v>
      </c>
      <c r="E8" s="2847">
        <f>C8/D8</f>
        <v>720.01315789473688</v>
      </c>
      <c r="F8" s="2848">
        <v>290</v>
      </c>
      <c r="G8" s="2847">
        <f>C8/F8</f>
        <v>188.69310344827585</v>
      </c>
    </row>
    <row r="9" spans="1:8" ht="21.95" customHeight="1">
      <c r="A9" s="2849" t="s">
        <v>158</v>
      </c>
      <c r="B9" s="2850" t="s">
        <v>58</v>
      </c>
      <c r="C9" s="2851">
        <v>81798</v>
      </c>
      <c r="D9" s="2851">
        <v>68</v>
      </c>
      <c r="E9" s="2852">
        <f t="shared" ref="E9:E21" si="0">C9/D9</f>
        <v>1202.9117647058824</v>
      </c>
      <c r="F9" s="2853">
        <v>278</v>
      </c>
      <c r="G9" s="2852">
        <f t="shared" ref="G9:G21" si="1">C9/F9</f>
        <v>294.23741007194246</v>
      </c>
      <c r="H9" s="2854" t="s">
        <v>169</v>
      </c>
    </row>
    <row r="10" spans="1:8" ht="21.95" customHeight="1">
      <c r="A10" s="2855" t="s">
        <v>278</v>
      </c>
      <c r="B10" s="2850" t="s">
        <v>64</v>
      </c>
      <c r="C10" s="2851">
        <v>24233</v>
      </c>
      <c r="D10" s="2851">
        <v>27</v>
      </c>
      <c r="E10" s="2852">
        <f t="shared" si="0"/>
        <v>897.51851851851848</v>
      </c>
      <c r="F10" s="2853">
        <v>118</v>
      </c>
      <c r="G10" s="2852">
        <f t="shared" si="1"/>
        <v>205.36440677966101</v>
      </c>
    </row>
    <row r="11" spans="1:8" ht="21.95" customHeight="1">
      <c r="A11" s="2855" t="s">
        <v>279</v>
      </c>
      <c r="B11" s="2850" t="s">
        <v>66</v>
      </c>
      <c r="C11" s="2851">
        <v>12877</v>
      </c>
      <c r="D11" s="2851">
        <v>19</v>
      </c>
      <c r="E11" s="2852">
        <f t="shared" si="0"/>
        <v>677.73684210526312</v>
      </c>
      <c r="F11" s="2853">
        <v>68</v>
      </c>
      <c r="G11" s="2852">
        <f t="shared" si="1"/>
        <v>189.36764705882354</v>
      </c>
    </row>
    <row r="12" spans="1:8" ht="21.95" customHeight="1">
      <c r="A12" s="2855" t="s">
        <v>280</v>
      </c>
      <c r="B12" s="2850" t="s">
        <v>68</v>
      </c>
      <c r="C12" s="2851">
        <v>31295</v>
      </c>
      <c r="D12" s="2851">
        <v>53</v>
      </c>
      <c r="E12" s="2852">
        <f t="shared" si="0"/>
        <v>590.47169811320759</v>
      </c>
      <c r="F12" s="2853">
        <v>146</v>
      </c>
      <c r="G12" s="2852">
        <f t="shared" si="1"/>
        <v>214.34931506849315</v>
      </c>
    </row>
    <row r="13" spans="1:8" ht="21.95" customHeight="1">
      <c r="A13" s="2855" t="s">
        <v>73</v>
      </c>
      <c r="B13" s="2850" t="s">
        <v>74</v>
      </c>
      <c r="C13" s="2851">
        <v>17538</v>
      </c>
      <c r="D13" s="2851">
        <v>29</v>
      </c>
      <c r="E13" s="2852">
        <f t="shared" si="0"/>
        <v>604.75862068965512</v>
      </c>
      <c r="F13" s="2853">
        <v>80</v>
      </c>
      <c r="G13" s="2852">
        <f t="shared" si="1"/>
        <v>219.22499999999999</v>
      </c>
    </row>
    <row r="14" spans="1:8" ht="21.95" customHeight="1">
      <c r="A14" s="2855" t="s">
        <v>284</v>
      </c>
      <c r="B14" s="2850" t="s">
        <v>78</v>
      </c>
      <c r="C14" s="2851">
        <v>8733</v>
      </c>
      <c r="D14" s="2851">
        <v>18</v>
      </c>
      <c r="E14" s="2852">
        <f t="shared" si="0"/>
        <v>485.16666666666669</v>
      </c>
      <c r="F14" s="2853">
        <v>63</v>
      </c>
      <c r="G14" s="2852">
        <f t="shared" si="1"/>
        <v>138.61904761904762</v>
      </c>
    </row>
    <row r="15" spans="1:8" ht="21.95" customHeight="1">
      <c r="A15" s="2855" t="s">
        <v>79</v>
      </c>
      <c r="B15" s="2850" t="s">
        <v>329</v>
      </c>
      <c r="C15" s="2851">
        <v>5324</v>
      </c>
      <c r="D15" s="2851">
        <v>11</v>
      </c>
      <c r="E15" s="2852">
        <f t="shared" si="0"/>
        <v>484</v>
      </c>
      <c r="F15" s="2853">
        <v>46</v>
      </c>
      <c r="G15" s="2852">
        <f t="shared" si="1"/>
        <v>115.73913043478261</v>
      </c>
    </row>
    <row r="16" spans="1:8" ht="21.95" customHeight="1">
      <c r="A16" s="2856" t="s">
        <v>285</v>
      </c>
      <c r="B16" s="2857" t="s">
        <v>82</v>
      </c>
      <c r="C16" s="2858">
        <v>3859</v>
      </c>
      <c r="D16" s="2859">
        <v>11</v>
      </c>
      <c r="E16" s="2852">
        <f t="shared" si="0"/>
        <v>350.81818181818181</v>
      </c>
      <c r="F16" s="2860">
        <v>46</v>
      </c>
      <c r="G16" s="2852">
        <f t="shared" si="1"/>
        <v>83.891304347826093</v>
      </c>
    </row>
    <row r="17" spans="1:7" ht="21.95" customHeight="1">
      <c r="A17" s="2861" t="s">
        <v>83</v>
      </c>
      <c r="B17" s="2862" t="s">
        <v>2402</v>
      </c>
      <c r="C17" s="2863">
        <v>8004</v>
      </c>
      <c r="D17" s="2864">
        <v>13</v>
      </c>
      <c r="E17" s="2852">
        <f t="shared" si="0"/>
        <v>615.69230769230774</v>
      </c>
      <c r="F17" s="2865">
        <v>57</v>
      </c>
      <c r="G17" s="2852">
        <f t="shared" si="1"/>
        <v>140.42105263157896</v>
      </c>
    </row>
    <row r="18" spans="1:7" ht="21.95" customHeight="1">
      <c r="A18" s="2856" t="s">
        <v>85</v>
      </c>
      <c r="B18" s="2857" t="s">
        <v>86</v>
      </c>
      <c r="C18" s="2858">
        <v>3121</v>
      </c>
      <c r="D18" s="2859">
        <v>10</v>
      </c>
      <c r="E18" s="2852">
        <f t="shared" si="0"/>
        <v>312.10000000000002</v>
      </c>
      <c r="F18" s="2860">
        <v>43</v>
      </c>
      <c r="G18" s="2852">
        <f t="shared" si="1"/>
        <v>72.581395348837205</v>
      </c>
    </row>
    <row r="19" spans="1:7" ht="21.95" customHeight="1">
      <c r="A19" s="2861" t="s">
        <v>165</v>
      </c>
      <c r="B19" s="2862" t="s">
        <v>88</v>
      </c>
      <c r="C19" s="2863">
        <v>5134</v>
      </c>
      <c r="D19" s="2864">
        <v>13</v>
      </c>
      <c r="E19" s="2852">
        <f t="shared" si="0"/>
        <v>394.92307692307691</v>
      </c>
      <c r="F19" s="2865">
        <v>44</v>
      </c>
      <c r="G19" s="2852">
        <f t="shared" si="1"/>
        <v>116.68181818181819</v>
      </c>
    </row>
    <row r="20" spans="1:7" ht="21.95" customHeight="1" thickBot="1">
      <c r="A20" s="2866" t="s">
        <v>89</v>
      </c>
      <c r="B20" s="2867" t="s">
        <v>90</v>
      </c>
      <c r="C20" s="2868">
        <v>4152</v>
      </c>
      <c r="D20" s="2869">
        <v>12</v>
      </c>
      <c r="E20" s="2870">
        <f t="shared" si="0"/>
        <v>346</v>
      </c>
      <c r="F20" s="2871">
        <v>49</v>
      </c>
      <c r="G20" s="2870">
        <f t="shared" si="1"/>
        <v>84.734693877551024</v>
      </c>
    </row>
    <row r="21" spans="1:7" ht="21.95" customHeight="1">
      <c r="A21" s="2872" t="s">
        <v>291</v>
      </c>
      <c r="B21" s="2873" t="s">
        <v>96</v>
      </c>
      <c r="C21" s="2874">
        <f>SUM(C8:C20)</f>
        <v>260789</v>
      </c>
      <c r="D21" s="2874">
        <f>SUM(D8:D20)</f>
        <v>360</v>
      </c>
      <c r="E21" s="2875">
        <f t="shared" si="0"/>
        <v>724.41388888888889</v>
      </c>
      <c r="F21" s="2874">
        <f>SUM(F8:F20)</f>
        <v>1328</v>
      </c>
      <c r="G21" s="2875">
        <f t="shared" si="1"/>
        <v>196.37725903614458</v>
      </c>
    </row>
    <row r="22" spans="1:7" ht="14.25">
      <c r="A22" s="2876"/>
      <c r="B22" s="2877"/>
      <c r="C22" s="2877"/>
      <c r="D22" s="2878"/>
      <c r="E22" s="2878"/>
      <c r="F22" s="2878"/>
      <c r="G22" s="2879" t="s">
        <v>2403</v>
      </c>
    </row>
    <row r="23" spans="1:7" ht="15">
      <c r="A23" s="2827"/>
      <c r="B23" s="2880"/>
      <c r="C23" s="2880"/>
      <c r="D23" s="2881"/>
      <c r="E23" s="2881"/>
      <c r="F23" s="2881"/>
      <c r="G23" s="2881" t="s">
        <v>2404</v>
      </c>
    </row>
    <row r="24" spans="1:7" ht="15">
      <c r="A24" s="2882"/>
      <c r="B24" s="2883"/>
      <c r="C24" s="2883"/>
      <c r="D24" s="2884"/>
      <c r="E24" s="2884"/>
      <c r="F24" s="2884"/>
      <c r="G24" s="2884"/>
    </row>
    <row r="25" spans="1:7" ht="15">
      <c r="A25" s="2882"/>
      <c r="B25" s="2883"/>
      <c r="C25" s="2883"/>
      <c r="D25" s="2884"/>
      <c r="E25" s="2884"/>
      <c r="F25" s="2884"/>
      <c r="G25" s="2884"/>
    </row>
    <row r="26" spans="1:7" ht="15">
      <c r="A26" s="2882"/>
      <c r="B26" s="2883"/>
      <c r="C26" s="2883"/>
      <c r="D26" s="2884"/>
      <c r="E26" s="2884"/>
      <c r="F26" s="2884"/>
      <c r="G26" s="2884"/>
    </row>
  </sheetData>
  <mergeCells count="4">
    <mergeCell ref="A1:G1"/>
    <mergeCell ref="A2:G2"/>
    <mergeCell ref="C4:C5"/>
    <mergeCell ref="C6:C7"/>
  </mergeCells>
  <printOptions horizontalCentered="1" verticalCentered="1"/>
  <pageMargins left="0.70866141732283472" right="0.70866141732283472" top="0.23622047244094491" bottom="0.39370078740157483" header="0.51181102362204722" footer="0.51181102362204722"/>
  <pageSetup paperSize="9" orientation="landscape" horizontalDpi="4294967292" verticalDpi="4294967292"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776C8-5800-48FC-8CA0-ACB064474878}">
  <dimension ref="A1:M21"/>
  <sheetViews>
    <sheetView showGridLines="0" zoomScale="75" zoomScaleNormal="75" workbookViewId="0">
      <selection activeCell="O35" sqref="O35"/>
    </sheetView>
  </sheetViews>
  <sheetFormatPr defaultRowHeight="12.75"/>
  <cols>
    <col min="1" max="2" width="14.7109375" style="1301" customWidth="1"/>
    <col min="3" max="10" width="12.7109375" style="1301" customWidth="1"/>
    <col min="11" max="256" width="9.140625" style="1301"/>
    <col min="257" max="258" width="14.7109375" style="1301" customWidth="1"/>
    <col min="259" max="266" width="12.7109375" style="1301" customWidth="1"/>
    <col min="267" max="512" width="9.140625" style="1301"/>
    <col min="513" max="514" width="14.7109375" style="1301" customWidth="1"/>
    <col min="515" max="522" width="12.7109375" style="1301" customWidth="1"/>
    <col min="523" max="768" width="9.140625" style="1301"/>
    <col min="769" max="770" width="14.7109375" style="1301" customWidth="1"/>
    <col min="771" max="778" width="12.7109375" style="1301" customWidth="1"/>
    <col min="779" max="1024" width="9.140625" style="1301"/>
    <col min="1025" max="1026" width="14.7109375" style="1301" customWidth="1"/>
    <col min="1027" max="1034" width="12.7109375" style="1301" customWidth="1"/>
    <col min="1035" max="1280" width="9.140625" style="1301"/>
    <col min="1281" max="1282" width="14.7109375" style="1301" customWidth="1"/>
    <col min="1283" max="1290" width="12.7109375" style="1301" customWidth="1"/>
    <col min="1291" max="1536" width="9.140625" style="1301"/>
    <col min="1537" max="1538" width="14.7109375" style="1301" customWidth="1"/>
    <col min="1539" max="1546" width="12.7109375" style="1301" customWidth="1"/>
    <col min="1547" max="1792" width="9.140625" style="1301"/>
    <col min="1793" max="1794" width="14.7109375" style="1301" customWidth="1"/>
    <col min="1795" max="1802" width="12.7109375" style="1301" customWidth="1"/>
    <col min="1803" max="2048" width="9.140625" style="1301"/>
    <col min="2049" max="2050" width="14.7109375" style="1301" customWidth="1"/>
    <col min="2051" max="2058" width="12.7109375" style="1301" customWidth="1"/>
    <col min="2059" max="2304" width="9.140625" style="1301"/>
    <col min="2305" max="2306" width="14.7109375" style="1301" customWidth="1"/>
    <col min="2307" max="2314" width="12.7109375" style="1301" customWidth="1"/>
    <col min="2315" max="2560" width="9.140625" style="1301"/>
    <col min="2561" max="2562" width="14.7109375" style="1301" customWidth="1"/>
    <col min="2563" max="2570" width="12.7109375" style="1301" customWidth="1"/>
    <col min="2571" max="2816" width="9.140625" style="1301"/>
    <col min="2817" max="2818" width="14.7109375" style="1301" customWidth="1"/>
    <col min="2819" max="2826" width="12.7109375" style="1301" customWidth="1"/>
    <col min="2827" max="3072" width="9.140625" style="1301"/>
    <col min="3073" max="3074" width="14.7109375" style="1301" customWidth="1"/>
    <col min="3075" max="3082" width="12.7109375" style="1301" customWidth="1"/>
    <col min="3083" max="3328" width="9.140625" style="1301"/>
    <col min="3329" max="3330" width="14.7109375" style="1301" customWidth="1"/>
    <col min="3331" max="3338" width="12.7109375" style="1301" customWidth="1"/>
    <col min="3339" max="3584" width="9.140625" style="1301"/>
    <col min="3585" max="3586" width="14.7109375" style="1301" customWidth="1"/>
    <col min="3587" max="3594" width="12.7109375" style="1301" customWidth="1"/>
    <col min="3595" max="3840" width="9.140625" style="1301"/>
    <col min="3841" max="3842" width="14.7109375" style="1301" customWidth="1"/>
    <col min="3843" max="3850" width="12.7109375" style="1301" customWidth="1"/>
    <col min="3851" max="4096" width="9.140625" style="1301"/>
    <col min="4097" max="4098" width="14.7109375" style="1301" customWidth="1"/>
    <col min="4099" max="4106" width="12.7109375" style="1301" customWidth="1"/>
    <col min="4107" max="4352" width="9.140625" style="1301"/>
    <col min="4353" max="4354" width="14.7109375" style="1301" customWidth="1"/>
    <col min="4355" max="4362" width="12.7109375" style="1301" customWidth="1"/>
    <col min="4363" max="4608" width="9.140625" style="1301"/>
    <col min="4609" max="4610" width="14.7109375" style="1301" customWidth="1"/>
    <col min="4611" max="4618" width="12.7109375" style="1301" customWidth="1"/>
    <col min="4619" max="4864" width="9.140625" style="1301"/>
    <col min="4865" max="4866" width="14.7109375" style="1301" customWidth="1"/>
    <col min="4867" max="4874" width="12.7109375" style="1301" customWidth="1"/>
    <col min="4875" max="5120" width="9.140625" style="1301"/>
    <col min="5121" max="5122" width="14.7109375" style="1301" customWidth="1"/>
    <col min="5123" max="5130" width="12.7109375" style="1301" customWidth="1"/>
    <col min="5131" max="5376" width="9.140625" style="1301"/>
    <col min="5377" max="5378" width="14.7109375" style="1301" customWidth="1"/>
    <col min="5379" max="5386" width="12.7109375" style="1301" customWidth="1"/>
    <col min="5387" max="5632" width="9.140625" style="1301"/>
    <col min="5633" max="5634" width="14.7109375" style="1301" customWidth="1"/>
    <col min="5635" max="5642" width="12.7109375" style="1301" customWidth="1"/>
    <col min="5643" max="5888" width="9.140625" style="1301"/>
    <col min="5889" max="5890" width="14.7109375" style="1301" customWidth="1"/>
    <col min="5891" max="5898" width="12.7109375" style="1301" customWidth="1"/>
    <col min="5899" max="6144" width="9.140625" style="1301"/>
    <col min="6145" max="6146" width="14.7109375" style="1301" customWidth="1"/>
    <col min="6147" max="6154" width="12.7109375" style="1301" customWidth="1"/>
    <col min="6155" max="6400" width="9.140625" style="1301"/>
    <col min="6401" max="6402" width="14.7109375" style="1301" customWidth="1"/>
    <col min="6403" max="6410" width="12.7109375" style="1301" customWidth="1"/>
    <col min="6411" max="6656" width="9.140625" style="1301"/>
    <col min="6657" max="6658" width="14.7109375" style="1301" customWidth="1"/>
    <col min="6659" max="6666" width="12.7109375" style="1301" customWidth="1"/>
    <col min="6667" max="6912" width="9.140625" style="1301"/>
    <col min="6913" max="6914" width="14.7109375" style="1301" customWidth="1"/>
    <col min="6915" max="6922" width="12.7109375" style="1301" customWidth="1"/>
    <col min="6923" max="7168" width="9.140625" style="1301"/>
    <col min="7169" max="7170" width="14.7109375" style="1301" customWidth="1"/>
    <col min="7171" max="7178" width="12.7109375" style="1301" customWidth="1"/>
    <col min="7179" max="7424" width="9.140625" style="1301"/>
    <col min="7425" max="7426" width="14.7109375" style="1301" customWidth="1"/>
    <col min="7427" max="7434" width="12.7109375" style="1301" customWidth="1"/>
    <col min="7435" max="7680" width="9.140625" style="1301"/>
    <col min="7681" max="7682" width="14.7109375" style="1301" customWidth="1"/>
    <col min="7683" max="7690" width="12.7109375" style="1301" customWidth="1"/>
    <col min="7691" max="7936" width="9.140625" style="1301"/>
    <col min="7937" max="7938" width="14.7109375" style="1301" customWidth="1"/>
    <col min="7939" max="7946" width="12.7109375" style="1301" customWidth="1"/>
    <col min="7947" max="8192" width="9.140625" style="1301"/>
    <col min="8193" max="8194" width="14.7109375" style="1301" customWidth="1"/>
    <col min="8195" max="8202" width="12.7109375" style="1301" customWidth="1"/>
    <col min="8203" max="8448" width="9.140625" style="1301"/>
    <col min="8449" max="8450" width="14.7109375" style="1301" customWidth="1"/>
    <col min="8451" max="8458" width="12.7109375" style="1301" customWidth="1"/>
    <col min="8459" max="8704" width="9.140625" style="1301"/>
    <col min="8705" max="8706" width="14.7109375" style="1301" customWidth="1"/>
    <col min="8707" max="8714" width="12.7109375" style="1301" customWidth="1"/>
    <col min="8715" max="8960" width="9.140625" style="1301"/>
    <col min="8961" max="8962" width="14.7109375" style="1301" customWidth="1"/>
    <col min="8963" max="8970" width="12.7109375" style="1301" customWidth="1"/>
    <col min="8971" max="9216" width="9.140625" style="1301"/>
    <col min="9217" max="9218" width="14.7109375" style="1301" customWidth="1"/>
    <col min="9219" max="9226" width="12.7109375" style="1301" customWidth="1"/>
    <col min="9227" max="9472" width="9.140625" style="1301"/>
    <col min="9473" max="9474" width="14.7109375" style="1301" customWidth="1"/>
    <col min="9475" max="9482" width="12.7109375" style="1301" customWidth="1"/>
    <col min="9483" max="9728" width="9.140625" style="1301"/>
    <col min="9729" max="9730" width="14.7109375" style="1301" customWidth="1"/>
    <col min="9731" max="9738" width="12.7109375" style="1301" customWidth="1"/>
    <col min="9739" max="9984" width="9.140625" style="1301"/>
    <col min="9985" max="9986" width="14.7109375" style="1301" customWidth="1"/>
    <col min="9987" max="9994" width="12.7109375" style="1301" customWidth="1"/>
    <col min="9995" max="10240" width="9.140625" style="1301"/>
    <col min="10241" max="10242" width="14.7109375" style="1301" customWidth="1"/>
    <col min="10243" max="10250" width="12.7109375" style="1301" customWidth="1"/>
    <col min="10251" max="10496" width="9.140625" style="1301"/>
    <col min="10497" max="10498" width="14.7109375" style="1301" customWidth="1"/>
    <col min="10499" max="10506" width="12.7109375" style="1301" customWidth="1"/>
    <col min="10507" max="10752" width="9.140625" style="1301"/>
    <col min="10753" max="10754" width="14.7109375" style="1301" customWidth="1"/>
    <col min="10755" max="10762" width="12.7109375" style="1301" customWidth="1"/>
    <col min="10763" max="11008" width="9.140625" style="1301"/>
    <col min="11009" max="11010" width="14.7109375" style="1301" customWidth="1"/>
    <col min="11011" max="11018" width="12.7109375" style="1301" customWidth="1"/>
    <col min="11019" max="11264" width="9.140625" style="1301"/>
    <col min="11265" max="11266" width="14.7109375" style="1301" customWidth="1"/>
    <col min="11267" max="11274" width="12.7109375" style="1301" customWidth="1"/>
    <col min="11275" max="11520" width="9.140625" style="1301"/>
    <col min="11521" max="11522" width="14.7109375" style="1301" customWidth="1"/>
    <col min="11523" max="11530" width="12.7109375" style="1301" customWidth="1"/>
    <col min="11531" max="11776" width="9.140625" style="1301"/>
    <col min="11777" max="11778" width="14.7109375" style="1301" customWidth="1"/>
    <col min="11779" max="11786" width="12.7109375" style="1301" customWidth="1"/>
    <col min="11787" max="12032" width="9.140625" style="1301"/>
    <col min="12033" max="12034" width="14.7109375" style="1301" customWidth="1"/>
    <col min="12035" max="12042" width="12.7109375" style="1301" customWidth="1"/>
    <col min="12043" max="12288" width="9.140625" style="1301"/>
    <col min="12289" max="12290" width="14.7109375" style="1301" customWidth="1"/>
    <col min="12291" max="12298" width="12.7109375" style="1301" customWidth="1"/>
    <col min="12299" max="12544" width="9.140625" style="1301"/>
    <col min="12545" max="12546" width="14.7109375" style="1301" customWidth="1"/>
    <col min="12547" max="12554" width="12.7109375" style="1301" customWidth="1"/>
    <col min="12555" max="12800" width="9.140625" style="1301"/>
    <col min="12801" max="12802" width="14.7109375" style="1301" customWidth="1"/>
    <col min="12803" max="12810" width="12.7109375" style="1301" customWidth="1"/>
    <col min="12811" max="13056" width="9.140625" style="1301"/>
    <col min="13057" max="13058" width="14.7109375" style="1301" customWidth="1"/>
    <col min="13059" max="13066" width="12.7109375" style="1301" customWidth="1"/>
    <col min="13067" max="13312" width="9.140625" style="1301"/>
    <col min="13313" max="13314" width="14.7109375" style="1301" customWidth="1"/>
    <col min="13315" max="13322" width="12.7109375" style="1301" customWidth="1"/>
    <col min="13323" max="13568" width="9.140625" style="1301"/>
    <col min="13569" max="13570" width="14.7109375" style="1301" customWidth="1"/>
    <col min="13571" max="13578" width="12.7109375" style="1301" customWidth="1"/>
    <col min="13579" max="13824" width="9.140625" style="1301"/>
    <col min="13825" max="13826" width="14.7109375" style="1301" customWidth="1"/>
    <col min="13827" max="13834" width="12.7109375" style="1301" customWidth="1"/>
    <col min="13835" max="14080" width="9.140625" style="1301"/>
    <col min="14081" max="14082" width="14.7109375" style="1301" customWidth="1"/>
    <col min="14083" max="14090" width="12.7109375" style="1301" customWidth="1"/>
    <col min="14091" max="14336" width="9.140625" style="1301"/>
    <col min="14337" max="14338" width="14.7109375" style="1301" customWidth="1"/>
    <col min="14339" max="14346" width="12.7109375" style="1301" customWidth="1"/>
    <col min="14347" max="14592" width="9.140625" style="1301"/>
    <col min="14593" max="14594" width="14.7109375" style="1301" customWidth="1"/>
    <col min="14595" max="14602" width="12.7109375" style="1301" customWidth="1"/>
    <col min="14603" max="14848" width="9.140625" style="1301"/>
    <col min="14849" max="14850" width="14.7109375" style="1301" customWidth="1"/>
    <col min="14851" max="14858" width="12.7109375" style="1301" customWidth="1"/>
    <col min="14859" max="15104" width="9.140625" style="1301"/>
    <col min="15105" max="15106" width="14.7109375" style="1301" customWidth="1"/>
    <col min="15107" max="15114" width="12.7109375" style="1301" customWidth="1"/>
    <col min="15115" max="15360" width="9.140625" style="1301"/>
    <col min="15361" max="15362" width="14.7109375" style="1301" customWidth="1"/>
    <col min="15363" max="15370" width="12.7109375" style="1301" customWidth="1"/>
    <col min="15371" max="15616" width="9.140625" style="1301"/>
    <col min="15617" max="15618" width="14.7109375" style="1301" customWidth="1"/>
    <col min="15619" max="15626" width="12.7109375" style="1301" customWidth="1"/>
    <col min="15627" max="15872" width="9.140625" style="1301"/>
    <col min="15873" max="15874" width="14.7109375" style="1301" customWidth="1"/>
    <col min="15875" max="15882" width="12.7109375" style="1301" customWidth="1"/>
    <col min="15883" max="16128" width="9.140625" style="1301"/>
    <col min="16129" max="16130" width="14.7109375" style="1301" customWidth="1"/>
    <col min="16131" max="16138" width="12.7109375" style="1301" customWidth="1"/>
    <col min="16139" max="16384" width="9.140625" style="1301"/>
  </cols>
  <sheetData>
    <row r="1" spans="1:13" ht="18.75" customHeight="1">
      <c r="A1" s="5237" t="s">
        <v>2405</v>
      </c>
      <c r="B1" s="5237"/>
      <c r="C1" s="5237"/>
      <c r="D1" s="5237"/>
      <c r="E1" s="5237"/>
      <c r="F1" s="5237"/>
      <c r="G1" s="5237"/>
      <c r="H1" s="5237"/>
      <c r="I1" s="5237"/>
      <c r="J1" s="5237"/>
    </row>
    <row r="2" spans="1:13" s="1369" customFormat="1" ht="15.75">
      <c r="A2" s="2886" t="s">
        <v>2406</v>
      </c>
      <c r="B2" s="2886"/>
      <c r="C2" s="2886"/>
      <c r="D2" s="2886"/>
      <c r="E2" s="2886"/>
      <c r="F2" s="2886"/>
      <c r="G2" s="2886"/>
      <c r="H2" s="2886"/>
      <c r="I2" s="2886"/>
      <c r="J2" s="2886"/>
    </row>
    <row r="3" spans="1:13" s="2887" customFormat="1" ht="15.75">
      <c r="A3" s="2887" t="s">
        <v>2407</v>
      </c>
      <c r="J3" s="2887" t="s">
        <v>2408</v>
      </c>
    </row>
    <row r="4" spans="1:13" ht="21" customHeight="1">
      <c r="A4" s="2888"/>
      <c r="B4" s="2889"/>
      <c r="C4" s="2890" t="s">
        <v>2409</v>
      </c>
      <c r="D4" s="2891"/>
      <c r="E4" s="2891"/>
      <c r="F4" s="2891"/>
      <c r="G4" s="2891"/>
      <c r="H4" s="2891"/>
      <c r="I4" s="2891"/>
      <c r="J4" s="2892" t="s">
        <v>2410</v>
      </c>
    </row>
    <row r="5" spans="1:13" ht="35.1" customHeight="1">
      <c r="A5" s="2893" t="s">
        <v>2411</v>
      </c>
      <c r="B5" s="2894" t="s">
        <v>2412</v>
      </c>
      <c r="C5" s="1320" t="s">
        <v>2413</v>
      </c>
      <c r="D5" s="1322" t="s">
        <v>2414</v>
      </c>
      <c r="E5" s="1320" t="s">
        <v>2415</v>
      </c>
      <c r="F5" s="1320" t="s">
        <v>2320</v>
      </c>
      <c r="G5" s="1322" t="s">
        <v>2416</v>
      </c>
      <c r="H5" s="1322" t="s">
        <v>2417</v>
      </c>
      <c r="I5" s="1320" t="s">
        <v>2418</v>
      </c>
      <c r="J5" s="1320" t="s">
        <v>291</v>
      </c>
    </row>
    <row r="6" spans="1:13" ht="47.25" customHeight="1">
      <c r="A6" s="2895"/>
      <c r="B6" s="2896"/>
      <c r="C6" s="2897" t="s">
        <v>2419</v>
      </c>
      <c r="D6" s="2898" t="s">
        <v>2420</v>
      </c>
      <c r="E6" s="2897" t="s">
        <v>2421</v>
      </c>
      <c r="F6" s="2897" t="s">
        <v>2321</v>
      </c>
      <c r="G6" s="2898" t="s">
        <v>2422</v>
      </c>
      <c r="H6" s="2898" t="s">
        <v>2423</v>
      </c>
      <c r="I6" s="2897" t="s">
        <v>2266</v>
      </c>
      <c r="J6" s="2899" t="s">
        <v>96</v>
      </c>
    </row>
    <row r="7" spans="1:13" ht="24" customHeight="1">
      <c r="A7" s="2900" t="s">
        <v>275</v>
      </c>
      <c r="B7" s="2901" t="s">
        <v>56</v>
      </c>
      <c r="C7" s="2846">
        <v>21882</v>
      </c>
      <c r="D7" s="2848">
        <v>871</v>
      </c>
      <c r="E7" s="2846">
        <v>2007</v>
      </c>
      <c r="F7" s="2846">
        <v>230</v>
      </c>
      <c r="G7" s="2848">
        <v>7</v>
      </c>
      <c r="H7" s="2848">
        <v>907</v>
      </c>
      <c r="I7" s="2846">
        <v>28817</v>
      </c>
      <c r="J7" s="2846">
        <f>SUM(C7:I7)</f>
        <v>54721</v>
      </c>
    </row>
    <row r="8" spans="1:13" ht="24" customHeight="1">
      <c r="A8" s="2902" t="s">
        <v>158</v>
      </c>
      <c r="B8" s="2903" t="s">
        <v>58</v>
      </c>
      <c r="C8" s="2851">
        <v>23973</v>
      </c>
      <c r="D8" s="2853">
        <v>4067</v>
      </c>
      <c r="E8" s="2851">
        <v>5040</v>
      </c>
      <c r="F8" s="2851">
        <v>661</v>
      </c>
      <c r="G8" s="2853">
        <v>47</v>
      </c>
      <c r="H8" s="2853">
        <v>1526</v>
      </c>
      <c r="I8" s="2851">
        <v>46484</v>
      </c>
      <c r="J8" s="2864">
        <f t="shared" ref="J8:J20" si="0">SUM(C8:I8)</f>
        <v>81798</v>
      </c>
      <c r="K8" s="2904"/>
      <c r="L8" s="2904"/>
      <c r="M8" s="2904"/>
    </row>
    <row r="9" spans="1:13" ht="24" customHeight="1">
      <c r="A9" s="2902" t="s">
        <v>278</v>
      </c>
      <c r="B9" s="2903" t="s">
        <v>64</v>
      </c>
      <c r="C9" s="2851">
        <v>5794</v>
      </c>
      <c r="D9" s="2853">
        <v>799</v>
      </c>
      <c r="E9" s="2851">
        <v>1809</v>
      </c>
      <c r="F9" s="2851">
        <v>69</v>
      </c>
      <c r="G9" s="2853">
        <v>15</v>
      </c>
      <c r="H9" s="2853">
        <v>484</v>
      </c>
      <c r="I9" s="2851">
        <v>15263</v>
      </c>
      <c r="J9" s="2864">
        <f t="shared" si="0"/>
        <v>24233</v>
      </c>
    </row>
    <row r="10" spans="1:13" ht="24" customHeight="1">
      <c r="A10" s="2902" t="s">
        <v>279</v>
      </c>
      <c r="B10" s="2903" t="s">
        <v>66</v>
      </c>
      <c r="C10" s="2851">
        <v>4296</v>
      </c>
      <c r="D10" s="2853">
        <v>404</v>
      </c>
      <c r="E10" s="2851">
        <v>656</v>
      </c>
      <c r="F10" s="2851">
        <v>81</v>
      </c>
      <c r="G10" s="2853">
        <v>1</v>
      </c>
      <c r="H10" s="2853">
        <v>172</v>
      </c>
      <c r="I10" s="2851">
        <v>7267</v>
      </c>
      <c r="J10" s="2864">
        <f t="shared" si="0"/>
        <v>12877</v>
      </c>
    </row>
    <row r="11" spans="1:13" ht="24" customHeight="1">
      <c r="A11" s="2902" t="s">
        <v>280</v>
      </c>
      <c r="B11" s="2903" t="s">
        <v>68</v>
      </c>
      <c r="C11" s="2851">
        <v>10830</v>
      </c>
      <c r="D11" s="2853">
        <v>908</v>
      </c>
      <c r="E11" s="2851">
        <v>1740</v>
      </c>
      <c r="F11" s="2851">
        <v>261</v>
      </c>
      <c r="G11" s="2853">
        <v>14</v>
      </c>
      <c r="H11" s="2853">
        <v>346</v>
      </c>
      <c r="I11" s="2851">
        <v>17196</v>
      </c>
      <c r="J11" s="2864">
        <f t="shared" si="0"/>
        <v>31295</v>
      </c>
    </row>
    <row r="12" spans="1:13" ht="24" customHeight="1">
      <c r="A12" s="2902" t="s">
        <v>2424</v>
      </c>
      <c r="B12" s="2903" t="s">
        <v>74</v>
      </c>
      <c r="C12" s="2851">
        <v>6092</v>
      </c>
      <c r="D12" s="2853">
        <v>570</v>
      </c>
      <c r="E12" s="2851">
        <v>956</v>
      </c>
      <c r="F12" s="2851">
        <v>87</v>
      </c>
      <c r="G12" s="2853">
        <v>5</v>
      </c>
      <c r="H12" s="2853">
        <v>257</v>
      </c>
      <c r="I12" s="2851">
        <v>9571</v>
      </c>
      <c r="J12" s="2864">
        <f t="shared" si="0"/>
        <v>17538</v>
      </c>
    </row>
    <row r="13" spans="1:13" ht="24" customHeight="1">
      <c r="A13" s="2902" t="s">
        <v>284</v>
      </c>
      <c r="B13" s="2903" t="s">
        <v>78</v>
      </c>
      <c r="C13" s="2851">
        <v>3064</v>
      </c>
      <c r="D13" s="2853">
        <v>237</v>
      </c>
      <c r="E13" s="2851">
        <v>324</v>
      </c>
      <c r="F13" s="2851">
        <v>45</v>
      </c>
      <c r="G13" s="2853">
        <v>14</v>
      </c>
      <c r="H13" s="2853">
        <v>102</v>
      </c>
      <c r="I13" s="2851">
        <v>4947</v>
      </c>
      <c r="J13" s="2864">
        <f t="shared" si="0"/>
        <v>8733</v>
      </c>
    </row>
    <row r="14" spans="1:13" ht="24" customHeight="1">
      <c r="A14" s="2902" t="s">
        <v>79</v>
      </c>
      <c r="B14" s="2903" t="s">
        <v>329</v>
      </c>
      <c r="C14" s="2851">
        <v>1791</v>
      </c>
      <c r="D14" s="2853">
        <v>187</v>
      </c>
      <c r="E14" s="2851">
        <v>277</v>
      </c>
      <c r="F14" s="2851">
        <v>49</v>
      </c>
      <c r="G14" s="2853">
        <v>1</v>
      </c>
      <c r="H14" s="2853">
        <v>29</v>
      </c>
      <c r="I14" s="2851">
        <v>2990</v>
      </c>
      <c r="J14" s="2864">
        <f t="shared" si="0"/>
        <v>5324</v>
      </c>
    </row>
    <row r="15" spans="1:13" ht="24" customHeight="1">
      <c r="A15" s="2905" t="s">
        <v>285</v>
      </c>
      <c r="B15" s="2906" t="s">
        <v>82</v>
      </c>
      <c r="C15" s="2859">
        <v>1100</v>
      </c>
      <c r="D15" s="2860">
        <v>120</v>
      </c>
      <c r="E15" s="2859">
        <v>150</v>
      </c>
      <c r="F15" s="2859">
        <v>31</v>
      </c>
      <c r="G15" s="2860">
        <v>1</v>
      </c>
      <c r="H15" s="2860">
        <v>57</v>
      </c>
      <c r="I15" s="2859">
        <v>2400</v>
      </c>
      <c r="J15" s="2864">
        <f t="shared" si="0"/>
        <v>3859</v>
      </c>
    </row>
    <row r="16" spans="1:13" ht="24" customHeight="1">
      <c r="A16" s="2907" t="s">
        <v>83</v>
      </c>
      <c r="B16" s="2908" t="s">
        <v>84</v>
      </c>
      <c r="C16" s="2864">
        <v>3138</v>
      </c>
      <c r="D16" s="2865">
        <v>171</v>
      </c>
      <c r="E16" s="2864">
        <v>503</v>
      </c>
      <c r="F16" s="2864">
        <v>32</v>
      </c>
      <c r="G16" s="2865">
        <v>9</v>
      </c>
      <c r="H16" s="2865">
        <v>177</v>
      </c>
      <c r="I16" s="2864">
        <v>3974</v>
      </c>
      <c r="J16" s="2864">
        <f t="shared" si="0"/>
        <v>8004</v>
      </c>
    </row>
    <row r="17" spans="1:10" ht="24" customHeight="1">
      <c r="A17" s="2905" t="s">
        <v>85</v>
      </c>
      <c r="B17" s="2906" t="s">
        <v>86</v>
      </c>
      <c r="C17" s="2859">
        <v>1009</v>
      </c>
      <c r="D17" s="2860">
        <v>159</v>
      </c>
      <c r="E17" s="2859">
        <v>132</v>
      </c>
      <c r="F17" s="2859">
        <v>12</v>
      </c>
      <c r="G17" s="2860">
        <v>0</v>
      </c>
      <c r="H17" s="2860">
        <v>180</v>
      </c>
      <c r="I17" s="2859">
        <v>1629</v>
      </c>
      <c r="J17" s="2864">
        <f t="shared" si="0"/>
        <v>3121</v>
      </c>
    </row>
    <row r="18" spans="1:10" ht="24" customHeight="1">
      <c r="A18" s="1307" t="s">
        <v>165</v>
      </c>
      <c r="B18" s="1306" t="s">
        <v>2425</v>
      </c>
      <c r="C18" s="2909">
        <v>1939</v>
      </c>
      <c r="D18" s="2910">
        <v>143</v>
      </c>
      <c r="E18" s="2909">
        <v>290</v>
      </c>
      <c r="F18" s="2909">
        <v>22</v>
      </c>
      <c r="G18" s="2910">
        <v>4</v>
      </c>
      <c r="H18" s="2910">
        <v>46</v>
      </c>
      <c r="I18" s="2909">
        <v>2690</v>
      </c>
      <c r="J18" s="2864">
        <f t="shared" si="0"/>
        <v>5134</v>
      </c>
    </row>
    <row r="19" spans="1:10" ht="24" customHeight="1" thickBot="1">
      <c r="A19" s="2911" t="s">
        <v>89</v>
      </c>
      <c r="B19" s="2912" t="s">
        <v>90</v>
      </c>
      <c r="C19" s="2913">
        <v>1212</v>
      </c>
      <c r="D19" s="2914">
        <v>94</v>
      </c>
      <c r="E19" s="2913">
        <v>206</v>
      </c>
      <c r="F19" s="2913">
        <v>17</v>
      </c>
      <c r="G19" s="2914">
        <v>3</v>
      </c>
      <c r="H19" s="2914">
        <v>45</v>
      </c>
      <c r="I19" s="2913">
        <v>2575</v>
      </c>
      <c r="J19" s="2909">
        <f t="shared" si="0"/>
        <v>4152</v>
      </c>
    </row>
    <row r="20" spans="1:10" ht="24" customHeight="1">
      <c r="A20" s="2915" t="s">
        <v>291</v>
      </c>
      <c r="B20" s="2916" t="s">
        <v>96</v>
      </c>
      <c r="C20" s="2874">
        <f>SUM(C7:C19)</f>
        <v>86120</v>
      </c>
      <c r="D20" s="2874">
        <f t="shared" ref="D20:I20" si="1">SUM(D7:D19)</f>
        <v>8730</v>
      </c>
      <c r="E20" s="2874">
        <f t="shared" si="1"/>
        <v>14090</v>
      </c>
      <c r="F20" s="2874">
        <f t="shared" si="1"/>
        <v>1597</v>
      </c>
      <c r="G20" s="2874">
        <f t="shared" si="1"/>
        <v>121</v>
      </c>
      <c r="H20" s="2874">
        <f t="shared" si="1"/>
        <v>4328</v>
      </c>
      <c r="I20" s="2874">
        <f t="shared" si="1"/>
        <v>145803</v>
      </c>
      <c r="J20" s="2874">
        <f t="shared" si="0"/>
        <v>260789</v>
      </c>
    </row>
    <row r="21" spans="1:10" ht="15">
      <c r="A21" s="2917"/>
      <c r="B21" s="2918"/>
      <c r="C21" s="2919"/>
      <c r="D21" s="2919"/>
      <c r="E21" s="2919"/>
      <c r="F21" s="2919"/>
      <c r="G21" s="2919"/>
      <c r="H21" s="2919"/>
      <c r="I21" s="2919"/>
      <c r="J21" s="2920"/>
    </row>
  </sheetData>
  <mergeCells count="1">
    <mergeCell ref="A1:J1"/>
  </mergeCells>
  <printOptions horizontalCentered="1" verticalCentered="1"/>
  <pageMargins left="0.35433070866141736" right="0.35433070866141736" top="0.19685039370078741" bottom="0.19685039370078741" header="0.51181102362204722" footer="0.39370078740157483"/>
  <pageSetup paperSize="9" scale="95" orientation="landscape" horizontalDpi="4294967292" verticalDpi="4294967292" r:id="rId1"/>
  <headerFooter alignWithMargins="0"/>
  <colBreaks count="1" manualBreakCount="1">
    <brk id="10"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4D7A-2007-4A56-9C36-65F585924BB3}">
  <dimension ref="A1:J33"/>
  <sheetViews>
    <sheetView showGridLines="0" zoomScale="75" zoomScaleNormal="100" workbookViewId="0">
      <selection activeCell="P29" sqref="P29"/>
    </sheetView>
  </sheetViews>
  <sheetFormatPr defaultRowHeight="15"/>
  <cols>
    <col min="1" max="1" width="11.7109375" style="1325" customWidth="1"/>
    <col min="2" max="2" width="11.7109375" style="2932" customWidth="1"/>
    <col min="3" max="10" width="12.7109375" style="1325" customWidth="1"/>
    <col min="11" max="256" width="9.140625" style="1325"/>
    <col min="257" max="258" width="11.7109375" style="1325" customWidth="1"/>
    <col min="259" max="266" width="12.7109375" style="1325" customWidth="1"/>
    <col min="267" max="512" width="9.140625" style="1325"/>
    <col min="513" max="514" width="11.7109375" style="1325" customWidth="1"/>
    <col min="515" max="522" width="12.7109375" style="1325" customWidth="1"/>
    <col min="523" max="768" width="9.140625" style="1325"/>
    <col min="769" max="770" width="11.7109375" style="1325" customWidth="1"/>
    <col min="771" max="778" width="12.7109375" style="1325" customWidth="1"/>
    <col min="779" max="1024" width="9.140625" style="1325"/>
    <col min="1025" max="1026" width="11.7109375" style="1325" customWidth="1"/>
    <col min="1027" max="1034" width="12.7109375" style="1325" customWidth="1"/>
    <col min="1035" max="1280" width="9.140625" style="1325"/>
    <col min="1281" max="1282" width="11.7109375" style="1325" customWidth="1"/>
    <col min="1283" max="1290" width="12.7109375" style="1325" customWidth="1"/>
    <col min="1291" max="1536" width="9.140625" style="1325"/>
    <col min="1537" max="1538" width="11.7109375" style="1325" customWidth="1"/>
    <col min="1539" max="1546" width="12.7109375" style="1325" customWidth="1"/>
    <col min="1547" max="1792" width="9.140625" style="1325"/>
    <col min="1793" max="1794" width="11.7109375" style="1325" customWidth="1"/>
    <col min="1795" max="1802" width="12.7109375" style="1325" customWidth="1"/>
    <col min="1803" max="2048" width="9.140625" style="1325"/>
    <col min="2049" max="2050" width="11.7109375" style="1325" customWidth="1"/>
    <col min="2051" max="2058" width="12.7109375" style="1325" customWidth="1"/>
    <col min="2059" max="2304" width="9.140625" style="1325"/>
    <col min="2305" max="2306" width="11.7109375" style="1325" customWidth="1"/>
    <col min="2307" max="2314" width="12.7109375" style="1325" customWidth="1"/>
    <col min="2315" max="2560" width="9.140625" style="1325"/>
    <col min="2561" max="2562" width="11.7109375" style="1325" customWidth="1"/>
    <col min="2563" max="2570" width="12.7109375" style="1325" customWidth="1"/>
    <col min="2571" max="2816" width="9.140625" style="1325"/>
    <col min="2817" max="2818" width="11.7109375" style="1325" customWidth="1"/>
    <col min="2819" max="2826" width="12.7109375" style="1325" customWidth="1"/>
    <col min="2827" max="3072" width="9.140625" style="1325"/>
    <col min="3073" max="3074" width="11.7109375" style="1325" customWidth="1"/>
    <col min="3075" max="3082" width="12.7109375" style="1325" customWidth="1"/>
    <col min="3083" max="3328" width="9.140625" style="1325"/>
    <col min="3329" max="3330" width="11.7109375" style="1325" customWidth="1"/>
    <col min="3331" max="3338" width="12.7109375" style="1325" customWidth="1"/>
    <col min="3339" max="3584" width="9.140625" style="1325"/>
    <col min="3585" max="3586" width="11.7109375" style="1325" customWidth="1"/>
    <col min="3587" max="3594" width="12.7109375" style="1325" customWidth="1"/>
    <col min="3595" max="3840" width="9.140625" style="1325"/>
    <col min="3841" max="3842" width="11.7109375" style="1325" customWidth="1"/>
    <col min="3843" max="3850" width="12.7109375" style="1325" customWidth="1"/>
    <col min="3851" max="4096" width="9.140625" style="1325"/>
    <col min="4097" max="4098" width="11.7109375" style="1325" customWidth="1"/>
    <col min="4099" max="4106" width="12.7109375" style="1325" customWidth="1"/>
    <col min="4107" max="4352" width="9.140625" style="1325"/>
    <col min="4353" max="4354" width="11.7109375" style="1325" customWidth="1"/>
    <col min="4355" max="4362" width="12.7109375" style="1325" customWidth="1"/>
    <col min="4363" max="4608" width="9.140625" style="1325"/>
    <col min="4609" max="4610" width="11.7109375" style="1325" customWidth="1"/>
    <col min="4611" max="4618" width="12.7109375" style="1325" customWidth="1"/>
    <col min="4619" max="4864" width="9.140625" style="1325"/>
    <col min="4865" max="4866" width="11.7109375" style="1325" customWidth="1"/>
    <col min="4867" max="4874" width="12.7109375" style="1325" customWidth="1"/>
    <col min="4875" max="5120" width="9.140625" style="1325"/>
    <col min="5121" max="5122" width="11.7109375" style="1325" customWidth="1"/>
    <col min="5123" max="5130" width="12.7109375" style="1325" customWidth="1"/>
    <col min="5131" max="5376" width="9.140625" style="1325"/>
    <col min="5377" max="5378" width="11.7109375" style="1325" customWidth="1"/>
    <col min="5379" max="5386" width="12.7109375" style="1325" customWidth="1"/>
    <col min="5387" max="5632" width="9.140625" style="1325"/>
    <col min="5633" max="5634" width="11.7109375" style="1325" customWidth="1"/>
    <col min="5635" max="5642" width="12.7109375" style="1325" customWidth="1"/>
    <col min="5643" max="5888" width="9.140625" style="1325"/>
    <col min="5889" max="5890" width="11.7109375" style="1325" customWidth="1"/>
    <col min="5891" max="5898" width="12.7109375" style="1325" customWidth="1"/>
    <col min="5899" max="6144" width="9.140625" style="1325"/>
    <col min="6145" max="6146" width="11.7109375" style="1325" customWidth="1"/>
    <col min="6147" max="6154" width="12.7109375" style="1325" customWidth="1"/>
    <col min="6155" max="6400" width="9.140625" style="1325"/>
    <col min="6401" max="6402" width="11.7109375" style="1325" customWidth="1"/>
    <col min="6403" max="6410" width="12.7109375" style="1325" customWidth="1"/>
    <col min="6411" max="6656" width="9.140625" style="1325"/>
    <col min="6657" max="6658" width="11.7109375" style="1325" customWidth="1"/>
    <col min="6659" max="6666" width="12.7109375" style="1325" customWidth="1"/>
    <col min="6667" max="6912" width="9.140625" style="1325"/>
    <col min="6913" max="6914" width="11.7109375" style="1325" customWidth="1"/>
    <col min="6915" max="6922" width="12.7109375" style="1325" customWidth="1"/>
    <col min="6923" max="7168" width="9.140625" style="1325"/>
    <col min="7169" max="7170" width="11.7109375" style="1325" customWidth="1"/>
    <col min="7171" max="7178" width="12.7109375" style="1325" customWidth="1"/>
    <col min="7179" max="7424" width="9.140625" style="1325"/>
    <col min="7425" max="7426" width="11.7109375" style="1325" customWidth="1"/>
    <col min="7427" max="7434" width="12.7109375" style="1325" customWidth="1"/>
    <col min="7435" max="7680" width="9.140625" style="1325"/>
    <col min="7681" max="7682" width="11.7109375" style="1325" customWidth="1"/>
    <col min="7683" max="7690" width="12.7109375" style="1325" customWidth="1"/>
    <col min="7691" max="7936" width="9.140625" style="1325"/>
    <col min="7937" max="7938" width="11.7109375" style="1325" customWidth="1"/>
    <col min="7939" max="7946" width="12.7109375" style="1325" customWidth="1"/>
    <col min="7947" max="8192" width="9.140625" style="1325"/>
    <col min="8193" max="8194" width="11.7109375" style="1325" customWidth="1"/>
    <col min="8195" max="8202" width="12.7109375" style="1325" customWidth="1"/>
    <col min="8203" max="8448" width="9.140625" style="1325"/>
    <col min="8449" max="8450" width="11.7109375" style="1325" customWidth="1"/>
    <col min="8451" max="8458" width="12.7109375" style="1325" customWidth="1"/>
    <col min="8459" max="8704" width="9.140625" style="1325"/>
    <col min="8705" max="8706" width="11.7109375" style="1325" customWidth="1"/>
    <col min="8707" max="8714" width="12.7109375" style="1325" customWidth="1"/>
    <col min="8715" max="8960" width="9.140625" style="1325"/>
    <col min="8961" max="8962" width="11.7109375" style="1325" customWidth="1"/>
    <col min="8963" max="8970" width="12.7109375" style="1325" customWidth="1"/>
    <col min="8971" max="9216" width="9.140625" style="1325"/>
    <col min="9217" max="9218" width="11.7109375" style="1325" customWidth="1"/>
    <col min="9219" max="9226" width="12.7109375" style="1325" customWidth="1"/>
    <col min="9227" max="9472" width="9.140625" style="1325"/>
    <col min="9473" max="9474" width="11.7109375" style="1325" customWidth="1"/>
    <col min="9475" max="9482" width="12.7109375" style="1325" customWidth="1"/>
    <col min="9483" max="9728" width="9.140625" style="1325"/>
    <col min="9729" max="9730" width="11.7109375" style="1325" customWidth="1"/>
    <col min="9731" max="9738" width="12.7109375" style="1325" customWidth="1"/>
    <col min="9739" max="9984" width="9.140625" style="1325"/>
    <col min="9985" max="9986" width="11.7109375" style="1325" customWidth="1"/>
    <col min="9987" max="9994" width="12.7109375" style="1325" customWidth="1"/>
    <col min="9995" max="10240" width="9.140625" style="1325"/>
    <col min="10241" max="10242" width="11.7109375" style="1325" customWidth="1"/>
    <col min="10243" max="10250" width="12.7109375" style="1325" customWidth="1"/>
    <col min="10251" max="10496" width="9.140625" style="1325"/>
    <col min="10497" max="10498" width="11.7109375" style="1325" customWidth="1"/>
    <col min="10499" max="10506" width="12.7109375" style="1325" customWidth="1"/>
    <col min="10507" max="10752" width="9.140625" style="1325"/>
    <col min="10753" max="10754" width="11.7109375" style="1325" customWidth="1"/>
    <col min="10755" max="10762" width="12.7109375" style="1325" customWidth="1"/>
    <col min="10763" max="11008" width="9.140625" style="1325"/>
    <col min="11009" max="11010" width="11.7109375" style="1325" customWidth="1"/>
    <col min="11011" max="11018" width="12.7109375" style="1325" customWidth="1"/>
    <col min="11019" max="11264" width="9.140625" style="1325"/>
    <col min="11265" max="11266" width="11.7109375" style="1325" customWidth="1"/>
    <col min="11267" max="11274" width="12.7109375" style="1325" customWidth="1"/>
    <col min="11275" max="11520" width="9.140625" style="1325"/>
    <col min="11521" max="11522" width="11.7109375" style="1325" customWidth="1"/>
    <col min="11523" max="11530" width="12.7109375" style="1325" customWidth="1"/>
    <col min="11531" max="11776" width="9.140625" style="1325"/>
    <col min="11777" max="11778" width="11.7109375" style="1325" customWidth="1"/>
    <col min="11779" max="11786" width="12.7109375" style="1325" customWidth="1"/>
    <col min="11787" max="12032" width="9.140625" style="1325"/>
    <col min="12033" max="12034" width="11.7109375" style="1325" customWidth="1"/>
    <col min="12035" max="12042" width="12.7109375" style="1325" customWidth="1"/>
    <col min="12043" max="12288" width="9.140625" style="1325"/>
    <col min="12289" max="12290" width="11.7109375" style="1325" customWidth="1"/>
    <col min="12291" max="12298" width="12.7109375" style="1325" customWidth="1"/>
    <col min="12299" max="12544" width="9.140625" style="1325"/>
    <col min="12545" max="12546" width="11.7109375" style="1325" customWidth="1"/>
    <col min="12547" max="12554" width="12.7109375" style="1325" customWidth="1"/>
    <col min="12555" max="12800" width="9.140625" style="1325"/>
    <col min="12801" max="12802" width="11.7109375" style="1325" customWidth="1"/>
    <col min="12803" max="12810" width="12.7109375" style="1325" customWidth="1"/>
    <col min="12811" max="13056" width="9.140625" style="1325"/>
    <col min="13057" max="13058" width="11.7109375" style="1325" customWidth="1"/>
    <col min="13059" max="13066" width="12.7109375" style="1325" customWidth="1"/>
    <col min="13067" max="13312" width="9.140625" style="1325"/>
    <col min="13313" max="13314" width="11.7109375" style="1325" customWidth="1"/>
    <col min="13315" max="13322" width="12.7109375" style="1325" customWidth="1"/>
    <col min="13323" max="13568" width="9.140625" style="1325"/>
    <col min="13569" max="13570" width="11.7109375" style="1325" customWidth="1"/>
    <col min="13571" max="13578" width="12.7109375" style="1325" customWidth="1"/>
    <col min="13579" max="13824" width="9.140625" style="1325"/>
    <col min="13825" max="13826" width="11.7109375" style="1325" customWidth="1"/>
    <col min="13827" max="13834" width="12.7109375" style="1325" customWidth="1"/>
    <col min="13835" max="14080" width="9.140625" style="1325"/>
    <col min="14081" max="14082" width="11.7109375" style="1325" customWidth="1"/>
    <col min="14083" max="14090" width="12.7109375" style="1325" customWidth="1"/>
    <col min="14091" max="14336" width="9.140625" style="1325"/>
    <col min="14337" max="14338" width="11.7109375" style="1325" customWidth="1"/>
    <col min="14339" max="14346" width="12.7109375" style="1325" customWidth="1"/>
    <col min="14347" max="14592" width="9.140625" style="1325"/>
    <col min="14593" max="14594" width="11.7109375" style="1325" customWidth="1"/>
    <col min="14595" max="14602" width="12.7109375" style="1325" customWidth="1"/>
    <col min="14603" max="14848" width="9.140625" style="1325"/>
    <col min="14849" max="14850" width="11.7109375" style="1325" customWidth="1"/>
    <col min="14851" max="14858" width="12.7109375" style="1325" customWidth="1"/>
    <col min="14859" max="15104" width="9.140625" style="1325"/>
    <col min="15105" max="15106" width="11.7109375" style="1325" customWidth="1"/>
    <col min="15107" max="15114" width="12.7109375" style="1325" customWidth="1"/>
    <col min="15115" max="15360" width="9.140625" style="1325"/>
    <col min="15361" max="15362" width="11.7109375" style="1325" customWidth="1"/>
    <col min="15363" max="15370" width="12.7109375" style="1325" customWidth="1"/>
    <col min="15371" max="15616" width="9.140625" style="1325"/>
    <col min="15617" max="15618" width="11.7109375" style="1325" customWidth="1"/>
    <col min="15619" max="15626" width="12.7109375" style="1325" customWidth="1"/>
    <col min="15627" max="15872" width="9.140625" style="1325"/>
    <col min="15873" max="15874" width="11.7109375" style="1325" customWidth="1"/>
    <col min="15875" max="15882" width="12.7109375" style="1325" customWidth="1"/>
    <col min="15883" max="16128" width="9.140625" style="1325"/>
    <col min="16129" max="16130" width="11.7109375" style="1325" customWidth="1"/>
    <col min="16131" max="16138" width="12.7109375" style="1325" customWidth="1"/>
    <col min="16139" max="16384" width="9.140625" style="1325"/>
  </cols>
  <sheetData>
    <row r="1" spans="1:10" ht="16.5">
      <c r="A1" s="5238" t="s">
        <v>2426</v>
      </c>
      <c r="B1" s="5238"/>
      <c r="C1" s="5238"/>
      <c r="D1" s="5238"/>
      <c r="E1" s="5238"/>
      <c r="F1" s="5238"/>
      <c r="G1" s="5238"/>
      <c r="H1" s="2921"/>
      <c r="I1" s="2921"/>
      <c r="J1" s="2921"/>
    </row>
    <row r="2" spans="1:10" ht="15.75">
      <c r="A2" s="5232" t="s">
        <v>2427</v>
      </c>
      <c r="B2" s="5232"/>
      <c r="C2" s="5232"/>
      <c r="D2" s="5232"/>
      <c r="E2" s="5232"/>
      <c r="F2" s="5232"/>
      <c r="G2" s="5232"/>
      <c r="H2" s="2921"/>
      <c r="I2" s="2921"/>
      <c r="J2" s="2921"/>
    </row>
    <row r="3" spans="1:10" ht="15.75">
      <c r="A3" s="5232" t="s">
        <v>2428</v>
      </c>
      <c r="B3" s="5232"/>
      <c r="C3" s="5232"/>
      <c r="D3" s="5232"/>
      <c r="E3" s="5232"/>
      <c r="F3" s="5232"/>
      <c r="G3" s="5232"/>
      <c r="H3" s="2921"/>
      <c r="I3" s="2921"/>
      <c r="J3" s="2921"/>
    </row>
    <row r="4" spans="1:10">
      <c r="A4" s="2922" t="s">
        <v>2429</v>
      </c>
      <c r="B4" s="2877"/>
      <c r="C4" s="2878"/>
      <c r="D4" s="2878"/>
      <c r="E4" s="2878"/>
      <c r="F4" s="2878"/>
      <c r="G4" s="2879" t="s">
        <v>2430</v>
      </c>
      <c r="H4" s="2878"/>
      <c r="I4" s="2878"/>
    </row>
    <row r="5" spans="1:10" ht="35.1" customHeight="1">
      <c r="A5" s="5239" t="s">
        <v>147</v>
      </c>
      <c r="B5" s="5241" t="s">
        <v>148</v>
      </c>
      <c r="C5" s="2923" t="s">
        <v>542</v>
      </c>
      <c r="D5" s="2924"/>
      <c r="E5" s="2924"/>
      <c r="F5" s="2924"/>
      <c r="G5" s="1274" t="s">
        <v>2431</v>
      </c>
      <c r="H5" s="2925"/>
      <c r="I5" s="2925"/>
    </row>
    <row r="6" spans="1:10" ht="35.1" customHeight="1">
      <c r="A6" s="5240"/>
      <c r="B6" s="5242"/>
      <c r="C6" s="2926">
        <v>1431</v>
      </c>
      <c r="D6" s="2926">
        <v>1432</v>
      </c>
      <c r="E6" s="2926">
        <v>1433</v>
      </c>
      <c r="F6" s="2927">
        <v>1434</v>
      </c>
      <c r="G6" s="2927">
        <v>1435</v>
      </c>
      <c r="H6" s="2925"/>
      <c r="I6" s="2925"/>
    </row>
    <row r="7" spans="1:10" ht="27.95" customHeight="1">
      <c r="A7" s="2844" t="s">
        <v>275</v>
      </c>
      <c r="B7" s="2845" t="s">
        <v>56</v>
      </c>
      <c r="C7" s="2846">
        <v>43648</v>
      </c>
      <c r="D7" s="2846">
        <v>44518</v>
      </c>
      <c r="E7" s="2846">
        <v>49097</v>
      </c>
      <c r="F7" s="2846">
        <v>30216</v>
      </c>
      <c r="G7" s="2846">
        <v>54721</v>
      </c>
      <c r="H7" s="2928"/>
      <c r="I7" s="2928"/>
    </row>
    <row r="8" spans="1:10" ht="27.95" customHeight="1">
      <c r="A8" s="2929" t="s">
        <v>158</v>
      </c>
      <c r="B8" s="2850" t="s">
        <v>58</v>
      </c>
      <c r="C8" s="2909">
        <v>60575</v>
      </c>
      <c r="D8" s="2851">
        <v>63358</v>
      </c>
      <c r="E8" s="2851">
        <v>68643</v>
      </c>
      <c r="F8" s="2851">
        <v>74981</v>
      </c>
      <c r="G8" s="2851">
        <v>81798</v>
      </c>
      <c r="H8" s="2928"/>
      <c r="I8" s="2928"/>
    </row>
    <row r="9" spans="1:10" ht="27.95" customHeight="1">
      <c r="A9" s="2855" t="s">
        <v>278</v>
      </c>
      <c r="B9" s="2850" t="s">
        <v>64</v>
      </c>
      <c r="C9" s="2864">
        <v>22088</v>
      </c>
      <c r="D9" s="2851">
        <v>22515</v>
      </c>
      <c r="E9" s="2851">
        <v>22499</v>
      </c>
      <c r="F9" s="2851">
        <v>23306</v>
      </c>
      <c r="G9" s="2851">
        <v>24233</v>
      </c>
      <c r="H9" s="2928"/>
      <c r="I9" s="2928"/>
    </row>
    <row r="10" spans="1:10" ht="27.95" customHeight="1">
      <c r="A10" s="2855" t="s">
        <v>279</v>
      </c>
      <c r="B10" s="2850" t="s">
        <v>66</v>
      </c>
      <c r="C10" s="2851">
        <v>10453</v>
      </c>
      <c r="D10" s="2851">
        <v>11097</v>
      </c>
      <c r="E10" s="2851">
        <v>12204</v>
      </c>
      <c r="F10" s="2851">
        <v>13051</v>
      </c>
      <c r="G10" s="2851">
        <v>12877</v>
      </c>
      <c r="H10" s="2928"/>
      <c r="I10" s="2928"/>
    </row>
    <row r="11" spans="1:10" ht="27.95" customHeight="1">
      <c r="A11" s="2855" t="s">
        <v>280</v>
      </c>
      <c r="B11" s="2850" t="s">
        <v>68</v>
      </c>
      <c r="C11" s="2851">
        <v>23263</v>
      </c>
      <c r="D11" s="2851">
        <v>25309</v>
      </c>
      <c r="E11" s="2851">
        <v>26676</v>
      </c>
      <c r="F11" s="2851">
        <v>29101</v>
      </c>
      <c r="G11" s="2851">
        <v>31295</v>
      </c>
      <c r="H11" s="2928"/>
      <c r="I11" s="2928"/>
    </row>
    <row r="12" spans="1:10" ht="27.95" customHeight="1">
      <c r="A12" s="2855" t="s">
        <v>73</v>
      </c>
      <c r="B12" s="2850" t="s">
        <v>74</v>
      </c>
      <c r="C12" s="2851">
        <v>13078</v>
      </c>
      <c r="D12" s="2851">
        <v>14457</v>
      </c>
      <c r="E12" s="2851">
        <v>15372</v>
      </c>
      <c r="F12" s="2851">
        <v>15663</v>
      </c>
      <c r="G12" s="2851">
        <v>17538</v>
      </c>
      <c r="H12" s="2928"/>
      <c r="I12" s="2928"/>
    </row>
    <row r="13" spans="1:10" ht="27.95" customHeight="1">
      <c r="A13" s="2855" t="s">
        <v>284</v>
      </c>
      <c r="B13" s="2850" t="s">
        <v>78</v>
      </c>
      <c r="C13" s="2851">
        <v>6966</v>
      </c>
      <c r="D13" s="2851">
        <v>7848</v>
      </c>
      <c r="E13" s="2851">
        <v>8348</v>
      </c>
      <c r="F13" s="2851">
        <v>8885</v>
      </c>
      <c r="G13" s="2851">
        <v>8733</v>
      </c>
      <c r="H13" s="2928"/>
      <c r="I13" s="2928"/>
    </row>
    <row r="14" spans="1:10" ht="27.95" customHeight="1">
      <c r="A14" s="2855" t="s">
        <v>79</v>
      </c>
      <c r="B14" s="2850" t="s">
        <v>329</v>
      </c>
      <c r="C14" s="2851">
        <v>4205</v>
      </c>
      <c r="D14" s="2851">
        <v>4615</v>
      </c>
      <c r="E14" s="2851">
        <v>4754</v>
      </c>
      <c r="F14" s="2851">
        <v>5297</v>
      </c>
      <c r="G14" s="2851">
        <v>5324</v>
      </c>
      <c r="H14" s="2928"/>
      <c r="I14" s="2928"/>
    </row>
    <row r="15" spans="1:10" ht="27.95" customHeight="1">
      <c r="A15" s="2861" t="s">
        <v>285</v>
      </c>
      <c r="B15" s="2862" t="s">
        <v>82</v>
      </c>
      <c r="C15" s="2858">
        <v>2234</v>
      </c>
      <c r="D15" s="2858">
        <v>2454</v>
      </c>
      <c r="E15" s="2858">
        <v>2529</v>
      </c>
      <c r="F15" s="2858">
        <v>2814</v>
      </c>
      <c r="G15" s="2858">
        <v>3859</v>
      </c>
      <c r="H15" s="2928"/>
      <c r="I15" s="2928"/>
    </row>
    <row r="16" spans="1:10" ht="27.95" customHeight="1">
      <c r="A16" s="2855" t="s">
        <v>83</v>
      </c>
      <c r="B16" s="2850" t="s">
        <v>2432</v>
      </c>
      <c r="C16" s="2863">
        <v>6804</v>
      </c>
      <c r="D16" s="2863">
        <v>7392</v>
      </c>
      <c r="E16" s="2863">
        <v>7204</v>
      </c>
      <c r="F16" s="2863">
        <v>7199</v>
      </c>
      <c r="G16" s="2863">
        <v>8004</v>
      </c>
      <c r="H16" s="2928"/>
      <c r="I16" s="2928"/>
    </row>
    <row r="17" spans="1:10" ht="27.95" customHeight="1">
      <c r="A17" s="2856" t="s">
        <v>85</v>
      </c>
      <c r="B17" s="2857" t="s">
        <v>86</v>
      </c>
      <c r="C17" s="2858">
        <v>2340</v>
      </c>
      <c r="D17" s="2858">
        <v>2777</v>
      </c>
      <c r="E17" s="2858">
        <v>3125</v>
      </c>
      <c r="F17" s="2858">
        <v>2975</v>
      </c>
      <c r="G17" s="2858">
        <v>3121</v>
      </c>
      <c r="H17" s="2928"/>
      <c r="I17" s="2928"/>
    </row>
    <row r="18" spans="1:10" ht="27.95" customHeight="1">
      <c r="A18" s="2861" t="s">
        <v>2433</v>
      </c>
      <c r="B18" s="2862" t="s">
        <v>166</v>
      </c>
      <c r="C18" s="2863">
        <v>3420</v>
      </c>
      <c r="D18" s="2863">
        <v>3826</v>
      </c>
      <c r="E18" s="2863">
        <v>4217</v>
      </c>
      <c r="F18" s="2863">
        <v>4571</v>
      </c>
      <c r="G18" s="2863">
        <v>5134</v>
      </c>
      <c r="H18" s="2928"/>
      <c r="I18" s="2928"/>
    </row>
    <row r="19" spans="1:10" ht="27.95" customHeight="1" thickBot="1">
      <c r="A19" s="2930" t="s">
        <v>89</v>
      </c>
      <c r="B19" s="2931" t="s">
        <v>90</v>
      </c>
      <c r="C19" s="2868">
        <v>2955</v>
      </c>
      <c r="D19" s="2868">
        <v>3099</v>
      </c>
      <c r="E19" s="2868">
        <v>2887</v>
      </c>
      <c r="F19" s="2858">
        <v>3348</v>
      </c>
      <c r="G19" s="2858">
        <v>4152</v>
      </c>
      <c r="H19" s="2928"/>
      <c r="I19" s="2928"/>
    </row>
    <row r="20" spans="1:10" ht="27.95" customHeight="1">
      <c r="A20" s="2872" t="s">
        <v>291</v>
      </c>
      <c r="B20" s="2873" t="s">
        <v>96</v>
      </c>
      <c r="C20" s="2874">
        <f>SUM(C6:C19)</f>
        <v>203460</v>
      </c>
      <c r="D20" s="2874">
        <f>SUM(D6:D19)</f>
        <v>214697</v>
      </c>
      <c r="E20" s="2874">
        <f>SUM(E6:E19)</f>
        <v>228988</v>
      </c>
      <c r="F20" s="2874">
        <f>SUM(F6:F19)</f>
        <v>222841</v>
      </c>
      <c r="G20" s="2874">
        <f>SUM(G7:G19)</f>
        <v>260789</v>
      </c>
      <c r="H20" s="2928"/>
      <c r="I20" s="2928"/>
    </row>
    <row r="21" spans="1:10">
      <c r="A21" s="5243"/>
      <c r="B21" s="5243"/>
      <c r="C21" s="5243"/>
      <c r="D21" s="2878"/>
      <c r="E21" s="2878"/>
      <c r="F21" s="2878"/>
      <c r="G21" s="2878"/>
      <c r="H21" s="2878"/>
      <c r="I21" s="2878"/>
      <c r="J21" s="2879"/>
    </row>
    <row r="22" spans="1:10">
      <c r="J22" s="2933"/>
    </row>
    <row r="24" spans="1:10">
      <c r="C24" s="979"/>
      <c r="D24" s="979"/>
      <c r="E24" s="979"/>
      <c r="F24" s="979"/>
      <c r="G24" s="979"/>
      <c r="H24" s="979"/>
      <c r="I24" s="979"/>
      <c r="J24" s="979"/>
    </row>
    <row r="25" spans="1:10">
      <c r="C25" s="979"/>
      <c r="D25" s="979"/>
      <c r="E25" s="979"/>
      <c r="F25" s="979"/>
      <c r="G25" s="979"/>
      <c r="H25" s="979"/>
      <c r="I25" s="979"/>
      <c r="J25" s="979"/>
    </row>
    <row r="26" spans="1:10">
      <c r="C26" s="979"/>
      <c r="D26" s="979"/>
      <c r="E26" s="979"/>
      <c r="F26" s="979"/>
      <c r="G26" s="979"/>
      <c r="H26" s="979"/>
      <c r="I26" s="979"/>
      <c r="J26" s="979"/>
    </row>
    <row r="27" spans="1:10">
      <c r="C27" s="979"/>
      <c r="D27" s="979"/>
      <c r="E27" s="979"/>
      <c r="F27" s="979"/>
      <c r="G27" s="979"/>
      <c r="H27" s="979"/>
      <c r="I27" s="979"/>
      <c r="J27" s="979"/>
    </row>
    <row r="28" spans="1:10">
      <c r="C28" s="979"/>
      <c r="D28" s="979"/>
      <c r="E28" s="979"/>
      <c r="F28" s="979"/>
      <c r="G28" s="979"/>
      <c r="H28" s="979"/>
      <c r="I28" s="979"/>
      <c r="J28" s="979"/>
    </row>
    <row r="29" spans="1:10">
      <c r="C29" s="979"/>
      <c r="D29" s="979"/>
      <c r="E29" s="979"/>
      <c r="F29" s="979"/>
      <c r="G29" s="979"/>
      <c r="H29" s="979"/>
      <c r="I29" s="979"/>
      <c r="J29" s="979"/>
    </row>
    <row r="30" spans="1:10">
      <c r="C30" s="979"/>
      <c r="D30" s="979"/>
      <c r="E30" s="979"/>
      <c r="F30" s="979"/>
      <c r="G30" s="979"/>
      <c r="H30" s="979"/>
      <c r="I30" s="979"/>
      <c r="J30" s="979"/>
    </row>
    <row r="31" spans="1:10">
      <c r="C31" s="979"/>
      <c r="D31" s="979"/>
      <c r="E31" s="979"/>
      <c r="F31" s="979"/>
      <c r="G31" s="979"/>
      <c r="H31" s="979"/>
      <c r="I31" s="979"/>
      <c r="J31" s="979"/>
    </row>
    <row r="32" spans="1:10">
      <c r="C32" s="979"/>
      <c r="D32" s="979"/>
      <c r="E32" s="979"/>
      <c r="F32" s="979"/>
      <c r="G32" s="979"/>
      <c r="H32" s="979"/>
      <c r="I32" s="979"/>
      <c r="J32" s="979"/>
    </row>
    <row r="33" spans="3:10">
      <c r="C33" s="979"/>
      <c r="D33" s="979"/>
      <c r="E33" s="979"/>
      <c r="F33" s="979"/>
      <c r="G33" s="979"/>
      <c r="H33" s="979"/>
      <c r="I33" s="979"/>
      <c r="J33" s="979"/>
    </row>
  </sheetData>
  <mergeCells count="6">
    <mergeCell ref="A21:C21"/>
    <mergeCell ref="A1:G1"/>
    <mergeCell ref="A2:G2"/>
    <mergeCell ref="A3:G3"/>
    <mergeCell ref="A5:A6"/>
    <mergeCell ref="B5:B6"/>
  </mergeCells>
  <printOptions horizontalCentered="1" verticalCentered="1"/>
  <pageMargins left="0.59055118110236227" right="0.59055118110236227" top="0.98425196850393704" bottom="0.78740157480314965" header="0.51181102362204722" footer="0.51181102362204722"/>
  <pageSetup paperSize="9" orientation="portrait" horizontalDpi="4294967292" verticalDpi="4294967292"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5B667-74E2-4B6A-B926-DF53AFD8BF0C}">
  <dimension ref="A1:I51"/>
  <sheetViews>
    <sheetView showGridLines="0" zoomScale="75" zoomScaleNormal="75" zoomScaleSheetLayoutView="100" workbookViewId="0">
      <selection activeCell="D22" sqref="D22:D23"/>
    </sheetView>
  </sheetViews>
  <sheetFormatPr defaultRowHeight="12.75"/>
  <cols>
    <col min="1" max="1" width="40.140625" style="2934" customWidth="1"/>
    <col min="2" max="3" width="11.28515625" style="2934" customWidth="1"/>
    <col min="4" max="4" width="15.7109375" style="2934" customWidth="1"/>
    <col min="5" max="5" width="11.28515625" style="2934" customWidth="1"/>
    <col min="6" max="256" width="9.140625" style="2934"/>
    <col min="257" max="257" width="40.140625" style="2934" customWidth="1"/>
    <col min="258" max="259" width="11.28515625" style="2934" customWidth="1"/>
    <col min="260" max="260" width="15.7109375" style="2934" customWidth="1"/>
    <col min="261" max="261" width="11.28515625" style="2934" customWidth="1"/>
    <col min="262" max="512" width="9.140625" style="2934"/>
    <col min="513" max="513" width="40.140625" style="2934" customWidth="1"/>
    <col min="514" max="515" width="11.28515625" style="2934" customWidth="1"/>
    <col min="516" max="516" width="15.7109375" style="2934" customWidth="1"/>
    <col min="517" max="517" width="11.28515625" style="2934" customWidth="1"/>
    <col min="518" max="768" width="9.140625" style="2934"/>
    <col min="769" max="769" width="40.140625" style="2934" customWidth="1"/>
    <col min="770" max="771" width="11.28515625" style="2934" customWidth="1"/>
    <col min="772" max="772" width="15.7109375" style="2934" customWidth="1"/>
    <col min="773" max="773" width="11.28515625" style="2934" customWidth="1"/>
    <col min="774" max="1024" width="9.140625" style="2934"/>
    <col min="1025" max="1025" width="40.140625" style="2934" customWidth="1"/>
    <col min="1026" max="1027" width="11.28515625" style="2934" customWidth="1"/>
    <col min="1028" max="1028" width="15.7109375" style="2934" customWidth="1"/>
    <col min="1029" max="1029" width="11.28515625" style="2934" customWidth="1"/>
    <col min="1030" max="1280" width="9.140625" style="2934"/>
    <col min="1281" max="1281" width="40.140625" style="2934" customWidth="1"/>
    <col min="1282" max="1283" width="11.28515625" style="2934" customWidth="1"/>
    <col min="1284" max="1284" width="15.7109375" style="2934" customWidth="1"/>
    <col min="1285" max="1285" width="11.28515625" style="2934" customWidth="1"/>
    <col min="1286" max="1536" width="9.140625" style="2934"/>
    <col min="1537" max="1537" width="40.140625" style="2934" customWidth="1"/>
    <col min="1538" max="1539" width="11.28515625" style="2934" customWidth="1"/>
    <col min="1540" max="1540" width="15.7109375" style="2934" customWidth="1"/>
    <col min="1541" max="1541" width="11.28515625" style="2934" customWidth="1"/>
    <col min="1542" max="1792" width="9.140625" style="2934"/>
    <col min="1793" max="1793" width="40.140625" style="2934" customWidth="1"/>
    <col min="1794" max="1795" width="11.28515625" style="2934" customWidth="1"/>
    <col min="1796" max="1796" width="15.7109375" style="2934" customWidth="1"/>
    <col min="1797" max="1797" width="11.28515625" style="2934" customWidth="1"/>
    <col min="1798" max="2048" width="9.140625" style="2934"/>
    <col min="2049" max="2049" width="40.140625" style="2934" customWidth="1"/>
    <col min="2050" max="2051" width="11.28515625" style="2934" customWidth="1"/>
    <col min="2052" max="2052" width="15.7109375" style="2934" customWidth="1"/>
    <col min="2053" max="2053" width="11.28515625" style="2934" customWidth="1"/>
    <col min="2054" max="2304" width="9.140625" style="2934"/>
    <col min="2305" max="2305" width="40.140625" style="2934" customWidth="1"/>
    <col min="2306" max="2307" width="11.28515625" style="2934" customWidth="1"/>
    <col min="2308" max="2308" width="15.7109375" style="2934" customWidth="1"/>
    <col min="2309" max="2309" width="11.28515625" style="2934" customWidth="1"/>
    <col min="2310" max="2560" width="9.140625" style="2934"/>
    <col min="2561" max="2561" width="40.140625" style="2934" customWidth="1"/>
    <col min="2562" max="2563" width="11.28515625" style="2934" customWidth="1"/>
    <col min="2564" max="2564" width="15.7109375" style="2934" customWidth="1"/>
    <col min="2565" max="2565" width="11.28515625" style="2934" customWidth="1"/>
    <col min="2566" max="2816" width="9.140625" style="2934"/>
    <col min="2817" max="2817" width="40.140625" style="2934" customWidth="1"/>
    <col min="2818" max="2819" width="11.28515625" style="2934" customWidth="1"/>
    <col min="2820" max="2820" width="15.7109375" style="2934" customWidth="1"/>
    <col min="2821" max="2821" width="11.28515625" style="2934" customWidth="1"/>
    <col min="2822" max="3072" width="9.140625" style="2934"/>
    <col min="3073" max="3073" width="40.140625" style="2934" customWidth="1"/>
    <col min="3074" max="3075" width="11.28515625" style="2934" customWidth="1"/>
    <col min="3076" max="3076" width="15.7109375" style="2934" customWidth="1"/>
    <col min="3077" max="3077" width="11.28515625" style="2934" customWidth="1"/>
    <col min="3078" max="3328" width="9.140625" style="2934"/>
    <col min="3329" max="3329" width="40.140625" style="2934" customWidth="1"/>
    <col min="3330" max="3331" width="11.28515625" style="2934" customWidth="1"/>
    <col min="3332" max="3332" width="15.7109375" style="2934" customWidth="1"/>
    <col min="3333" max="3333" width="11.28515625" style="2934" customWidth="1"/>
    <col min="3334" max="3584" width="9.140625" style="2934"/>
    <col min="3585" max="3585" width="40.140625" style="2934" customWidth="1"/>
    <col min="3586" max="3587" width="11.28515625" style="2934" customWidth="1"/>
    <col min="3588" max="3588" width="15.7109375" style="2934" customWidth="1"/>
    <col min="3589" max="3589" width="11.28515625" style="2934" customWidth="1"/>
    <col min="3590" max="3840" width="9.140625" style="2934"/>
    <col min="3841" max="3841" width="40.140625" style="2934" customWidth="1"/>
    <col min="3842" max="3843" width="11.28515625" style="2934" customWidth="1"/>
    <col min="3844" max="3844" width="15.7109375" style="2934" customWidth="1"/>
    <col min="3845" max="3845" width="11.28515625" style="2934" customWidth="1"/>
    <col min="3846" max="4096" width="9.140625" style="2934"/>
    <col min="4097" max="4097" width="40.140625" style="2934" customWidth="1"/>
    <col min="4098" max="4099" width="11.28515625" style="2934" customWidth="1"/>
    <col min="4100" max="4100" width="15.7109375" style="2934" customWidth="1"/>
    <col min="4101" max="4101" width="11.28515625" style="2934" customWidth="1"/>
    <col min="4102" max="4352" width="9.140625" style="2934"/>
    <col min="4353" max="4353" width="40.140625" style="2934" customWidth="1"/>
    <col min="4354" max="4355" width="11.28515625" style="2934" customWidth="1"/>
    <col min="4356" max="4356" width="15.7109375" style="2934" customWidth="1"/>
    <col min="4357" max="4357" width="11.28515625" style="2934" customWidth="1"/>
    <col min="4358" max="4608" width="9.140625" style="2934"/>
    <col min="4609" max="4609" width="40.140625" style="2934" customWidth="1"/>
    <col min="4610" max="4611" width="11.28515625" style="2934" customWidth="1"/>
    <col min="4612" max="4612" width="15.7109375" style="2934" customWidth="1"/>
    <col min="4613" max="4613" width="11.28515625" style="2934" customWidth="1"/>
    <col min="4614" max="4864" width="9.140625" style="2934"/>
    <col min="4865" max="4865" width="40.140625" style="2934" customWidth="1"/>
    <col min="4866" max="4867" width="11.28515625" style="2934" customWidth="1"/>
    <col min="4868" max="4868" width="15.7109375" style="2934" customWidth="1"/>
    <col min="4869" max="4869" width="11.28515625" style="2934" customWidth="1"/>
    <col min="4870" max="5120" width="9.140625" style="2934"/>
    <col min="5121" max="5121" width="40.140625" style="2934" customWidth="1"/>
    <col min="5122" max="5123" width="11.28515625" style="2934" customWidth="1"/>
    <col min="5124" max="5124" width="15.7109375" style="2934" customWidth="1"/>
    <col min="5125" max="5125" width="11.28515625" style="2934" customWidth="1"/>
    <col min="5126" max="5376" width="9.140625" style="2934"/>
    <col min="5377" max="5377" width="40.140625" style="2934" customWidth="1"/>
    <col min="5378" max="5379" width="11.28515625" style="2934" customWidth="1"/>
    <col min="5380" max="5380" width="15.7109375" style="2934" customWidth="1"/>
    <col min="5381" max="5381" width="11.28515625" style="2934" customWidth="1"/>
    <col min="5382" max="5632" width="9.140625" style="2934"/>
    <col min="5633" max="5633" width="40.140625" style="2934" customWidth="1"/>
    <col min="5634" max="5635" width="11.28515625" style="2934" customWidth="1"/>
    <col min="5636" max="5636" width="15.7109375" style="2934" customWidth="1"/>
    <col min="5637" max="5637" width="11.28515625" style="2934" customWidth="1"/>
    <col min="5638" max="5888" width="9.140625" style="2934"/>
    <col min="5889" max="5889" width="40.140625" style="2934" customWidth="1"/>
    <col min="5890" max="5891" width="11.28515625" style="2934" customWidth="1"/>
    <col min="5892" max="5892" width="15.7109375" style="2934" customWidth="1"/>
    <col min="5893" max="5893" width="11.28515625" style="2934" customWidth="1"/>
    <col min="5894" max="6144" width="9.140625" style="2934"/>
    <col min="6145" max="6145" width="40.140625" style="2934" customWidth="1"/>
    <col min="6146" max="6147" width="11.28515625" style="2934" customWidth="1"/>
    <col min="6148" max="6148" width="15.7109375" style="2934" customWidth="1"/>
    <col min="6149" max="6149" width="11.28515625" style="2934" customWidth="1"/>
    <col min="6150" max="6400" width="9.140625" style="2934"/>
    <col min="6401" max="6401" width="40.140625" style="2934" customWidth="1"/>
    <col min="6402" max="6403" width="11.28515625" style="2934" customWidth="1"/>
    <col min="6404" max="6404" width="15.7109375" style="2934" customWidth="1"/>
    <col min="6405" max="6405" width="11.28515625" style="2934" customWidth="1"/>
    <col min="6406" max="6656" width="9.140625" style="2934"/>
    <col min="6657" max="6657" width="40.140625" style="2934" customWidth="1"/>
    <col min="6658" max="6659" width="11.28515625" style="2934" customWidth="1"/>
    <col min="6660" max="6660" width="15.7109375" style="2934" customWidth="1"/>
    <col min="6661" max="6661" width="11.28515625" style="2934" customWidth="1"/>
    <col min="6662" max="6912" width="9.140625" style="2934"/>
    <col min="6913" max="6913" width="40.140625" style="2934" customWidth="1"/>
    <col min="6914" max="6915" width="11.28515625" style="2934" customWidth="1"/>
    <col min="6916" max="6916" width="15.7109375" style="2934" customWidth="1"/>
    <col min="6917" max="6917" width="11.28515625" style="2934" customWidth="1"/>
    <col min="6918" max="7168" width="9.140625" style="2934"/>
    <col min="7169" max="7169" width="40.140625" style="2934" customWidth="1"/>
    <col min="7170" max="7171" width="11.28515625" style="2934" customWidth="1"/>
    <col min="7172" max="7172" width="15.7109375" style="2934" customWidth="1"/>
    <col min="7173" max="7173" width="11.28515625" style="2934" customWidth="1"/>
    <col min="7174" max="7424" width="9.140625" style="2934"/>
    <col min="7425" max="7425" width="40.140625" style="2934" customWidth="1"/>
    <col min="7426" max="7427" width="11.28515625" style="2934" customWidth="1"/>
    <col min="7428" max="7428" width="15.7109375" style="2934" customWidth="1"/>
    <col min="7429" max="7429" width="11.28515625" style="2934" customWidth="1"/>
    <col min="7430" max="7680" width="9.140625" style="2934"/>
    <col min="7681" max="7681" width="40.140625" style="2934" customWidth="1"/>
    <col min="7682" max="7683" width="11.28515625" style="2934" customWidth="1"/>
    <col min="7684" max="7684" width="15.7109375" style="2934" customWidth="1"/>
    <col min="7685" max="7685" width="11.28515625" style="2934" customWidth="1"/>
    <col min="7686" max="7936" width="9.140625" style="2934"/>
    <col min="7937" max="7937" width="40.140625" style="2934" customWidth="1"/>
    <col min="7938" max="7939" width="11.28515625" style="2934" customWidth="1"/>
    <col min="7940" max="7940" width="15.7109375" style="2934" customWidth="1"/>
    <col min="7941" max="7941" width="11.28515625" style="2934" customWidth="1"/>
    <col min="7942" max="8192" width="9.140625" style="2934"/>
    <col min="8193" max="8193" width="40.140625" style="2934" customWidth="1"/>
    <col min="8194" max="8195" width="11.28515625" style="2934" customWidth="1"/>
    <col min="8196" max="8196" width="15.7109375" style="2934" customWidth="1"/>
    <col min="8197" max="8197" width="11.28515625" style="2934" customWidth="1"/>
    <col min="8198" max="8448" width="9.140625" style="2934"/>
    <col min="8449" max="8449" width="40.140625" style="2934" customWidth="1"/>
    <col min="8450" max="8451" width="11.28515625" style="2934" customWidth="1"/>
    <col min="8452" max="8452" width="15.7109375" style="2934" customWidth="1"/>
    <col min="8453" max="8453" width="11.28515625" style="2934" customWidth="1"/>
    <col min="8454" max="8704" width="9.140625" style="2934"/>
    <col min="8705" max="8705" width="40.140625" style="2934" customWidth="1"/>
    <col min="8706" max="8707" width="11.28515625" style="2934" customWidth="1"/>
    <col min="8708" max="8708" width="15.7109375" style="2934" customWidth="1"/>
    <col min="8709" max="8709" width="11.28515625" style="2934" customWidth="1"/>
    <col min="8710" max="8960" width="9.140625" style="2934"/>
    <col min="8961" max="8961" width="40.140625" style="2934" customWidth="1"/>
    <col min="8962" max="8963" width="11.28515625" style="2934" customWidth="1"/>
    <col min="8964" max="8964" width="15.7109375" style="2934" customWidth="1"/>
    <col min="8965" max="8965" width="11.28515625" style="2934" customWidth="1"/>
    <col min="8966" max="9216" width="9.140625" style="2934"/>
    <col min="9217" max="9217" width="40.140625" style="2934" customWidth="1"/>
    <col min="9218" max="9219" width="11.28515625" style="2934" customWidth="1"/>
    <col min="9220" max="9220" width="15.7109375" style="2934" customWidth="1"/>
    <col min="9221" max="9221" width="11.28515625" style="2934" customWidth="1"/>
    <col min="9222" max="9472" width="9.140625" style="2934"/>
    <col min="9473" max="9473" width="40.140625" style="2934" customWidth="1"/>
    <col min="9474" max="9475" width="11.28515625" style="2934" customWidth="1"/>
    <col min="9476" max="9476" width="15.7109375" style="2934" customWidth="1"/>
    <col min="9477" max="9477" width="11.28515625" style="2934" customWidth="1"/>
    <col min="9478" max="9728" width="9.140625" style="2934"/>
    <col min="9729" max="9729" width="40.140625" style="2934" customWidth="1"/>
    <col min="9730" max="9731" width="11.28515625" style="2934" customWidth="1"/>
    <col min="9732" max="9732" width="15.7109375" style="2934" customWidth="1"/>
    <col min="9733" max="9733" width="11.28515625" style="2934" customWidth="1"/>
    <col min="9734" max="9984" width="9.140625" style="2934"/>
    <col min="9985" max="9985" width="40.140625" style="2934" customWidth="1"/>
    <col min="9986" max="9987" width="11.28515625" style="2934" customWidth="1"/>
    <col min="9988" max="9988" width="15.7109375" style="2934" customWidth="1"/>
    <col min="9989" max="9989" width="11.28515625" style="2934" customWidth="1"/>
    <col min="9990" max="10240" width="9.140625" style="2934"/>
    <col min="10241" max="10241" width="40.140625" style="2934" customWidth="1"/>
    <col min="10242" max="10243" width="11.28515625" style="2934" customWidth="1"/>
    <col min="10244" max="10244" width="15.7109375" style="2934" customWidth="1"/>
    <col min="10245" max="10245" width="11.28515625" style="2934" customWidth="1"/>
    <col min="10246" max="10496" width="9.140625" style="2934"/>
    <col min="10497" max="10497" width="40.140625" style="2934" customWidth="1"/>
    <col min="10498" max="10499" width="11.28515625" style="2934" customWidth="1"/>
    <col min="10500" max="10500" width="15.7109375" style="2934" customWidth="1"/>
    <col min="10501" max="10501" width="11.28515625" style="2934" customWidth="1"/>
    <col min="10502" max="10752" width="9.140625" style="2934"/>
    <col min="10753" max="10753" width="40.140625" style="2934" customWidth="1"/>
    <col min="10754" max="10755" width="11.28515625" style="2934" customWidth="1"/>
    <col min="10756" max="10756" width="15.7109375" style="2934" customWidth="1"/>
    <col min="10757" max="10757" width="11.28515625" style="2934" customWidth="1"/>
    <col min="10758" max="11008" width="9.140625" style="2934"/>
    <col min="11009" max="11009" width="40.140625" style="2934" customWidth="1"/>
    <col min="11010" max="11011" width="11.28515625" style="2934" customWidth="1"/>
    <col min="11012" max="11012" width="15.7109375" style="2934" customWidth="1"/>
    <col min="11013" max="11013" width="11.28515625" style="2934" customWidth="1"/>
    <col min="11014" max="11264" width="9.140625" style="2934"/>
    <col min="11265" max="11265" width="40.140625" style="2934" customWidth="1"/>
    <col min="11266" max="11267" width="11.28515625" style="2934" customWidth="1"/>
    <col min="11268" max="11268" width="15.7109375" style="2934" customWidth="1"/>
    <col min="11269" max="11269" width="11.28515625" style="2934" customWidth="1"/>
    <col min="11270" max="11520" width="9.140625" style="2934"/>
    <col min="11521" max="11521" width="40.140625" style="2934" customWidth="1"/>
    <col min="11522" max="11523" width="11.28515625" style="2934" customWidth="1"/>
    <col min="11524" max="11524" width="15.7109375" style="2934" customWidth="1"/>
    <col min="11525" max="11525" width="11.28515625" style="2934" customWidth="1"/>
    <col min="11526" max="11776" width="9.140625" style="2934"/>
    <col min="11777" max="11777" width="40.140625" style="2934" customWidth="1"/>
    <col min="11778" max="11779" width="11.28515625" style="2934" customWidth="1"/>
    <col min="11780" max="11780" width="15.7109375" style="2934" customWidth="1"/>
    <col min="11781" max="11781" width="11.28515625" style="2934" customWidth="1"/>
    <col min="11782" max="12032" width="9.140625" style="2934"/>
    <col min="12033" max="12033" width="40.140625" style="2934" customWidth="1"/>
    <col min="12034" max="12035" width="11.28515625" style="2934" customWidth="1"/>
    <col min="12036" max="12036" width="15.7109375" style="2934" customWidth="1"/>
    <col min="12037" max="12037" width="11.28515625" style="2934" customWidth="1"/>
    <col min="12038" max="12288" width="9.140625" style="2934"/>
    <col min="12289" max="12289" width="40.140625" style="2934" customWidth="1"/>
    <col min="12290" max="12291" width="11.28515625" style="2934" customWidth="1"/>
    <col min="12292" max="12292" width="15.7109375" style="2934" customWidth="1"/>
    <col min="12293" max="12293" width="11.28515625" style="2934" customWidth="1"/>
    <col min="12294" max="12544" width="9.140625" style="2934"/>
    <col min="12545" max="12545" width="40.140625" style="2934" customWidth="1"/>
    <col min="12546" max="12547" width="11.28515625" style="2934" customWidth="1"/>
    <col min="12548" max="12548" width="15.7109375" style="2934" customWidth="1"/>
    <col min="12549" max="12549" width="11.28515625" style="2934" customWidth="1"/>
    <col min="12550" max="12800" width="9.140625" style="2934"/>
    <col min="12801" max="12801" width="40.140625" style="2934" customWidth="1"/>
    <col min="12802" max="12803" width="11.28515625" style="2934" customWidth="1"/>
    <col min="12804" max="12804" width="15.7109375" style="2934" customWidth="1"/>
    <col min="12805" max="12805" width="11.28515625" style="2934" customWidth="1"/>
    <col min="12806" max="13056" width="9.140625" style="2934"/>
    <col min="13057" max="13057" width="40.140625" style="2934" customWidth="1"/>
    <col min="13058" max="13059" width="11.28515625" style="2934" customWidth="1"/>
    <col min="13060" max="13060" width="15.7109375" style="2934" customWidth="1"/>
    <col min="13061" max="13061" width="11.28515625" style="2934" customWidth="1"/>
    <col min="13062" max="13312" width="9.140625" style="2934"/>
    <col min="13313" max="13313" width="40.140625" style="2934" customWidth="1"/>
    <col min="13314" max="13315" width="11.28515625" style="2934" customWidth="1"/>
    <col min="13316" max="13316" width="15.7109375" style="2934" customWidth="1"/>
    <col min="13317" max="13317" width="11.28515625" style="2934" customWidth="1"/>
    <col min="13318" max="13568" width="9.140625" style="2934"/>
    <col min="13569" max="13569" width="40.140625" style="2934" customWidth="1"/>
    <col min="13570" max="13571" width="11.28515625" style="2934" customWidth="1"/>
    <col min="13572" max="13572" width="15.7109375" style="2934" customWidth="1"/>
    <col min="13573" max="13573" width="11.28515625" style="2934" customWidth="1"/>
    <col min="13574" max="13824" width="9.140625" style="2934"/>
    <col min="13825" max="13825" width="40.140625" style="2934" customWidth="1"/>
    <col min="13826" max="13827" width="11.28515625" style="2934" customWidth="1"/>
    <col min="13828" max="13828" width="15.7109375" style="2934" customWidth="1"/>
    <col min="13829" max="13829" width="11.28515625" style="2934" customWidth="1"/>
    <col min="13830" max="14080" width="9.140625" style="2934"/>
    <col min="14081" max="14081" width="40.140625" style="2934" customWidth="1"/>
    <col min="14082" max="14083" width="11.28515625" style="2934" customWidth="1"/>
    <col min="14084" max="14084" width="15.7109375" style="2934" customWidth="1"/>
    <col min="14085" max="14085" width="11.28515625" style="2934" customWidth="1"/>
    <col min="14086" max="14336" width="9.140625" style="2934"/>
    <col min="14337" max="14337" width="40.140625" style="2934" customWidth="1"/>
    <col min="14338" max="14339" width="11.28515625" style="2934" customWidth="1"/>
    <col min="14340" max="14340" width="15.7109375" style="2934" customWidth="1"/>
    <col min="14341" max="14341" width="11.28515625" style="2934" customWidth="1"/>
    <col min="14342" max="14592" width="9.140625" style="2934"/>
    <col min="14593" max="14593" width="40.140625" style="2934" customWidth="1"/>
    <col min="14594" max="14595" width="11.28515625" style="2934" customWidth="1"/>
    <col min="14596" max="14596" width="15.7109375" style="2934" customWidth="1"/>
    <col min="14597" max="14597" width="11.28515625" style="2934" customWidth="1"/>
    <col min="14598" max="14848" width="9.140625" style="2934"/>
    <col min="14849" max="14849" width="40.140625" style="2934" customWidth="1"/>
    <col min="14850" max="14851" width="11.28515625" style="2934" customWidth="1"/>
    <col min="14852" max="14852" width="15.7109375" style="2934" customWidth="1"/>
    <col min="14853" max="14853" width="11.28515625" style="2934" customWidth="1"/>
    <col min="14854" max="15104" width="9.140625" style="2934"/>
    <col min="15105" max="15105" width="40.140625" style="2934" customWidth="1"/>
    <col min="15106" max="15107" width="11.28515625" style="2934" customWidth="1"/>
    <col min="15108" max="15108" width="15.7109375" style="2934" customWidth="1"/>
    <col min="15109" max="15109" width="11.28515625" style="2934" customWidth="1"/>
    <col min="15110" max="15360" width="9.140625" style="2934"/>
    <col min="15361" max="15361" width="40.140625" style="2934" customWidth="1"/>
    <col min="15362" max="15363" width="11.28515625" style="2934" customWidth="1"/>
    <col min="15364" max="15364" width="15.7109375" style="2934" customWidth="1"/>
    <col min="15365" max="15365" width="11.28515625" style="2934" customWidth="1"/>
    <col min="15366" max="15616" width="9.140625" style="2934"/>
    <col min="15617" max="15617" width="40.140625" style="2934" customWidth="1"/>
    <col min="15618" max="15619" width="11.28515625" style="2934" customWidth="1"/>
    <col min="15620" max="15620" width="15.7109375" style="2934" customWidth="1"/>
    <col min="15621" max="15621" width="11.28515625" style="2934" customWidth="1"/>
    <col min="15622" max="15872" width="9.140625" style="2934"/>
    <col min="15873" max="15873" width="40.140625" style="2934" customWidth="1"/>
    <col min="15874" max="15875" width="11.28515625" style="2934" customWidth="1"/>
    <col min="15876" max="15876" width="15.7109375" style="2934" customWidth="1"/>
    <col min="15877" max="15877" width="11.28515625" style="2934" customWidth="1"/>
    <col min="15878" max="16128" width="9.140625" style="2934"/>
    <col min="16129" max="16129" width="40.140625" style="2934" customWidth="1"/>
    <col min="16130" max="16131" width="11.28515625" style="2934" customWidth="1"/>
    <col min="16132" max="16132" width="15.7109375" style="2934" customWidth="1"/>
    <col min="16133" max="16133" width="11.28515625" style="2934" customWidth="1"/>
    <col min="16134" max="16384" width="9.140625" style="2934"/>
  </cols>
  <sheetData>
    <row r="1" spans="1:7" ht="18.75">
      <c r="A1" s="5257" t="s">
        <v>2434</v>
      </c>
      <c r="B1" s="5257"/>
      <c r="C1" s="5257"/>
      <c r="D1" s="5257"/>
      <c r="E1" s="5257"/>
    </row>
    <row r="2" spans="1:7" s="2935" customFormat="1" ht="15.75">
      <c r="A2" s="5258" t="s">
        <v>2435</v>
      </c>
      <c r="B2" s="5258"/>
      <c r="C2" s="5258"/>
      <c r="D2" s="5258"/>
      <c r="E2" s="5258"/>
    </row>
    <row r="3" spans="1:7" s="2939" customFormat="1" ht="15.75">
      <c r="A3" s="2936" t="s">
        <v>2436</v>
      </c>
      <c r="B3" s="2937"/>
      <c r="C3" s="2937"/>
      <c r="D3" s="2937"/>
      <c r="E3" s="2938" t="s">
        <v>2437</v>
      </c>
    </row>
    <row r="4" spans="1:7" ht="15.95" customHeight="1">
      <c r="A4" s="2940"/>
      <c r="B4" s="2940" t="s">
        <v>2253</v>
      </c>
      <c r="C4" s="2941"/>
      <c r="D4" s="2941"/>
      <c r="E4" s="2942"/>
    </row>
    <row r="5" spans="1:7" ht="15.95" customHeight="1">
      <c r="A5" s="2943" t="s">
        <v>2438</v>
      </c>
      <c r="B5" s="2944" t="s">
        <v>2439</v>
      </c>
      <c r="C5" s="2945"/>
      <c r="D5" s="2945"/>
      <c r="E5" s="2946"/>
    </row>
    <row r="6" spans="1:7" ht="15.95" customHeight="1">
      <c r="A6" s="2947" t="s">
        <v>906</v>
      </c>
      <c r="B6" s="2948" t="s">
        <v>2365</v>
      </c>
      <c r="C6" s="2948" t="s">
        <v>2366</v>
      </c>
      <c r="D6" s="2948" t="s">
        <v>291</v>
      </c>
      <c r="E6" s="2948" t="s">
        <v>2269</v>
      </c>
    </row>
    <row r="7" spans="1:7" ht="15.95" customHeight="1">
      <c r="A7" s="2944"/>
      <c r="B7" s="2949" t="s">
        <v>2440</v>
      </c>
      <c r="C7" s="2949" t="s">
        <v>562</v>
      </c>
      <c r="D7" s="2949" t="s">
        <v>908</v>
      </c>
      <c r="E7" s="2949" t="s">
        <v>2441</v>
      </c>
    </row>
    <row r="8" spans="1:7" ht="18" customHeight="1">
      <c r="A8" s="2950" t="s">
        <v>1315</v>
      </c>
      <c r="B8" s="5259">
        <v>278493</v>
      </c>
      <c r="C8" s="5259">
        <v>19878</v>
      </c>
      <c r="D8" s="5251">
        <f>SUM(B8:C9)</f>
        <v>298371</v>
      </c>
      <c r="E8" s="5252">
        <f>B8/D8*100</f>
        <v>93.337824386418262</v>
      </c>
    </row>
    <row r="9" spans="1:7" ht="12.95" customHeight="1">
      <c r="A9" s="2951" t="s">
        <v>1317</v>
      </c>
      <c r="B9" s="5256"/>
      <c r="C9" s="5256"/>
      <c r="D9" s="5251"/>
      <c r="E9" s="5252"/>
      <c r="F9" s="2952"/>
      <c r="G9" s="2952"/>
    </row>
    <row r="10" spans="1:7" ht="18" customHeight="1">
      <c r="A10" s="2953" t="s">
        <v>1318</v>
      </c>
      <c r="B10" s="5251">
        <v>348794</v>
      </c>
      <c r="C10" s="5251">
        <v>41252</v>
      </c>
      <c r="D10" s="5251">
        <f>SUM(B10:C11)</f>
        <v>390046</v>
      </c>
      <c r="E10" s="5252">
        <f>B10/D10*100</f>
        <v>89.423811550432504</v>
      </c>
      <c r="F10" s="2952"/>
      <c r="G10" s="2954"/>
    </row>
    <row r="11" spans="1:7" ht="12.95" customHeight="1">
      <c r="A11" s="2951" t="s">
        <v>1319</v>
      </c>
      <c r="B11" s="5253"/>
      <c r="C11" s="5253"/>
      <c r="D11" s="5251"/>
      <c r="E11" s="5252"/>
      <c r="F11" s="2952"/>
      <c r="G11" s="2952"/>
    </row>
    <row r="12" spans="1:7" ht="18" customHeight="1">
      <c r="A12" s="2955" t="s">
        <v>2442</v>
      </c>
      <c r="B12" s="5250">
        <v>131262</v>
      </c>
      <c r="C12" s="5250">
        <v>136102</v>
      </c>
      <c r="D12" s="5244">
        <f>SUM(B12:C13)</f>
        <v>267364</v>
      </c>
      <c r="E12" s="5246">
        <f>B12/D12*100</f>
        <v>49.094866922996367</v>
      </c>
      <c r="F12" s="2952"/>
      <c r="G12" s="2952"/>
    </row>
    <row r="13" spans="1:7" ht="12.95" customHeight="1">
      <c r="A13" s="2956" t="s">
        <v>1321</v>
      </c>
      <c r="B13" s="5250"/>
      <c r="C13" s="5250"/>
      <c r="D13" s="5244"/>
      <c r="E13" s="5246"/>
    </row>
    <row r="14" spans="1:7" ht="18" customHeight="1">
      <c r="A14" s="2953" t="s">
        <v>2443</v>
      </c>
      <c r="B14" s="5251">
        <v>249966</v>
      </c>
      <c r="C14" s="5251">
        <v>71840</v>
      </c>
      <c r="D14" s="5251">
        <f>SUM(B14:C15)</f>
        <v>321806</v>
      </c>
      <c r="E14" s="5252">
        <f>B14/D14*100</f>
        <v>77.675991125087791</v>
      </c>
    </row>
    <row r="15" spans="1:7" ht="12.75" customHeight="1">
      <c r="A15" s="2951" t="s">
        <v>1323</v>
      </c>
      <c r="B15" s="5253"/>
      <c r="C15" s="5253"/>
      <c r="D15" s="5251"/>
      <c r="E15" s="5252"/>
    </row>
    <row r="16" spans="1:7" ht="18" customHeight="1">
      <c r="A16" s="2955" t="s">
        <v>1360</v>
      </c>
      <c r="B16" s="5244" t="s">
        <v>641</v>
      </c>
      <c r="C16" s="5244" t="s">
        <v>641</v>
      </c>
      <c r="D16" s="5244">
        <v>9677593</v>
      </c>
      <c r="E16" s="5246" t="s">
        <v>641</v>
      </c>
      <c r="G16" s="2957"/>
    </row>
    <row r="17" spans="1:6" ht="12.95" customHeight="1">
      <c r="A17" s="2956" t="s">
        <v>1364</v>
      </c>
      <c r="B17" s="5244"/>
      <c r="C17" s="5244"/>
      <c r="D17" s="5244"/>
      <c r="E17" s="5246"/>
    </row>
    <row r="18" spans="1:6" ht="18" customHeight="1">
      <c r="A18" s="2953" t="s">
        <v>1361</v>
      </c>
      <c r="B18" s="5251" t="s">
        <v>246</v>
      </c>
      <c r="C18" s="5251" t="s">
        <v>246</v>
      </c>
      <c r="D18" s="5251">
        <v>3269825</v>
      </c>
      <c r="E18" s="5252" t="s">
        <v>246</v>
      </c>
    </row>
    <row r="19" spans="1:6" ht="12.95" customHeight="1">
      <c r="A19" s="2951" t="s">
        <v>1365</v>
      </c>
      <c r="B19" s="5253"/>
      <c r="C19" s="5253"/>
      <c r="D19" s="5251"/>
      <c r="E19" s="5252"/>
    </row>
    <row r="20" spans="1:6" ht="18" customHeight="1">
      <c r="A20" s="2953" t="s">
        <v>1362</v>
      </c>
      <c r="B20" s="5251" t="s">
        <v>246</v>
      </c>
      <c r="C20" s="5251" t="s">
        <v>246</v>
      </c>
      <c r="D20" s="5251">
        <v>4276771</v>
      </c>
      <c r="E20" s="5252" t="s">
        <v>246</v>
      </c>
    </row>
    <row r="21" spans="1:6" ht="12.95" customHeight="1">
      <c r="A21" s="2951" t="s">
        <v>1366</v>
      </c>
      <c r="B21" s="5251"/>
      <c r="C21" s="5251"/>
      <c r="D21" s="5251"/>
      <c r="E21" s="5252"/>
    </row>
    <row r="22" spans="1:6" ht="18" customHeight="1">
      <c r="A22" s="2953" t="s">
        <v>2444</v>
      </c>
      <c r="B22" s="5251">
        <v>798290</v>
      </c>
      <c r="C22" s="5251">
        <v>95661</v>
      </c>
      <c r="D22" s="5251">
        <f>SUM(B22:C23)</f>
        <v>893951</v>
      </c>
      <c r="E22" s="5252">
        <f>B22/D22*100</f>
        <v>89.299077913666409</v>
      </c>
    </row>
    <row r="23" spans="1:6" ht="12.95" customHeight="1">
      <c r="A23" s="2951" t="s">
        <v>1331</v>
      </c>
      <c r="B23" s="5251"/>
      <c r="C23" s="5251"/>
      <c r="D23" s="5251"/>
      <c r="E23" s="5252"/>
    </row>
    <row r="24" spans="1:6" ht="18" customHeight="1">
      <c r="A24" s="1379" t="s">
        <v>1332</v>
      </c>
      <c r="B24" s="5251">
        <v>253709</v>
      </c>
      <c r="C24" s="5251">
        <v>28022</v>
      </c>
      <c r="D24" s="5251">
        <f>SUM(B24:C25)</f>
        <v>281731</v>
      </c>
      <c r="E24" s="5252">
        <f>B24/D24*100</f>
        <v>90.053632720573887</v>
      </c>
    </row>
    <row r="25" spans="1:6" ht="12.95" customHeight="1">
      <c r="A25" s="2958" t="s">
        <v>1333</v>
      </c>
      <c r="B25" s="5251"/>
      <c r="C25" s="5251"/>
      <c r="D25" s="5251"/>
      <c r="E25" s="5252"/>
    </row>
    <row r="26" spans="1:6" ht="18" customHeight="1">
      <c r="A26" s="2953" t="s">
        <v>2445</v>
      </c>
      <c r="B26" s="5251">
        <v>624918</v>
      </c>
      <c r="C26" s="5251">
        <v>109646</v>
      </c>
      <c r="D26" s="5251">
        <f>SUM(B26:C27)</f>
        <v>734564</v>
      </c>
      <c r="E26" s="5252">
        <f>B26/D26*100</f>
        <v>85.073322406216477</v>
      </c>
    </row>
    <row r="27" spans="1:6" ht="12.95" customHeight="1">
      <c r="A27" s="2951" t="s">
        <v>1372</v>
      </c>
      <c r="B27" s="5251"/>
      <c r="C27" s="5251"/>
      <c r="D27" s="5251"/>
      <c r="E27" s="5252"/>
    </row>
    <row r="28" spans="1:6" ht="18" customHeight="1">
      <c r="A28" s="2953" t="s">
        <v>1336</v>
      </c>
      <c r="B28" s="5251">
        <v>779514</v>
      </c>
      <c r="C28" s="5251">
        <v>152177</v>
      </c>
      <c r="D28" s="5251">
        <f>SUM(B28:C29)</f>
        <v>931691</v>
      </c>
      <c r="E28" s="5252">
        <f>B28/D28*100</f>
        <v>83.666580443516153</v>
      </c>
    </row>
    <row r="29" spans="1:6" ht="12.95" customHeight="1">
      <c r="A29" s="2951" t="s">
        <v>2446</v>
      </c>
      <c r="B29" s="5251"/>
      <c r="C29" s="5251"/>
      <c r="D29" s="5251"/>
      <c r="E29" s="5252"/>
    </row>
    <row r="30" spans="1:6" ht="18" customHeight="1">
      <c r="A30" s="2953" t="s">
        <v>1410</v>
      </c>
      <c r="B30" s="5251" t="s">
        <v>641</v>
      </c>
      <c r="C30" s="5251" t="s">
        <v>641</v>
      </c>
      <c r="D30" s="5251">
        <v>539172</v>
      </c>
      <c r="E30" s="5252" t="s">
        <v>641</v>
      </c>
      <c r="F30" s="2959"/>
    </row>
    <row r="31" spans="1:6" ht="12.95" customHeight="1">
      <c r="A31" s="2951" t="s">
        <v>1374</v>
      </c>
      <c r="B31" s="5253"/>
      <c r="C31" s="5253"/>
      <c r="D31" s="5251"/>
      <c r="E31" s="5252"/>
    </row>
    <row r="32" spans="1:6" ht="18" customHeight="1">
      <c r="A32" s="2953" t="s">
        <v>2447</v>
      </c>
      <c r="B32" s="5253">
        <v>87941</v>
      </c>
      <c r="C32" s="5253">
        <v>29063</v>
      </c>
      <c r="D32" s="5251">
        <f>SUM(B32:C33)</f>
        <v>117004</v>
      </c>
      <c r="E32" s="5252">
        <f>B32/D32*100</f>
        <v>75.160678267409665</v>
      </c>
    </row>
    <row r="33" spans="1:9" ht="12.95" customHeight="1">
      <c r="A33" s="2951" t="s">
        <v>1379</v>
      </c>
      <c r="B33" s="5253"/>
      <c r="C33" s="5253"/>
      <c r="D33" s="5251"/>
      <c r="E33" s="5252"/>
    </row>
    <row r="34" spans="1:9" ht="18" customHeight="1">
      <c r="A34" s="2953" t="s">
        <v>2448</v>
      </c>
      <c r="B34" s="5253">
        <v>240325</v>
      </c>
      <c r="C34" s="5253">
        <v>28385</v>
      </c>
      <c r="D34" s="5251">
        <f>SUM(B34:C35)</f>
        <v>268710</v>
      </c>
      <c r="E34" s="5252">
        <f>B34/D34*100</f>
        <v>89.436567303040448</v>
      </c>
      <c r="G34" s="5254"/>
      <c r="H34" s="5254"/>
      <c r="I34" s="5254"/>
    </row>
    <row r="35" spans="1:9" ht="12.95" customHeight="1">
      <c r="A35" s="2951" t="s">
        <v>1414</v>
      </c>
      <c r="B35" s="5253"/>
      <c r="C35" s="5253"/>
      <c r="D35" s="5251"/>
      <c r="E35" s="5252"/>
    </row>
    <row r="36" spans="1:9" ht="18" customHeight="1">
      <c r="A36" s="2953" t="s">
        <v>2449</v>
      </c>
      <c r="B36" s="5255">
        <v>51289</v>
      </c>
      <c r="C36" s="5255">
        <v>43003</v>
      </c>
      <c r="D36" s="5251">
        <f>SUM(B36:C37)</f>
        <v>94292</v>
      </c>
      <c r="E36" s="5252">
        <f>B36/D36*100</f>
        <v>54.393797989224957</v>
      </c>
    </row>
    <row r="37" spans="1:9" ht="12.95" customHeight="1">
      <c r="A37" s="2951" t="s">
        <v>2450</v>
      </c>
      <c r="B37" s="5256"/>
      <c r="C37" s="5256"/>
      <c r="D37" s="5251"/>
      <c r="E37" s="5252"/>
    </row>
    <row r="38" spans="1:9" s="2960" customFormat="1" ht="18" customHeight="1">
      <c r="A38" s="2953" t="s">
        <v>2451</v>
      </c>
      <c r="B38" s="5251">
        <v>7576</v>
      </c>
      <c r="C38" s="5251">
        <v>2926</v>
      </c>
      <c r="D38" s="5251">
        <f>SUM(B38:C39)</f>
        <v>10502</v>
      </c>
      <c r="E38" s="5252">
        <f>B38/D38*100</f>
        <v>72.138640258998294</v>
      </c>
    </row>
    <row r="39" spans="1:9" s="2960" customFormat="1" ht="12.95" customHeight="1">
      <c r="A39" s="2951" t="s">
        <v>2452</v>
      </c>
      <c r="B39" s="5251"/>
      <c r="C39" s="5251"/>
      <c r="D39" s="5251"/>
      <c r="E39" s="5252"/>
    </row>
    <row r="40" spans="1:9" ht="18" customHeight="1">
      <c r="A40" s="2955" t="s">
        <v>2453</v>
      </c>
      <c r="B40" s="5248">
        <v>91918</v>
      </c>
      <c r="C40" s="5248">
        <v>59556</v>
      </c>
      <c r="D40" s="5244">
        <f>SUM(B40:C41)</f>
        <v>151474</v>
      </c>
      <c r="E40" s="5246">
        <f>B40/D40*100</f>
        <v>60.682361329337056</v>
      </c>
    </row>
    <row r="41" spans="1:9" ht="15" customHeight="1">
      <c r="A41" s="2956" t="s">
        <v>1387</v>
      </c>
      <c r="B41" s="5249"/>
      <c r="C41" s="5249"/>
      <c r="D41" s="5244"/>
      <c r="E41" s="5246"/>
    </row>
    <row r="42" spans="1:9" ht="18" customHeight="1">
      <c r="A42" s="2955" t="s">
        <v>2454</v>
      </c>
      <c r="B42" s="5248">
        <v>7025</v>
      </c>
      <c r="C42" s="5248">
        <v>6259</v>
      </c>
      <c r="D42" s="5244">
        <f>SUM(B42:C43)</f>
        <v>13284</v>
      </c>
      <c r="E42" s="5246">
        <f>B42/D42*100</f>
        <v>52.883167720566092</v>
      </c>
    </row>
    <row r="43" spans="1:9" ht="15" customHeight="1">
      <c r="A43" s="2956" t="s">
        <v>2455</v>
      </c>
      <c r="B43" s="5249"/>
      <c r="C43" s="5249"/>
      <c r="D43" s="5244"/>
      <c r="E43" s="5246"/>
    </row>
    <row r="44" spans="1:9" ht="18" customHeight="1">
      <c r="A44" s="2955" t="s">
        <v>2456</v>
      </c>
      <c r="B44" s="5244">
        <v>96046</v>
      </c>
      <c r="C44" s="5244">
        <v>24010</v>
      </c>
      <c r="D44" s="5244">
        <f>SUM(B44:C45)</f>
        <v>120056</v>
      </c>
      <c r="E44" s="5246">
        <f>B44/D44*100</f>
        <v>80.00099953355101</v>
      </c>
    </row>
    <row r="45" spans="1:9" ht="12.95" customHeight="1">
      <c r="A45" s="2956" t="s">
        <v>1388</v>
      </c>
      <c r="B45" s="5250"/>
      <c r="C45" s="5250"/>
      <c r="D45" s="5244"/>
      <c r="E45" s="5246"/>
    </row>
    <row r="46" spans="1:9" ht="18" customHeight="1">
      <c r="A46" s="2955" t="s">
        <v>2457</v>
      </c>
      <c r="B46" s="5244" t="s">
        <v>641</v>
      </c>
      <c r="C46" s="5244" t="s">
        <v>641</v>
      </c>
      <c r="D46" s="5244">
        <v>118357</v>
      </c>
      <c r="E46" s="5246" t="s">
        <v>641</v>
      </c>
    </row>
    <row r="47" spans="1:9" ht="12.95" customHeight="1" thickBot="1">
      <c r="A47" s="2955" t="s">
        <v>2458</v>
      </c>
      <c r="B47" s="5245"/>
      <c r="C47" s="5245"/>
      <c r="D47" s="5244"/>
      <c r="E47" s="5247"/>
    </row>
    <row r="48" spans="1:9" ht="30" customHeight="1">
      <c r="A48" s="2961" t="s">
        <v>2459</v>
      </c>
      <c r="B48" s="2962" t="s">
        <v>641</v>
      </c>
      <c r="C48" s="2962" t="s">
        <v>641</v>
      </c>
      <c r="D48" s="2962">
        <f>SUM(D8:D47)</f>
        <v>22776564</v>
      </c>
      <c r="E48" s="2963" t="s">
        <v>641</v>
      </c>
    </row>
    <row r="49" spans="1:8" s="2965" customFormat="1" ht="15.95" customHeight="1">
      <c r="A49" s="2964" t="s">
        <v>1339</v>
      </c>
      <c r="B49" s="1679"/>
      <c r="C49" s="1679"/>
      <c r="D49" s="1679"/>
      <c r="E49" s="1679"/>
    </row>
    <row r="50" spans="1:8" s="2965" customFormat="1" ht="15.95" customHeight="1">
      <c r="A50" s="2964" t="s">
        <v>2460</v>
      </c>
      <c r="B50" s="1679"/>
      <c r="C50" s="1679"/>
      <c r="D50" s="1679"/>
      <c r="E50" s="1679"/>
      <c r="F50" s="2966"/>
      <c r="G50" s="2966"/>
      <c r="H50" s="2966"/>
    </row>
    <row r="51" spans="1:8">
      <c r="A51" s="2967"/>
      <c r="B51" s="2967"/>
      <c r="C51" s="2967"/>
      <c r="D51" s="2967"/>
      <c r="E51" s="2967"/>
    </row>
  </sheetData>
  <mergeCells count="83">
    <mergeCell ref="A1:E1"/>
    <mergeCell ref="A2:E2"/>
    <mergeCell ref="B8:B9"/>
    <mergeCell ref="C8:C9"/>
    <mergeCell ref="D8:D9"/>
    <mergeCell ref="E8:E9"/>
    <mergeCell ref="B10:B11"/>
    <mergeCell ref="C10:C11"/>
    <mergeCell ref="D10:D11"/>
    <mergeCell ref="E10:E11"/>
    <mergeCell ref="B12:B13"/>
    <mergeCell ref="C12:C13"/>
    <mergeCell ref="D12:D13"/>
    <mergeCell ref="E12:E13"/>
    <mergeCell ref="B14:B15"/>
    <mergeCell ref="C14:C15"/>
    <mergeCell ref="D14:D15"/>
    <mergeCell ref="E14:E15"/>
    <mergeCell ref="B16:B17"/>
    <mergeCell ref="C16:C17"/>
    <mergeCell ref="D16:D17"/>
    <mergeCell ref="E16:E17"/>
    <mergeCell ref="B18:B19"/>
    <mergeCell ref="C18:C19"/>
    <mergeCell ref="D18:D19"/>
    <mergeCell ref="E18:E19"/>
    <mergeCell ref="B20:B21"/>
    <mergeCell ref="C20:C21"/>
    <mergeCell ref="D20:D21"/>
    <mergeCell ref="E20:E21"/>
    <mergeCell ref="B22:B23"/>
    <mergeCell ref="C22:C23"/>
    <mergeCell ref="D22:D23"/>
    <mergeCell ref="E22:E23"/>
    <mergeCell ref="B24:B25"/>
    <mergeCell ref="C24:C25"/>
    <mergeCell ref="D24:D25"/>
    <mergeCell ref="E24:E25"/>
    <mergeCell ref="B26:B27"/>
    <mergeCell ref="C26:C27"/>
    <mergeCell ref="D26:D27"/>
    <mergeCell ref="E26:E27"/>
    <mergeCell ref="B28:B29"/>
    <mergeCell ref="C28:C29"/>
    <mergeCell ref="D28:D29"/>
    <mergeCell ref="E28:E29"/>
    <mergeCell ref="B36:B37"/>
    <mergeCell ref="C36:C37"/>
    <mergeCell ref="D36:D37"/>
    <mergeCell ref="E36:E37"/>
    <mergeCell ref="B30:B31"/>
    <mergeCell ref="C30:C31"/>
    <mergeCell ref="D30:D31"/>
    <mergeCell ref="E30:E31"/>
    <mergeCell ref="B32:B33"/>
    <mergeCell ref="C32:C33"/>
    <mergeCell ref="D32:D33"/>
    <mergeCell ref="E32:E33"/>
    <mergeCell ref="B34:B35"/>
    <mergeCell ref="C34:C35"/>
    <mergeCell ref="D34:D35"/>
    <mergeCell ref="E34:E35"/>
    <mergeCell ref="G34:I34"/>
    <mergeCell ref="B38:B39"/>
    <mergeCell ref="C38:C39"/>
    <mergeCell ref="D38:D39"/>
    <mergeCell ref="E38:E39"/>
    <mergeCell ref="B40:B41"/>
    <mergeCell ref="C40:C41"/>
    <mergeCell ref="D40:D41"/>
    <mergeCell ref="E40:E41"/>
    <mergeCell ref="B46:B47"/>
    <mergeCell ref="C46:C47"/>
    <mergeCell ref="D46:D47"/>
    <mergeCell ref="E46:E47"/>
    <mergeCell ref="B42:B43"/>
    <mergeCell ref="C42:C43"/>
    <mergeCell ref="D42:D43"/>
    <mergeCell ref="E42:E43"/>
    <mergeCell ref="B44:B45"/>
    <mergeCell ref="C44:C45"/>
    <mergeCell ref="D44:D45"/>
    <mergeCell ref="E44:E45"/>
  </mergeCells>
  <printOptions horizontalCentered="1" verticalCentered="1"/>
  <pageMargins left="0.59055118110236227" right="0.59055118110236227" top="0.59055118110236227" bottom="0.51181102362204722" header="0.31496062992125984" footer="0.51181102362204722"/>
  <pageSetup paperSize="9" scale="93" orientation="portrait" horizontalDpi="4294967295" verticalDpi="4294967292" r:id="rId1"/>
  <headerFooter alignWithMargins="0">
    <oddFooter xml:space="preserve">&amp;C </oddFooter>
  </headerFooter>
  <colBreaks count="1" manualBreakCount="1">
    <brk id="5"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597C1-C365-4CCF-8D0F-A3693AF9B867}">
  <dimension ref="A1:F32"/>
  <sheetViews>
    <sheetView showGridLines="0" zoomScale="70" zoomScaleNormal="70" workbookViewId="0">
      <selection activeCell="O25" sqref="O25"/>
    </sheetView>
  </sheetViews>
  <sheetFormatPr defaultRowHeight="24.75"/>
  <cols>
    <col min="1" max="1" width="14.7109375" style="2990" customWidth="1"/>
    <col min="2" max="2" width="14.7109375" style="3003" customWidth="1"/>
    <col min="3" max="3" width="16" style="2990" customWidth="1"/>
    <col min="4" max="4" width="17.42578125" style="2990" customWidth="1"/>
    <col min="5" max="5" width="14.140625" style="2990" customWidth="1"/>
    <col min="6" max="6" width="12.7109375" style="2990" customWidth="1"/>
    <col min="7" max="256" width="9.140625" style="2990"/>
    <col min="257" max="258" width="14.7109375" style="2990" customWidth="1"/>
    <col min="259" max="259" width="16" style="2990" customWidth="1"/>
    <col min="260" max="260" width="17.42578125" style="2990" customWidth="1"/>
    <col min="261" max="261" width="14.140625" style="2990" customWidth="1"/>
    <col min="262" max="262" width="12.7109375" style="2990" customWidth="1"/>
    <col min="263" max="512" width="9.140625" style="2990"/>
    <col min="513" max="514" width="14.7109375" style="2990" customWidth="1"/>
    <col min="515" max="515" width="16" style="2990" customWidth="1"/>
    <col min="516" max="516" width="17.42578125" style="2990" customWidth="1"/>
    <col min="517" max="517" width="14.140625" style="2990" customWidth="1"/>
    <col min="518" max="518" width="12.7109375" style="2990" customWidth="1"/>
    <col min="519" max="768" width="9.140625" style="2990"/>
    <col min="769" max="770" width="14.7109375" style="2990" customWidth="1"/>
    <col min="771" max="771" width="16" style="2990" customWidth="1"/>
    <col min="772" max="772" width="17.42578125" style="2990" customWidth="1"/>
    <col min="773" max="773" width="14.140625" style="2990" customWidth="1"/>
    <col min="774" max="774" width="12.7109375" style="2990" customWidth="1"/>
    <col min="775" max="1024" width="9.140625" style="2990"/>
    <col min="1025" max="1026" width="14.7109375" style="2990" customWidth="1"/>
    <col min="1027" max="1027" width="16" style="2990" customWidth="1"/>
    <col min="1028" max="1028" width="17.42578125" style="2990" customWidth="1"/>
    <col min="1029" max="1029" width="14.140625" style="2990" customWidth="1"/>
    <col min="1030" max="1030" width="12.7109375" style="2990" customWidth="1"/>
    <col min="1031" max="1280" width="9.140625" style="2990"/>
    <col min="1281" max="1282" width="14.7109375" style="2990" customWidth="1"/>
    <col min="1283" max="1283" width="16" style="2990" customWidth="1"/>
    <col min="1284" max="1284" width="17.42578125" style="2990" customWidth="1"/>
    <col min="1285" max="1285" width="14.140625" style="2990" customWidth="1"/>
    <col min="1286" max="1286" width="12.7109375" style="2990" customWidth="1"/>
    <col min="1287" max="1536" width="9.140625" style="2990"/>
    <col min="1537" max="1538" width="14.7109375" style="2990" customWidth="1"/>
    <col min="1539" max="1539" width="16" style="2990" customWidth="1"/>
    <col min="1540" max="1540" width="17.42578125" style="2990" customWidth="1"/>
    <col min="1541" max="1541" width="14.140625" style="2990" customWidth="1"/>
    <col min="1542" max="1542" width="12.7109375" style="2990" customWidth="1"/>
    <col min="1543" max="1792" width="9.140625" style="2990"/>
    <col min="1793" max="1794" width="14.7109375" style="2990" customWidth="1"/>
    <col min="1795" max="1795" width="16" style="2990" customWidth="1"/>
    <col min="1796" max="1796" width="17.42578125" style="2990" customWidth="1"/>
    <col min="1797" max="1797" width="14.140625" style="2990" customWidth="1"/>
    <col min="1798" max="1798" width="12.7109375" style="2990" customWidth="1"/>
    <col min="1799" max="2048" width="9.140625" style="2990"/>
    <col min="2049" max="2050" width="14.7109375" style="2990" customWidth="1"/>
    <col min="2051" max="2051" width="16" style="2990" customWidth="1"/>
    <col min="2052" max="2052" width="17.42578125" style="2990" customWidth="1"/>
    <col min="2053" max="2053" width="14.140625" style="2990" customWidth="1"/>
    <col min="2054" max="2054" width="12.7109375" style="2990" customWidth="1"/>
    <col min="2055" max="2304" width="9.140625" style="2990"/>
    <col min="2305" max="2306" width="14.7109375" style="2990" customWidth="1"/>
    <col min="2307" max="2307" width="16" style="2990" customWidth="1"/>
    <col min="2308" max="2308" width="17.42578125" style="2990" customWidth="1"/>
    <col min="2309" max="2309" width="14.140625" style="2990" customWidth="1"/>
    <col min="2310" max="2310" width="12.7109375" style="2990" customWidth="1"/>
    <col min="2311" max="2560" width="9.140625" style="2990"/>
    <col min="2561" max="2562" width="14.7109375" style="2990" customWidth="1"/>
    <col min="2563" max="2563" width="16" style="2990" customWidth="1"/>
    <col min="2564" max="2564" width="17.42578125" style="2990" customWidth="1"/>
    <col min="2565" max="2565" width="14.140625" style="2990" customWidth="1"/>
    <col min="2566" max="2566" width="12.7109375" style="2990" customWidth="1"/>
    <col min="2567" max="2816" width="9.140625" style="2990"/>
    <col min="2817" max="2818" width="14.7109375" style="2990" customWidth="1"/>
    <col min="2819" max="2819" width="16" style="2990" customWidth="1"/>
    <col min="2820" max="2820" width="17.42578125" style="2990" customWidth="1"/>
    <col min="2821" max="2821" width="14.140625" style="2990" customWidth="1"/>
    <col min="2822" max="2822" width="12.7109375" style="2990" customWidth="1"/>
    <col min="2823" max="3072" width="9.140625" style="2990"/>
    <col min="3073" max="3074" width="14.7109375" style="2990" customWidth="1"/>
    <col min="3075" max="3075" width="16" style="2990" customWidth="1"/>
    <col min="3076" max="3076" width="17.42578125" style="2990" customWidth="1"/>
    <col min="3077" max="3077" width="14.140625" style="2990" customWidth="1"/>
    <col min="3078" max="3078" width="12.7109375" style="2990" customWidth="1"/>
    <col min="3079" max="3328" width="9.140625" style="2990"/>
    <col min="3329" max="3330" width="14.7109375" style="2990" customWidth="1"/>
    <col min="3331" max="3331" width="16" style="2990" customWidth="1"/>
    <col min="3332" max="3332" width="17.42578125" style="2990" customWidth="1"/>
    <col min="3333" max="3333" width="14.140625" style="2990" customWidth="1"/>
    <col min="3334" max="3334" width="12.7109375" style="2990" customWidth="1"/>
    <col min="3335" max="3584" width="9.140625" style="2990"/>
    <col min="3585" max="3586" width="14.7109375" style="2990" customWidth="1"/>
    <col min="3587" max="3587" width="16" style="2990" customWidth="1"/>
    <col min="3588" max="3588" width="17.42578125" style="2990" customWidth="1"/>
    <col min="3589" max="3589" width="14.140625" style="2990" customWidth="1"/>
    <col min="3590" max="3590" width="12.7109375" style="2990" customWidth="1"/>
    <col min="3591" max="3840" width="9.140625" style="2990"/>
    <col min="3841" max="3842" width="14.7109375" style="2990" customWidth="1"/>
    <col min="3843" max="3843" width="16" style="2990" customWidth="1"/>
    <col min="3844" max="3844" width="17.42578125" style="2990" customWidth="1"/>
    <col min="3845" max="3845" width="14.140625" style="2990" customWidth="1"/>
    <col min="3846" max="3846" width="12.7109375" style="2990" customWidth="1"/>
    <col min="3847" max="4096" width="9.140625" style="2990"/>
    <col min="4097" max="4098" width="14.7109375" style="2990" customWidth="1"/>
    <col min="4099" max="4099" width="16" style="2990" customWidth="1"/>
    <col min="4100" max="4100" width="17.42578125" style="2990" customWidth="1"/>
    <col min="4101" max="4101" width="14.140625" style="2990" customWidth="1"/>
    <col min="4102" max="4102" width="12.7109375" style="2990" customWidth="1"/>
    <col min="4103" max="4352" width="9.140625" style="2990"/>
    <col min="4353" max="4354" width="14.7109375" style="2990" customWidth="1"/>
    <col min="4355" max="4355" width="16" style="2990" customWidth="1"/>
    <col min="4356" max="4356" width="17.42578125" style="2990" customWidth="1"/>
    <col min="4357" max="4357" width="14.140625" style="2990" customWidth="1"/>
    <col min="4358" max="4358" width="12.7109375" style="2990" customWidth="1"/>
    <col min="4359" max="4608" width="9.140625" style="2990"/>
    <col min="4609" max="4610" width="14.7109375" style="2990" customWidth="1"/>
    <col min="4611" max="4611" width="16" style="2990" customWidth="1"/>
    <col min="4612" max="4612" width="17.42578125" style="2990" customWidth="1"/>
    <col min="4613" max="4613" width="14.140625" style="2990" customWidth="1"/>
    <col min="4614" max="4614" width="12.7109375" style="2990" customWidth="1"/>
    <col min="4615" max="4864" width="9.140625" style="2990"/>
    <col min="4865" max="4866" width="14.7109375" style="2990" customWidth="1"/>
    <col min="4867" max="4867" width="16" style="2990" customWidth="1"/>
    <col min="4868" max="4868" width="17.42578125" style="2990" customWidth="1"/>
    <col min="4869" max="4869" width="14.140625" style="2990" customWidth="1"/>
    <col min="4870" max="4870" width="12.7109375" style="2990" customWidth="1"/>
    <col min="4871" max="5120" width="9.140625" style="2990"/>
    <col min="5121" max="5122" width="14.7109375" style="2990" customWidth="1"/>
    <col min="5123" max="5123" width="16" style="2990" customWidth="1"/>
    <col min="5124" max="5124" width="17.42578125" style="2990" customWidth="1"/>
    <col min="5125" max="5125" width="14.140625" style="2990" customWidth="1"/>
    <col min="5126" max="5126" width="12.7109375" style="2990" customWidth="1"/>
    <col min="5127" max="5376" width="9.140625" style="2990"/>
    <col min="5377" max="5378" width="14.7109375" style="2990" customWidth="1"/>
    <col min="5379" max="5379" width="16" style="2990" customWidth="1"/>
    <col min="5380" max="5380" width="17.42578125" style="2990" customWidth="1"/>
    <col min="5381" max="5381" width="14.140625" style="2990" customWidth="1"/>
    <col min="5382" max="5382" width="12.7109375" style="2990" customWidth="1"/>
    <col min="5383" max="5632" width="9.140625" style="2990"/>
    <col min="5633" max="5634" width="14.7109375" style="2990" customWidth="1"/>
    <col min="5635" max="5635" width="16" style="2990" customWidth="1"/>
    <col min="5636" max="5636" width="17.42578125" style="2990" customWidth="1"/>
    <col min="5637" max="5637" width="14.140625" style="2990" customWidth="1"/>
    <col min="5638" max="5638" width="12.7109375" style="2990" customWidth="1"/>
    <col min="5639" max="5888" width="9.140625" style="2990"/>
    <col min="5889" max="5890" width="14.7109375" style="2990" customWidth="1"/>
    <col min="5891" max="5891" width="16" style="2990" customWidth="1"/>
    <col min="5892" max="5892" width="17.42578125" style="2990" customWidth="1"/>
    <col min="5893" max="5893" width="14.140625" style="2990" customWidth="1"/>
    <col min="5894" max="5894" width="12.7109375" style="2990" customWidth="1"/>
    <col min="5895" max="6144" width="9.140625" style="2990"/>
    <col min="6145" max="6146" width="14.7109375" style="2990" customWidth="1"/>
    <col min="6147" max="6147" width="16" style="2990" customWidth="1"/>
    <col min="6148" max="6148" width="17.42578125" style="2990" customWidth="1"/>
    <col min="6149" max="6149" width="14.140625" style="2990" customWidth="1"/>
    <col min="6150" max="6150" width="12.7109375" style="2990" customWidth="1"/>
    <col min="6151" max="6400" width="9.140625" style="2990"/>
    <col min="6401" max="6402" width="14.7109375" style="2990" customWidth="1"/>
    <col min="6403" max="6403" width="16" style="2990" customWidth="1"/>
    <col min="6404" max="6404" width="17.42578125" style="2990" customWidth="1"/>
    <col min="6405" max="6405" width="14.140625" style="2990" customWidth="1"/>
    <col min="6406" max="6406" width="12.7109375" style="2990" customWidth="1"/>
    <col min="6407" max="6656" width="9.140625" style="2990"/>
    <col min="6657" max="6658" width="14.7109375" style="2990" customWidth="1"/>
    <col min="6659" max="6659" width="16" style="2990" customWidth="1"/>
    <col min="6660" max="6660" width="17.42578125" style="2990" customWidth="1"/>
    <col min="6661" max="6661" width="14.140625" style="2990" customWidth="1"/>
    <col min="6662" max="6662" width="12.7109375" style="2990" customWidth="1"/>
    <col min="6663" max="6912" width="9.140625" style="2990"/>
    <col min="6913" max="6914" width="14.7109375" style="2990" customWidth="1"/>
    <col min="6915" max="6915" width="16" style="2990" customWidth="1"/>
    <col min="6916" max="6916" width="17.42578125" style="2990" customWidth="1"/>
    <col min="6917" max="6917" width="14.140625" style="2990" customWidth="1"/>
    <col min="6918" max="6918" width="12.7109375" style="2990" customWidth="1"/>
    <col min="6919" max="7168" width="9.140625" style="2990"/>
    <col min="7169" max="7170" width="14.7109375" style="2990" customWidth="1"/>
    <col min="7171" max="7171" width="16" style="2990" customWidth="1"/>
    <col min="7172" max="7172" width="17.42578125" style="2990" customWidth="1"/>
    <col min="7173" max="7173" width="14.140625" style="2990" customWidth="1"/>
    <col min="7174" max="7174" width="12.7109375" style="2990" customWidth="1"/>
    <col min="7175" max="7424" width="9.140625" style="2990"/>
    <col min="7425" max="7426" width="14.7109375" style="2990" customWidth="1"/>
    <col min="7427" max="7427" width="16" style="2990" customWidth="1"/>
    <col min="7428" max="7428" width="17.42578125" style="2990" customWidth="1"/>
    <col min="7429" max="7429" width="14.140625" style="2990" customWidth="1"/>
    <col min="7430" max="7430" width="12.7109375" style="2990" customWidth="1"/>
    <col min="7431" max="7680" width="9.140625" style="2990"/>
    <col min="7681" max="7682" width="14.7109375" style="2990" customWidth="1"/>
    <col min="7683" max="7683" width="16" style="2990" customWidth="1"/>
    <col min="7684" max="7684" width="17.42578125" style="2990" customWidth="1"/>
    <col min="7685" max="7685" width="14.140625" style="2990" customWidth="1"/>
    <col min="7686" max="7686" width="12.7109375" style="2990" customWidth="1"/>
    <col min="7687" max="7936" width="9.140625" style="2990"/>
    <col min="7937" max="7938" width="14.7109375" style="2990" customWidth="1"/>
    <col min="7939" max="7939" width="16" style="2990" customWidth="1"/>
    <col min="7940" max="7940" width="17.42578125" style="2990" customWidth="1"/>
    <col min="7941" max="7941" width="14.140625" style="2990" customWidth="1"/>
    <col min="7942" max="7942" width="12.7109375" style="2990" customWidth="1"/>
    <col min="7943" max="8192" width="9.140625" style="2990"/>
    <col min="8193" max="8194" width="14.7109375" style="2990" customWidth="1"/>
    <col min="8195" max="8195" width="16" style="2990" customWidth="1"/>
    <col min="8196" max="8196" width="17.42578125" style="2990" customWidth="1"/>
    <col min="8197" max="8197" width="14.140625" style="2990" customWidth="1"/>
    <col min="8198" max="8198" width="12.7109375" style="2990" customWidth="1"/>
    <col min="8199" max="8448" width="9.140625" style="2990"/>
    <col min="8449" max="8450" width="14.7109375" style="2990" customWidth="1"/>
    <col min="8451" max="8451" width="16" style="2990" customWidth="1"/>
    <col min="8452" max="8452" width="17.42578125" style="2990" customWidth="1"/>
    <col min="8453" max="8453" width="14.140625" style="2990" customWidth="1"/>
    <col min="8454" max="8454" width="12.7109375" style="2990" customWidth="1"/>
    <col min="8455" max="8704" width="9.140625" style="2990"/>
    <col min="8705" max="8706" width="14.7109375" style="2990" customWidth="1"/>
    <col min="8707" max="8707" width="16" style="2990" customWidth="1"/>
    <col min="8708" max="8708" width="17.42578125" style="2990" customWidth="1"/>
    <col min="8709" max="8709" width="14.140625" style="2990" customWidth="1"/>
    <col min="8710" max="8710" width="12.7109375" style="2990" customWidth="1"/>
    <col min="8711" max="8960" width="9.140625" style="2990"/>
    <col min="8961" max="8962" width="14.7109375" style="2990" customWidth="1"/>
    <col min="8963" max="8963" width="16" style="2990" customWidth="1"/>
    <col min="8964" max="8964" width="17.42578125" style="2990" customWidth="1"/>
    <col min="8965" max="8965" width="14.140625" style="2990" customWidth="1"/>
    <col min="8966" max="8966" width="12.7109375" style="2990" customWidth="1"/>
    <col min="8967" max="9216" width="9.140625" style="2990"/>
    <col min="9217" max="9218" width="14.7109375" style="2990" customWidth="1"/>
    <col min="9219" max="9219" width="16" style="2990" customWidth="1"/>
    <col min="9220" max="9220" width="17.42578125" style="2990" customWidth="1"/>
    <col min="9221" max="9221" width="14.140625" style="2990" customWidth="1"/>
    <col min="9222" max="9222" width="12.7109375" style="2990" customWidth="1"/>
    <col min="9223" max="9472" width="9.140625" style="2990"/>
    <col min="9473" max="9474" width="14.7109375" style="2990" customWidth="1"/>
    <col min="9475" max="9475" width="16" style="2990" customWidth="1"/>
    <col min="9476" max="9476" width="17.42578125" style="2990" customWidth="1"/>
    <col min="9477" max="9477" width="14.140625" style="2990" customWidth="1"/>
    <col min="9478" max="9478" width="12.7109375" style="2990" customWidth="1"/>
    <col min="9479" max="9728" width="9.140625" style="2990"/>
    <col min="9729" max="9730" width="14.7109375" style="2990" customWidth="1"/>
    <col min="9731" max="9731" width="16" style="2990" customWidth="1"/>
    <col min="9732" max="9732" width="17.42578125" style="2990" customWidth="1"/>
    <col min="9733" max="9733" width="14.140625" style="2990" customWidth="1"/>
    <col min="9734" max="9734" width="12.7109375" style="2990" customWidth="1"/>
    <col min="9735" max="9984" width="9.140625" style="2990"/>
    <col min="9985" max="9986" width="14.7109375" style="2990" customWidth="1"/>
    <col min="9987" max="9987" width="16" style="2990" customWidth="1"/>
    <col min="9988" max="9988" width="17.42578125" style="2990" customWidth="1"/>
    <col min="9989" max="9989" width="14.140625" style="2990" customWidth="1"/>
    <col min="9990" max="9990" width="12.7109375" style="2990" customWidth="1"/>
    <col min="9991" max="10240" width="9.140625" style="2990"/>
    <col min="10241" max="10242" width="14.7109375" style="2990" customWidth="1"/>
    <col min="10243" max="10243" width="16" style="2990" customWidth="1"/>
    <col min="10244" max="10244" width="17.42578125" style="2990" customWidth="1"/>
    <col min="10245" max="10245" width="14.140625" style="2990" customWidth="1"/>
    <col min="10246" max="10246" width="12.7109375" style="2990" customWidth="1"/>
    <col min="10247" max="10496" width="9.140625" style="2990"/>
    <col min="10497" max="10498" width="14.7109375" style="2990" customWidth="1"/>
    <col min="10499" max="10499" width="16" style="2990" customWidth="1"/>
    <col min="10500" max="10500" width="17.42578125" style="2990" customWidth="1"/>
    <col min="10501" max="10501" width="14.140625" style="2990" customWidth="1"/>
    <col min="10502" max="10502" width="12.7109375" style="2990" customWidth="1"/>
    <col min="10503" max="10752" width="9.140625" style="2990"/>
    <col min="10753" max="10754" width="14.7109375" style="2990" customWidth="1"/>
    <col min="10755" max="10755" width="16" style="2990" customWidth="1"/>
    <col min="10756" max="10756" width="17.42578125" style="2990" customWidth="1"/>
    <col min="10757" max="10757" width="14.140625" style="2990" customWidth="1"/>
    <col min="10758" max="10758" width="12.7109375" style="2990" customWidth="1"/>
    <col min="10759" max="11008" width="9.140625" style="2990"/>
    <col min="11009" max="11010" width="14.7109375" style="2990" customWidth="1"/>
    <col min="11011" max="11011" width="16" style="2990" customWidth="1"/>
    <col min="11012" max="11012" width="17.42578125" style="2990" customWidth="1"/>
    <col min="11013" max="11013" width="14.140625" style="2990" customWidth="1"/>
    <col min="11014" max="11014" width="12.7109375" style="2990" customWidth="1"/>
    <col min="11015" max="11264" width="9.140625" style="2990"/>
    <col min="11265" max="11266" width="14.7109375" style="2990" customWidth="1"/>
    <col min="11267" max="11267" width="16" style="2990" customWidth="1"/>
    <col min="11268" max="11268" width="17.42578125" style="2990" customWidth="1"/>
    <col min="11269" max="11269" width="14.140625" style="2990" customWidth="1"/>
    <col min="11270" max="11270" width="12.7109375" style="2990" customWidth="1"/>
    <col min="11271" max="11520" width="9.140625" style="2990"/>
    <col min="11521" max="11522" width="14.7109375" style="2990" customWidth="1"/>
    <col min="11523" max="11523" width="16" style="2990" customWidth="1"/>
    <col min="11524" max="11524" width="17.42578125" style="2990" customWidth="1"/>
    <col min="11525" max="11525" width="14.140625" style="2990" customWidth="1"/>
    <col min="11526" max="11526" width="12.7109375" style="2990" customWidth="1"/>
    <col min="11527" max="11776" width="9.140625" style="2990"/>
    <col min="11777" max="11778" width="14.7109375" style="2990" customWidth="1"/>
    <col min="11779" max="11779" width="16" style="2990" customWidth="1"/>
    <col min="11780" max="11780" width="17.42578125" style="2990" customWidth="1"/>
    <col min="11781" max="11781" width="14.140625" style="2990" customWidth="1"/>
    <col min="11782" max="11782" width="12.7109375" style="2990" customWidth="1"/>
    <col min="11783" max="12032" width="9.140625" style="2990"/>
    <col min="12033" max="12034" width="14.7109375" style="2990" customWidth="1"/>
    <col min="12035" max="12035" width="16" style="2990" customWidth="1"/>
    <col min="12036" max="12036" width="17.42578125" style="2990" customWidth="1"/>
    <col min="12037" max="12037" width="14.140625" style="2990" customWidth="1"/>
    <col min="12038" max="12038" width="12.7109375" style="2990" customWidth="1"/>
    <col min="12039" max="12288" width="9.140625" style="2990"/>
    <col min="12289" max="12290" width="14.7109375" style="2990" customWidth="1"/>
    <col min="12291" max="12291" width="16" style="2990" customWidth="1"/>
    <col min="12292" max="12292" width="17.42578125" style="2990" customWidth="1"/>
    <col min="12293" max="12293" width="14.140625" style="2990" customWidth="1"/>
    <col min="12294" max="12294" width="12.7109375" style="2990" customWidth="1"/>
    <col min="12295" max="12544" width="9.140625" style="2990"/>
    <col min="12545" max="12546" width="14.7109375" style="2990" customWidth="1"/>
    <col min="12547" max="12547" width="16" style="2990" customWidth="1"/>
    <col min="12548" max="12548" width="17.42578125" style="2990" customWidth="1"/>
    <col min="12549" max="12549" width="14.140625" style="2990" customWidth="1"/>
    <col min="12550" max="12550" width="12.7109375" style="2990" customWidth="1"/>
    <col min="12551" max="12800" width="9.140625" style="2990"/>
    <col min="12801" max="12802" width="14.7109375" style="2990" customWidth="1"/>
    <col min="12803" max="12803" width="16" style="2990" customWidth="1"/>
    <col min="12804" max="12804" width="17.42578125" style="2990" customWidth="1"/>
    <col min="12805" max="12805" width="14.140625" style="2990" customWidth="1"/>
    <col min="12806" max="12806" width="12.7109375" style="2990" customWidth="1"/>
    <col min="12807" max="13056" width="9.140625" style="2990"/>
    <col min="13057" max="13058" width="14.7109375" style="2990" customWidth="1"/>
    <col min="13059" max="13059" width="16" style="2990" customWidth="1"/>
    <col min="13060" max="13060" width="17.42578125" style="2990" customWidth="1"/>
    <col min="13061" max="13061" width="14.140625" style="2990" customWidth="1"/>
    <col min="13062" max="13062" width="12.7109375" style="2990" customWidth="1"/>
    <col min="13063" max="13312" width="9.140625" style="2990"/>
    <col min="13313" max="13314" width="14.7109375" style="2990" customWidth="1"/>
    <col min="13315" max="13315" width="16" style="2990" customWidth="1"/>
    <col min="13316" max="13316" width="17.42578125" style="2990" customWidth="1"/>
    <col min="13317" max="13317" width="14.140625" style="2990" customWidth="1"/>
    <col min="13318" max="13318" width="12.7109375" style="2990" customWidth="1"/>
    <col min="13319" max="13568" width="9.140625" style="2990"/>
    <col min="13569" max="13570" width="14.7109375" style="2990" customWidth="1"/>
    <col min="13571" max="13571" width="16" style="2990" customWidth="1"/>
    <col min="13572" max="13572" width="17.42578125" style="2990" customWidth="1"/>
    <col min="13573" max="13573" width="14.140625" style="2990" customWidth="1"/>
    <col min="13574" max="13574" width="12.7109375" style="2990" customWidth="1"/>
    <col min="13575" max="13824" width="9.140625" style="2990"/>
    <col min="13825" max="13826" width="14.7109375" style="2990" customWidth="1"/>
    <col min="13827" max="13827" width="16" style="2990" customWidth="1"/>
    <col min="13828" max="13828" width="17.42578125" style="2990" customWidth="1"/>
    <col min="13829" max="13829" width="14.140625" style="2990" customWidth="1"/>
    <col min="13830" max="13830" width="12.7109375" style="2990" customWidth="1"/>
    <col min="13831" max="14080" width="9.140625" style="2990"/>
    <col min="14081" max="14082" width="14.7109375" style="2990" customWidth="1"/>
    <col min="14083" max="14083" width="16" style="2990" customWidth="1"/>
    <col min="14084" max="14084" width="17.42578125" style="2990" customWidth="1"/>
    <col min="14085" max="14085" width="14.140625" style="2990" customWidth="1"/>
    <col min="14086" max="14086" width="12.7109375" style="2990" customWidth="1"/>
    <col min="14087" max="14336" width="9.140625" style="2990"/>
    <col min="14337" max="14338" width="14.7109375" style="2990" customWidth="1"/>
    <col min="14339" max="14339" width="16" style="2990" customWidth="1"/>
    <col min="14340" max="14340" width="17.42578125" style="2990" customWidth="1"/>
    <col min="14341" max="14341" width="14.140625" style="2990" customWidth="1"/>
    <col min="14342" max="14342" width="12.7109375" style="2990" customWidth="1"/>
    <col min="14343" max="14592" width="9.140625" style="2990"/>
    <col min="14593" max="14594" width="14.7109375" style="2990" customWidth="1"/>
    <col min="14595" max="14595" width="16" style="2990" customWidth="1"/>
    <col min="14596" max="14596" width="17.42578125" style="2990" customWidth="1"/>
    <col min="14597" max="14597" width="14.140625" style="2990" customWidth="1"/>
    <col min="14598" max="14598" width="12.7109375" style="2990" customWidth="1"/>
    <col min="14599" max="14848" width="9.140625" style="2990"/>
    <col min="14849" max="14850" width="14.7109375" style="2990" customWidth="1"/>
    <col min="14851" max="14851" width="16" style="2990" customWidth="1"/>
    <col min="14852" max="14852" width="17.42578125" style="2990" customWidth="1"/>
    <col min="14853" max="14853" width="14.140625" style="2990" customWidth="1"/>
    <col min="14854" max="14854" width="12.7109375" style="2990" customWidth="1"/>
    <col min="14855" max="15104" width="9.140625" style="2990"/>
    <col min="15105" max="15106" width="14.7109375" style="2990" customWidth="1"/>
    <col min="15107" max="15107" width="16" style="2990" customWidth="1"/>
    <col min="15108" max="15108" width="17.42578125" style="2990" customWidth="1"/>
    <col min="15109" max="15109" width="14.140625" style="2990" customWidth="1"/>
    <col min="15110" max="15110" width="12.7109375" style="2990" customWidth="1"/>
    <col min="15111" max="15360" width="9.140625" style="2990"/>
    <col min="15361" max="15362" width="14.7109375" style="2990" customWidth="1"/>
    <col min="15363" max="15363" width="16" style="2990" customWidth="1"/>
    <col min="15364" max="15364" width="17.42578125" style="2990" customWidth="1"/>
    <col min="15365" max="15365" width="14.140625" style="2990" customWidth="1"/>
    <col min="15366" max="15366" width="12.7109375" style="2990" customWidth="1"/>
    <col min="15367" max="15616" width="9.140625" style="2990"/>
    <col min="15617" max="15618" width="14.7109375" style="2990" customWidth="1"/>
    <col min="15619" max="15619" width="16" style="2990" customWidth="1"/>
    <col min="15620" max="15620" width="17.42578125" style="2990" customWidth="1"/>
    <col min="15621" max="15621" width="14.140625" style="2990" customWidth="1"/>
    <col min="15622" max="15622" width="12.7109375" style="2990" customWidth="1"/>
    <col min="15623" max="15872" width="9.140625" style="2990"/>
    <col min="15873" max="15874" width="14.7109375" style="2990" customWidth="1"/>
    <col min="15875" max="15875" width="16" style="2990" customWidth="1"/>
    <col min="15876" max="15876" width="17.42578125" style="2990" customWidth="1"/>
    <col min="15877" max="15877" width="14.140625" style="2990" customWidth="1"/>
    <col min="15878" max="15878" width="12.7109375" style="2990" customWidth="1"/>
    <col min="15879" max="16128" width="9.140625" style="2990"/>
    <col min="16129" max="16130" width="14.7109375" style="2990" customWidth="1"/>
    <col min="16131" max="16131" width="16" style="2990" customWidth="1"/>
    <col min="16132" max="16132" width="17.42578125" style="2990" customWidth="1"/>
    <col min="16133" max="16133" width="14.140625" style="2990" customWidth="1"/>
    <col min="16134" max="16134" width="12.7109375" style="2990" customWidth="1"/>
    <col min="16135" max="16384" width="9.140625" style="2990"/>
  </cols>
  <sheetData>
    <row r="1" spans="1:6" s="2968" customFormat="1" ht="27.75">
      <c r="A1" s="5260" t="s">
        <v>2461</v>
      </c>
      <c r="B1" s="5260"/>
      <c r="C1" s="5260"/>
      <c r="D1" s="5260"/>
      <c r="E1" s="5260"/>
      <c r="F1" s="5260"/>
    </row>
    <row r="2" spans="1:6" s="2968" customFormat="1" ht="27.75">
      <c r="A2" s="5260" t="s">
        <v>2462</v>
      </c>
      <c r="B2" s="5260"/>
      <c r="C2" s="5260"/>
      <c r="D2" s="5260"/>
      <c r="E2" s="5260"/>
      <c r="F2" s="5260"/>
    </row>
    <row r="3" spans="1:6" s="2968" customFormat="1">
      <c r="A3" s="5261" t="s">
        <v>2463</v>
      </c>
      <c r="B3" s="5261"/>
      <c r="C3" s="5261"/>
      <c r="D3" s="5261"/>
      <c r="E3" s="5261"/>
      <c r="F3" s="5261"/>
    </row>
    <row r="4" spans="1:6" s="2968" customFormat="1">
      <c r="A4" s="5261" t="s">
        <v>2464</v>
      </c>
      <c r="B4" s="5261"/>
      <c r="C4" s="5261"/>
      <c r="D4" s="5261"/>
      <c r="E4" s="5261"/>
      <c r="F4" s="5261"/>
    </row>
    <row r="5" spans="1:6" s="2971" customFormat="1" ht="27.75">
      <c r="A5" s="2969" t="s">
        <v>2465</v>
      </c>
      <c r="B5" s="2970"/>
      <c r="F5" s="2972" t="s">
        <v>2466</v>
      </c>
    </row>
    <row r="6" spans="1:6" s="2968" customFormat="1" ht="21.95" customHeight="1">
      <c r="A6" s="2973"/>
      <c r="B6" s="2974"/>
      <c r="C6" s="2975" t="s">
        <v>2467</v>
      </c>
      <c r="D6" s="2976"/>
      <c r="E6" s="2977" t="s">
        <v>2468</v>
      </c>
      <c r="F6" s="2978" t="s">
        <v>2269</v>
      </c>
    </row>
    <row r="7" spans="1:6" s="2968" customFormat="1">
      <c r="A7" s="2979" t="s">
        <v>50</v>
      </c>
      <c r="B7" s="2980" t="s">
        <v>148</v>
      </c>
      <c r="C7" s="2978" t="s">
        <v>2365</v>
      </c>
      <c r="D7" s="2978" t="s">
        <v>2366</v>
      </c>
      <c r="E7" s="2978" t="s">
        <v>291</v>
      </c>
      <c r="F7" s="2981" t="s">
        <v>169</v>
      </c>
    </row>
    <row r="8" spans="1:6" s="2968" customFormat="1">
      <c r="A8" s="2982"/>
      <c r="B8" s="2983"/>
      <c r="C8" s="2984" t="s">
        <v>561</v>
      </c>
      <c r="D8" s="2984" t="s">
        <v>562</v>
      </c>
      <c r="E8" s="2984" t="s">
        <v>96</v>
      </c>
      <c r="F8" s="2981" t="s">
        <v>2469</v>
      </c>
    </row>
    <row r="9" spans="1:6" ht="24.95" customHeight="1">
      <c r="A9" s="2985" t="s">
        <v>55</v>
      </c>
      <c r="B9" s="2986" t="s">
        <v>56</v>
      </c>
      <c r="C9" s="2987">
        <v>7467722</v>
      </c>
      <c r="D9" s="2987">
        <v>6851259</v>
      </c>
      <c r="E9" s="2988">
        <f>C9+D9</f>
        <v>14318981</v>
      </c>
      <c r="F9" s="2989">
        <f t="shared" ref="F9:F29" si="0">C9/E9*100</f>
        <v>52.152607786825058</v>
      </c>
    </row>
    <row r="10" spans="1:6" ht="24.95" customHeight="1">
      <c r="A10" s="2991" t="s">
        <v>2470</v>
      </c>
      <c r="B10" s="2992" t="s">
        <v>58</v>
      </c>
      <c r="C10" s="2993">
        <v>2254830</v>
      </c>
      <c r="D10" s="2993">
        <v>1459072</v>
      </c>
      <c r="E10" s="2988">
        <f>C10+D10</f>
        <v>3713902</v>
      </c>
      <c r="F10" s="2994">
        <f t="shared" si="0"/>
        <v>60.713233682525811</v>
      </c>
    </row>
    <row r="11" spans="1:6" s="2968" customFormat="1" ht="24.95" customHeight="1">
      <c r="A11" s="1968" t="s">
        <v>276</v>
      </c>
      <c r="B11" s="2995" t="s">
        <v>60</v>
      </c>
      <c r="C11" s="2988">
        <v>1927885</v>
      </c>
      <c r="D11" s="2988">
        <v>1783877</v>
      </c>
      <c r="E11" s="2988">
        <f t="shared" ref="E11:E28" si="1">C11+D11</f>
        <v>3711762</v>
      </c>
      <c r="F11" s="2996">
        <f t="shared" si="0"/>
        <v>51.939887309585039</v>
      </c>
    </row>
    <row r="12" spans="1:6" s="2968" customFormat="1" ht="24.95" customHeight="1">
      <c r="A12" s="1968" t="s">
        <v>277</v>
      </c>
      <c r="B12" s="2995" t="s">
        <v>62</v>
      </c>
      <c r="C12" s="2988">
        <v>909690</v>
      </c>
      <c r="D12" s="2988">
        <v>358053</v>
      </c>
      <c r="E12" s="2988">
        <f t="shared" si="1"/>
        <v>1267743</v>
      </c>
      <c r="F12" s="2996">
        <f t="shared" si="0"/>
        <v>71.756657303570208</v>
      </c>
    </row>
    <row r="13" spans="1:6" s="2968" customFormat="1" ht="24.95" customHeight="1">
      <c r="A13" s="1968" t="s">
        <v>278</v>
      </c>
      <c r="B13" s="2995" t="s">
        <v>64</v>
      </c>
      <c r="C13" s="2988">
        <v>2358954</v>
      </c>
      <c r="D13" s="2988">
        <v>2832461</v>
      </c>
      <c r="E13" s="2988">
        <f t="shared" si="1"/>
        <v>5191415</v>
      </c>
      <c r="F13" s="2997">
        <f t="shared" si="0"/>
        <v>45.43951889802684</v>
      </c>
    </row>
    <row r="14" spans="1:6" ht="24.95" customHeight="1">
      <c r="A14" s="2991" t="s">
        <v>279</v>
      </c>
      <c r="B14" s="2992" t="s">
        <v>328</v>
      </c>
      <c r="C14" s="2993">
        <v>928221</v>
      </c>
      <c r="D14" s="2993">
        <v>218604</v>
      </c>
      <c r="E14" s="2988">
        <f t="shared" si="1"/>
        <v>1146825</v>
      </c>
      <c r="F14" s="2994">
        <f t="shared" si="0"/>
        <v>80.938329736446278</v>
      </c>
    </row>
    <row r="15" spans="1:6" s="2968" customFormat="1" ht="24.95" customHeight="1">
      <c r="A15" s="1968" t="s">
        <v>161</v>
      </c>
      <c r="B15" s="2995" t="s">
        <v>68</v>
      </c>
      <c r="C15" s="2988">
        <v>5608662</v>
      </c>
      <c r="D15" s="2988">
        <v>5194090</v>
      </c>
      <c r="E15" s="2988">
        <f t="shared" si="1"/>
        <v>10802752</v>
      </c>
      <c r="F15" s="2996">
        <f t="shared" si="0"/>
        <v>51.918825869556208</v>
      </c>
    </row>
    <row r="16" spans="1:6" s="2968" customFormat="1" ht="24.95" customHeight="1">
      <c r="A16" s="1968" t="s">
        <v>281</v>
      </c>
      <c r="B16" s="2995" t="s">
        <v>70</v>
      </c>
      <c r="C16" s="2988">
        <v>1839957</v>
      </c>
      <c r="D16" s="2988">
        <v>596005</v>
      </c>
      <c r="E16" s="2988">
        <f t="shared" si="1"/>
        <v>2435962</v>
      </c>
      <c r="F16" s="2996">
        <f t="shared" si="0"/>
        <v>75.533074818080081</v>
      </c>
    </row>
    <row r="17" spans="1:6" s="2968" customFormat="1" ht="24.95" customHeight="1">
      <c r="A17" s="1968" t="s">
        <v>282</v>
      </c>
      <c r="B17" s="2995" t="s">
        <v>72</v>
      </c>
      <c r="C17" s="2988">
        <v>286059</v>
      </c>
      <c r="D17" s="2988">
        <v>101657</v>
      </c>
      <c r="E17" s="2988">
        <f t="shared" si="1"/>
        <v>387716</v>
      </c>
      <c r="F17" s="2996">
        <f t="shared" si="0"/>
        <v>73.780550712377106</v>
      </c>
    </row>
    <row r="18" spans="1:6" ht="24.95" customHeight="1">
      <c r="A18" s="2991" t="s">
        <v>283</v>
      </c>
      <c r="B18" s="2992" t="s">
        <v>74</v>
      </c>
      <c r="C18" s="2993">
        <v>417885</v>
      </c>
      <c r="D18" s="2993">
        <v>233364</v>
      </c>
      <c r="E18" s="2988">
        <f t="shared" si="1"/>
        <v>651249</v>
      </c>
      <c r="F18" s="2994">
        <f t="shared" si="0"/>
        <v>64.166701215664062</v>
      </c>
    </row>
    <row r="19" spans="1:6" s="2968" customFormat="1" ht="24.95" customHeight="1">
      <c r="A19" s="1968" t="s">
        <v>162</v>
      </c>
      <c r="B19" s="2995" t="s">
        <v>76</v>
      </c>
      <c r="C19" s="2988">
        <v>218771</v>
      </c>
      <c r="D19" s="2988">
        <v>72804</v>
      </c>
      <c r="E19" s="2988">
        <f t="shared" si="1"/>
        <v>291575</v>
      </c>
      <c r="F19" s="2996">
        <f t="shared" si="0"/>
        <v>75.030781102632261</v>
      </c>
    </row>
    <row r="20" spans="1:6" s="2968" customFormat="1" ht="24.95" customHeight="1">
      <c r="A20" s="1968" t="s">
        <v>284</v>
      </c>
      <c r="B20" s="2995" t="s">
        <v>78</v>
      </c>
      <c r="C20" s="2988">
        <v>403655</v>
      </c>
      <c r="D20" s="2988">
        <v>174024</v>
      </c>
      <c r="E20" s="2988">
        <f t="shared" si="1"/>
        <v>577679</v>
      </c>
      <c r="F20" s="2996">
        <f t="shared" si="0"/>
        <v>69.875311375348588</v>
      </c>
    </row>
    <row r="21" spans="1:6" s="2968" customFormat="1" ht="24.95" customHeight="1">
      <c r="A21" s="1968" t="s">
        <v>79</v>
      </c>
      <c r="B21" s="2995" t="s">
        <v>329</v>
      </c>
      <c r="C21" s="2988">
        <v>454690</v>
      </c>
      <c r="D21" s="2988">
        <v>241347</v>
      </c>
      <c r="E21" s="2988">
        <f t="shared" si="1"/>
        <v>696037</v>
      </c>
      <c r="F21" s="2996">
        <f t="shared" si="0"/>
        <v>65.325550222186465</v>
      </c>
    </row>
    <row r="22" spans="1:6" s="2968" customFormat="1" ht="24.95" customHeight="1">
      <c r="A22" s="1968" t="s">
        <v>285</v>
      </c>
      <c r="B22" s="2995" t="s">
        <v>82</v>
      </c>
      <c r="C22" s="2988">
        <v>293770</v>
      </c>
      <c r="D22" s="2988">
        <v>61515</v>
      </c>
      <c r="E22" s="2988">
        <f t="shared" si="1"/>
        <v>355285</v>
      </c>
      <c r="F22" s="2996">
        <f t="shared" si="0"/>
        <v>82.685731173564875</v>
      </c>
    </row>
    <row r="23" spans="1:6" s="2968" customFormat="1" ht="24.95" customHeight="1">
      <c r="A23" s="1968" t="s">
        <v>286</v>
      </c>
      <c r="B23" s="2995" t="s">
        <v>84</v>
      </c>
      <c r="C23" s="2988">
        <v>677639</v>
      </c>
      <c r="D23" s="2988">
        <v>249565</v>
      </c>
      <c r="E23" s="2988">
        <f t="shared" si="1"/>
        <v>927204</v>
      </c>
      <c r="F23" s="2996">
        <f t="shared" si="0"/>
        <v>73.084132510213507</v>
      </c>
    </row>
    <row r="24" spans="1:6" s="2968" customFormat="1" ht="24.95" customHeight="1">
      <c r="A24" s="1968" t="s">
        <v>287</v>
      </c>
      <c r="B24" s="2995" t="s">
        <v>330</v>
      </c>
      <c r="C24" s="2988">
        <v>489135</v>
      </c>
      <c r="D24" s="2988">
        <v>218840</v>
      </c>
      <c r="E24" s="2988">
        <f t="shared" si="1"/>
        <v>707975</v>
      </c>
      <c r="F24" s="2996">
        <f t="shared" si="0"/>
        <v>69.089304000847491</v>
      </c>
    </row>
    <row r="25" spans="1:6" s="2968" customFormat="1" ht="24.95" customHeight="1">
      <c r="A25" s="1968" t="s">
        <v>288</v>
      </c>
      <c r="B25" s="2995" t="s">
        <v>88</v>
      </c>
      <c r="C25" s="2988">
        <v>325400</v>
      </c>
      <c r="D25" s="2988">
        <v>100819</v>
      </c>
      <c r="E25" s="2988">
        <f t="shared" si="1"/>
        <v>426219</v>
      </c>
      <c r="F25" s="2996">
        <f t="shared" si="0"/>
        <v>76.345728369687876</v>
      </c>
    </row>
    <row r="26" spans="1:6" s="2968" customFormat="1" ht="24.95" customHeight="1">
      <c r="A26" s="1968" t="s">
        <v>289</v>
      </c>
      <c r="B26" s="2995" t="s">
        <v>90</v>
      </c>
      <c r="C26" s="2988">
        <v>110535</v>
      </c>
      <c r="D26" s="2988">
        <v>81473</v>
      </c>
      <c r="E26" s="2988">
        <f t="shared" si="1"/>
        <v>192008</v>
      </c>
      <c r="F26" s="2996">
        <f t="shared" si="0"/>
        <v>57.567913836923459</v>
      </c>
    </row>
    <row r="27" spans="1:6" s="2968" customFormat="1" ht="24.95" customHeight="1">
      <c r="A27" s="1968" t="s">
        <v>290</v>
      </c>
      <c r="B27" s="2995" t="s">
        <v>92</v>
      </c>
      <c r="C27" s="2988">
        <v>73840</v>
      </c>
      <c r="D27" s="2988">
        <v>20020</v>
      </c>
      <c r="E27" s="2988">
        <f t="shared" si="1"/>
        <v>93860</v>
      </c>
      <c r="F27" s="2996">
        <f t="shared" si="0"/>
        <v>78.67036011080333</v>
      </c>
    </row>
    <row r="28" spans="1:6" s="2968" customFormat="1" ht="24.95" customHeight="1">
      <c r="A28" s="1968" t="s">
        <v>93</v>
      </c>
      <c r="B28" s="2995" t="s">
        <v>94</v>
      </c>
      <c r="C28" s="2988">
        <v>217568</v>
      </c>
      <c r="D28" s="2988">
        <v>40000</v>
      </c>
      <c r="E28" s="2988">
        <f t="shared" si="1"/>
        <v>257568</v>
      </c>
      <c r="F28" s="2996">
        <f t="shared" si="0"/>
        <v>84.470120511864835</v>
      </c>
    </row>
    <row r="29" spans="1:6" s="2968" customFormat="1" ht="24.95" customHeight="1">
      <c r="A29" s="2998" t="s">
        <v>291</v>
      </c>
      <c r="B29" s="2999" t="s">
        <v>96</v>
      </c>
      <c r="C29" s="3000">
        <f>SUM(C9:C28)</f>
        <v>27264868</v>
      </c>
      <c r="D29" s="3000">
        <f>SUM(D9:D28)</f>
        <v>20888849</v>
      </c>
      <c r="E29" s="2988">
        <f>SUM(E9:E28)</f>
        <v>48153717</v>
      </c>
      <c r="F29" s="3001">
        <f t="shared" si="0"/>
        <v>56.620484769638871</v>
      </c>
    </row>
    <row r="30" spans="1:6">
      <c r="A30" s="3002" t="s">
        <v>2471</v>
      </c>
    </row>
    <row r="31" spans="1:6">
      <c r="A31" s="3004" t="s">
        <v>2472</v>
      </c>
    </row>
    <row r="32" spans="1:6">
      <c r="A32" s="3005"/>
    </row>
  </sheetData>
  <dataConsolidate>
    <dataRefs count="2">
      <dataRef ref="C9:D28" sheet="مستشفي" r:id="rId1"/>
      <dataRef ref="C9:D28" sheet="مستوصف" r:id="rId2"/>
    </dataRefs>
  </dataConsolidate>
  <mergeCells count="4">
    <mergeCell ref="A1:F1"/>
    <mergeCell ref="A2:F2"/>
    <mergeCell ref="A3:F3"/>
    <mergeCell ref="A4:F4"/>
  </mergeCells>
  <printOptions horizontalCentered="1" verticalCentered="1"/>
  <pageMargins left="0.70866141732283472" right="0.70866141732283472" top="0.98425196850393704" bottom="0.98425196850393704" header="0.51181102362204722" footer="0.51181102362204722"/>
  <pageSetup paperSize="9" scale="93" orientation="portrait" horizontalDpi="4294967292" verticalDpi="4294967292" r:id="rId3"/>
  <headerFooter alignWithMargins="0"/>
  <rowBreaks count="1" manualBreakCount="1">
    <brk id="33" max="6553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FB03-C179-47E8-9CBD-67424BFA3F19}">
  <dimension ref="A1:H76"/>
  <sheetViews>
    <sheetView showGridLines="0" zoomScale="75" zoomScaleNormal="75" workbookViewId="0">
      <selection activeCell="N24" sqref="N24"/>
    </sheetView>
  </sheetViews>
  <sheetFormatPr defaultColWidth="8.85546875" defaultRowHeight="12.75"/>
  <cols>
    <col min="1" max="1" width="14.7109375" style="869" customWidth="1"/>
    <col min="2" max="2" width="11.42578125" style="2885" customWidth="1"/>
    <col min="3" max="3" width="11.28515625" style="869" customWidth="1"/>
    <col min="4" max="4" width="11.5703125" style="869" customWidth="1"/>
    <col min="5" max="5" width="11.42578125" style="869" customWidth="1"/>
    <col min="6" max="6" width="12.42578125" style="869" customWidth="1"/>
    <col min="7" max="7" width="12.140625" style="869" customWidth="1"/>
    <col min="8" max="8" width="27.140625" style="869" customWidth="1"/>
    <col min="9" max="256" width="8.85546875" style="869"/>
    <col min="257" max="257" width="14.7109375" style="869" customWidth="1"/>
    <col min="258" max="258" width="11.42578125" style="869" customWidth="1"/>
    <col min="259" max="259" width="11.28515625" style="869" customWidth="1"/>
    <col min="260" max="260" width="11.5703125" style="869" customWidth="1"/>
    <col min="261" max="261" width="11.42578125" style="869" customWidth="1"/>
    <col min="262" max="262" width="12.42578125" style="869" customWidth="1"/>
    <col min="263" max="263" width="12.140625" style="869" customWidth="1"/>
    <col min="264" max="264" width="27.140625" style="869" customWidth="1"/>
    <col min="265" max="512" width="8.85546875" style="869"/>
    <col min="513" max="513" width="14.7109375" style="869" customWidth="1"/>
    <col min="514" max="514" width="11.42578125" style="869" customWidth="1"/>
    <col min="515" max="515" width="11.28515625" style="869" customWidth="1"/>
    <col min="516" max="516" width="11.5703125" style="869" customWidth="1"/>
    <col min="517" max="517" width="11.42578125" style="869" customWidth="1"/>
    <col min="518" max="518" width="12.42578125" style="869" customWidth="1"/>
    <col min="519" max="519" width="12.140625" style="869" customWidth="1"/>
    <col min="520" max="520" width="27.140625" style="869" customWidth="1"/>
    <col min="521" max="768" width="8.85546875" style="869"/>
    <col min="769" max="769" width="14.7109375" style="869" customWidth="1"/>
    <col min="770" max="770" width="11.42578125" style="869" customWidth="1"/>
    <col min="771" max="771" width="11.28515625" style="869" customWidth="1"/>
    <col min="772" max="772" width="11.5703125" style="869" customWidth="1"/>
    <col min="773" max="773" width="11.42578125" style="869" customWidth="1"/>
    <col min="774" max="774" width="12.42578125" style="869" customWidth="1"/>
    <col min="775" max="775" width="12.140625" style="869" customWidth="1"/>
    <col min="776" max="776" width="27.140625" style="869" customWidth="1"/>
    <col min="777" max="1024" width="8.85546875" style="869"/>
    <col min="1025" max="1025" width="14.7109375" style="869" customWidth="1"/>
    <col min="1026" max="1026" width="11.42578125" style="869" customWidth="1"/>
    <col min="1027" max="1027" width="11.28515625" style="869" customWidth="1"/>
    <col min="1028" max="1028" width="11.5703125" style="869" customWidth="1"/>
    <col min="1029" max="1029" width="11.42578125" style="869" customWidth="1"/>
    <col min="1030" max="1030" width="12.42578125" style="869" customWidth="1"/>
    <col min="1031" max="1031" width="12.140625" style="869" customWidth="1"/>
    <col min="1032" max="1032" width="27.140625" style="869" customWidth="1"/>
    <col min="1033" max="1280" width="8.85546875" style="869"/>
    <col min="1281" max="1281" width="14.7109375" style="869" customWidth="1"/>
    <col min="1282" max="1282" width="11.42578125" style="869" customWidth="1"/>
    <col min="1283" max="1283" width="11.28515625" style="869" customWidth="1"/>
    <col min="1284" max="1284" width="11.5703125" style="869" customWidth="1"/>
    <col min="1285" max="1285" width="11.42578125" style="869" customWidth="1"/>
    <col min="1286" max="1286" width="12.42578125" style="869" customWidth="1"/>
    <col min="1287" max="1287" width="12.140625" style="869" customWidth="1"/>
    <col min="1288" max="1288" width="27.140625" style="869" customWidth="1"/>
    <col min="1289" max="1536" width="8.85546875" style="869"/>
    <col min="1537" max="1537" width="14.7109375" style="869" customWidth="1"/>
    <col min="1538" max="1538" width="11.42578125" style="869" customWidth="1"/>
    <col min="1539" max="1539" width="11.28515625" style="869" customWidth="1"/>
    <col min="1540" max="1540" width="11.5703125" style="869" customWidth="1"/>
    <col min="1541" max="1541" width="11.42578125" style="869" customWidth="1"/>
    <col min="1542" max="1542" width="12.42578125" style="869" customWidth="1"/>
    <col min="1543" max="1543" width="12.140625" style="869" customWidth="1"/>
    <col min="1544" max="1544" width="27.140625" style="869" customWidth="1"/>
    <col min="1545" max="1792" width="8.85546875" style="869"/>
    <col min="1793" max="1793" width="14.7109375" style="869" customWidth="1"/>
    <col min="1794" max="1794" width="11.42578125" style="869" customWidth="1"/>
    <col min="1795" max="1795" width="11.28515625" style="869" customWidth="1"/>
    <col min="1796" max="1796" width="11.5703125" style="869" customWidth="1"/>
    <col min="1797" max="1797" width="11.42578125" style="869" customWidth="1"/>
    <col min="1798" max="1798" width="12.42578125" style="869" customWidth="1"/>
    <col min="1799" max="1799" width="12.140625" style="869" customWidth="1"/>
    <col min="1800" max="1800" width="27.140625" style="869" customWidth="1"/>
    <col min="1801" max="2048" width="8.85546875" style="869"/>
    <col min="2049" max="2049" width="14.7109375" style="869" customWidth="1"/>
    <col min="2050" max="2050" width="11.42578125" style="869" customWidth="1"/>
    <col min="2051" max="2051" width="11.28515625" style="869" customWidth="1"/>
    <col min="2052" max="2052" width="11.5703125" style="869" customWidth="1"/>
    <col min="2053" max="2053" width="11.42578125" style="869" customWidth="1"/>
    <col min="2054" max="2054" width="12.42578125" style="869" customWidth="1"/>
    <col min="2055" max="2055" width="12.140625" style="869" customWidth="1"/>
    <col min="2056" max="2056" width="27.140625" style="869" customWidth="1"/>
    <col min="2057" max="2304" width="8.85546875" style="869"/>
    <col min="2305" max="2305" width="14.7109375" style="869" customWidth="1"/>
    <col min="2306" max="2306" width="11.42578125" style="869" customWidth="1"/>
    <col min="2307" max="2307" width="11.28515625" style="869" customWidth="1"/>
    <col min="2308" max="2308" width="11.5703125" style="869" customWidth="1"/>
    <col min="2309" max="2309" width="11.42578125" style="869" customWidth="1"/>
    <col min="2310" max="2310" width="12.42578125" style="869" customWidth="1"/>
    <col min="2311" max="2311" width="12.140625" style="869" customWidth="1"/>
    <col min="2312" max="2312" width="27.140625" style="869" customWidth="1"/>
    <col min="2313" max="2560" width="8.85546875" style="869"/>
    <col min="2561" max="2561" width="14.7109375" style="869" customWidth="1"/>
    <col min="2562" max="2562" width="11.42578125" style="869" customWidth="1"/>
    <col min="2563" max="2563" width="11.28515625" style="869" customWidth="1"/>
    <col min="2564" max="2564" width="11.5703125" style="869" customWidth="1"/>
    <col min="2565" max="2565" width="11.42578125" style="869" customWidth="1"/>
    <col min="2566" max="2566" width="12.42578125" style="869" customWidth="1"/>
    <col min="2567" max="2567" width="12.140625" style="869" customWidth="1"/>
    <col min="2568" max="2568" width="27.140625" style="869" customWidth="1"/>
    <col min="2569" max="2816" width="8.85546875" style="869"/>
    <col min="2817" max="2817" width="14.7109375" style="869" customWidth="1"/>
    <col min="2818" max="2818" width="11.42578125" style="869" customWidth="1"/>
    <col min="2819" max="2819" width="11.28515625" style="869" customWidth="1"/>
    <col min="2820" max="2820" width="11.5703125" style="869" customWidth="1"/>
    <col min="2821" max="2821" width="11.42578125" style="869" customWidth="1"/>
    <col min="2822" max="2822" width="12.42578125" style="869" customWidth="1"/>
    <col min="2823" max="2823" width="12.140625" style="869" customWidth="1"/>
    <col min="2824" max="2824" width="27.140625" style="869" customWidth="1"/>
    <col min="2825" max="3072" width="8.85546875" style="869"/>
    <col min="3073" max="3073" width="14.7109375" style="869" customWidth="1"/>
    <col min="3074" max="3074" width="11.42578125" style="869" customWidth="1"/>
    <col min="3075" max="3075" width="11.28515625" style="869" customWidth="1"/>
    <col min="3076" max="3076" width="11.5703125" style="869" customWidth="1"/>
    <col min="3077" max="3077" width="11.42578125" style="869" customWidth="1"/>
    <col min="3078" max="3078" width="12.42578125" style="869" customWidth="1"/>
    <col min="3079" max="3079" width="12.140625" style="869" customWidth="1"/>
    <col min="3080" max="3080" width="27.140625" style="869" customWidth="1"/>
    <col min="3081" max="3328" width="8.85546875" style="869"/>
    <col min="3329" max="3329" width="14.7109375" style="869" customWidth="1"/>
    <col min="3330" max="3330" width="11.42578125" style="869" customWidth="1"/>
    <col min="3331" max="3331" width="11.28515625" style="869" customWidth="1"/>
    <col min="3332" max="3332" width="11.5703125" style="869" customWidth="1"/>
    <col min="3333" max="3333" width="11.42578125" style="869" customWidth="1"/>
    <col min="3334" max="3334" width="12.42578125" style="869" customWidth="1"/>
    <col min="3335" max="3335" width="12.140625" style="869" customWidth="1"/>
    <col min="3336" max="3336" width="27.140625" style="869" customWidth="1"/>
    <col min="3337" max="3584" width="8.85546875" style="869"/>
    <col min="3585" max="3585" width="14.7109375" style="869" customWidth="1"/>
    <col min="3586" max="3586" width="11.42578125" style="869" customWidth="1"/>
    <col min="3587" max="3587" width="11.28515625" style="869" customWidth="1"/>
    <col min="3588" max="3588" width="11.5703125" style="869" customWidth="1"/>
    <col min="3589" max="3589" width="11.42578125" style="869" customWidth="1"/>
    <col min="3590" max="3590" width="12.42578125" style="869" customWidth="1"/>
    <col min="3591" max="3591" width="12.140625" style="869" customWidth="1"/>
    <col min="3592" max="3592" width="27.140625" style="869" customWidth="1"/>
    <col min="3593" max="3840" width="8.85546875" style="869"/>
    <col min="3841" max="3841" width="14.7109375" style="869" customWidth="1"/>
    <col min="3842" max="3842" width="11.42578125" style="869" customWidth="1"/>
    <col min="3843" max="3843" width="11.28515625" style="869" customWidth="1"/>
    <col min="3844" max="3844" width="11.5703125" style="869" customWidth="1"/>
    <col min="3845" max="3845" width="11.42578125" style="869" customWidth="1"/>
    <col min="3846" max="3846" width="12.42578125" style="869" customWidth="1"/>
    <col min="3847" max="3847" width="12.140625" style="869" customWidth="1"/>
    <col min="3848" max="3848" width="27.140625" style="869" customWidth="1"/>
    <col min="3849" max="4096" width="8.85546875" style="869"/>
    <col min="4097" max="4097" width="14.7109375" style="869" customWidth="1"/>
    <col min="4098" max="4098" width="11.42578125" style="869" customWidth="1"/>
    <col min="4099" max="4099" width="11.28515625" style="869" customWidth="1"/>
    <col min="4100" max="4100" width="11.5703125" style="869" customWidth="1"/>
    <col min="4101" max="4101" width="11.42578125" style="869" customWidth="1"/>
    <col min="4102" max="4102" width="12.42578125" style="869" customWidth="1"/>
    <col min="4103" max="4103" width="12.140625" style="869" customWidth="1"/>
    <col min="4104" max="4104" width="27.140625" style="869" customWidth="1"/>
    <col min="4105" max="4352" width="8.85546875" style="869"/>
    <col min="4353" max="4353" width="14.7109375" style="869" customWidth="1"/>
    <col min="4354" max="4354" width="11.42578125" style="869" customWidth="1"/>
    <col min="4355" max="4355" width="11.28515625" style="869" customWidth="1"/>
    <col min="4356" max="4356" width="11.5703125" style="869" customWidth="1"/>
    <col min="4357" max="4357" width="11.42578125" style="869" customWidth="1"/>
    <col min="4358" max="4358" width="12.42578125" style="869" customWidth="1"/>
    <col min="4359" max="4359" width="12.140625" style="869" customWidth="1"/>
    <col min="4360" max="4360" width="27.140625" style="869" customWidth="1"/>
    <col min="4361" max="4608" width="8.85546875" style="869"/>
    <col min="4609" max="4609" width="14.7109375" style="869" customWidth="1"/>
    <col min="4610" max="4610" width="11.42578125" style="869" customWidth="1"/>
    <col min="4611" max="4611" width="11.28515625" style="869" customWidth="1"/>
    <col min="4612" max="4612" width="11.5703125" style="869" customWidth="1"/>
    <col min="4613" max="4613" width="11.42578125" style="869" customWidth="1"/>
    <col min="4614" max="4614" width="12.42578125" style="869" customWidth="1"/>
    <col min="4615" max="4615" width="12.140625" style="869" customWidth="1"/>
    <col min="4616" max="4616" width="27.140625" style="869" customWidth="1"/>
    <col min="4617" max="4864" width="8.85546875" style="869"/>
    <col min="4865" max="4865" width="14.7109375" style="869" customWidth="1"/>
    <col min="4866" max="4866" width="11.42578125" style="869" customWidth="1"/>
    <col min="4867" max="4867" width="11.28515625" style="869" customWidth="1"/>
    <col min="4868" max="4868" width="11.5703125" style="869" customWidth="1"/>
    <col min="4869" max="4869" width="11.42578125" style="869" customWidth="1"/>
    <col min="4870" max="4870" width="12.42578125" style="869" customWidth="1"/>
    <col min="4871" max="4871" width="12.140625" style="869" customWidth="1"/>
    <col min="4872" max="4872" width="27.140625" style="869" customWidth="1"/>
    <col min="4873" max="5120" width="8.85546875" style="869"/>
    <col min="5121" max="5121" width="14.7109375" style="869" customWidth="1"/>
    <col min="5122" max="5122" width="11.42578125" style="869" customWidth="1"/>
    <col min="5123" max="5123" width="11.28515625" style="869" customWidth="1"/>
    <col min="5124" max="5124" width="11.5703125" style="869" customWidth="1"/>
    <col min="5125" max="5125" width="11.42578125" style="869" customWidth="1"/>
    <col min="5126" max="5126" width="12.42578125" style="869" customWidth="1"/>
    <col min="5127" max="5127" width="12.140625" style="869" customWidth="1"/>
    <col min="5128" max="5128" width="27.140625" style="869" customWidth="1"/>
    <col min="5129" max="5376" width="8.85546875" style="869"/>
    <col min="5377" max="5377" width="14.7109375" style="869" customWidth="1"/>
    <col min="5378" max="5378" width="11.42578125" style="869" customWidth="1"/>
    <col min="5379" max="5379" width="11.28515625" style="869" customWidth="1"/>
    <col min="5380" max="5380" width="11.5703125" style="869" customWidth="1"/>
    <col min="5381" max="5381" width="11.42578125" style="869" customWidth="1"/>
    <col min="5382" max="5382" width="12.42578125" style="869" customWidth="1"/>
    <col min="5383" max="5383" width="12.140625" style="869" customWidth="1"/>
    <col min="5384" max="5384" width="27.140625" style="869" customWidth="1"/>
    <col min="5385" max="5632" width="8.85546875" style="869"/>
    <col min="5633" max="5633" width="14.7109375" style="869" customWidth="1"/>
    <col min="5634" max="5634" width="11.42578125" style="869" customWidth="1"/>
    <col min="5635" max="5635" width="11.28515625" style="869" customWidth="1"/>
    <col min="5636" max="5636" width="11.5703125" style="869" customWidth="1"/>
    <col min="5637" max="5637" width="11.42578125" style="869" customWidth="1"/>
    <col min="5638" max="5638" width="12.42578125" style="869" customWidth="1"/>
    <col min="5639" max="5639" width="12.140625" style="869" customWidth="1"/>
    <col min="5640" max="5640" width="27.140625" style="869" customWidth="1"/>
    <col min="5641" max="5888" width="8.85546875" style="869"/>
    <col min="5889" max="5889" width="14.7109375" style="869" customWidth="1"/>
    <col min="5890" max="5890" width="11.42578125" style="869" customWidth="1"/>
    <col min="5891" max="5891" width="11.28515625" style="869" customWidth="1"/>
    <col min="5892" max="5892" width="11.5703125" style="869" customWidth="1"/>
    <col min="5893" max="5893" width="11.42578125" style="869" customWidth="1"/>
    <col min="5894" max="5894" width="12.42578125" style="869" customWidth="1"/>
    <col min="5895" max="5895" width="12.140625" style="869" customWidth="1"/>
    <col min="5896" max="5896" width="27.140625" style="869" customWidth="1"/>
    <col min="5897" max="6144" width="8.85546875" style="869"/>
    <col min="6145" max="6145" width="14.7109375" style="869" customWidth="1"/>
    <col min="6146" max="6146" width="11.42578125" style="869" customWidth="1"/>
    <col min="6147" max="6147" width="11.28515625" style="869" customWidth="1"/>
    <col min="6148" max="6148" width="11.5703125" style="869" customWidth="1"/>
    <col min="6149" max="6149" width="11.42578125" style="869" customWidth="1"/>
    <col min="6150" max="6150" width="12.42578125" style="869" customWidth="1"/>
    <col min="6151" max="6151" width="12.140625" style="869" customWidth="1"/>
    <col min="6152" max="6152" width="27.140625" style="869" customWidth="1"/>
    <col min="6153" max="6400" width="8.85546875" style="869"/>
    <col min="6401" max="6401" width="14.7109375" style="869" customWidth="1"/>
    <col min="6402" max="6402" width="11.42578125" style="869" customWidth="1"/>
    <col min="6403" max="6403" width="11.28515625" style="869" customWidth="1"/>
    <col min="6404" max="6404" width="11.5703125" style="869" customWidth="1"/>
    <col min="6405" max="6405" width="11.42578125" style="869" customWidth="1"/>
    <col min="6406" max="6406" width="12.42578125" style="869" customWidth="1"/>
    <col min="6407" max="6407" width="12.140625" style="869" customWidth="1"/>
    <col min="6408" max="6408" width="27.140625" style="869" customWidth="1"/>
    <col min="6409" max="6656" width="8.85546875" style="869"/>
    <col min="6657" max="6657" width="14.7109375" style="869" customWidth="1"/>
    <col min="6658" max="6658" width="11.42578125" style="869" customWidth="1"/>
    <col min="6659" max="6659" width="11.28515625" style="869" customWidth="1"/>
    <col min="6660" max="6660" width="11.5703125" style="869" customWidth="1"/>
    <col min="6661" max="6661" width="11.42578125" style="869" customWidth="1"/>
    <col min="6662" max="6662" width="12.42578125" style="869" customWidth="1"/>
    <col min="6663" max="6663" width="12.140625" style="869" customWidth="1"/>
    <col min="6664" max="6664" width="27.140625" style="869" customWidth="1"/>
    <col min="6665" max="6912" width="8.85546875" style="869"/>
    <col min="6913" max="6913" width="14.7109375" style="869" customWidth="1"/>
    <col min="6914" max="6914" width="11.42578125" style="869" customWidth="1"/>
    <col min="6915" max="6915" width="11.28515625" style="869" customWidth="1"/>
    <col min="6916" max="6916" width="11.5703125" style="869" customWidth="1"/>
    <col min="6917" max="6917" width="11.42578125" style="869" customWidth="1"/>
    <col min="6918" max="6918" width="12.42578125" style="869" customWidth="1"/>
    <col min="6919" max="6919" width="12.140625" style="869" customWidth="1"/>
    <col min="6920" max="6920" width="27.140625" style="869" customWidth="1"/>
    <col min="6921" max="7168" width="8.85546875" style="869"/>
    <col min="7169" max="7169" width="14.7109375" style="869" customWidth="1"/>
    <col min="7170" max="7170" width="11.42578125" style="869" customWidth="1"/>
    <col min="7171" max="7171" width="11.28515625" style="869" customWidth="1"/>
    <col min="7172" max="7172" width="11.5703125" style="869" customWidth="1"/>
    <col min="7173" max="7173" width="11.42578125" style="869" customWidth="1"/>
    <col min="7174" max="7174" width="12.42578125" style="869" customWidth="1"/>
    <col min="7175" max="7175" width="12.140625" style="869" customWidth="1"/>
    <col min="7176" max="7176" width="27.140625" style="869" customWidth="1"/>
    <col min="7177" max="7424" width="8.85546875" style="869"/>
    <col min="7425" max="7425" width="14.7109375" style="869" customWidth="1"/>
    <col min="7426" max="7426" width="11.42578125" style="869" customWidth="1"/>
    <col min="7427" max="7427" width="11.28515625" style="869" customWidth="1"/>
    <col min="7428" max="7428" width="11.5703125" style="869" customWidth="1"/>
    <col min="7429" max="7429" width="11.42578125" style="869" customWidth="1"/>
    <col min="7430" max="7430" width="12.42578125" style="869" customWidth="1"/>
    <col min="7431" max="7431" width="12.140625" style="869" customWidth="1"/>
    <col min="7432" max="7432" width="27.140625" style="869" customWidth="1"/>
    <col min="7433" max="7680" width="8.85546875" style="869"/>
    <col min="7681" max="7681" width="14.7109375" style="869" customWidth="1"/>
    <col min="7682" max="7682" width="11.42578125" style="869" customWidth="1"/>
    <col min="7683" max="7683" width="11.28515625" style="869" customWidth="1"/>
    <col min="7684" max="7684" width="11.5703125" style="869" customWidth="1"/>
    <col min="7685" max="7685" width="11.42578125" style="869" customWidth="1"/>
    <col min="7686" max="7686" width="12.42578125" style="869" customWidth="1"/>
    <col min="7687" max="7687" width="12.140625" style="869" customWidth="1"/>
    <col min="7688" max="7688" width="27.140625" style="869" customWidth="1"/>
    <col min="7689" max="7936" width="8.85546875" style="869"/>
    <col min="7937" max="7937" width="14.7109375" style="869" customWidth="1"/>
    <col min="7938" max="7938" width="11.42578125" style="869" customWidth="1"/>
    <col min="7939" max="7939" width="11.28515625" style="869" customWidth="1"/>
    <col min="7940" max="7940" width="11.5703125" style="869" customWidth="1"/>
    <col min="7941" max="7941" width="11.42578125" style="869" customWidth="1"/>
    <col min="7942" max="7942" width="12.42578125" style="869" customWidth="1"/>
    <col min="7943" max="7943" width="12.140625" style="869" customWidth="1"/>
    <col min="7944" max="7944" width="27.140625" style="869" customWidth="1"/>
    <col min="7945" max="8192" width="8.85546875" style="869"/>
    <col min="8193" max="8193" width="14.7109375" style="869" customWidth="1"/>
    <col min="8194" max="8194" width="11.42578125" style="869" customWidth="1"/>
    <col min="8195" max="8195" width="11.28515625" style="869" customWidth="1"/>
    <col min="8196" max="8196" width="11.5703125" style="869" customWidth="1"/>
    <col min="8197" max="8197" width="11.42578125" style="869" customWidth="1"/>
    <col min="8198" max="8198" width="12.42578125" style="869" customWidth="1"/>
    <col min="8199" max="8199" width="12.140625" style="869" customWidth="1"/>
    <col min="8200" max="8200" width="27.140625" style="869" customWidth="1"/>
    <col min="8201" max="8448" width="8.85546875" style="869"/>
    <col min="8449" max="8449" width="14.7109375" style="869" customWidth="1"/>
    <col min="8450" max="8450" width="11.42578125" style="869" customWidth="1"/>
    <col min="8451" max="8451" width="11.28515625" style="869" customWidth="1"/>
    <col min="8452" max="8452" width="11.5703125" style="869" customWidth="1"/>
    <col min="8453" max="8453" width="11.42578125" style="869" customWidth="1"/>
    <col min="8454" max="8454" width="12.42578125" style="869" customWidth="1"/>
    <col min="8455" max="8455" width="12.140625" style="869" customWidth="1"/>
    <col min="8456" max="8456" width="27.140625" style="869" customWidth="1"/>
    <col min="8457" max="8704" width="8.85546875" style="869"/>
    <col min="8705" max="8705" width="14.7109375" style="869" customWidth="1"/>
    <col min="8706" max="8706" width="11.42578125" style="869" customWidth="1"/>
    <col min="8707" max="8707" width="11.28515625" style="869" customWidth="1"/>
    <col min="8708" max="8708" width="11.5703125" style="869" customWidth="1"/>
    <col min="8709" max="8709" width="11.42578125" style="869" customWidth="1"/>
    <col min="8710" max="8710" width="12.42578125" style="869" customWidth="1"/>
    <col min="8711" max="8711" width="12.140625" style="869" customWidth="1"/>
    <col min="8712" max="8712" width="27.140625" style="869" customWidth="1"/>
    <col min="8713" max="8960" width="8.85546875" style="869"/>
    <col min="8961" max="8961" width="14.7109375" style="869" customWidth="1"/>
    <col min="8962" max="8962" width="11.42578125" style="869" customWidth="1"/>
    <col min="8963" max="8963" width="11.28515625" style="869" customWidth="1"/>
    <col min="8964" max="8964" width="11.5703125" style="869" customWidth="1"/>
    <col min="8965" max="8965" width="11.42578125" style="869" customWidth="1"/>
    <col min="8966" max="8966" width="12.42578125" style="869" customWidth="1"/>
    <col min="8967" max="8967" width="12.140625" style="869" customWidth="1"/>
    <col min="8968" max="8968" width="27.140625" style="869" customWidth="1"/>
    <col min="8969" max="9216" width="8.85546875" style="869"/>
    <col min="9217" max="9217" width="14.7109375" style="869" customWidth="1"/>
    <col min="9218" max="9218" width="11.42578125" style="869" customWidth="1"/>
    <col min="9219" max="9219" width="11.28515625" style="869" customWidth="1"/>
    <col min="9220" max="9220" width="11.5703125" style="869" customWidth="1"/>
    <col min="9221" max="9221" width="11.42578125" style="869" customWidth="1"/>
    <col min="9222" max="9222" width="12.42578125" style="869" customWidth="1"/>
    <col min="9223" max="9223" width="12.140625" style="869" customWidth="1"/>
    <col min="9224" max="9224" width="27.140625" style="869" customWidth="1"/>
    <col min="9225" max="9472" width="8.85546875" style="869"/>
    <col min="9473" max="9473" width="14.7109375" style="869" customWidth="1"/>
    <col min="9474" max="9474" width="11.42578125" style="869" customWidth="1"/>
    <col min="9475" max="9475" width="11.28515625" style="869" customWidth="1"/>
    <col min="9476" max="9476" width="11.5703125" style="869" customWidth="1"/>
    <col min="9477" max="9477" width="11.42578125" style="869" customWidth="1"/>
    <col min="9478" max="9478" width="12.42578125" style="869" customWidth="1"/>
    <col min="9479" max="9479" width="12.140625" style="869" customWidth="1"/>
    <col min="9480" max="9480" width="27.140625" style="869" customWidth="1"/>
    <col min="9481" max="9728" width="8.85546875" style="869"/>
    <col min="9729" max="9729" width="14.7109375" style="869" customWidth="1"/>
    <col min="9730" max="9730" width="11.42578125" style="869" customWidth="1"/>
    <col min="9731" max="9731" width="11.28515625" style="869" customWidth="1"/>
    <col min="9732" max="9732" width="11.5703125" style="869" customWidth="1"/>
    <col min="9733" max="9733" width="11.42578125" style="869" customWidth="1"/>
    <col min="9734" max="9734" width="12.42578125" style="869" customWidth="1"/>
    <col min="9735" max="9735" width="12.140625" style="869" customWidth="1"/>
    <col min="9736" max="9736" width="27.140625" style="869" customWidth="1"/>
    <col min="9737" max="9984" width="8.85546875" style="869"/>
    <col min="9985" max="9985" width="14.7109375" style="869" customWidth="1"/>
    <col min="9986" max="9986" width="11.42578125" style="869" customWidth="1"/>
    <col min="9987" max="9987" width="11.28515625" style="869" customWidth="1"/>
    <col min="9988" max="9988" width="11.5703125" style="869" customWidth="1"/>
    <col min="9989" max="9989" width="11.42578125" style="869" customWidth="1"/>
    <col min="9990" max="9990" width="12.42578125" style="869" customWidth="1"/>
    <col min="9991" max="9991" width="12.140625" style="869" customWidth="1"/>
    <col min="9992" max="9992" width="27.140625" style="869" customWidth="1"/>
    <col min="9993" max="10240" width="8.85546875" style="869"/>
    <col min="10241" max="10241" width="14.7109375" style="869" customWidth="1"/>
    <col min="10242" max="10242" width="11.42578125" style="869" customWidth="1"/>
    <col min="10243" max="10243" width="11.28515625" style="869" customWidth="1"/>
    <col min="10244" max="10244" width="11.5703125" style="869" customWidth="1"/>
    <col min="10245" max="10245" width="11.42578125" style="869" customWidth="1"/>
    <col min="10246" max="10246" width="12.42578125" style="869" customWidth="1"/>
    <col min="10247" max="10247" width="12.140625" style="869" customWidth="1"/>
    <col min="10248" max="10248" width="27.140625" style="869" customWidth="1"/>
    <col min="10249" max="10496" width="8.85546875" style="869"/>
    <col min="10497" max="10497" width="14.7109375" style="869" customWidth="1"/>
    <col min="10498" max="10498" width="11.42578125" style="869" customWidth="1"/>
    <col min="10499" max="10499" width="11.28515625" style="869" customWidth="1"/>
    <col min="10500" max="10500" width="11.5703125" style="869" customWidth="1"/>
    <col min="10501" max="10501" width="11.42578125" style="869" customWidth="1"/>
    <col min="10502" max="10502" width="12.42578125" style="869" customWidth="1"/>
    <col min="10503" max="10503" width="12.140625" style="869" customWidth="1"/>
    <col min="10504" max="10504" width="27.140625" style="869" customWidth="1"/>
    <col min="10505" max="10752" width="8.85546875" style="869"/>
    <col min="10753" max="10753" width="14.7109375" style="869" customWidth="1"/>
    <col min="10754" max="10754" width="11.42578125" style="869" customWidth="1"/>
    <col min="10755" max="10755" width="11.28515625" style="869" customWidth="1"/>
    <col min="10756" max="10756" width="11.5703125" style="869" customWidth="1"/>
    <col min="10757" max="10757" width="11.42578125" style="869" customWidth="1"/>
    <col min="10758" max="10758" width="12.42578125" style="869" customWidth="1"/>
    <col min="10759" max="10759" width="12.140625" style="869" customWidth="1"/>
    <col min="10760" max="10760" width="27.140625" style="869" customWidth="1"/>
    <col min="10761" max="11008" width="8.85546875" style="869"/>
    <col min="11009" max="11009" width="14.7109375" style="869" customWidth="1"/>
    <col min="11010" max="11010" width="11.42578125" style="869" customWidth="1"/>
    <col min="11011" max="11011" width="11.28515625" style="869" customWidth="1"/>
    <col min="11012" max="11012" width="11.5703125" style="869" customWidth="1"/>
    <col min="11013" max="11013" width="11.42578125" style="869" customWidth="1"/>
    <col min="11014" max="11014" width="12.42578125" style="869" customWidth="1"/>
    <col min="11015" max="11015" width="12.140625" style="869" customWidth="1"/>
    <col min="11016" max="11016" width="27.140625" style="869" customWidth="1"/>
    <col min="11017" max="11264" width="8.85546875" style="869"/>
    <col min="11265" max="11265" width="14.7109375" style="869" customWidth="1"/>
    <col min="11266" max="11266" width="11.42578125" style="869" customWidth="1"/>
    <col min="11267" max="11267" width="11.28515625" style="869" customWidth="1"/>
    <col min="11268" max="11268" width="11.5703125" style="869" customWidth="1"/>
    <col min="11269" max="11269" width="11.42578125" style="869" customWidth="1"/>
    <col min="11270" max="11270" width="12.42578125" style="869" customWidth="1"/>
    <col min="11271" max="11271" width="12.140625" style="869" customWidth="1"/>
    <col min="11272" max="11272" width="27.140625" style="869" customWidth="1"/>
    <col min="11273" max="11520" width="8.85546875" style="869"/>
    <col min="11521" max="11521" width="14.7109375" style="869" customWidth="1"/>
    <col min="11522" max="11522" width="11.42578125" style="869" customWidth="1"/>
    <col min="11523" max="11523" width="11.28515625" style="869" customWidth="1"/>
    <col min="11524" max="11524" width="11.5703125" style="869" customWidth="1"/>
    <col min="11525" max="11525" width="11.42578125" style="869" customWidth="1"/>
    <col min="11526" max="11526" width="12.42578125" style="869" customWidth="1"/>
    <col min="11527" max="11527" width="12.140625" style="869" customWidth="1"/>
    <col min="11528" max="11528" width="27.140625" style="869" customWidth="1"/>
    <col min="11529" max="11776" width="8.85546875" style="869"/>
    <col min="11777" max="11777" width="14.7109375" style="869" customWidth="1"/>
    <col min="11778" max="11778" width="11.42578125" style="869" customWidth="1"/>
    <col min="11779" max="11779" width="11.28515625" style="869" customWidth="1"/>
    <col min="11780" max="11780" width="11.5703125" style="869" customWidth="1"/>
    <col min="11781" max="11781" width="11.42578125" style="869" customWidth="1"/>
    <col min="11782" max="11782" width="12.42578125" style="869" customWidth="1"/>
    <col min="11783" max="11783" width="12.140625" style="869" customWidth="1"/>
    <col min="11784" max="11784" width="27.140625" style="869" customWidth="1"/>
    <col min="11785" max="12032" width="8.85546875" style="869"/>
    <col min="12033" max="12033" width="14.7109375" style="869" customWidth="1"/>
    <col min="12034" max="12034" width="11.42578125" style="869" customWidth="1"/>
    <col min="12035" max="12035" width="11.28515625" style="869" customWidth="1"/>
    <col min="12036" max="12036" width="11.5703125" style="869" customWidth="1"/>
    <col min="12037" max="12037" width="11.42578125" style="869" customWidth="1"/>
    <col min="12038" max="12038" width="12.42578125" style="869" customWidth="1"/>
    <col min="12039" max="12039" width="12.140625" style="869" customWidth="1"/>
    <col min="12040" max="12040" width="27.140625" style="869" customWidth="1"/>
    <col min="12041" max="12288" width="8.85546875" style="869"/>
    <col min="12289" max="12289" width="14.7109375" style="869" customWidth="1"/>
    <col min="12290" max="12290" width="11.42578125" style="869" customWidth="1"/>
    <col min="12291" max="12291" width="11.28515625" style="869" customWidth="1"/>
    <col min="12292" max="12292" width="11.5703125" style="869" customWidth="1"/>
    <col min="12293" max="12293" width="11.42578125" style="869" customWidth="1"/>
    <col min="12294" max="12294" width="12.42578125" style="869" customWidth="1"/>
    <col min="12295" max="12295" width="12.140625" style="869" customWidth="1"/>
    <col min="12296" max="12296" width="27.140625" style="869" customWidth="1"/>
    <col min="12297" max="12544" width="8.85546875" style="869"/>
    <col min="12545" max="12545" width="14.7109375" style="869" customWidth="1"/>
    <col min="12546" max="12546" width="11.42578125" style="869" customWidth="1"/>
    <col min="12547" max="12547" width="11.28515625" style="869" customWidth="1"/>
    <col min="12548" max="12548" width="11.5703125" style="869" customWidth="1"/>
    <col min="12549" max="12549" width="11.42578125" style="869" customWidth="1"/>
    <col min="12550" max="12550" width="12.42578125" style="869" customWidth="1"/>
    <col min="12551" max="12551" width="12.140625" style="869" customWidth="1"/>
    <col min="12552" max="12552" width="27.140625" style="869" customWidth="1"/>
    <col min="12553" max="12800" width="8.85546875" style="869"/>
    <col min="12801" max="12801" width="14.7109375" style="869" customWidth="1"/>
    <col min="12802" max="12802" width="11.42578125" style="869" customWidth="1"/>
    <col min="12803" max="12803" width="11.28515625" style="869" customWidth="1"/>
    <col min="12804" max="12804" width="11.5703125" style="869" customWidth="1"/>
    <col min="12805" max="12805" width="11.42578125" style="869" customWidth="1"/>
    <col min="12806" max="12806" width="12.42578125" style="869" customWidth="1"/>
    <col min="12807" max="12807" width="12.140625" style="869" customWidth="1"/>
    <col min="12808" max="12808" width="27.140625" style="869" customWidth="1"/>
    <col min="12809" max="13056" width="8.85546875" style="869"/>
    <col min="13057" max="13057" width="14.7109375" style="869" customWidth="1"/>
    <col min="13058" max="13058" width="11.42578125" style="869" customWidth="1"/>
    <col min="13059" max="13059" width="11.28515625" style="869" customWidth="1"/>
    <col min="13060" max="13060" width="11.5703125" style="869" customWidth="1"/>
    <col min="13061" max="13061" width="11.42578125" style="869" customWidth="1"/>
    <col min="13062" max="13062" width="12.42578125" style="869" customWidth="1"/>
    <col min="13063" max="13063" width="12.140625" style="869" customWidth="1"/>
    <col min="13064" max="13064" width="27.140625" style="869" customWidth="1"/>
    <col min="13065" max="13312" width="8.85546875" style="869"/>
    <col min="13313" max="13313" width="14.7109375" style="869" customWidth="1"/>
    <col min="13314" max="13314" width="11.42578125" style="869" customWidth="1"/>
    <col min="13315" max="13315" width="11.28515625" style="869" customWidth="1"/>
    <col min="13316" max="13316" width="11.5703125" style="869" customWidth="1"/>
    <col min="13317" max="13317" width="11.42578125" style="869" customWidth="1"/>
    <col min="13318" max="13318" width="12.42578125" style="869" customWidth="1"/>
    <col min="13319" max="13319" width="12.140625" style="869" customWidth="1"/>
    <col min="13320" max="13320" width="27.140625" style="869" customWidth="1"/>
    <col min="13321" max="13568" width="8.85546875" style="869"/>
    <col min="13569" max="13569" width="14.7109375" style="869" customWidth="1"/>
    <col min="13570" max="13570" width="11.42578125" style="869" customWidth="1"/>
    <col min="13571" max="13571" width="11.28515625" style="869" customWidth="1"/>
    <col min="13572" max="13572" width="11.5703125" style="869" customWidth="1"/>
    <col min="13573" max="13573" width="11.42578125" style="869" customWidth="1"/>
    <col min="13574" max="13574" width="12.42578125" style="869" customWidth="1"/>
    <col min="13575" max="13575" width="12.140625" style="869" customWidth="1"/>
    <col min="13576" max="13576" width="27.140625" style="869" customWidth="1"/>
    <col min="13577" max="13824" width="8.85546875" style="869"/>
    <col min="13825" max="13825" width="14.7109375" style="869" customWidth="1"/>
    <col min="13826" max="13826" width="11.42578125" style="869" customWidth="1"/>
    <col min="13827" max="13827" width="11.28515625" style="869" customWidth="1"/>
    <col min="13828" max="13828" width="11.5703125" style="869" customWidth="1"/>
    <col min="13829" max="13829" width="11.42578125" style="869" customWidth="1"/>
    <col min="13830" max="13830" width="12.42578125" style="869" customWidth="1"/>
    <col min="13831" max="13831" width="12.140625" style="869" customWidth="1"/>
    <col min="13832" max="13832" width="27.140625" style="869" customWidth="1"/>
    <col min="13833" max="14080" width="8.85546875" style="869"/>
    <col min="14081" max="14081" width="14.7109375" style="869" customWidth="1"/>
    <col min="14082" max="14082" width="11.42578125" style="869" customWidth="1"/>
    <col min="14083" max="14083" width="11.28515625" style="869" customWidth="1"/>
    <col min="14084" max="14084" width="11.5703125" style="869" customWidth="1"/>
    <col min="14085" max="14085" width="11.42578125" style="869" customWidth="1"/>
    <col min="14086" max="14086" width="12.42578125" style="869" customWidth="1"/>
    <col min="14087" max="14087" width="12.140625" style="869" customWidth="1"/>
    <col min="14088" max="14088" width="27.140625" style="869" customWidth="1"/>
    <col min="14089" max="14336" width="8.85546875" style="869"/>
    <col min="14337" max="14337" width="14.7109375" style="869" customWidth="1"/>
    <col min="14338" max="14338" width="11.42578125" style="869" customWidth="1"/>
    <col min="14339" max="14339" width="11.28515625" style="869" customWidth="1"/>
    <col min="14340" max="14340" width="11.5703125" style="869" customWidth="1"/>
    <col min="14341" max="14341" width="11.42578125" style="869" customWidth="1"/>
    <col min="14342" max="14342" width="12.42578125" style="869" customWidth="1"/>
    <col min="14343" max="14343" width="12.140625" style="869" customWidth="1"/>
    <col min="14344" max="14344" width="27.140625" style="869" customWidth="1"/>
    <col min="14345" max="14592" width="8.85546875" style="869"/>
    <col min="14593" max="14593" width="14.7109375" style="869" customWidth="1"/>
    <col min="14594" max="14594" width="11.42578125" style="869" customWidth="1"/>
    <col min="14595" max="14595" width="11.28515625" style="869" customWidth="1"/>
    <col min="14596" max="14596" width="11.5703125" style="869" customWidth="1"/>
    <col min="14597" max="14597" width="11.42578125" style="869" customWidth="1"/>
    <col min="14598" max="14598" width="12.42578125" style="869" customWidth="1"/>
    <col min="14599" max="14599" width="12.140625" style="869" customWidth="1"/>
    <col min="14600" max="14600" width="27.140625" style="869" customWidth="1"/>
    <col min="14601" max="14848" width="8.85546875" style="869"/>
    <col min="14849" max="14849" width="14.7109375" style="869" customWidth="1"/>
    <col min="14850" max="14850" width="11.42578125" style="869" customWidth="1"/>
    <col min="14851" max="14851" width="11.28515625" style="869" customWidth="1"/>
    <col min="14852" max="14852" width="11.5703125" style="869" customWidth="1"/>
    <col min="14853" max="14853" width="11.42578125" style="869" customWidth="1"/>
    <col min="14854" max="14854" width="12.42578125" style="869" customWidth="1"/>
    <col min="14855" max="14855" width="12.140625" style="869" customWidth="1"/>
    <col min="14856" max="14856" width="27.140625" style="869" customWidth="1"/>
    <col min="14857" max="15104" width="8.85546875" style="869"/>
    <col min="15105" max="15105" width="14.7109375" style="869" customWidth="1"/>
    <col min="15106" max="15106" width="11.42578125" style="869" customWidth="1"/>
    <col min="15107" max="15107" width="11.28515625" style="869" customWidth="1"/>
    <col min="15108" max="15108" width="11.5703125" style="869" customWidth="1"/>
    <col min="15109" max="15109" width="11.42578125" style="869" customWidth="1"/>
    <col min="15110" max="15110" width="12.42578125" style="869" customWidth="1"/>
    <col min="15111" max="15111" width="12.140625" style="869" customWidth="1"/>
    <col min="15112" max="15112" width="27.140625" style="869" customWidth="1"/>
    <col min="15113" max="15360" width="8.85546875" style="869"/>
    <col min="15361" max="15361" width="14.7109375" style="869" customWidth="1"/>
    <col min="15362" max="15362" width="11.42578125" style="869" customWidth="1"/>
    <col min="15363" max="15363" width="11.28515625" style="869" customWidth="1"/>
    <col min="15364" max="15364" width="11.5703125" style="869" customWidth="1"/>
    <col min="15365" max="15365" width="11.42578125" style="869" customWidth="1"/>
    <col min="15366" max="15366" width="12.42578125" style="869" customWidth="1"/>
    <col min="15367" max="15367" width="12.140625" style="869" customWidth="1"/>
    <col min="15368" max="15368" width="27.140625" style="869" customWidth="1"/>
    <col min="15369" max="15616" width="8.85546875" style="869"/>
    <col min="15617" max="15617" width="14.7109375" style="869" customWidth="1"/>
    <col min="15618" max="15618" width="11.42578125" style="869" customWidth="1"/>
    <col min="15619" max="15619" width="11.28515625" style="869" customWidth="1"/>
    <col min="15620" max="15620" width="11.5703125" style="869" customWidth="1"/>
    <col min="15621" max="15621" width="11.42578125" style="869" customWidth="1"/>
    <col min="15622" max="15622" width="12.42578125" style="869" customWidth="1"/>
    <col min="15623" max="15623" width="12.140625" style="869" customWidth="1"/>
    <col min="15624" max="15624" width="27.140625" style="869" customWidth="1"/>
    <col min="15625" max="15872" width="8.85546875" style="869"/>
    <col min="15873" max="15873" width="14.7109375" style="869" customWidth="1"/>
    <col min="15874" max="15874" width="11.42578125" style="869" customWidth="1"/>
    <col min="15875" max="15875" width="11.28515625" style="869" customWidth="1"/>
    <col min="15876" max="15876" width="11.5703125" style="869" customWidth="1"/>
    <col min="15877" max="15877" width="11.42578125" style="869" customWidth="1"/>
    <col min="15878" max="15878" width="12.42578125" style="869" customWidth="1"/>
    <col min="15879" max="15879" width="12.140625" style="869" customWidth="1"/>
    <col min="15880" max="15880" width="27.140625" style="869" customWidth="1"/>
    <col min="15881" max="16128" width="8.85546875" style="869"/>
    <col min="16129" max="16129" width="14.7109375" style="869" customWidth="1"/>
    <col min="16130" max="16130" width="11.42578125" style="869" customWidth="1"/>
    <col min="16131" max="16131" width="11.28515625" style="869" customWidth="1"/>
    <col min="16132" max="16132" width="11.5703125" style="869" customWidth="1"/>
    <col min="16133" max="16133" width="11.42578125" style="869" customWidth="1"/>
    <col min="16134" max="16134" width="12.42578125" style="869" customWidth="1"/>
    <col min="16135" max="16135" width="12.140625" style="869" customWidth="1"/>
    <col min="16136" max="16136" width="27.140625" style="869" customWidth="1"/>
    <col min="16137" max="16384" width="8.85546875" style="869"/>
  </cols>
  <sheetData>
    <row r="1" spans="1:8" ht="14.25">
      <c r="A1" s="5262" t="s">
        <v>2473</v>
      </c>
      <c r="B1" s="5262"/>
      <c r="C1" s="5262"/>
      <c r="D1" s="5262"/>
      <c r="E1" s="5262"/>
      <c r="F1" s="5262"/>
      <c r="G1" s="5262"/>
      <c r="H1" s="2884"/>
    </row>
    <row r="2" spans="1:8" ht="15">
      <c r="A2" s="5263" t="s">
        <v>2474</v>
      </c>
      <c r="B2" s="5263"/>
      <c r="C2" s="5263"/>
      <c r="D2" s="5263"/>
      <c r="E2" s="5263"/>
      <c r="F2" s="5263"/>
      <c r="G2" s="5263"/>
      <c r="H2" s="2884"/>
    </row>
    <row r="3" spans="1:8" ht="15">
      <c r="A3" s="3006" t="s">
        <v>2475</v>
      </c>
      <c r="B3" s="2883"/>
      <c r="C3" s="2884"/>
      <c r="D3" s="2884"/>
      <c r="E3" s="2884"/>
      <c r="F3" s="2884"/>
      <c r="G3" s="3007" t="s">
        <v>2476</v>
      </c>
      <c r="H3" s="2884"/>
    </row>
    <row r="4" spans="1:8" s="3012" customFormat="1" ht="30" customHeight="1">
      <c r="A4" s="3008" t="s">
        <v>50</v>
      </c>
      <c r="B4" s="3009" t="s">
        <v>148</v>
      </c>
      <c r="C4" s="3010" t="s">
        <v>542</v>
      </c>
      <c r="D4" s="3010"/>
      <c r="E4" s="3010"/>
      <c r="F4" s="3010"/>
      <c r="G4" s="3011" t="s">
        <v>2431</v>
      </c>
      <c r="H4" s="2882"/>
    </row>
    <row r="5" spans="1:8" ht="30" customHeight="1">
      <c r="A5" s="3013"/>
      <c r="B5" s="3014"/>
      <c r="C5" s="3015">
        <v>1431</v>
      </c>
      <c r="D5" s="3015">
        <v>1432</v>
      </c>
      <c r="E5" s="3015">
        <v>1433</v>
      </c>
      <c r="F5" s="3015">
        <v>1434</v>
      </c>
      <c r="G5" s="3015">
        <v>1435</v>
      </c>
      <c r="H5" s="2884"/>
    </row>
    <row r="6" spans="1:8" ht="24.95" customHeight="1">
      <c r="A6" s="3016" t="s">
        <v>275</v>
      </c>
      <c r="B6" s="1789" t="s">
        <v>56</v>
      </c>
      <c r="C6" s="3017">
        <v>11340197</v>
      </c>
      <c r="D6" s="3017">
        <v>11340197</v>
      </c>
      <c r="E6" s="3017">
        <v>11340197</v>
      </c>
      <c r="F6" s="3017">
        <v>12886881</v>
      </c>
      <c r="G6" s="3017">
        <v>14318981</v>
      </c>
      <c r="H6" s="2884"/>
    </row>
    <row r="7" spans="1:8" ht="24.95" customHeight="1">
      <c r="A7" s="3018" t="s">
        <v>642</v>
      </c>
      <c r="B7" s="3019" t="s">
        <v>58</v>
      </c>
      <c r="C7" s="3020">
        <v>2932713</v>
      </c>
      <c r="D7" s="3020">
        <v>3075605</v>
      </c>
      <c r="E7" s="3020">
        <v>3713902</v>
      </c>
      <c r="F7" s="3020">
        <v>3713902</v>
      </c>
      <c r="G7" s="3020">
        <v>3713902</v>
      </c>
      <c r="H7" s="2884"/>
    </row>
    <row r="8" spans="1:8" ht="24.95" customHeight="1">
      <c r="A8" s="3018" t="s">
        <v>276</v>
      </c>
      <c r="B8" s="3019" t="s">
        <v>60</v>
      </c>
      <c r="C8" s="3021">
        <v>6080906</v>
      </c>
      <c r="D8" s="3021">
        <v>6426733</v>
      </c>
      <c r="E8" s="3021">
        <v>6439268</v>
      </c>
      <c r="F8" s="3021">
        <v>6426080</v>
      </c>
      <c r="G8" s="3021">
        <v>3711762</v>
      </c>
      <c r="H8" s="2884"/>
    </row>
    <row r="9" spans="1:8" ht="24.95" customHeight="1">
      <c r="A9" s="3018" t="s">
        <v>277</v>
      </c>
      <c r="B9" s="3019" t="s">
        <v>62</v>
      </c>
      <c r="C9" s="3020">
        <v>759392</v>
      </c>
      <c r="D9" s="3020">
        <v>782535</v>
      </c>
      <c r="E9" s="3020">
        <v>1374679</v>
      </c>
      <c r="F9" s="3020">
        <v>1265226</v>
      </c>
      <c r="G9" s="3020">
        <v>1267743</v>
      </c>
      <c r="H9" s="2884"/>
    </row>
    <row r="10" spans="1:8" ht="24.95" customHeight="1">
      <c r="A10" s="3018" t="s">
        <v>278</v>
      </c>
      <c r="B10" s="3019" t="s">
        <v>64</v>
      </c>
      <c r="C10" s="3021">
        <v>2810509</v>
      </c>
      <c r="D10" s="3021">
        <v>2974057</v>
      </c>
      <c r="E10" s="3021">
        <v>3268384</v>
      </c>
      <c r="F10" s="3021">
        <v>3527770</v>
      </c>
      <c r="G10" s="3021">
        <v>5191415</v>
      </c>
      <c r="H10" s="2884"/>
    </row>
    <row r="11" spans="1:8" ht="24.95" customHeight="1">
      <c r="A11" s="3018" t="s">
        <v>279</v>
      </c>
      <c r="B11" s="3019" t="s">
        <v>66</v>
      </c>
      <c r="C11" s="3020">
        <v>585998</v>
      </c>
      <c r="D11" s="3020">
        <v>1150269</v>
      </c>
      <c r="E11" s="3020">
        <v>1087187</v>
      </c>
      <c r="F11" s="3020">
        <v>1107134</v>
      </c>
      <c r="G11" s="3020">
        <v>1146825</v>
      </c>
      <c r="H11" s="2884"/>
    </row>
    <row r="12" spans="1:8" ht="24.95" customHeight="1">
      <c r="A12" s="3018" t="s">
        <v>280</v>
      </c>
      <c r="B12" s="3019" t="s">
        <v>68</v>
      </c>
      <c r="C12" s="3021">
        <v>8942286</v>
      </c>
      <c r="D12" s="3021">
        <v>8833997</v>
      </c>
      <c r="E12" s="3021">
        <v>9834490</v>
      </c>
      <c r="F12" s="3021">
        <v>10725354</v>
      </c>
      <c r="G12" s="3021">
        <v>10802752</v>
      </c>
      <c r="H12" s="2884"/>
    </row>
    <row r="13" spans="1:8" ht="24.95" customHeight="1">
      <c r="A13" s="3018" t="s">
        <v>281</v>
      </c>
      <c r="B13" s="3019" t="s">
        <v>70</v>
      </c>
      <c r="C13" s="3020">
        <v>2215032</v>
      </c>
      <c r="D13" s="3020">
        <v>2407617</v>
      </c>
      <c r="E13" s="3020">
        <v>2436873</v>
      </c>
      <c r="F13" s="3020">
        <v>2506787</v>
      </c>
      <c r="G13" s="3020">
        <v>2435962</v>
      </c>
      <c r="H13" s="2884"/>
    </row>
    <row r="14" spans="1:8" ht="24.95" customHeight="1">
      <c r="A14" s="3018" t="s">
        <v>282</v>
      </c>
      <c r="B14" s="3022" t="s">
        <v>72</v>
      </c>
      <c r="C14" s="3021">
        <v>576817</v>
      </c>
      <c r="D14" s="3021">
        <v>441030</v>
      </c>
      <c r="E14" s="3021">
        <v>314914</v>
      </c>
      <c r="F14" s="3021">
        <v>387499</v>
      </c>
      <c r="G14" s="3021">
        <v>387716</v>
      </c>
      <c r="H14" s="2884"/>
    </row>
    <row r="15" spans="1:8" ht="24.95" customHeight="1">
      <c r="A15" s="3018" t="s">
        <v>283</v>
      </c>
      <c r="B15" s="3019" t="s">
        <v>74</v>
      </c>
      <c r="C15" s="3020">
        <v>651249</v>
      </c>
      <c r="D15" s="3020">
        <v>651249</v>
      </c>
      <c r="E15" s="3020">
        <v>651249</v>
      </c>
      <c r="F15" s="3020">
        <v>651249</v>
      </c>
      <c r="G15" s="3020">
        <v>651249</v>
      </c>
      <c r="H15" s="2884"/>
    </row>
    <row r="16" spans="1:8" ht="24.95" customHeight="1">
      <c r="A16" s="3018" t="s">
        <v>2477</v>
      </c>
      <c r="B16" s="3019" t="s">
        <v>76</v>
      </c>
      <c r="C16" s="3021">
        <v>171991</v>
      </c>
      <c r="D16" s="3021">
        <v>157128</v>
      </c>
      <c r="E16" s="3021">
        <v>215454</v>
      </c>
      <c r="F16" s="3021">
        <v>195500</v>
      </c>
      <c r="G16" s="3021">
        <v>291575</v>
      </c>
      <c r="H16" s="2884"/>
    </row>
    <row r="17" spans="1:8" ht="24.95" customHeight="1">
      <c r="A17" s="3018" t="s">
        <v>284</v>
      </c>
      <c r="B17" s="3019" t="s">
        <v>78</v>
      </c>
      <c r="C17" s="3020">
        <v>645276</v>
      </c>
      <c r="D17" s="3020">
        <v>977579</v>
      </c>
      <c r="E17" s="3020">
        <v>1174500</v>
      </c>
      <c r="F17" s="3020">
        <v>1182934</v>
      </c>
      <c r="G17" s="3020">
        <v>577679</v>
      </c>
      <c r="H17" s="2884"/>
    </row>
    <row r="18" spans="1:8" ht="24.95" customHeight="1">
      <c r="A18" s="3018" t="s">
        <v>79</v>
      </c>
      <c r="B18" s="3019" t="s">
        <v>80</v>
      </c>
      <c r="C18" s="3021">
        <v>864676</v>
      </c>
      <c r="D18" s="3021">
        <v>909591</v>
      </c>
      <c r="E18" s="3021">
        <v>830450</v>
      </c>
      <c r="F18" s="3017">
        <v>858523</v>
      </c>
      <c r="G18" s="3017">
        <v>696037</v>
      </c>
      <c r="H18" s="2884"/>
    </row>
    <row r="19" spans="1:8" ht="24.95" customHeight="1">
      <c r="A19" s="3018" t="s">
        <v>285</v>
      </c>
      <c r="B19" s="3019" t="s">
        <v>82</v>
      </c>
      <c r="C19" s="3020">
        <v>277839</v>
      </c>
      <c r="D19" s="3020">
        <v>302334</v>
      </c>
      <c r="E19" s="3020">
        <v>293893</v>
      </c>
      <c r="F19" s="3020">
        <v>330742</v>
      </c>
      <c r="G19" s="3020">
        <v>355285</v>
      </c>
      <c r="H19" s="2884"/>
    </row>
    <row r="20" spans="1:8" ht="24.95" customHeight="1">
      <c r="A20" s="3018" t="s">
        <v>286</v>
      </c>
      <c r="B20" s="3019" t="s">
        <v>84</v>
      </c>
      <c r="C20" s="3021">
        <v>508648</v>
      </c>
      <c r="D20" s="3021">
        <v>692051</v>
      </c>
      <c r="E20" s="3021">
        <v>1016021</v>
      </c>
      <c r="F20" s="3021">
        <v>1600840</v>
      </c>
      <c r="G20" s="3021">
        <v>927204</v>
      </c>
      <c r="H20" s="2884"/>
    </row>
    <row r="21" spans="1:8" ht="24.95" customHeight="1">
      <c r="A21" s="3018" t="s">
        <v>287</v>
      </c>
      <c r="B21" s="3019" t="s">
        <v>86</v>
      </c>
      <c r="C21" s="3020">
        <v>363874</v>
      </c>
      <c r="D21" s="3020">
        <v>483517</v>
      </c>
      <c r="E21" s="3020">
        <v>795555</v>
      </c>
      <c r="F21" s="3020">
        <v>520333</v>
      </c>
      <c r="G21" s="3020">
        <v>707975</v>
      </c>
      <c r="H21" s="2884"/>
    </row>
    <row r="22" spans="1:8" ht="24.95" customHeight="1">
      <c r="A22" s="3018" t="s">
        <v>288</v>
      </c>
      <c r="B22" s="3019" t="s">
        <v>88</v>
      </c>
      <c r="C22" s="3021">
        <v>221424</v>
      </c>
      <c r="D22" s="3021">
        <v>709120</v>
      </c>
      <c r="E22" s="3021">
        <v>355128</v>
      </c>
      <c r="F22" s="3021">
        <v>385159</v>
      </c>
      <c r="G22" s="3021">
        <v>426219</v>
      </c>
      <c r="H22" s="2884"/>
    </row>
    <row r="23" spans="1:8" ht="24.95" customHeight="1">
      <c r="A23" s="3018" t="s">
        <v>289</v>
      </c>
      <c r="B23" s="3019" t="s">
        <v>90</v>
      </c>
      <c r="C23" s="3020">
        <v>174530</v>
      </c>
      <c r="D23" s="3020">
        <v>174324</v>
      </c>
      <c r="E23" s="3020">
        <v>233830</v>
      </c>
      <c r="F23" s="3020">
        <v>207151</v>
      </c>
      <c r="G23" s="3020">
        <v>192008</v>
      </c>
      <c r="H23" s="2884"/>
    </row>
    <row r="24" spans="1:8" ht="24.95" customHeight="1">
      <c r="A24" s="3023" t="s">
        <v>290</v>
      </c>
      <c r="B24" s="3024" t="s">
        <v>92</v>
      </c>
      <c r="C24" s="3025">
        <v>209819</v>
      </c>
      <c r="D24" s="3025">
        <v>102981</v>
      </c>
      <c r="E24" s="3025">
        <v>95872</v>
      </c>
      <c r="F24" s="3017">
        <v>150395</v>
      </c>
      <c r="G24" s="3017">
        <v>93860</v>
      </c>
      <c r="H24" s="2884"/>
    </row>
    <row r="25" spans="1:8" ht="24.95" customHeight="1" thickBot="1">
      <c r="A25" s="3026" t="s">
        <v>93</v>
      </c>
      <c r="B25" s="3027" t="s">
        <v>94</v>
      </c>
      <c r="C25" s="3021">
        <v>156990</v>
      </c>
      <c r="D25" s="3021">
        <v>142849</v>
      </c>
      <c r="E25" s="3021">
        <v>168780</v>
      </c>
      <c r="F25" s="3020">
        <v>145491</v>
      </c>
      <c r="G25" s="3020">
        <v>257568</v>
      </c>
      <c r="H25" s="2884"/>
    </row>
    <row r="26" spans="1:8" ht="24.95" customHeight="1">
      <c r="A26" s="3028" t="s">
        <v>291</v>
      </c>
      <c r="B26" s="3029" t="s">
        <v>96</v>
      </c>
      <c r="C26" s="3030">
        <f>SUM(C6:C25)</f>
        <v>40490166</v>
      </c>
      <c r="D26" s="3030">
        <f>SUM(D6:D25)</f>
        <v>42734763</v>
      </c>
      <c r="E26" s="3030">
        <f>SUM(E6:E25)</f>
        <v>45640626</v>
      </c>
      <c r="F26" s="3030">
        <f>SUM(F6:F25)</f>
        <v>48774950</v>
      </c>
      <c r="G26" s="3030">
        <f>SUM(G6:G25)</f>
        <v>48153717</v>
      </c>
      <c r="H26" s="2884"/>
    </row>
    <row r="27" spans="1:8">
      <c r="A27" s="3031" t="s">
        <v>2471</v>
      </c>
      <c r="B27" s="2883"/>
      <c r="C27" s="2884"/>
      <c r="D27" s="2884"/>
      <c r="E27" s="2884"/>
      <c r="F27" s="2884"/>
      <c r="G27" s="2884"/>
      <c r="H27" s="2884"/>
    </row>
    <row r="28" spans="1:8">
      <c r="A28" s="3031" t="s">
        <v>2478</v>
      </c>
      <c r="B28" s="2883"/>
      <c r="C28" s="2884"/>
      <c r="D28" s="2884"/>
      <c r="E28" s="2884"/>
      <c r="F28" s="2884"/>
      <c r="G28" s="2884"/>
      <c r="H28" s="2884"/>
    </row>
    <row r="29" spans="1:8">
      <c r="A29" s="2884"/>
      <c r="B29" s="2883"/>
      <c r="C29" s="2884"/>
      <c r="D29" s="2884"/>
      <c r="E29" s="2884"/>
      <c r="F29" s="2884"/>
      <c r="G29" s="2884"/>
      <c r="H29" s="2884"/>
    </row>
    <row r="30" spans="1:8">
      <c r="A30" s="2884"/>
      <c r="B30" s="2883"/>
      <c r="C30" s="795"/>
      <c r="D30" s="795"/>
      <c r="E30" s="795"/>
      <c r="F30" s="795"/>
      <c r="G30" s="2884"/>
      <c r="H30" s="2884"/>
    </row>
    <row r="31" spans="1:8">
      <c r="A31" s="2884"/>
      <c r="B31" s="2883"/>
      <c r="C31" s="795"/>
      <c r="D31" s="795"/>
      <c r="E31" s="795"/>
      <c r="F31" s="795"/>
      <c r="G31" s="2884"/>
      <c r="H31" s="2884"/>
    </row>
    <row r="32" spans="1:8">
      <c r="A32" s="2884"/>
      <c r="B32" s="2883"/>
      <c r="C32" s="795"/>
      <c r="D32" s="795"/>
      <c r="E32" s="795"/>
      <c r="F32" s="795"/>
      <c r="G32" s="2884"/>
      <c r="H32" s="2884"/>
    </row>
    <row r="33" spans="1:8">
      <c r="A33" s="2884"/>
      <c r="B33" s="2883"/>
      <c r="C33" s="795"/>
      <c r="D33" s="795"/>
      <c r="E33" s="795"/>
      <c r="F33" s="795"/>
      <c r="G33" s="2884"/>
      <c r="H33" s="2884"/>
    </row>
    <row r="34" spans="1:8">
      <c r="A34" s="2884"/>
      <c r="B34" s="2883"/>
      <c r="C34" s="795"/>
      <c r="D34" s="795"/>
      <c r="E34" s="795"/>
      <c r="F34" s="795"/>
      <c r="G34" s="2884"/>
      <c r="H34" s="2884"/>
    </row>
    <row r="35" spans="1:8">
      <c r="A35" s="2884"/>
      <c r="B35" s="2883"/>
      <c r="C35" s="795"/>
      <c r="D35" s="795"/>
      <c r="E35" s="795"/>
      <c r="F35" s="795"/>
      <c r="G35" s="2884"/>
      <c r="H35" s="2884"/>
    </row>
    <row r="36" spans="1:8">
      <c r="A36" s="2884"/>
      <c r="B36" s="2883"/>
      <c r="C36" s="795"/>
      <c r="D36" s="795"/>
      <c r="E36" s="795"/>
      <c r="F36" s="795"/>
      <c r="G36" s="2884"/>
      <c r="H36" s="2884"/>
    </row>
    <row r="37" spans="1:8">
      <c r="A37" s="2884"/>
      <c r="B37" s="2883"/>
      <c r="C37" s="795"/>
      <c r="D37" s="795"/>
      <c r="E37" s="795"/>
      <c r="F37" s="795"/>
      <c r="G37" s="2884"/>
      <c r="H37" s="2884"/>
    </row>
    <row r="38" spans="1:8">
      <c r="A38" s="2884"/>
      <c r="B38" s="2883"/>
      <c r="C38" s="795"/>
      <c r="D38" s="795"/>
      <c r="E38" s="795"/>
      <c r="F38" s="795"/>
      <c r="G38" s="2884"/>
      <c r="H38" s="2884"/>
    </row>
    <row r="39" spans="1:8">
      <c r="A39" s="2884"/>
      <c r="B39" s="2883"/>
      <c r="C39" s="795"/>
      <c r="D39" s="795"/>
      <c r="E39" s="795"/>
      <c r="F39" s="795"/>
      <c r="G39" s="2884"/>
      <c r="H39" s="2884"/>
    </row>
    <row r="40" spans="1:8">
      <c r="A40" s="2884"/>
      <c r="B40" s="2883"/>
      <c r="C40" s="795"/>
      <c r="D40" s="795"/>
      <c r="E40" s="795"/>
      <c r="F40" s="795"/>
      <c r="G40" s="2884"/>
      <c r="H40" s="2884"/>
    </row>
    <row r="41" spans="1:8">
      <c r="A41" s="2884"/>
      <c r="B41" s="2883"/>
      <c r="C41" s="795"/>
      <c r="D41" s="795"/>
      <c r="E41" s="795"/>
      <c r="F41" s="795"/>
      <c r="G41" s="2884"/>
      <c r="H41" s="2884"/>
    </row>
    <row r="42" spans="1:8">
      <c r="A42" s="2884"/>
      <c r="B42" s="2883"/>
      <c r="C42" s="795"/>
      <c r="D42" s="795"/>
      <c r="E42" s="795"/>
      <c r="F42" s="795"/>
      <c r="G42" s="2884"/>
      <c r="H42" s="2884"/>
    </row>
    <row r="43" spans="1:8">
      <c r="A43" s="2884"/>
      <c r="B43" s="2883"/>
      <c r="C43" s="795"/>
      <c r="D43" s="795"/>
      <c r="E43" s="795"/>
      <c r="F43" s="795"/>
      <c r="G43" s="2884"/>
      <c r="H43" s="2884"/>
    </row>
    <row r="44" spans="1:8">
      <c r="A44" s="2884"/>
      <c r="B44" s="2883"/>
      <c r="C44" s="795"/>
      <c r="D44" s="795"/>
      <c r="E44" s="795"/>
      <c r="F44" s="795"/>
      <c r="G44" s="2884"/>
      <c r="H44" s="2884"/>
    </row>
    <row r="45" spans="1:8">
      <c r="A45" s="2884"/>
      <c r="B45" s="2883"/>
      <c r="C45" s="795"/>
      <c r="D45" s="795"/>
      <c r="E45" s="795"/>
      <c r="F45" s="795"/>
      <c r="G45" s="2884"/>
      <c r="H45" s="2884"/>
    </row>
    <row r="46" spans="1:8">
      <c r="A46" s="2884"/>
      <c r="B46" s="2883"/>
      <c r="C46" s="795"/>
      <c r="D46" s="795"/>
      <c r="E46" s="795"/>
      <c r="F46" s="795"/>
      <c r="G46" s="2884"/>
      <c r="H46" s="2884"/>
    </row>
    <row r="47" spans="1:8">
      <c r="A47" s="2884"/>
      <c r="B47" s="2883"/>
      <c r="C47" s="795"/>
      <c r="D47" s="795"/>
      <c r="E47" s="795"/>
      <c r="F47" s="795"/>
      <c r="G47" s="2884"/>
      <c r="H47" s="2884"/>
    </row>
    <row r="48" spans="1:8">
      <c r="A48" s="2884"/>
      <c r="B48" s="2883"/>
      <c r="C48" s="795"/>
      <c r="D48" s="795"/>
      <c r="E48" s="795"/>
      <c r="F48" s="795"/>
      <c r="G48" s="2884"/>
      <c r="H48" s="2884"/>
    </row>
    <row r="49" spans="1:8">
      <c r="A49" s="2884"/>
      <c r="B49" s="2883"/>
      <c r="C49" s="795"/>
      <c r="D49" s="795"/>
      <c r="E49" s="795"/>
      <c r="F49" s="795"/>
      <c r="G49" s="2884"/>
      <c r="H49" s="2884"/>
    </row>
    <row r="50" spans="1:8">
      <c r="A50" s="2884"/>
      <c r="B50" s="2883"/>
      <c r="C50" s="795"/>
      <c r="D50" s="795"/>
      <c r="E50" s="795"/>
      <c r="F50" s="795"/>
      <c r="G50" s="2884"/>
      <c r="H50" s="2884"/>
    </row>
    <row r="51" spans="1:8">
      <c r="A51" s="2884"/>
      <c r="B51" s="2883"/>
      <c r="C51" s="2884"/>
      <c r="D51" s="2884"/>
      <c r="E51" s="2884"/>
      <c r="F51" s="2884"/>
      <c r="G51" s="2884"/>
      <c r="H51" s="2884"/>
    </row>
    <row r="52" spans="1:8">
      <c r="A52" s="2884"/>
      <c r="B52" s="2883"/>
      <c r="C52" s="2884"/>
      <c r="D52" s="2884"/>
      <c r="E52" s="2884"/>
      <c r="F52" s="2884"/>
      <c r="G52" s="2884"/>
      <c r="H52" s="2884"/>
    </row>
    <row r="53" spans="1:8">
      <c r="A53" s="2884"/>
      <c r="B53" s="2883"/>
      <c r="C53" s="2884"/>
      <c r="D53" s="2884"/>
      <c r="E53" s="2884"/>
      <c r="F53" s="2884"/>
      <c r="G53" s="2884"/>
      <c r="H53" s="2884"/>
    </row>
    <row r="54" spans="1:8">
      <c r="A54" s="2884"/>
      <c r="B54" s="2883"/>
      <c r="C54" s="2884"/>
      <c r="D54" s="2884"/>
      <c r="E54" s="2884"/>
      <c r="F54" s="2884"/>
      <c r="G54" s="2884"/>
      <c r="H54" s="2884"/>
    </row>
    <row r="55" spans="1:8">
      <c r="A55" s="2884"/>
      <c r="B55" s="2883"/>
      <c r="C55" s="2884"/>
      <c r="D55" s="2884"/>
      <c r="E55" s="2884"/>
      <c r="F55" s="2884"/>
      <c r="G55" s="2884"/>
      <c r="H55" s="2884"/>
    </row>
    <row r="56" spans="1:8">
      <c r="A56" s="2884"/>
      <c r="B56" s="2883"/>
      <c r="C56" s="2884"/>
      <c r="D56" s="2884"/>
      <c r="E56" s="2884"/>
      <c r="F56" s="2884"/>
      <c r="G56" s="2884"/>
      <c r="H56" s="2884"/>
    </row>
    <row r="57" spans="1:8">
      <c r="A57" s="2884"/>
      <c r="B57" s="2883"/>
      <c r="C57" s="2884"/>
      <c r="D57" s="2884"/>
      <c r="E57" s="2884"/>
      <c r="F57" s="2884"/>
      <c r="G57" s="2884"/>
      <c r="H57" s="2884"/>
    </row>
    <row r="58" spans="1:8">
      <c r="A58" s="2884"/>
      <c r="B58" s="2883"/>
      <c r="C58" s="2884"/>
      <c r="D58" s="2884"/>
      <c r="E58" s="2884"/>
      <c r="F58" s="2884"/>
      <c r="G58" s="2884"/>
      <c r="H58" s="2884"/>
    </row>
    <row r="59" spans="1:8">
      <c r="A59" s="2884"/>
      <c r="B59" s="2883"/>
      <c r="C59" s="2884"/>
      <c r="D59" s="2884"/>
      <c r="E59" s="2884"/>
      <c r="F59" s="2884"/>
      <c r="G59" s="2884"/>
      <c r="H59" s="2884"/>
    </row>
    <row r="60" spans="1:8">
      <c r="A60" s="2884"/>
      <c r="B60" s="2883"/>
      <c r="C60" s="2884"/>
      <c r="D60" s="2884"/>
      <c r="E60" s="2884"/>
      <c r="F60" s="2884"/>
      <c r="G60" s="2884"/>
      <c r="H60" s="2884"/>
    </row>
    <row r="61" spans="1:8">
      <c r="A61" s="2884"/>
      <c r="B61" s="2883"/>
      <c r="C61" s="2884"/>
      <c r="D61" s="2884"/>
      <c r="E61" s="2884"/>
      <c r="F61" s="2884"/>
      <c r="G61" s="2884"/>
      <c r="H61" s="2884"/>
    </row>
    <row r="62" spans="1:8">
      <c r="A62" s="2884"/>
      <c r="B62" s="2883"/>
      <c r="C62" s="2884"/>
      <c r="D62" s="2884"/>
      <c r="E62" s="2884"/>
      <c r="F62" s="2884"/>
      <c r="G62" s="2884"/>
      <c r="H62" s="2884"/>
    </row>
    <row r="63" spans="1:8">
      <c r="A63" s="2884"/>
      <c r="B63" s="2883"/>
      <c r="C63" s="2884"/>
      <c r="D63" s="2884"/>
      <c r="E63" s="2884"/>
      <c r="F63" s="2884"/>
      <c r="G63" s="2884"/>
      <c r="H63" s="2884"/>
    </row>
    <row r="64" spans="1:8">
      <c r="A64" s="2884"/>
      <c r="B64" s="2883"/>
      <c r="C64" s="2884"/>
      <c r="D64" s="2884"/>
      <c r="E64" s="2884"/>
      <c r="F64" s="2884"/>
      <c r="G64" s="2884"/>
      <c r="H64" s="2884"/>
    </row>
    <row r="65" spans="1:8">
      <c r="A65" s="2884"/>
      <c r="B65" s="2883"/>
      <c r="C65" s="2884"/>
      <c r="D65" s="2884"/>
      <c r="E65" s="2884"/>
      <c r="F65" s="2884"/>
      <c r="G65" s="2884"/>
      <c r="H65" s="2884"/>
    </row>
    <row r="66" spans="1:8">
      <c r="A66" s="2884"/>
      <c r="B66" s="2883"/>
      <c r="C66" s="2884"/>
      <c r="D66" s="2884"/>
      <c r="E66" s="2884"/>
      <c r="F66" s="2884"/>
      <c r="G66" s="2884"/>
      <c r="H66" s="2884"/>
    </row>
    <row r="67" spans="1:8">
      <c r="A67" s="2884"/>
      <c r="B67" s="2883"/>
      <c r="C67" s="2884"/>
      <c r="D67" s="2884"/>
      <c r="E67" s="2884"/>
      <c r="F67" s="2884"/>
      <c r="G67" s="2884"/>
      <c r="H67" s="2884"/>
    </row>
    <row r="68" spans="1:8">
      <c r="A68" s="2884"/>
      <c r="B68" s="2883"/>
      <c r="C68" s="2884"/>
      <c r="D68" s="2884"/>
      <c r="E68" s="2884"/>
      <c r="F68" s="2884"/>
      <c r="G68" s="2884"/>
      <c r="H68" s="2884"/>
    </row>
    <row r="69" spans="1:8">
      <c r="A69" s="2884"/>
      <c r="B69" s="2883"/>
      <c r="C69" s="2884"/>
      <c r="D69" s="2884"/>
      <c r="E69" s="2884"/>
      <c r="F69" s="2884"/>
      <c r="G69" s="2884"/>
      <c r="H69" s="2884"/>
    </row>
    <row r="70" spans="1:8">
      <c r="A70" s="2884"/>
      <c r="B70" s="2883"/>
      <c r="C70" s="2884"/>
      <c r="D70" s="2884"/>
      <c r="E70" s="2884"/>
      <c r="F70" s="2884"/>
      <c r="G70" s="2884"/>
      <c r="H70" s="2884"/>
    </row>
    <row r="71" spans="1:8">
      <c r="A71" s="2884"/>
      <c r="B71" s="2883"/>
      <c r="C71" s="2884"/>
      <c r="D71" s="2884"/>
      <c r="E71" s="2884"/>
      <c r="F71" s="2884"/>
      <c r="G71" s="2884"/>
      <c r="H71" s="2884"/>
    </row>
    <row r="72" spans="1:8">
      <c r="A72" s="2884"/>
      <c r="B72" s="2883"/>
      <c r="C72" s="2884"/>
      <c r="D72" s="2884"/>
      <c r="E72" s="2884"/>
      <c r="F72" s="2884"/>
      <c r="G72" s="2884"/>
      <c r="H72" s="2884"/>
    </row>
    <row r="73" spans="1:8">
      <c r="A73" s="2884"/>
      <c r="B73" s="2883"/>
      <c r="C73" s="2884"/>
      <c r="D73" s="2884"/>
      <c r="E73" s="2884"/>
      <c r="F73" s="2884"/>
      <c r="G73" s="2884"/>
      <c r="H73" s="2884"/>
    </row>
    <row r="74" spans="1:8">
      <c r="A74" s="2884"/>
      <c r="B74" s="2883"/>
      <c r="C74" s="2884"/>
      <c r="D74" s="2884"/>
      <c r="E74" s="2884"/>
      <c r="F74" s="2884"/>
      <c r="G74" s="2884"/>
      <c r="H74" s="2884"/>
    </row>
    <row r="75" spans="1:8">
      <c r="A75" s="2884"/>
      <c r="B75" s="2883"/>
      <c r="C75" s="2884"/>
      <c r="D75" s="2884"/>
      <c r="E75" s="2884"/>
      <c r="F75" s="2884"/>
      <c r="G75" s="2884"/>
      <c r="H75" s="2884"/>
    </row>
    <row r="76" spans="1:8">
      <c r="A76" s="2884"/>
      <c r="B76" s="2883"/>
      <c r="C76" s="2884"/>
      <c r="D76" s="2884"/>
      <c r="E76" s="2884"/>
      <c r="F76" s="2884"/>
      <c r="G76" s="2884"/>
      <c r="H76" s="2884"/>
    </row>
  </sheetData>
  <mergeCells count="2">
    <mergeCell ref="A1:G1"/>
    <mergeCell ref="A2:G2"/>
  </mergeCells>
  <printOptions horizontalCentered="1" verticalCentered="1"/>
  <pageMargins left="0.7" right="0.7" top="1" bottom="1" header="0.5" footer="0.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DCAE8-5F57-47B2-B55E-3FFFF376275B}">
  <dimension ref="A1:D18"/>
  <sheetViews>
    <sheetView zoomScaleNormal="100" workbookViewId="0">
      <selection activeCell="A29" sqref="A29"/>
    </sheetView>
  </sheetViews>
  <sheetFormatPr defaultColWidth="8.7109375" defaultRowHeight="25.15" customHeight="1"/>
  <cols>
    <col min="1" max="1" width="39.5703125" style="2" customWidth="1"/>
    <col min="2" max="2" width="16.42578125" style="45" customWidth="1"/>
    <col min="3" max="3" width="23.140625" style="2" customWidth="1"/>
    <col min="4" max="4" width="8.7109375" style="2" hidden="1" customWidth="1"/>
    <col min="5" max="16384" width="8.7109375" style="2"/>
  </cols>
  <sheetData>
    <row r="1" spans="1:3" ht="25.15" customHeight="1">
      <c r="A1" s="4536" t="s">
        <v>170</v>
      </c>
      <c r="B1" s="4536"/>
      <c r="C1" s="4536"/>
    </row>
    <row r="2" spans="1:3" ht="25.15" customHeight="1">
      <c r="A2" s="4485" t="s">
        <v>171</v>
      </c>
      <c r="B2" s="4485"/>
      <c r="C2" s="4485"/>
    </row>
    <row r="3" spans="1:3" ht="25.15" customHeight="1" thickBot="1">
      <c r="A3" s="70" t="s">
        <v>172</v>
      </c>
      <c r="B3" s="71"/>
      <c r="C3" s="72" t="s">
        <v>173</v>
      </c>
    </row>
    <row r="4" spans="1:3" ht="25.15" customHeight="1">
      <c r="A4" s="4498" t="s">
        <v>174</v>
      </c>
      <c r="B4" s="4499"/>
      <c r="C4" s="73" t="s">
        <v>7</v>
      </c>
    </row>
    <row r="5" spans="1:3" ht="25.15" customHeight="1">
      <c r="A5" s="133" t="s">
        <v>175</v>
      </c>
      <c r="B5" s="4530">
        <v>98.1</v>
      </c>
      <c r="C5" s="4532">
        <v>2014</v>
      </c>
    </row>
    <row r="6" spans="1:3" ht="25.15" customHeight="1">
      <c r="A6" s="134" t="s">
        <v>176</v>
      </c>
      <c r="B6" s="4531"/>
      <c r="C6" s="4533"/>
    </row>
    <row r="7" spans="1:3" ht="25.15" customHeight="1">
      <c r="A7" s="74" t="s">
        <v>177</v>
      </c>
      <c r="B7" s="4530">
        <v>98.1</v>
      </c>
      <c r="C7" s="4532">
        <v>2014</v>
      </c>
    </row>
    <row r="8" spans="1:3" ht="25.15" customHeight="1">
      <c r="A8" s="75" t="s">
        <v>178</v>
      </c>
      <c r="B8" s="4531"/>
      <c r="C8" s="4533"/>
    </row>
    <row r="9" spans="1:3" ht="25.15" customHeight="1">
      <c r="A9" s="74" t="s">
        <v>179</v>
      </c>
      <c r="B9" s="4530">
        <v>98</v>
      </c>
      <c r="C9" s="4532">
        <v>2014</v>
      </c>
    </row>
    <row r="10" spans="1:3" ht="25.15" customHeight="1">
      <c r="A10" s="75" t="s">
        <v>180</v>
      </c>
      <c r="B10" s="4531"/>
      <c r="C10" s="4533"/>
    </row>
    <row r="11" spans="1:3" ht="25.15" customHeight="1">
      <c r="A11" s="74" t="s">
        <v>181</v>
      </c>
      <c r="B11" s="4492">
        <v>97.1</v>
      </c>
      <c r="C11" s="4532">
        <v>2014</v>
      </c>
    </row>
    <row r="12" spans="1:3" ht="25.15" customHeight="1">
      <c r="A12" s="75" t="s">
        <v>182</v>
      </c>
      <c r="B12" s="4493"/>
      <c r="C12" s="4533"/>
    </row>
    <row r="13" spans="1:3" ht="25.15" customHeight="1">
      <c r="A13" s="74" t="s">
        <v>183</v>
      </c>
      <c r="B13" s="4530">
        <v>98</v>
      </c>
      <c r="C13" s="4532">
        <v>2014</v>
      </c>
    </row>
    <row r="14" spans="1:3" ht="25.15" customHeight="1" thickBot="1">
      <c r="A14" s="135" t="s">
        <v>184</v>
      </c>
      <c r="B14" s="4534"/>
      <c r="C14" s="4535"/>
    </row>
    <row r="15" spans="1:3" ht="16.899999999999999" customHeight="1">
      <c r="A15" s="4528" t="s">
        <v>185</v>
      </c>
      <c r="B15" s="4528"/>
      <c r="C15" s="4528"/>
    </row>
    <row r="16" spans="1:3" ht="16.899999999999999" customHeight="1">
      <c r="A16" s="4529" t="s">
        <v>186</v>
      </c>
      <c r="B16" s="4529"/>
      <c r="C16" s="4529"/>
    </row>
    <row r="17" spans="1:3" ht="16.899999999999999" customHeight="1">
      <c r="A17" s="4528" t="s">
        <v>187</v>
      </c>
      <c r="B17" s="4528"/>
      <c r="C17" s="4528"/>
    </row>
    <row r="18" spans="1:3" ht="16.899999999999999" customHeight="1">
      <c r="A18" s="4529" t="s">
        <v>188</v>
      </c>
      <c r="B18" s="4529"/>
      <c r="C18" s="4529"/>
    </row>
  </sheetData>
  <mergeCells count="17">
    <mergeCell ref="B7:B8"/>
    <mergeCell ref="C7:C8"/>
    <mergeCell ref="A1:C1"/>
    <mergeCell ref="A2:C2"/>
    <mergeCell ref="A4:B4"/>
    <mergeCell ref="B5:B6"/>
    <mergeCell ref="C5:C6"/>
    <mergeCell ref="A15:C15"/>
    <mergeCell ref="A16:C16"/>
    <mergeCell ref="A17:C17"/>
    <mergeCell ref="A18:C18"/>
    <mergeCell ref="B9:B10"/>
    <mergeCell ref="C9:C10"/>
    <mergeCell ref="B11:B12"/>
    <mergeCell ref="C11:C12"/>
    <mergeCell ref="B13:B14"/>
    <mergeCell ref="C13:C14"/>
  </mergeCells>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BDC4-C273-42DA-B703-1EFFAC9639DE}">
  <dimension ref="A1:I25"/>
  <sheetViews>
    <sheetView showGridLines="0" zoomScaleNormal="100" workbookViewId="0">
      <selection activeCell="G18" sqref="G18"/>
    </sheetView>
  </sheetViews>
  <sheetFormatPr defaultColWidth="8.85546875" defaultRowHeight="15.75"/>
  <cols>
    <col min="1" max="1" width="43.7109375" style="1369" customWidth="1"/>
    <col min="2" max="6" width="13.7109375" style="1301" customWidth="1"/>
    <col min="7" max="7" width="8.85546875" style="1301"/>
    <col min="8" max="8" width="9" style="1301" bestFit="1" customWidth="1"/>
    <col min="9" max="256" width="8.85546875" style="1301"/>
    <col min="257" max="257" width="43.7109375" style="1301" customWidth="1"/>
    <col min="258" max="262" width="13.7109375" style="1301" customWidth="1"/>
    <col min="263" max="263" width="8.85546875" style="1301"/>
    <col min="264" max="264" width="9" style="1301" bestFit="1" customWidth="1"/>
    <col min="265" max="512" width="8.85546875" style="1301"/>
    <col min="513" max="513" width="43.7109375" style="1301" customWidth="1"/>
    <col min="514" max="518" width="13.7109375" style="1301" customWidth="1"/>
    <col min="519" max="519" width="8.85546875" style="1301"/>
    <col min="520" max="520" width="9" style="1301" bestFit="1" customWidth="1"/>
    <col min="521" max="768" width="8.85546875" style="1301"/>
    <col min="769" max="769" width="43.7109375" style="1301" customWidth="1"/>
    <col min="770" max="774" width="13.7109375" style="1301" customWidth="1"/>
    <col min="775" max="775" width="8.85546875" style="1301"/>
    <col min="776" max="776" width="9" style="1301" bestFit="1" customWidth="1"/>
    <col min="777" max="1024" width="8.85546875" style="1301"/>
    <col min="1025" max="1025" width="43.7109375" style="1301" customWidth="1"/>
    <col min="1026" max="1030" width="13.7109375" style="1301" customWidth="1"/>
    <col min="1031" max="1031" width="8.85546875" style="1301"/>
    <col min="1032" max="1032" width="9" style="1301" bestFit="1" customWidth="1"/>
    <col min="1033" max="1280" width="8.85546875" style="1301"/>
    <col min="1281" max="1281" width="43.7109375" style="1301" customWidth="1"/>
    <col min="1282" max="1286" width="13.7109375" style="1301" customWidth="1"/>
    <col min="1287" max="1287" width="8.85546875" style="1301"/>
    <col min="1288" max="1288" width="9" style="1301" bestFit="1" customWidth="1"/>
    <col min="1289" max="1536" width="8.85546875" style="1301"/>
    <col min="1537" max="1537" width="43.7109375" style="1301" customWidth="1"/>
    <col min="1538" max="1542" width="13.7109375" style="1301" customWidth="1"/>
    <col min="1543" max="1543" width="8.85546875" style="1301"/>
    <col min="1544" max="1544" width="9" style="1301" bestFit="1" customWidth="1"/>
    <col min="1545" max="1792" width="8.85546875" style="1301"/>
    <col min="1793" max="1793" width="43.7109375" style="1301" customWidth="1"/>
    <col min="1794" max="1798" width="13.7109375" style="1301" customWidth="1"/>
    <col min="1799" max="1799" width="8.85546875" style="1301"/>
    <col min="1800" max="1800" width="9" style="1301" bestFit="1" customWidth="1"/>
    <col min="1801" max="2048" width="8.85546875" style="1301"/>
    <col min="2049" max="2049" width="43.7109375" style="1301" customWidth="1"/>
    <col min="2050" max="2054" width="13.7109375" style="1301" customWidth="1"/>
    <col min="2055" max="2055" width="8.85546875" style="1301"/>
    <col min="2056" max="2056" width="9" style="1301" bestFit="1" customWidth="1"/>
    <col min="2057" max="2304" width="8.85546875" style="1301"/>
    <col min="2305" max="2305" width="43.7109375" style="1301" customWidth="1"/>
    <col min="2306" max="2310" width="13.7109375" style="1301" customWidth="1"/>
    <col min="2311" max="2311" width="8.85546875" style="1301"/>
    <col min="2312" max="2312" width="9" style="1301" bestFit="1" customWidth="1"/>
    <col min="2313" max="2560" width="8.85546875" style="1301"/>
    <col min="2561" max="2561" width="43.7109375" style="1301" customWidth="1"/>
    <col min="2562" max="2566" width="13.7109375" style="1301" customWidth="1"/>
    <col min="2567" max="2567" width="8.85546875" style="1301"/>
    <col min="2568" max="2568" width="9" style="1301" bestFit="1" customWidth="1"/>
    <col min="2569" max="2816" width="8.85546875" style="1301"/>
    <col min="2817" max="2817" width="43.7109375" style="1301" customWidth="1"/>
    <col min="2818" max="2822" width="13.7109375" style="1301" customWidth="1"/>
    <col min="2823" max="2823" width="8.85546875" style="1301"/>
    <col min="2824" max="2824" width="9" style="1301" bestFit="1" customWidth="1"/>
    <col min="2825" max="3072" width="8.85546875" style="1301"/>
    <col min="3073" max="3073" width="43.7109375" style="1301" customWidth="1"/>
    <col min="3074" max="3078" width="13.7109375" style="1301" customWidth="1"/>
    <col min="3079" max="3079" width="8.85546875" style="1301"/>
    <col min="3080" max="3080" width="9" style="1301" bestFit="1" customWidth="1"/>
    <col min="3081" max="3328" width="8.85546875" style="1301"/>
    <col min="3329" max="3329" width="43.7109375" style="1301" customWidth="1"/>
    <col min="3330" max="3334" width="13.7109375" style="1301" customWidth="1"/>
    <col min="3335" max="3335" width="8.85546875" style="1301"/>
    <col min="3336" max="3336" width="9" style="1301" bestFit="1" customWidth="1"/>
    <col min="3337" max="3584" width="8.85546875" style="1301"/>
    <col min="3585" max="3585" width="43.7109375" style="1301" customWidth="1"/>
    <col min="3586" max="3590" width="13.7109375" style="1301" customWidth="1"/>
    <col min="3591" max="3591" width="8.85546875" style="1301"/>
    <col min="3592" max="3592" width="9" style="1301" bestFit="1" customWidth="1"/>
    <col min="3593" max="3840" width="8.85546875" style="1301"/>
    <col min="3841" max="3841" width="43.7109375" style="1301" customWidth="1"/>
    <col min="3842" max="3846" width="13.7109375" style="1301" customWidth="1"/>
    <col min="3847" max="3847" width="8.85546875" style="1301"/>
    <col min="3848" max="3848" width="9" style="1301" bestFit="1" customWidth="1"/>
    <col min="3849" max="4096" width="8.85546875" style="1301"/>
    <col min="4097" max="4097" width="43.7109375" style="1301" customWidth="1"/>
    <col min="4098" max="4102" width="13.7109375" style="1301" customWidth="1"/>
    <col min="4103" max="4103" width="8.85546875" style="1301"/>
    <col min="4104" max="4104" width="9" style="1301" bestFit="1" customWidth="1"/>
    <col min="4105" max="4352" width="8.85546875" style="1301"/>
    <col min="4353" max="4353" width="43.7109375" style="1301" customWidth="1"/>
    <col min="4354" max="4358" width="13.7109375" style="1301" customWidth="1"/>
    <col min="4359" max="4359" width="8.85546875" style="1301"/>
    <col min="4360" max="4360" width="9" style="1301" bestFit="1" customWidth="1"/>
    <col min="4361" max="4608" width="8.85546875" style="1301"/>
    <col min="4609" max="4609" width="43.7109375" style="1301" customWidth="1"/>
    <col min="4610" max="4614" width="13.7109375" style="1301" customWidth="1"/>
    <col min="4615" max="4615" width="8.85546875" style="1301"/>
    <col min="4616" max="4616" width="9" style="1301" bestFit="1" customWidth="1"/>
    <col min="4617" max="4864" width="8.85546875" style="1301"/>
    <col min="4865" max="4865" width="43.7109375" style="1301" customWidth="1"/>
    <col min="4866" max="4870" width="13.7109375" style="1301" customWidth="1"/>
    <col min="4871" max="4871" width="8.85546875" style="1301"/>
    <col min="4872" max="4872" width="9" style="1301" bestFit="1" customWidth="1"/>
    <col min="4873" max="5120" width="8.85546875" style="1301"/>
    <col min="5121" max="5121" width="43.7109375" style="1301" customWidth="1"/>
    <col min="5122" max="5126" width="13.7109375" style="1301" customWidth="1"/>
    <col min="5127" max="5127" width="8.85546875" style="1301"/>
    <col min="5128" max="5128" width="9" style="1301" bestFit="1" customWidth="1"/>
    <col min="5129" max="5376" width="8.85546875" style="1301"/>
    <col min="5377" max="5377" width="43.7109375" style="1301" customWidth="1"/>
    <col min="5378" max="5382" width="13.7109375" style="1301" customWidth="1"/>
    <col min="5383" max="5383" width="8.85546875" style="1301"/>
    <col min="5384" max="5384" width="9" style="1301" bestFit="1" customWidth="1"/>
    <col min="5385" max="5632" width="8.85546875" style="1301"/>
    <col min="5633" max="5633" width="43.7109375" style="1301" customWidth="1"/>
    <col min="5634" max="5638" width="13.7109375" style="1301" customWidth="1"/>
    <col min="5639" max="5639" width="8.85546875" style="1301"/>
    <col min="5640" max="5640" width="9" style="1301" bestFit="1" customWidth="1"/>
    <col min="5641" max="5888" width="8.85546875" style="1301"/>
    <col min="5889" max="5889" width="43.7109375" style="1301" customWidth="1"/>
    <col min="5890" max="5894" width="13.7109375" style="1301" customWidth="1"/>
    <col min="5895" max="5895" width="8.85546875" style="1301"/>
    <col min="5896" max="5896" width="9" style="1301" bestFit="1" customWidth="1"/>
    <col min="5897" max="6144" width="8.85546875" style="1301"/>
    <col min="6145" max="6145" width="43.7109375" style="1301" customWidth="1"/>
    <col min="6146" max="6150" width="13.7109375" style="1301" customWidth="1"/>
    <col min="6151" max="6151" width="8.85546875" style="1301"/>
    <col min="6152" max="6152" width="9" style="1301" bestFit="1" customWidth="1"/>
    <col min="6153" max="6400" width="8.85546875" style="1301"/>
    <col min="6401" max="6401" width="43.7109375" style="1301" customWidth="1"/>
    <col min="6402" max="6406" width="13.7109375" style="1301" customWidth="1"/>
    <col min="6407" max="6407" width="8.85546875" style="1301"/>
    <col min="6408" max="6408" width="9" style="1301" bestFit="1" customWidth="1"/>
    <col min="6409" max="6656" width="8.85546875" style="1301"/>
    <col min="6657" max="6657" width="43.7109375" style="1301" customWidth="1"/>
    <col min="6658" max="6662" width="13.7109375" style="1301" customWidth="1"/>
    <col min="6663" max="6663" width="8.85546875" style="1301"/>
    <col min="6664" max="6664" width="9" style="1301" bestFit="1" customWidth="1"/>
    <col min="6665" max="6912" width="8.85546875" style="1301"/>
    <col min="6913" max="6913" width="43.7109375" style="1301" customWidth="1"/>
    <col min="6914" max="6918" width="13.7109375" style="1301" customWidth="1"/>
    <col min="6919" max="6919" width="8.85546875" style="1301"/>
    <col min="6920" max="6920" width="9" style="1301" bestFit="1" customWidth="1"/>
    <col min="6921" max="7168" width="8.85546875" style="1301"/>
    <col min="7169" max="7169" width="43.7109375" style="1301" customWidth="1"/>
    <col min="7170" max="7174" width="13.7109375" style="1301" customWidth="1"/>
    <col min="7175" max="7175" width="8.85546875" style="1301"/>
    <col min="7176" max="7176" width="9" style="1301" bestFit="1" customWidth="1"/>
    <col min="7177" max="7424" width="8.85546875" style="1301"/>
    <col min="7425" max="7425" width="43.7109375" style="1301" customWidth="1"/>
    <col min="7426" max="7430" width="13.7109375" style="1301" customWidth="1"/>
    <col min="7431" max="7431" width="8.85546875" style="1301"/>
    <col min="7432" max="7432" width="9" style="1301" bestFit="1" customWidth="1"/>
    <col min="7433" max="7680" width="8.85546875" style="1301"/>
    <col min="7681" max="7681" width="43.7109375" style="1301" customWidth="1"/>
    <col min="7682" max="7686" width="13.7109375" style="1301" customWidth="1"/>
    <col min="7687" max="7687" width="8.85546875" style="1301"/>
    <col min="7688" max="7688" width="9" style="1301" bestFit="1" customWidth="1"/>
    <col min="7689" max="7936" width="8.85546875" style="1301"/>
    <col min="7937" max="7937" width="43.7109375" style="1301" customWidth="1"/>
    <col min="7938" max="7942" width="13.7109375" style="1301" customWidth="1"/>
    <col min="7943" max="7943" width="8.85546875" style="1301"/>
    <col min="7944" max="7944" width="9" style="1301" bestFit="1" customWidth="1"/>
    <col min="7945" max="8192" width="8.85546875" style="1301"/>
    <col min="8193" max="8193" width="43.7109375" style="1301" customWidth="1"/>
    <col min="8194" max="8198" width="13.7109375" style="1301" customWidth="1"/>
    <col min="8199" max="8199" width="8.85546875" style="1301"/>
    <col min="8200" max="8200" width="9" style="1301" bestFit="1" customWidth="1"/>
    <col min="8201" max="8448" width="8.85546875" style="1301"/>
    <col min="8449" max="8449" width="43.7109375" style="1301" customWidth="1"/>
    <col min="8450" max="8454" width="13.7109375" style="1301" customWidth="1"/>
    <col min="8455" max="8455" width="8.85546875" style="1301"/>
    <col min="8456" max="8456" width="9" style="1301" bestFit="1" customWidth="1"/>
    <col min="8457" max="8704" width="8.85546875" style="1301"/>
    <col min="8705" max="8705" width="43.7109375" style="1301" customWidth="1"/>
    <col min="8706" max="8710" width="13.7109375" style="1301" customWidth="1"/>
    <col min="8711" max="8711" width="8.85546875" style="1301"/>
    <col min="8712" max="8712" width="9" style="1301" bestFit="1" customWidth="1"/>
    <col min="8713" max="8960" width="8.85546875" style="1301"/>
    <col min="8961" max="8961" width="43.7109375" style="1301" customWidth="1"/>
    <col min="8962" max="8966" width="13.7109375" style="1301" customWidth="1"/>
    <col min="8967" max="8967" width="8.85546875" style="1301"/>
    <col min="8968" max="8968" width="9" style="1301" bestFit="1" customWidth="1"/>
    <col min="8969" max="9216" width="8.85546875" style="1301"/>
    <col min="9217" max="9217" width="43.7109375" style="1301" customWidth="1"/>
    <col min="9218" max="9222" width="13.7109375" style="1301" customWidth="1"/>
    <col min="9223" max="9223" width="8.85546875" style="1301"/>
    <col min="9224" max="9224" width="9" style="1301" bestFit="1" customWidth="1"/>
    <col min="9225" max="9472" width="8.85546875" style="1301"/>
    <col min="9473" max="9473" width="43.7109375" style="1301" customWidth="1"/>
    <col min="9474" max="9478" width="13.7109375" style="1301" customWidth="1"/>
    <col min="9479" max="9479" width="8.85546875" style="1301"/>
    <col min="9480" max="9480" width="9" style="1301" bestFit="1" customWidth="1"/>
    <col min="9481" max="9728" width="8.85546875" style="1301"/>
    <col min="9729" max="9729" width="43.7109375" style="1301" customWidth="1"/>
    <col min="9730" max="9734" width="13.7109375" style="1301" customWidth="1"/>
    <col min="9735" max="9735" width="8.85546875" style="1301"/>
    <col min="9736" max="9736" width="9" style="1301" bestFit="1" customWidth="1"/>
    <col min="9737" max="9984" width="8.85546875" style="1301"/>
    <col min="9985" max="9985" width="43.7109375" style="1301" customWidth="1"/>
    <col min="9986" max="9990" width="13.7109375" style="1301" customWidth="1"/>
    <col min="9991" max="9991" width="8.85546875" style="1301"/>
    <col min="9992" max="9992" width="9" style="1301" bestFit="1" customWidth="1"/>
    <col min="9993" max="10240" width="8.85546875" style="1301"/>
    <col min="10241" max="10241" width="43.7109375" style="1301" customWidth="1"/>
    <col min="10242" max="10246" width="13.7109375" style="1301" customWidth="1"/>
    <col min="10247" max="10247" width="8.85546875" style="1301"/>
    <col min="10248" max="10248" width="9" style="1301" bestFit="1" customWidth="1"/>
    <col min="10249" max="10496" width="8.85546875" style="1301"/>
    <col min="10497" max="10497" width="43.7109375" style="1301" customWidth="1"/>
    <col min="10498" max="10502" width="13.7109375" style="1301" customWidth="1"/>
    <col min="10503" max="10503" width="8.85546875" style="1301"/>
    <col min="10504" max="10504" width="9" style="1301" bestFit="1" customWidth="1"/>
    <col min="10505" max="10752" width="8.85546875" style="1301"/>
    <col min="10753" max="10753" width="43.7109375" style="1301" customWidth="1"/>
    <col min="10754" max="10758" width="13.7109375" style="1301" customWidth="1"/>
    <col min="10759" max="10759" width="8.85546875" style="1301"/>
    <col min="10760" max="10760" width="9" style="1301" bestFit="1" customWidth="1"/>
    <col min="10761" max="11008" width="8.85546875" style="1301"/>
    <col min="11009" max="11009" width="43.7109375" style="1301" customWidth="1"/>
    <col min="11010" max="11014" width="13.7109375" style="1301" customWidth="1"/>
    <col min="11015" max="11015" width="8.85546875" style="1301"/>
    <col min="11016" max="11016" width="9" style="1301" bestFit="1" customWidth="1"/>
    <col min="11017" max="11264" width="8.85546875" style="1301"/>
    <col min="11265" max="11265" width="43.7109375" style="1301" customWidth="1"/>
    <col min="11266" max="11270" width="13.7109375" style="1301" customWidth="1"/>
    <col min="11271" max="11271" width="8.85546875" style="1301"/>
    <col min="11272" max="11272" width="9" style="1301" bestFit="1" customWidth="1"/>
    <col min="11273" max="11520" width="8.85546875" style="1301"/>
    <col min="11521" max="11521" width="43.7109375" style="1301" customWidth="1"/>
    <col min="11522" max="11526" width="13.7109375" style="1301" customWidth="1"/>
    <col min="11527" max="11527" width="8.85546875" style="1301"/>
    <col min="11528" max="11528" width="9" style="1301" bestFit="1" customWidth="1"/>
    <col min="11529" max="11776" width="8.85546875" style="1301"/>
    <col min="11777" max="11777" width="43.7109375" style="1301" customWidth="1"/>
    <col min="11778" max="11782" width="13.7109375" style="1301" customWidth="1"/>
    <col min="11783" max="11783" width="8.85546875" style="1301"/>
    <col min="11784" max="11784" width="9" style="1301" bestFit="1" customWidth="1"/>
    <col min="11785" max="12032" width="8.85546875" style="1301"/>
    <col min="12033" max="12033" width="43.7109375" style="1301" customWidth="1"/>
    <col min="12034" max="12038" width="13.7109375" style="1301" customWidth="1"/>
    <col min="12039" max="12039" width="8.85546875" style="1301"/>
    <col min="12040" max="12040" width="9" style="1301" bestFit="1" customWidth="1"/>
    <col min="12041" max="12288" width="8.85546875" style="1301"/>
    <col min="12289" max="12289" width="43.7109375" style="1301" customWidth="1"/>
    <col min="12290" max="12294" width="13.7109375" style="1301" customWidth="1"/>
    <col min="12295" max="12295" width="8.85546875" style="1301"/>
    <col min="12296" max="12296" width="9" style="1301" bestFit="1" customWidth="1"/>
    <col min="12297" max="12544" width="8.85546875" style="1301"/>
    <col min="12545" max="12545" width="43.7109375" style="1301" customWidth="1"/>
    <col min="12546" max="12550" width="13.7109375" style="1301" customWidth="1"/>
    <col min="12551" max="12551" width="8.85546875" style="1301"/>
    <col min="12552" max="12552" width="9" style="1301" bestFit="1" customWidth="1"/>
    <col min="12553" max="12800" width="8.85546875" style="1301"/>
    <col min="12801" max="12801" width="43.7109375" style="1301" customWidth="1"/>
    <col min="12802" max="12806" width="13.7109375" style="1301" customWidth="1"/>
    <col min="12807" max="12807" width="8.85546875" style="1301"/>
    <col min="12808" max="12808" width="9" style="1301" bestFit="1" customWidth="1"/>
    <col min="12809" max="13056" width="8.85546875" style="1301"/>
    <col min="13057" max="13057" width="43.7109375" style="1301" customWidth="1"/>
    <col min="13058" max="13062" width="13.7109375" style="1301" customWidth="1"/>
    <col min="13063" max="13063" width="8.85546875" style="1301"/>
    <col min="13064" max="13064" width="9" style="1301" bestFit="1" customWidth="1"/>
    <col min="13065" max="13312" width="8.85546875" style="1301"/>
    <col min="13313" max="13313" width="43.7109375" style="1301" customWidth="1"/>
    <col min="13314" max="13318" width="13.7109375" style="1301" customWidth="1"/>
    <col min="13319" max="13319" width="8.85546875" style="1301"/>
    <col min="13320" max="13320" width="9" style="1301" bestFit="1" customWidth="1"/>
    <col min="13321" max="13568" width="8.85546875" style="1301"/>
    <col min="13569" max="13569" width="43.7109375" style="1301" customWidth="1"/>
    <col min="13570" max="13574" width="13.7109375" style="1301" customWidth="1"/>
    <col min="13575" max="13575" width="8.85546875" style="1301"/>
    <col min="13576" max="13576" width="9" style="1301" bestFit="1" customWidth="1"/>
    <col min="13577" max="13824" width="8.85546875" style="1301"/>
    <col min="13825" max="13825" width="43.7109375" style="1301" customWidth="1"/>
    <col min="13826" max="13830" width="13.7109375" style="1301" customWidth="1"/>
    <col min="13831" max="13831" width="8.85546875" style="1301"/>
    <col min="13832" max="13832" width="9" style="1301" bestFit="1" customWidth="1"/>
    <col min="13833" max="14080" width="8.85546875" style="1301"/>
    <col min="14081" max="14081" width="43.7109375" style="1301" customWidth="1"/>
    <col min="14082" max="14086" width="13.7109375" style="1301" customWidth="1"/>
    <col min="14087" max="14087" width="8.85546875" style="1301"/>
    <col min="14088" max="14088" width="9" style="1301" bestFit="1" customWidth="1"/>
    <col min="14089" max="14336" width="8.85546875" style="1301"/>
    <col min="14337" max="14337" width="43.7109375" style="1301" customWidth="1"/>
    <col min="14338" max="14342" width="13.7109375" style="1301" customWidth="1"/>
    <col min="14343" max="14343" width="8.85546875" style="1301"/>
    <col min="14344" max="14344" width="9" style="1301" bestFit="1" customWidth="1"/>
    <col min="14345" max="14592" width="8.85546875" style="1301"/>
    <col min="14593" max="14593" width="43.7109375" style="1301" customWidth="1"/>
    <col min="14594" max="14598" width="13.7109375" style="1301" customWidth="1"/>
    <col min="14599" max="14599" width="8.85546875" style="1301"/>
    <col min="14600" max="14600" width="9" style="1301" bestFit="1" customWidth="1"/>
    <col min="14601" max="14848" width="8.85546875" style="1301"/>
    <col min="14849" max="14849" width="43.7109375" style="1301" customWidth="1"/>
    <col min="14850" max="14854" width="13.7109375" style="1301" customWidth="1"/>
    <col min="14855" max="14855" width="8.85546875" style="1301"/>
    <col min="14856" max="14856" width="9" style="1301" bestFit="1" customWidth="1"/>
    <col min="14857" max="15104" width="8.85546875" style="1301"/>
    <col min="15105" max="15105" width="43.7109375" style="1301" customWidth="1"/>
    <col min="15106" max="15110" width="13.7109375" style="1301" customWidth="1"/>
    <col min="15111" max="15111" width="8.85546875" style="1301"/>
    <col min="15112" max="15112" width="9" style="1301" bestFit="1" customWidth="1"/>
    <col min="15113" max="15360" width="8.85546875" style="1301"/>
    <col min="15361" max="15361" width="43.7109375" style="1301" customWidth="1"/>
    <col min="15362" max="15366" width="13.7109375" style="1301" customWidth="1"/>
    <col min="15367" max="15367" width="8.85546875" style="1301"/>
    <col min="15368" max="15368" width="9" style="1301" bestFit="1" customWidth="1"/>
    <col min="15369" max="15616" width="8.85546875" style="1301"/>
    <col min="15617" max="15617" width="43.7109375" style="1301" customWidth="1"/>
    <col min="15618" max="15622" width="13.7109375" style="1301" customWidth="1"/>
    <col min="15623" max="15623" width="8.85546875" style="1301"/>
    <col min="15624" max="15624" width="9" style="1301" bestFit="1" customWidth="1"/>
    <col min="15625" max="15872" width="8.85546875" style="1301"/>
    <col min="15873" max="15873" width="43.7109375" style="1301" customWidth="1"/>
    <col min="15874" max="15878" width="13.7109375" style="1301" customWidth="1"/>
    <col min="15879" max="15879" width="8.85546875" style="1301"/>
    <col min="15880" max="15880" width="9" style="1301" bestFit="1" customWidth="1"/>
    <col min="15881" max="16128" width="8.85546875" style="1301"/>
    <col min="16129" max="16129" width="43.7109375" style="1301" customWidth="1"/>
    <col min="16130" max="16134" width="13.7109375" style="1301" customWidth="1"/>
    <col min="16135" max="16135" width="8.85546875" style="1301"/>
    <col min="16136" max="16136" width="9" style="1301" bestFit="1" customWidth="1"/>
    <col min="16137" max="16384" width="8.85546875" style="1301"/>
  </cols>
  <sheetData>
    <row r="1" spans="1:9" ht="18.75">
      <c r="A1" s="5264" t="s">
        <v>2479</v>
      </c>
      <c r="B1" s="5264"/>
      <c r="C1" s="5264"/>
      <c r="D1" s="5264"/>
      <c r="E1" s="5264"/>
      <c r="F1" s="5264"/>
    </row>
    <row r="2" spans="1:9" ht="18.75">
      <c r="A2" s="5264" t="s">
        <v>2480</v>
      </c>
      <c r="B2" s="5264"/>
      <c r="C2" s="5264"/>
      <c r="D2" s="5264"/>
      <c r="E2" s="5264"/>
      <c r="F2" s="5264"/>
    </row>
    <row r="3" spans="1:9" s="1369" customFormat="1">
      <c r="A3" s="5265" t="s">
        <v>2481</v>
      </c>
      <c r="B3" s="5265"/>
      <c r="C3" s="5265"/>
      <c r="D3" s="5265"/>
      <c r="E3" s="5265"/>
      <c r="F3" s="5265"/>
    </row>
    <row r="4" spans="1:9" s="1369" customFormat="1">
      <c r="A4" s="5265" t="s">
        <v>2482</v>
      </c>
      <c r="B4" s="5265"/>
      <c r="C4" s="5265"/>
      <c r="D4" s="5265"/>
      <c r="E4" s="5265"/>
      <c r="F4" s="5265"/>
    </row>
    <row r="5" spans="1:9" s="1369" customFormat="1">
      <c r="A5" s="1369" t="s">
        <v>2483</v>
      </c>
      <c r="F5" s="3032" t="s">
        <v>2484</v>
      </c>
    </row>
    <row r="6" spans="1:9" s="1369" customFormat="1" ht="35.1" customHeight="1">
      <c r="A6" s="3033" t="s">
        <v>2485</v>
      </c>
      <c r="B6" s="5266" t="s">
        <v>542</v>
      </c>
      <c r="C6" s="5266"/>
      <c r="D6" s="5266"/>
      <c r="E6" s="5267"/>
      <c r="F6" s="1488" t="s">
        <v>543</v>
      </c>
      <c r="H6" s="1301"/>
      <c r="I6" s="1301"/>
    </row>
    <row r="7" spans="1:9" ht="35.1" customHeight="1">
      <c r="A7" s="3034" t="s">
        <v>2486</v>
      </c>
      <c r="B7" s="3035">
        <v>1431</v>
      </c>
      <c r="C7" s="3035">
        <v>1432</v>
      </c>
      <c r="D7" s="3035">
        <v>1433</v>
      </c>
      <c r="E7" s="3035">
        <v>1434</v>
      </c>
      <c r="F7" s="3035">
        <v>1435</v>
      </c>
    </row>
    <row r="8" spans="1:9" ht="31.5" customHeight="1">
      <c r="A8" s="3036" t="s">
        <v>2487</v>
      </c>
      <c r="B8" s="3037">
        <v>66379180</v>
      </c>
      <c r="C8" s="3037">
        <v>65974919</v>
      </c>
      <c r="D8" s="3037">
        <v>65246686</v>
      </c>
      <c r="E8" s="3037">
        <v>64624699</v>
      </c>
      <c r="F8" s="3037">
        <v>63335235</v>
      </c>
      <c r="G8" s="2801"/>
    </row>
    <row r="9" spans="1:9" ht="31.5" customHeight="1">
      <c r="A9" s="3036" t="s">
        <v>2488</v>
      </c>
      <c r="B9" s="3038">
        <f>B8/B14*100</f>
        <v>51.066059472076745</v>
      </c>
      <c r="C9" s="3038">
        <f>C8/C14*100</f>
        <v>50.033252151580363</v>
      </c>
      <c r="D9" s="3038">
        <f>D8/D14*100</f>
        <v>48.552168151938666</v>
      </c>
      <c r="E9" s="3038">
        <f>E8/E14*100</f>
        <v>47.25338053355658</v>
      </c>
      <c r="F9" s="3038">
        <f>F8/F14*100</f>
        <v>47.171631917759136</v>
      </c>
    </row>
    <row r="10" spans="1:9" ht="31.5" customHeight="1">
      <c r="A10" s="3036" t="s">
        <v>2489</v>
      </c>
      <c r="B10" s="3037">
        <v>23117539</v>
      </c>
      <c r="C10" s="3037">
        <v>23152462</v>
      </c>
      <c r="D10" s="3037">
        <v>23497389</v>
      </c>
      <c r="E10" s="3037">
        <v>23362416</v>
      </c>
      <c r="F10" s="3037">
        <v>22776564</v>
      </c>
    </row>
    <row r="11" spans="1:9" ht="31.5" customHeight="1">
      <c r="A11" s="3036" t="s">
        <v>2488</v>
      </c>
      <c r="B11" s="3038">
        <f>B10/B14*100</f>
        <v>17.784516491798382</v>
      </c>
      <c r="C11" s="3038">
        <f>C10/C14*100</f>
        <v>17.558080960673593</v>
      </c>
      <c r="D11" s="3038">
        <f>D10/D14*100</f>
        <v>17.485166708076392</v>
      </c>
      <c r="E11" s="3038">
        <f>E10/E14*100</f>
        <v>17.082526503237574</v>
      </c>
      <c r="F11" s="3038">
        <f>F10/F14*100</f>
        <v>16.963822639314177</v>
      </c>
    </row>
    <row r="12" spans="1:9" ht="31.5" customHeight="1">
      <c r="A12" s="3036" t="s">
        <v>2490</v>
      </c>
      <c r="B12" s="3037">
        <v>40490166</v>
      </c>
      <c r="C12" s="3037">
        <v>42734763</v>
      </c>
      <c r="D12" s="3037">
        <v>45640626</v>
      </c>
      <c r="E12" s="3037">
        <v>48774950</v>
      </c>
      <c r="F12" s="3037">
        <v>48153717</v>
      </c>
    </row>
    <row r="13" spans="1:9" ht="31.5" customHeight="1">
      <c r="A13" s="3036" t="s">
        <v>2488</v>
      </c>
      <c r="B13" s="3038">
        <f>B12/B14*100</f>
        <v>31.149424036124874</v>
      </c>
      <c r="C13" s="3038">
        <f>C12/C14*100</f>
        <v>32.408666887746037</v>
      </c>
      <c r="D13" s="3038">
        <f>D12/D14*100</f>
        <v>33.962665139984942</v>
      </c>
      <c r="E13" s="3038">
        <f>E12/E14*100</f>
        <v>35.664092963205839</v>
      </c>
      <c r="F13" s="3038">
        <f>F12/F14*100</f>
        <v>35.864545442926691</v>
      </c>
    </row>
    <row r="14" spans="1:9" ht="31.5" customHeight="1">
      <c r="A14" s="3036" t="s">
        <v>2459</v>
      </c>
      <c r="B14" s="3037">
        <f>SUM(B8,B10,B12)</f>
        <v>129986885</v>
      </c>
      <c r="C14" s="3037">
        <f>SUM(C8,C10,C12)</f>
        <v>131862144</v>
      </c>
      <c r="D14" s="3037">
        <f>SUM(D8,D10,D12)</f>
        <v>134384701</v>
      </c>
      <c r="E14" s="3037">
        <f>SUM(E8,E10,E12)</f>
        <v>136762065</v>
      </c>
      <c r="F14" s="3037">
        <f>SUM(F8,F10,F12)</f>
        <v>134265516</v>
      </c>
    </row>
    <row r="15" spans="1:9" ht="30" customHeight="1">
      <c r="A15" s="3036" t="s">
        <v>2491</v>
      </c>
      <c r="B15" s="3038">
        <v>4.8</v>
      </c>
      <c r="C15" s="3038">
        <v>4.5999999999999996</v>
      </c>
      <c r="D15" s="3038">
        <v>4.5999999999999996</v>
      </c>
      <c r="E15" s="3038">
        <v>4.5999999999999996</v>
      </c>
      <c r="F15" s="3038">
        <v>4.4000000000000004</v>
      </c>
    </row>
    <row r="17" spans="2:6">
      <c r="B17" s="934"/>
      <c r="C17" s="934"/>
      <c r="D17" s="934"/>
      <c r="E17" s="934"/>
      <c r="F17" s="934"/>
    </row>
    <row r="18" spans="2:6">
      <c r="B18" s="934"/>
      <c r="C18" s="934"/>
      <c r="D18" s="934"/>
      <c r="E18" s="934"/>
    </row>
    <row r="19" spans="2:6">
      <c r="B19" s="934"/>
      <c r="C19" s="934"/>
      <c r="D19" s="934"/>
      <c r="E19" s="934"/>
      <c r="F19" s="934"/>
    </row>
    <row r="20" spans="2:6">
      <c r="B20" s="934"/>
      <c r="C20" s="934"/>
      <c r="D20" s="934"/>
      <c r="E20" s="934"/>
      <c r="F20" s="934"/>
    </row>
    <row r="21" spans="2:6">
      <c r="B21" s="934"/>
      <c r="C21" s="934"/>
      <c r="D21" s="934"/>
      <c r="E21" s="934"/>
      <c r="F21" s="934"/>
    </row>
    <row r="22" spans="2:6">
      <c r="B22" s="934"/>
      <c r="C22" s="934"/>
      <c r="D22" s="934"/>
      <c r="E22" s="934"/>
      <c r="F22" s="934"/>
    </row>
    <row r="23" spans="2:6">
      <c r="B23" s="934"/>
      <c r="C23" s="934"/>
      <c r="D23" s="934"/>
      <c r="E23" s="934"/>
      <c r="F23" s="934"/>
    </row>
    <row r="24" spans="2:6">
      <c r="B24" s="934"/>
      <c r="C24" s="934"/>
      <c r="D24" s="934"/>
      <c r="E24" s="934"/>
      <c r="F24" s="934"/>
    </row>
    <row r="25" spans="2:6">
      <c r="B25" s="934"/>
      <c r="C25" s="934"/>
      <c r="D25" s="934"/>
      <c r="E25" s="934"/>
      <c r="F25" s="934"/>
    </row>
  </sheetData>
  <mergeCells count="5">
    <mergeCell ref="A1:F1"/>
    <mergeCell ref="A2:F2"/>
    <mergeCell ref="A3:F3"/>
    <mergeCell ref="A4:F4"/>
    <mergeCell ref="B6:E6"/>
  </mergeCells>
  <printOptions horizontalCentered="1" verticalCentered="1"/>
  <pageMargins left="0.59055118110236227" right="0.59055118110236227" top="0.98425196850393704" bottom="0.98425196850393704" header="0.51181102362204722" footer="0.51181102362204722"/>
  <pageSetup paperSize="9" orientation="landscape" horizontalDpi="4294967295" verticalDpi="144"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B97C0-911A-4874-8C4D-E0FEEDD1A64A}">
  <dimension ref="A1:L35"/>
  <sheetViews>
    <sheetView showGridLines="0" showRuler="0" zoomScaleNormal="100" workbookViewId="0">
      <selection activeCell="J17" sqref="J17"/>
    </sheetView>
  </sheetViews>
  <sheetFormatPr defaultRowHeight="15"/>
  <cols>
    <col min="1" max="1" width="15.140625" customWidth="1"/>
    <col min="2" max="2" width="15.28515625" customWidth="1"/>
    <col min="3" max="3" width="15.5703125" customWidth="1"/>
    <col min="4" max="4" width="15" customWidth="1"/>
    <col min="5" max="5" width="15.28515625" customWidth="1"/>
    <col min="6" max="6" width="14" customWidth="1"/>
    <col min="7" max="7" width="13.42578125" customWidth="1"/>
    <col min="8" max="9" width="9.7109375" hidden="1" customWidth="1"/>
    <col min="10" max="10" width="10.7109375" customWidth="1"/>
    <col min="257" max="257" width="15.140625" customWidth="1"/>
    <col min="258" max="258" width="15.28515625" customWidth="1"/>
    <col min="259" max="259" width="15.5703125" customWidth="1"/>
    <col min="260" max="260" width="15" customWidth="1"/>
    <col min="261" max="261" width="15.28515625" customWidth="1"/>
    <col min="262" max="262" width="14" customWidth="1"/>
    <col min="263" max="263" width="13.42578125" customWidth="1"/>
    <col min="264" max="265" width="0" hidden="1" customWidth="1"/>
    <col min="266" max="266" width="10.7109375" customWidth="1"/>
    <col min="513" max="513" width="15.140625" customWidth="1"/>
    <col min="514" max="514" width="15.28515625" customWidth="1"/>
    <col min="515" max="515" width="15.5703125" customWidth="1"/>
    <col min="516" max="516" width="15" customWidth="1"/>
    <col min="517" max="517" width="15.28515625" customWidth="1"/>
    <col min="518" max="518" width="14" customWidth="1"/>
    <col min="519" max="519" width="13.42578125" customWidth="1"/>
    <col min="520" max="521" width="0" hidden="1" customWidth="1"/>
    <col min="522" max="522" width="10.7109375" customWidth="1"/>
    <col min="769" max="769" width="15.140625" customWidth="1"/>
    <col min="770" max="770" width="15.28515625" customWidth="1"/>
    <col min="771" max="771" width="15.5703125" customWidth="1"/>
    <col min="772" max="772" width="15" customWidth="1"/>
    <col min="773" max="773" width="15.28515625" customWidth="1"/>
    <col min="774" max="774" width="14" customWidth="1"/>
    <col min="775" max="775" width="13.42578125" customWidth="1"/>
    <col min="776" max="777" width="0" hidden="1" customWidth="1"/>
    <col min="778" max="778" width="10.7109375" customWidth="1"/>
    <col min="1025" max="1025" width="15.140625" customWidth="1"/>
    <col min="1026" max="1026" width="15.28515625" customWidth="1"/>
    <col min="1027" max="1027" width="15.5703125" customWidth="1"/>
    <col min="1028" max="1028" width="15" customWidth="1"/>
    <col min="1029" max="1029" width="15.28515625" customWidth="1"/>
    <col min="1030" max="1030" width="14" customWidth="1"/>
    <col min="1031" max="1031" width="13.42578125" customWidth="1"/>
    <col min="1032" max="1033" width="0" hidden="1" customWidth="1"/>
    <col min="1034" max="1034" width="10.7109375" customWidth="1"/>
    <col min="1281" max="1281" width="15.140625" customWidth="1"/>
    <col min="1282" max="1282" width="15.28515625" customWidth="1"/>
    <col min="1283" max="1283" width="15.5703125" customWidth="1"/>
    <col min="1284" max="1284" width="15" customWidth="1"/>
    <col min="1285" max="1285" width="15.28515625" customWidth="1"/>
    <col min="1286" max="1286" width="14" customWidth="1"/>
    <col min="1287" max="1287" width="13.42578125" customWidth="1"/>
    <col min="1288" max="1289" width="0" hidden="1" customWidth="1"/>
    <col min="1290" max="1290" width="10.7109375" customWidth="1"/>
    <col min="1537" max="1537" width="15.140625" customWidth="1"/>
    <col min="1538" max="1538" width="15.28515625" customWidth="1"/>
    <col min="1539" max="1539" width="15.5703125" customWidth="1"/>
    <col min="1540" max="1540" width="15" customWidth="1"/>
    <col min="1541" max="1541" width="15.28515625" customWidth="1"/>
    <col min="1542" max="1542" width="14" customWidth="1"/>
    <col min="1543" max="1543" width="13.42578125" customWidth="1"/>
    <col min="1544" max="1545" width="0" hidden="1" customWidth="1"/>
    <col min="1546" max="1546" width="10.7109375" customWidth="1"/>
    <col min="1793" max="1793" width="15.140625" customWidth="1"/>
    <col min="1794" max="1794" width="15.28515625" customWidth="1"/>
    <col min="1795" max="1795" width="15.5703125" customWidth="1"/>
    <col min="1796" max="1796" width="15" customWidth="1"/>
    <col min="1797" max="1797" width="15.28515625" customWidth="1"/>
    <col min="1798" max="1798" width="14" customWidth="1"/>
    <col min="1799" max="1799" width="13.42578125" customWidth="1"/>
    <col min="1800" max="1801" width="0" hidden="1" customWidth="1"/>
    <col min="1802" max="1802" width="10.7109375" customWidth="1"/>
    <col min="2049" max="2049" width="15.140625" customWidth="1"/>
    <col min="2050" max="2050" width="15.28515625" customWidth="1"/>
    <col min="2051" max="2051" width="15.5703125" customWidth="1"/>
    <col min="2052" max="2052" width="15" customWidth="1"/>
    <col min="2053" max="2053" width="15.28515625" customWidth="1"/>
    <col min="2054" max="2054" width="14" customWidth="1"/>
    <col min="2055" max="2055" width="13.42578125" customWidth="1"/>
    <col min="2056" max="2057" width="0" hidden="1" customWidth="1"/>
    <col min="2058" max="2058" width="10.7109375" customWidth="1"/>
    <col min="2305" max="2305" width="15.140625" customWidth="1"/>
    <col min="2306" max="2306" width="15.28515625" customWidth="1"/>
    <col min="2307" max="2307" width="15.5703125" customWidth="1"/>
    <col min="2308" max="2308" width="15" customWidth="1"/>
    <col min="2309" max="2309" width="15.28515625" customWidth="1"/>
    <col min="2310" max="2310" width="14" customWidth="1"/>
    <col min="2311" max="2311" width="13.42578125" customWidth="1"/>
    <col min="2312" max="2313" width="0" hidden="1" customWidth="1"/>
    <col min="2314" max="2314" width="10.7109375" customWidth="1"/>
    <col min="2561" max="2561" width="15.140625" customWidth="1"/>
    <col min="2562" max="2562" width="15.28515625" customWidth="1"/>
    <col min="2563" max="2563" width="15.5703125" customWidth="1"/>
    <col min="2564" max="2564" width="15" customWidth="1"/>
    <col min="2565" max="2565" width="15.28515625" customWidth="1"/>
    <col min="2566" max="2566" width="14" customWidth="1"/>
    <col min="2567" max="2567" width="13.42578125" customWidth="1"/>
    <col min="2568" max="2569" width="0" hidden="1" customWidth="1"/>
    <col min="2570" max="2570" width="10.7109375" customWidth="1"/>
    <col min="2817" max="2817" width="15.140625" customWidth="1"/>
    <col min="2818" max="2818" width="15.28515625" customWidth="1"/>
    <col min="2819" max="2819" width="15.5703125" customWidth="1"/>
    <col min="2820" max="2820" width="15" customWidth="1"/>
    <col min="2821" max="2821" width="15.28515625" customWidth="1"/>
    <col min="2822" max="2822" width="14" customWidth="1"/>
    <col min="2823" max="2823" width="13.42578125" customWidth="1"/>
    <col min="2824" max="2825" width="0" hidden="1" customWidth="1"/>
    <col min="2826" max="2826" width="10.7109375" customWidth="1"/>
    <col min="3073" max="3073" width="15.140625" customWidth="1"/>
    <col min="3074" max="3074" width="15.28515625" customWidth="1"/>
    <col min="3075" max="3075" width="15.5703125" customWidth="1"/>
    <col min="3076" max="3076" width="15" customWidth="1"/>
    <col min="3077" max="3077" width="15.28515625" customWidth="1"/>
    <col min="3078" max="3078" width="14" customWidth="1"/>
    <col min="3079" max="3079" width="13.42578125" customWidth="1"/>
    <col min="3080" max="3081" width="0" hidden="1" customWidth="1"/>
    <col min="3082" max="3082" width="10.7109375" customWidth="1"/>
    <col min="3329" max="3329" width="15.140625" customWidth="1"/>
    <col min="3330" max="3330" width="15.28515625" customWidth="1"/>
    <col min="3331" max="3331" width="15.5703125" customWidth="1"/>
    <col min="3332" max="3332" width="15" customWidth="1"/>
    <col min="3333" max="3333" width="15.28515625" customWidth="1"/>
    <col min="3334" max="3334" width="14" customWidth="1"/>
    <col min="3335" max="3335" width="13.42578125" customWidth="1"/>
    <col min="3336" max="3337" width="0" hidden="1" customWidth="1"/>
    <col min="3338" max="3338" width="10.7109375" customWidth="1"/>
    <col min="3585" max="3585" width="15.140625" customWidth="1"/>
    <col min="3586" max="3586" width="15.28515625" customWidth="1"/>
    <col min="3587" max="3587" width="15.5703125" customWidth="1"/>
    <col min="3588" max="3588" width="15" customWidth="1"/>
    <col min="3589" max="3589" width="15.28515625" customWidth="1"/>
    <col min="3590" max="3590" width="14" customWidth="1"/>
    <col min="3591" max="3591" width="13.42578125" customWidth="1"/>
    <col min="3592" max="3593" width="0" hidden="1" customWidth="1"/>
    <col min="3594" max="3594" width="10.7109375" customWidth="1"/>
    <col min="3841" max="3841" width="15.140625" customWidth="1"/>
    <col min="3842" max="3842" width="15.28515625" customWidth="1"/>
    <col min="3843" max="3843" width="15.5703125" customWidth="1"/>
    <col min="3844" max="3844" width="15" customWidth="1"/>
    <col min="3845" max="3845" width="15.28515625" customWidth="1"/>
    <col min="3846" max="3846" width="14" customWidth="1"/>
    <col min="3847" max="3847" width="13.42578125" customWidth="1"/>
    <col min="3848" max="3849" width="0" hidden="1" customWidth="1"/>
    <col min="3850" max="3850" width="10.7109375" customWidth="1"/>
    <col min="4097" max="4097" width="15.140625" customWidth="1"/>
    <col min="4098" max="4098" width="15.28515625" customWidth="1"/>
    <col min="4099" max="4099" width="15.5703125" customWidth="1"/>
    <col min="4100" max="4100" width="15" customWidth="1"/>
    <col min="4101" max="4101" width="15.28515625" customWidth="1"/>
    <col min="4102" max="4102" width="14" customWidth="1"/>
    <col min="4103" max="4103" width="13.42578125" customWidth="1"/>
    <col min="4104" max="4105" width="0" hidden="1" customWidth="1"/>
    <col min="4106" max="4106" width="10.7109375" customWidth="1"/>
    <col min="4353" max="4353" width="15.140625" customWidth="1"/>
    <col min="4354" max="4354" width="15.28515625" customWidth="1"/>
    <col min="4355" max="4355" width="15.5703125" customWidth="1"/>
    <col min="4356" max="4356" width="15" customWidth="1"/>
    <col min="4357" max="4357" width="15.28515625" customWidth="1"/>
    <col min="4358" max="4358" width="14" customWidth="1"/>
    <col min="4359" max="4359" width="13.42578125" customWidth="1"/>
    <col min="4360" max="4361" width="0" hidden="1" customWidth="1"/>
    <col min="4362" max="4362" width="10.7109375" customWidth="1"/>
    <col min="4609" max="4609" width="15.140625" customWidth="1"/>
    <col min="4610" max="4610" width="15.28515625" customWidth="1"/>
    <col min="4611" max="4611" width="15.5703125" customWidth="1"/>
    <col min="4612" max="4612" width="15" customWidth="1"/>
    <col min="4613" max="4613" width="15.28515625" customWidth="1"/>
    <col min="4614" max="4614" width="14" customWidth="1"/>
    <col min="4615" max="4615" width="13.42578125" customWidth="1"/>
    <col min="4616" max="4617" width="0" hidden="1" customWidth="1"/>
    <col min="4618" max="4618" width="10.7109375" customWidth="1"/>
    <col min="4865" max="4865" width="15.140625" customWidth="1"/>
    <col min="4866" max="4866" width="15.28515625" customWidth="1"/>
    <col min="4867" max="4867" width="15.5703125" customWidth="1"/>
    <col min="4868" max="4868" width="15" customWidth="1"/>
    <col min="4869" max="4869" width="15.28515625" customWidth="1"/>
    <col min="4870" max="4870" width="14" customWidth="1"/>
    <col min="4871" max="4871" width="13.42578125" customWidth="1"/>
    <col min="4872" max="4873" width="0" hidden="1" customWidth="1"/>
    <col min="4874" max="4874" width="10.7109375" customWidth="1"/>
    <col min="5121" max="5121" width="15.140625" customWidth="1"/>
    <col min="5122" max="5122" width="15.28515625" customWidth="1"/>
    <col min="5123" max="5123" width="15.5703125" customWidth="1"/>
    <col min="5124" max="5124" width="15" customWidth="1"/>
    <col min="5125" max="5125" width="15.28515625" customWidth="1"/>
    <col min="5126" max="5126" width="14" customWidth="1"/>
    <col min="5127" max="5127" width="13.42578125" customWidth="1"/>
    <col min="5128" max="5129" width="0" hidden="1" customWidth="1"/>
    <col min="5130" max="5130" width="10.7109375" customWidth="1"/>
    <col min="5377" max="5377" width="15.140625" customWidth="1"/>
    <col min="5378" max="5378" width="15.28515625" customWidth="1"/>
    <col min="5379" max="5379" width="15.5703125" customWidth="1"/>
    <col min="5380" max="5380" width="15" customWidth="1"/>
    <col min="5381" max="5381" width="15.28515625" customWidth="1"/>
    <col min="5382" max="5382" width="14" customWidth="1"/>
    <col min="5383" max="5383" width="13.42578125" customWidth="1"/>
    <col min="5384" max="5385" width="0" hidden="1" customWidth="1"/>
    <col min="5386" max="5386" width="10.7109375" customWidth="1"/>
    <col min="5633" max="5633" width="15.140625" customWidth="1"/>
    <col min="5634" max="5634" width="15.28515625" customWidth="1"/>
    <col min="5635" max="5635" width="15.5703125" customWidth="1"/>
    <col min="5636" max="5636" width="15" customWidth="1"/>
    <col min="5637" max="5637" width="15.28515625" customWidth="1"/>
    <col min="5638" max="5638" width="14" customWidth="1"/>
    <col min="5639" max="5639" width="13.42578125" customWidth="1"/>
    <col min="5640" max="5641" width="0" hidden="1" customWidth="1"/>
    <col min="5642" max="5642" width="10.7109375" customWidth="1"/>
    <col min="5889" max="5889" width="15.140625" customWidth="1"/>
    <col min="5890" max="5890" width="15.28515625" customWidth="1"/>
    <col min="5891" max="5891" width="15.5703125" customWidth="1"/>
    <col min="5892" max="5892" width="15" customWidth="1"/>
    <col min="5893" max="5893" width="15.28515625" customWidth="1"/>
    <col min="5894" max="5894" width="14" customWidth="1"/>
    <col min="5895" max="5895" width="13.42578125" customWidth="1"/>
    <col min="5896" max="5897" width="0" hidden="1" customWidth="1"/>
    <col min="5898" max="5898" width="10.7109375" customWidth="1"/>
    <col min="6145" max="6145" width="15.140625" customWidth="1"/>
    <col min="6146" max="6146" width="15.28515625" customWidth="1"/>
    <col min="6147" max="6147" width="15.5703125" customWidth="1"/>
    <col min="6148" max="6148" width="15" customWidth="1"/>
    <col min="6149" max="6149" width="15.28515625" customWidth="1"/>
    <col min="6150" max="6150" width="14" customWidth="1"/>
    <col min="6151" max="6151" width="13.42578125" customWidth="1"/>
    <col min="6152" max="6153" width="0" hidden="1" customWidth="1"/>
    <col min="6154" max="6154" width="10.7109375" customWidth="1"/>
    <col min="6401" max="6401" width="15.140625" customWidth="1"/>
    <col min="6402" max="6402" width="15.28515625" customWidth="1"/>
    <col min="6403" max="6403" width="15.5703125" customWidth="1"/>
    <col min="6404" max="6404" width="15" customWidth="1"/>
    <col min="6405" max="6405" width="15.28515625" customWidth="1"/>
    <col min="6406" max="6406" width="14" customWidth="1"/>
    <col min="6407" max="6407" width="13.42578125" customWidth="1"/>
    <col min="6408" max="6409" width="0" hidden="1" customWidth="1"/>
    <col min="6410" max="6410" width="10.7109375" customWidth="1"/>
    <col min="6657" max="6657" width="15.140625" customWidth="1"/>
    <col min="6658" max="6658" width="15.28515625" customWidth="1"/>
    <col min="6659" max="6659" width="15.5703125" customWidth="1"/>
    <col min="6660" max="6660" width="15" customWidth="1"/>
    <col min="6661" max="6661" width="15.28515625" customWidth="1"/>
    <col min="6662" max="6662" width="14" customWidth="1"/>
    <col min="6663" max="6663" width="13.42578125" customWidth="1"/>
    <col min="6664" max="6665" width="0" hidden="1" customWidth="1"/>
    <col min="6666" max="6666" width="10.7109375" customWidth="1"/>
    <col min="6913" max="6913" width="15.140625" customWidth="1"/>
    <col min="6914" max="6914" width="15.28515625" customWidth="1"/>
    <col min="6915" max="6915" width="15.5703125" customWidth="1"/>
    <col min="6916" max="6916" width="15" customWidth="1"/>
    <col min="6917" max="6917" width="15.28515625" customWidth="1"/>
    <col min="6918" max="6918" width="14" customWidth="1"/>
    <col min="6919" max="6919" width="13.42578125" customWidth="1"/>
    <col min="6920" max="6921" width="0" hidden="1" customWidth="1"/>
    <col min="6922" max="6922" width="10.7109375" customWidth="1"/>
    <col min="7169" max="7169" width="15.140625" customWidth="1"/>
    <col min="7170" max="7170" width="15.28515625" customWidth="1"/>
    <col min="7171" max="7171" width="15.5703125" customWidth="1"/>
    <col min="7172" max="7172" width="15" customWidth="1"/>
    <col min="7173" max="7173" width="15.28515625" customWidth="1"/>
    <col min="7174" max="7174" width="14" customWidth="1"/>
    <col min="7175" max="7175" width="13.42578125" customWidth="1"/>
    <col min="7176" max="7177" width="0" hidden="1" customWidth="1"/>
    <col min="7178" max="7178" width="10.7109375" customWidth="1"/>
    <col min="7425" max="7425" width="15.140625" customWidth="1"/>
    <col min="7426" max="7426" width="15.28515625" customWidth="1"/>
    <col min="7427" max="7427" width="15.5703125" customWidth="1"/>
    <col min="7428" max="7428" width="15" customWidth="1"/>
    <col min="7429" max="7429" width="15.28515625" customWidth="1"/>
    <col min="7430" max="7430" width="14" customWidth="1"/>
    <col min="7431" max="7431" width="13.42578125" customWidth="1"/>
    <col min="7432" max="7433" width="0" hidden="1" customWidth="1"/>
    <col min="7434" max="7434" width="10.7109375" customWidth="1"/>
    <col min="7681" max="7681" width="15.140625" customWidth="1"/>
    <col min="7682" max="7682" width="15.28515625" customWidth="1"/>
    <col min="7683" max="7683" width="15.5703125" customWidth="1"/>
    <col min="7684" max="7684" width="15" customWidth="1"/>
    <col min="7685" max="7685" width="15.28515625" customWidth="1"/>
    <col min="7686" max="7686" width="14" customWidth="1"/>
    <col min="7687" max="7687" width="13.42578125" customWidth="1"/>
    <col min="7688" max="7689" width="0" hidden="1" customWidth="1"/>
    <col min="7690" max="7690" width="10.7109375" customWidth="1"/>
    <col min="7937" max="7937" width="15.140625" customWidth="1"/>
    <col min="7938" max="7938" width="15.28515625" customWidth="1"/>
    <col min="7939" max="7939" width="15.5703125" customWidth="1"/>
    <col min="7940" max="7940" width="15" customWidth="1"/>
    <col min="7941" max="7941" width="15.28515625" customWidth="1"/>
    <col min="7942" max="7942" width="14" customWidth="1"/>
    <col min="7943" max="7943" width="13.42578125" customWidth="1"/>
    <col min="7944" max="7945" width="0" hidden="1" customWidth="1"/>
    <col min="7946" max="7946" width="10.7109375" customWidth="1"/>
    <col min="8193" max="8193" width="15.140625" customWidth="1"/>
    <col min="8194" max="8194" width="15.28515625" customWidth="1"/>
    <col min="8195" max="8195" width="15.5703125" customWidth="1"/>
    <col min="8196" max="8196" width="15" customWidth="1"/>
    <col min="8197" max="8197" width="15.28515625" customWidth="1"/>
    <col min="8198" max="8198" width="14" customWidth="1"/>
    <col min="8199" max="8199" width="13.42578125" customWidth="1"/>
    <col min="8200" max="8201" width="0" hidden="1" customWidth="1"/>
    <col min="8202" max="8202" width="10.7109375" customWidth="1"/>
    <col min="8449" max="8449" width="15.140625" customWidth="1"/>
    <col min="8450" max="8450" width="15.28515625" customWidth="1"/>
    <col min="8451" max="8451" width="15.5703125" customWidth="1"/>
    <col min="8452" max="8452" width="15" customWidth="1"/>
    <col min="8453" max="8453" width="15.28515625" customWidth="1"/>
    <col min="8454" max="8454" width="14" customWidth="1"/>
    <col min="8455" max="8455" width="13.42578125" customWidth="1"/>
    <col min="8456" max="8457" width="0" hidden="1" customWidth="1"/>
    <col min="8458" max="8458" width="10.7109375" customWidth="1"/>
    <col min="8705" max="8705" width="15.140625" customWidth="1"/>
    <col min="8706" max="8706" width="15.28515625" customWidth="1"/>
    <col min="8707" max="8707" width="15.5703125" customWidth="1"/>
    <col min="8708" max="8708" width="15" customWidth="1"/>
    <col min="8709" max="8709" width="15.28515625" customWidth="1"/>
    <col min="8710" max="8710" width="14" customWidth="1"/>
    <col min="8711" max="8711" width="13.42578125" customWidth="1"/>
    <col min="8712" max="8713" width="0" hidden="1" customWidth="1"/>
    <col min="8714" max="8714" width="10.7109375" customWidth="1"/>
    <col min="8961" max="8961" width="15.140625" customWidth="1"/>
    <col min="8962" max="8962" width="15.28515625" customWidth="1"/>
    <col min="8963" max="8963" width="15.5703125" customWidth="1"/>
    <col min="8964" max="8964" width="15" customWidth="1"/>
    <col min="8965" max="8965" width="15.28515625" customWidth="1"/>
    <col min="8966" max="8966" width="14" customWidth="1"/>
    <col min="8967" max="8967" width="13.42578125" customWidth="1"/>
    <col min="8968" max="8969" width="0" hidden="1" customWidth="1"/>
    <col min="8970" max="8970" width="10.7109375" customWidth="1"/>
    <col min="9217" max="9217" width="15.140625" customWidth="1"/>
    <col min="9218" max="9218" width="15.28515625" customWidth="1"/>
    <col min="9219" max="9219" width="15.5703125" customWidth="1"/>
    <col min="9220" max="9220" width="15" customWidth="1"/>
    <col min="9221" max="9221" width="15.28515625" customWidth="1"/>
    <col min="9222" max="9222" width="14" customWidth="1"/>
    <col min="9223" max="9223" width="13.42578125" customWidth="1"/>
    <col min="9224" max="9225" width="0" hidden="1" customWidth="1"/>
    <col min="9226" max="9226" width="10.7109375" customWidth="1"/>
    <col min="9473" max="9473" width="15.140625" customWidth="1"/>
    <col min="9474" max="9474" width="15.28515625" customWidth="1"/>
    <col min="9475" max="9475" width="15.5703125" customWidth="1"/>
    <col min="9476" max="9476" width="15" customWidth="1"/>
    <col min="9477" max="9477" width="15.28515625" customWidth="1"/>
    <col min="9478" max="9478" width="14" customWidth="1"/>
    <col min="9479" max="9479" width="13.42578125" customWidth="1"/>
    <col min="9480" max="9481" width="0" hidden="1" customWidth="1"/>
    <col min="9482" max="9482" width="10.7109375" customWidth="1"/>
    <col min="9729" max="9729" width="15.140625" customWidth="1"/>
    <col min="9730" max="9730" width="15.28515625" customWidth="1"/>
    <col min="9731" max="9731" width="15.5703125" customWidth="1"/>
    <col min="9732" max="9732" width="15" customWidth="1"/>
    <col min="9733" max="9733" width="15.28515625" customWidth="1"/>
    <col min="9734" max="9734" width="14" customWidth="1"/>
    <col min="9735" max="9735" width="13.42578125" customWidth="1"/>
    <col min="9736" max="9737" width="0" hidden="1" customWidth="1"/>
    <col min="9738" max="9738" width="10.7109375" customWidth="1"/>
    <col min="9985" max="9985" width="15.140625" customWidth="1"/>
    <col min="9986" max="9986" width="15.28515625" customWidth="1"/>
    <col min="9987" max="9987" width="15.5703125" customWidth="1"/>
    <col min="9988" max="9988" width="15" customWidth="1"/>
    <col min="9989" max="9989" width="15.28515625" customWidth="1"/>
    <col min="9990" max="9990" width="14" customWidth="1"/>
    <col min="9991" max="9991" width="13.42578125" customWidth="1"/>
    <col min="9992" max="9993" width="0" hidden="1" customWidth="1"/>
    <col min="9994" max="9994" width="10.7109375" customWidth="1"/>
    <col min="10241" max="10241" width="15.140625" customWidth="1"/>
    <col min="10242" max="10242" width="15.28515625" customWidth="1"/>
    <col min="10243" max="10243" width="15.5703125" customWidth="1"/>
    <col min="10244" max="10244" width="15" customWidth="1"/>
    <col min="10245" max="10245" width="15.28515625" customWidth="1"/>
    <col min="10246" max="10246" width="14" customWidth="1"/>
    <col min="10247" max="10247" width="13.42578125" customWidth="1"/>
    <col min="10248" max="10249" width="0" hidden="1" customWidth="1"/>
    <col min="10250" max="10250" width="10.7109375" customWidth="1"/>
    <col min="10497" max="10497" width="15.140625" customWidth="1"/>
    <col min="10498" max="10498" width="15.28515625" customWidth="1"/>
    <col min="10499" max="10499" width="15.5703125" customWidth="1"/>
    <col min="10500" max="10500" width="15" customWidth="1"/>
    <col min="10501" max="10501" width="15.28515625" customWidth="1"/>
    <col min="10502" max="10502" width="14" customWidth="1"/>
    <col min="10503" max="10503" width="13.42578125" customWidth="1"/>
    <col min="10504" max="10505" width="0" hidden="1" customWidth="1"/>
    <col min="10506" max="10506" width="10.7109375" customWidth="1"/>
    <col min="10753" max="10753" width="15.140625" customWidth="1"/>
    <col min="10754" max="10754" width="15.28515625" customWidth="1"/>
    <col min="10755" max="10755" width="15.5703125" customWidth="1"/>
    <col min="10756" max="10756" width="15" customWidth="1"/>
    <col min="10757" max="10757" width="15.28515625" customWidth="1"/>
    <col min="10758" max="10758" width="14" customWidth="1"/>
    <col min="10759" max="10759" width="13.42578125" customWidth="1"/>
    <col min="10760" max="10761" width="0" hidden="1" customWidth="1"/>
    <col min="10762" max="10762" width="10.7109375" customWidth="1"/>
    <col min="11009" max="11009" width="15.140625" customWidth="1"/>
    <col min="11010" max="11010" width="15.28515625" customWidth="1"/>
    <col min="11011" max="11011" width="15.5703125" customWidth="1"/>
    <col min="11012" max="11012" width="15" customWidth="1"/>
    <col min="11013" max="11013" width="15.28515625" customWidth="1"/>
    <col min="11014" max="11014" width="14" customWidth="1"/>
    <col min="11015" max="11015" width="13.42578125" customWidth="1"/>
    <col min="11016" max="11017" width="0" hidden="1" customWidth="1"/>
    <col min="11018" max="11018" width="10.7109375" customWidth="1"/>
    <col min="11265" max="11265" width="15.140625" customWidth="1"/>
    <col min="11266" max="11266" width="15.28515625" customWidth="1"/>
    <col min="11267" max="11267" width="15.5703125" customWidth="1"/>
    <col min="11268" max="11268" width="15" customWidth="1"/>
    <col min="11269" max="11269" width="15.28515625" customWidth="1"/>
    <col min="11270" max="11270" width="14" customWidth="1"/>
    <col min="11271" max="11271" width="13.42578125" customWidth="1"/>
    <col min="11272" max="11273" width="0" hidden="1" customWidth="1"/>
    <col min="11274" max="11274" width="10.7109375" customWidth="1"/>
    <col min="11521" max="11521" width="15.140625" customWidth="1"/>
    <col min="11522" max="11522" width="15.28515625" customWidth="1"/>
    <col min="11523" max="11523" width="15.5703125" customWidth="1"/>
    <col min="11524" max="11524" width="15" customWidth="1"/>
    <col min="11525" max="11525" width="15.28515625" customWidth="1"/>
    <col min="11526" max="11526" width="14" customWidth="1"/>
    <col min="11527" max="11527" width="13.42578125" customWidth="1"/>
    <col min="11528" max="11529" width="0" hidden="1" customWidth="1"/>
    <col min="11530" max="11530" width="10.7109375" customWidth="1"/>
    <col min="11777" max="11777" width="15.140625" customWidth="1"/>
    <col min="11778" max="11778" width="15.28515625" customWidth="1"/>
    <col min="11779" max="11779" width="15.5703125" customWidth="1"/>
    <col min="11780" max="11780" width="15" customWidth="1"/>
    <col min="11781" max="11781" width="15.28515625" customWidth="1"/>
    <col min="11782" max="11782" width="14" customWidth="1"/>
    <col min="11783" max="11783" width="13.42578125" customWidth="1"/>
    <col min="11784" max="11785" width="0" hidden="1" customWidth="1"/>
    <col min="11786" max="11786" width="10.7109375" customWidth="1"/>
    <col min="12033" max="12033" width="15.140625" customWidth="1"/>
    <col min="12034" max="12034" width="15.28515625" customWidth="1"/>
    <col min="12035" max="12035" width="15.5703125" customWidth="1"/>
    <col min="12036" max="12036" width="15" customWidth="1"/>
    <col min="12037" max="12037" width="15.28515625" customWidth="1"/>
    <col min="12038" max="12038" width="14" customWidth="1"/>
    <col min="12039" max="12039" width="13.42578125" customWidth="1"/>
    <col min="12040" max="12041" width="0" hidden="1" customWidth="1"/>
    <col min="12042" max="12042" width="10.7109375" customWidth="1"/>
    <col min="12289" max="12289" width="15.140625" customWidth="1"/>
    <col min="12290" max="12290" width="15.28515625" customWidth="1"/>
    <col min="12291" max="12291" width="15.5703125" customWidth="1"/>
    <col min="12292" max="12292" width="15" customWidth="1"/>
    <col min="12293" max="12293" width="15.28515625" customWidth="1"/>
    <col min="12294" max="12294" width="14" customWidth="1"/>
    <col min="12295" max="12295" width="13.42578125" customWidth="1"/>
    <col min="12296" max="12297" width="0" hidden="1" customWidth="1"/>
    <col min="12298" max="12298" width="10.7109375" customWidth="1"/>
    <col min="12545" max="12545" width="15.140625" customWidth="1"/>
    <col min="12546" max="12546" width="15.28515625" customWidth="1"/>
    <col min="12547" max="12547" width="15.5703125" customWidth="1"/>
    <col min="12548" max="12548" width="15" customWidth="1"/>
    <col min="12549" max="12549" width="15.28515625" customWidth="1"/>
    <col min="12550" max="12550" width="14" customWidth="1"/>
    <col min="12551" max="12551" width="13.42578125" customWidth="1"/>
    <col min="12552" max="12553" width="0" hidden="1" customWidth="1"/>
    <col min="12554" max="12554" width="10.7109375" customWidth="1"/>
    <col min="12801" max="12801" width="15.140625" customWidth="1"/>
    <col min="12802" max="12802" width="15.28515625" customWidth="1"/>
    <col min="12803" max="12803" width="15.5703125" customWidth="1"/>
    <col min="12804" max="12804" width="15" customWidth="1"/>
    <col min="12805" max="12805" width="15.28515625" customWidth="1"/>
    <col min="12806" max="12806" width="14" customWidth="1"/>
    <col min="12807" max="12807" width="13.42578125" customWidth="1"/>
    <col min="12808" max="12809" width="0" hidden="1" customWidth="1"/>
    <col min="12810" max="12810" width="10.7109375" customWidth="1"/>
    <col min="13057" max="13057" width="15.140625" customWidth="1"/>
    <col min="13058" max="13058" width="15.28515625" customWidth="1"/>
    <col min="13059" max="13059" width="15.5703125" customWidth="1"/>
    <col min="13060" max="13060" width="15" customWidth="1"/>
    <col min="13061" max="13061" width="15.28515625" customWidth="1"/>
    <col min="13062" max="13062" width="14" customWidth="1"/>
    <col min="13063" max="13063" width="13.42578125" customWidth="1"/>
    <col min="13064" max="13065" width="0" hidden="1" customWidth="1"/>
    <col min="13066" max="13066" width="10.7109375" customWidth="1"/>
    <col min="13313" max="13313" width="15.140625" customWidth="1"/>
    <col min="13314" max="13314" width="15.28515625" customWidth="1"/>
    <col min="13315" max="13315" width="15.5703125" customWidth="1"/>
    <col min="13316" max="13316" width="15" customWidth="1"/>
    <col min="13317" max="13317" width="15.28515625" customWidth="1"/>
    <col min="13318" max="13318" width="14" customWidth="1"/>
    <col min="13319" max="13319" width="13.42578125" customWidth="1"/>
    <col min="13320" max="13321" width="0" hidden="1" customWidth="1"/>
    <col min="13322" max="13322" width="10.7109375" customWidth="1"/>
    <col min="13569" max="13569" width="15.140625" customWidth="1"/>
    <col min="13570" max="13570" width="15.28515625" customWidth="1"/>
    <col min="13571" max="13571" width="15.5703125" customWidth="1"/>
    <col min="13572" max="13572" width="15" customWidth="1"/>
    <col min="13573" max="13573" width="15.28515625" customWidth="1"/>
    <col min="13574" max="13574" width="14" customWidth="1"/>
    <col min="13575" max="13575" width="13.42578125" customWidth="1"/>
    <col min="13576" max="13577" width="0" hidden="1" customWidth="1"/>
    <col min="13578" max="13578" width="10.7109375" customWidth="1"/>
    <col min="13825" max="13825" width="15.140625" customWidth="1"/>
    <col min="13826" max="13826" width="15.28515625" customWidth="1"/>
    <col min="13827" max="13827" width="15.5703125" customWidth="1"/>
    <col min="13828" max="13828" width="15" customWidth="1"/>
    <col min="13829" max="13829" width="15.28515625" customWidth="1"/>
    <col min="13830" max="13830" width="14" customWidth="1"/>
    <col min="13831" max="13831" width="13.42578125" customWidth="1"/>
    <col min="13832" max="13833" width="0" hidden="1" customWidth="1"/>
    <col min="13834" max="13834" width="10.7109375" customWidth="1"/>
    <col min="14081" max="14081" width="15.140625" customWidth="1"/>
    <col min="14082" max="14082" width="15.28515625" customWidth="1"/>
    <col min="14083" max="14083" width="15.5703125" customWidth="1"/>
    <col min="14084" max="14084" width="15" customWidth="1"/>
    <col min="14085" max="14085" width="15.28515625" customWidth="1"/>
    <col min="14086" max="14086" width="14" customWidth="1"/>
    <col min="14087" max="14087" width="13.42578125" customWidth="1"/>
    <col min="14088" max="14089" width="0" hidden="1" customWidth="1"/>
    <col min="14090" max="14090" width="10.7109375" customWidth="1"/>
    <col min="14337" max="14337" width="15.140625" customWidth="1"/>
    <col min="14338" max="14338" width="15.28515625" customWidth="1"/>
    <col min="14339" max="14339" width="15.5703125" customWidth="1"/>
    <col min="14340" max="14340" width="15" customWidth="1"/>
    <col min="14341" max="14341" width="15.28515625" customWidth="1"/>
    <col min="14342" max="14342" width="14" customWidth="1"/>
    <col min="14343" max="14343" width="13.42578125" customWidth="1"/>
    <col min="14344" max="14345" width="0" hidden="1" customWidth="1"/>
    <col min="14346" max="14346" width="10.7109375" customWidth="1"/>
    <col min="14593" max="14593" width="15.140625" customWidth="1"/>
    <col min="14594" max="14594" width="15.28515625" customWidth="1"/>
    <col min="14595" max="14595" width="15.5703125" customWidth="1"/>
    <col min="14596" max="14596" width="15" customWidth="1"/>
    <col min="14597" max="14597" width="15.28515625" customWidth="1"/>
    <col min="14598" max="14598" width="14" customWidth="1"/>
    <col min="14599" max="14599" width="13.42578125" customWidth="1"/>
    <col min="14600" max="14601" width="0" hidden="1" customWidth="1"/>
    <col min="14602" max="14602" width="10.7109375" customWidth="1"/>
    <col min="14849" max="14849" width="15.140625" customWidth="1"/>
    <col min="14850" max="14850" width="15.28515625" customWidth="1"/>
    <col min="14851" max="14851" width="15.5703125" customWidth="1"/>
    <col min="14852" max="14852" width="15" customWidth="1"/>
    <col min="14853" max="14853" width="15.28515625" customWidth="1"/>
    <col min="14854" max="14854" width="14" customWidth="1"/>
    <col min="14855" max="14855" width="13.42578125" customWidth="1"/>
    <col min="14856" max="14857" width="0" hidden="1" customWidth="1"/>
    <col min="14858" max="14858" width="10.7109375" customWidth="1"/>
    <col min="15105" max="15105" width="15.140625" customWidth="1"/>
    <col min="15106" max="15106" width="15.28515625" customWidth="1"/>
    <col min="15107" max="15107" width="15.5703125" customWidth="1"/>
    <col min="15108" max="15108" width="15" customWidth="1"/>
    <col min="15109" max="15109" width="15.28515625" customWidth="1"/>
    <col min="15110" max="15110" width="14" customWidth="1"/>
    <col min="15111" max="15111" width="13.42578125" customWidth="1"/>
    <col min="15112" max="15113" width="0" hidden="1" customWidth="1"/>
    <col min="15114" max="15114" width="10.7109375" customWidth="1"/>
    <col min="15361" max="15361" width="15.140625" customWidth="1"/>
    <col min="15362" max="15362" width="15.28515625" customWidth="1"/>
    <col min="15363" max="15363" width="15.5703125" customWidth="1"/>
    <col min="15364" max="15364" width="15" customWidth="1"/>
    <col min="15365" max="15365" width="15.28515625" customWidth="1"/>
    <col min="15366" max="15366" width="14" customWidth="1"/>
    <col min="15367" max="15367" width="13.42578125" customWidth="1"/>
    <col min="15368" max="15369" width="0" hidden="1" customWidth="1"/>
    <col min="15370" max="15370" width="10.7109375" customWidth="1"/>
    <col min="15617" max="15617" width="15.140625" customWidth="1"/>
    <col min="15618" max="15618" width="15.28515625" customWidth="1"/>
    <col min="15619" max="15619" width="15.5703125" customWidth="1"/>
    <col min="15620" max="15620" width="15" customWidth="1"/>
    <col min="15621" max="15621" width="15.28515625" customWidth="1"/>
    <col min="15622" max="15622" width="14" customWidth="1"/>
    <col min="15623" max="15623" width="13.42578125" customWidth="1"/>
    <col min="15624" max="15625" width="0" hidden="1" customWidth="1"/>
    <col min="15626" max="15626" width="10.7109375" customWidth="1"/>
    <col min="15873" max="15873" width="15.140625" customWidth="1"/>
    <col min="15874" max="15874" width="15.28515625" customWidth="1"/>
    <col min="15875" max="15875" width="15.5703125" customWidth="1"/>
    <col min="15876" max="15876" width="15" customWidth="1"/>
    <col min="15877" max="15877" width="15.28515625" customWidth="1"/>
    <col min="15878" max="15878" width="14" customWidth="1"/>
    <col min="15879" max="15879" width="13.42578125" customWidth="1"/>
    <col min="15880" max="15881" width="0" hidden="1" customWidth="1"/>
    <col min="15882" max="15882" width="10.7109375" customWidth="1"/>
    <col min="16129" max="16129" width="15.140625" customWidth="1"/>
    <col min="16130" max="16130" width="15.28515625" customWidth="1"/>
    <col min="16131" max="16131" width="15.5703125" customWidth="1"/>
    <col min="16132" max="16132" width="15" customWidth="1"/>
    <col min="16133" max="16133" width="15.28515625" customWidth="1"/>
    <col min="16134" max="16134" width="14" customWidth="1"/>
    <col min="16135" max="16135" width="13.42578125" customWidth="1"/>
    <col min="16136" max="16137" width="0" hidden="1" customWidth="1"/>
    <col min="16138" max="16138" width="10.7109375" customWidth="1"/>
  </cols>
  <sheetData>
    <row r="1" spans="1:12" s="2534" customFormat="1" ht="24.75">
      <c r="A1" s="3039" t="s">
        <v>2492</v>
      </c>
      <c r="B1" s="3040"/>
      <c r="C1" s="3040"/>
      <c r="D1" s="3040"/>
      <c r="E1" s="3040"/>
      <c r="F1" s="3040"/>
      <c r="G1" s="3040"/>
      <c r="H1" s="934"/>
      <c r="I1" s="934"/>
      <c r="J1" s="934"/>
      <c r="K1" s="934"/>
      <c r="L1" s="934"/>
    </row>
    <row r="2" spans="1:12" s="1958" customFormat="1" ht="15.75">
      <c r="A2" s="3041" t="s">
        <v>2493</v>
      </c>
      <c r="B2" s="3040"/>
      <c r="C2" s="3040"/>
      <c r="D2" s="3040"/>
      <c r="E2" s="3040"/>
      <c r="F2" s="3040"/>
      <c r="G2" s="3040"/>
      <c r="H2" s="934"/>
      <c r="I2" s="934"/>
      <c r="J2" s="934"/>
      <c r="K2" s="934"/>
      <c r="L2" s="934"/>
    </row>
    <row r="3" spans="1:12" s="1958" customFormat="1" ht="15.75">
      <c r="A3" s="3042" t="s">
        <v>2494</v>
      </c>
      <c r="B3" s="3043"/>
      <c r="C3" s="3043"/>
      <c r="D3" s="3043"/>
      <c r="E3" s="3043"/>
      <c r="F3" s="3043"/>
      <c r="G3" s="3044" t="s">
        <v>2495</v>
      </c>
      <c r="H3" s="934"/>
      <c r="I3" s="934"/>
      <c r="J3" s="934"/>
      <c r="K3" s="934"/>
      <c r="L3" s="934"/>
    </row>
    <row r="4" spans="1:12" s="2534" customFormat="1" ht="50.1" customHeight="1">
      <c r="A4" s="3045" t="s">
        <v>50</v>
      </c>
      <c r="B4" s="3046"/>
      <c r="C4" s="3047" t="s">
        <v>2496</v>
      </c>
      <c r="D4" s="3048" t="s">
        <v>549</v>
      </c>
      <c r="E4" s="3049" t="s">
        <v>551</v>
      </c>
      <c r="F4" s="3048" t="s">
        <v>553</v>
      </c>
      <c r="G4" s="3049" t="s">
        <v>555</v>
      </c>
      <c r="H4" s="934"/>
      <c r="I4" s="934"/>
      <c r="J4" s="934"/>
    </row>
    <row r="5" spans="1:12" s="2534" customFormat="1" ht="50.1" customHeight="1">
      <c r="A5" s="3050" t="s">
        <v>148</v>
      </c>
      <c r="B5" s="3051"/>
      <c r="C5" s="3052" t="s">
        <v>2497</v>
      </c>
      <c r="D5" s="3053" t="s">
        <v>2498</v>
      </c>
      <c r="E5" s="3054" t="s">
        <v>2499</v>
      </c>
      <c r="F5" s="3054" t="s">
        <v>52</v>
      </c>
      <c r="G5" s="3054" t="s">
        <v>2500</v>
      </c>
      <c r="H5" s="934"/>
      <c r="I5" s="934"/>
      <c r="J5" s="934"/>
    </row>
    <row r="6" spans="1:12" s="2534" customFormat="1" ht="20.100000000000001" customHeight="1">
      <c r="A6" s="3055" t="s">
        <v>275</v>
      </c>
      <c r="B6" s="3056" t="s">
        <v>56</v>
      </c>
      <c r="C6" s="3057">
        <f>D6+E6</f>
        <v>69763</v>
      </c>
      <c r="D6" s="3057">
        <v>30379</v>
      </c>
      <c r="E6" s="3058">
        <v>39384</v>
      </c>
      <c r="F6" s="3058">
        <v>63052</v>
      </c>
      <c r="G6" s="3058">
        <v>6711</v>
      </c>
      <c r="H6" s="934">
        <f>F6+G6</f>
        <v>69763</v>
      </c>
      <c r="I6" s="934">
        <f>H6-C6</f>
        <v>0</v>
      </c>
      <c r="J6" s="934"/>
    </row>
    <row r="7" spans="1:12" s="2534" customFormat="1" ht="20.100000000000001" customHeight="1">
      <c r="A7" s="3059" t="s">
        <v>642</v>
      </c>
      <c r="B7" s="3060" t="s">
        <v>58</v>
      </c>
      <c r="C7" s="3061">
        <f t="shared" ref="C7:C25" si="0">D7+E7</f>
        <v>34920</v>
      </c>
      <c r="D7" s="3062">
        <v>15526</v>
      </c>
      <c r="E7" s="3063">
        <v>19394</v>
      </c>
      <c r="F7" s="3063">
        <v>32000</v>
      </c>
      <c r="G7" s="3063">
        <v>2920</v>
      </c>
      <c r="H7" s="934">
        <f t="shared" ref="H7:H26" si="1">F7+G7</f>
        <v>34920</v>
      </c>
      <c r="I7" s="934">
        <f t="shared" ref="I7:I26" si="2">H7-C7</f>
        <v>0</v>
      </c>
      <c r="J7" s="934"/>
    </row>
    <row r="8" spans="1:12" s="2534" customFormat="1" ht="20.100000000000001" customHeight="1">
      <c r="A8" s="3059" t="s">
        <v>276</v>
      </c>
      <c r="B8" s="3060" t="s">
        <v>60</v>
      </c>
      <c r="C8" s="3061">
        <f t="shared" si="0"/>
        <v>34088</v>
      </c>
      <c r="D8" s="3062">
        <v>17269</v>
      </c>
      <c r="E8" s="3063">
        <v>16819</v>
      </c>
      <c r="F8" s="3063">
        <v>30913</v>
      </c>
      <c r="G8" s="3063">
        <v>3175</v>
      </c>
      <c r="H8" s="934">
        <f t="shared" si="1"/>
        <v>34088</v>
      </c>
      <c r="I8" s="934">
        <f t="shared" si="2"/>
        <v>0</v>
      </c>
      <c r="J8" s="934"/>
    </row>
    <row r="9" spans="1:12" s="2534" customFormat="1" ht="20.100000000000001" customHeight="1">
      <c r="A9" s="3059" t="s">
        <v>277</v>
      </c>
      <c r="B9" s="3060" t="s">
        <v>62</v>
      </c>
      <c r="C9" s="3061">
        <f t="shared" si="0"/>
        <v>24808</v>
      </c>
      <c r="D9" s="3062">
        <v>10927</v>
      </c>
      <c r="E9" s="3063">
        <v>13881</v>
      </c>
      <c r="F9" s="3063">
        <v>23357</v>
      </c>
      <c r="G9" s="3063">
        <v>1451</v>
      </c>
      <c r="H9" s="934">
        <f t="shared" si="1"/>
        <v>24808</v>
      </c>
      <c r="I9" s="934">
        <f t="shared" si="2"/>
        <v>0</v>
      </c>
      <c r="J9" s="934"/>
    </row>
    <row r="10" spans="1:12" s="2534" customFormat="1" ht="20.100000000000001" customHeight="1">
      <c r="A10" s="3059" t="s">
        <v>278</v>
      </c>
      <c r="B10" s="3060" t="s">
        <v>64</v>
      </c>
      <c r="C10" s="3061">
        <f t="shared" si="0"/>
        <v>91563</v>
      </c>
      <c r="D10" s="3062">
        <v>38021</v>
      </c>
      <c r="E10" s="3063">
        <v>53542</v>
      </c>
      <c r="F10" s="3063">
        <v>89972</v>
      </c>
      <c r="G10" s="3063">
        <v>1591</v>
      </c>
      <c r="H10" s="934">
        <f t="shared" si="1"/>
        <v>91563</v>
      </c>
      <c r="I10" s="934">
        <f t="shared" si="2"/>
        <v>0</v>
      </c>
      <c r="J10" s="934"/>
    </row>
    <row r="11" spans="1:12" s="2534" customFormat="1" ht="20.100000000000001" customHeight="1">
      <c r="A11" s="3059" t="s">
        <v>279</v>
      </c>
      <c r="B11" s="3060" t="s">
        <v>328</v>
      </c>
      <c r="C11" s="3061">
        <f t="shared" si="0"/>
        <v>49167</v>
      </c>
      <c r="D11" s="3062">
        <v>18753</v>
      </c>
      <c r="E11" s="3063">
        <v>30414</v>
      </c>
      <c r="F11" s="3063">
        <v>47789</v>
      </c>
      <c r="G11" s="3063">
        <v>1378</v>
      </c>
      <c r="H11" s="934">
        <f t="shared" si="1"/>
        <v>49167</v>
      </c>
      <c r="I11" s="934">
        <f t="shared" si="2"/>
        <v>0</v>
      </c>
      <c r="J11" s="934"/>
    </row>
    <row r="12" spans="1:12" s="2534" customFormat="1" ht="20.100000000000001" customHeight="1">
      <c r="A12" s="3059" t="s">
        <v>280</v>
      </c>
      <c r="B12" s="3060" t="s">
        <v>68</v>
      </c>
      <c r="C12" s="3061">
        <f t="shared" si="0"/>
        <v>37697</v>
      </c>
      <c r="D12" s="3062">
        <v>16532</v>
      </c>
      <c r="E12" s="3063">
        <v>21165</v>
      </c>
      <c r="F12" s="3063">
        <v>35450</v>
      </c>
      <c r="G12" s="3063">
        <v>2247</v>
      </c>
      <c r="H12" s="934">
        <f t="shared" si="1"/>
        <v>37697</v>
      </c>
      <c r="I12" s="934">
        <f t="shared" si="2"/>
        <v>0</v>
      </c>
      <c r="J12" s="934"/>
    </row>
    <row r="13" spans="1:12" s="2534" customFormat="1" ht="20.100000000000001" customHeight="1">
      <c r="A13" s="3059" t="s">
        <v>281</v>
      </c>
      <c r="B13" s="3060" t="s">
        <v>70</v>
      </c>
      <c r="C13" s="3061">
        <f t="shared" si="0"/>
        <v>11386</v>
      </c>
      <c r="D13" s="3062">
        <v>4321</v>
      </c>
      <c r="E13" s="3063">
        <v>7065</v>
      </c>
      <c r="F13" s="3063">
        <v>11237</v>
      </c>
      <c r="G13" s="3063">
        <v>149</v>
      </c>
      <c r="H13" s="934">
        <f t="shared" si="1"/>
        <v>11386</v>
      </c>
      <c r="I13" s="934">
        <f t="shared" si="2"/>
        <v>0</v>
      </c>
      <c r="J13" s="934"/>
    </row>
    <row r="14" spans="1:12" s="2534" customFormat="1" ht="20.100000000000001" customHeight="1">
      <c r="A14" s="3059" t="s">
        <v>282</v>
      </c>
      <c r="B14" s="3060" t="s">
        <v>72</v>
      </c>
      <c r="C14" s="3061">
        <f t="shared" si="0"/>
        <v>15210</v>
      </c>
      <c r="D14" s="3062">
        <v>5554</v>
      </c>
      <c r="E14" s="3063">
        <v>9656</v>
      </c>
      <c r="F14" s="3063">
        <v>15102</v>
      </c>
      <c r="G14" s="3063">
        <v>108</v>
      </c>
      <c r="H14" s="934">
        <f t="shared" si="1"/>
        <v>15210</v>
      </c>
      <c r="I14" s="934">
        <f t="shared" si="2"/>
        <v>0</v>
      </c>
      <c r="J14" s="934"/>
    </row>
    <row r="15" spans="1:12" s="2534" customFormat="1" ht="20.100000000000001" customHeight="1">
      <c r="A15" s="3059" t="s">
        <v>283</v>
      </c>
      <c r="B15" s="3060" t="s">
        <v>74</v>
      </c>
      <c r="C15" s="3061">
        <f t="shared" si="0"/>
        <v>35427</v>
      </c>
      <c r="D15" s="3062">
        <v>17506</v>
      </c>
      <c r="E15" s="3063">
        <v>17921</v>
      </c>
      <c r="F15" s="3063">
        <v>34406</v>
      </c>
      <c r="G15" s="3063">
        <v>1021</v>
      </c>
      <c r="H15" s="934">
        <f t="shared" si="1"/>
        <v>35427</v>
      </c>
      <c r="I15" s="934">
        <f t="shared" si="2"/>
        <v>0</v>
      </c>
      <c r="J15" s="934"/>
    </row>
    <row r="16" spans="1:12" s="2534" customFormat="1" ht="20.100000000000001" customHeight="1">
      <c r="A16" s="3059" t="s">
        <v>162</v>
      </c>
      <c r="B16" s="3060" t="s">
        <v>76</v>
      </c>
      <c r="C16" s="3061">
        <f t="shared" si="0"/>
        <v>9782</v>
      </c>
      <c r="D16" s="3062">
        <v>4539</v>
      </c>
      <c r="E16" s="3063">
        <v>5243</v>
      </c>
      <c r="F16" s="3063">
        <v>9421</v>
      </c>
      <c r="G16" s="3063">
        <v>361</v>
      </c>
      <c r="H16" s="934">
        <f t="shared" si="1"/>
        <v>9782</v>
      </c>
      <c r="I16" s="934">
        <f t="shared" si="2"/>
        <v>0</v>
      </c>
      <c r="J16" s="934"/>
    </row>
    <row r="17" spans="1:10" s="2534" customFormat="1" ht="20.100000000000001" customHeight="1">
      <c r="A17" s="3059" t="s">
        <v>284</v>
      </c>
      <c r="B17" s="3060" t="s">
        <v>78</v>
      </c>
      <c r="C17" s="3061">
        <f t="shared" si="0"/>
        <v>13511</v>
      </c>
      <c r="D17" s="3062">
        <v>5986</v>
      </c>
      <c r="E17" s="3063">
        <v>7525</v>
      </c>
      <c r="F17" s="3063">
        <v>12541</v>
      </c>
      <c r="G17" s="3063">
        <v>970</v>
      </c>
      <c r="H17" s="934">
        <f t="shared" si="1"/>
        <v>13511</v>
      </c>
      <c r="I17" s="934">
        <f t="shared" si="2"/>
        <v>0</v>
      </c>
      <c r="J17" s="934"/>
    </row>
    <row r="18" spans="1:10" s="2534" customFormat="1" ht="20.100000000000001" customHeight="1">
      <c r="A18" s="3059" t="s">
        <v>79</v>
      </c>
      <c r="B18" s="3060" t="s">
        <v>329</v>
      </c>
      <c r="C18" s="3061">
        <f t="shared" si="0"/>
        <v>14756</v>
      </c>
      <c r="D18" s="3062">
        <v>4459</v>
      </c>
      <c r="E18" s="3063">
        <v>10297</v>
      </c>
      <c r="F18" s="3063">
        <v>14421</v>
      </c>
      <c r="G18" s="3063">
        <v>335</v>
      </c>
      <c r="H18" s="934">
        <f t="shared" si="1"/>
        <v>14756</v>
      </c>
      <c r="I18" s="934">
        <f t="shared" si="2"/>
        <v>0</v>
      </c>
      <c r="J18" s="934"/>
    </row>
    <row r="19" spans="1:10" s="2534" customFormat="1" ht="20.100000000000001" customHeight="1">
      <c r="A19" s="3059" t="s">
        <v>164</v>
      </c>
      <c r="B19" s="3060" t="s">
        <v>82</v>
      </c>
      <c r="C19" s="3061">
        <f t="shared" si="0"/>
        <v>10182</v>
      </c>
      <c r="D19" s="3062">
        <v>4561</v>
      </c>
      <c r="E19" s="3063">
        <v>5621</v>
      </c>
      <c r="F19" s="3063">
        <v>9595</v>
      </c>
      <c r="G19" s="3063">
        <v>587</v>
      </c>
      <c r="H19" s="934">
        <f t="shared" si="1"/>
        <v>10182</v>
      </c>
      <c r="I19" s="934">
        <f t="shared" si="2"/>
        <v>0</v>
      </c>
      <c r="J19" s="934"/>
    </row>
    <row r="20" spans="1:10" s="2534" customFormat="1" ht="20.100000000000001" customHeight="1">
      <c r="A20" s="3059" t="s">
        <v>286</v>
      </c>
      <c r="B20" s="3060" t="s">
        <v>84</v>
      </c>
      <c r="C20" s="3061">
        <f t="shared" si="0"/>
        <v>24940</v>
      </c>
      <c r="D20" s="3062">
        <v>11849</v>
      </c>
      <c r="E20" s="3063">
        <v>13091</v>
      </c>
      <c r="F20" s="3063">
        <v>23617</v>
      </c>
      <c r="G20" s="3063">
        <v>1323</v>
      </c>
      <c r="H20" s="934">
        <f t="shared" si="1"/>
        <v>24940</v>
      </c>
      <c r="I20" s="934">
        <f t="shared" si="2"/>
        <v>0</v>
      </c>
      <c r="J20" s="934"/>
    </row>
    <row r="21" spans="1:10" s="2534" customFormat="1" ht="20.100000000000001" customHeight="1">
      <c r="A21" s="3059" t="s">
        <v>287</v>
      </c>
      <c r="B21" s="3060" t="s">
        <v>330</v>
      </c>
      <c r="C21" s="3061">
        <f t="shared" si="0"/>
        <v>10062</v>
      </c>
      <c r="D21" s="3062">
        <v>4758</v>
      </c>
      <c r="E21" s="3063">
        <v>5304</v>
      </c>
      <c r="F21" s="3063">
        <v>8859</v>
      </c>
      <c r="G21" s="3063">
        <v>1203</v>
      </c>
      <c r="H21" s="934">
        <f t="shared" si="1"/>
        <v>10062</v>
      </c>
      <c r="I21" s="934">
        <f t="shared" si="2"/>
        <v>0</v>
      </c>
      <c r="J21" s="934"/>
    </row>
    <row r="22" spans="1:10" s="2534" customFormat="1" ht="20.100000000000001" customHeight="1">
      <c r="A22" s="3059" t="s">
        <v>288</v>
      </c>
      <c r="B22" s="3060" t="s">
        <v>88</v>
      </c>
      <c r="C22" s="3061">
        <f t="shared" si="0"/>
        <v>32183</v>
      </c>
      <c r="D22" s="3062">
        <v>15227</v>
      </c>
      <c r="E22" s="3063">
        <v>16956</v>
      </c>
      <c r="F22" s="3063">
        <v>31572</v>
      </c>
      <c r="G22" s="3063">
        <v>611</v>
      </c>
      <c r="H22" s="934">
        <f t="shared" si="1"/>
        <v>32183</v>
      </c>
      <c r="I22" s="934">
        <f t="shared" si="2"/>
        <v>0</v>
      </c>
      <c r="J22" s="934"/>
    </row>
    <row r="23" spans="1:10" s="2534" customFormat="1" ht="20.100000000000001" customHeight="1">
      <c r="A23" s="3059" t="s">
        <v>289</v>
      </c>
      <c r="B23" s="3060" t="s">
        <v>90</v>
      </c>
      <c r="C23" s="3061">
        <f t="shared" si="0"/>
        <v>6605</v>
      </c>
      <c r="D23" s="3062">
        <v>2520</v>
      </c>
      <c r="E23" s="3063">
        <v>4085</v>
      </c>
      <c r="F23" s="3063">
        <v>6346</v>
      </c>
      <c r="G23" s="3063">
        <v>259</v>
      </c>
      <c r="H23" s="934">
        <f t="shared" si="1"/>
        <v>6605</v>
      </c>
      <c r="I23" s="934">
        <f t="shared" si="2"/>
        <v>0</v>
      </c>
      <c r="J23" s="934"/>
    </row>
    <row r="24" spans="1:10" s="2534" customFormat="1" ht="20.100000000000001" customHeight="1">
      <c r="A24" s="3064" t="s">
        <v>91</v>
      </c>
      <c r="B24" s="3065" t="s">
        <v>2353</v>
      </c>
      <c r="C24" s="3061">
        <f t="shared" si="0"/>
        <v>14754</v>
      </c>
      <c r="D24" s="3066">
        <v>7432</v>
      </c>
      <c r="E24" s="3066">
        <v>7322</v>
      </c>
      <c r="F24" s="3066">
        <v>14260</v>
      </c>
      <c r="G24" s="3066">
        <v>494</v>
      </c>
      <c r="H24" s="934">
        <f t="shared" si="1"/>
        <v>14754</v>
      </c>
      <c r="I24" s="934">
        <f t="shared" si="2"/>
        <v>0</v>
      </c>
      <c r="J24" s="934"/>
    </row>
    <row r="25" spans="1:10" s="2534" customFormat="1" ht="20.100000000000001" customHeight="1" thickBot="1">
      <c r="A25" s="3067" t="s">
        <v>93</v>
      </c>
      <c r="B25" s="3068" t="s">
        <v>94</v>
      </c>
      <c r="C25" s="3069">
        <f t="shared" si="0"/>
        <v>17154</v>
      </c>
      <c r="D25" s="3070">
        <v>9250</v>
      </c>
      <c r="E25" s="3070">
        <v>7904</v>
      </c>
      <c r="F25" s="3070">
        <v>17094</v>
      </c>
      <c r="G25" s="3070">
        <v>60</v>
      </c>
      <c r="H25" s="934">
        <f t="shared" si="1"/>
        <v>17154</v>
      </c>
      <c r="I25" s="934">
        <f t="shared" si="2"/>
        <v>0</v>
      </c>
      <c r="J25" s="934"/>
    </row>
    <row r="26" spans="1:10" s="2534" customFormat="1" ht="20.100000000000001" customHeight="1">
      <c r="A26" s="3071" t="s">
        <v>291</v>
      </c>
      <c r="B26" s="3072" t="s">
        <v>96</v>
      </c>
      <c r="C26" s="3073">
        <f>E26+D26</f>
        <v>557958</v>
      </c>
      <c r="D26" s="3073">
        <f>SUM(D6:D25)</f>
        <v>245369</v>
      </c>
      <c r="E26" s="3073">
        <f>SUM(E6:E25)</f>
        <v>312589</v>
      </c>
      <c r="F26" s="3073">
        <f>SUM(F6:F25)</f>
        <v>531004</v>
      </c>
      <c r="G26" s="3073">
        <f>SUM(G6:G25)</f>
        <v>26954</v>
      </c>
      <c r="H26" s="934">
        <f t="shared" si="1"/>
        <v>557958</v>
      </c>
      <c r="I26" s="934">
        <f t="shared" si="2"/>
        <v>0</v>
      </c>
      <c r="J26" s="934"/>
    </row>
    <row r="27" spans="1:10" ht="15.75">
      <c r="A27" s="3074" t="s">
        <v>2501</v>
      </c>
      <c r="B27" s="1979"/>
      <c r="C27" s="3075"/>
      <c r="D27" s="3076"/>
      <c r="E27" s="3076"/>
      <c r="F27" s="3076"/>
      <c r="G27" s="3076"/>
      <c r="H27" s="869"/>
      <c r="I27" s="869"/>
      <c r="J27" s="869"/>
    </row>
    <row r="28" spans="1:10" ht="15.75" hidden="1">
      <c r="A28" s="868"/>
      <c r="B28" s="1979"/>
      <c r="C28" s="1979"/>
      <c r="D28" s="792"/>
      <c r="E28" s="792"/>
      <c r="F28" s="792"/>
      <c r="G28" s="792"/>
      <c r="H28" s="869"/>
      <c r="I28" s="869"/>
      <c r="J28" s="869"/>
    </row>
    <row r="29" spans="1:10" ht="15.75" hidden="1">
      <c r="A29" s="868"/>
      <c r="B29" s="1979"/>
      <c r="C29" s="1979"/>
      <c r="D29" s="792"/>
      <c r="E29" s="792"/>
      <c r="F29" s="792"/>
      <c r="G29" s="792"/>
      <c r="H29" s="869"/>
      <c r="I29" s="869"/>
      <c r="J29" s="869"/>
    </row>
    <row r="30" spans="1:10" ht="20.100000000000001" hidden="1" customHeight="1">
      <c r="A30" s="3077" t="s">
        <v>275</v>
      </c>
      <c r="B30" s="3078" t="s">
        <v>56</v>
      </c>
      <c r="C30" s="3079">
        <f>D30+E30</f>
        <v>69427</v>
      </c>
      <c r="D30" s="3079">
        <v>30688</v>
      </c>
      <c r="E30" s="3080">
        <v>38739</v>
      </c>
      <c r="F30" s="3080">
        <v>62858</v>
      </c>
      <c r="G30" s="3080">
        <v>6569</v>
      </c>
      <c r="H30" s="792"/>
      <c r="I30" s="792"/>
      <c r="J30" s="792"/>
    </row>
    <row r="31" spans="1:10" ht="20.100000000000001" hidden="1" customHeight="1">
      <c r="A31" s="3081" t="s">
        <v>1176</v>
      </c>
      <c r="B31" s="3082"/>
      <c r="C31" s="3079"/>
      <c r="D31" s="3083"/>
      <c r="E31" s="3084"/>
      <c r="F31" s="3084"/>
      <c r="G31" s="3084"/>
      <c r="H31" s="792"/>
      <c r="I31" s="792"/>
      <c r="J31" s="792"/>
    </row>
    <row r="32" spans="1:10" ht="20.100000000000001" hidden="1" customHeight="1">
      <c r="A32" s="3081" t="s">
        <v>642</v>
      </c>
      <c r="B32" s="3082" t="s">
        <v>58</v>
      </c>
      <c r="C32" s="3079">
        <f>D32+E32</f>
        <v>36309</v>
      </c>
      <c r="D32" s="3083">
        <v>16964</v>
      </c>
      <c r="E32" s="3084">
        <v>19345</v>
      </c>
      <c r="F32" s="3084">
        <v>33413</v>
      </c>
      <c r="G32" s="3084">
        <v>2896</v>
      </c>
      <c r="H32" s="792"/>
      <c r="I32" s="792"/>
      <c r="J32" s="792"/>
    </row>
    <row r="33" spans="1:1" ht="15.75" hidden="1">
      <c r="A33" s="868" t="s">
        <v>1172</v>
      </c>
    </row>
    <row r="34" spans="1:1" ht="15.75" hidden="1">
      <c r="A34" s="868"/>
    </row>
    <row r="35" spans="1:1" ht="15.75">
      <c r="A35" s="868"/>
    </row>
  </sheetData>
  <printOptions horizontalCentered="1" verticalCentered="1"/>
  <pageMargins left="0.74803149606299213" right="0.74803149606299213" top="0.59055118110236227" bottom="0.59055118110236227" header="0.51181102362204722" footer="0.51181102362204722"/>
  <pageSetup paperSize="9" scale="87" orientation="landscape" horizontalDpi="4294967292" verticalDpi="4294967292"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6CBA-9EE3-45C0-AC96-13609F166896}">
  <dimension ref="A1:L29"/>
  <sheetViews>
    <sheetView showGridLines="0" zoomScaleNormal="100" workbookViewId="0">
      <selection activeCell="M25" sqref="M25"/>
    </sheetView>
  </sheetViews>
  <sheetFormatPr defaultColWidth="10.7109375" defaultRowHeight="15.75"/>
  <cols>
    <col min="1" max="1" width="17.28515625" style="207" customWidth="1"/>
    <col min="2" max="2" width="18.85546875" style="207" customWidth="1"/>
    <col min="3" max="3" width="33.28515625" style="207" customWidth="1"/>
    <col min="4" max="4" width="10.28515625" style="217" customWidth="1"/>
    <col min="5" max="7" width="9.85546875" style="217" customWidth="1"/>
    <col min="8" max="8" width="14.5703125" style="217" customWidth="1"/>
    <col min="9" max="12" width="10.7109375" style="207" hidden="1" customWidth="1"/>
    <col min="13" max="13" width="10.7109375" style="207" customWidth="1"/>
    <col min="14" max="256" width="10.7109375" style="207"/>
    <col min="257" max="257" width="17.28515625" style="207" customWidth="1"/>
    <col min="258" max="258" width="18.85546875" style="207" customWidth="1"/>
    <col min="259" max="259" width="33.28515625" style="207" customWidth="1"/>
    <col min="260" max="260" width="10.28515625" style="207" customWidth="1"/>
    <col min="261" max="263" width="9.85546875" style="207" customWidth="1"/>
    <col min="264" max="264" width="14.5703125" style="207" customWidth="1"/>
    <col min="265" max="268" width="0" style="207" hidden="1" customWidth="1"/>
    <col min="269" max="512" width="10.7109375" style="207"/>
    <col min="513" max="513" width="17.28515625" style="207" customWidth="1"/>
    <col min="514" max="514" width="18.85546875" style="207" customWidth="1"/>
    <col min="515" max="515" width="33.28515625" style="207" customWidth="1"/>
    <col min="516" max="516" width="10.28515625" style="207" customWidth="1"/>
    <col min="517" max="519" width="9.85546875" style="207" customWidth="1"/>
    <col min="520" max="520" width="14.5703125" style="207" customWidth="1"/>
    <col min="521" max="524" width="0" style="207" hidden="1" customWidth="1"/>
    <col min="525" max="768" width="10.7109375" style="207"/>
    <col min="769" max="769" width="17.28515625" style="207" customWidth="1"/>
    <col min="770" max="770" width="18.85546875" style="207" customWidth="1"/>
    <col min="771" max="771" width="33.28515625" style="207" customWidth="1"/>
    <col min="772" max="772" width="10.28515625" style="207" customWidth="1"/>
    <col min="773" max="775" width="9.85546875" style="207" customWidth="1"/>
    <col min="776" max="776" width="14.5703125" style="207" customWidth="1"/>
    <col min="777" max="780" width="0" style="207" hidden="1" customWidth="1"/>
    <col min="781" max="1024" width="10.7109375" style="207"/>
    <col min="1025" max="1025" width="17.28515625" style="207" customWidth="1"/>
    <col min="1026" max="1026" width="18.85546875" style="207" customWidth="1"/>
    <col min="1027" max="1027" width="33.28515625" style="207" customWidth="1"/>
    <col min="1028" max="1028" width="10.28515625" style="207" customWidth="1"/>
    <col min="1029" max="1031" width="9.85546875" style="207" customWidth="1"/>
    <col min="1032" max="1032" width="14.5703125" style="207" customWidth="1"/>
    <col min="1033" max="1036" width="0" style="207" hidden="1" customWidth="1"/>
    <col min="1037" max="1280" width="10.7109375" style="207"/>
    <col min="1281" max="1281" width="17.28515625" style="207" customWidth="1"/>
    <col min="1282" max="1282" width="18.85546875" style="207" customWidth="1"/>
    <col min="1283" max="1283" width="33.28515625" style="207" customWidth="1"/>
    <col min="1284" max="1284" width="10.28515625" style="207" customWidth="1"/>
    <col min="1285" max="1287" width="9.85546875" style="207" customWidth="1"/>
    <col min="1288" max="1288" width="14.5703125" style="207" customWidth="1"/>
    <col min="1289" max="1292" width="0" style="207" hidden="1" customWidth="1"/>
    <col min="1293" max="1536" width="10.7109375" style="207"/>
    <col min="1537" max="1537" width="17.28515625" style="207" customWidth="1"/>
    <col min="1538" max="1538" width="18.85546875" style="207" customWidth="1"/>
    <col min="1539" max="1539" width="33.28515625" style="207" customWidth="1"/>
    <col min="1540" max="1540" width="10.28515625" style="207" customWidth="1"/>
    <col min="1541" max="1543" width="9.85546875" style="207" customWidth="1"/>
    <col min="1544" max="1544" width="14.5703125" style="207" customWidth="1"/>
    <col min="1545" max="1548" width="0" style="207" hidden="1" customWidth="1"/>
    <col min="1549" max="1792" width="10.7109375" style="207"/>
    <col min="1793" max="1793" width="17.28515625" style="207" customWidth="1"/>
    <col min="1794" max="1794" width="18.85546875" style="207" customWidth="1"/>
    <col min="1795" max="1795" width="33.28515625" style="207" customWidth="1"/>
    <col min="1796" max="1796" width="10.28515625" style="207" customWidth="1"/>
    <col min="1797" max="1799" width="9.85546875" style="207" customWidth="1"/>
    <col min="1800" max="1800" width="14.5703125" style="207" customWidth="1"/>
    <col min="1801" max="1804" width="0" style="207" hidden="1" customWidth="1"/>
    <col min="1805" max="2048" width="10.7109375" style="207"/>
    <col min="2049" max="2049" width="17.28515625" style="207" customWidth="1"/>
    <col min="2050" max="2050" width="18.85546875" style="207" customWidth="1"/>
    <col min="2051" max="2051" width="33.28515625" style="207" customWidth="1"/>
    <col min="2052" max="2052" width="10.28515625" style="207" customWidth="1"/>
    <col min="2053" max="2055" width="9.85546875" style="207" customWidth="1"/>
    <col min="2056" max="2056" width="14.5703125" style="207" customWidth="1"/>
    <col min="2057" max="2060" width="0" style="207" hidden="1" customWidth="1"/>
    <col min="2061" max="2304" width="10.7109375" style="207"/>
    <col min="2305" max="2305" width="17.28515625" style="207" customWidth="1"/>
    <col min="2306" max="2306" width="18.85546875" style="207" customWidth="1"/>
    <col min="2307" max="2307" width="33.28515625" style="207" customWidth="1"/>
    <col min="2308" max="2308" width="10.28515625" style="207" customWidth="1"/>
    <col min="2309" max="2311" width="9.85546875" style="207" customWidth="1"/>
    <col min="2312" max="2312" width="14.5703125" style="207" customWidth="1"/>
    <col min="2313" max="2316" width="0" style="207" hidden="1" customWidth="1"/>
    <col min="2317" max="2560" width="10.7109375" style="207"/>
    <col min="2561" max="2561" width="17.28515625" style="207" customWidth="1"/>
    <col min="2562" max="2562" width="18.85546875" style="207" customWidth="1"/>
    <col min="2563" max="2563" width="33.28515625" style="207" customWidth="1"/>
    <col min="2564" max="2564" width="10.28515625" style="207" customWidth="1"/>
    <col min="2565" max="2567" width="9.85546875" style="207" customWidth="1"/>
    <col min="2568" max="2568" width="14.5703125" style="207" customWidth="1"/>
    <col min="2569" max="2572" width="0" style="207" hidden="1" customWidth="1"/>
    <col min="2573" max="2816" width="10.7109375" style="207"/>
    <col min="2817" max="2817" width="17.28515625" style="207" customWidth="1"/>
    <col min="2818" max="2818" width="18.85546875" style="207" customWidth="1"/>
    <col min="2819" max="2819" width="33.28515625" style="207" customWidth="1"/>
    <col min="2820" max="2820" width="10.28515625" style="207" customWidth="1"/>
    <col min="2821" max="2823" width="9.85546875" style="207" customWidth="1"/>
    <col min="2824" max="2824" width="14.5703125" style="207" customWidth="1"/>
    <col min="2825" max="2828" width="0" style="207" hidden="1" customWidth="1"/>
    <col min="2829" max="3072" width="10.7109375" style="207"/>
    <col min="3073" max="3073" width="17.28515625" style="207" customWidth="1"/>
    <col min="3074" max="3074" width="18.85546875" style="207" customWidth="1"/>
    <col min="3075" max="3075" width="33.28515625" style="207" customWidth="1"/>
    <col min="3076" max="3076" width="10.28515625" style="207" customWidth="1"/>
    <col min="3077" max="3079" width="9.85546875" style="207" customWidth="1"/>
    <col min="3080" max="3080" width="14.5703125" style="207" customWidth="1"/>
    <col min="3081" max="3084" width="0" style="207" hidden="1" customWidth="1"/>
    <col min="3085" max="3328" width="10.7109375" style="207"/>
    <col min="3329" max="3329" width="17.28515625" style="207" customWidth="1"/>
    <col min="3330" max="3330" width="18.85546875" style="207" customWidth="1"/>
    <col min="3331" max="3331" width="33.28515625" style="207" customWidth="1"/>
    <col min="3332" max="3332" width="10.28515625" style="207" customWidth="1"/>
    <col min="3333" max="3335" width="9.85546875" style="207" customWidth="1"/>
    <col min="3336" max="3336" width="14.5703125" style="207" customWidth="1"/>
    <col min="3337" max="3340" width="0" style="207" hidden="1" customWidth="1"/>
    <col min="3341" max="3584" width="10.7109375" style="207"/>
    <col min="3585" max="3585" width="17.28515625" style="207" customWidth="1"/>
    <col min="3586" max="3586" width="18.85546875" style="207" customWidth="1"/>
    <col min="3587" max="3587" width="33.28515625" style="207" customWidth="1"/>
    <col min="3588" max="3588" width="10.28515625" style="207" customWidth="1"/>
    <col min="3589" max="3591" width="9.85546875" style="207" customWidth="1"/>
    <col min="3592" max="3592" width="14.5703125" style="207" customWidth="1"/>
    <col min="3593" max="3596" width="0" style="207" hidden="1" customWidth="1"/>
    <col min="3597" max="3840" width="10.7109375" style="207"/>
    <col min="3841" max="3841" width="17.28515625" style="207" customWidth="1"/>
    <col min="3842" max="3842" width="18.85546875" style="207" customWidth="1"/>
    <col min="3843" max="3843" width="33.28515625" style="207" customWidth="1"/>
    <col min="3844" max="3844" width="10.28515625" style="207" customWidth="1"/>
    <col min="3845" max="3847" width="9.85546875" style="207" customWidth="1"/>
    <col min="3848" max="3848" width="14.5703125" style="207" customWidth="1"/>
    <col min="3849" max="3852" width="0" style="207" hidden="1" customWidth="1"/>
    <col min="3853" max="4096" width="10.7109375" style="207"/>
    <col min="4097" max="4097" width="17.28515625" style="207" customWidth="1"/>
    <col min="4098" max="4098" width="18.85546875" style="207" customWidth="1"/>
    <col min="4099" max="4099" width="33.28515625" style="207" customWidth="1"/>
    <col min="4100" max="4100" width="10.28515625" style="207" customWidth="1"/>
    <col min="4101" max="4103" width="9.85546875" style="207" customWidth="1"/>
    <col min="4104" max="4104" width="14.5703125" style="207" customWidth="1"/>
    <col min="4105" max="4108" width="0" style="207" hidden="1" customWidth="1"/>
    <col min="4109" max="4352" width="10.7109375" style="207"/>
    <col min="4353" max="4353" width="17.28515625" style="207" customWidth="1"/>
    <col min="4354" max="4354" width="18.85546875" style="207" customWidth="1"/>
    <col min="4355" max="4355" width="33.28515625" style="207" customWidth="1"/>
    <col min="4356" max="4356" width="10.28515625" style="207" customWidth="1"/>
    <col min="4357" max="4359" width="9.85546875" style="207" customWidth="1"/>
    <col min="4360" max="4360" width="14.5703125" style="207" customWidth="1"/>
    <col min="4361" max="4364" width="0" style="207" hidden="1" customWidth="1"/>
    <col min="4365" max="4608" width="10.7109375" style="207"/>
    <col min="4609" max="4609" width="17.28515625" style="207" customWidth="1"/>
    <col min="4610" max="4610" width="18.85546875" style="207" customWidth="1"/>
    <col min="4611" max="4611" width="33.28515625" style="207" customWidth="1"/>
    <col min="4612" max="4612" width="10.28515625" style="207" customWidth="1"/>
    <col min="4613" max="4615" width="9.85546875" style="207" customWidth="1"/>
    <col min="4616" max="4616" width="14.5703125" style="207" customWidth="1"/>
    <col min="4617" max="4620" width="0" style="207" hidden="1" customWidth="1"/>
    <col min="4621" max="4864" width="10.7109375" style="207"/>
    <col min="4865" max="4865" width="17.28515625" style="207" customWidth="1"/>
    <col min="4866" max="4866" width="18.85546875" style="207" customWidth="1"/>
    <col min="4867" max="4867" width="33.28515625" style="207" customWidth="1"/>
    <col min="4868" max="4868" width="10.28515625" style="207" customWidth="1"/>
    <col min="4869" max="4871" width="9.85546875" style="207" customWidth="1"/>
    <col min="4872" max="4872" width="14.5703125" style="207" customWidth="1"/>
    <col min="4873" max="4876" width="0" style="207" hidden="1" customWidth="1"/>
    <col min="4877" max="5120" width="10.7109375" style="207"/>
    <col min="5121" max="5121" width="17.28515625" style="207" customWidth="1"/>
    <col min="5122" max="5122" width="18.85546875" style="207" customWidth="1"/>
    <col min="5123" max="5123" width="33.28515625" style="207" customWidth="1"/>
    <col min="5124" max="5124" width="10.28515625" style="207" customWidth="1"/>
    <col min="5125" max="5127" width="9.85546875" style="207" customWidth="1"/>
    <col min="5128" max="5128" width="14.5703125" style="207" customWidth="1"/>
    <col min="5129" max="5132" width="0" style="207" hidden="1" customWidth="1"/>
    <col min="5133" max="5376" width="10.7109375" style="207"/>
    <col min="5377" max="5377" width="17.28515625" style="207" customWidth="1"/>
    <col min="5378" max="5378" width="18.85546875" style="207" customWidth="1"/>
    <col min="5379" max="5379" width="33.28515625" style="207" customWidth="1"/>
    <col min="5380" max="5380" width="10.28515625" style="207" customWidth="1"/>
    <col min="5381" max="5383" width="9.85546875" style="207" customWidth="1"/>
    <col min="5384" max="5384" width="14.5703125" style="207" customWidth="1"/>
    <col min="5385" max="5388" width="0" style="207" hidden="1" customWidth="1"/>
    <col min="5389" max="5632" width="10.7109375" style="207"/>
    <col min="5633" max="5633" width="17.28515625" style="207" customWidth="1"/>
    <col min="5634" max="5634" width="18.85546875" style="207" customWidth="1"/>
    <col min="5635" max="5635" width="33.28515625" style="207" customWidth="1"/>
    <col min="5636" max="5636" width="10.28515625" style="207" customWidth="1"/>
    <col min="5637" max="5639" width="9.85546875" style="207" customWidth="1"/>
    <col min="5640" max="5640" width="14.5703125" style="207" customWidth="1"/>
    <col min="5641" max="5644" width="0" style="207" hidden="1" customWidth="1"/>
    <col min="5645" max="5888" width="10.7109375" style="207"/>
    <col min="5889" max="5889" width="17.28515625" style="207" customWidth="1"/>
    <col min="5890" max="5890" width="18.85546875" style="207" customWidth="1"/>
    <col min="5891" max="5891" width="33.28515625" style="207" customWidth="1"/>
    <col min="5892" max="5892" width="10.28515625" style="207" customWidth="1"/>
    <col min="5893" max="5895" width="9.85546875" style="207" customWidth="1"/>
    <col min="5896" max="5896" width="14.5703125" style="207" customWidth="1"/>
    <col min="5897" max="5900" width="0" style="207" hidden="1" customWidth="1"/>
    <col min="5901" max="6144" width="10.7109375" style="207"/>
    <col min="6145" max="6145" width="17.28515625" style="207" customWidth="1"/>
    <col min="6146" max="6146" width="18.85546875" style="207" customWidth="1"/>
    <col min="6147" max="6147" width="33.28515625" style="207" customWidth="1"/>
    <col min="6148" max="6148" width="10.28515625" style="207" customWidth="1"/>
    <col min="6149" max="6151" width="9.85546875" style="207" customWidth="1"/>
    <col min="6152" max="6152" width="14.5703125" style="207" customWidth="1"/>
    <col min="6153" max="6156" width="0" style="207" hidden="1" customWidth="1"/>
    <col min="6157" max="6400" width="10.7109375" style="207"/>
    <col min="6401" max="6401" width="17.28515625" style="207" customWidth="1"/>
    <col min="6402" max="6402" width="18.85546875" style="207" customWidth="1"/>
    <col min="6403" max="6403" width="33.28515625" style="207" customWidth="1"/>
    <col min="6404" max="6404" width="10.28515625" style="207" customWidth="1"/>
    <col min="6405" max="6407" width="9.85546875" style="207" customWidth="1"/>
    <col min="6408" max="6408" width="14.5703125" style="207" customWidth="1"/>
    <col min="6409" max="6412" width="0" style="207" hidden="1" customWidth="1"/>
    <col min="6413" max="6656" width="10.7109375" style="207"/>
    <col min="6657" max="6657" width="17.28515625" style="207" customWidth="1"/>
    <col min="6658" max="6658" width="18.85546875" style="207" customWidth="1"/>
    <col min="6659" max="6659" width="33.28515625" style="207" customWidth="1"/>
    <col min="6660" max="6660" width="10.28515625" style="207" customWidth="1"/>
    <col min="6661" max="6663" width="9.85546875" style="207" customWidth="1"/>
    <col min="6664" max="6664" width="14.5703125" style="207" customWidth="1"/>
    <col min="6665" max="6668" width="0" style="207" hidden="1" customWidth="1"/>
    <col min="6669" max="6912" width="10.7109375" style="207"/>
    <col min="6913" max="6913" width="17.28515625" style="207" customWidth="1"/>
    <col min="6914" max="6914" width="18.85546875" style="207" customWidth="1"/>
    <col min="6915" max="6915" width="33.28515625" style="207" customWidth="1"/>
    <col min="6916" max="6916" width="10.28515625" style="207" customWidth="1"/>
    <col min="6917" max="6919" width="9.85546875" style="207" customWidth="1"/>
    <col min="6920" max="6920" width="14.5703125" style="207" customWidth="1"/>
    <col min="6921" max="6924" width="0" style="207" hidden="1" customWidth="1"/>
    <col min="6925" max="7168" width="10.7109375" style="207"/>
    <col min="7169" max="7169" width="17.28515625" style="207" customWidth="1"/>
    <col min="7170" max="7170" width="18.85546875" style="207" customWidth="1"/>
    <col min="7171" max="7171" width="33.28515625" style="207" customWidth="1"/>
    <col min="7172" max="7172" width="10.28515625" style="207" customWidth="1"/>
    <col min="7173" max="7175" width="9.85546875" style="207" customWidth="1"/>
    <col min="7176" max="7176" width="14.5703125" style="207" customWidth="1"/>
    <col min="7177" max="7180" width="0" style="207" hidden="1" customWidth="1"/>
    <col min="7181" max="7424" width="10.7109375" style="207"/>
    <col min="7425" max="7425" width="17.28515625" style="207" customWidth="1"/>
    <col min="7426" max="7426" width="18.85546875" style="207" customWidth="1"/>
    <col min="7427" max="7427" width="33.28515625" style="207" customWidth="1"/>
    <col min="7428" max="7428" width="10.28515625" style="207" customWidth="1"/>
    <col min="7429" max="7431" width="9.85546875" style="207" customWidth="1"/>
    <col min="7432" max="7432" width="14.5703125" style="207" customWidth="1"/>
    <col min="7433" max="7436" width="0" style="207" hidden="1" customWidth="1"/>
    <col min="7437" max="7680" width="10.7109375" style="207"/>
    <col min="7681" max="7681" width="17.28515625" style="207" customWidth="1"/>
    <col min="7682" max="7682" width="18.85546875" style="207" customWidth="1"/>
    <col min="7683" max="7683" width="33.28515625" style="207" customWidth="1"/>
    <col min="7684" max="7684" width="10.28515625" style="207" customWidth="1"/>
    <col min="7685" max="7687" width="9.85546875" style="207" customWidth="1"/>
    <col min="7688" max="7688" width="14.5703125" style="207" customWidth="1"/>
    <col min="7689" max="7692" width="0" style="207" hidden="1" customWidth="1"/>
    <col min="7693" max="7936" width="10.7109375" style="207"/>
    <col min="7937" max="7937" width="17.28515625" style="207" customWidth="1"/>
    <col min="7938" max="7938" width="18.85546875" style="207" customWidth="1"/>
    <col min="7939" max="7939" width="33.28515625" style="207" customWidth="1"/>
    <col min="7940" max="7940" width="10.28515625" style="207" customWidth="1"/>
    <col min="7941" max="7943" width="9.85546875" style="207" customWidth="1"/>
    <col min="7944" max="7944" width="14.5703125" style="207" customWidth="1"/>
    <col min="7945" max="7948" width="0" style="207" hidden="1" customWidth="1"/>
    <col min="7949" max="8192" width="10.7109375" style="207"/>
    <col min="8193" max="8193" width="17.28515625" style="207" customWidth="1"/>
    <col min="8194" max="8194" width="18.85546875" style="207" customWidth="1"/>
    <col min="8195" max="8195" width="33.28515625" style="207" customWidth="1"/>
    <col min="8196" max="8196" width="10.28515625" style="207" customWidth="1"/>
    <col min="8197" max="8199" width="9.85546875" style="207" customWidth="1"/>
    <col min="8200" max="8200" width="14.5703125" style="207" customWidth="1"/>
    <col min="8201" max="8204" width="0" style="207" hidden="1" customWidth="1"/>
    <col min="8205" max="8448" width="10.7109375" style="207"/>
    <col min="8449" max="8449" width="17.28515625" style="207" customWidth="1"/>
    <col min="8450" max="8450" width="18.85546875" style="207" customWidth="1"/>
    <col min="8451" max="8451" width="33.28515625" style="207" customWidth="1"/>
    <col min="8452" max="8452" width="10.28515625" style="207" customWidth="1"/>
    <col min="8453" max="8455" width="9.85546875" style="207" customWidth="1"/>
    <col min="8456" max="8456" width="14.5703125" style="207" customWidth="1"/>
    <col min="8457" max="8460" width="0" style="207" hidden="1" customWidth="1"/>
    <col min="8461" max="8704" width="10.7109375" style="207"/>
    <col min="8705" max="8705" width="17.28515625" style="207" customWidth="1"/>
    <col min="8706" max="8706" width="18.85546875" style="207" customWidth="1"/>
    <col min="8707" max="8707" width="33.28515625" style="207" customWidth="1"/>
    <col min="8708" max="8708" width="10.28515625" style="207" customWidth="1"/>
    <col min="8709" max="8711" width="9.85546875" style="207" customWidth="1"/>
    <col min="8712" max="8712" width="14.5703125" style="207" customWidth="1"/>
    <col min="8713" max="8716" width="0" style="207" hidden="1" customWidth="1"/>
    <col min="8717" max="8960" width="10.7109375" style="207"/>
    <col min="8961" max="8961" width="17.28515625" style="207" customWidth="1"/>
    <col min="8962" max="8962" width="18.85546875" style="207" customWidth="1"/>
    <col min="8963" max="8963" width="33.28515625" style="207" customWidth="1"/>
    <col min="8964" max="8964" width="10.28515625" style="207" customWidth="1"/>
    <col min="8965" max="8967" width="9.85546875" style="207" customWidth="1"/>
    <col min="8968" max="8968" width="14.5703125" style="207" customWidth="1"/>
    <col min="8969" max="8972" width="0" style="207" hidden="1" customWidth="1"/>
    <col min="8973" max="9216" width="10.7109375" style="207"/>
    <col min="9217" max="9217" width="17.28515625" style="207" customWidth="1"/>
    <col min="9218" max="9218" width="18.85546875" style="207" customWidth="1"/>
    <col min="9219" max="9219" width="33.28515625" style="207" customWidth="1"/>
    <col min="9220" max="9220" width="10.28515625" style="207" customWidth="1"/>
    <col min="9221" max="9223" width="9.85546875" style="207" customWidth="1"/>
    <col min="9224" max="9224" width="14.5703125" style="207" customWidth="1"/>
    <col min="9225" max="9228" width="0" style="207" hidden="1" customWidth="1"/>
    <col min="9229" max="9472" width="10.7109375" style="207"/>
    <col min="9473" max="9473" width="17.28515625" style="207" customWidth="1"/>
    <col min="9474" max="9474" width="18.85546875" style="207" customWidth="1"/>
    <col min="9475" max="9475" width="33.28515625" style="207" customWidth="1"/>
    <col min="9476" max="9476" width="10.28515625" style="207" customWidth="1"/>
    <col min="9477" max="9479" width="9.85546875" style="207" customWidth="1"/>
    <col min="9480" max="9480" width="14.5703125" style="207" customWidth="1"/>
    <col min="9481" max="9484" width="0" style="207" hidden="1" customWidth="1"/>
    <col min="9485" max="9728" width="10.7109375" style="207"/>
    <col min="9729" max="9729" width="17.28515625" style="207" customWidth="1"/>
    <col min="9730" max="9730" width="18.85546875" style="207" customWidth="1"/>
    <col min="9731" max="9731" width="33.28515625" style="207" customWidth="1"/>
    <col min="9732" max="9732" width="10.28515625" style="207" customWidth="1"/>
    <col min="9733" max="9735" width="9.85546875" style="207" customWidth="1"/>
    <col min="9736" max="9736" width="14.5703125" style="207" customWidth="1"/>
    <col min="9737" max="9740" width="0" style="207" hidden="1" customWidth="1"/>
    <col min="9741" max="9984" width="10.7109375" style="207"/>
    <col min="9985" max="9985" width="17.28515625" style="207" customWidth="1"/>
    <col min="9986" max="9986" width="18.85546875" style="207" customWidth="1"/>
    <col min="9987" max="9987" width="33.28515625" style="207" customWidth="1"/>
    <col min="9988" max="9988" width="10.28515625" style="207" customWidth="1"/>
    <col min="9989" max="9991" width="9.85546875" style="207" customWidth="1"/>
    <col min="9992" max="9992" width="14.5703125" style="207" customWidth="1"/>
    <col min="9993" max="9996" width="0" style="207" hidden="1" customWidth="1"/>
    <col min="9997" max="10240" width="10.7109375" style="207"/>
    <col min="10241" max="10241" width="17.28515625" style="207" customWidth="1"/>
    <col min="10242" max="10242" width="18.85546875" style="207" customWidth="1"/>
    <col min="10243" max="10243" width="33.28515625" style="207" customWidth="1"/>
    <col min="10244" max="10244" width="10.28515625" style="207" customWidth="1"/>
    <col min="10245" max="10247" width="9.85546875" style="207" customWidth="1"/>
    <col min="10248" max="10248" width="14.5703125" style="207" customWidth="1"/>
    <col min="10249" max="10252" width="0" style="207" hidden="1" customWidth="1"/>
    <col min="10253" max="10496" width="10.7109375" style="207"/>
    <col min="10497" max="10497" width="17.28515625" style="207" customWidth="1"/>
    <col min="10498" max="10498" width="18.85546875" style="207" customWidth="1"/>
    <col min="10499" max="10499" width="33.28515625" style="207" customWidth="1"/>
    <col min="10500" max="10500" width="10.28515625" style="207" customWidth="1"/>
    <col min="10501" max="10503" width="9.85546875" style="207" customWidth="1"/>
    <col min="10504" max="10504" width="14.5703125" style="207" customWidth="1"/>
    <col min="10505" max="10508" width="0" style="207" hidden="1" customWidth="1"/>
    <col min="10509" max="10752" width="10.7109375" style="207"/>
    <col min="10753" max="10753" width="17.28515625" style="207" customWidth="1"/>
    <col min="10754" max="10754" width="18.85546875" style="207" customWidth="1"/>
    <col min="10755" max="10755" width="33.28515625" style="207" customWidth="1"/>
    <col min="10756" max="10756" width="10.28515625" style="207" customWidth="1"/>
    <col min="10757" max="10759" width="9.85546875" style="207" customWidth="1"/>
    <col min="10760" max="10760" width="14.5703125" style="207" customWidth="1"/>
    <col min="10761" max="10764" width="0" style="207" hidden="1" customWidth="1"/>
    <col min="10765" max="11008" width="10.7109375" style="207"/>
    <col min="11009" max="11009" width="17.28515625" style="207" customWidth="1"/>
    <col min="11010" max="11010" width="18.85546875" style="207" customWidth="1"/>
    <col min="11011" max="11011" width="33.28515625" style="207" customWidth="1"/>
    <col min="11012" max="11012" width="10.28515625" style="207" customWidth="1"/>
    <col min="11013" max="11015" width="9.85546875" style="207" customWidth="1"/>
    <col min="11016" max="11016" width="14.5703125" style="207" customWidth="1"/>
    <col min="11017" max="11020" width="0" style="207" hidden="1" customWidth="1"/>
    <col min="11021" max="11264" width="10.7109375" style="207"/>
    <col min="11265" max="11265" width="17.28515625" style="207" customWidth="1"/>
    <col min="11266" max="11266" width="18.85546875" style="207" customWidth="1"/>
    <col min="11267" max="11267" width="33.28515625" style="207" customWidth="1"/>
    <col min="11268" max="11268" width="10.28515625" style="207" customWidth="1"/>
    <col min="11269" max="11271" width="9.85546875" style="207" customWidth="1"/>
    <col min="11272" max="11272" width="14.5703125" style="207" customWidth="1"/>
    <col min="11273" max="11276" width="0" style="207" hidden="1" customWidth="1"/>
    <col min="11277" max="11520" width="10.7109375" style="207"/>
    <col min="11521" max="11521" width="17.28515625" style="207" customWidth="1"/>
    <col min="11522" max="11522" width="18.85546875" style="207" customWidth="1"/>
    <col min="11523" max="11523" width="33.28515625" style="207" customWidth="1"/>
    <col min="11524" max="11524" width="10.28515625" style="207" customWidth="1"/>
    <col min="11525" max="11527" width="9.85546875" style="207" customWidth="1"/>
    <col min="11528" max="11528" width="14.5703125" style="207" customWidth="1"/>
    <col min="11529" max="11532" width="0" style="207" hidden="1" customWidth="1"/>
    <col min="11533" max="11776" width="10.7109375" style="207"/>
    <col min="11777" max="11777" width="17.28515625" style="207" customWidth="1"/>
    <col min="11778" max="11778" width="18.85546875" style="207" customWidth="1"/>
    <col min="11779" max="11779" width="33.28515625" style="207" customWidth="1"/>
    <col min="11780" max="11780" width="10.28515625" style="207" customWidth="1"/>
    <col min="11781" max="11783" width="9.85546875" style="207" customWidth="1"/>
    <col min="11784" max="11784" width="14.5703125" style="207" customWidth="1"/>
    <col min="11785" max="11788" width="0" style="207" hidden="1" customWidth="1"/>
    <col min="11789" max="12032" width="10.7109375" style="207"/>
    <col min="12033" max="12033" width="17.28515625" style="207" customWidth="1"/>
    <col min="12034" max="12034" width="18.85546875" style="207" customWidth="1"/>
    <col min="12035" max="12035" width="33.28515625" style="207" customWidth="1"/>
    <col min="12036" max="12036" width="10.28515625" style="207" customWidth="1"/>
    <col min="12037" max="12039" width="9.85546875" style="207" customWidth="1"/>
    <col min="12040" max="12040" width="14.5703125" style="207" customWidth="1"/>
    <col min="12041" max="12044" width="0" style="207" hidden="1" customWidth="1"/>
    <col min="12045" max="12288" width="10.7109375" style="207"/>
    <col min="12289" max="12289" width="17.28515625" style="207" customWidth="1"/>
    <col min="12290" max="12290" width="18.85546875" style="207" customWidth="1"/>
    <col min="12291" max="12291" width="33.28515625" style="207" customWidth="1"/>
    <col min="12292" max="12292" width="10.28515625" style="207" customWidth="1"/>
    <col min="12293" max="12295" width="9.85546875" style="207" customWidth="1"/>
    <col min="12296" max="12296" width="14.5703125" style="207" customWidth="1"/>
    <col min="12297" max="12300" width="0" style="207" hidden="1" customWidth="1"/>
    <col min="12301" max="12544" width="10.7109375" style="207"/>
    <col min="12545" max="12545" width="17.28515625" style="207" customWidth="1"/>
    <col min="12546" max="12546" width="18.85546875" style="207" customWidth="1"/>
    <col min="12547" max="12547" width="33.28515625" style="207" customWidth="1"/>
    <col min="12548" max="12548" width="10.28515625" style="207" customWidth="1"/>
    <col min="12549" max="12551" width="9.85546875" style="207" customWidth="1"/>
    <col min="12552" max="12552" width="14.5703125" style="207" customWidth="1"/>
    <col min="12553" max="12556" width="0" style="207" hidden="1" customWidth="1"/>
    <col min="12557" max="12800" width="10.7109375" style="207"/>
    <col min="12801" max="12801" width="17.28515625" style="207" customWidth="1"/>
    <col min="12802" max="12802" width="18.85546875" style="207" customWidth="1"/>
    <col min="12803" max="12803" width="33.28515625" style="207" customWidth="1"/>
    <col min="12804" max="12804" width="10.28515625" style="207" customWidth="1"/>
    <col min="12805" max="12807" width="9.85546875" style="207" customWidth="1"/>
    <col min="12808" max="12808" width="14.5703125" style="207" customWidth="1"/>
    <col min="12809" max="12812" width="0" style="207" hidden="1" customWidth="1"/>
    <col min="12813" max="13056" width="10.7109375" style="207"/>
    <col min="13057" max="13057" width="17.28515625" style="207" customWidth="1"/>
    <col min="13058" max="13058" width="18.85546875" style="207" customWidth="1"/>
    <col min="13059" max="13059" width="33.28515625" style="207" customWidth="1"/>
    <col min="13060" max="13060" width="10.28515625" style="207" customWidth="1"/>
    <col min="13061" max="13063" width="9.85546875" style="207" customWidth="1"/>
    <col min="13064" max="13064" width="14.5703125" style="207" customWidth="1"/>
    <col min="13065" max="13068" width="0" style="207" hidden="1" customWidth="1"/>
    <col min="13069" max="13312" width="10.7109375" style="207"/>
    <col min="13313" max="13313" width="17.28515625" style="207" customWidth="1"/>
    <col min="13314" max="13314" width="18.85546875" style="207" customWidth="1"/>
    <col min="13315" max="13315" width="33.28515625" style="207" customWidth="1"/>
    <col min="13316" max="13316" width="10.28515625" style="207" customWidth="1"/>
    <col min="13317" max="13319" width="9.85546875" style="207" customWidth="1"/>
    <col min="13320" max="13320" width="14.5703125" style="207" customWidth="1"/>
    <col min="13321" max="13324" width="0" style="207" hidden="1" customWidth="1"/>
    <col min="13325" max="13568" width="10.7109375" style="207"/>
    <col min="13569" max="13569" width="17.28515625" style="207" customWidth="1"/>
    <col min="13570" max="13570" width="18.85546875" style="207" customWidth="1"/>
    <col min="13571" max="13571" width="33.28515625" style="207" customWidth="1"/>
    <col min="13572" max="13572" width="10.28515625" style="207" customWidth="1"/>
    <col min="13573" max="13575" width="9.85546875" style="207" customWidth="1"/>
    <col min="13576" max="13576" width="14.5703125" style="207" customWidth="1"/>
    <col min="13577" max="13580" width="0" style="207" hidden="1" customWidth="1"/>
    <col min="13581" max="13824" width="10.7109375" style="207"/>
    <col min="13825" max="13825" width="17.28515625" style="207" customWidth="1"/>
    <col min="13826" max="13826" width="18.85546875" style="207" customWidth="1"/>
    <col min="13827" max="13827" width="33.28515625" style="207" customWidth="1"/>
    <col min="13828" max="13828" width="10.28515625" style="207" customWidth="1"/>
    <col min="13829" max="13831" width="9.85546875" style="207" customWidth="1"/>
    <col min="13832" max="13832" width="14.5703125" style="207" customWidth="1"/>
    <col min="13833" max="13836" width="0" style="207" hidden="1" customWidth="1"/>
    <col min="13837" max="14080" width="10.7109375" style="207"/>
    <col min="14081" max="14081" width="17.28515625" style="207" customWidth="1"/>
    <col min="14082" max="14082" width="18.85546875" style="207" customWidth="1"/>
    <col min="14083" max="14083" width="33.28515625" style="207" customWidth="1"/>
    <col min="14084" max="14084" width="10.28515625" style="207" customWidth="1"/>
    <col min="14085" max="14087" width="9.85546875" style="207" customWidth="1"/>
    <col min="14088" max="14088" width="14.5703125" style="207" customWidth="1"/>
    <col min="14089" max="14092" width="0" style="207" hidden="1" customWidth="1"/>
    <col min="14093" max="14336" width="10.7109375" style="207"/>
    <col min="14337" max="14337" width="17.28515625" style="207" customWidth="1"/>
    <col min="14338" max="14338" width="18.85546875" style="207" customWidth="1"/>
    <col min="14339" max="14339" width="33.28515625" style="207" customWidth="1"/>
    <col min="14340" max="14340" width="10.28515625" style="207" customWidth="1"/>
    <col min="14341" max="14343" width="9.85546875" style="207" customWidth="1"/>
    <col min="14344" max="14344" width="14.5703125" style="207" customWidth="1"/>
    <col min="14345" max="14348" width="0" style="207" hidden="1" customWidth="1"/>
    <col min="14349" max="14592" width="10.7109375" style="207"/>
    <col min="14593" max="14593" width="17.28515625" style="207" customWidth="1"/>
    <col min="14594" max="14594" width="18.85546875" style="207" customWidth="1"/>
    <col min="14595" max="14595" width="33.28515625" style="207" customWidth="1"/>
    <col min="14596" max="14596" width="10.28515625" style="207" customWidth="1"/>
    <col min="14597" max="14599" width="9.85546875" style="207" customWidth="1"/>
    <col min="14600" max="14600" width="14.5703125" style="207" customWidth="1"/>
    <col min="14601" max="14604" width="0" style="207" hidden="1" customWidth="1"/>
    <col min="14605" max="14848" width="10.7109375" style="207"/>
    <col min="14849" max="14849" width="17.28515625" style="207" customWidth="1"/>
    <col min="14850" max="14850" width="18.85546875" style="207" customWidth="1"/>
    <col min="14851" max="14851" width="33.28515625" style="207" customWidth="1"/>
    <col min="14852" max="14852" width="10.28515625" style="207" customWidth="1"/>
    <col min="14853" max="14855" width="9.85546875" style="207" customWidth="1"/>
    <col min="14856" max="14856" width="14.5703125" style="207" customWidth="1"/>
    <col min="14857" max="14860" width="0" style="207" hidden="1" customWidth="1"/>
    <col min="14861" max="15104" width="10.7109375" style="207"/>
    <col min="15105" max="15105" width="17.28515625" style="207" customWidth="1"/>
    <col min="15106" max="15106" width="18.85546875" style="207" customWidth="1"/>
    <col min="15107" max="15107" width="33.28515625" style="207" customWidth="1"/>
    <col min="15108" max="15108" width="10.28515625" style="207" customWidth="1"/>
    <col min="15109" max="15111" width="9.85546875" style="207" customWidth="1"/>
    <col min="15112" max="15112" width="14.5703125" style="207" customWidth="1"/>
    <col min="15113" max="15116" width="0" style="207" hidden="1" customWidth="1"/>
    <col min="15117" max="15360" width="10.7109375" style="207"/>
    <col min="15361" max="15361" width="17.28515625" style="207" customWidth="1"/>
    <col min="15362" max="15362" width="18.85546875" style="207" customWidth="1"/>
    <col min="15363" max="15363" width="33.28515625" style="207" customWidth="1"/>
    <col min="15364" max="15364" width="10.28515625" style="207" customWidth="1"/>
    <col min="15365" max="15367" width="9.85546875" style="207" customWidth="1"/>
    <col min="15368" max="15368" width="14.5703125" style="207" customWidth="1"/>
    <col min="15369" max="15372" width="0" style="207" hidden="1" customWidth="1"/>
    <col min="15373" max="15616" width="10.7109375" style="207"/>
    <col min="15617" max="15617" width="17.28515625" style="207" customWidth="1"/>
    <col min="15618" max="15618" width="18.85546875" style="207" customWidth="1"/>
    <col min="15619" max="15619" width="33.28515625" style="207" customWidth="1"/>
    <col min="15620" max="15620" width="10.28515625" style="207" customWidth="1"/>
    <col min="15621" max="15623" width="9.85546875" style="207" customWidth="1"/>
    <col min="15624" max="15624" width="14.5703125" style="207" customWidth="1"/>
    <col min="15625" max="15628" width="0" style="207" hidden="1" customWidth="1"/>
    <col min="15629" max="15872" width="10.7109375" style="207"/>
    <col min="15873" max="15873" width="17.28515625" style="207" customWidth="1"/>
    <col min="15874" max="15874" width="18.85546875" style="207" customWidth="1"/>
    <col min="15875" max="15875" width="33.28515625" style="207" customWidth="1"/>
    <col min="15876" max="15876" width="10.28515625" style="207" customWidth="1"/>
    <col min="15877" max="15879" width="9.85546875" style="207" customWidth="1"/>
    <col min="15880" max="15880" width="14.5703125" style="207" customWidth="1"/>
    <col min="15881" max="15884" width="0" style="207" hidden="1" customWidth="1"/>
    <col min="15885" max="16128" width="10.7109375" style="207"/>
    <col min="16129" max="16129" width="17.28515625" style="207" customWidth="1"/>
    <col min="16130" max="16130" width="18.85546875" style="207" customWidth="1"/>
    <col min="16131" max="16131" width="33.28515625" style="207" customWidth="1"/>
    <col min="16132" max="16132" width="10.28515625" style="207" customWidth="1"/>
    <col min="16133" max="16135" width="9.85546875" style="207" customWidth="1"/>
    <col min="16136" max="16136" width="14.5703125" style="207" customWidth="1"/>
    <col min="16137" max="16140" width="0" style="207" hidden="1" customWidth="1"/>
    <col min="16141" max="16384" width="10.7109375" style="207"/>
  </cols>
  <sheetData>
    <row r="1" spans="1:12" ht="27.75">
      <c r="A1" s="5177" t="s">
        <v>2502</v>
      </c>
      <c r="B1" s="5177"/>
      <c r="C1" s="5177"/>
      <c r="D1" s="5177"/>
      <c r="E1" s="5177"/>
      <c r="F1" s="5177"/>
      <c r="G1" s="5177"/>
      <c r="H1" s="5177"/>
    </row>
    <row r="2" spans="1:12">
      <c r="A2" s="5056" t="s">
        <v>2503</v>
      </c>
      <c r="B2" s="5056"/>
      <c r="C2" s="5056"/>
      <c r="D2" s="5056"/>
      <c r="E2" s="5056"/>
      <c r="F2" s="5056"/>
      <c r="G2" s="5056"/>
      <c r="H2" s="5056"/>
    </row>
    <row r="3" spans="1:12">
      <c r="A3" s="409" t="s">
        <v>2504</v>
      </c>
      <c r="B3" s="209"/>
      <c r="C3" s="209"/>
      <c r="D3" s="210"/>
      <c r="E3" s="210"/>
      <c r="F3" s="210"/>
      <c r="G3" s="210"/>
      <c r="H3" s="211" t="s">
        <v>2505</v>
      </c>
    </row>
    <row r="4" spans="1:12" ht="24.95" customHeight="1">
      <c r="A4" s="3085"/>
      <c r="B4" s="3086"/>
      <c r="C4" s="3087"/>
      <c r="D4" s="3088" t="s">
        <v>542</v>
      </c>
      <c r="E4" s="3089"/>
      <c r="F4" s="3089"/>
      <c r="G4" s="3089"/>
      <c r="H4" s="3090" t="s">
        <v>543</v>
      </c>
    </row>
    <row r="5" spans="1:12" ht="30" customHeight="1">
      <c r="A5" s="3091" t="s">
        <v>2506</v>
      </c>
      <c r="B5" s="3092"/>
      <c r="C5" s="3093" t="s">
        <v>2507</v>
      </c>
      <c r="D5" s="653">
        <v>1431</v>
      </c>
      <c r="E5" s="653">
        <v>1432</v>
      </c>
      <c r="F5" s="653">
        <v>1433</v>
      </c>
      <c r="G5" s="653">
        <v>1434</v>
      </c>
      <c r="H5" s="653">
        <v>1435</v>
      </c>
      <c r="I5" s="207" t="s">
        <v>2508</v>
      </c>
      <c r="J5" s="207" t="s">
        <v>2509</v>
      </c>
    </row>
    <row r="6" spans="1:12" s="238" customFormat="1" ht="24" customHeight="1">
      <c r="A6" s="3094" t="s">
        <v>2510</v>
      </c>
      <c r="B6" s="3095"/>
      <c r="C6" s="3096" t="s">
        <v>2511</v>
      </c>
      <c r="D6" s="3097">
        <v>1341733</v>
      </c>
      <c r="E6" s="3097">
        <v>1361477</v>
      </c>
      <c r="F6" s="3097">
        <v>1370856</v>
      </c>
      <c r="G6" s="3097">
        <v>1314597</v>
      </c>
      <c r="H6" s="3097">
        <v>1355218</v>
      </c>
      <c r="I6" s="3097">
        <v>1258389</v>
      </c>
      <c r="J6" s="238">
        <v>56208</v>
      </c>
      <c r="K6" s="3098">
        <f>H6-G6</f>
        <v>40621</v>
      </c>
      <c r="L6" s="3099">
        <f>K6/G6</f>
        <v>3.0899964019391494E-2</v>
      </c>
    </row>
    <row r="7" spans="1:12" ht="20.100000000000001" customHeight="1">
      <c r="A7" s="212" t="s">
        <v>2512</v>
      </c>
      <c r="B7" s="3100" t="s">
        <v>2513</v>
      </c>
      <c r="C7" s="421" t="s">
        <v>2514</v>
      </c>
      <c r="D7" s="3101">
        <v>1981</v>
      </c>
      <c r="E7" s="3101">
        <v>2023</v>
      </c>
      <c r="F7" s="3101">
        <v>2008</v>
      </c>
      <c r="G7" s="653">
        <v>1580</v>
      </c>
      <c r="H7" s="3097">
        <v>1861</v>
      </c>
      <c r="I7" s="653">
        <v>1554</v>
      </c>
      <c r="J7" s="207">
        <v>26</v>
      </c>
      <c r="K7" s="3098">
        <f t="shared" ref="K7:K21" si="0">H7-G7</f>
        <v>281</v>
      </c>
      <c r="L7" s="3099">
        <f t="shared" ref="L7:L21" si="1">K7/G7</f>
        <v>0.17784810126582279</v>
      </c>
    </row>
    <row r="8" spans="1:12" ht="20.100000000000001" customHeight="1">
      <c r="A8" s="220" t="s">
        <v>2515</v>
      </c>
      <c r="B8" s="3102" t="s">
        <v>2516</v>
      </c>
      <c r="C8" s="3103" t="s">
        <v>2517</v>
      </c>
      <c r="D8" s="3104">
        <v>5165</v>
      </c>
      <c r="E8" s="3104">
        <v>4230</v>
      </c>
      <c r="F8" s="3104">
        <v>4631</v>
      </c>
      <c r="G8" s="653">
        <v>5343</v>
      </c>
      <c r="H8" s="3097">
        <v>4922</v>
      </c>
      <c r="I8" s="653">
        <v>5300</v>
      </c>
      <c r="J8" s="207">
        <v>43</v>
      </c>
      <c r="K8" s="3098">
        <f t="shared" si="0"/>
        <v>-421</v>
      </c>
      <c r="L8" s="3099">
        <f t="shared" si="1"/>
        <v>-7.8794684634100692E-2</v>
      </c>
    </row>
    <row r="9" spans="1:12" ht="20.100000000000001" customHeight="1">
      <c r="A9" s="220" t="s">
        <v>2518</v>
      </c>
      <c r="B9" s="3102" t="s">
        <v>2519</v>
      </c>
      <c r="C9" s="3103" t="s">
        <v>2520</v>
      </c>
      <c r="D9" s="3104">
        <v>2543</v>
      </c>
      <c r="E9" s="3104">
        <v>2029</v>
      </c>
      <c r="F9" s="3104">
        <v>2190</v>
      </c>
      <c r="G9" s="653">
        <v>2037</v>
      </c>
      <c r="H9" s="3097">
        <v>2118</v>
      </c>
      <c r="I9" s="653">
        <v>1914</v>
      </c>
      <c r="J9" s="207">
        <v>123</v>
      </c>
      <c r="K9" s="3098">
        <f t="shared" si="0"/>
        <v>81</v>
      </c>
      <c r="L9" s="3099">
        <f t="shared" si="1"/>
        <v>3.9764359351988215E-2</v>
      </c>
    </row>
    <row r="10" spans="1:12" ht="20.100000000000001" customHeight="1">
      <c r="A10" s="220" t="s">
        <v>2521</v>
      </c>
      <c r="B10" s="3102" t="s">
        <v>2522</v>
      </c>
      <c r="C10" s="3103" t="s">
        <v>2523</v>
      </c>
      <c r="D10" s="3104">
        <v>982</v>
      </c>
      <c r="E10" s="3104">
        <v>752</v>
      </c>
      <c r="F10" s="3104">
        <v>553</v>
      </c>
      <c r="G10" s="653">
        <v>606</v>
      </c>
      <c r="H10" s="3097">
        <v>581</v>
      </c>
      <c r="I10" s="653">
        <v>595</v>
      </c>
      <c r="J10" s="207">
        <v>11</v>
      </c>
      <c r="K10" s="3098">
        <f t="shared" si="0"/>
        <v>-25</v>
      </c>
      <c r="L10" s="3099">
        <f t="shared" si="1"/>
        <v>-4.1254125412541254E-2</v>
      </c>
    </row>
    <row r="11" spans="1:12" ht="20.100000000000001" customHeight="1">
      <c r="A11" s="215" t="s">
        <v>2524</v>
      </c>
      <c r="B11" s="3105" t="s">
        <v>2525</v>
      </c>
      <c r="C11" s="3106" t="s">
        <v>2526</v>
      </c>
      <c r="D11" s="3107">
        <v>84984</v>
      </c>
      <c r="E11" s="3107">
        <v>73988</v>
      </c>
      <c r="F11" s="3107">
        <v>87367</v>
      </c>
      <c r="G11" s="653">
        <v>84017</v>
      </c>
      <c r="H11" s="3097">
        <v>86509</v>
      </c>
      <c r="I11" s="653">
        <v>82527</v>
      </c>
      <c r="J11" s="207">
        <v>1490</v>
      </c>
      <c r="K11" s="3098">
        <f t="shared" si="0"/>
        <v>2492</v>
      </c>
      <c r="L11" s="3099">
        <f t="shared" si="1"/>
        <v>2.9660663913255652E-2</v>
      </c>
    </row>
    <row r="12" spans="1:12" ht="20.100000000000001" customHeight="1">
      <c r="A12" s="212"/>
      <c r="B12" s="3108" t="s">
        <v>2527</v>
      </c>
      <c r="C12" s="3109" t="s">
        <v>2528</v>
      </c>
      <c r="D12" s="3101">
        <v>18277</v>
      </c>
      <c r="E12" s="3101">
        <v>17792</v>
      </c>
      <c r="F12" s="3101">
        <v>20305</v>
      </c>
      <c r="G12" s="653">
        <v>20535</v>
      </c>
      <c r="H12" s="3097">
        <v>20444</v>
      </c>
      <c r="I12" s="653">
        <v>20416</v>
      </c>
      <c r="J12" s="207">
        <v>119</v>
      </c>
      <c r="K12" s="3098">
        <f t="shared" si="0"/>
        <v>-91</v>
      </c>
      <c r="L12" s="3099">
        <f t="shared" si="1"/>
        <v>-4.43145848551254E-3</v>
      </c>
    </row>
    <row r="13" spans="1:12" ht="20.100000000000001" customHeight="1">
      <c r="A13" s="250"/>
      <c r="B13" s="3108" t="s">
        <v>2529</v>
      </c>
      <c r="C13" s="3109" t="s">
        <v>2530</v>
      </c>
      <c r="D13" s="3104">
        <v>38265</v>
      </c>
      <c r="E13" s="3104">
        <v>38542</v>
      </c>
      <c r="F13" s="3104">
        <v>34189</v>
      </c>
      <c r="G13" s="653">
        <v>34473</v>
      </c>
      <c r="H13" s="3097">
        <v>34212</v>
      </c>
      <c r="I13" s="653">
        <v>34457</v>
      </c>
      <c r="J13" s="207">
        <v>16</v>
      </c>
      <c r="K13" s="3098">
        <f t="shared" si="0"/>
        <v>-261</v>
      </c>
      <c r="L13" s="3099">
        <f t="shared" si="1"/>
        <v>-7.5711426333652425E-3</v>
      </c>
    </row>
    <row r="14" spans="1:12" ht="20.100000000000001" customHeight="1">
      <c r="A14" s="250"/>
      <c r="B14" s="3108" t="s">
        <v>2531</v>
      </c>
      <c r="C14" s="3109" t="s">
        <v>2532</v>
      </c>
      <c r="D14" s="3104">
        <v>1239</v>
      </c>
      <c r="E14" s="3104">
        <v>1416</v>
      </c>
      <c r="F14" s="3104">
        <v>1576</v>
      </c>
      <c r="G14" s="653">
        <v>1550</v>
      </c>
      <c r="H14" s="3097">
        <v>1566</v>
      </c>
      <c r="I14" s="653">
        <v>1513</v>
      </c>
      <c r="J14" s="207">
        <v>37</v>
      </c>
      <c r="K14" s="3098">
        <f t="shared" si="0"/>
        <v>16</v>
      </c>
      <c r="L14" s="3099">
        <f t="shared" si="1"/>
        <v>1.032258064516129E-2</v>
      </c>
    </row>
    <row r="15" spans="1:12" ht="20.100000000000001" customHeight="1">
      <c r="A15" s="250" t="s">
        <v>2533</v>
      </c>
      <c r="B15" s="3108" t="s">
        <v>2534</v>
      </c>
      <c r="C15" s="3109" t="s">
        <v>2535</v>
      </c>
      <c r="D15" s="3104">
        <v>136</v>
      </c>
      <c r="E15" s="3104">
        <v>183</v>
      </c>
      <c r="F15" s="3104">
        <v>68</v>
      </c>
      <c r="G15" s="653">
        <v>29</v>
      </c>
      <c r="H15" s="3097">
        <v>48</v>
      </c>
      <c r="I15" s="653">
        <v>29</v>
      </c>
      <c r="J15" s="207">
        <v>0</v>
      </c>
      <c r="K15" s="3098">
        <f t="shared" si="0"/>
        <v>19</v>
      </c>
      <c r="L15" s="3099">
        <f t="shared" si="1"/>
        <v>0.65517241379310343</v>
      </c>
    </row>
    <row r="16" spans="1:12" ht="20.100000000000001" customHeight="1">
      <c r="A16" s="250"/>
      <c r="B16" s="3108" t="s">
        <v>2536</v>
      </c>
      <c r="C16" s="3109" t="s">
        <v>2537</v>
      </c>
      <c r="D16" s="3104">
        <v>140</v>
      </c>
      <c r="E16" s="3104">
        <v>57</v>
      </c>
      <c r="F16" s="3104">
        <v>105</v>
      </c>
      <c r="G16" s="653">
        <v>49</v>
      </c>
      <c r="H16" s="3097">
        <v>75</v>
      </c>
      <c r="I16" s="653">
        <v>42</v>
      </c>
      <c r="J16" s="207">
        <v>7</v>
      </c>
      <c r="K16" s="3098">
        <f t="shared" si="0"/>
        <v>26</v>
      </c>
      <c r="L16" s="3099">
        <f t="shared" si="1"/>
        <v>0.53061224489795922</v>
      </c>
    </row>
    <row r="17" spans="1:12" ht="20.100000000000001" customHeight="1">
      <c r="A17" s="250"/>
      <c r="B17" s="3108" t="s">
        <v>2538</v>
      </c>
      <c r="C17" s="3109" t="s">
        <v>2539</v>
      </c>
      <c r="D17" s="3104">
        <v>32168</v>
      </c>
      <c r="E17" s="3104">
        <v>31033</v>
      </c>
      <c r="F17" s="3104">
        <v>30031</v>
      </c>
      <c r="G17" s="653">
        <v>30136</v>
      </c>
      <c r="H17" s="3097">
        <v>30117</v>
      </c>
      <c r="I17" s="653">
        <v>30120</v>
      </c>
      <c r="J17" s="207">
        <v>16</v>
      </c>
      <c r="K17" s="3098">
        <f t="shared" si="0"/>
        <v>-19</v>
      </c>
      <c r="L17" s="3099">
        <f t="shared" si="1"/>
        <v>-6.3047517918768251E-4</v>
      </c>
    </row>
    <row r="18" spans="1:12" ht="20.100000000000001" customHeight="1">
      <c r="A18" s="250" t="s">
        <v>2540</v>
      </c>
      <c r="B18" s="3108" t="s">
        <v>2541</v>
      </c>
      <c r="C18" s="3109" t="s">
        <v>2542</v>
      </c>
      <c r="D18" s="3104">
        <v>1053</v>
      </c>
      <c r="E18" s="3104">
        <v>1265</v>
      </c>
      <c r="F18" s="3104">
        <v>1614</v>
      </c>
      <c r="G18" s="653">
        <v>1351</v>
      </c>
      <c r="H18" s="3097">
        <v>1501</v>
      </c>
      <c r="I18" s="653">
        <v>1161</v>
      </c>
      <c r="J18" s="207">
        <v>190</v>
      </c>
      <c r="K18" s="3098">
        <f t="shared" si="0"/>
        <v>150</v>
      </c>
      <c r="L18" s="3099">
        <f t="shared" si="1"/>
        <v>0.11102886750555144</v>
      </c>
    </row>
    <row r="19" spans="1:12" ht="20.100000000000001" customHeight="1">
      <c r="A19" s="250"/>
      <c r="B19" s="3108" t="s">
        <v>2543</v>
      </c>
      <c r="C19" s="3109" t="s">
        <v>2544</v>
      </c>
      <c r="D19" s="3104">
        <v>1703</v>
      </c>
      <c r="E19" s="3104">
        <v>2042</v>
      </c>
      <c r="F19" s="3104">
        <v>2693</v>
      </c>
      <c r="G19" s="653">
        <v>2074</v>
      </c>
      <c r="H19" s="3097">
        <v>2318</v>
      </c>
      <c r="I19" s="653">
        <v>1959</v>
      </c>
      <c r="J19" s="207">
        <v>115</v>
      </c>
      <c r="K19" s="3098">
        <f t="shared" si="0"/>
        <v>244</v>
      </c>
      <c r="L19" s="3099">
        <f t="shared" si="1"/>
        <v>0.11764705882352941</v>
      </c>
    </row>
    <row r="20" spans="1:12" ht="20.100000000000001" customHeight="1">
      <c r="A20" s="3110"/>
      <c r="B20" s="3108" t="s">
        <v>2545</v>
      </c>
      <c r="C20" s="3109" t="s">
        <v>2546</v>
      </c>
      <c r="D20" s="3104">
        <v>2194</v>
      </c>
      <c r="E20" s="3104">
        <v>2287</v>
      </c>
      <c r="F20" s="3104">
        <v>1666</v>
      </c>
      <c r="G20" s="653">
        <v>1754</v>
      </c>
      <c r="H20" s="3097">
        <v>1703</v>
      </c>
      <c r="I20" s="653">
        <v>1645</v>
      </c>
      <c r="J20" s="207">
        <v>109</v>
      </c>
      <c r="K20" s="3098">
        <f t="shared" si="0"/>
        <v>-51</v>
      </c>
      <c r="L20" s="3099">
        <f t="shared" si="1"/>
        <v>-2.9076396807297605E-2</v>
      </c>
    </row>
    <row r="21" spans="1:12" ht="20.100000000000001" customHeight="1">
      <c r="A21" s="3111" t="s">
        <v>2547</v>
      </c>
      <c r="B21" s="3112"/>
      <c r="C21" s="3090" t="s">
        <v>2548</v>
      </c>
      <c r="D21" s="3113">
        <v>41764</v>
      </c>
      <c r="E21" s="3113">
        <v>41628</v>
      </c>
      <c r="F21" s="3113">
        <v>42022</v>
      </c>
      <c r="G21" s="653">
        <v>43036</v>
      </c>
      <c r="H21" s="3097">
        <v>42818</v>
      </c>
      <c r="I21" s="653">
        <v>40466</v>
      </c>
      <c r="J21" s="207">
        <v>585</v>
      </c>
      <c r="K21" s="3098">
        <f t="shared" si="0"/>
        <v>-218</v>
      </c>
      <c r="L21" s="3099">
        <f t="shared" si="1"/>
        <v>-5.0655265359234132E-3</v>
      </c>
    </row>
    <row r="22" spans="1:12">
      <c r="A22" s="3114"/>
      <c r="B22" s="680"/>
      <c r="C22" s="680"/>
      <c r="E22" s="680"/>
      <c r="F22" s="680"/>
      <c r="G22" s="680"/>
      <c r="H22" s="680"/>
    </row>
    <row r="23" spans="1:12">
      <c r="A23" s="680"/>
      <c r="B23" s="680"/>
      <c r="C23" s="680"/>
      <c r="E23" s="680"/>
      <c r="F23" s="680"/>
      <c r="G23" s="680"/>
      <c r="H23" s="680"/>
    </row>
    <row r="24" spans="1:12">
      <c r="A24" s="680"/>
      <c r="B24" s="680"/>
      <c r="C24" s="680"/>
      <c r="E24" s="680"/>
      <c r="F24" s="680"/>
      <c r="G24" s="680"/>
      <c r="H24" s="680"/>
    </row>
    <row r="25" spans="1:12">
      <c r="A25" s="680"/>
      <c r="B25" s="680"/>
      <c r="C25" s="680"/>
      <c r="E25" s="680"/>
      <c r="F25" s="680"/>
      <c r="G25" s="680"/>
      <c r="H25" s="680"/>
    </row>
    <row r="26" spans="1:12">
      <c r="A26" s="680"/>
      <c r="B26" s="680"/>
      <c r="C26" s="680"/>
      <c r="E26" s="680"/>
      <c r="F26" s="680"/>
      <c r="G26" s="680"/>
      <c r="H26" s="680"/>
    </row>
    <row r="27" spans="1:12">
      <c r="A27" s="680"/>
      <c r="B27" s="680"/>
      <c r="C27" s="680"/>
      <c r="E27" s="680"/>
      <c r="F27" s="680"/>
      <c r="G27" s="680"/>
      <c r="H27" s="680"/>
    </row>
    <row r="28" spans="1:12">
      <c r="A28" s="680"/>
      <c r="B28" s="680"/>
      <c r="C28" s="680"/>
      <c r="E28" s="680"/>
      <c r="F28" s="680"/>
      <c r="G28" s="680"/>
      <c r="H28" s="680"/>
    </row>
    <row r="29" spans="1:12">
      <c r="A29" s="680"/>
      <c r="B29" s="680"/>
      <c r="C29" s="680"/>
    </row>
  </sheetData>
  <mergeCells count="2">
    <mergeCell ref="A1:H1"/>
    <mergeCell ref="A2:H2"/>
  </mergeCells>
  <printOptions horizontalCentered="1" verticalCentered="1" gridLinesSet="0"/>
  <pageMargins left="0.39370078740157483" right="0.19685039370078741" top="0.78740157480314965" bottom="0.78740157480314965" header="0.51181102362204722" footer="0.51181102362204722"/>
  <pageSetup paperSize="9" orientation="landscape" horizontalDpi="4294967292" verticalDpi="4294967292"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0FDAA-B98A-4A42-8B36-B5E0A28BEF56}">
  <dimension ref="A1:K36"/>
  <sheetViews>
    <sheetView showGridLines="0" zoomScale="80" zoomScaleNormal="80" workbookViewId="0">
      <selection activeCell="G19" sqref="G19:G20"/>
    </sheetView>
  </sheetViews>
  <sheetFormatPr defaultColWidth="8.85546875" defaultRowHeight="12.75"/>
  <cols>
    <col min="1" max="1" width="12" style="987" customWidth="1"/>
    <col min="2" max="4" width="8.85546875" style="987"/>
    <col min="5" max="5" width="70.5703125" style="987" customWidth="1"/>
    <col min="6" max="7" width="15.7109375" style="987" customWidth="1"/>
    <col min="8" max="8" width="16.140625" style="987" customWidth="1"/>
    <col min="9" max="10" width="13.28515625" style="987" customWidth="1"/>
    <col min="11" max="11" width="15" style="987" customWidth="1"/>
    <col min="12" max="256" width="8.85546875" style="987"/>
    <col min="257" max="257" width="12" style="987" customWidth="1"/>
    <col min="258" max="260" width="8.85546875" style="987"/>
    <col min="261" max="261" width="70.5703125" style="987" customWidth="1"/>
    <col min="262" max="263" width="15.7109375" style="987" customWidth="1"/>
    <col min="264" max="264" width="16.140625" style="987" customWidth="1"/>
    <col min="265" max="266" width="13.28515625" style="987" customWidth="1"/>
    <col min="267" max="267" width="15" style="987" customWidth="1"/>
    <col min="268" max="512" width="8.85546875" style="987"/>
    <col min="513" max="513" width="12" style="987" customWidth="1"/>
    <col min="514" max="516" width="8.85546875" style="987"/>
    <col min="517" max="517" width="70.5703125" style="987" customWidth="1"/>
    <col min="518" max="519" width="15.7109375" style="987" customWidth="1"/>
    <col min="520" max="520" width="16.140625" style="987" customWidth="1"/>
    <col min="521" max="522" width="13.28515625" style="987" customWidth="1"/>
    <col min="523" max="523" width="15" style="987" customWidth="1"/>
    <col min="524" max="768" width="8.85546875" style="987"/>
    <col min="769" max="769" width="12" style="987" customWidth="1"/>
    <col min="770" max="772" width="8.85546875" style="987"/>
    <col min="773" max="773" width="70.5703125" style="987" customWidth="1"/>
    <col min="774" max="775" width="15.7109375" style="987" customWidth="1"/>
    <col min="776" max="776" width="16.140625" style="987" customWidth="1"/>
    <col min="777" max="778" width="13.28515625" style="987" customWidth="1"/>
    <col min="779" max="779" width="15" style="987" customWidth="1"/>
    <col min="780" max="1024" width="8.85546875" style="987"/>
    <col min="1025" max="1025" width="12" style="987" customWidth="1"/>
    <col min="1026" max="1028" width="8.85546875" style="987"/>
    <col min="1029" max="1029" width="70.5703125" style="987" customWidth="1"/>
    <col min="1030" max="1031" width="15.7109375" style="987" customWidth="1"/>
    <col min="1032" max="1032" width="16.140625" style="987" customWidth="1"/>
    <col min="1033" max="1034" width="13.28515625" style="987" customWidth="1"/>
    <col min="1035" max="1035" width="15" style="987" customWidth="1"/>
    <col min="1036" max="1280" width="8.85546875" style="987"/>
    <col min="1281" max="1281" width="12" style="987" customWidth="1"/>
    <col min="1282" max="1284" width="8.85546875" style="987"/>
    <col min="1285" max="1285" width="70.5703125" style="987" customWidth="1"/>
    <col min="1286" max="1287" width="15.7109375" style="987" customWidth="1"/>
    <col min="1288" max="1288" width="16.140625" style="987" customWidth="1"/>
    <col min="1289" max="1290" width="13.28515625" style="987" customWidth="1"/>
    <col min="1291" max="1291" width="15" style="987" customWidth="1"/>
    <col min="1292" max="1536" width="8.85546875" style="987"/>
    <col min="1537" max="1537" width="12" style="987" customWidth="1"/>
    <col min="1538" max="1540" width="8.85546875" style="987"/>
    <col min="1541" max="1541" width="70.5703125" style="987" customWidth="1"/>
    <col min="1542" max="1543" width="15.7109375" style="987" customWidth="1"/>
    <col min="1544" max="1544" width="16.140625" style="987" customWidth="1"/>
    <col min="1545" max="1546" width="13.28515625" style="987" customWidth="1"/>
    <col min="1547" max="1547" width="15" style="987" customWidth="1"/>
    <col min="1548" max="1792" width="8.85546875" style="987"/>
    <col min="1793" max="1793" width="12" style="987" customWidth="1"/>
    <col min="1794" max="1796" width="8.85546875" style="987"/>
    <col min="1797" max="1797" width="70.5703125" style="987" customWidth="1"/>
    <col min="1798" max="1799" width="15.7109375" style="987" customWidth="1"/>
    <col min="1800" max="1800" width="16.140625" style="987" customWidth="1"/>
    <col min="1801" max="1802" width="13.28515625" style="987" customWidth="1"/>
    <col min="1803" max="1803" width="15" style="987" customWidth="1"/>
    <col min="1804" max="2048" width="8.85546875" style="987"/>
    <col min="2049" max="2049" width="12" style="987" customWidth="1"/>
    <col min="2050" max="2052" width="8.85546875" style="987"/>
    <col min="2053" max="2053" width="70.5703125" style="987" customWidth="1"/>
    <col min="2054" max="2055" width="15.7109375" style="987" customWidth="1"/>
    <col min="2056" max="2056" width="16.140625" style="987" customWidth="1"/>
    <col min="2057" max="2058" width="13.28515625" style="987" customWidth="1"/>
    <col min="2059" max="2059" width="15" style="987" customWidth="1"/>
    <col min="2060" max="2304" width="8.85546875" style="987"/>
    <col min="2305" max="2305" width="12" style="987" customWidth="1"/>
    <col min="2306" max="2308" width="8.85546875" style="987"/>
    <col min="2309" max="2309" width="70.5703125" style="987" customWidth="1"/>
    <col min="2310" max="2311" width="15.7109375" style="987" customWidth="1"/>
    <col min="2312" max="2312" width="16.140625" style="987" customWidth="1"/>
    <col min="2313" max="2314" width="13.28515625" style="987" customWidth="1"/>
    <col min="2315" max="2315" width="15" style="987" customWidth="1"/>
    <col min="2316" max="2560" width="8.85546875" style="987"/>
    <col min="2561" max="2561" width="12" style="987" customWidth="1"/>
    <col min="2562" max="2564" width="8.85546875" style="987"/>
    <col min="2565" max="2565" width="70.5703125" style="987" customWidth="1"/>
    <col min="2566" max="2567" width="15.7109375" style="987" customWidth="1"/>
    <col min="2568" max="2568" width="16.140625" style="987" customWidth="1"/>
    <col min="2569" max="2570" width="13.28515625" style="987" customWidth="1"/>
    <col min="2571" max="2571" width="15" style="987" customWidth="1"/>
    <col min="2572" max="2816" width="8.85546875" style="987"/>
    <col min="2817" max="2817" width="12" style="987" customWidth="1"/>
    <col min="2818" max="2820" width="8.85546875" style="987"/>
    <col min="2821" max="2821" width="70.5703125" style="987" customWidth="1"/>
    <col min="2822" max="2823" width="15.7109375" style="987" customWidth="1"/>
    <col min="2824" max="2824" width="16.140625" style="987" customWidth="1"/>
    <col min="2825" max="2826" width="13.28515625" style="987" customWidth="1"/>
    <col min="2827" max="2827" width="15" style="987" customWidth="1"/>
    <col min="2828" max="3072" width="8.85546875" style="987"/>
    <col min="3073" max="3073" width="12" style="987" customWidth="1"/>
    <col min="3074" max="3076" width="8.85546875" style="987"/>
    <col min="3077" max="3077" width="70.5703125" style="987" customWidth="1"/>
    <col min="3078" max="3079" width="15.7109375" style="987" customWidth="1"/>
    <col min="3080" max="3080" width="16.140625" style="987" customWidth="1"/>
    <col min="3081" max="3082" width="13.28515625" style="987" customWidth="1"/>
    <col min="3083" max="3083" width="15" style="987" customWidth="1"/>
    <col min="3084" max="3328" width="8.85546875" style="987"/>
    <col min="3329" max="3329" width="12" style="987" customWidth="1"/>
    <col min="3330" max="3332" width="8.85546875" style="987"/>
    <col min="3333" max="3333" width="70.5703125" style="987" customWidth="1"/>
    <col min="3334" max="3335" width="15.7109375" style="987" customWidth="1"/>
    <col min="3336" max="3336" width="16.140625" style="987" customWidth="1"/>
    <col min="3337" max="3338" width="13.28515625" style="987" customWidth="1"/>
    <col min="3339" max="3339" width="15" style="987" customWidth="1"/>
    <col min="3340" max="3584" width="8.85546875" style="987"/>
    <col min="3585" max="3585" width="12" style="987" customWidth="1"/>
    <col min="3586" max="3588" width="8.85546875" style="987"/>
    <col min="3589" max="3589" width="70.5703125" style="987" customWidth="1"/>
    <col min="3590" max="3591" width="15.7109375" style="987" customWidth="1"/>
    <col min="3592" max="3592" width="16.140625" style="987" customWidth="1"/>
    <col min="3593" max="3594" width="13.28515625" style="987" customWidth="1"/>
    <col min="3595" max="3595" width="15" style="987" customWidth="1"/>
    <col min="3596" max="3840" width="8.85546875" style="987"/>
    <col min="3841" max="3841" width="12" style="987" customWidth="1"/>
    <col min="3842" max="3844" width="8.85546875" style="987"/>
    <col min="3845" max="3845" width="70.5703125" style="987" customWidth="1"/>
    <col min="3846" max="3847" width="15.7109375" style="987" customWidth="1"/>
    <col min="3848" max="3848" width="16.140625" style="987" customWidth="1"/>
    <col min="3849" max="3850" width="13.28515625" style="987" customWidth="1"/>
    <col min="3851" max="3851" width="15" style="987" customWidth="1"/>
    <col min="3852" max="4096" width="8.85546875" style="987"/>
    <col min="4097" max="4097" width="12" style="987" customWidth="1"/>
    <col min="4098" max="4100" width="8.85546875" style="987"/>
    <col min="4101" max="4101" width="70.5703125" style="987" customWidth="1"/>
    <col min="4102" max="4103" width="15.7109375" style="987" customWidth="1"/>
    <col min="4104" max="4104" width="16.140625" style="987" customWidth="1"/>
    <col min="4105" max="4106" width="13.28515625" style="987" customWidth="1"/>
    <col min="4107" max="4107" width="15" style="987" customWidth="1"/>
    <col min="4108" max="4352" width="8.85546875" style="987"/>
    <col min="4353" max="4353" width="12" style="987" customWidth="1"/>
    <col min="4354" max="4356" width="8.85546875" style="987"/>
    <col min="4357" max="4357" width="70.5703125" style="987" customWidth="1"/>
    <col min="4358" max="4359" width="15.7109375" style="987" customWidth="1"/>
    <col min="4360" max="4360" width="16.140625" style="987" customWidth="1"/>
    <col min="4361" max="4362" width="13.28515625" style="987" customWidth="1"/>
    <col min="4363" max="4363" width="15" style="987" customWidth="1"/>
    <col min="4364" max="4608" width="8.85546875" style="987"/>
    <col min="4609" max="4609" width="12" style="987" customWidth="1"/>
    <col min="4610" max="4612" width="8.85546875" style="987"/>
    <col min="4613" max="4613" width="70.5703125" style="987" customWidth="1"/>
    <col min="4614" max="4615" width="15.7109375" style="987" customWidth="1"/>
    <col min="4616" max="4616" width="16.140625" style="987" customWidth="1"/>
    <col min="4617" max="4618" width="13.28515625" style="987" customWidth="1"/>
    <col min="4619" max="4619" width="15" style="987" customWidth="1"/>
    <col min="4620" max="4864" width="8.85546875" style="987"/>
    <col min="4865" max="4865" width="12" style="987" customWidth="1"/>
    <col min="4866" max="4868" width="8.85546875" style="987"/>
    <col min="4869" max="4869" width="70.5703125" style="987" customWidth="1"/>
    <col min="4870" max="4871" width="15.7109375" style="987" customWidth="1"/>
    <col min="4872" max="4872" width="16.140625" style="987" customWidth="1"/>
    <col min="4873" max="4874" width="13.28515625" style="987" customWidth="1"/>
    <col min="4875" max="4875" width="15" style="987" customWidth="1"/>
    <col min="4876" max="5120" width="8.85546875" style="987"/>
    <col min="5121" max="5121" width="12" style="987" customWidth="1"/>
    <col min="5122" max="5124" width="8.85546875" style="987"/>
    <col min="5125" max="5125" width="70.5703125" style="987" customWidth="1"/>
    <col min="5126" max="5127" width="15.7109375" style="987" customWidth="1"/>
    <col min="5128" max="5128" width="16.140625" style="987" customWidth="1"/>
    <col min="5129" max="5130" width="13.28515625" style="987" customWidth="1"/>
    <col min="5131" max="5131" width="15" style="987" customWidth="1"/>
    <col min="5132" max="5376" width="8.85546875" style="987"/>
    <col min="5377" max="5377" width="12" style="987" customWidth="1"/>
    <col min="5378" max="5380" width="8.85546875" style="987"/>
    <col min="5381" max="5381" width="70.5703125" style="987" customWidth="1"/>
    <col min="5382" max="5383" width="15.7109375" style="987" customWidth="1"/>
    <col min="5384" max="5384" width="16.140625" style="987" customWidth="1"/>
    <col min="5385" max="5386" width="13.28515625" style="987" customWidth="1"/>
    <col min="5387" max="5387" width="15" style="987" customWidth="1"/>
    <col min="5388" max="5632" width="8.85546875" style="987"/>
    <col min="5633" max="5633" width="12" style="987" customWidth="1"/>
    <col min="5634" max="5636" width="8.85546875" style="987"/>
    <col min="5637" max="5637" width="70.5703125" style="987" customWidth="1"/>
    <col min="5638" max="5639" width="15.7109375" style="987" customWidth="1"/>
    <col min="5640" max="5640" width="16.140625" style="987" customWidth="1"/>
    <col min="5641" max="5642" width="13.28515625" style="987" customWidth="1"/>
    <col min="5643" max="5643" width="15" style="987" customWidth="1"/>
    <col min="5644" max="5888" width="8.85546875" style="987"/>
    <col min="5889" max="5889" width="12" style="987" customWidth="1"/>
    <col min="5890" max="5892" width="8.85546875" style="987"/>
    <col min="5893" max="5893" width="70.5703125" style="987" customWidth="1"/>
    <col min="5894" max="5895" width="15.7109375" style="987" customWidth="1"/>
    <col min="5896" max="5896" width="16.140625" style="987" customWidth="1"/>
    <col min="5897" max="5898" width="13.28515625" style="987" customWidth="1"/>
    <col min="5899" max="5899" width="15" style="987" customWidth="1"/>
    <col min="5900" max="6144" width="8.85546875" style="987"/>
    <col min="6145" max="6145" width="12" style="987" customWidth="1"/>
    <col min="6146" max="6148" width="8.85546875" style="987"/>
    <col min="6149" max="6149" width="70.5703125" style="987" customWidth="1"/>
    <col min="6150" max="6151" width="15.7109375" style="987" customWidth="1"/>
    <col min="6152" max="6152" width="16.140625" style="987" customWidth="1"/>
    <col min="6153" max="6154" width="13.28515625" style="987" customWidth="1"/>
    <col min="6155" max="6155" width="15" style="987" customWidth="1"/>
    <col min="6156" max="6400" width="8.85546875" style="987"/>
    <col min="6401" max="6401" width="12" style="987" customWidth="1"/>
    <col min="6402" max="6404" width="8.85546875" style="987"/>
    <col min="6405" max="6405" width="70.5703125" style="987" customWidth="1"/>
    <col min="6406" max="6407" width="15.7109375" style="987" customWidth="1"/>
    <col min="6408" max="6408" width="16.140625" style="987" customWidth="1"/>
    <col min="6409" max="6410" width="13.28515625" style="987" customWidth="1"/>
    <col min="6411" max="6411" width="15" style="987" customWidth="1"/>
    <col min="6412" max="6656" width="8.85546875" style="987"/>
    <col min="6657" max="6657" width="12" style="987" customWidth="1"/>
    <col min="6658" max="6660" width="8.85546875" style="987"/>
    <col min="6661" max="6661" width="70.5703125" style="987" customWidth="1"/>
    <col min="6662" max="6663" width="15.7109375" style="987" customWidth="1"/>
    <col min="6664" max="6664" width="16.140625" style="987" customWidth="1"/>
    <col min="6665" max="6666" width="13.28515625" style="987" customWidth="1"/>
    <col min="6667" max="6667" width="15" style="987" customWidth="1"/>
    <col min="6668" max="6912" width="8.85546875" style="987"/>
    <col min="6913" max="6913" width="12" style="987" customWidth="1"/>
    <col min="6914" max="6916" width="8.85546875" style="987"/>
    <col min="6917" max="6917" width="70.5703125" style="987" customWidth="1"/>
    <col min="6918" max="6919" width="15.7109375" style="987" customWidth="1"/>
    <col min="6920" max="6920" width="16.140625" style="987" customWidth="1"/>
    <col min="6921" max="6922" width="13.28515625" style="987" customWidth="1"/>
    <col min="6923" max="6923" width="15" style="987" customWidth="1"/>
    <col min="6924" max="7168" width="8.85546875" style="987"/>
    <col min="7169" max="7169" width="12" style="987" customWidth="1"/>
    <col min="7170" max="7172" width="8.85546875" style="987"/>
    <col min="7173" max="7173" width="70.5703125" style="987" customWidth="1"/>
    <col min="7174" max="7175" width="15.7109375" style="987" customWidth="1"/>
    <col min="7176" max="7176" width="16.140625" style="987" customWidth="1"/>
    <col min="7177" max="7178" width="13.28515625" style="987" customWidth="1"/>
    <col min="7179" max="7179" width="15" style="987" customWidth="1"/>
    <col min="7180" max="7424" width="8.85546875" style="987"/>
    <col min="7425" max="7425" width="12" style="987" customWidth="1"/>
    <col min="7426" max="7428" width="8.85546875" style="987"/>
    <col min="7429" max="7429" width="70.5703125" style="987" customWidth="1"/>
    <col min="7430" max="7431" width="15.7109375" style="987" customWidth="1"/>
    <col min="7432" max="7432" width="16.140625" style="987" customWidth="1"/>
    <col min="7433" max="7434" width="13.28515625" style="987" customWidth="1"/>
    <col min="7435" max="7435" width="15" style="987" customWidth="1"/>
    <col min="7436" max="7680" width="8.85546875" style="987"/>
    <col min="7681" max="7681" width="12" style="987" customWidth="1"/>
    <col min="7682" max="7684" width="8.85546875" style="987"/>
    <col min="7685" max="7685" width="70.5703125" style="987" customWidth="1"/>
    <col min="7686" max="7687" width="15.7109375" style="987" customWidth="1"/>
    <col min="7688" max="7688" width="16.140625" style="987" customWidth="1"/>
    <col min="7689" max="7690" width="13.28515625" style="987" customWidth="1"/>
    <col min="7691" max="7691" width="15" style="987" customWidth="1"/>
    <col min="7692" max="7936" width="8.85546875" style="987"/>
    <col min="7937" max="7937" width="12" style="987" customWidth="1"/>
    <col min="7938" max="7940" width="8.85546875" style="987"/>
    <col min="7941" max="7941" width="70.5703125" style="987" customWidth="1"/>
    <col min="7942" max="7943" width="15.7109375" style="987" customWidth="1"/>
    <col min="7944" max="7944" width="16.140625" style="987" customWidth="1"/>
    <col min="7945" max="7946" width="13.28515625" style="987" customWidth="1"/>
    <col min="7947" max="7947" width="15" style="987" customWidth="1"/>
    <col min="7948" max="8192" width="8.85546875" style="987"/>
    <col min="8193" max="8193" width="12" style="987" customWidth="1"/>
    <col min="8194" max="8196" width="8.85546875" style="987"/>
    <col min="8197" max="8197" width="70.5703125" style="987" customWidth="1"/>
    <col min="8198" max="8199" width="15.7109375" style="987" customWidth="1"/>
    <col min="8200" max="8200" width="16.140625" style="987" customWidth="1"/>
    <col min="8201" max="8202" width="13.28515625" style="987" customWidth="1"/>
    <col min="8203" max="8203" width="15" style="987" customWidth="1"/>
    <col min="8204" max="8448" width="8.85546875" style="987"/>
    <col min="8449" max="8449" width="12" style="987" customWidth="1"/>
    <col min="8450" max="8452" width="8.85546875" style="987"/>
    <col min="8453" max="8453" width="70.5703125" style="987" customWidth="1"/>
    <col min="8454" max="8455" width="15.7109375" style="987" customWidth="1"/>
    <col min="8456" max="8456" width="16.140625" style="987" customWidth="1"/>
    <col min="8457" max="8458" width="13.28515625" style="987" customWidth="1"/>
    <col min="8459" max="8459" width="15" style="987" customWidth="1"/>
    <col min="8460" max="8704" width="8.85546875" style="987"/>
    <col min="8705" max="8705" width="12" style="987" customWidth="1"/>
    <col min="8706" max="8708" width="8.85546875" style="987"/>
    <col min="8709" max="8709" width="70.5703125" style="987" customWidth="1"/>
    <col min="8710" max="8711" width="15.7109375" style="987" customWidth="1"/>
    <col min="8712" max="8712" width="16.140625" style="987" customWidth="1"/>
    <col min="8713" max="8714" width="13.28515625" style="987" customWidth="1"/>
    <col min="8715" max="8715" width="15" style="987" customWidth="1"/>
    <col min="8716" max="8960" width="8.85546875" style="987"/>
    <col min="8961" max="8961" width="12" style="987" customWidth="1"/>
    <col min="8962" max="8964" width="8.85546875" style="987"/>
    <col min="8965" max="8965" width="70.5703125" style="987" customWidth="1"/>
    <col min="8966" max="8967" width="15.7109375" style="987" customWidth="1"/>
    <col min="8968" max="8968" width="16.140625" style="987" customWidth="1"/>
    <col min="8969" max="8970" width="13.28515625" style="987" customWidth="1"/>
    <col min="8971" max="8971" width="15" style="987" customWidth="1"/>
    <col min="8972" max="9216" width="8.85546875" style="987"/>
    <col min="9217" max="9217" width="12" style="987" customWidth="1"/>
    <col min="9218" max="9220" width="8.85546875" style="987"/>
    <col min="9221" max="9221" width="70.5703125" style="987" customWidth="1"/>
    <col min="9222" max="9223" width="15.7109375" style="987" customWidth="1"/>
    <col min="9224" max="9224" width="16.140625" style="987" customWidth="1"/>
    <col min="9225" max="9226" width="13.28515625" style="987" customWidth="1"/>
    <col min="9227" max="9227" width="15" style="987" customWidth="1"/>
    <col min="9228" max="9472" width="8.85546875" style="987"/>
    <col min="9473" max="9473" width="12" style="987" customWidth="1"/>
    <col min="9474" max="9476" width="8.85546875" style="987"/>
    <col min="9477" max="9477" width="70.5703125" style="987" customWidth="1"/>
    <col min="9478" max="9479" width="15.7109375" style="987" customWidth="1"/>
    <col min="9480" max="9480" width="16.140625" style="987" customWidth="1"/>
    <col min="9481" max="9482" width="13.28515625" style="987" customWidth="1"/>
    <col min="9483" max="9483" width="15" style="987" customWidth="1"/>
    <col min="9484" max="9728" width="8.85546875" style="987"/>
    <col min="9729" max="9729" width="12" style="987" customWidth="1"/>
    <col min="9730" max="9732" width="8.85546875" style="987"/>
    <col min="9733" max="9733" width="70.5703125" style="987" customWidth="1"/>
    <col min="9734" max="9735" width="15.7109375" style="987" customWidth="1"/>
    <col min="9736" max="9736" width="16.140625" style="987" customWidth="1"/>
    <col min="9737" max="9738" width="13.28515625" style="987" customWidth="1"/>
    <col min="9739" max="9739" width="15" style="987" customWidth="1"/>
    <col min="9740" max="9984" width="8.85546875" style="987"/>
    <col min="9985" max="9985" width="12" style="987" customWidth="1"/>
    <col min="9986" max="9988" width="8.85546875" style="987"/>
    <col min="9989" max="9989" width="70.5703125" style="987" customWidth="1"/>
    <col min="9990" max="9991" width="15.7109375" style="987" customWidth="1"/>
    <col min="9992" max="9992" width="16.140625" style="987" customWidth="1"/>
    <col min="9993" max="9994" width="13.28515625" style="987" customWidth="1"/>
    <col min="9995" max="9995" width="15" style="987" customWidth="1"/>
    <col min="9996" max="10240" width="8.85546875" style="987"/>
    <col min="10241" max="10241" width="12" style="987" customWidth="1"/>
    <col min="10242" max="10244" width="8.85546875" style="987"/>
    <col min="10245" max="10245" width="70.5703125" style="987" customWidth="1"/>
    <col min="10246" max="10247" width="15.7109375" style="987" customWidth="1"/>
    <col min="10248" max="10248" width="16.140625" style="987" customWidth="1"/>
    <col min="10249" max="10250" width="13.28515625" style="987" customWidth="1"/>
    <col min="10251" max="10251" width="15" style="987" customWidth="1"/>
    <col min="10252" max="10496" width="8.85546875" style="987"/>
    <col min="10497" max="10497" width="12" style="987" customWidth="1"/>
    <col min="10498" max="10500" width="8.85546875" style="987"/>
    <col min="10501" max="10501" width="70.5703125" style="987" customWidth="1"/>
    <col min="10502" max="10503" width="15.7109375" style="987" customWidth="1"/>
    <col min="10504" max="10504" width="16.140625" style="987" customWidth="1"/>
    <col min="10505" max="10506" width="13.28515625" style="987" customWidth="1"/>
    <col min="10507" max="10507" width="15" style="987" customWidth="1"/>
    <col min="10508" max="10752" width="8.85546875" style="987"/>
    <col min="10753" max="10753" width="12" style="987" customWidth="1"/>
    <col min="10754" max="10756" width="8.85546875" style="987"/>
    <col min="10757" max="10757" width="70.5703125" style="987" customWidth="1"/>
    <col min="10758" max="10759" width="15.7109375" style="987" customWidth="1"/>
    <col min="10760" max="10760" width="16.140625" style="987" customWidth="1"/>
    <col min="10761" max="10762" width="13.28515625" style="987" customWidth="1"/>
    <col min="10763" max="10763" width="15" style="987" customWidth="1"/>
    <col min="10764" max="11008" width="8.85546875" style="987"/>
    <col min="11009" max="11009" width="12" style="987" customWidth="1"/>
    <col min="11010" max="11012" width="8.85546875" style="987"/>
    <col min="11013" max="11013" width="70.5703125" style="987" customWidth="1"/>
    <col min="11014" max="11015" width="15.7109375" style="987" customWidth="1"/>
    <col min="11016" max="11016" width="16.140625" style="987" customWidth="1"/>
    <col min="11017" max="11018" width="13.28515625" style="987" customWidth="1"/>
    <col min="11019" max="11019" width="15" style="987" customWidth="1"/>
    <col min="11020" max="11264" width="8.85546875" style="987"/>
    <col min="11265" max="11265" width="12" style="987" customWidth="1"/>
    <col min="11266" max="11268" width="8.85546875" style="987"/>
    <col min="11269" max="11269" width="70.5703125" style="987" customWidth="1"/>
    <col min="11270" max="11271" width="15.7109375" style="987" customWidth="1"/>
    <col min="11272" max="11272" width="16.140625" style="987" customWidth="1"/>
    <col min="11273" max="11274" width="13.28515625" style="987" customWidth="1"/>
    <col min="11275" max="11275" width="15" style="987" customWidth="1"/>
    <col min="11276" max="11520" width="8.85546875" style="987"/>
    <col min="11521" max="11521" width="12" style="987" customWidth="1"/>
    <col min="11522" max="11524" width="8.85546875" style="987"/>
    <col min="11525" max="11525" width="70.5703125" style="987" customWidth="1"/>
    <col min="11526" max="11527" width="15.7109375" style="987" customWidth="1"/>
    <col min="11528" max="11528" width="16.140625" style="987" customWidth="1"/>
    <col min="11529" max="11530" width="13.28515625" style="987" customWidth="1"/>
    <col min="11531" max="11531" width="15" style="987" customWidth="1"/>
    <col min="11532" max="11776" width="8.85546875" style="987"/>
    <col min="11777" max="11777" width="12" style="987" customWidth="1"/>
    <col min="11778" max="11780" width="8.85546875" style="987"/>
    <col min="11781" max="11781" width="70.5703125" style="987" customWidth="1"/>
    <col min="11782" max="11783" width="15.7109375" style="987" customWidth="1"/>
    <col min="11784" max="11784" width="16.140625" style="987" customWidth="1"/>
    <col min="11785" max="11786" width="13.28515625" style="987" customWidth="1"/>
    <col min="11787" max="11787" width="15" style="987" customWidth="1"/>
    <col min="11788" max="12032" width="8.85546875" style="987"/>
    <col min="12033" max="12033" width="12" style="987" customWidth="1"/>
    <col min="12034" max="12036" width="8.85546875" style="987"/>
    <col min="12037" max="12037" width="70.5703125" style="987" customWidth="1"/>
    <col min="12038" max="12039" width="15.7109375" style="987" customWidth="1"/>
    <col min="12040" max="12040" width="16.140625" style="987" customWidth="1"/>
    <col min="12041" max="12042" width="13.28515625" style="987" customWidth="1"/>
    <col min="12043" max="12043" width="15" style="987" customWidth="1"/>
    <col min="12044" max="12288" width="8.85546875" style="987"/>
    <col min="12289" max="12289" width="12" style="987" customWidth="1"/>
    <col min="12290" max="12292" width="8.85546875" style="987"/>
    <col min="12293" max="12293" width="70.5703125" style="987" customWidth="1"/>
    <col min="12294" max="12295" width="15.7109375" style="987" customWidth="1"/>
    <col min="12296" max="12296" width="16.140625" style="987" customWidth="1"/>
    <col min="12297" max="12298" width="13.28515625" style="987" customWidth="1"/>
    <col min="12299" max="12299" width="15" style="987" customWidth="1"/>
    <col min="12300" max="12544" width="8.85546875" style="987"/>
    <col min="12545" max="12545" width="12" style="987" customWidth="1"/>
    <col min="12546" max="12548" width="8.85546875" style="987"/>
    <col min="12549" max="12549" width="70.5703125" style="987" customWidth="1"/>
    <col min="12550" max="12551" width="15.7109375" style="987" customWidth="1"/>
    <col min="12552" max="12552" width="16.140625" style="987" customWidth="1"/>
    <col min="12553" max="12554" width="13.28515625" style="987" customWidth="1"/>
    <col min="12555" max="12555" width="15" style="987" customWidth="1"/>
    <col min="12556" max="12800" width="8.85546875" style="987"/>
    <col min="12801" max="12801" width="12" style="987" customWidth="1"/>
    <col min="12802" max="12804" width="8.85546875" style="987"/>
    <col min="12805" max="12805" width="70.5703125" style="987" customWidth="1"/>
    <col min="12806" max="12807" width="15.7109375" style="987" customWidth="1"/>
    <col min="12808" max="12808" width="16.140625" style="987" customWidth="1"/>
    <col min="12809" max="12810" width="13.28515625" style="987" customWidth="1"/>
    <col min="12811" max="12811" width="15" style="987" customWidth="1"/>
    <col min="12812" max="13056" width="8.85546875" style="987"/>
    <col min="13057" max="13057" width="12" style="987" customWidth="1"/>
    <col min="13058" max="13060" width="8.85546875" style="987"/>
    <col min="13061" max="13061" width="70.5703125" style="987" customWidth="1"/>
    <col min="13062" max="13063" width="15.7109375" style="987" customWidth="1"/>
    <col min="13064" max="13064" width="16.140625" style="987" customWidth="1"/>
    <col min="13065" max="13066" width="13.28515625" style="987" customWidth="1"/>
    <col min="13067" max="13067" width="15" style="987" customWidth="1"/>
    <col min="13068" max="13312" width="8.85546875" style="987"/>
    <col min="13313" max="13313" width="12" style="987" customWidth="1"/>
    <col min="13314" max="13316" width="8.85546875" style="987"/>
    <col min="13317" max="13317" width="70.5703125" style="987" customWidth="1"/>
    <col min="13318" max="13319" width="15.7109375" style="987" customWidth="1"/>
    <col min="13320" max="13320" width="16.140625" style="987" customWidth="1"/>
    <col min="13321" max="13322" width="13.28515625" style="987" customWidth="1"/>
    <col min="13323" max="13323" width="15" style="987" customWidth="1"/>
    <col min="13324" max="13568" width="8.85546875" style="987"/>
    <col min="13569" max="13569" width="12" style="987" customWidth="1"/>
    <col min="13570" max="13572" width="8.85546875" style="987"/>
    <col min="13573" max="13573" width="70.5703125" style="987" customWidth="1"/>
    <col min="13574" max="13575" width="15.7109375" style="987" customWidth="1"/>
    <col min="13576" max="13576" width="16.140625" style="987" customWidth="1"/>
    <col min="13577" max="13578" width="13.28515625" style="987" customWidth="1"/>
    <col min="13579" max="13579" width="15" style="987" customWidth="1"/>
    <col min="13580" max="13824" width="8.85546875" style="987"/>
    <col min="13825" max="13825" width="12" style="987" customWidth="1"/>
    <col min="13826" max="13828" width="8.85546875" style="987"/>
    <col min="13829" max="13829" width="70.5703125" style="987" customWidth="1"/>
    <col min="13830" max="13831" width="15.7109375" style="987" customWidth="1"/>
    <col min="13832" max="13832" width="16.140625" style="987" customWidth="1"/>
    <col min="13833" max="13834" width="13.28515625" style="987" customWidth="1"/>
    <col min="13835" max="13835" width="15" style="987" customWidth="1"/>
    <col min="13836" max="14080" width="8.85546875" style="987"/>
    <col min="14081" max="14081" width="12" style="987" customWidth="1"/>
    <col min="14082" max="14084" width="8.85546875" style="987"/>
    <col min="14085" max="14085" width="70.5703125" style="987" customWidth="1"/>
    <col min="14086" max="14087" width="15.7109375" style="987" customWidth="1"/>
    <col min="14088" max="14088" width="16.140625" style="987" customWidth="1"/>
    <col min="14089" max="14090" width="13.28515625" style="987" customWidth="1"/>
    <col min="14091" max="14091" width="15" style="987" customWidth="1"/>
    <col min="14092" max="14336" width="8.85546875" style="987"/>
    <col min="14337" max="14337" width="12" style="987" customWidth="1"/>
    <col min="14338" max="14340" width="8.85546875" style="987"/>
    <col min="14341" max="14341" width="70.5703125" style="987" customWidth="1"/>
    <col min="14342" max="14343" width="15.7109375" style="987" customWidth="1"/>
    <col min="14344" max="14344" width="16.140625" style="987" customWidth="1"/>
    <col min="14345" max="14346" width="13.28515625" style="987" customWidth="1"/>
    <col min="14347" max="14347" width="15" style="987" customWidth="1"/>
    <col min="14348" max="14592" width="8.85546875" style="987"/>
    <col min="14593" max="14593" width="12" style="987" customWidth="1"/>
    <col min="14594" max="14596" width="8.85546875" style="987"/>
    <col min="14597" max="14597" width="70.5703125" style="987" customWidth="1"/>
    <col min="14598" max="14599" width="15.7109375" style="987" customWidth="1"/>
    <col min="14600" max="14600" width="16.140625" style="987" customWidth="1"/>
    <col min="14601" max="14602" width="13.28515625" style="987" customWidth="1"/>
    <col min="14603" max="14603" width="15" style="987" customWidth="1"/>
    <col min="14604" max="14848" width="8.85546875" style="987"/>
    <col min="14849" max="14849" width="12" style="987" customWidth="1"/>
    <col min="14850" max="14852" width="8.85546875" style="987"/>
    <col min="14853" max="14853" width="70.5703125" style="987" customWidth="1"/>
    <col min="14854" max="14855" width="15.7109375" style="987" customWidth="1"/>
    <col min="14856" max="14856" width="16.140625" style="987" customWidth="1"/>
    <col min="14857" max="14858" width="13.28515625" style="987" customWidth="1"/>
    <col min="14859" max="14859" width="15" style="987" customWidth="1"/>
    <col min="14860" max="15104" width="8.85546875" style="987"/>
    <col min="15105" max="15105" width="12" style="987" customWidth="1"/>
    <col min="15106" max="15108" width="8.85546875" style="987"/>
    <col min="15109" max="15109" width="70.5703125" style="987" customWidth="1"/>
    <col min="15110" max="15111" width="15.7109375" style="987" customWidth="1"/>
    <col min="15112" max="15112" width="16.140625" style="987" customWidth="1"/>
    <col min="15113" max="15114" width="13.28515625" style="987" customWidth="1"/>
    <col min="15115" max="15115" width="15" style="987" customWidth="1"/>
    <col min="15116" max="15360" width="8.85546875" style="987"/>
    <col min="15361" max="15361" width="12" style="987" customWidth="1"/>
    <col min="15362" max="15364" width="8.85546875" style="987"/>
    <col min="15365" max="15365" width="70.5703125" style="987" customWidth="1"/>
    <col min="15366" max="15367" width="15.7109375" style="987" customWidth="1"/>
    <col min="15368" max="15368" width="16.140625" style="987" customWidth="1"/>
    <col min="15369" max="15370" width="13.28515625" style="987" customWidth="1"/>
    <col min="15371" max="15371" width="15" style="987" customWidth="1"/>
    <col min="15372" max="15616" width="8.85546875" style="987"/>
    <col min="15617" max="15617" width="12" style="987" customWidth="1"/>
    <col min="15618" max="15620" width="8.85546875" style="987"/>
    <col min="15621" max="15621" width="70.5703125" style="987" customWidth="1"/>
    <col min="15622" max="15623" width="15.7109375" style="987" customWidth="1"/>
    <col min="15624" max="15624" width="16.140625" style="987" customWidth="1"/>
    <col min="15625" max="15626" width="13.28515625" style="987" customWidth="1"/>
    <col min="15627" max="15627" width="15" style="987" customWidth="1"/>
    <col min="15628" max="15872" width="8.85546875" style="987"/>
    <col min="15873" max="15873" width="12" style="987" customWidth="1"/>
    <col min="15874" max="15876" width="8.85546875" style="987"/>
    <col min="15877" max="15877" width="70.5703125" style="987" customWidth="1"/>
    <col min="15878" max="15879" width="15.7109375" style="987" customWidth="1"/>
    <col min="15880" max="15880" width="16.140625" style="987" customWidth="1"/>
    <col min="15881" max="15882" width="13.28515625" style="987" customWidth="1"/>
    <col min="15883" max="15883" width="15" style="987" customWidth="1"/>
    <col min="15884" max="16128" width="8.85546875" style="987"/>
    <col min="16129" max="16129" width="12" style="987" customWidth="1"/>
    <col min="16130" max="16132" width="8.85546875" style="987"/>
    <col min="16133" max="16133" width="70.5703125" style="987" customWidth="1"/>
    <col min="16134" max="16135" width="15.7109375" style="987" customWidth="1"/>
    <col min="16136" max="16136" width="16.140625" style="987" customWidth="1"/>
    <col min="16137" max="16138" width="13.28515625" style="987" customWidth="1"/>
    <col min="16139" max="16139" width="15" style="987" customWidth="1"/>
    <col min="16140" max="16384" width="8.85546875" style="987"/>
  </cols>
  <sheetData>
    <row r="1" spans="1:11" ht="18" customHeight="1">
      <c r="A1" s="5292" t="s">
        <v>2549</v>
      </c>
      <c r="B1" s="5292"/>
      <c r="C1" s="5292"/>
      <c r="D1" s="5292"/>
      <c r="E1" s="5292"/>
      <c r="F1" s="5292"/>
      <c r="G1" s="5292"/>
      <c r="H1" s="5292"/>
      <c r="I1" s="5292"/>
      <c r="J1" s="5292"/>
      <c r="K1" s="5292"/>
    </row>
    <row r="2" spans="1:11" ht="19.5" customHeight="1">
      <c r="A2" s="5293" t="s">
        <v>2550</v>
      </c>
      <c r="B2" s="5293"/>
      <c r="C2" s="5293"/>
      <c r="D2" s="5293"/>
      <c r="E2" s="5293"/>
      <c r="F2" s="5293"/>
      <c r="G2" s="5293"/>
      <c r="H2" s="5293"/>
      <c r="I2" s="5293"/>
      <c r="J2" s="5293"/>
      <c r="K2" s="5293"/>
    </row>
    <row r="3" spans="1:11" ht="19.5" customHeight="1">
      <c r="A3" s="3115" t="s">
        <v>2551</v>
      </c>
      <c r="B3" s="3115"/>
      <c r="C3" s="3115"/>
      <c r="D3" s="3115"/>
      <c r="E3" s="3115"/>
      <c r="F3" s="3115"/>
      <c r="G3" s="3115"/>
      <c r="H3" s="3115"/>
      <c r="I3" s="3115"/>
      <c r="J3" s="3115"/>
      <c r="K3" s="3115" t="s">
        <v>2552</v>
      </c>
    </row>
    <row r="4" spans="1:11" ht="24.75" customHeight="1">
      <c r="A4" s="5294" t="s">
        <v>2553</v>
      </c>
      <c r="B4" s="5296" t="s">
        <v>2554</v>
      </c>
      <c r="C4" s="5297"/>
      <c r="D4" s="5297"/>
      <c r="E4" s="5298"/>
      <c r="F4" s="3116" t="s">
        <v>2555</v>
      </c>
      <c r="G4" s="3117"/>
      <c r="H4" s="3118" t="s">
        <v>2556</v>
      </c>
      <c r="I4" s="3116" t="s">
        <v>2557</v>
      </c>
      <c r="J4" s="3119"/>
      <c r="K4" s="3120" t="s">
        <v>2558</v>
      </c>
    </row>
    <row r="5" spans="1:11" ht="27.75" customHeight="1">
      <c r="A5" s="5295"/>
      <c r="B5" s="5299"/>
      <c r="C5" s="5300"/>
      <c r="D5" s="5300"/>
      <c r="E5" s="5301"/>
      <c r="F5" s="5305" t="s">
        <v>2559</v>
      </c>
      <c r="G5" s="5305" t="s">
        <v>2560</v>
      </c>
      <c r="H5" s="5305" t="s">
        <v>2561</v>
      </c>
      <c r="I5" s="5305" t="s">
        <v>2559</v>
      </c>
      <c r="J5" s="5305" t="s">
        <v>2560</v>
      </c>
      <c r="K5" s="5305" t="s">
        <v>2561</v>
      </c>
    </row>
    <row r="6" spans="1:11" ht="18" customHeight="1">
      <c r="A6" s="3121" t="s">
        <v>2562</v>
      </c>
      <c r="B6" s="5302"/>
      <c r="C6" s="5303"/>
      <c r="D6" s="5303"/>
      <c r="E6" s="5304"/>
      <c r="F6" s="5306"/>
      <c r="G6" s="5306"/>
      <c r="H6" s="5306"/>
      <c r="I6" s="5306"/>
      <c r="J6" s="5306"/>
      <c r="K6" s="5306"/>
    </row>
    <row r="7" spans="1:11" ht="15.95" customHeight="1">
      <c r="A7" s="5273" t="s">
        <v>2563</v>
      </c>
      <c r="B7" s="5289" t="s">
        <v>2564</v>
      </c>
      <c r="C7" s="5290"/>
      <c r="D7" s="5290"/>
      <c r="E7" s="5291"/>
      <c r="F7" s="5273">
        <v>2622</v>
      </c>
      <c r="G7" s="5281">
        <v>7821</v>
      </c>
      <c r="H7" s="5281">
        <f>SUM(F7:G8)</f>
        <v>10443</v>
      </c>
      <c r="I7" s="5273">
        <v>313</v>
      </c>
      <c r="J7" s="5273">
        <v>244</v>
      </c>
      <c r="K7" s="5273">
        <f>SUM(I7:J8)</f>
        <v>557</v>
      </c>
    </row>
    <row r="8" spans="1:11" ht="15.95" customHeight="1">
      <c r="A8" s="5274"/>
      <c r="B8" s="5286" t="s">
        <v>2565</v>
      </c>
      <c r="C8" s="5287"/>
      <c r="D8" s="5287"/>
      <c r="E8" s="5288"/>
      <c r="F8" s="5274"/>
      <c r="G8" s="5282"/>
      <c r="H8" s="5282"/>
      <c r="I8" s="5274"/>
      <c r="J8" s="5274"/>
      <c r="K8" s="5274"/>
    </row>
    <row r="9" spans="1:11" ht="15.95" customHeight="1">
      <c r="A9" s="5273" t="s">
        <v>2566</v>
      </c>
      <c r="B9" s="5289" t="s">
        <v>2567</v>
      </c>
      <c r="C9" s="5290"/>
      <c r="D9" s="5290"/>
      <c r="E9" s="5291"/>
      <c r="F9" s="5273">
        <v>9025</v>
      </c>
      <c r="G9" s="5281">
        <v>31254</v>
      </c>
      <c r="H9" s="5281">
        <f>SUM(F9:G10)</f>
        <v>40279</v>
      </c>
      <c r="I9" s="5273">
        <v>918</v>
      </c>
      <c r="J9" s="5273">
        <v>1645</v>
      </c>
      <c r="K9" s="5273">
        <f>SUM(I9:J10)</f>
        <v>2563</v>
      </c>
    </row>
    <row r="10" spans="1:11" ht="15.95" customHeight="1">
      <c r="A10" s="5274"/>
      <c r="B10" s="5286" t="s">
        <v>2568</v>
      </c>
      <c r="C10" s="5287"/>
      <c r="D10" s="5287"/>
      <c r="E10" s="5288"/>
      <c r="F10" s="5274"/>
      <c r="G10" s="5282"/>
      <c r="H10" s="5282"/>
      <c r="I10" s="5274"/>
      <c r="J10" s="5274"/>
      <c r="K10" s="5274"/>
    </row>
    <row r="11" spans="1:11" ht="15.95" customHeight="1">
      <c r="A11" s="5273" t="s">
        <v>2569</v>
      </c>
      <c r="B11" s="5289" t="s">
        <v>2570</v>
      </c>
      <c r="C11" s="5290"/>
      <c r="D11" s="5290"/>
      <c r="E11" s="5291"/>
      <c r="F11" s="5273">
        <v>7287</v>
      </c>
      <c r="G11" s="5281">
        <v>88326</v>
      </c>
      <c r="H11" s="5281">
        <f>SUM(F11:G12)</f>
        <v>95613</v>
      </c>
      <c r="I11" s="5273">
        <v>524</v>
      </c>
      <c r="J11" s="5273">
        <v>852</v>
      </c>
      <c r="K11" s="5273">
        <f>SUM(I11:J12)</f>
        <v>1376</v>
      </c>
    </row>
    <row r="12" spans="1:11" ht="15.95" customHeight="1">
      <c r="A12" s="5274"/>
      <c r="B12" s="5286" t="s">
        <v>2571</v>
      </c>
      <c r="C12" s="5287"/>
      <c r="D12" s="5287"/>
      <c r="E12" s="5288"/>
      <c r="F12" s="5274"/>
      <c r="G12" s="5282"/>
      <c r="H12" s="5282"/>
      <c r="I12" s="5274"/>
      <c r="J12" s="5274"/>
      <c r="K12" s="5274"/>
    </row>
    <row r="13" spans="1:11" ht="15.95" customHeight="1">
      <c r="A13" s="5273" t="s">
        <v>2572</v>
      </c>
      <c r="B13" s="5278" t="s">
        <v>2573</v>
      </c>
      <c r="C13" s="5279"/>
      <c r="D13" s="5279"/>
      <c r="E13" s="5280"/>
      <c r="F13" s="5273">
        <v>11245</v>
      </c>
      <c r="G13" s="5281">
        <v>91257</v>
      </c>
      <c r="H13" s="5281">
        <f>SUM(F13:G14)</f>
        <v>102502</v>
      </c>
      <c r="I13" s="5273">
        <v>311</v>
      </c>
      <c r="J13" s="5273">
        <v>118</v>
      </c>
      <c r="K13" s="5273">
        <f>SUM(I13:J14)</f>
        <v>429</v>
      </c>
    </row>
    <row r="14" spans="1:11" ht="15.95" customHeight="1">
      <c r="A14" s="5274"/>
      <c r="B14" s="5268" t="s">
        <v>2574</v>
      </c>
      <c r="C14" s="5269"/>
      <c r="D14" s="5269"/>
      <c r="E14" s="5270"/>
      <c r="F14" s="5274"/>
      <c r="G14" s="5282"/>
      <c r="H14" s="5282"/>
      <c r="I14" s="5274"/>
      <c r="J14" s="5274"/>
      <c r="K14" s="5274"/>
    </row>
    <row r="15" spans="1:11" ht="15.95" customHeight="1">
      <c r="A15" s="5273" t="s">
        <v>2575</v>
      </c>
      <c r="B15" s="5289" t="s">
        <v>2576</v>
      </c>
      <c r="C15" s="5290"/>
      <c r="D15" s="5290"/>
      <c r="E15" s="5291"/>
      <c r="F15" s="5273">
        <v>9259</v>
      </c>
      <c r="G15" s="5281">
        <v>42651</v>
      </c>
      <c r="H15" s="5281">
        <f>SUM(F15:G16)</f>
        <v>51910</v>
      </c>
      <c r="I15" s="5273">
        <v>357</v>
      </c>
      <c r="J15" s="5273">
        <v>7222</v>
      </c>
      <c r="K15" s="5273">
        <f>SUM(I15:J16)</f>
        <v>7579</v>
      </c>
    </row>
    <row r="16" spans="1:11" ht="15.95" customHeight="1">
      <c r="A16" s="5274"/>
      <c r="B16" s="5286" t="s">
        <v>2577</v>
      </c>
      <c r="C16" s="5287"/>
      <c r="D16" s="5287"/>
      <c r="E16" s="5288"/>
      <c r="F16" s="5274"/>
      <c r="G16" s="5282"/>
      <c r="H16" s="5282"/>
      <c r="I16" s="5274"/>
      <c r="J16" s="5274"/>
      <c r="K16" s="5274"/>
    </row>
    <row r="17" spans="1:11" ht="15.95" customHeight="1">
      <c r="A17" s="5273" t="s">
        <v>2578</v>
      </c>
      <c r="B17" s="5289" t="s">
        <v>2579</v>
      </c>
      <c r="C17" s="5290"/>
      <c r="D17" s="5290"/>
      <c r="E17" s="5291"/>
      <c r="F17" s="5273">
        <v>3778</v>
      </c>
      <c r="G17" s="5281">
        <v>6524</v>
      </c>
      <c r="H17" s="5281">
        <f>SUM(F17:G18)</f>
        <v>10302</v>
      </c>
      <c r="I17" s="5273">
        <v>249</v>
      </c>
      <c r="J17" s="5273">
        <v>329</v>
      </c>
      <c r="K17" s="5273">
        <f>SUM(I17:J18)</f>
        <v>578</v>
      </c>
    </row>
    <row r="18" spans="1:11" ht="15.95" customHeight="1">
      <c r="A18" s="5274"/>
      <c r="B18" s="5283" t="s">
        <v>2580</v>
      </c>
      <c r="C18" s="5284"/>
      <c r="D18" s="5284"/>
      <c r="E18" s="5285"/>
      <c r="F18" s="5274"/>
      <c r="G18" s="5282"/>
      <c r="H18" s="5282"/>
      <c r="I18" s="5274"/>
      <c r="J18" s="5274"/>
      <c r="K18" s="5274"/>
    </row>
    <row r="19" spans="1:11" ht="15.95" customHeight="1">
      <c r="A19" s="5273" t="s">
        <v>2581</v>
      </c>
      <c r="B19" s="5278" t="s">
        <v>2582</v>
      </c>
      <c r="C19" s="5279"/>
      <c r="D19" s="5279"/>
      <c r="E19" s="5280"/>
      <c r="F19" s="5273">
        <v>3254</v>
      </c>
      <c r="G19" s="5281">
        <v>8213</v>
      </c>
      <c r="H19" s="5281">
        <f>SUM(F19:G20)</f>
        <v>11467</v>
      </c>
      <c r="I19" s="5273">
        <v>221</v>
      </c>
      <c r="J19" s="5273">
        <v>111</v>
      </c>
      <c r="K19" s="5273">
        <f>SUM(I19:J20)</f>
        <v>332</v>
      </c>
    </row>
    <row r="20" spans="1:11" ht="15.95" customHeight="1">
      <c r="A20" s="5274"/>
      <c r="B20" s="5268" t="s">
        <v>2583</v>
      </c>
      <c r="C20" s="5269"/>
      <c r="D20" s="5269"/>
      <c r="E20" s="5270"/>
      <c r="F20" s="5274"/>
      <c r="G20" s="5282"/>
      <c r="H20" s="5282"/>
      <c r="I20" s="5274"/>
      <c r="J20" s="5274"/>
      <c r="K20" s="5274"/>
    </row>
    <row r="21" spans="1:11" ht="15.95" customHeight="1">
      <c r="A21" s="5273" t="s">
        <v>2584</v>
      </c>
      <c r="B21" s="5278" t="s">
        <v>2585</v>
      </c>
      <c r="C21" s="5279"/>
      <c r="D21" s="5279"/>
      <c r="E21" s="5280"/>
      <c r="F21" s="5273">
        <v>5522</v>
      </c>
      <c r="G21" s="5281">
        <v>16304</v>
      </c>
      <c r="H21" s="5281">
        <f>SUM(F21:G22)</f>
        <v>21826</v>
      </c>
      <c r="I21" s="5273">
        <v>101</v>
      </c>
      <c r="J21" s="5273">
        <v>189</v>
      </c>
      <c r="K21" s="5273">
        <f>SUM(I21:J22)</f>
        <v>290</v>
      </c>
    </row>
    <row r="22" spans="1:11" s="46" customFormat="1" ht="15.95" customHeight="1">
      <c r="A22" s="5274"/>
      <c r="B22" s="5268" t="s">
        <v>2586</v>
      </c>
      <c r="C22" s="5269"/>
      <c r="D22" s="5269"/>
      <c r="E22" s="5270"/>
      <c r="F22" s="5274"/>
      <c r="G22" s="5282"/>
      <c r="H22" s="5282"/>
      <c r="I22" s="5274"/>
      <c r="J22" s="5274"/>
      <c r="K22" s="5274"/>
    </row>
    <row r="23" spans="1:11" s="46" customFormat="1" ht="15.95" customHeight="1">
      <c r="A23" s="5273" t="s">
        <v>2587</v>
      </c>
      <c r="B23" s="5278" t="s">
        <v>2588</v>
      </c>
      <c r="C23" s="5279"/>
      <c r="D23" s="5279"/>
      <c r="E23" s="5280"/>
      <c r="F23" s="5273">
        <v>1620</v>
      </c>
      <c r="G23" s="5281">
        <v>3125</v>
      </c>
      <c r="H23" s="5281">
        <f>SUM(F23:G24)</f>
        <v>4745</v>
      </c>
      <c r="I23" s="5273">
        <v>612</v>
      </c>
      <c r="J23" s="5273">
        <v>632</v>
      </c>
      <c r="K23" s="5273">
        <f>SUM(I23:J24)</f>
        <v>1244</v>
      </c>
    </row>
    <row r="24" spans="1:11" s="46" customFormat="1" ht="15.95" customHeight="1">
      <c r="A24" s="5274"/>
      <c r="B24" s="5268" t="s">
        <v>2589</v>
      </c>
      <c r="C24" s="5269"/>
      <c r="D24" s="5269"/>
      <c r="E24" s="5270"/>
      <c r="F24" s="5274"/>
      <c r="G24" s="5282"/>
      <c r="H24" s="5282"/>
      <c r="I24" s="5274"/>
      <c r="J24" s="5274"/>
      <c r="K24" s="5274"/>
    </row>
    <row r="25" spans="1:11" s="46" customFormat="1" ht="15.95" customHeight="1">
      <c r="A25" s="5273" t="s">
        <v>2590</v>
      </c>
      <c r="B25" s="5278" t="s">
        <v>2591</v>
      </c>
      <c r="C25" s="5279"/>
      <c r="D25" s="5279"/>
      <c r="E25" s="5280"/>
      <c r="F25" s="5273">
        <v>1981</v>
      </c>
      <c r="G25" s="5281">
        <v>6251</v>
      </c>
      <c r="H25" s="5281">
        <f>SUM(F25:G26)</f>
        <v>8232</v>
      </c>
      <c r="I25" s="5273">
        <v>2145</v>
      </c>
      <c r="J25" s="5273">
        <v>1521</v>
      </c>
      <c r="K25" s="5273">
        <f>SUM(I25:J26)</f>
        <v>3666</v>
      </c>
    </row>
    <row r="26" spans="1:11" s="46" customFormat="1" ht="30" customHeight="1">
      <c r="A26" s="5274"/>
      <c r="B26" s="5275" t="s">
        <v>2592</v>
      </c>
      <c r="C26" s="5276"/>
      <c r="D26" s="5276"/>
      <c r="E26" s="5277"/>
      <c r="F26" s="5274"/>
      <c r="G26" s="5282"/>
      <c r="H26" s="5282"/>
      <c r="I26" s="5274"/>
      <c r="J26" s="5274"/>
      <c r="K26" s="5274"/>
    </row>
    <row r="27" spans="1:11" s="46" customFormat="1" ht="15.95" customHeight="1">
      <c r="A27" s="5273" t="s">
        <v>2593</v>
      </c>
      <c r="B27" s="5278" t="s">
        <v>2594</v>
      </c>
      <c r="C27" s="5279"/>
      <c r="D27" s="5279"/>
      <c r="E27" s="5280"/>
      <c r="F27" s="5273">
        <v>5725</v>
      </c>
      <c r="G27" s="5281">
        <v>17041</v>
      </c>
      <c r="H27" s="5281">
        <f>SUM(F27:G28)</f>
        <v>22766</v>
      </c>
      <c r="I27" s="5273">
        <v>585</v>
      </c>
      <c r="J27" s="5273">
        <v>1265</v>
      </c>
      <c r="K27" s="5273">
        <f>SUM(I27:J28)</f>
        <v>1850</v>
      </c>
    </row>
    <row r="28" spans="1:11" s="46" customFormat="1" ht="15.95" customHeight="1">
      <c r="A28" s="5274"/>
      <c r="B28" s="5268" t="s">
        <v>2595</v>
      </c>
      <c r="C28" s="5269"/>
      <c r="D28" s="5269"/>
      <c r="E28" s="5270"/>
      <c r="F28" s="5274"/>
      <c r="G28" s="5282"/>
      <c r="H28" s="5282"/>
      <c r="I28" s="5274"/>
      <c r="J28" s="5274"/>
      <c r="K28" s="5274"/>
    </row>
    <row r="29" spans="1:11" ht="45" customHeight="1">
      <c r="A29" s="5271" t="s">
        <v>95</v>
      </c>
      <c r="B29" s="5272"/>
      <c r="C29" s="5272"/>
      <c r="D29" s="5272"/>
      <c r="E29" s="3122" t="s">
        <v>96</v>
      </c>
      <c r="F29" s="3123">
        <f>SUM(F7:F28)</f>
        <v>61318</v>
      </c>
      <c r="G29" s="3124">
        <f>SUM(G7:G28)</f>
        <v>318767</v>
      </c>
      <c r="H29" s="3124">
        <f>SUM(F29:G30)</f>
        <v>380085</v>
      </c>
      <c r="I29" s="3123">
        <f>SUM(I7:I28)</f>
        <v>6336</v>
      </c>
      <c r="J29" s="3123">
        <f>SUM(J7:J28)</f>
        <v>14128</v>
      </c>
      <c r="K29" s="3124">
        <f>SUM(I29:J30)</f>
        <v>20464</v>
      </c>
    </row>
    <row r="30" spans="1:11" ht="12.75" customHeight="1"/>
    <row r="36" ht="36" customHeight="1"/>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110">
    <mergeCell ref="A1:K1"/>
    <mergeCell ref="A2:K2"/>
    <mergeCell ref="A4:A5"/>
    <mergeCell ref="B4:E6"/>
    <mergeCell ref="F5:F6"/>
    <mergeCell ref="G5:G6"/>
    <mergeCell ref="H5:H6"/>
    <mergeCell ref="I5:I6"/>
    <mergeCell ref="J5:J6"/>
    <mergeCell ref="K5:K6"/>
    <mergeCell ref="J7:J8"/>
    <mergeCell ref="K7:K8"/>
    <mergeCell ref="B8:E8"/>
    <mergeCell ref="A9:A10"/>
    <mergeCell ref="B9:E9"/>
    <mergeCell ref="F9:F10"/>
    <mergeCell ref="G9:G10"/>
    <mergeCell ref="H9:H10"/>
    <mergeCell ref="I9:I10"/>
    <mergeCell ref="J9:J10"/>
    <mergeCell ref="A7:A8"/>
    <mergeCell ref="B7:E7"/>
    <mergeCell ref="F7:F8"/>
    <mergeCell ref="G7:G8"/>
    <mergeCell ref="H7:H8"/>
    <mergeCell ref="I7:I8"/>
    <mergeCell ref="B12:E12"/>
    <mergeCell ref="A13:A14"/>
    <mergeCell ref="B13:E13"/>
    <mergeCell ref="F13:F14"/>
    <mergeCell ref="G13:G14"/>
    <mergeCell ref="H13:H14"/>
    <mergeCell ref="K9:K10"/>
    <mergeCell ref="B10:E10"/>
    <mergeCell ref="A11:A12"/>
    <mergeCell ref="B11:E11"/>
    <mergeCell ref="F11:F12"/>
    <mergeCell ref="G11:G12"/>
    <mergeCell ref="H11:H12"/>
    <mergeCell ref="I11:I12"/>
    <mergeCell ref="J11:J12"/>
    <mergeCell ref="K11:K12"/>
    <mergeCell ref="I13:I14"/>
    <mergeCell ref="J13:J14"/>
    <mergeCell ref="K13:K14"/>
    <mergeCell ref="B14:E14"/>
    <mergeCell ref="A15:A16"/>
    <mergeCell ref="B15:E15"/>
    <mergeCell ref="F15:F16"/>
    <mergeCell ref="G15:G16"/>
    <mergeCell ref="H15:H16"/>
    <mergeCell ref="I15:I16"/>
    <mergeCell ref="J15:J16"/>
    <mergeCell ref="K15:K16"/>
    <mergeCell ref="B16:E16"/>
    <mergeCell ref="A17:A18"/>
    <mergeCell ref="B17:E17"/>
    <mergeCell ref="F17:F18"/>
    <mergeCell ref="G17:G18"/>
    <mergeCell ref="H17:H18"/>
    <mergeCell ref="I17:I18"/>
    <mergeCell ref="J17:J18"/>
    <mergeCell ref="B20:E20"/>
    <mergeCell ref="A21:A22"/>
    <mergeCell ref="B21:E21"/>
    <mergeCell ref="F21:F22"/>
    <mergeCell ref="G21:G22"/>
    <mergeCell ref="H21:H22"/>
    <mergeCell ref="K17:K18"/>
    <mergeCell ref="B18:E18"/>
    <mergeCell ref="A19:A20"/>
    <mergeCell ref="B19:E19"/>
    <mergeCell ref="F19:F20"/>
    <mergeCell ref="G19:G20"/>
    <mergeCell ref="H19:H20"/>
    <mergeCell ref="I19:I20"/>
    <mergeCell ref="J19:J20"/>
    <mergeCell ref="K19:K20"/>
    <mergeCell ref="I21:I22"/>
    <mergeCell ref="J21:J22"/>
    <mergeCell ref="K21:K22"/>
    <mergeCell ref="B22:E22"/>
    <mergeCell ref="A23:A24"/>
    <mergeCell ref="B23:E23"/>
    <mergeCell ref="F23:F24"/>
    <mergeCell ref="G23:G24"/>
    <mergeCell ref="H23:H24"/>
    <mergeCell ref="I23:I24"/>
    <mergeCell ref="J23:J24"/>
    <mergeCell ref="K23:K24"/>
    <mergeCell ref="B24:E24"/>
    <mergeCell ref="A25:A26"/>
    <mergeCell ref="B25:E25"/>
    <mergeCell ref="F25:F26"/>
    <mergeCell ref="G25:G26"/>
    <mergeCell ref="H25:H26"/>
    <mergeCell ref="I25:I26"/>
    <mergeCell ref="J25:J26"/>
    <mergeCell ref="B28:E28"/>
    <mergeCell ref="A29:D29"/>
    <mergeCell ref="K25:K26"/>
    <mergeCell ref="B26:E26"/>
    <mergeCell ref="A27:A28"/>
    <mergeCell ref="B27:E27"/>
    <mergeCell ref="F27:F28"/>
    <mergeCell ref="G27:G28"/>
    <mergeCell ref="H27:H28"/>
    <mergeCell ref="I27:I28"/>
    <mergeCell ref="J27:J28"/>
    <mergeCell ref="K27:K28"/>
  </mergeCells>
  <printOptions horizontalCentered="1" verticalCentered="1"/>
  <pageMargins left="0.74803149606299213" right="0.74803149606299213" top="0.98425196850393704" bottom="0.98425196850393704" header="0.51181102362204722" footer="0.51181102362204722"/>
  <pageSetup paperSize="9" scale="65" fitToWidth="0" fitToHeight="0" orientation="landscape" horizontalDpi="4294967295" verticalDpi="1200" r:id="rId20"/>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A0A0F-2B41-40CC-8998-16890C0A9B95}">
  <dimension ref="A1:AA34"/>
  <sheetViews>
    <sheetView showGridLines="0" zoomScale="75" zoomScaleNormal="75" workbookViewId="0">
      <selection activeCell="I19" sqref="I19"/>
    </sheetView>
  </sheetViews>
  <sheetFormatPr defaultColWidth="8.85546875" defaultRowHeight="15.75"/>
  <cols>
    <col min="1" max="1" width="15.28515625" style="868" customWidth="1"/>
    <col min="2" max="2" width="16.42578125" style="1979" customWidth="1"/>
    <col min="3" max="3" width="11.28515625" style="1282" customWidth="1"/>
    <col min="4" max="4" width="11" style="1282" customWidth="1"/>
    <col min="5" max="5" width="14.42578125" style="1282" customWidth="1"/>
    <col min="6" max="6" width="11.7109375" style="1282" customWidth="1"/>
    <col min="7" max="7" width="11" style="868" customWidth="1"/>
    <col min="8" max="8" width="11.5703125" style="868" customWidth="1"/>
    <col min="9" max="9" width="11.85546875" style="1282" customWidth="1"/>
    <col min="10" max="10" width="11" style="1282" customWidth="1"/>
    <col min="11" max="11" width="10.5703125" style="1282" customWidth="1"/>
    <col min="12" max="12" width="7.85546875" style="868" customWidth="1"/>
    <col min="13" max="14" width="8.7109375" style="868" customWidth="1"/>
    <col min="15" max="256" width="8.85546875" style="868"/>
    <col min="257" max="257" width="15.28515625" style="868" customWidth="1"/>
    <col min="258" max="258" width="16.42578125" style="868" customWidth="1"/>
    <col min="259" max="259" width="11.28515625" style="868" customWidth="1"/>
    <col min="260" max="260" width="11" style="868" customWidth="1"/>
    <col min="261" max="261" width="14.42578125" style="868" customWidth="1"/>
    <col min="262" max="262" width="11.7109375" style="868" customWidth="1"/>
    <col min="263" max="263" width="11" style="868" customWidth="1"/>
    <col min="264" max="264" width="11.5703125" style="868" customWidth="1"/>
    <col min="265" max="265" width="11.85546875" style="868" customWidth="1"/>
    <col min="266" max="266" width="11" style="868" customWidth="1"/>
    <col min="267" max="267" width="10.5703125" style="868" customWidth="1"/>
    <col min="268" max="268" width="7.85546875" style="868" customWidth="1"/>
    <col min="269" max="270" width="8.7109375" style="868" customWidth="1"/>
    <col min="271" max="512" width="8.85546875" style="868"/>
    <col min="513" max="513" width="15.28515625" style="868" customWidth="1"/>
    <col min="514" max="514" width="16.42578125" style="868" customWidth="1"/>
    <col min="515" max="515" width="11.28515625" style="868" customWidth="1"/>
    <col min="516" max="516" width="11" style="868" customWidth="1"/>
    <col min="517" max="517" width="14.42578125" style="868" customWidth="1"/>
    <col min="518" max="518" width="11.7109375" style="868" customWidth="1"/>
    <col min="519" max="519" width="11" style="868" customWidth="1"/>
    <col min="520" max="520" width="11.5703125" style="868" customWidth="1"/>
    <col min="521" max="521" width="11.85546875" style="868" customWidth="1"/>
    <col min="522" max="522" width="11" style="868" customWidth="1"/>
    <col min="523" max="523" width="10.5703125" style="868" customWidth="1"/>
    <col min="524" max="524" width="7.85546875" style="868" customWidth="1"/>
    <col min="525" max="526" width="8.7109375" style="868" customWidth="1"/>
    <col min="527" max="768" width="8.85546875" style="868"/>
    <col min="769" max="769" width="15.28515625" style="868" customWidth="1"/>
    <col min="770" max="770" width="16.42578125" style="868" customWidth="1"/>
    <col min="771" max="771" width="11.28515625" style="868" customWidth="1"/>
    <col min="772" max="772" width="11" style="868" customWidth="1"/>
    <col min="773" max="773" width="14.42578125" style="868" customWidth="1"/>
    <col min="774" max="774" width="11.7109375" style="868" customWidth="1"/>
    <col min="775" max="775" width="11" style="868" customWidth="1"/>
    <col min="776" max="776" width="11.5703125" style="868" customWidth="1"/>
    <col min="777" max="777" width="11.85546875" style="868" customWidth="1"/>
    <col min="778" max="778" width="11" style="868" customWidth="1"/>
    <col min="779" max="779" width="10.5703125" style="868" customWidth="1"/>
    <col min="780" max="780" width="7.85546875" style="868" customWidth="1"/>
    <col min="781" max="782" width="8.7109375" style="868" customWidth="1"/>
    <col min="783" max="1024" width="8.85546875" style="868"/>
    <col min="1025" max="1025" width="15.28515625" style="868" customWidth="1"/>
    <col min="1026" max="1026" width="16.42578125" style="868" customWidth="1"/>
    <col min="1027" max="1027" width="11.28515625" style="868" customWidth="1"/>
    <col min="1028" max="1028" width="11" style="868" customWidth="1"/>
    <col min="1029" max="1029" width="14.42578125" style="868" customWidth="1"/>
    <col min="1030" max="1030" width="11.7109375" style="868" customWidth="1"/>
    <col min="1031" max="1031" width="11" style="868" customWidth="1"/>
    <col min="1032" max="1032" width="11.5703125" style="868" customWidth="1"/>
    <col min="1033" max="1033" width="11.85546875" style="868" customWidth="1"/>
    <col min="1034" max="1034" width="11" style="868" customWidth="1"/>
    <col min="1035" max="1035" width="10.5703125" style="868" customWidth="1"/>
    <col min="1036" max="1036" width="7.85546875" style="868" customWidth="1"/>
    <col min="1037" max="1038" width="8.7109375" style="868" customWidth="1"/>
    <col min="1039" max="1280" width="8.85546875" style="868"/>
    <col min="1281" max="1281" width="15.28515625" style="868" customWidth="1"/>
    <col min="1282" max="1282" width="16.42578125" style="868" customWidth="1"/>
    <col min="1283" max="1283" width="11.28515625" style="868" customWidth="1"/>
    <col min="1284" max="1284" width="11" style="868" customWidth="1"/>
    <col min="1285" max="1285" width="14.42578125" style="868" customWidth="1"/>
    <col min="1286" max="1286" width="11.7109375" style="868" customWidth="1"/>
    <col min="1287" max="1287" width="11" style="868" customWidth="1"/>
    <col min="1288" max="1288" width="11.5703125" style="868" customWidth="1"/>
    <col min="1289" max="1289" width="11.85546875" style="868" customWidth="1"/>
    <col min="1290" max="1290" width="11" style="868" customWidth="1"/>
    <col min="1291" max="1291" width="10.5703125" style="868" customWidth="1"/>
    <col min="1292" max="1292" width="7.85546875" style="868" customWidth="1"/>
    <col min="1293" max="1294" width="8.7109375" style="868" customWidth="1"/>
    <col min="1295" max="1536" width="8.85546875" style="868"/>
    <col min="1537" max="1537" width="15.28515625" style="868" customWidth="1"/>
    <col min="1538" max="1538" width="16.42578125" style="868" customWidth="1"/>
    <col min="1539" max="1539" width="11.28515625" style="868" customWidth="1"/>
    <col min="1540" max="1540" width="11" style="868" customWidth="1"/>
    <col min="1541" max="1541" width="14.42578125" style="868" customWidth="1"/>
    <col min="1542" max="1542" width="11.7109375" style="868" customWidth="1"/>
    <col min="1543" max="1543" width="11" style="868" customWidth="1"/>
    <col min="1544" max="1544" width="11.5703125" style="868" customWidth="1"/>
    <col min="1545" max="1545" width="11.85546875" style="868" customWidth="1"/>
    <col min="1546" max="1546" width="11" style="868" customWidth="1"/>
    <col min="1547" max="1547" width="10.5703125" style="868" customWidth="1"/>
    <col min="1548" max="1548" width="7.85546875" style="868" customWidth="1"/>
    <col min="1549" max="1550" width="8.7109375" style="868" customWidth="1"/>
    <col min="1551" max="1792" width="8.85546875" style="868"/>
    <col min="1793" max="1793" width="15.28515625" style="868" customWidth="1"/>
    <col min="1794" max="1794" width="16.42578125" style="868" customWidth="1"/>
    <col min="1795" max="1795" width="11.28515625" style="868" customWidth="1"/>
    <col min="1796" max="1796" width="11" style="868" customWidth="1"/>
    <col min="1797" max="1797" width="14.42578125" style="868" customWidth="1"/>
    <col min="1798" max="1798" width="11.7109375" style="868" customWidth="1"/>
    <col min="1799" max="1799" width="11" style="868" customWidth="1"/>
    <col min="1800" max="1800" width="11.5703125" style="868" customWidth="1"/>
    <col min="1801" max="1801" width="11.85546875" style="868" customWidth="1"/>
    <col min="1802" max="1802" width="11" style="868" customWidth="1"/>
    <col min="1803" max="1803" width="10.5703125" style="868" customWidth="1"/>
    <col min="1804" max="1804" width="7.85546875" style="868" customWidth="1"/>
    <col min="1805" max="1806" width="8.7109375" style="868" customWidth="1"/>
    <col min="1807" max="2048" width="8.85546875" style="868"/>
    <col min="2049" max="2049" width="15.28515625" style="868" customWidth="1"/>
    <col min="2050" max="2050" width="16.42578125" style="868" customWidth="1"/>
    <col min="2051" max="2051" width="11.28515625" style="868" customWidth="1"/>
    <col min="2052" max="2052" width="11" style="868" customWidth="1"/>
    <col min="2053" max="2053" width="14.42578125" style="868" customWidth="1"/>
    <col min="2054" max="2054" width="11.7109375" style="868" customWidth="1"/>
    <col min="2055" max="2055" width="11" style="868" customWidth="1"/>
    <col min="2056" max="2056" width="11.5703125" style="868" customWidth="1"/>
    <col min="2057" max="2057" width="11.85546875" style="868" customWidth="1"/>
    <col min="2058" max="2058" width="11" style="868" customWidth="1"/>
    <col min="2059" max="2059" width="10.5703125" style="868" customWidth="1"/>
    <col min="2060" max="2060" width="7.85546875" style="868" customWidth="1"/>
    <col min="2061" max="2062" width="8.7109375" style="868" customWidth="1"/>
    <col min="2063" max="2304" width="8.85546875" style="868"/>
    <col min="2305" max="2305" width="15.28515625" style="868" customWidth="1"/>
    <col min="2306" max="2306" width="16.42578125" style="868" customWidth="1"/>
    <col min="2307" max="2307" width="11.28515625" style="868" customWidth="1"/>
    <col min="2308" max="2308" width="11" style="868" customWidth="1"/>
    <col min="2309" max="2309" width="14.42578125" style="868" customWidth="1"/>
    <col min="2310" max="2310" width="11.7109375" style="868" customWidth="1"/>
    <col min="2311" max="2311" width="11" style="868" customWidth="1"/>
    <col min="2312" max="2312" width="11.5703125" style="868" customWidth="1"/>
    <col min="2313" max="2313" width="11.85546875" style="868" customWidth="1"/>
    <col min="2314" max="2314" width="11" style="868" customWidth="1"/>
    <col min="2315" max="2315" width="10.5703125" style="868" customWidth="1"/>
    <col min="2316" max="2316" width="7.85546875" style="868" customWidth="1"/>
    <col min="2317" max="2318" width="8.7109375" style="868" customWidth="1"/>
    <col min="2319" max="2560" width="8.85546875" style="868"/>
    <col min="2561" max="2561" width="15.28515625" style="868" customWidth="1"/>
    <col min="2562" max="2562" width="16.42578125" style="868" customWidth="1"/>
    <col min="2563" max="2563" width="11.28515625" style="868" customWidth="1"/>
    <col min="2564" max="2564" width="11" style="868" customWidth="1"/>
    <col min="2565" max="2565" width="14.42578125" style="868" customWidth="1"/>
    <col min="2566" max="2566" width="11.7109375" style="868" customWidth="1"/>
    <col min="2567" max="2567" width="11" style="868" customWidth="1"/>
    <col min="2568" max="2568" width="11.5703125" style="868" customWidth="1"/>
    <col min="2569" max="2569" width="11.85546875" style="868" customWidth="1"/>
    <col min="2570" max="2570" width="11" style="868" customWidth="1"/>
    <col min="2571" max="2571" width="10.5703125" style="868" customWidth="1"/>
    <col min="2572" max="2572" width="7.85546875" style="868" customWidth="1"/>
    <col min="2573" max="2574" width="8.7109375" style="868" customWidth="1"/>
    <col min="2575" max="2816" width="8.85546875" style="868"/>
    <col min="2817" max="2817" width="15.28515625" style="868" customWidth="1"/>
    <col min="2818" max="2818" width="16.42578125" style="868" customWidth="1"/>
    <col min="2819" max="2819" width="11.28515625" style="868" customWidth="1"/>
    <col min="2820" max="2820" width="11" style="868" customWidth="1"/>
    <col min="2821" max="2821" width="14.42578125" style="868" customWidth="1"/>
    <col min="2822" max="2822" width="11.7109375" style="868" customWidth="1"/>
    <col min="2823" max="2823" width="11" style="868" customWidth="1"/>
    <col min="2824" max="2824" width="11.5703125" style="868" customWidth="1"/>
    <col min="2825" max="2825" width="11.85546875" style="868" customWidth="1"/>
    <col min="2826" max="2826" width="11" style="868" customWidth="1"/>
    <col min="2827" max="2827" width="10.5703125" style="868" customWidth="1"/>
    <col min="2828" max="2828" width="7.85546875" style="868" customWidth="1"/>
    <col min="2829" max="2830" width="8.7109375" style="868" customWidth="1"/>
    <col min="2831" max="3072" width="8.85546875" style="868"/>
    <col min="3073" max="3073" width="15.28515625" style="868" customWidth="1"/>
    <col min="3074" max="3074" width="16.42578125" style="868" customWidth="1"/>
    <col min="3075" max="3075" width="11.28515625" style="868" customWidth="1"/>
    <col min="3076" max="3076" width="11" style="868" customWidth="1"/>
    <col min="3077" max="3077" width="14.42578125" style="868" customWidth="1"/>
    <col min="3078" max="3078" width="11.7109375" style="868" customWidth="1"/>
    <col min="3079" max="3079" width="11" style="868" customWidth="1"/>
    <col min="3080" max="3080" width="11.5703125" style="868" customWidth="1"/>
    <col min="3081" max="3081" width="11.85546875" style="868" customWidth="1"/>
    <col min="3082" max="3082" width="11" style="868" customWidth="1"/>
    <col min="3083" max="3083" width="10.5703125" style="868" customWidth="1"/>
    <col min="3084" max="3084" width="7.85546875" style="868" customWidth="1"/>
    <col min="3085" max="3086" width="8.7109375" style="868" customWidth="1"/>
    <col min="3087" max="3328" width="8.85546875" style="868"/>
    <col min="3329" max="3329" width="15.28515625" style="868" customWidth="1"/>
    <col min="3330" max="3330" width="16.42578125" style="868" customWidth="1"/>
    <col min="3331" max="3331" width="11.28515625" style="868" customWidth="1"/>
    <col min="3332" max="3332" width="11" style="868" customWidth="1"/>
    <col min="3333" max="3333" width="14.42578125" style="868" customWidth="1"/>
    <col min="3334" max="3334" width="11.7109375" style="868" customWidth="1"/>
    <col min="3335" max="3335" width="11" style="868" customWidth="1"/>
    <col min="3336" max="3336" width="11.5703125" style="868" customWidth="1"/>
    <col min="3337" max="3337" width="11.85546875" style="868" customWidth="1"/>
    <col min="3338" max="3338" width="11" style="868" customWidth="1"/>
    <col min="3339" max="3339" width="10.5703125" style="868" customWidth="1"/>
    <col min="3340" max="3340" width="7.85546875" style="868" customWidth="1"/>
    <col min="3341" max="3342" width="8.7109375" style="868" customWidth="1"/>
    <col min="3343" max="3584" width="8.85546875" style="868"/>
    <col min="3585" max="3585" width="15.28515625" style="868" customWidth="1"/>
    <col min="3586" max="3586" width="16.42578125" style="868" customWidth="1"/>
    <col min="3587" max="3587" width="11.28515625" style="868" customWidth="1"/>
    <col min="3588" max="3588" width="11" style="868" customWidth="1"/>
    <col min="3589" max="3589" width="14.42578125" style="868" customWidth="1"/>
    <col min="3590" max="3590" width="11.7109375" style="868" customWidth="1"/>
    <col min="3591" max="3591" width="11" style="868" customWidth="1"/>
    <col min="3592" max="3592" width="11.5703125" style="868" customWidth="1"/>
    <col min="3593" max="3593" width="11.85546875" style="868" customWidth="1"/>
    <col min="3594" max="3594" width="11" style="868" customWidth="1"/>
    <col min="3595" max="3595" width="10.5703125" style="868" customWidth="1"/>
    <col min="3596" max="3596" width="7.85546875" style="868" customWidth="1"/>
    <col min="3597" max="3598" width="8.7109375" style="868" customWidth="1"/>
    <col min="3599" max="3840" width="8.85546875" style="868"/>
    <col min="3841" max="3841" width="15.28515625" style="868" customWidth="1"/>
    <col min="3842" max="3842" width="16.42578125" style="868" customWidth="1"/>
    <col min="3843" max="3843" width="11.28515625" style="868" customWidth="1"/>
    <col min="3844" max="3844" width="11" style="868" customWidth="1"/>
    <col min="3845" max="3845" width="14.42578125" style="868" customWidth="1"/>
    <col min="3846" max="3846" width="11.7109375" style="868" customWidth="1"/>
    <col min="3847" max="3847" width="11" style="868" customWidth="1"/>
    <col min="3848" max="3848" width="11.5703125" style="868" customWidth="1"/>
    <col min="3849" max="3849" width="11.85546875" style="868" customWidth="1"/>
    <col min="3850" max="3850" width="11" style="868" customWidth="1"/>
    <col min="3851" max="3851" width="10.5703125" style="868" customWidth="1"/>
    <col min="3852" max="3852" width="7.85546875" style="868" customWidth="1"/>
    <col min="3853" max="3854" width="8.7109375" style="868" customWidth="1"/>
    <col min="3855" max="4096" width="8.85546875" style="868"/>
    <col min="4097" max="4097" width="15.28515625" style="868" customWidth="1"/>
    <col min="4098" max="4098" width="16.42578125" style="868" customWidth="1"/>
    <col min="4099" max="4099" width="11.28515625" style="868" customWidth="1"/>
    <col min="4100" max="4100" width="11" style="868" customWidth="1"/>
    <col min="4101" max="4101" width="14.42578125" style="868" customWidth="1"/>
    <col min="4102" max="4102" width="11.7109375" style="868" customWidth="1"/>
    <col min="4103" max="4103" width="11" style="868" customWidth="1"/>
    <col min="4104" max="4104" width="11.5703125" style="868" customWidth="1"/>
    <col min="4105" max="4105" width="11.85546875" style="868" customWidth="1"/>
    <col min="4106" max="4106" width="11" style="868" customWidth="1"/>
    <col min="4107" max="4107" width="10.5703125" style="868" customWidth="1"/>
    <col min="4108" max="4108" width="7.85546875" style="868" customWidth="1"/>
    <col min="4109" max="4110" width="8.7109375" style="868" customWidth="1"/>
    <col min="4111" max="4352" width="8.85546875" style="868"/>
    <col min="4353" max="4353" width="15.28515625" style="868" customWidth="1"/>
    <col min="4354" max="4354" width="16.42578125" style="868" customWidth="1"/>
    <col min="4355" max="4355" width="11.28515625" style="868" customWidth="1"/>
    <col min="4356" max="4356" width="11" style="868" customWidth="1"/>
    <col min="4357" max="4357" width="14.42578125" style="868" customWidth="1"/>
    <col min="4358" max="4358" width="11.7109375" style="868" customWidth="1"/>
    <col min="4359" max="4359" width="11" style="868" customWidth="1"/>
    <col min="4360" max="4360" width="11.5703125" style="868" customWidth="1"/>
    <col min="4361" max="4361" width="11.85546875" style="868" customWidth="1"/>
    <col min="4362" max="4362" width="11" style="868" customWidth="1"/>
    <col min="4363" max="4363" width="10.5703125" style="868" customWidth="1"/>
    <col min="4364" max="4364" width="7.85546875" style="868" customWidth="1"/>
    <col min="4365" max="4366" width="8.7109375" style="868" customWidth="1"/>
    <col min="4367" max="4608" width="8.85546875" style="868"/>
    <col min="4609" max="4609" width="15.28515625" style="868" customWidth="1"/>
    <col min="4610" max="4610" width="16.42578125" style="868" customWidth="1"/>
    <col min="4611" max="4611" width="11.28515625" style="868" customWidth="1"/>
    <col min="4612" max="4612" width="11" style="868" customWidth="1"/>
    <col min="4613" max="4613" width="14.42578125" style="868" customWidth="1"/>
    <col min="4614" max="4614" width="11.7109375" style="868" customWidth="1"/>
    <col min="4615" max="4615" width="11" style="868" customWidth="1"/>
    <col min="4616" max="4616" width="11.5703125" style="868" customWidth="1"/>
    <col min="4617" max="4617" width="11.85546875" style="868" customWidth="1"/>
    <col min="4618" max="4618" width="11" style="868" customWidth="1"/>
    <col min="4619" max="4619" width="10.5703125" style="868" customWidth="1"/>
    <col min="4620" max="4620" width="7.85546875" style="868" customWidth="1"/>
    <col min="4621" max="4622" width="8.7109375" style="868" customWidth="1"/>
    <col min="4623" max="4864" width="8.85546875" style="868"/>
    <col min="4865" max="4865" width="15.28515625" style="868" customWidth="1"/>
    <col min="4866" max="4866" width="16.42578125" style="868" customWidth="1"/>
    <col min="4867" max="4867" width="11.28515625" style="868" customWidth="1"/>
    <col min="4868" max="4868" width="11" style="868" customWidth="1"/>
    <col min="4869" max="4869" width="14.42578125" style="868" customWidth="1"/>
    <col min="4870" max="4870" width="11.7109375" style="868" customWidth="1"/>
    <col min="4871" max="4871" width="11" style="868" customWidth="1"/>
    <col min="4872" max="4872" width="11.5703125" style="868" customWidth="1"/>
    <col min="4873" max="4873" width="11.85546875" style="868" customWidth="1"/>
    <col min="4874" max="4874" width="11" style="868" customWidth="1"/>
    <col min="4875" max="4875" width="10.5703125" style="868" customWidth="1"/>
    <col min="4876" max="4876" width="7.85546875" style="868" customWidth="1"/>
    <col min="4877" max="4878" width="8.7109375" style="868" customWidth="1"/>
    <col min="4879" max="5120" width="8.85546875" style="868"/>
    <col min="5121" max="5121" width="15.28515625" style="868" customWidth="1"/>
    <col min="5122" max="5122" width="16.42578125" style="868" customWidth="1"/>
    <col min="5123" max="5123" width="11.28515625" style="868" customWidth="1"/>
    <col min="5124" max="5124" width="11" style="868" customWidth="1"/>
    <col min="5125" max="5125" width="14.42578125" style="868" customWidth="1"/>
    <col min="5126" max="5126" width="11.7109375" style="868" customWidth="1"/>
    <col min="5127" max="5127" width="11" style="868" customWidth="1"/>
    <col min="5128" max="5128" width="11.5703125" style="868" customWidth="1"/>
    <col min="5129" max="5129" width="11.85546875" style="868" customWidth="1"/>
    <col min="5130" max="5130" width="11" style="868" customWidth="1"/>
    <col min="5131" max="5131" width="10.5703125" style="868" customWidth="1"/>
    <col min="5132" max="5132" width="7.85546875" style="868" customWidth="1"/>
    <col min="5133" max="5134" width="8.7109375" style="868" customWidth="1"/>
    <col min="5135" max="5376" width="8.85546875" style="868"/>
    <col min="5377" max="5377" width="15.28515625" style="868" customWidth="1"/>
    <col min="5378" max="5378" width="16.42578125" style="868" customWidth="1"/>
    <col min="5379" max="5379" width="11.28515625" style="868" customWidth="1"/>
    <col min="5380" max="5380" width="11" style="868" customWidth="1"/>
    <col min="5381" max="5381" width="14.42578125" style="868" customWidth="1"/>
    <col min="5382" max="5382" width="11.7109375" style="868" customWidth="1"/>
    <col min="5383" max="5383" width="11" style="868" customWidth="1"/>
    <col min="5384" max="5384" width="11.5703125" style="868" customWidth="1"/>
    <col min="5385" max="5385" width="11.85546875" style="868" customWidth="1"/>
    <col min="5386" max="5386" width="11" style="868" customWidth="1"/>
    <col min="5387" max="5387" width="10.5703125" style="868" customWidth="1"/>
    <col min="5388" max="5388" width="7.85546875" style="868" customWidth="1"/>
    <col min="5389" max="5390" width="8.7109375" style="868" customWidth="1"/>
    <col min="5391" max="5632" width="8.85546875" style="868"/>
    <col min="5633" max="5633" width="15.28515625" style="868" customWidth="1"/>
    <col min="5634" max="5634" width="16.42578125" style="868" customWidth="1"/>
    <col min="5635" max="5635" width="11.28515625" style="868" customWidth="1"/>
    <col min="5636" max="5636" width="11" style="868" customWidth="1"/>
    <col min="5637" max="5637" width="14.42578125" style="868" customWidth="1"/>
    <col min="5638" max="5638" width="11.7109375" style="868" customWidth="1"/>
    <col min="5639" max="5639" width="11" style="868" customWidth="1"/>
    <col min="5640" max="5640" width="11.5703125" style="868" customWidth="1"/>
    <col min="5641" max="5641" width="11.85546875" style="868" customWidth="1"/>
    <col min="5642" max="5642" width="11" style="868" customWidth="1"/>
    <col min="5643" max="5643" width="10.5703125" style="868" customWidth="1"/>
    <col min="5644" max="5644" width="7.85546875" style="868" customWidth="1"/>
    <col min="5645" max="5646" width="8.7109375" style="868" customWidth="1"/>
    <col min="5647" max="5888" width="8.85546875" style="868"/>
    <col min="5889" max="5889" width="15.28515625" style="868" customWidth="1"/>
    <col min="5890" max="5890" width="16.42578125" style="868" customWidth="1"/>
    <col min="5891" max="5891" width="11.28515625" style="868" customWidth="1"/>
    <col min="5892" max="5892" width="11" style="868" customWidth="1"/>
    <col min="5893" max="5893" width="14.42578125" style="868" customWidth="1"/>
    <col min="5894" max="5894" width="11.7109375" style="868" customWidth="1"/>
    <col min="5895" max="5895" width="11" style="868" customWidth="1"/>
    <col min="5896" max="5896" width="11.5703125" style="868" customWidth="1"/>
    <col min="5897" max="5897" width="11.85546875" style="868" customWidth="1"/>
    <col min="5898" max="5898" width="11" style="868" customWidth="1"/>
    <col min="5899" max="5899" width="10.5703125" style="868" customWidth="1"/>
    <col min="5900" max="5900" width="7.85546875" style="868" customWidth="1"/>
    <col min="5901" max="5902" width="8.7109375" style="868" customWidth="1"/>
    <col min="5903" max="6144" width="8.85546875" style="868"/>
    <col min="6145" max="6145" width="15.28515625" style="868" customWidth="1"/>
    <col min="6146" max="6146" width="16.42578125" style="868" customWidth="1"/>
    <col min="6147" max="6147" width="11.28515625" style="868" customWidth="1"/>
    <col min="6148" max="6148" width="11" style="868" customWidth="1"/>
    <col min="6149" max="6149" width="14.42578125" style="868" customWidth="1"/>
    <col min="6150" max="6150" width="11.7109375" style="868" customWidth="1"/>
    <col min="6151" max="6151" width="11" style="868" customWidth="1"/>
    <col min="6152" max="6152" width="11.5703125" style="868" customWidth="1"/>
    <col min="6153" max="6153" width="11.85546875" style="868" customWidth="1"/>
    <col min="6154" max="6154" width="11" style="868" customWidth="1"/>
    <col min="6155" max="6155" width="10.5703125" style="868" customWidth="1"/>
    <col min="6156" max="6156" width="7.85546875" style="868" customWidth="1"/>
    <col min="6157" max="6158" width="8.7109375" style="868" customWidth="1"/>
    <col min="6159" max="6400" width="8.85546875" style="868"/>
    <col min="6401" max="6401" width="15.28515625" style="868" customWidth="1"/>
    <col min="6402" max="6402" width="16.42578125" style="868" customWidth="1"/>
    <col min="6403" max="6403" width="11.28515625" style="868" customWidth="1"/>
    <col min="6404" max="6404" width="11" style="868" customWidth="1"/>
    <col min="6405" max="6405" width="14.42578125" style="868" customWidth="1"/>
    <col min="6406" max="6406" width="11.7109375" style="868" customWidth="1"/>
    <col min="6407" max="6407" width="11" style="868" customWidth="1"/>
    <col min="6408" max="6408" width="11.5703125" style="868" customWidth="1"/>
    <col min="6409" max="6409" width="11.85546875" style="868" customWidth="1"/>
    <col min="6410" max="6410" width="11" style="868" customWidth="1"/>
    <col min="6411" max="6411" width="10.5703125" style="868" customWidth="1"/>
    <col min="6412" max="6412" width="7.85546875" style="868" customWidth="1"/>
    <col min="6413" max="6414" width="8.7109375" style="868" customWidth="1"/>
    <col min="6415" max="6656" width="8.85546875" style="868"/>
    <col min="6657" max="6657" width="15.28515625" style="868" customWidth="1"/>
    <col min="6658" max="6658" width="16.42578125" style="868" customWidth="1"/>
    <col min="6659" max="6659" width="11.28515625" style="868" customWidth="1"/>
    <col min="6660" max="6660" width="11" style="868" customWidth="1"/>
    <col min="6661" max="6661" width="14.42578125" style="868" customWidth="1"/>
    <col min="6662" max="6662" width="11.7109375" style="868" customWidth="1"/>
    <col min="6663" max="6663" width="11" style="868" customWidth="1"/>
    <col min="6664" max="6664" width="11.5703125" style="868" customWidth="1"/>
    <col min="6665" max="6665" width="11.85546875" style="868" customWidth="1"/>
    <col min="6666" max="6666" width="11" style="868" customWidth="1"/>
    <col min="6667" max="6667" width="10.5703125" style="868" customWidth="1"/>
    <col min="6668" max="6668" width="7.85546875" style="868" customWidth="1"/>
    <col min="6669" max="6670" width="8.7109375" style="868" customWidth="1"/>
    <col min="6671" max="6912" width="8.85546875" style="868"/>
    <col min="6913" max="6913" width="15.28515625" style="868" customWidth="1"/>
    <col min="6914" max="6914" width="16.42578125" style="868" customWidth="1"/>
    <col min="6915" max="6915" width="11.28515625" style="868" customWidth="1"/>
    <col min="6916" max="6916" width="11" style="868" customWidth="1"/>
    <col min="6917" max="6917" width="14.42578125" style="868" customWidth="1"/>
    <col min="6918" max="6918" width="11.7109375" style="868" customWidth="1"/>
    <col min="6919" max="6919" width="11" style="868" customWidth="1"/>
    <col min="6920" max="6920" width="11.5703125" style="868" customWidth="1"/>
    <col min="6921" max="6921" width="11.85546875" style="868" customWidth="1"/>
    <col min="6922" max="6922" width="11" style="868" customWidth="1"/>
    <col min="6923" max="6923" width="10.5703125" style="868" customWidth="1"/>
    <col min="6924" max="6924" width="7.85546875" style="868" customWidth="1"/>
    <col min="6925" max="6926" width="8.7109375" style="868" customWidth="1"/>
    <col min="6927" max="7168" width="8.85546875" style="868"/>
    <col min="7169" max="7169" width="15.28515625" style="868" customWidth="1"/>
    <col min="7170" max="7170" width="16.42578125" style="868" customWidth="1"/>
    <col min="7171" max="7171" width="11.28515625" style="868" customWidth="1"/>
    <col min="7172" max="7172" width="11" style="868" customWidth="1"/>
    <col min="7173" max="7173" width="14.42578125" style="868" customWidth="1"/>
    <col min="7174" max="7174" width="11.7109375" style="868" customWidth="1"/>
    <col min="7175" max="7175" width="11" style="868" customWidth="1"/>
    <col min="7176" max="7176" width="11.5703125" style="868" customWidth="1"/>
    <col min="7177" max="7177" width="11.85546875" style="868" customWidth="1"/>
    <col min="7178" max="7178" width="11" style="868" customWidth="1"/>
    <col min="7179" max="7179" width="10.5703125" style="868" customWidth="1"/>
    <col min="7180" max="7180" width="7.85546875" style="868" customWidth="1"/>
    <col min="7181" max="7182" width="8.7109375" style="868" customWidth="1"/>
    <col min="7183" max="7424" width="8.85546875" style="868"/>
    <col min="7425" max="7425" width="15.28515625" style="868" customWidth="1"/>
    <col min="7426" max="7426" width="16.42578125" style="868" customWidth="1"/>
    <col min="7427" max="7427" width="11.28515625" style="868" customWidth="1"/>
    <col min="7428" max="7428" width="11" style="868" customWidth="1"/>
    <col min="7429" max="7429" width="14.42578125" style="868" customWidth="1"/>
    <col min="7430" max="7430" width="11.7109375" style="868" customWidth="1"/>
    <col min="7431" max="7431" width="11" style="868" customWidth="1"/>
    <col min="7432" max="7432" width="11.5703125" style="868" customWidth="1"/>
    <col min="7433" max="7433" width="11.85546875" style="868" customWidth="1"/>
    <col min="7434" max="7434" width="11" style="868" customWidth="1"/>
    <col min="7435" max="7435" width="10.5703125" style="868" customWidth="1"/>
    <col min="7436" max="7436" width="7.85546875" style="868" customWidth="1"/>
    <col min="7437" max="7438" width="8.7109375" style="868" customWidth="1"/>
    <col min="7439" max="7680" width="8.85546875" style="868"/>
    <col min="7681" max="7681" width="15.28515625" style="868" customWidth="1"/>
    <col min="7682" max="7682" width="16.42578125" style="868" customWidth="1"/>
    <col min="7683" max="7683" width="11.28515625" style="868" customWidth="1"/>
    <col min="7684" max="7684" width="11" style="868" customWidth="1"/>
    <col min="7685" max="7685" width="14.42578125" style="868" customWidth="1"/>
    <col min="7686" max="7686" width="11.7109375" style="868" customWidth="1"/>
    <col min="7687" max="7687" width="11" style="868" customWidth="1"/>
    <col min="7688" max="7688" width="11.5703125" style="868" customWidth="1"/>
    <col min="7689" max="7689" width="11.85546875" style="868" customWidth="1"/>
    <col min="7690" max="7690" width="11" style="868" customWidth="1"/>
    <col min="7691" max="7691" width="10.5703125" style="868" customWidth="1"/>
    <col min="7692" max="7692" width="7.85546875" style="868" customWidth="1"/>
    <col min="7693" max="7694" width="8.7109375" style="868" customWidth="1"/>
    <col min="7695" max="7936" width="8.85546875" style="868"/>
    <col min="7937" max="7937" width="15.28515625" style="868" customWidth="1"/>
    <col min="7938" max="7938" width="16.42578125" style="868" customWidth="1"/>
    <col min="7939" max="7939" width="11.28515625" style="868" customWidth="1"/>
    <col min="7940" max="7940" width="11" style="868" customWidth="1"/>
    <col min="7941" max="7941" width="14.42578125" style="868" customWidth="1"/>
    <col min="7942" max="7942" width="11.7109375" style="868" customWidth="1"/>
    <col min="7943" max="7943" width="11" style="868" customWidth="1"/>
    <col min="7944" max="7944" width="11.5703125" style="868" customWidth="1"/>
    <col min="7945" max="7945" width="11.85546875" style="868" customWidth="1"/>
    <col min="7946" max="7946" width="11" style="868" customWidth="1"/>
    <col min="7947" max="7947" width="10.5703125" style="868" customWidth="1"/>
    <col min="7948" max="7948" width="7.85546875" style="868" customWidth="1"/>
    <col min="7949" max="7950" width="8.7109375" style="868" customWidth="1"/>
    <col min="7951" max="8192" width="8.85546875" style="868"/>
    <col min="8193" max="8193" width="15.28515625" style="868" customWidth="1"/>
    <col min="8194" max="8194" width="16.42578125" style="868" customWidth="1"/>
    <col min="8195" max="8195" width="11.28515625" style="868" customWidth="1"/>
    <col min="8196" max="8196" width="11" style="868" customWidth="1"/>
    <col min="8197" max="8197" width="14.42578125" style="868" customWidth="1"/>
    <col min="8198" max="8198" width="11.7109375" style="868" customWidth="1"/>
    <col min="8199" max="8199" width="11" style="868" customWidth="1"/>
    <col min="8200" max="8200" width="11.5703125" style="868" customWidth="1"/>
    <col min="8201" max="8201" width="11.85546875" style="868" customWidth="1"/>
    <col min="8202" max="8202" width="11" style="868" customWidth="1"/>
    <col min="8203" max="8203" width="10.5703125" style="868" customWidth="1"/>
    <col min="8204" max="8204" width="7.85546875" style="868" customWidth="1"/>
    <col min="8205" max="8206" width="8.7109375" style="868" customWidth="1"/>
    <col min="8207" max="8448" width="8.85546875" style="868"/>
    <col min="8449" max="8449" width="15.28515625" style="868" customWidth="1"/>
    <col min="8450" max="8450" width="16.42578125" style="868" customWidth="1"/>
    <col min="8451" max="8451" width="11.28515625" style="868" customWidth="1"/>
    <col min="8452" max="8452" width="11" style="868" customWidth="1"/>
    <col min="8453" max="8453" width="14.42578125" style="868" customWidth="1"/>
    <col min="8454" max="8454" width="11.7109375" style="868" customWidth="1"/>
    <col min="8455" max="8455" width="11" style="868" customWidth="1"/>
    <col min="8456" max="8456" width="11.5703125" style="868" customWidth="1"/>
    <col min="8457" max="8457" width="11.85546875" style="868" customWidth="1"/>
    <col min="8458" max="8458" width="11" style="868" customWidth="1"/>
    <col min="8459" max="8459" width="10.5703125" style="868" customWidth="1"/>
    <col min="8460" max="8460" width="7.85546875" style="868" customWidth="1"/>
    <col min="8461" max="8462" width="8.7109375" style="868" customWidth="1"/>
    <col min="8463" max="8704" width="8.85546875" style="868"/>
    <col min="8705" max="8705" width="15.28515625" style="868" customWidth="1"/>
    <col min="8706" max="8706" width="16.42578125" style="868" customWidth="1"/>
    <col min="8707" max="8707" width="11.28515625" style="868" customWidth="1"/>
    <col min="8708" max="8708" width="11" style="868" customWidth="1"/>
    <col min="8709" max="8709" width="14.42578125" style="868" customWidth="1"/>
    <col min="8710" max="8710" width="11.7109375" style="868" customWidth="1"/>
    <col min="8711" max="8711" width="11" style="868" customWidth="1"/>
    <col min="8712" max="8712" width="11.5703125" style="868" customWidth="1"/>
    <col min="8713" max="8713" width="11.85546875" style="868" customWidth="1"/>
    <col min="8714" max="8714" width="11" style="868" customWidth="1"/>
    <col min="8715" max="8715" width="10.5703125" style="868" customWidth="1"/>
    <col min="8716" max="8716" width="7.85546875" style="868" customWidth="1"/>
    <col min="8717" max="8718" width="8.7109375" style="868" customWidth="1"/>
    <col min="8719" max="8960" width="8.85546875" style="868"/>
    <col min="8961" max="8961" width="15.28515625" style="868" customWidth="1"/>
    <col min="8962" max="8962" width="16.42578125" style="868" customWidth="1"/>
    <col min="8963" max="8963" width="11.28515625" style="868" customWidth="1"/>
    <col min="8964" max="8964" width="11" style="868" customWidth="1"/>
    <col min="8965" max="8965" width="14.42578125" style="868" customWidth="1"/>
    <col min="8966" max="8966" width="11.7109375" style="868" customWidth="1"/>
    <col min="8967" max="8967" width="11" style="868" customWidth="1"/>
    <col min="8968" max="8968" width="11.5703125" style="868" customWidth="1"/>
    <col min="8969" max="8969" width="11.85546875" style="868" customWidth="1"/>
    <col min="8970" max="8970" width="11" style="868" customWidth="1"/>
    <col min="8971" max="8971" width="10.5703125" style="868" customWidth="1"/>
    <col min="8972" max="8972" width="7.85546875" style="868" customWidth="1"/>
    <col min="8973" max="8974" width="8.7109375" style="868" customWidth="1"/>
    <col min="8975" max="9216" width="8.85546875" style="868"/>
    <col min="9217" max="9217" width="15.28515625" style="868" customWidth="1"/>
    <col min="9218" max="9218" width="16.42578125" style="868" customWidth="1"/>
    <col min="9219" max="9219" width="11.28515625" style="868" customWidth="1"/>
    <col min="9220" max="9220" width="11" style="868" customWidth="1"/>
    <col min="9221" max="9221" width="14.42578125" style="868" customWidth="1"/>
    <col min="9222" max="9222" width="11.7109375" style="868" customWidth="1"/>
    <col min="9223" max="9223" width="11" style="868" customWidth="1"/>
    <col min="9224" max="9224" width="11.5703125" style="868" customWidth="1"/>
    <col min="9225" max="9225" width="11.85546875" style="868" customWidth="1"/>
    <col min="9226" max="9226" width="11" style="868" customWidth="1"/>
    <col min="9227" max="9227" width="10.5703125" style="868" customWidth="1"/>
    <col min="9228" max="9228" width="7.85546875" style="868" customWidth="1"/>
    <col min="9229" max="9230" width="8.7109375" style="868" customWidth="1"/>
    <col min="9231" max="9472" width="8.85546875" style="868"/>
    <col min="9473" max="9473" width="15.28515625" style="868" customWidth="1"/>
    <col min="9474" max="9474" width="16.42578125" style="868" customWidth="1"/>
    <col min="9475" max="9475" width="11.28515625" style="868" customWidth="1"/>
    <col min="9476" max="9476" width="11" style="868" customWidth="1"/>
    <col min="9477" max="9477" width="14.42578125" style="868" customWidth="1"/>
    <col min="9478" max="9478" width="11.7109375" style="868" customWidth="1"/>
    <col min="9479" max="9479" width="11" style="868" customWidth="1"/>
    <col min="9480" max="9480" width="11.5703125" style="868" customWidth="1"/>
    <col min="9481" max="9481" width="11.85546875" style="868" customWidth="1"/>
    <col min="9482" max="9482" width="11" style="868" customWidth="1"/>
    <col min="9483" max="9483" width="10.5703125" style="868" customWidth="1"/>
    <col min="9484" max="9484" width="7.85546875" style="868" customWidth="1"/>
    <col min="9485" max="9486" width="8.7109375" style="868" customWidth="1"/>
    <col min="9487" max="9728" width="8.85546875" style="868"/>
    <col min="9729" max="9729" width="15.28515625" style="868" customWidth="1"/>
    <col min="9730" max="9730" width="16.42578125" style="868" customWidth="1"/>
    <col min="9731" max="9731" width="11.28515625" style="868" customWidth="1"/>
    <col min="9732" max="9732" width="11" style="868" customWidth="1"/>
    <col min="9733" max="9733" width="14.42578125" style="868" customWidth="1"/>
    <col min="9734" max="9734" width="11.7109375" style="868" customWidth="1"/>
    <col min="9735" max="9735" width="11" style="868" customWidth="1"/>
    <col min="9736" max="9736" width="11.5703125" style="868" customWidth="1"/>
    <col min="9737" max="9737" width="11.85546875" style="868" customWidth="1"/>
    <col min="9738" max="9738" width="11" style="868" customWidth="1"/>
    <col min="9739" max="9739" width="10.5703125" style="868" customWidth="1"/>
    <col min="9740" max="9740" width="7.85546875" style="868" customWidth="1"/>
    <col min="9741" max="9742" width="8.7109375" style="868" customWidth="1"/>
    <col min="9743" max="9984" width="8.85546875" style="868"/>
    <col min="9985" max="9985" width="15.28515625" style="868" customWidth="1"/>
    <col min="9986" max="9986" width="16.42578125" style="868" customWidth="1"/>
    <col min="9987" max="9987" width="11.28515625" style="868" customWidth="1"/>
    <col min="9988" max="9988" width="11" style="868" customWidth="1"/>
    <col min="9989" max="9989" width="14.42578125" style="868" customWidth="1"/>
    <col min="9990" max="9990" width="11.7109375" style="868" customWidth="1"/>
    <col min="9991" max="9991" width="11" style="868" customWidth="1"/>
    <col min="9992" max="9992" width="11.5703125" style="868" customWidth="1"/>
    <col min="9993" max="9993" width="11.85546875" style="868" customWidth="1"/>
    <col min="9994" max="9994" width="11" style="868" customWidth="1"/>
    <col min="9995" max="9995" width="10.5703125" style="868" customWidth="1"/>
    <col min="9996" max="9996" width="7.85546875" style="868" customWidth="1"/>
    <col min="9997" max="9998" width="8.7109375" style="868" customWidth="1"/>
    <col min="9999" max="10240" width="8.85546875" style="868"/>
    <col min="10241" max="10241" width="15.28515625" style="868" customWidth="1"/>
    <col min="10242" max="10242" width="16.42578125" style="868" customWidth="1"/>
    <col min="10243" max="10243" width="11.28515625" style="868" customWidth="1"/>
    <col min="10244" max="10244" width="11" style="868" customWidth="1"/>
    <col min="10245" max="10245" width="14.42578125" style="868" customWidth="1"/>
    <col min="10246" max="10246" width="11.7109375" style="868" customWidth="1"/>
    <col min="10247" max="10247" width="11" style="868" customWidth="1"/>
    <col min="10248" max="10248" width="11.5703125" style="868" customWidth="1"/>
    <col min="10249" max="10249" width="11.85546875" style="868" customWidth="1"/>
    <col min="10250" max="10250" width="11" style="868" customWidth="1"/>
    <col min="10251" max="10251" width="10.5703125" style="868" customWidth="1"/>
    <col min="10252" max="10252" width="7.85546875" style="868" customWidth="1"/>
    <col min="10253" max="10254" width="8.7109375" style="868" customWidth="1"/>
    <col min="10255" max="10496" width="8.85546875" style="868"/>
    <col min="10497" max="10497" width="15.28515625" style="868" customWidth="1"/>
    <col min="10498" max="10498" width="16.42578125" style="868" customWidth="1"/>
    <col min="10499" max="10499" width="11.28515625" style="868" customWidth="1"/>
    <col min="10500" max="10500" width="11" style="868" customWidth="1"/>
    <col min="10501" max="10501" width="14.42578125" style="868" customWidth="1"/>
    <col min="10502" max="10502" width="11.7109375" style="868" customWidth="1"/>
    <col min="10503" max="10503" width="11" style="868" customWidth="1"/>
    <col min="10504" max="10504" width="11.5703125" style="868" customWidth="1"/>
    <col min="10505" max="10505" width="11.85546875" style="868" customWidth="1"/>
    <col min="10506" max="10506" width="11" style="868" customWidth="1"/>
    <col min="10507" max="10507" width="10.5703125" style="868" customWidth="1"/>
    <col min="10508" max="10508" width="7.85546875" style="868" customWidth="1"/>
    <col min="10509" max="10510" width="8.7109375" style="868" customWidth="1"/>
    <col min="10511" max="10752" width="8.85546875" style="868"/>
    <col min="10753" max="10753" width="15.28515625" style="868" customWidth="1"/>
    <col min="10754" max="10754" width="16.42578125" style="868" customWidth="1"/>
    <col min="10755" max="10755" width="11.28515625" style="868" customWidth="1"/>
    <col min="10756" max="10756" width="11" style="868" customWidth="1"/>
    <col min="10757" max="10757" width="14.42578125" style="868" customWidth="1"/>
    <col min="10758" max="10758" width="11.7109375" style="868" customWidth="1"/>
    <col min="10759" max="10759" width="11" style="868" customWidth="1"/>
    <col min="10760" max="10760" width="11.5703125" style="868" customWidth="1"/>
    <col min="10761" max="10761" width="11.85546875" style="868" customWidth="1"/>
    <col min="10762" max="10762" width="11" style="868" customWidth="1"/>
    <col min="10763" max="10763" width="10.5703125" style="868" customWidth="1"/>
    <col min="10764" max="10764" width="7.85546875" style="868" customWidth="1"/>
    <col min="10765" max="10766" width="8.7109375" style="868" customWidth="1"/>
    <col min="10767" max="11008" width="8.85546875" style="868"/>
    <col min="11009" max="11009" width="15.28515625" style="868" customWidth="1"/>
    <col min="11010" max="11010" width="16.42578125" style="868" customWidth="1"/>
    <col min="11011" max="11011" width="11.28515625" style="868" customWidth="1"/>
    <col min="11012" max="11012" width="11" style="868" customWidth="1"/>
    <col min="11013" max="11013" width="14.42578125" style="868" customWidth="1"/>
    <col min="11014" max="11014" width="11.7109375" style="868" customWidth="1"/>
    <col min="11015" max="11015" width="11" style="868" customWidth="1"/>
    <col min="11016" max="11016" width="11.5703125" style="868" customWidth="1"/>
    <col min="11017" max="11017" width="11.85546875" style="868" customWidth="1"/>
    <col min="11018" max="11018" width="11" style="868" customWidth="1"/>
    <col min="11019" max="11019" width="10.5703125" style="868" customWidth="1"/>
    <col min="11020" max="11020" width="7.85546875" style="868" customWidth="1"/>
    <col min="11021" max="11022" width="8.7109375" style="868" customWidth="1"/>
    <col min="11023" max="11264" width="8.85546875" style="868"/>
    <col min="11265" max="11265" width="15.28515625" style="868" customWidth="1"/>
    <col min="11266" max="11266" width="16.42578125" style="868" customWidth="1"/>
    <col min="11267" max="11267" width="11.28515625" style="868" customWidth="1"/>
    <col min="11268" max="11268" width="11" style="868" customWidth="1"/>
    <col min="11269" max="11269" width="14.42578125" style="868" customWidth="1"/>
    <col min="11270" max="11270" width="11.7109375" style="868" customWidth="1"/>
    <col min="11271" max="11271" width="11" style="868" customWidth="1"/>
    <col min="11272" max="11272" width="11.5703125" style="868" customWidth="1"/>
    <col min="11273" max="11273" width="11.85546875" style="868" customWidth="1"/>
    <col min="11274" max="11274" width="11" style="868" customWidth="1"/>
    <col min="11275" max="11275" width="10.5703125" style="868" customWidth="1"/>
    <col min="11276" max="11276" width="7.85546875" style="868" customWidth="1"/>
    <col min="11277" max="11278" width="8.7109375" style="868" customWidth="1"/>
    <col min="11279" max="11520" width="8.85546875" style="868"/>
    <col min="11521" max="11521" width="15.28515625" style="868" customWidth="1"/>
    <col min="11522" max="11522" width="16.42578125" style="868" customWidth="1"/>
    <col min="11523" max="11523" width="11.28515625" style="868" customWidth="1"/>
    <col min="11524" max="11524" width="11" style="868" customWidth="1"/>
    <col min="11525" max="11525" width="14.42578125" style="868" customWidth="1"/>
    <col min="11526" max="11526" width="11.7109375" style="868" customWidth="1"/>
    <col min="11527" max="11527" width="11" style="868" customWidth="1"/>
    <col min="11528" max="11528" width="11.5703125" style="868" customWidth="1"/>
    <col min="11529" max="11529" width="11.85546875" style="868" customWidth="1"/>
    <col min="11530" max="11530" width="11" style="868" customWidth="1"/>
    <col min="11531" max="11531" width="10.5703125" style="868" customWidth="1"/>
    <col min="11532" max="11532" width="7.85546875" style="868" customWidth="1"/>
    <col min="11533" max="11534" width="8.7109375" style="868" customWidth="1"/>
    <col min="11535" max="11776" width="8.85546875" style="868"/>
    <col min="11777" max="11777" width="15.28515625" style="868" customWidth="1"/>
    <col min="11778" max="11778" width="16.42578125" style="868" customWidth="1"/>
    <col min="11779" max="11779" width="11.28515625" style="868" customWidth="1"/>
    <col min="11780" max="11780" width="11" style="868" customWidth="1"/>
    <col min="11781" max="11781" width="14.42578125" style="868" customWidth="1"/>
    <col min="11782" max="11782" width="11.7109375" style="868" customWidth="1"/>
    <col min="11783" max="11783" width="11" style="868" customWidth="1"/>
    <col min="11784" max="11784" width="11.5703125" style="868" customWidth="1"/>
    <col min="11785" max="11785" width="11.85546875" style="868" customWidth="1"/>
    <col min="11786" max="11786" width="11" style="868" customWidth="1"/>
    <col min="11787" max="11787" width="10.5703125" style="868" customWidth="1"/>
    <col min="11788" max="11788" width="7.85546875" style="868" customWidth="1"/>
    <col min="11789" max="11790" width="8.7109375" style="868" customWidth="1"/>
    <col min="11791" max="12032" width="8.85546875" style="868"/>
    <col min="12033" max="12033" width="15.28515625" style="868" customWidth="1"/>
    <col min="12034" max="12034" width="16.42578125" style="868" customWidth="1"/>
    <col min="12035" max="12035" width="11.28515625" style="868" customWidth="1"/>
    <col min="12036" max="12036" width="11" style="868" customWidth="1"/>
    <col min="12037" max="12037" width="14.42578125" style="868" customWidth="1"/>
    <col min="12038" max="12038" width="11.7109375" style="868" customWidth="1"/>
    <col min="12039" max="12039" width="11" style="868" customWidth="1"/>
    <col min="12040" max="12040" width="11.5703125" style="868" customWidth="1"/>
    <col min="12041" max="12041" width="11.85546875" style="868" customWidth="1"/>
    <col min="12042" max="12042" width="11" style="868" customWidth="1"/>
    <col min="12043" max="12043" width="10.5703125" style="868" customWidth="1"/>
    <col min="12044" max="12044" width="7.85546875" style="868" customWidth="1"/>
    <col min="12045" max="12046" width="8.7109375" style="868" customWidth="1"/>
    <col min="12047" max="12288" width="8.85546875" style="868"/>
    <col min="12289" max="12289" width="15.28515625" style="868" customWidth="1"/>
    <col min="12290" max="12290" width="16.42578125" style="868" customWidth="1"/>
    <col min="12291" max="12291" width="11.28515625" style="868" customWidth="1"/>
    <col min="12292" max="12292" width="11" style="868" customWidth="1"/>
    <col min="12293" max="12293" width="14.42578125" style="868" customWidth="1"/>
    <col min="12294" max="12294" width="11.7109375" style="868" customWidth="1"/>
    <col min="12295" max="12295" width="11" style="868" customWidth="1"/>
    <col min="12296" max="12296" width="11.5703125" style="868" customWidth="1"/>
    <col min="12297" max="12297" width="11.85546875" style="868" customWidth="1"/>
    <col min="12298" max="12298" width="11" style="868" customWidth="1"/>
    <col min="12299" max="12299" width="10.5703125" style="868" customWidth="1"/>
    <col min="12300" max="12300" width="7.85546875" style="868" customWidth="1"/>
    <col min="12301" max="12302" width="8.7109375" style="868" customWidth="1"/>
    <col min="12303" max="12544" width="8.85546875" style="868"/>
    <col min="12545" max="12545" width="15.28515625" style="868" customWidth="1"/>
    <col min="12546" max="12546" width="16.42578125" style="868" customWidth="1"/>
    <col min="12547" max="12547" width="11.28515625" style="868" customWidth="1"/>
    <col min="12548" max="12548" width="11" style="868" customWidth="1"/>
    <col min="12549" max="12549" width="14.42578125" style="868" customWidth="1"/>
    <col min="12550" max="12550" width="11.7109375" style="868" customWidth="1"/>
    <col min="12551" max="12551" width="11" style="868" customWidth="1"/>
    <col min="12552" max="12552" width="11.5703125" style="868" customWidth="1"/>
    <col min="12553" max="12553" width="11.85546875" style="868" customWidth="1"/>
    <col min="12554" max="12554" width="11" style="868" customWidth="1"/>
    <col min="12555" max="12555" width="10.5703125" style="868" customWidth="1"/>
    <col min="12556" max="12556" width="7.85546875" style="868" customWidth="1"/>
    <col min="12557" max="12558" width="8.7109375" style="868" customWidth="1"/>
    <col min="12559" max="12800" width="8.85546875" style="868"/>
    <col min="12801" max="12801" width="15.28515625" style="868" customWidth="1"/>
    <col min="12802" max="12802" width="16.42578125" style="868" customWidth="1"/>
    <col min="12803" max="12803" width="11.28515625" style="868" customWidth="1"/>
    <col min="12804" max="12804" width="11" style="868" customWidth="1"/>
    <col min="12805" max="12805" width="14.42578125" style="868" customWidth="1"/>
    <col min="12806" max="12806" width="11.7109375" style="868" customWidth="1"/>
    <col min="12807" max="12807" width="11" style="868" customWidth="1"/>
    <col min="12808" max="12808" width="11.5703125" style="868" customWidth="1"/>
    <col min="12809" max="12809" width="11.85546875" style="868" customWidth="1"/>
    <col min="12810" max="12810" width="11" style="868" customWidth="1"/>
    <col min="12811" max="12811" width="10.5703125" style="868" customWidth="1"/>
    <col min="12812" max="12812" width="7.85546875" style="868" customWidth="1"/>
    <col min="12813" max="12814" width="8.7109375" style="868" customWidth="1"/>
    <col min="12815" max="13056" width="8.85546875" style="868"/>
    <col min="13057" max="13057" width="15.28515625" style="868" customWidth="1"/>
    <col min="13058" max="13058" width="16.42578125" style="868" customWidth="1"/>
    <col min="13059" max="13059" width="11.28515625" style="868" customWidth="1"/>
    <col min="13060" max="13060" width="11" style="868" customWidth="1"/>
    <col min="13061" max="13061" width="14.42578125" style="868" customWidth="1"/>
    <col min="13062" max="13062" width="11.7109375" style="868" customWidth="1"/>
    <col min="13063" max="13063" width="11" style="868" customWidth="1"/>
    <col min="13064" max="13064" width="11.5703125" style="868" customWidth="1"/>
    <col min="13065" max="13065" width="11.85546875" style="868" customWidth="1"/>
    <col min="13066" max="13066" width="11" style="868" customWidth="1"/>
    <col min="13067" max="13067" width="10.5703125" style="868" customWidth="1"/>
    <col min="13068" max="13068" width="7.85546875" style="868" customWidth="1"/>
    <col min="13069" max="13070" width="8.7109375" style="868" customWidth="1"/>
    <col min="13071" max="13312" width="8.85546875" style="868"/>
    <col min="13313" max="13313" width="15.28515625" style="868" customWidth="1"/>
    <col min="13314" max="13314" width="16.42578125" style="868" customWidth="1"/>
    <col min="13315" max="13315" width="11.28515625" style="868" customWidth="1"/>
    <col min="13316" max="13316" width="11" style="868" customWidth="1"/>
    <col min="13317" max="13317" width="14.42578125" style="868" customWidth="1"/>
    <col min="13318" max="13318" width="11.7109375" style="868" customWidth="1"/>
    <col min="13319" max="13319" width="11" style="868" customWidth="1"/>
    <col min="13320" max="13320" width="11.5703125" style="868" customWidth="1"/>
    <col min="13321" max="13321" width="11.85546875" style="868" customWidth="1"/>
    <col min="13322" max="13322" width="11" style="868" customWidth="1"/>
    <col min="13323" max="13323" width="10.5703125" style="868" customWidth="1"/>
    <col min="13324" max="13324" width="7.85546875" style="868" customWidth="1"/>
    <col min="13325" max="13326" width="8.7109375" style="868" customWidth="1"/>
    <col min="13327" max="13568" width="8.85546875" style="868"/>
    <col min="13569" max="13569" width="15.28515625" style="868" customWidth="1"/>
    <col min="13570" max="13570" width="16.42578125" style="868" customWidth="1"/>
    <col min="13571" max="13571" width="11.28515625" style="868" customWidth="1"/>
    <col min="13572" max="13572" width="11" style="868" customWidth="1"/>
    <col min="13573" max="13573" width="14.42578125" style="868" customWidth="1"/>
    <col min="13574" max="13574" width="11.7109375" style="868" customWidth="1"/>
    <col min="13575" max="13575" width="11" style="868" customWidth="1"/>
    <col min="13576" max="13576" width="11.5703125" style="868" customWidth="1"/>
    <col min="13577" max="13577" width="11.85546875" style="868" customWidth="1"/>
    <col min="13578" max="13578" width="11" style="868" customWidth="1"/>
    <col min="13579" max="13579" width="10.5703125" style="868" customWidth="1"/>
    <col min="13580" max="13580" width="7.85546875" style="868" customWidth="1"/>
    <col min="13581" max="13582" width="8.7109375" style="868" customWidth="1"/>
    <col min="13583" max="13824" width="8.85546875" style="868"/>
    <col min="13825" max="13825" width="15.28515625" style="868" customWidth="1"/>
    <col min="13826" max="13826" width="16.42578125" style="868" customWidth="1"/>
    <col min="13827" max="13827" width="11.28515625" style="868" customWidth="1"/>
    <col min="13828" max="13828" width="11" style="868" customWidth="1"/>
    <col min="13829" max="13829" width="14.42578125" style="868" customWidth="1"/>
    <col min="13830" max="13830" width="11.7109375" style="868" customWidth="1"/>
    <col min="13831" max="13831" width="11" style="868" customWidth="1"/>
    <col min="13832" max="13832" width="11.5703125" style="868" customWidth="1"/>
    <col min="13833" max="13833" width="11.85546875" style="868" customWidth="1"/>
    <col min="13834" max="13834" width="11" style="868" customWidth="1"/>
    <col min="13835" max="13835" width="10.5703125" style="868" customWidth="1"/>
    <col min="13836" max="13836" width="7.85546875" style="868" customWidth="1"/>
    <col min="13837" max="13838" width="8.7109375" style="868" customWidth="1"/>
    <col min="13839" max="14080" width="8.85546875" style="868"/>
    <col min="14081" max="14081" width="15.28515625" style="868" customWidth="1"/>
    <col min="14082" max="14082" width="16.42578125" style="868" customWidth="1"/>
    <col min="14083" max="14083" width="11.28515625" style="868" customWidth="1"/>
    <col min="14084" max="14084" width="11" style="868" customWidth="1"/>
    <col min="14085" max="14085" width="14.42578125" style="868" customWidth="1"/>
    <col min="14086" max="14086" width="11.7109375" style="868" customWidth="1"/>
    <col min="14087" max="14087" width="11" style="868" customWidth="1"/>
    <col min="14088" max="14088" width="11.5703125" style="868" customWidth="1"/>
    <col min="14089" max="14089" width="11.85546875" style="868" customWidth="1"/>
    <col min="14090" max="14090" width="11" style="868" customWidth="1"/>
    <col min="14091" max="14091" width="10.5703125" style="868" customWidth="1"/>
    <col min="14092" max="14092" width="7.85546875" style="868" customWidth="1"/>
    <col min="14093" max="14094" width="8.7109375" style="868" customWidth="1"/>
    <col min="14095" max="14336" width="8.85546875" style="868"/>
    <col min="14337" max="14337" width="15.28515625" style="868" customWidth="1"/>
    <col min="14338" max="14338" width="16.42578125" style="868" customWidth="1"/>
    <col min="14339" max="14339" width="11.28515625" style="868" customWidth="1"/>
    <col min="14340" max="14340" width="11" style="868" customWidth="1"/>
    <col min="14341" max="14341" width="14.42578125" style="868" customWidth="1"/>
    <col min="14342" max="14342" width="11.7109375" style="868" customWidth="1"/>
    <col min="14343" max="14343" width="11" style="868" customWidth="1"/>
    <col min="14344" max="14344" width="11.5703125" style="868" customWidth="1"/>
    <col min="14345" max="14345" width="11.85546875" style="868" customWidth="1"/>
    <col min="14346" max="14346" width="11" style="868" customWidth="1"/>
    <col min="14347" max="14347" width="10.5703125" style="868" customWidth="1"/>
    <col min="14348" max="14348" width="7.85546875" style="868" customWidth="1"/>
    <col min="14349" max="14350" width="8.7109375" style="868" customWidth="1"/>
    <col min="14351" max="14592" width="8.85546875" style="868"/>
    <col min="14593" max="14593" width="15.28515625" style="868" customWidth="1"/>
    <col min="14594" max="14594" width="16.42578125" style="868" customWidth="1"/>
    <col min="14595" max="14595" width="11.28515625" style="868" customWidth="1"/>
    <col min="14596" max="14596" width="11" style="868" customWidth="1"/>
    <col min="14597" max="14597" width="14.42578125" style="868" customWidth="1"/>
    <col min="14598" max="14598" width="11.7109375" style="868" customWidth="1"/>
    <col min="14599" max="14599" width="11" style="868" customWidth="1"/>
    <col min="14600" max="14600" width="11.5703125" style="868" customWidth="1"/>
    <col min="14601" max="14601" width="11.85546875" style="868" customWidth="1"/>
    <col min="14602" max="14602" width="11" style="868" customWidth="1"/>
    <col min="14603" max="14603" width="10.5703125" style="868" customWidth="1"/>
    <col min="14604" max="14604" width="7.85546875" style="868" customWidth="1"/>
    <col min="14605" max="14606" width="8.7109375" style="868" customWidth="1"/>
    <col min="14607" max="14848" width="8.85546875" style="868"/>
    <col min="14849" max="14849" width="15.28515625" style="868" customWidth="1"/>
    <col min="14850" max="14850" width="16.42578125" style="868" customWidth="1"/>
    <col min="14851" max="14851" width="11.28515625" style="868" customWidth="1"/>
    <col min="14852" max="14852" width="11" style="868" customWidth="1"/>
    <col min="14853" max="14853" width="14.42578125" style="868" customWidth="1"/>
    <col min="14854" max="14854" width="11.7109375" style="868" customWidth="1"/>
    <col min="14855" max="14855" width="11" style="868" customWidth="1"/>
    <col min="14856" max="14856" width="11.5703125" style="868" customWidth="1"/>
    <col min="14857" max="14857" width="11.85546875" style="868" customWidth="1"/>
    <col min="14858" max="14858" width="11" style="868" customWidth="1"/>
    <col min="14859" max="14859" width="10.5703125" style="868" customWidth="1"/>
    <col min="14860" max="14860" width="7.85546875" style="868" customWidth="1"/>
    <col min="14861" max="14862" width="8.7109375" style="868" customWidth="1"/>
    <col min="14863" max="15104" width="8.85546875" style="868"/>
    <col min="15105" max="15105" width="15.28515625" style="868" customWidth="1"/>
    <col min="15106" max="15106" width="16.42578125" style="868" customWidth="1"/>
    <col min="15107" max="15107" width="11.28515625" style="868" customWidth="1"/>
    <col min="15108" max="15108" width="11" style="868" customWidth="1"/>
    <col min="15109" max="15109" width="14.42578125" style="868" customWidth="1"/>
    <col min="15110" max="15110" width="11.7109375" style="868" customWidth="1"/>
    <col min="15111" max="15111" width="11" style="868" customWidth="1"/>
    <col min="15112" max="15112" width="11.5703125" style="868" customWidth="1"/>
    <col min="15113" max="15113" width="11.85546875" style="868" customWidth="1"/>
    <col min="15114" max="15114" width="11" style="868" customWidth="1"/>
    <col min="15115" max="15115" width="10.5703125" style="868" customWidth="1"/>
    <col min="15116" max="15116" width="7.85546875" style="868" customWidth="1"/>
    <col min="15117" max="15118" width="8.7109375" style="868" customWidth="1"/>
    <col min="15119" max="15360" width="8.85546875" style="868"/>
    <col min="15361" max="15361" width="15.28515625" style="868" customWidth="1"/>
    <col min="15362" max="15362" width="16.42578125" style="868" customWidth="1"/>
    <col min="15363" max="15363" width="11.28515625" style="868" customWidth="1"/>
    <col min="15364" max="15364" width="11" style="868" customWidth="1"/>
    <col min="15365" max="15365" width="14.42578125" style="868" customWidth="1"/>
    <col min="15366" max="15366" width="11.7109375" style="868" customWidth="1"/>
    <col min="15367" max="15367" width="11" style="868" customWidth="1"/>
    <col min="15368" max="15368" width="11.5703125" style="868" customWidth="1"/>
    <col min="15369" max="15369" width="11.85546875" style="868" customWidth="1"/>
    <col min="15370" max="15370" width="11" style="868" customWidth="1"/>
    <col min="15371" max="15371" width="10.5703125" style="868" customWidth="1"/>
    <col min="15372" max="15372" width="7.85546875" style="868" customWidth="1"/>
    <col min="15373" max="15374" width="8.7109375" style="868" customWidth="1"/>
    <col min="15375" max="15616" width="8.85546875" style="868"/>
    <col min="15617" max="15617" width="15.28515625" style="868" customWidth="1"/>
    <col min="15618" max="15618" width="16.42578125" style="868" customWidth="1"/>
    <col min="15619" max="15619" width="11.28515625" style="868" customWidth="1"/>
    <col min="15620" max="15620" width="11" style="868" customWidth="1"/>
    <col min="15621" max="15621" width="14.42578125" style="868" customWidth="1"/>
    <col min="15622" max="15622" width="11.7109375" style="868" customWidth="1"/>
    <col min="15623" max="15623" width="11" style="868" customWidth="1"/>
    <col min="15624" max="15624" width="11.5703125" style="868" customWidth="1"/>
    <col min="15625" max="15625" width="11.85546875" style="868" customWidth="1"/>
    <col min="15626" max="15626" width="11" style="868" customWidth="1"/>
    <col min="15627" max="15627" width="10.5703125" style="868" customWidth="1"/>
    <col min="15628" max="15628" width="7.85546875" style="868" customWidth="1"/>
    <col min="15629" max="15630" width="8.7109375" style="868" customWidth="1"/>
    <col min="15631" max="15872" width="8.85546875" style="868"/>
    <col min="15873" max="15873" width="15.28515625" style="868" customWidth="1"/>
    <col min="15874" max="15874" width="16.42578125" style="868" customWidth="1"/>
    <col min="15875" max="15875" width="11.28515625" style="868" customWidth="1"/>
    <col min="15876" max="15876" width="11" style="868" customWidth="1"/>
    <col min="15877" max="15877" width="14.42578125" style="868" customWidth="1"/>
    <col min="15878" max="15878" width="11.7109375" style="868" customWidth="1"/>
    <col min="15879" max="15879" width="11" style="868" customWidth="1"/>
    <col min="15880" max="15880" width="11.5703125" style="868" customWidth="1"/>
    <col min="15881" max="15881" width="11.85546875" style="868" customWidth="1"/>
    <col min="15882" max="15882" width="11" style="868" customWidth="1"/>
    <col min="15883" max="15883" width="10.5703125" style="868" customWidth="1"/>
    <col min="15884" max="15884" width="7.85546875" style="868" customWidth="1"/>
    <col min="15885" max="15886" width="8.7109375" style="868" customWidth="1"/>
    <col min="15887" max="16128" width="8.85546875" style="868"/>
    <col min="16129" max="16129" width="15.28515625" style="868" customWidth="1"/>
    <col min="16130" max="16130" width="16.42578125" style="868" customWidth="1"/>
    <col min="16131" max="16131" width="11.28515625" style="868" customWidth="1"/>
    <col min="16132" max="16132" width="11" style="868" customWidth="1"/>
    <col min="16133" max="16133" width="14.42578125" style="868" customWidth="1"/>
    <col min="16134" max="16134" width="11.7109375" style="868" customWidth="1"/>
    <col min="16135" max="16135" width="11" style="868" customWidth="1"/>
    <col min="16136" max="16136" width="11.5703125" style="868" customWidth="1"/>
    <col min="16137" max="16137" width="11.85546875" style="868" customWidth="1"/>
    <col min="16138" max="16138" width="11" style="868" customWidth="1"/>
    <col min="16139" max="16139" width="10.5703125" style="868" customWidth="1"/>
    <col min="16140" max="16140" width="7.85546875" style="868" customWidth="1"/>
    <col min="16141" max="16142" width="8.7109375" style="868" customWidth="1"/>
    <col min="16143" max="16384" width="8.85546875" style="868"/>
  </cols>
  <sheetData>
    <row r="1" spans="1:27" s="3125" customFormat="1" ht="27.75" customHeight="1">
      <c r="A1" s="5307" t="s">
        <v>2596</v>
      </c>
      <c r="B1" s="5307"/>
      <c r="C1" s="5307"/>
      <c r="D1" s="5307"/>
      <c r="E1" s="5307"/>
      <c r="F1" s="5307"/>
      <c r="G1" s="5307"/>
      <c r="H1" s="5307"/>
      <c r="I1" s="5307"/>
      <c r="J1" s="5307"/>
      <c r="K1" s="5307"/>
      <c r="L1" s="5307"/>
      <c r="M1" s="5307"/>
      <c r="N1" s="5307"/>
    </row>
    <row r="2" spans="1:27" s="3125" customFormat="1" ht="27.75" customHeight="1">
      <c r="A2" s="5308" t="s">
        <v>2597</v>
      </c>
      <c r="B2" s="5308"/>
      <c r="C2" s="5308"/>
      <c r="D2" s="5308"/>
      <c r="E2" s="5308"/>
      <c r="F2" s="5308"/>
      <c r="G2" s="5308"/>
      <c r="H2" s="5308"/>
      <c r="I2" s="5308"/>
      <c r="J2" s="5308"/>
      <c r="K2" s="5308"/>
      <c r="L2" s="5308"/>
      <c r="M2" s="5308"/>
      <c r="N2" s="5308"/>
    </row>
    <row r="3" spans="1:27" s="1958" customFormat="1" ht="21" customHeight="1">
      <c r="A3" s="2537" t="s">
        <v>2598</v>
      </c>
      <c r="B3" s="1962"/>
      <c r="G3" s="934"/>
      <c r="N3" s="1963" t="s">
        <v>2599</v>
      </c>
    </row>
    <row r="4" spans="1:27" s="1958" customFormat="1" ht="20.100000000000001" customHeight="1">
      <c r="A4" s="5309" t="s">
        <v>147</v>
      </c>
      <c r="B4" s="5312" t="s">
        <v>148</v>
      </c>
      <c r="C4" s="2555"/>
      <c r="D4" s="2555" t="s">
        <v>169</v>
      </c>
      <c r="E4" s="2555" t="s">
        <v>2600</v>
      </c>
      <c r="F4" s="2555" t="s">
        <v>2601</v>
      </c>
      <c r="G4" s="2555"/>
      <c r="H4" s="2555"/>
      <c r="I4" s="2544" t="s">
        <v>2602</v>
      </c>
      <c r="J4" s="2545"/>
      <c r="K4" s="2544" t="s">
        <v>2603</v>
      </c>
      <c r="L4" s="2545"/>
      <c r="M4" s="2545" t="s">
        <v>1570</v>
      </c>
      <c r="N4" s="2545"/>
    </row>
    <row r="5" spans="1:27" s="1958" customFormat="1" ht="20.100000000000001" customHeight="1">
      <c r="A5" s="5310"/>
      <c r="B5" s="5313"/>
      <c r="C5" s="2559" t="s">
        <v>2604</v>
      </c>
      <c r="D5" s="2559" t="s">
        <v>2605</v>
      </c>
      <c r="E5" s="2559" t="s">
        <v>2606</v>
      </c>
      <c r="F5" s="2559" t="s">
        <v>2607</v>
      </c>
      <c r="G5" s="2559" t="s">
        <v>2608</v>
      </c>
      <c r="H5" s="2559" t="s">
        <v>2609</v>
      </c>
      <c r="I5" s="5315" t="s">
        <v>2610</v>
      </c>
      <c r="J5" s="5316"/>
      <c r="K5" s="3126" t="s">
        <v>2611</v>
      </c>
      <c r="L5" s="3127"/>
      <c r="M5" s="3128" t="s">
        <v>2612</v>
      </c>
      <c r="N5" s="3127"/>
      <c r="P5" s="934"/>
    </row>
    <row r="6" spans="1:27" s="1958" customFormat="1" ht="20.100000000000001" customHeight="1">
      <c r="A6" s="5310"/>
      <c r="B6" s="5313"/>
      <c r="C6" s="1377"/>
      <c r="D6" s="1377"/>
      <c r="E6" s="1377" t="s">
        <v>2613</v>
      </c>
      <c r="F6" s="980" t="s">
        <v>2614</v>
      </c>
      <c r="G6" s="1377" t="s">
        <v>2615</v>
      </c>
      <c r="H6" s="3129" t="s">
        <v>2616</v>
      </c>
      <c r="I6" s="2555" t="s">
        <v>2617</v>
      </c>
      <c r="J6" s="2555" t="s">
        <v>2618</v>
      </c>
      <c r="K6" s="2555" t="s">
        <v>2619</v>
      </c>
      <c r="L6" s="2555" t="s">
        <v>2620</v>
      </c>
      <c r="M6" s="2559" t="s">
        <v>2621</v>
      </c>
      <c r="N6" s="2559" t="s">
        <v>2622</v>
      </c>
      <c r="P6" s="934"/>
    </row>
    <row r="7" spans="1:27" s="1958" customFormat="1" ht="20.100000000000001" customHeight="1">
      <c r="A7" s="5310"/>
      <c r="B7" s="5313"/>
      <c r="C7" s="3129" t="s">
        <v>2623</v>
      </c>
      <c r="D7" s="3130" t="s">
        <v>2624</v>
      </c>
      <c r="E7" s="3131" t="s">
        <v>2625</v>
      </c>
      <c r="F7" s="3129" t="s">
        <v>2626</v>
      </c>
      <c r="G7" s="1377"/>
      <c r="H7" s="1377"/>
      <c r="I7" s="3132" t="s">
        <v>2627</v>
      </c>
      <c r="J7" s="2558" t="s">
        <v>2628</v>
      </c>
      <c r="K7" s="3132" t="s">
        <v>2629</v>
      </c>
      <c r="L7" s="2558" t="s">
        <v>2630</v>
      </c>
      <c r="M7" s="3132" t="s">
        <v>2631</v>
      </c>
      <c r="N7" s="3132" t="s">
        <v>2632</v>
      </c>
      <c r="P7" s="934"/>
    </row>
    <row r="8" spans="1:27" s="1958" customFormat="1" ht="20.100000000000001" customHeight="1">
      <c r="A8" s="5311"/>
      <c r="B8" s="5314"/>
      <c r="C8" s="3133"/>
      <c r="D8" s="1377"/>
      <c r="E8" s="1377" t="s">
        <v>2633</v>
      </c>
      <c r="F8" s="1377" t="s">
        <v>2634</v>
      </c>
      <c r="G8" s="3133"/>
      <c r="H8" s="3133"/>
      <c r="I8" s="3134" t="s">
        <v>2635</v>
      </c>
      <c r="J8" s="2563"/>
      <c r="K8" s="3135"/>
      <c r="L8" s="3135"/>
      <c r="M8" s="3135"/>
      <c r="N8" s="2563"/>
    </row>
    <row r="9" spans="1:27" ht="18.95" customHeight="1">
      <c r="A9" s="3136" t="s">
        <v>2636</v>
      </c>
      <c r="B9" s="3137" t="s">
        <v>56</v>
      </c>
      <c r="C9" s="3138">
        <v>255740</v>
      </c>
      <c r="D9" s="3139">
        <v>95099</v>
      </c>
      <c r="E9" s="3139">
        <v>121214</v>
      </c>
      <c r="F9" s="3139">
        <v>4346</v>
      </c>
      <c r="G9" s="3139">
        <v>109151</v>
      </c>
      <c r="H9" s="3139">
        <v>29010</v>
      </c>
      <c r="I9" s="3139">
        <v>68315</v>
      </c>
      <c r="J9" s="3139">
        <v>139697</v>
      </c>
      <c r="K9" s="3140">
        <v>5618</v>
      </c>
      <c r="L9" s="3140">
        <v>13338</v>
      </c>
      <c r="M9" s="3140">
        <v>91325</v>
      </c>
      <c r="N9" s="3140">
        <v>32730</v>
      </c>
      <c r="P9" s="3141"/>
      <c r="Q9" s="3141"/>
      <c r="R9" s="3141"/>
      <c r="S9" s="3141"/>
      <c r="T9" s="3142"/>
      <c r="U9" s="3142"/>
      <c r="V9" s="3142"/>
      <c r="W9" s="3142"/>
      <c r="X9" s="3142"/>
      <c r="Y9" s="3142"/>
      <c r="Z9" s="3142"/>
      <c r="AA9" s="3142"/>
    </row>
    <row r="10" spans="1:27" s="1958" customFormat="1" ht="18.95" customHeight="1">
      <c r="A10" s="2675" t="s">
        <v>158</v>
      </c>
      <c r="B10" s="2676" t="s">
        <v>58</v>
      </c>
      <c r="C10" s="3143">
        <v>1534</v>
      </c>
      <c r="D10" s="3144">
        <v>1589</v>
      </c>
      <c r="E10" s="3144">
        <v>3048</v>
      </c>
      <c r="F10" s="3144">
        <v>0</v>
      </c>
      <c r="G10" s="3144">
        <v>1838</v>
      </c>
      <c r="H10" s="3144">
        <v>3854</v>
      </c>
      <c r="I10" s="3144">
        <v>3230</v>
      </c>
      <c r="J10" s="3144">
        <v>2673</v>
      </c>
      <c r="K10" s="3145">
        <v>1793</v>
      </c>
      <c r="L10" s="3145">
        <v>4747</v>
      </c>
      <c r="M10" s="3145">
        <v>5810</v>
      </c>
      <c r="N10" s="3145">
        <v>5650</v>
      </c>
      <c r="P10" s="3146"/>
      <c r="Q10" s="3146"/>
      <c r="R10" s="3146"/>
      <c r="S10" s="3146"/>
      <c r="T10" s="3147"/>
      <c r="U10" s="3147"/>
      <c r="V10" s="3147"/>
      <c r="W10" s="3147"/>
      <c r="X10" s="3147"/>
      <c r="Y10" s="3147"/>
      <c r="Z10" s="3147"/>
      <c r="AA10" s="3147"/>
    </row>
    <row r="11" spans="1:27" s="1958" customFormat="1" ht="18.95" customHeight="1">
      <c r="A11" s="2675" t="s">
        <v>276</v>
      </c>
      <c r="B11" s="2676" t="s">
        <v>60</v>
      </c>
      <c r="C11" s="3143">
        <v>23478</v>
      </c>
      <c r="D11" s="3144">
        <v>10962</v>
      </c>
      <c r="E11" s="3144">
        <v>10711</v>
      </c>
      <c r="F11" s="3144">
        <v>3164</v>
      </c>
      <c r="G11" s="3145">
        <v>15014</v>
      </c>
      <c r="H11" s="3144">
        <v>6752</v>
      </c>
      <c r="I11" s="3144">
        <v>13287</v>
      </c>
      <c r="J11" s="3144">
        <v>30612</v>
      </c>
      <c r="K11" s="3144">
        <v>4505</v>
      </c>
      <c r="L11" s="3144">
        <v>3561</v>
      </c>
      <c r="M11" s="3144">
        <v>39398</v>
      </c>
      <c r="N11" s="3144">
        <v>13170</v>
      </c>
      <c r="P11" s="3147"/>
      <c r="Q11" s="3147"/>
      <c r="R11" s="3147"/>
      <c r="S11" s="3147"/>
      <c r="T11" s="3147"/>
      <c r="U11" s="3147"/>
      <c r="V11" s="3147"/>
      <c r="W11" s="3146"/>
      <c r="X11" s="3147"/>
      <c r="Y11" s="3147"/>
      <c r="Z11" s="3147"/>
      <c r="AA11" s="3147"/>
    </row>
    <row r="12" spans="1:27" ht="18.95" customHeight="1">
      <c r="A12" s="3148" t="s">
        <v>2637</v>
      </c>
      <c r="B12" s="3149" t="s">
        <v>62</v>
      </c>
      <c r="C12" s="3150">
        <v>40740</v>
      </c>
      <c r="D12" s="3151">
        <v>1053</v>
      </c>
      <c r="E12" s="3152">
        <v>4591</v>
      </c>
      <c r="F12" s="3151">
        <v>0</v>
      </c>
      <c r="G12" s="3152">
        <v>2615</v>
      </c>
      <c r="H12" s="3152">
        <v>9673</v>
      </c>
      <c r="I12" s="3152">
        <v>6359</v>
      </c>
      <c r="J12" s="3152">
        <v>10812</v>
      </c>
      <c r="K12" s="3151">
        <v>2009</v>
      </c>
      <c r="L12" s="3151">
        <v>1997</v>
      </c>
      <c r="M12" s="3151">
        <v>8199</v>
      </c>
      <c r="N12" s="3151">
        <v>5338</v>
      </c>
    </row>
    <row r="13" spans="1:27" s="1958" customFormat="1" ht="18.95" customHeight="1">
      <c r="A13" s="2675" t="s">
        <v>160</v>
      </c>
      <c r="B13" s="2676" t="s">
        <v>64</v>
      </c>
      <c r="C13" s="3143">
        <v>1610</v>
      </c>
      <c r="D13" s="3144">
        <v>3463</v>
      </c>
      <c r="E13" s="3145">
        <v>8162</v>
      </c>
      <c r="F13" s="3144">
        <v>0</v>
      </c>
      <c r="G13" s="3145">
        <v>7977</v>
      </c>
      <c r="H13" s="3145">
        <v>9019</v>
      </c>
      <c r="I13" s="3145">
        <v>8474</v>
      </c>
      <c r="J13" s="3145">
        <v>10626</v>
      </c>
      <c r="K13" s="3144">
        <v>7153</v>
      </c>
      <c r="L13" s="3144">
        <v>13117</v>
      </c>
      <c r="M13" s="3144">
        <v>29303</v>
      </c>
      <c r="N13" s="3144">
        <v>15657</v>
      </c>
    </row>
    <row r="14" spans="1:27" ht="18.95" customHeight="1">
      <c r="A14" s="3148" t="s">
        <v>2638</v>
      </c>
      <c r="B14" s="3149" t="s">
        <v>66</v>
      </c>
      <c r="C14" s="3153">
        <v>15812</v>
      </c>
      <c r="D14" s="3152">
        <v>29</v>
      </c>
      <c r="E14" s="3152">
        <v>2862</v>
      </c>
      <c r="F14" s="3152">
        <v>266</v>
      </c>
      <c r="G14" s="3152">
        <v>4547</v>
      </c>
      <c r="H14" s="3151">
        <v>6409</v>
      </c>
      <c r="I14" s="3152">
        <v>4481</v>
      </c>
      <c r="J14" s="3152">
        <v>9360</v>
      </c>
      <c r="K14" s="3152">
        <v>1801</v>
      </c>
      <c r="L14" s="3152">
        <v>4367</v>
      </c>
      <c r="M14" s="3152">
        <v>6086</v>
      </c>
      <c r="N14" s="3152">
        <v>3930</v>
      </c>
    </row>
    <row r="15" spans="1:27" ht="18.95" customHeight="1">
      <c r="A15" s="3148" t="s">
        <v>2639</v>
      </c>
      <c r="B15" s="3149" t="s">
        <v>68</v>
      </c>
      <c r="C15" s="3150">
        <v>1988</v>
      </c>
      <c r="D15" s="3151">
        <v>886</v>
      </c>
      <c r="E15" s="3151">
        <v>3107</v>
      </c>
      <c r="F15" s="3151">
        <v>998</v>
      </c>
      <c r="G15" s="3151">
        <v>4800</v>
      </c>
      <c r="H15" s="3151">
        <v>7883</v>
      </c>
      <c r="I15" s="3151">
        <v>1226</v>
      </c>
      <c r="J15" s="3151">
        <v>2148</v>
      </c>
      <c r="K15" s="3151">
        <v>1573</v>
      </c>
      <c r="L15" s="3151">
        <v>2625</v>
      </c>
      <c r="M15" s="3151">
        <v>5774</v>
      </c>
      <c r="N15" s="3151">
        <v>3501</v>
      </c>
      <c r="AA15" s="3142"/>
    </row>
    <row r="16" spans="1:27" ht="18.95" customHeight="1">
      <c r="A16" s="3148" t="s">
        <v>2640</v>
      </c>
      <c r="B16" s="3149" t="s">
        <v>70</v>
      </c>
      <c r="C16" s="3150">
        <v>28705</v>
      </c>
      <c r="D16" s="3151">
        <v>1161</v>
      </c>
      <c r="E16" s="3151">
        <v>1254</v>
      </c>
      <c r="F16" s="3151">
        <v>0</v>
      </c>
      <c r="G16" s="3152">
        <v>7504</v>
      </c>
      <c r="H16" s="3151">
        <v>9201</v>
      </c>
      <c r="I16" s="3151">
        <v>5802</v>
      </c>
      <c r="J16" s="3151">
        <v>1702</v>
      </c>
      <c r="K16" s="3151">
        <v>402</v>
      </c>
      <c r="L16" s="3151">
        <v>3030</v>
      </c>
      <c r="M16" s="3151">
        <v>13702</v>
      </c>
      <c r="N16" s="3154">
        <v>2469</v>
      </c>
      <c r="P16" s="3142"/>
      <c r="Q16" s="3142"/>
      <c r="R16" s="3142"/>
      <c r="S16" s="3142"/>
      <c r="T16" s="3142"/>
      <c r="U16" s="3142"/>
      <c r="V16" s="3141"/>
      <c r="W16" s="3142"/>
      <c r="X16" s="3142"/>
      <c r="Y16" s="3142"/>
      <c r="Z16" s="3142"/>
      <c r="AA16" s="3142"/>
    </row>
    <row r="17" spans="1:27" s="1958" customFormat="1" ht="18.95" customHeight="1">
      <c r="A17" s="2675" t="s">
        <v>71</v>
      </c>
      <c r="B17" s="2676" t="s">
        <v>72</v>
      </c>
      <c r="C17" s="3143">
        <v>1691</v>
      </c>
      <c r="D17" s="3144">
        <v>1926</v>
      </c>
      <c r="E17" s="3144">
        <v>4437</v>
      </c>
      <c r="F17" s="3144">
        <v>1274</v>
      </c>
      <c r="G17" s="3145">
        <v>2202</v>
      </c>
      <c r="H17" s="3144">
        <v>229</v>
      </c>
      <c r="I17" s="3144">
        <v>3871</v>
      </c>
      <c r="J17" s="3144">
        <v>2086</v>
      </c>
      <c r="K17" s="3144">
        <v>2387</v>
      </c>
      <c r="L17" s="3144">
        <v>3704</v>
      </c>
      <c r="M17" s="3144">
        <v>9027</v>
      </c>
      <c r="N17" s="3155">
        <v>3734</v>
      </c>
      <c r="P17" s="3147"/>
      <c r="Q17" s="3147"/>
      <c r="R17" s="3147"/>
      <c r="S17" s="3147"/>
      <c r="T17" s="3147"/>
      <c r="U17" s="3147"/>
      <c r="V17" s="3146"/>
      <c r="W17" s="3147"/>
      <c r="X17" s="3147"/>
      <c r="Y17" s="3147"/>
      <c r="Z17" s="3147"/>
      <c r="AA17" s="3147"/>
    </row>
    <row r="18" spans="1:27" s="1958" customFormat="1" ht="18.95" customHeight="1">
      <c r="A18" s="2675" t="s">
        <v>283</v>
      </c>
      <c r="B18" s="2676" t="s">
        <v>74</v>
      </c>
      <c r="C18" s="3143">
        <v>768</v>
      </c>
      <c r="D18" s="3144">
        <v>9826</v>
      </c>
      <c r="E18" s="3144">
        <v>5674</v>
      </c>
      <c r="F18" s="3144">
        <v>0</v>
      </c>
      <c r="G18" s="3144">
        <v>8892</v>
      </c>
      <c r="H18" s="3144">
        <v>4755</v>
      </c>
      <c r="I18" s="3145">
        <v>16760</v>
      </c>
      <c r="J18" s="3144">
        <v>19936</v>
      </c>
      <c r="K18" s="3145">
        <v>3592</v>
      </c>
      <c r="L18" s="3144">
        <v>6694</v>
      </c>
      <c r="M18" s="3144">
        <v>21994</v>
      </c>
      <c r="N18" s="3144">
        <v>5216</v>
      </c>
      <c r="P18" s="3147"/>
      <c r="Q18" s="3147"/>
      <c r="R18" s="3147"/>
      <c r="S18" s="3146"/>
      <c r="T18" s="3147"/>
      <c r="U18" s="3146"/>
      <c r="V18" s="3147"/>
      <c r="W18" s="3147"/>
      <c r="X18" s="3147"/>
      <c r="Y18" s="3147"/>
      <c r="Z18" s="3147"/>
      <c r="AA18" s="3147"/>
    </row>
    <row r="19" spans="1:27" s="1958" customFormat="1" ht="18.95" customHeight="1">
      <c r="A19" s="2675" t="s">
        <v>162</v>
      </c>
      <c r="B19" s="2676" t="s">
        <v>76</v>
      </c>
      <c r="C19" s="3143">
        <v>16097</v>
      </c>
      <c r="D19" s="3144">
        <v>1212</v>
      </c>
      <c r="E19" s="3144">
        <v>1355</v>
      </c>
      <c r="F19" s="3144">
        <v>0</v>
      </c>
      <c r="G19" s="3144">
        <v>172</v>
      </c>
      <c r="H19" s="3144">
        <v>4737</v>
      </c>
      <c r="I19" s="3145">
        <v>4061</v>
      </c>
      <c r="J19" s="3145">
        <v>2695</v>
      </c>
      <c r="K19" s="3145">
        <v>1393</v>
      </c>
      <c r="L19" s="3144">
        <v>3505</v>
      </c>
      <c r="M19" s="3144">
        <v>8391</v>
      </c>
      <c r="N19" s="3144">
        <v>2859</v>
      </c>
      <c r="P19" s="3147"/>
      <c r="Q19" s="3147"/>
      <c r="R19" s="3147"/>
      <c r="S19" s="3146"/>
      <c r="T19" s="3146"/>
      <c r="U19" s="3146"/>
      <c r="V19" s="3147"/>
      <c r="W19" s="3146"/>
      <c r="X19" s="3147"/>
      <c r="Y19" s="3147"/>
      <c r="Z19" s="3147"/>
      <c r="AA19" s="3147"/>
    </row>
    <row r="20" spans="1:27" ht="18.95" customHeight="1">
      <c r="A20" s="3148" t="s">
        <v>2641</v>
      </c>
      <c r="B20" s="3149" t="s">
        <v>78</v>
      </c>
      <c r="C20" s="3150">
        <v>2096</v>
      </c>
      <c r="D20" s="3151">
        <v>593</v>
      </c>
      <c r="E20" s="3151">
        <v>2711</v>
      </c>
      <c r="F20" s="3151">
        <v>18</v>
      </c>
      <c r="G20" s="3151">
        <v>535</v>
      </c>
      <c r="H20" s="3151">
        <v>3494</v>
      </c>
      <c r="I20" s="3151">
        <v>7225</v>
      </c>
      <c r="J20" s="3151">
        <v>5320</v>
      </c>
      <c r="K20" s="3152">
        <v>1429</v>
      </c>
      <c r="L20" s="3151">
        <v>1091</v>
      </c>
      <c r="M20" s="3152">
        <v>15236</v>
      </c>
      <c r="N20" s="3152">
        <v>4128</v>
      </c>
      <c r="P20" s="3141"/>
      <c r="Q20" s="3141"/>
      <c r="R20" s="3142"/>
      <c r="S20" s="3141"/>
      <c r="T20" s="3142"/>
      <c r="U20" s="3142"/>
      <c r="V20" s="3141"/>
      <c r="W20" s="3142"/>
      <c r="X20" s="3142"/>
      <c r="Y20" s="3142"/>
      <c r="Z20" s="3142"/>
      <c r="AA20" s="3142"/>
    </row>
    <row r="21" spans="1:27" s="1958" customFormat="1" ht="18.95" customHeight="1">
      <c r="A21" s="2675" t="s">
        <v>79</v>
      </c>
      <c r="B21" s="2676" t="s">
        <v>329</v>
      </c>
      <c r="C21" s="3156">
        <v>6174</v>
      </c>
      <c r="D21" s="3145">
        <v>372</v>
      </c>
      <c r="E21" s="3145">
        <v>3397</v>
      </c>
      <c r="F21" s="3144">
        <v>0</v>
      </c>
      <c r="G21" s="3145">
        <v>3019</v>
      </c>
      <c r="H21" s="3145">
        <v>7730</v>
      </c>
      <c r="I21" s="3145">
        <v>3962</v>
      </c>
      <c r="J21" s="3145">
        <v>13245</v>
      </c>
      <c r="K21" s="3145">
        <v>2319</v>
      </c>
      <c r="L21" s="3145">
        <v>9058</v>
      </c>
      <c r="M21" s="3145">
        <v>12257</v>
      </c>
      <c r="N21" s="3145">
        <v>6073</v>
      </c>
      <c r="P21" s="3146"/>
      <c r="Q21" s="3146"/>
      <c r="R21" s="3146"/>
      <c r="S21" s="3146"/>
      <c r="T21" s="3146"/>
      <c r="U21" s="3146"/>
      <c r="V21" s="3146"/>
      <c r="W21" s="3146"/>
      <c r="X21" s="3147"/>
      <c r="Y21" s="3146"/>
      <c r="Z21" s="3146"/>
      <c r="AA21" s="3146"/>
    </row>
    <row r="22" spans="1:27" s="1958" customFormat="1" ht="18.95" customHeight="1">
      <c r="A22" s="2675" t="s">
        <v>285</v>
      </c>
      <c r="B22" s="2676" t="s">
        <v>82</v>
      </c>
      <c r="C22" s="3143">
        <v>11923</v>
      </c>
      <c r="D22" s="3144">
        <v>2948</v>
      </c>
      <c r="E22" s="3144">
        <v>7095</v>
      </c>
      <c r="F22" s="3144">
        <v>75</v>
      </c>
      <c r="G22" s="3145">
        <v>6933</v>
      </c>
      <c r="H22" s="3145">
        <v>3878</v>
      </c>
      <c r="I22" s="3145">
        <v>5998</v>
      </c>
      <c r="J22" s="3145">
        <v>23942</v>
      </c>
      <c r="K22" s="3145">
        <v>612</v>
      </c>
      <c r="L22" s="3145">
        <v>2864</v>
      </c>
      <c r="M22" s="3145">
        <v>13084</v>
      </c>
      <c r="N22" s="3145">
        <v>2062</v>
      </c>
      <c r="P22" s="3146"/>
      <c r="Q22" s="3146"/>
      <c r="R22" s="3146"/>
      <c r="S22" s="3146"/>
      <c r="T22" s="3146"/>
      <c r="U22" s="3146"/>
      <c r="V22" s="3146"/>
      <c r="W22" s="3146"/>
      <c r="X22" s="3147"/>
      <c r="Y22" s="3147"/>
      <c r="Z22" s="3147"/>
      <c r="AA22" s="3147"/>
    </row>
    <row r="23" spans="1:27" s="1958" customFormat="1" ht="18.95" customHeight="1">
      <c r="A23" s="2675" t="s">
        <v>83</v>
      </c>
      <c r="B23" s="2676" t="s">
        <v>84</v>
      </c>
      <c r="C23" s="3143">
        <v>3828</v>
      </c>
      <c r="D23" s="3144">
        <v>825</v>
      </c>
      <c r="E23" s="3144">
        <v>1425</v>
      </c>
      <c r="F23" s="3144">
        <v>0</v>
      </c>
      <c r="G23" s="3145">
        <v>1168</v>
      </c>
      <c r="H23" s="3144">
        <v>6022</v>
      </c>
      <c r="I23" s="3144">
        <v>1812</v>
      </c>
      <c r="J23" s="3144">
        <v>1979</v>
      </c>
      <c r="K23" s="3144">
        <v>383</v>
      </c>
      <c r="L23" s="3144">
        <v>790</v>
      </c>
      <c r="M23" s="3144">
        <v>5040</v>
      </c>
      <c r="N23" s="3155">
        <v>1600</v>
      </c>
      <c r="P23" s="3147"/>
      <c r="Q23" s="3147"/>
      <c r="R23" s="3147"/>
      <c r="S23" s="3147"/>
      <c r="T23" s="3147"/>
      <c r="U23" s="3147"/>
      <c r="V23" s="3146"/>
      <c r="W23" s="3147"/>
      <c r="X23" s="3147"/>
      <c r="Y23" s="3147"/>
      <c r="Z23" s="3147"/>
      <c r="AA23" s="3147"/>
    </row>
    <row r="24" spans="1:27" s="1958" customFormat="1" ht="18.95" customHeight="1">
      <c r="A24" s="2675" t="s">
        <v>287</v>
      </c>
      <c r="B24" s="2676" t="s">
        <v>86</v>
      </c>
      <c r="C24" s="3156">
        <v>2492</v>
      </c>
      <c r="D24" s="3144">
        <v>958</v>
      </c>
      <c r="E24" s="3144">
        <v>3484</v>
      </c>
      <c r="F24" s="3144">
        <v>778</v>
      </c>
      <c r="G24" s="3144">
        <v>2941</v>
      </c>
      <c r="H24" s="3144">
        <v>6819</v>
      </c>
      <c r="I24" s="3145">
        <v>3786</v>
      </c>
      <c r="J24" s="3145">
        <v>6556</v>
      </c>
      <c r="K24" s="3145">
        <v>1890</v>
      </c>
      <c r="L24" s="3144">
        <v>3274</v>
      </c>
      <c r="M24" s="3145">
        <v>4469</v>
      </c>
      <c r="N24" s="3145">
        <v>4346</v>
      </c>
      <c r="P24" s="3146"/>
      <c r="Q24" s="3146"/>
      <c r="R24" s="3147"/>
      <c r="S24" s="3146"/>
      <c r="T24" s="3146"/>
      <c r="U24" s="3146"/>
      <c r="V24" s="3147"/>
      <c r="W24" s="3147"/>
      <c r="X24" s="3147"/>
      <c r="Y24" s="3147"/>
      <c r="Z24" s="3147"/>
      <c r="AA24" s="3146"/>
    </row>
    <row r="25" spans="1:27" s="1958" customFormat="1" ht="18.95" customHeight="1">
      <c r="A25" s="2675" t="s">
        <v>288</v>
      </c>
      <c r="B25" s="2676" t="s">
        <v>88</v>
      </c>
      <c r="C25" s="3156">
        <v>308</v>
      </c>
      <c r="D25" s="3145">
        <v>267</v>
      </c>
      <c r="E25" s="3144">
        <v>3208</v>
      </c>
      <c r="F25" s="3144">
        <v>0</v>
      </c>
      <c r="G25" s="3144">
        <v>4972</v>
      </c>
      <c r="H25" s="3144">
        <v>3907</v>
      </c>
      <c r="I25" s="3145">
        <v>7452</v>
      </c>
      <c r="J25" s="3145">
        <v>9502</v>
      </c>
      <c r="K25" s="3145">
        <v>710</v>
      </c>
      <c r="L25" s="3145">
        <v>6014</v>
      </c>
      <c r="M25" s="3145">
        <v>8408</v>
      </c>
      <c r="N25" s="3145">
        <v>5828</v>
      </c>
      <c r="P25" s="3146"/>
      <c r="Q25" s="3146"/>
      <c r="R25" s="3146"/>
      <c r="S25" s="3146"/>
      <c r="T25" s="3146"/>
      <c r="U25" s="3146"/>
      <c r="V25" s="3147"/>
      <c r="W25" s="3147"/>
      <c r="X25" s="3147"/>
      <c r="Y25" s="3147"/>
      <c r="Z25" s="3146"/>
      <c r="AA25" s="3146"/>
    </row>
    <row r="26" spans="1:27" s="1958" customFormat="1" ht="18.95" customHeight="1">
      <c r="A26" s="2675" t="s">
        <v>89</v>
      </c>
      <c r="B26" s="2676" t="s">
        <v>90</v>
      </c>
      <c r="C26" s="3156">
        <v>2023</v>
      </c>
      <c r="D26" s="3145">
        <v>2410</v>
      </c>
      <c r="E26" s="3144">
        <v>3583</v>
      </c>
      <c r="F26" s="3144">
        <v>0</v>
      </c>
      <c r="G26" s="3144">
        <v>200</v>
      </c>
      <c r="H26" s="3144">
        <v>5754</v>
      </c>
      <c r="I26" s="3145">
        <v>5885</v>
      </c>
      <c r="J26" s="3145">
        <v>1580</v>
      </c>
      <c r="K26" s="3145">
        <v>1318</v>
      </c>
      <c r="L26" s="3145">
        <v>3213</v>
      </c>
      <c r="M26" s="3145">
        <v>5192</v>
      </c>
      <c r="N26" s="3145">
        <v>3035</v>
      </c>
      <c r="P26" s="3146"/>
      <c r="Q26" s="3146"/>
      <c r="R26" s="3146"/>
      <c r="S26" s="3146"/>
      <c r="T26" s="3146"/>
      <c r="U26" s="3146"/>
      <c r="V26" s="3147"/>
      <c r="W26" s="3147"/>
      <c r="X26" s="3147"/>
      <c r="Y26" s="3147"/>
      <c r="Z26" s="3146"/>
      <c r="AA26" s="3146"/>
    </row>
    <row r="27" spans="1:27" ht="18.95" customHeight="1">
      <c r="A27" s="3148" t="s">
        <v>2642</v>
      </c>
      <c r="B27" s="3149" t="s">
        <v>2353</v>
      </c>
      <c r="C27" s="3153">
        <v>3239</v>
      </c>
      <c r="D27" s="3152">
        <v>4231</v>
      </c>
      <c r="E27" s="3151">
        <v>3571</v>
      </c>
      <c r="F27" s="3151">
        <v>478</v>
      </c>
      <c r="G27" s="3151">
        <v>4351</v>
      </c>
      <c r="H27" s="3151">
        <v>8293</v>
      </c>
      <c r="I27" s="3152">
        <v>5321</v>
      </c>
      <c r="J27" s="3152">
        <v>46121</v>
      </c>
      <c r="K27" s="3152">
        <v>1361</v>
      </c>
      <c r="L27" s="3152">
        <v>5321</v>
      </c>
      <c r="M27" s="3152">
        <v>34775</v>
      </c>
      <c r="N27" s="3152">
        <v>4721</v>
      </c>
      <c r="P27" s="3141"/>
      <c r="Q27" s="3141"/>
      <c r="R27" s="3141"/>
      <c r="S27" s="3141"/>
      <c r="T27" s="3141"/>
      <c r="U27" s="3141"/>
      <c r="V27" s="3142"/>
      <c r="W27" s="3142"/>
      <c r="X27" s="3142"/>
      <c r="Y27" s="3142"/>
      <c r="Z27" s="3141"/>
      <c r="AA27" s="3141"/>
    </row>
    <row r="28" spans="1:27" s="1958" customFormat="1" ht="18.95" customHeight="1" thickBot="1">
      <c r="A28" s="3157" t="s">
        <v>93</v>
      </c>
      <c r="B28" s="3158" t="s">
        <v>94</v>
      </c>
      <c r="C28" s="2794">
        <v>12658</v>
      </c>
      <c r="D28" s="3159">
        <v>633</v>
      </c>
      <c r="E28" s="3160">
        <v>1423</v>
      </c>
      <c r="F28" s="3159">
        <v>544</v>
      </c>
      <c r="G28" s="3160">
        <v>1900</v>
      </c>
      <c r="H28" s="3160">
        <v>0</v>
      </c>
      <c r="I28" s="3160">
        <v>4261</v>
      </c>
      <c r="J28" s="3160">
        <v>6608</v>
      </c>
      <c r="K28" s="3160">
        <v>969</v>
      </c>
      <c r="L28" s="3161">
        <v>1253</v>
      </c>
      <c r="M28" s="3159">
        <v>6056</v>
      </c>
      <c r="N28" s="3159">
        <v>680</v>
      </c>
    </row>
    <row r="29" spans="1:27" s="1958" customFormat="1" ht="18.95" customHeight="1">
      <c r="A29" s="3162" t="s">
        <v>291</v>
      </c>
      <c r="B29" s="1974" t="s">
        <v>96</v>
      </c>
      <c r="C29" s="3163">
        <f>SUM(C9:C28)</f>
        <v>432904</v>
      </c>
      <c r="D29" s="3163">
        <f t="shared" ref="D29:N29" si="0">SUM(D9:D28)</f>
        <v>140443</v>
      </c>
      <c r="E29" s="3163">
        <f t="shared" si="0"/>
        <v>196312</v>
      </c>
      <c r="F29" s="3163">
        <f t="shared" si="0"/>
        <v>11941</v>
      </c>
      <c r="G29" s="3163">
        <f t="shared" si="0"/>
        <v>190731</v>
      </c>
      <c r="H29" s="3163">
        <f t="shared" si="0"/>
        <v>137419</v>
      </c>
      <c r="I29" s="3163">
        <f t="shared" si="0"/>
        <v>181568</v>
      </c>
      <c r="J29" s="3163">
        <f t="shared" si="0"/>
        <v>347200</v>
      </c>
      <c r="K29" s="3163">
        <f t="shared" si="0"/>
        <v>43217</v>
      </c>
      <c r="L29" s="3163">
        <f t="shared" si="0"/>
        <v>93563</v>
      </c>
      <c r="M29" s="3163">
        <f t="shared" si="0"/>
        <v>343526</v>
      </c>
      <c r="N29" s="3163">
        <f t="shared" si="0"/>
        <v>126727</v>
      </c>
    </row>
    <row r="30" spans="1:27" s="1958" customFormat="1">
      <c r="A30" s="3164" t="s">
        <v>2643</v>
      </c>
      <c r="B30" s="2543"/>
      <c r="C30" s="2543"/>
      <c r="D30" s="1369"/>
      <c r="E30" s="1369"/>
      <c r="F30" s="1369"/>
      <c r="I30" s="1369"/>
      <c r="J30" s="1369"/>
      <c r="K30" s="1369"/>
    </row>
    <row r="31" spans="1:27">
      <c r="A31" s="3165" t="s">
        <v>2644</v>
      </c>
    </row>
    <row r="32" spans="1:27">
      <c r="B32" s="1282"/>
      <c r="G32" s="1282"/>
      <c r="H32" s="1282"/>
      <c r="L32" s="1282"/>
      <c r="M32" s="1282"/>
      <c r="N32" s="1282"/>
      <c r="O32" s="1282"/>
    </row>
    <row r="33" spans="2:15">
      <c r="B33" s="1282"/>
      <c r="G33" s="1282"/>
      <c r="H33" s="1282"/>
      <c r="L33" s="1282"/>
      <c r="M33" s="1282"/>
      <c r="N33" s="1282"/>
      <c r="O33" s="1282"/>
    </row>
    <row r="34" spans="2:15">
      <c r="B34" s="1282"/>
      <c r="G34" s="1282"/>
      <c r="H34" s="1282"/>
      <c r="L34" s="1282"/>
      <c r="M34" s="1282"/>
      <c r="N34" s="1282"/>
      <c r="O34" s="1282"/>
    </row>
  </sheetData>
  <mergeCells count="5">
    <mergeCell ref="A1:N1"/>
    <mergeCell ref="A2:N2"/>
    <mergeCell ref="A4:A8"/>
    <mergeCell ref="B4:B8"/>
    <mergeCell ref="I5:J5"/>
  </mergeCells>
  <printOptions horizontalCentered="1" verticalCentered="1"/>
  <pageMargins left="0.15748031496062992" right="0.15748031496062992" top="0.19685039370078741" bottom="0.19685039370078741" header="0.51181102362204722" footer="0.51181102362204722"/>
  <pageSetup paperSize="9" scale="87" orientation="landscape" horizontalDpi="1200" verticalDpi="12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B6506-08A6-4D0C-9AD3-EDD0B063685D}">
  <dimension ref="A1:N35"/>
  <sheetViews>
    <sheetView showGridLines="0" zoomScaleNormal="100" workbookViewId="0">
      <selection activeCell="H24" sqref="H24"/>
    </sheetView>
  </sheetViews>
  <sheetFormatPr defaultColWidth="9.140625" defaultRowHeight="15.75"/>
  <cols>
    <col min="1" max="1" width="12" style="3174" bestFit="1" customWidth="1"/>
    <col min="2" max="2" width="13.42578125" style="3174" bestFit="1" customWidth="1"/>
    <col min="3" max="3" width="12.140625" style="3174" customWidth="1"/>
    <col min="4" max="4" width="10.28515625" style="3174" bestFit="1" customWidth="1"/>
    <col min="5" max="9" width="9.28515625" style="3174" bestFit="1" customWidth="1"/>
    <col min="10" max="10" width="10.85546875" style="3174" bestFit="1" customWidth="1"/>
    <col min="11" max="14" width="9.28515625" style="3174" bestFit="1" customWidth="1"/>
    <col min="15" max="16384" width="9.140625" style="3174"/>
  </cols>
  <sheetData>
    <row r="1" spans="1:14" s="3166" customFormat="1">
      <c r="A1" s="5320" t="s">
        <v>2645</v>
      </c>
      <c r="B1" s="5320"/>
      <c r="C1" s="5320"/>
      <c r="D1" s="5320"/>
      <c r="E1" s="5320"/>
      <c r="F1" s="5320"/>
      <c r="G1" s="5320"/>
      <c r="H1" s="5320"/>
      <c r="I1" s="5320"/>
      <c r="J1" s="5320"/>
      <c r="K1" s="5320"/>
      <c r="L1" s="5320"/>
      <c r="M1" s="5320"/>
      <c r="N1" s="5320"/>
    </row>
    <row r="2" spans="1:14" s="3166" customFormat="1">
      <c r="A2" s="5320" t="s">
        <v>2646</v>
      </c>
      <c r="B2" s="5320"/>
      <c r="C2" s="5320"/>
      <c r="D2" s="5320"/>
      <c r="E2" s="5320"/>
      <c r="F2" s="5320"/>
      <c r="G2" s="5320"/>
      <c r="H2" s="5320"/>
      <c r="I2" s="5320"/>
      <c r="J2" s="5320"/>
      <c r="K2" s="5320"/>
      <c r="L2" s="5320"/>
      <c r="M2" s="5320"/>
      <c r="N2" s="5320"/>
    </row>
    <row r="3" spans="1:14" s="3166" customFormat="1">
      <c r="A3" s="3166" t="s">
        <v>2647</v>
      </c>
      <c r="B3" s="3166" t="s">
        <v>169</v>
      </c>
      <c r="N3" s="3166" t="s">
        <v>2648</v>
      </c>
    </row>
    <row r="4" spans="1:14" s="3166" customFormat="1">
      <c r="A4" s="5321" t="s">
        <v>147</v>
      </c>
      <c r="B4" s="5324" t="s">
        <v>148</v>
      </c>
      <c r="C4" s="5321" t="s">
        <v>2649</v>
      </c>
      <c r="D4" s="5327"/>
      <c r="E4" s="5324"/>
      <c r="F4" s="5328" t="s">
        <v>2650</v>
      </c>
      <c r="G4" s="5328"/>
      <c r="H4" s="5328"/>
      <c r="I4" s="5328" t="s">
        <v>2651</v>
      </c>
      <c r="J4" s="5328"/>
      <c r="K4" s="5328"/>
      <c r="L4" s="5328" t="s">
        <v>2652</v>
      </c>
      <c r="M4" s="5328"/>
      <c r="N4" s="5328"/>
    </row>
    <row r="5" spans="1:14" s="3166" customFormat="1">
      <c r="A5" s="5322"/>
      <c r="B5" s="5325"/>
      <c r="C5" s="5322" t="s">
        <v>2558</v>
      </c>
      <c r="D5" s="5329"/>
      <c r="E5" s="5325"/>
      <c r="F5" s="5317" t="s">
        <v>2653</v>
      </c>
      <c r="G5" s="5317"/>
      <c r="H5" s="5317"/>
      <c r="I5" s="5317" t="s">
        <v>2654</v>
      </c>
      <c r="J5" s="5317"/>
      <c r="K5" s="5317"/>
      <c r="L5" s="5317" t="s">
        <v>2655</v>
      </c>
      <c r="M5" s="5317"/>
      <c r="N5" s="5317"/>
    </row>
    <row r="6" spans="1:14" s="3166" customFormat="1">
      <c r="A6" s="5322"/>
      <c r="B6" s="5325"/>
      <c r="C6" s="5323"/>
      <c r="D6" s="5330"/>
      <c r="E6" s="5326"/>
      <c r="F6" s="3167"/>
      <c r="G6" s="3167" t="s">
        <v>2656</v>
      </c>
      <c r="H6" s="3167" t="s">
        <v>2657</v>
      </c>
      <c r="I6" s="3167"/>
      <c r="J6" s="3167" t="s">
        <v>2656</v>
      </c>
      <c r="K6" s="3167" t="s">
        <v>2657</v>
      </c>
      <c r="L6" s="3167"/>
      <c r="M6" s="3167" t="s">
        <v>2656</v>
      </c>
      <c r="N6" s="3167" t="s">
        <v>2657</v>
      </c>
    </row>
    <row r="7" spans="1:14" s="3166" customFormat="1">
      <c r="A7" s="5322"/>
      <c r="B7" s="5325"/>
      <c r="C7" s="3167" t="s">
        <v>567</v>
      </c>
      <c r="D7" s="3167" t="s">
        <v>572</v>
      </c>
      <c r="E7" s="3167" t="s">
        <v>2269</v>
      </c>
      <c r="F7" s="3168" t="s">
        <v>1159</v>
      </c>
      <c r="G7" s="3168" t="s">
        <v>2658</v>
      </c>
      <c r="H7" s="3168" t="s">
        <v>2659</v>
      </c>
      <c r="I7" s="3168" t="s">
        <v>1159</v>
      </c>
      <c r="J7" s="3168" t="s">
        <v>2658</v>
      </c>
      <c r="K7" s="3168" t="s">
        <v>2659</v>
      </c>
      <c r="L7" s="3168" t="s">
        <v>1159</v>
      </c>
      <c r="M7" s="3168" t="s">
        <v>2658</v>
      </c>
      <c r="N7" s="3168" t="s">
        <v>2659</v>
      </c>
    </row>
    <row r="8" spans="1:14" s="3166" customFormat="1">
      <c r="A8" s="5322"/>
      <c r="B8" s="5325"/>
      <c r="C8" s="3168" t="s">
        <v>528</v>
      </c>
      <c r="D8" s="3168" t="s">
        <v>561</v>
      </c>
      <c r="E8" s="3168" t="s">
        <v>2441</v>
      </c>
      <c r="F8" s="3168" t="s">
        <v>2660</v>
      </c>
      <c r="G8" s="3168" t="s">
        <v>2661</v>
      </c>
      <c r="H8" s="3168" t="s">
        <v>2662</v>
      </c>
      <c r="I8" s="3168" t="s">
        <v>2660</v>
      </c>
      <c r="J8" s="3168" t="s">
        <v>2661</v>
      </c>
      <c r="K8" s="3168" t="s">
        <v>2662</v>
      </c>
      <c r="L8" s="3168" t="s">
        <v>2660</v>
      </c>
      <c r="M8" s="3168" t="s">
        <v>2661</v>
      </c>
      <c r="N8" s="3168" t="s">
        <v>2662</v>
      </c>
    </row>
    <row r="9" spans="1:14" s="3166" customFormat="1">
      <c r="A9" s="5323"/>
      <c r="B9" s="5326"/>
      <c r="C9" s="3169" t="s">
        <v>444</v>
      </c>
      <c r="D9" s="3169"/>
      <c r="E9" s="3169"/>
      <c r="F9" s="3169" t="s">
        <v>2663</v>
      </c>
      <c r="G9" s="3169" t="s">
        <v>1246</v>
      </c>
      <c r="H9" s="3169" t="s">
        <v>411</v>
      </c>
      <c r="I9" s="3169" t="s">
        <v>2664</v>
      </c>
      <c r="J9" s="3169" t="s">
        <v>1246</v>
      </c>
      <c r="K9" s="3169" t="s">
        <v>411</v>
      </c>
      <c r="L9" s="3169" t="s">
        <v>2663</v>
      </c>
      <c r="M9" s="3169" t="s">
        <v>1246</v>
      </c>
      <c r="N9" s="3169" t="s">
        <v>411</v>
      </c>
    </row>
    <row r="10" spans="1:14">
      <c r="A10" s="3170" t="s">
        <v>275</v>
      </c>
      <c r="B10" s="3171" t="s">
        <v>56</v>
      </c>
      <c r="C10" s="3172">
        <v>272635</v>
      </c>
      <c r="D10" s="3172">
        <v>238217</v>
      </c>
      <c r="E10" s="3173">
        <f>D10/C10*100</f>
        <v>87.375795477469879</v>
      </c>
      <c r="F10" s="3173">
        <v>41.45</v>
      </c>
      <c r="G10" s="3173">
        <v>3.7450000000000001</v>
      </c>
      <c r="H10" s="3173">
        <v>53.8</v>
      </c>
      <c r="I10" s="3173">
        <v>4.75</v>
      </c>
      <c r="J10" s="3173">
        <v>68.5</v>
      </c>
      <c r="K10" s="3173">
        <v>3.25</v>
      </c>
      <c r="L10" s="3173">
        <v>55.7</v>
      </c>
      <c r="M10" s="3173">
        <v>70.490000000000009</v>
      </c>
      <c r="N10" s="3173">
        <v>49.05</v>
      </c>
    </row>
    <row r="11" spans="1:14">
      <c r="A11" s="3175" t="s">
        <v>642</v>
      </c>
      <c r="B11" s="3176" t="s">
        <v>58</v>
      </c>
      <c r="C11" s="3177">
        <v>109207</v>
      </c>
      <c r="D11" s="3177">
        <v>80612</v>
      </c>
      <c r="E11" s="3178">
        <f t="shared" ref="E11:E30" si="0">D11/C11*100</f>
        <v>73.815781039676949</v>
      </c>
      <c r="F11" s="3178">
        <v>46</v>
      </c>
      <c r="G11" s="3178" t="s">
        <v>1316</v>
      </c>
      <c r="H11" s="3178">
        <v>76.900000000000006</v>
      </c>
      <c r="I11" s="3178">
        <v>4.8499999999999996</v>
      </c>
      <c r="J11" s="3178" t="s">
        <v>1316</v>
      </c>
      <c r="K11" s="3178">
        <v>3.85</v>
      </c>
      <c r="L11" s="3178">
        <v>61.75</v>
      </c>
      <c r="M11" s="3178" t="s">
        <v>1316</v>
      </c>
      <c r="N11" s="3178">
        <v>82.6</v>
      </c>
    </row>
    <row r="12" spans="1:14">
      <c r="A12" s="3175" t="s">
        <v>276</v>
      </c>
      <c r="B12" s="3176" t="s">
        <v>60</v>
      </c>
      <c r="C12" s="3177">
        <v>90897</v>
      </c>
      <c r="D12" s="3177">
        <v>73502</v>
      </c>
      <c r="E12" s="3178">
        <f t="shared" si="0"/>
        <v>80.862954772984807</v>
      </c>
      <c r="F12" s="3178">
        <v>36.020000000000003</v>
      </c>
      <c r="G12" s="3178">
        <v>9.16</v>
      </c>
      <c r="H12" s="3178">
        <v>59.995000000000005</v>
      </c>
      <c r="I12" s="3178">
        <v>6.1</v>
      </c>
      <c r="J12" s="3178">
        <v>34.15</v>
      </c>
      <c r="K12" s="3178">
        <v>4.5</v>
      </c>
      <c r="L12" s="3178">
        <v>61.734999999999999</v>
      </c>
      <c r="M12" s="3178">
        <v>88.050000000000011</v>
      </c>
      <c r="N12" s="3178">
        <v>75.814999999999998</v>
      </c>
    </row>
    <row r="13" spans="1:14">
      <c r="A13" s="3175" t="s">
        <v>277</v>
      </c>
      <c r="B13" s="3176" t="s">
        <v>62</v>
      </c>
      <c r="C13" s="3177">
        <v>86327</v>
      </c>
      <c r="D13" s="3177">
        <v>74922</v>
      </c>
      <c r="E13" s="3178">
        <f t="shared" si="0"/>
        <v>86.788606113962032</v>
      </c>
      <c r="F13" s="3178">
        <v>66.294999999999987</v>
      </c>
      <c r="G13" s="3178">
        <v>14.565000000000001</v>
      </c>
      <c r="H13" s="3178">
        <v>52.55</v>
      </c>
      <c r="I13" s="3178">
        <v>3.1</v>
      </c>
      <c r="J13" s="3178">
        <v>100.905</v>
      </c>
      <c r="K13" s="3178">
        <v>5.0999999999999996</v>
      </c>
      <c r="L13" s="3178">
        <v>52.86</v>
      </c>
      <c r="M13" s="3178">
        <v>88.894999999999996</v>
      </c>
      <c r="N13" s="3178">
        <v>75.5</v>
      </c>
    </row>
    <row r="14" spans="1:14">
      <c r="A14" s="3175" t="s">
        <v>278</v>
      </c>
      <c r="B14" s="3176" t="s">
        <v>64</v>
      </c>
      <c r="C14" s="3177">
        <v>127299</v>
      </c>
      <c r="D14" s="3177">
        <v>109551</v>
      </c>
      <c r="E14" s="3178">
        <f t="shared" si="0"/>
        <v>86.058020879975487</v>
      </c>
      <c r="F14" s="3178">
        <v>44.2</v>
      </c>
      <c r="G14" s="3178">
        <v>2.7</v>
      </c>
      <c r="H14" s="3178">
        <v>67.099999999999994</v>
      </c>
      <c r="I14" s="3178">
        <v>4.0999999999999996</v>
      </c>
      <c r="J14" s="3178">
        <v>136.85000000000002</v>
      </c>
      <c r="K14" s="3178">
        <v>4.3</v>
      </c>
      <c r="L14" s="3178">
        <v>50.900000000000006</v>
      </c>
      <c r="M14" s="3178">
        <v>99.85</v>
      </c>
      <c r="N14" s="3178">
        <v>81.25</v>
      </c>
    </row>
    <row r="15" spans="1:14">
      <c r="A15" s="3175" t="s">
        <v>279</v>
      </c>
      <c r="B15" s="3176" t="s">
        <v>66</v>
      </c>
      <c r="C15" s="3177">
        <v>123069</v>
      </c>
      <c r="D15" s="3177">
        <v>107963</v>
      </c>
      <c r="E15" s="3178">
        <f t="shared" si="0"/>
        <v>87.725584834523715</v>
      </c>
      <c r="F15" s="3178">
        <v>49.349999999999994</v>
      </c>
      <c r="G15" s="3178">
        <v>2.73</v>
      </c>
      <c r="H15" s="3178">
        <v>98.5</v>
      </c>
      <c r="I15" s="3178">
        <v>3.95</v>
      </c>
      <c r="J15" s="3178">
        <v>121.5</v>
      </c>
      <c r="K15" s="3178">
        <v>3.3</v>
      </c>
      <c r="L15" s="3179">
        <v>55.150000000000006</v>
      </c>
      <c r="M15" s="3178">
        <v>93.15</v>
      </c>
      <c r="N15" s="3178">
        <v>91.949999999999989</v>
      </c>
    </row>
    <row r="16" spans="1:14">
      <c r="A16" s="3175" t="s">
        <v>280</v>
      </c>
      <c r="B16" s="3176" t="s">
        <v>68</v>
      </c>
      <c r="C16" s="3177">
        <v>108971</v>
      </c>
      <c r="D16" s="3177">
        <v>96433</v>
      </c>
      <c r="E16" s="3178">
        <f t="shared" si="0"/>
        <v>88.494186526690584</v>
      </c>
      <c r="F16" s="3178">
        <v>34.25</v>
      </c>
      <c r="G16" s="3178">
        <v>6.25</v>
      </c>
      <c r="H16" s="3178">
        <v>68.699999999999989</v>
      </c>
      <c r="I16" s="3178">
        <v>5</v>
      </c>
      <c r="J16" s="3178">
        <v>50.95</v>
      </c>
      <c r="K16" s="3178">
        <v>3.1</v>
      </c>
      <c r="L16" s="3178">
        <v>48.7</v>
      </c>
      <c r="M16" s="3178">
        <v>81.7</v>
      </c>
      <c r="N16" s="3178">
        <v>60.25</v>
      </c>
    </row>
    <row r="17" spans="1:14">
      <c r="A17" s="3175" t="s">
        <v>281</v>
      </c>
      <c r="B17" s="3176" t="s">
        <v>70</v>
      </c>
      <c r="C17" s="3177">
        <v>101634</v>
      </c>
      <c r="D17" s="3177">
        <v>96390</v>
      </c>
      <c r="E17" s="3178">
        <f t="shared" si="0"/>
        <v>94.84030934529784</v>
      </c>
      <c r="F17" s="3178">
        <v>35.15</v>
      </c>
      <c r="G17" s="3178">
        <v>6.99</v>
      </c>
      <c r="H17" s="3178">
        <v>125.85</v>
      </c>
      <c r="I17" s="3178">
        <v>5.0500000000000007</v>
      </c>
      <c r="J17" s="3178">
        <v>52.7</v>
      </c>
      <c r="K17" s="3178">
        <v>2.2999999999999998</v>
      </c>
      <c r="L17" s="3178">
        <v>49.7</v>
      </c>
      <c r="M17" s="3178">
        <v>103.05000000000001</v>
      </c>
      <c r="N17" s="3178">
        <v>81.8</v>
      </c>
    </row>
    <row r="18" spans="1:14">
      <c r="A18" s="3175" t="s">
        <v>282</v>
      </c>
      <c r="B18" s="3176" t="s">
        <v>72</v>
      </c>
      <c r="C18" s="3177">
        <v>22308</v>
      </c>
      <c r="D18" s="3177">
        <v>21003</v>
      </c>
      <c r="E18" s="3178">
        <f t="shared" si="0"/>
        <v>94.150080688542232</v>
      </c>
      <c r="F18" s="3178">
        <v>45.55</v>
      </c>
      <c r="G18" s="3178">
        <v>3.7</v>
      </c>
      <c r="H18" s="3178" t="s">
        <v>1316</v>
      </c>
      <c r="I18" s="3178">
        <v>3.3</v>
      </c>
      <c r="J18" s="3178">
        <v>41.55</v>
      </c>
      <c r="K18" s="3178" t="s">
        <v>1316</v>
      </c>
      <c r="L18" s="3178">
        <v>41.65</v>
      </c>
      <c r="M18" s="3178">
        <v>43.05</v>
      </c>
      <c r="N18" s="3178" t="s">
        <v>1316</v>
      </c>
    </row>
    <row r="19" spans="1:14">
      <c r="A19" s="3175" t="s">
        <v>283</v>
      </c>
      <c r="B19" s="3176" t="s">
        <v>74</v>
      </c>
      <c r="C19" s="3177">
        <v>119510</v>
      </c>
      <c r="D19" s="3177">
        <v>111083</v>
      </c>
      <c r="E19" s="3178">
        <f t="shared" si="0"/>
        <v>92.948707221153043</v>
      </c>
      <c r="F19" s="3178">
        <v>57.7</v>
      </c>
      <c r="G19" s="3178">
        <v>7.0500000000000007</v>
      </c>
      <c r="H19" s="3178">
        <v>92.4</v>
      </c>
      <c r="I19" s="3178">
        <v>3.9</v>
      </c>
      <c r="J19" s="3178">
        <v>42.95</v>
      </c>
      <c r="K19" s="3178">
        <v>2.6</v>
      </c>
      <c r="L19" s="3178">
        <v>61.25</v>
      </c>
      <c r="M19" s="3178">
        <v>85.2</v>
      </c>
      <c r="N19" s="3178">
        <v>68</v>
      </c>
    </row>
    <row r="20" spans="1:14">
      <c r="A20" s="3175" t="s">
        <v>162</v>
      </c>
      <c r="B20" s="3176" t="s">
        <v>76</v>
      </c>
      <c r="C20" s="3177">
        <v>40970</v>
      </c>
      <c r="D20" s="3177">
        <v>38078</v>
      </c>
      <c r="E20" s="3178">
        <f t="shared" si="0"/>
        <v>92.941176470588232</v>
      </c>
      <c r="F20" s="3178">
        <v>51.6</v>
      </c>
      <c r="G20" s="3178">
        <v>2</v>
      </c>
      <c r="H20" s="3178" t="s">
        <v>1316</v>
      </c>
      <c r="I20" s="3178">
        <v>3.2</v>
      </c>
      <c r="J20" s="3178">
        <v>59.050000000000004</v>
      </c>
      <c r="K20" s="3178" t="s">
        <v>1316</v>
      </c>
      <c r="L20" s="3178">
        <v>46.55</v>
      </c>
      <c r="M20" s="3178">
        <v>32.75</v>
      </c>
      <c r="N20" s="3178" t="s">
        <v>1316</v>
      </c>
    </row>
    <row r="21" spans="1:14">
      <c r="A21" s="3175" t="s">
        <v>284</v>
      </c>
      <c r="B21" s="3176" t="s">
        <v>78</v>
      </c>
      <c r="C21" s="3177">
        <v>53931</v>
      </c>
      <c r="D21" s="3177">
        <v>47202</v>
      </c>
      <c r="E21" s="3178">
        <f t="shared" si="0"/>
        <v>87.52294598653836</v>
      </c>
      <c r="F21" s="3178">
        <v>42.15</v>
      </c>
      <c r="G21" s="3178">
        <v>1.8</v>
      </c>
      <c r="H21" s="3178">
        <v>118.30000000000001</v>
      </c>
      <c r="I21" s="3178">
        <v>3.95</v>
      </c>
      <c r="J21" s="3178">
        <v>217.5</v>
      </c>
      <c r="K21" s="3178">
        <v>1.75</v>
      </c>
      <c r="L21" s="3178">
        <v>46.55</v>
      </c>
      <c r="M21" s="3178">
        <v>95.199999999999989</v>
      </c>
      <c r="N21" s="3178">
        <v>58.099999999999994</v>
      </c>
    </row>
    <row r="22" spans="1:14">
      <c r="A22" s="3175" t="s">
        <v>79</v>
      </c>
      <c r="B22" s="3176" t="s">
        <v>80</v>
      </c>
      <c r="C22" s="3177">
        <v>71328</v>
      </c>
      <c r="D22" s="3177">
        <v>65788</v>
      </c>
      <c r="E22" s="3178">
        <f t="shared" si="0"/>
        <v>92.233064154329298</v>
      </c>
      <c r="F22" s="3178">
        <v>52.8</v>
      </c>
      <c r="G22" s="3178">
        <v>3.8449999999999998</v>
      </c>
      <c r="H22" s="3178">
        <v>148.25</v>
      </c>
      <c r="I22" s="3178">
        <v>3.05</v>
      </c>
      <c r="J22" s="3178">
        <v>43.085000000000001</v>
      </c>
      <c r="K22" s="3178">
        <v>1.75</v>
      </c>
      <c r="L22" s="3178">
        <v>45.8</v>
      </c>
      <c r="M22" s="3178">
        <v>47.875</v>
      </c>
      <c r="N22" s="3178">
        <v>73</v>
      </c>
    </row>
    <row r="23" spans="1:14">
      <c r="A23" s="3175" t="s">
        <v>285</v>
      </c>
      <c r="B23" s="3176" t="s">
        <v>82</v>
      </c>
      <c r="C23" s="3177">
        <v>61789</v>
      </c>
      <c r="D23" s="3177">
        <v>55759</v>
      </c>
      <c r="E23" s="3178">
        <f t="shared" si="0"/>
        <v>90.240981404457102</v>
      </c>
      <c r="F23" s="3178">
        <v>49.2</v>
      </c>
      <c r="G23" s="3178">
        <v>1.75</v>
      </c>
      <c r="H23" s="3178" t="s">
        <v>1316</v>
      </c>
      <c r="I23" s="3178">
        <v>3.8</v>
      </c>
      <c r="J23" s="3178">
        <v>37.85</v>
      </c>
      <c r="K23" s="3178" t="s">
        <v>1316</v>
      </c>
      <c r="L23" s="3178">
        <v>50.9</v>
      </c>
      <c r="M23" s="3178">
        <v>20.599999999999998</v>
      </c>
      <c r="N23" s="3178" t="s">
        <v>1316</v>
      </c>
    </row>
    <row r="24" spans="1:14">
      <c r="A24" s="3175" t="s">
        <v>83</v>
      </c>
      <c r="B24" s="3176" t="s">
        <v>84</v>
      </c>
      <c r="C24" s="3177">
        <v>109110</v>
      </c>
      <c r="D24" s="3177">
        <v>93220</v>
      </c>
      <c r="E24" s="3178">
        <f t="shared" si="0"/>
        <v>85.4367152414994</v>
      </c>
      <c r="F24" s="3178">
        <v>63.849999999999994</v>
      </c>
      <c r="G24" s="3178">
        <v>8.0500000000000007</v>
      </c>
      <c r="H24" s="3178" t="s">
        <v>1316</v>
      </c>
      <c r="I24" s="3178">
        <v>3.9</v>
      </c>
      <c r="J24" s="3178">
        <v>33.349999999999994</v>
      </c>
      <c r="K24" s="3178" t="s">
        <v>1316</v>
      </c>
      <c r="L24" s="3178">
        <v>69.75</v>
      </c>
      <c r="M24" s="3178">
        <v>73.599999999999994</v>
      </c>
      <c r="N24" s="3178" t="s">
        <v>1316</v>
      </c>
    </row>
    <row r="25" spans="1:14">
      <c r="A25" s="3175" t="s">
        <v>287</v>
      </c>
      <c r="B25" s="3176" t="s">
        <v>330</v>
      </c>
      <c r="C25" s="3177">
        <v>56554</v>
      </c>
      <c r="D25" s="3177">
        <v>45367</v>
      </c>
      <c r="E25" s="3178">
        <f t="shared" si="0"/>
        <v>80.218905824521698</v>
      </c>
      <c r="F25" s="3178">
        <v>51.7</v>
      </c>
      <c r="G25" s="3178">
        <v>10.95</v>
      </c>
      <c r="H25" s="3178">
        <v>75.900000000000006</v>
      </c>
      <c r="I25" s="3178">
        <v>3.75</v>
      </c>
      <c r="J25" s="3178">
        <v>19.200000000000003</v>
      </c>
      <c r="K25" s="3178">
        <v>3.4000000000000004</v>
      </c>
      <c r="L25" s="3178">
        <v>54.3</v>
      </c>
      <c r="M25" s="3178">
        <v>58.699999999999996</v>
      </c>
      <c r="N25" s="3178">
        <v>72.449999999999989</v>
      </c>
    </row>
    <row r="26" spans="1:14">
      <c r="A26" s="3175" t="s">
        <v>288</v>
      </c>
      <c r="B26" s="3176" t="s">
        <v>2352</v>
      </c>
      <c r="C26" s="3177">
        <v>53913</v>
      </c>
      <c r="D26" s="3177">
        <v>50442</v>
      </c>
      <c r="E26" s="3178">
        <f t="shared" si="0"/>
        <v>93.561849646652945</v>
      </c>
      <c r="F26" s="3178">
        <v>55.5</v>
      </c>
      <c r="G26" s="3178">
        <v>1.45</v>
      </c>
      <c r="H26" s="3178">
        <v>70.349999999999994</v>
      </c>
      <c r="I26" s="3178">
        <v>3.6500000000000004</v>
      </c>
      <c r="J26" s="3178">
        <v>158.35000000000002</v>
      </c>
      <c r="K26" s="3178">
        <v>2.2000000000000002</v>
      </c>
      <c r="L26" s="3178">
        <v>57.400000000000006</v>
      </c>
      <c r="M26" s="3178">
        <v>65.150000000000006</v>
      </c>
      <c r="N26" s="3178">
        <v>44.2</v>
      </c>
    </row>
    <row r="27" spans="1:14">
      <c r="A27" s="3175" t="s">
        <v>91</v>
      </c>
      <c r="B27" s="3176" t="s">
        <v>2665</v>
      </c>
      <c r="C27" s="3177">
        <v>32558</v>
      </c>
      <c r="D27" s="3177">
        <v>30079</v>
      </c>
      <c r="E27" s="3178">
        <f t="shared" si="0"/>
        <v>92.385895939554032</v>
      </c>
      <c r="F27" s="3178">
        <v>100.9</v>
      </c>
      <c r="G27" s="3178">
        <v>4</v>
      </c>
      <c r="H27" s="3178" t="s">
        <v>1316</v>
      </c>
      <c r="I27" s="3178">
        <v>2.2000000000000002</v>
      </c>
      <c r="J27" s="3178">
        <v>30.75</v>
      </c>
      <c r="K27" s="3178" t="s">
        <v>1316</v>
      </c>
      <c r="L27" s="3178">
        <v>62.85</v>
      </c>
      <c r="M27" s="3178">
        <v>34.700000000000003</v>
      </c>
      <c r="N27" s="3178" t="s">
        <v>1316</v>
      </c>
    </row>
    <row r="28" spans="1:14">
      <c r="A28" s="3175" t="s">
        <v>289</v>
      </c>
      <c r="B28" s="3176" t="s">
        <v>90</v>
      </c>
      <c r="C28" s="3177">
        <v>42675</v>
      </c>
      <c r="D28" s="3177">
        <v>38016</v>
      </c>
      <c r="E28" s="3178">
        <f t="shared" si="0"/>
        <v>89.082601054481543</v>
      </c>
      <c r="F28" s="3178">
        <v>49.4</v>
      </c>
      <c r="G28" s="3178">
        <v>7.5</v>
      </c>
      <c r="H28" s="3178">
        <v>69.75</v>
      </c>
      <c r="I28" s="3178">
        <v>3.1</v>
      </c>
      <c r="J28" s="3178">
        <v>28.4</v>
      </c>
      <c r="K28" s="3178">
        <v>3.1</v>
      </c>
      <c r="L28" s="3178">
        <v>42.8</v>
      </c>
      <c r="M28" s="3178">
        <v>60.45</v>
      </c>
      <c r="N28" s="3178">
        <v>59.5</v>
      </c>
    </row>
    <row r="29" spans="1:14">
      <c r="A29" s="3180" t="s">
        <v>93</v>
      </c>
      <c r="B29" s="3181" t="s">
        <v>94</v>
      </c>
      <c r="C29" s="3182">
        <v>14692</v>
      </c>
      <c r="D29" s="3182">
        <v>13591</v>
      </c>
      <c r="E29" s="3183">
        <f t="shared" si="0"/>
        <v>92.506125782738906</v>
      </c>
      <c r="F29" s="3184">
        <v>89.25</v>
      </c>
      <c r="G29" s="3184" t="s">
        <v>1316</v>
      </c>
      <c r="H29" s="3184" t="s">
        <v>1316</v>
      </c>
      <c r="I29" s="3184">
        <v>3.4000000000000004</v>
      </c>
      <c r="J29" s="3184" t="s">
        <v>1316</v>
      </c>
      <c r="K29" s="3184" t="s">
        <v>1316</v>
      </c>
      <c r="L29" s="3184">
        <v>85.4</v>
      </c>
      <c r="M29" s="3184" t="s">
        <v>1316</v>
      </c>
      <c r="N29" s="3184" t="s">
        <v>1316</v>
      </c>
    </row>
    <row r="30" spans="1:14">
      <c r="A30" s="3185" t="s">
        <v>291</v>
      </c>
      <c r="B30" s="3186" t="s">
        <v>96</v>
      </c>
      <c r="C30" s="3187">
        <f>SUM(C10:C29)</f>
        <v>1699377</v>
      </c>
      <c r="D30" s="3187">
        <f>SUM(D10:D29)</f>
        <v>1487218</v>
      </c>
      <c r="E30" s="3183">
        <f t="shared" si="0"/>
        <v>87.515483615466138</v>
      </c>
      <c r="F30" s="3188">
        <v>54.2</v>
      </c>
      <c r="G30" s="3188">
        <v>5.4</v>
      </c>
      <c r="H30" s="3188">
        <v>83.8</v>
      </c>
      <c r="I30" s="3188">
        <v>3.9</v>
      </c>
      <c r="J30" s="3188">
        <v>66</v>
      </c>
      <c r="K30" s="3188">
        <v>3.2</v>
      </c>
      <c r="L30" s="3188">
        <v>56.6</v>
      </c>
      <c r="M30" s="3188">
        <v>71</v>
      </c>
      <c r="N30" s="3188">
        <v>68.8</v>
      </c>
    </row>
    <row r="31" spans="1:14">
      <c r="A31" s="3189"/>
      <c r="F31" s="3179"/>
      <c r="G31" s="3179"/>
      <c r="H31" s="3179"/>
      <c r="I31" s="3179"/>
      <c r="J31" s="3179"/>
      <c r="K31" s="5318" t="s">
        <v>2666</v>
      </c>
      <c r="L31" s="5318"/>
      <c r="M31" s="5318"/>
      <c r="N31" s="5318"/>
    </row>
    <row r="32" spans="1:14">
      <c r="C32" s="3190"/>
      <c r="D32" s="3190"/>
      <c r="K32" s="5319" t="s">
        <v>2667</v>
      </c>
      <c r="L32" s="5319"/>
      <c r="M32" s="5319"/>
      <c r="N32" s="5319"/>
    </row>
    <row r="33" spans="3:14">
      <c r="F33" s="3179"/>
      <c r="G33" s="3179"/>
      <c r="J33" s="3179"/>
      <c r="K33" s="3179"/>
      <c r="L33" s="3179"/>
      <c r="N33" s="3179"/>
    </row>
    <row r="34" spans="3:14">
      <c r="C34" s="3190"/>
      <c r="D34" s="3190"/>
      <c r="K34" s="3179"/>
      <c r="L34" s="3179"/>
      <c r="M34" s="3179"/>
      <c r="N34" s="3179"/>
    </row>
    <row r="35" spans="3:14">
      <c r="F35" s="3179"/>
      <c r="G35" s="3179"/>
      <c r="H35" s="3179"/>
      <c r="I35" s="3179"/>
      <c r="J35" s="3179"/>
      <c r="K35" s="3179"/>
      <c r="L35" s="3179"/>
      <c r="M35" s="3179"/>
      <c r="N35" s="3179"/>
    </row>
  </sheetData>
  <mergeCells count="14">
    <mergeCell ref="I5:K5"/>
    <mergeCell ref="L5:N5"/>
    <mergeCell ref="K31:N31"/>
    <mergeCell ref="K32:N32"/>
    <mergeCell ref="A1:N1"/>
    <mergeCell ref="A2:N2"/>
    <mergeCell ref="A4:A9"/>
    <mergeCell ref="B4:B9"/>
    <mergeCell ref="C4:E4"/>
    <mergeCell ref="F4:H4"/>
    <mergeCell ref="I4:K4"/>
    <mergeCell ref="L4:N4"/>
    <mergeCell ref="C5:E6"/>
    <mergeCell ref="F5:H5"/>
  </mergeCells>
  <printOptions horizontalCentered="1" verticalCentered="1"/>
  <pageMargins left="0.15748031496062992" right="0.15748031496062992" top="0.19685039370078741" bottom="0.19685039370078741" header="0.51181102362204722" footer="0.51181102362204722"/>
  <pageSetup paperSize="9" scale="90"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0CD13-F4B1-4897-8145-2AFCE6A8A407}">
  <dimension ref="A1:I70"/>
  <sheetViews>
    <sheetView showGridLines="0" zoomScale="75" zoomScaleNormal="75" workbookViewId="0">
      <selection activeCell="K33" sqref="K33"/>
    </sheetView>
  </sheetViews>
  <sheetFormatPr defaultColWidth="8.85546875" defaultRowHeight="12.75"/>
  <cols>
    <col min="1" max="1" width="15" style="844" customWidth="1"/>
    <col min="2" max="2" width="23.5703125" style="844" customWidth="1"/>
    <col min="3" max="3" width="14.140625" style="844" customWidth="1"/>
    <col min="4" max="4" width="17" style="844" customWidth="1"/>
    <col min="5" max="5" width="14.5703125" style="844" customWidth="1"/>
    <col min="6" max="6" width="14.85546875" style="844" customWidth="1"/>
    <col min="7" max="7" width="15.7109375" style="844" customWidth="1"/>
    <col min="8" max="10" width="9.140625" style="844" customWidth="1"/>
    <col min="11" max="11" width="19.85546875" style="844" customWidth="1"/>
    <col min="12" max="256" width="8.85546875" style="844"/>
    <col min="257" max="257" width="15" style="844" customWidth="1"/>
    <col min="258" max="258" width="23.5703125" style="844" customWidth="1"/>
    <col min="259" max="259" width="14.140625" style="844" customWidth="1"/>
    <col min="260" max="260" width="17" style="844" customWidth="1"/>
    <col min="261" max="261" width="14.5703125" style="844" customWidth="1"/>
    <col min="262" max="262" width="14.85546875" style="844" customWidth="1"/>
    <col min="263" max="263" width="15.7109375" style="844" customWidth="1"/>
    <col min="264" max="266" width="9.140625" style="844" customWidth="1"/>
    <col min="267" max="267" width="19.85546875" style="844" customWidth="1"/>
    <col min="268" max="512" width="8.85546875" style="844"/>
    <col min="513" max="513" width="15" style="844" customWidth="1"/>
    <col min="514" max="514" width="23.5703125" style="844" customWidth="1"/>
    <col min="515" max="515" width="14.140625" style="844" customWidth="1"/>
    <col min="516" max="516" width="17" style="844" customWidth="1"/>
    <col min="517" max="517" width="14.5703125" style="844" customWidth="1"/>
    <col min="518" max="518" width="14.85546875" style="844" customWidth="1"/>
    <col min="519" max="519" width="15.7109375" style="844" customWidth="1"/>
    <col min="520" max="522" width="9.140625" style="844" customWidth="1"/>
    <col min="523" max="523" width="19.85546875" style="844" customWidth="1"/>
    <col min="524" max="768" width="8.85546875" style="844"/>
    <col min="769" max="769" width="15" style="844" customWidth="1"/>
    <col min="770" max="770" width="23.5703125" style="844" customWidth="1"/>
    <col min="771" max="771" width="14.140625" style="844" customWidth="1"/>
    <col min="772" max="772" width="17" style="844" customWidth="1"/>
    <col min="773" max="773" width="14.5703125" style="844" customWidth="1"/>
    <col min="774" max="774" width="14.85546875" style="844" customWidth="1"/>
    <col min="775" max="775" width="15.7109375" style="844" customWidth="1"/>
    <col min="776" max="778" width="9.140625" style="844" customWidth="1"/>
    <col min="779" max="779" width="19.85546875" style="844" customWidth="1"/>
    <col min="780" max="1024" width="8.85546875" style="844"/>
    <col min="1025" max="1025" width="15" style="844" customWidth="1"/>
    <col min="1026" max="1026" width="23.5703125" style="844" customWidth="1"/>
    <col min="1027" max="1027" width="14.140625" style="844" customWidth="1"/>
    <col min="1028" max="1028" width="17" style="844" customWidth="1"/>
    <col min="1029" max="1029" width="14.5703125" style="844" customWidth="1"/>
    <col min="1030" max="1030" width="14.85546875" style="844" customWidth="1"/>
    <col min="1031" max="1031" width="15.7109375" style="844" customWidth="1"/>
    <col min="1032" max="1034" width="9.140625" style="844" customWidth="1"/>
    <col min="1035" max="1035" width="19.85546875" style="844" customWidth="1"/>
    <col min="1036" max="1280" width="8.85546875" style="844"/>
    <col min="1281" max="1281" width="15" style="844" customWidth="1"/>
    <col min="1282" max="1282" width="23.5703125" style="844" customWidth="1"/>
    <col min="1283" max="1283" width="14.140625" style="844" customWidth="1"/>
    <col min="1284" max="1284" width="17" style="844" customWidth="1"/>
    <col min="1285" max="1285" width="14.5703125" style="844" customWidth="1"/>
    <col min="1286" max="1286" width="14.85546875" style="844" customWidth="1"/>
    <col min="1287" max="1287" width="15.7109375" style="844" customWidth="1"/>
    <col min="1288" max="1290" width="9.140625" style="844" customWidth="1"/>
    <col min="1291" max="1291" width="19.85546875" style="844" customWidth="1"/>
    <col min="1292" max="1536" width="8.85546875" style="844"/>
    <col min="1537" max="1537" width="15" style="844" customWidth="1"/>
    <col min="1538" max="1538" width="23.5703125" style="844" customWidth="1"/>
    <col min="1539" max="1539" width="14.140625" style="844" customWidth="1"/>
    <col min="1540" max="1540" width="17" style="844" customWidth="1"/>
    <col min="1541" max="1541" width="14.5703125" style="844" customWidth="1"/>
    <col min="1542" max="1542" width="14.85546875" style="844" customWidth="1"/>
    <col min="1543" max="1543" width="15.7109375" style="844" customWidth="1"/>
    <col min="1544" max="1546" width="9.140625" style="844" customWidth="1"/>
    <col min="1547" max="1547" width="19.85546875" style="844" customWidth="1"/>
    <col min="1548" max="1792" width="8.85546875" style="844"/>
    <col min="1793" max="1793" width="15" style="844" customWidth="1"/>
    <col min="1794" max="1794" width="23.5703125" style="844" customWidth="1"/>
    <col min="1795" max="1795" width="14.140625" style="844" customWidth="1"/>
    <col min="1796" max="1796" width="17" style="844" customWidth="1"/>
    <col min="1797" max="1797" width="14.5703125" style="844" customWidth="1"/>
    <col min="1798" max="1798" width="14.85546875" style="844" customWidth="1"/>
    <col min="1799" max="1799" width="15.7109375" style="844" customWidth="1"/>
    <col min="1800" max="1802" width="9.140625" style="844" customWidth="1"/>
    <col min="1803" max="1803" width="19.85546875" style="844" customWidth="1"/>
    <col min="1804" max="2048" width="8.85546875" style="844"/>
    <col min="2049" max="2049" width="15" style="844" customWidth="1"/>
    <col min="2050" max="2050" width="23.5703125" style="844" customWidth="1"/>
    <col min="2051" max="2051" width="14.140625" style="844" customWidth="1"/>
    <col min="2052" max="2052" width="17" style="844" customWidth="1"/>
    <col min="2053" max="2053" width="14.5703125" style="844" customWidth="1"/>
    <col min="2054" max="2054" width="14.85546875" style="844" customWidth="1"/>
    <col min="2055" max="2055" width="15.7109375" style="844" customWidth="1"/>
    <col min="2056" max="2058" width="9.140625" style="844" customWidth="1"/>
    <col min="2059" max="2059" width="19.85546875" style="844" customWidth="1"/>
    <col min="2060" max="2304" width="8.85546875" style="844"/>
    <col min="2305" max="2305" width="15" style="844" customWidth="1"/>
    <col min="2306" max="2306" width="23.5703125" style="844" customWidth="1"/>
    <col min="2307" max="2307" width="14.140625" style="844" customWidth="1"/>
    <col min="2308" max="2308" width="17" style="844" customWidth="1"/>
    <col min="2309" max="2309" width="14.5703125" style="844" customWidth="1"/>
    <col min="2310" max="2310" width="14.85546875" style="844" customWidth="1"/>
    <col min="2311" max="2311" width="15.7109375" style="844" customWidth="1"/>
    <col min="2312" max="2314" width="9.140625" style="844" customWidth="1"/>
    <col min="2315" max="2315" width="19.85546875" style="844" customWidth="1"/>
    <col min="2316" max="2560" width="8.85546875" style="844"/>
    <col min="2561" max="2561" width="15" style="844" customWidth="1"/>
    <col min="2562" max="2562" width="23.5703125" style="844" customWidth="1"/>
    <col min="2563" max="2563" width="14.140625" style="844" customWidth="1"/>
    <col min="2564" max="2564" width="17" style="844" customWidth="1"/>
    <col min="2565" max="2565" width="14.5703125" style="844" customWidth="1"/>
    <col min="2566" max="2566" width="14.85546875" style="844" customWidth="1"/>
    <col min="2567" max="2567" width="15.7109375" style="844" customWidth="1"/>
    <col min="2568" max="2570" width="9.140625" style="844" customWidth="1"/>
    <col min="2571" max="2571" width="19.85546875" style="844" customWidth="1"/>
    <col min="2572" max="2816" width="8.85546875" style="844"/>
    <col min="2817" max="2817" width="15" style="844" customWidth="1"/>
    <col min="2818" max="2818" width="23.5703125" style="844" customWidth="1"/>
    <col min="2819" max="2819" width="14.140625" style="844" customWidth="1"/>
    <col min="2820" max="2820" width="17" style="844" customWidth="1"/>
    <col min="2821" max="2821" width="14.5703125" style="844" customWidth="1"/>
    <col min="2822" max="2822" width="14.85546875" style="844" customWidth="1"/>
    <col min="2823" max="2823" width="15.7109375" style="844" customWidth="1"/>
    <col min="2824" max="2826" width="9.140625" style="844" customWidth="1"/>
    <col min="2827" max="2827" width="19.85546875" style="844" customWidth="1"/>
    <col min="2828" max="3072" width="8.85546875" style="844"/>
    <col min="3073" max="3073" width="15" style="844" customWidth="1"/>
    <col min="3074" max="3074" width="23.5703125" style="844" customWidth="1"/>
    <col min="3075" max="3075" width="14.140625" style="844" customWidth="1"/>
    <col min="3076" max="3076" width="17" style="844" customWidth="1"/>
    <col min="3077" max="3077" width="14.5703125" style="844" customWidth="1"/>
    <col min="3078" max="3078" width="14.85546875" style="844" customWidth="1"/>
    <col min="3079" max="3079" width="15.7109375" style="844" customWidth="1"/>
    <col min="3080" max="3082" width="9.140625" style="844" customWidth="1"/>
    <col min="3083" max="3083" width="19.85546875" style="844" customWidth="1"/>
    <col min="3084" max="3328" width="8.85546875" style="844"/>
    <col min="3329" max="3329" width="15" style="844" customWidth="1"/>
    <col min="3330" max="3330" width="23.5703125" style="844" customWidth="1"/>
    <col min="3331" max="3331" width="14.140625" style="844" customWidth="1"/>
    <col min="3332" max="3332" width="17" style="844" customWidth="1"/>
    <col min="3333" max="3333" width="14.5703125" style="844" customWidth="1"/>
    <col min="3334" max="3334" width="14.85546875" style="844" customWidth="1"/>
    <col min="3335" max="3335" width="15.7109375" style="844" customWidth="1"/>
    <col min="3336" max="3338" width="9.140625" style="844" customWidth="1"/>
    <col min="3339" max="3339" width="19.85546875" style="844" customWidth="1"/>
    <col min="3340" max="3584" width="8.85546875" style="844"/>
    <col min="3585" max="3585" width="15" style="844" customWidth="1"/>
    <col min="3586" max="3586" width="23.5703125" style="844" customWidth="1"/>
    <col min="3587" max="3587" width="14.140625" style="844" customWidth="1"/>
    <col min="3588" max="3588" width="17" style="844" customWidth="1"/>
    <col min="3589" max="3589" width="14.5703125" style="844" customWidth="1"/>
    <col min="3590" max="3590" width="14.85546875" style="844" customWidth="1"/>
    <col min="3591" max="3591" width="15.7109375" style="844" customWidth="1"/>
    <col min="3592" max="3594" width="9.140625" style="844" customWidth="1"/>
    <col min="3595" max="3595" width="19.85546875" style="844" customWidth="1"/>
    <col min="3596" max="3840" width="8.85546875" style="844"/>
    <col min="3841" max="3841" width="15" style="844" customWidth="1"/>
    <col min="3842" max="3842" width="23.5703125" style="844" customWidth="1"/>
    <col min="3843" max="3843" width="14.140625" style="844" customWidth="1"/>
    <col min="3844" max="3844" width="17" style="844" customWidth="1"/>
    <col min="3845" max="3845" width="14.5703125" style="844" customWidth="1"/>
    <col min="3846" max="3846" width="14.85546875" style="844" customWidth="1"/>
    <col min="3847" max="3847" width="15.7109375" style="844" customWidth="1"/>
    <col min="3848" max="3850" width="9.140625" style="844" customWidth="1"/>
    <col min="3851" max="3851" width="19.85546875" style="844" customWidth="1"/>
    <col min="3852" max="4096" width="8.85546875" style="844"/>
    <col min="4097" max="4097" width="15" style="844" customWidth="1"/>
    <col min="4098" max="4098" width="23.5703125" style="844" customWidth="1"/>
    <col min="4099" max="4099" width="14.140625" style="844" customWidth="1"/>
    <col min="4100" max="4100" width="17" style="844" customWidth="1"/>
    <col min="4101" max="4101" width="14.5703125" style="844" customWidth="1"/>
    <col min="4102" max="4102" width="14.85546875" style="844" customWidth="1"/>
    <col min="4103" max="4103" width="15.7109375" style="844" customWidth="1"/>
    <col min="4104" max="4106" width="9.140625" style="844" customWidth="1"/>
    <col min="4107" max="4107" width="19.85546875" style="844" customWidth="1"/>
    <col min="4108" max="4352" width="8.85546875" style="844"/>
    <col min="4353" max="4353" width="15" style="844" customWidth="1"/>
    <col min="4354" max="4354" width="23.5703125" style="844" customWidth="1"/>
    <col min="4355" max="4355" width="14.140625" style="844" customWidth="1"/>
    <col min="4356" max="4356" width="17" style="844" customWidth="1"/>
    <col min="4357" max="4357" width="14.5703125" style="844" customWidth="1"/>
    <col min="4358" max="4358" width="14.85546875" style="844" customWidth="1"/>
    <col min="4359" max="4359" width="15.7109375" style="844" customWidth="1"/>
    <col min="4360" max="4362" width="9.140625" style="844" customWidth="1"/>
    <col min="4363" max="4363" width="19.85546875" style="844" customWidth="1"/>
    <col min="4364" max="4608" width="8.85546875" style="844"/>
    <col min="4609" max="4609" width="15" style="844" customWidth="1"/>
    <col min="4610" max="4610" width="23.5703125" style="844" customWidth="1"/>
    <col min="4611" max="4611" width="14.140625" style="844" customWidth="1"/>
    <col min="4612" max="4612" width="17" style="844" customWidth="1"/>
    <col min="4613" max="4613" width="14.5703125" style="844" customWidth="1"/>
    <col min="4614" max="4614" width="14.85546875" style="844" customWidth="1"/>
    <col min="4615" max="4615" width="15.7109375" style="844" customWidth="1"/>
    <col min="4616" max="4618" width="9.140625" style="844" customWidth="1"/>
    <col min="4619" max="4619" width="19.85546875" style="844" customWidth="1"/>
    <col min="4620" max="4864" width="8.85546875" style="844"/>
    <col min="4865" max="4865" width="15" style="844" customWidth="1"/>
    <col min="4866" max="4866" width="23.5703125" style="844" customWidth="1"/>
    <col min="4867" max="4867" width="14.140625" style="844" customWidth="1"/>
    <col min="4868" max="4868" width="17" style="844" customWidth="1"/>
    <col min="4869" max="4869" width="14.5703125" style="844" customWidth="1"/>
    <col min="4870" max="4870" width="14.85546875" style="844" customWidth="1"/>
    <col min="4871" max="4871" width="15.7109375" style="844" customWidth="1"/>
    <col min="4872" max="4874" width="9.140625" style="844" customWidth="1"/>
    <col min="4875" max="4875" width="19.85546875" style="844" customWidth="1"/>
    <col min="4876" max="5120" width="8.85546875" style="844"/>
    <col min="5121" max="5121" width="15" style="844" customWidth="1"/>
    <col min="5122" max="5122" width="23.5703125" style="844" customWidth="1"/>
    <col min="5123" max="5123" width="14.140625" style="844" customWidth="1"/>
    <col min="5124" max="5124" width="17" style="844" customWidth="1"/>
    <col min="5125" max="5125" width="14.5703125" style="844" customWidth="1"/>
    <col min="5126" max="5126" width="14.85546875" style="844" customWidth="1"/>
    <col min="5127" max="5127" width="15.7109375" style="844" customWidth="1"/>
    <col min="5128" max="5130" width="9.140625" style="844" customWidth="1"/>
    <col min="5131" max="5131" width="19.85546875" style="844" customWidth="1"/>
    <col min="5132" max="5376" width="8.85546875" style="844"/>
    <col min="5377" max="5377" width="15" style="844" customWidth="1"/>
    <col min="5378" max="5378" width="23.5703125" style="844" customWidth="1"/>
    <col min="5379" max="5379" width="14.140625" style="844" customWidth="1"/>
    <col min="5380" max="5380" width="17" style="844" customWidth="1"/>
    <col min="5381" max="5381" width="14.5703125" style="844" customWidth="1"/>
    <col min="5382" max="5382" width="14.85546875" style="844" customWidth="1"/>
    <col min="5383" max="5383" width="15.7109375" style="844" customWidth="1"/>
    <col min="5384" max="5386" width="9.140625" style="844" customWidth="1"/>
    <col min="5387" max="5387" width="19.85546875" style="844" customWidth="1"/>
    <col min="5388" max="5632" width="8.85546875" style="844"/>
    <col min="5633" max="5633" width="15" style="844" customWidth="1"/>
    <col min="5634" max="5634" width="23.5703125" style="844" customWidth="1"/>
    <col min="5635" max="5635" width="14.140625" style="844" customWidth="1"/>
    <col min="5636" max="5636" width="17" style="844" customWidth="1"/>
    <col min="5637" max="5637" width="14.5703125" style="844" customWidth="1"/>
    <col min="5638" max="5638" width="14.85546875" style="844" customWidth="1"/>
    <col min="5639" max="5639" width="15.7109375" style="844" customWidth="1"/>
    <col min="5640" max="5642" width="9.140625" style="844" customWidth="1"/>
    <col min="5643" max="5643" width="19.85546875" style="844" customWidth="1"/>
    <col min="5644" max="5888" width="8.85546875" style="844"/>
    <col min="5889" max="5889" width="15" style="844" customWidth="1"/>
    <col min="5890" max="5890" width="23.5703125" style="844" customWidth="1"/>
    <col min="5891" max="5891" width="14.140625" style="844" customWidth="1"/>
    <col min="5892" max="5892" width="17" style="844" customWidth="1"/>
    <col min="5893" max="5893" width="14.5703125" style="844" customWidth="1"/>
    <col min="5894" max="5894" width="14.85546875" style="844" customWidth="1"/>
    <col min="5895" max="5895" width="15.7109375" style="844" customWidth="1"/>
    <col min="5896" max="5898" width="9.140625" style="844" customWidth="1"/>
    <col min="5899" max="5899" width="19.85546875" style="844" customWidth="1"/>
    <col min="5900" max="6144" width="8.85546875" style="844"/>
    <col min="6145" max="6145" width="15" style="844" customWidth="1"/>
    <col min="6146" max="6146" width="23.5703125" style="844" customWidth="1"/>
    <col min="6147" max="6147" width="14.140625" style="844" customWidth="1"/>
    <col min="6148" max="6148" width="17" style="844" customWidth="1"/>
    <col min="6149" max="6149" width="14.5703125" style="844" customWidth="1"/>
    <col min="6150" max="6150" width="14.85546875" style="844" customWidth="1"/>
    <col min="6151" max="6151" width="15.7109375" style="844" customWidth="1"/>
    <col min="6152" max="6154" width="9.140625" style="844" customWidth="1"/>
    <col min="6155" max="6155" width="19.85546875" style="844" customWidth="1"/>
    <col min="6156" max="6400" width="8.85546875" style="844"/>
    <col min="6401" max="6401" width="15" style="844" customWidth="1"/>
    <col min="6402" max="6402" width="23.5703125" style="844" customWidth="1"/>
    <col min="6403" max="6403" width="14.140625" style="844" customWidth="1"/>
    <col min="6404" max="6404" width="17" style="844" customWidth="1"/>
    <col min="6405" max="6405" width="14.5703125" style="844" customWidth="1"/>
    <col min="6406" max="6406" width="14.85546875" style="844" customWidth="1"/>
    <col min="6407" max="6407" width="15.7109375" style="844" customWidth="1"/>
    <col min="6408" max="6410" width="9.140625" style="844" customWidth="1"/>
    <col min="6411" max="6411" width="19.85546875" style="844" customWidth="1"/>
    <col min="6412" max="6656" width="8.85546875" style="844"/>
    <col min="6657" max="6657" width="15" style="844" customWidth="1"/>
    <col min="6658" max="6658" width="23.5703125" style="844" customWidth="1"/>
    <col min="6659" max="6659" width="14.140625" style="844" customWidth="1"/>
    <col min="6660" max="6660" width="17" style="844" customWidth="1"/>
    <col min="6661" max="6661" width="14.5703125" style="844" customWidth="1"/>
    <col min="6662" max="6662" width="14.85546875" style="844" customWidth="1"/>
    <col min="6663" max="6663" width="15.7109375" style="844" customWidth="1"/>
    <col min="6664" max="6666" width="9.140625" style="844" customWidth="1"/>
    <col min="6667" max="6667" width="19.85546875" style="844" customWidth="1"/>
    <col min="6668" max="6912" width="8.85546875" style="844"/>
    <col min="6913" max="6913" width="15" style="844" customWidth="1"/>
    <col min="6914" max="6914" width="23.5703125" style="844" customWidth="1"/>
    <col min="6915" max="6915" width="14.140625" style="844" customWidth="1"/>
    <col min="6916" max="6916" width="17" style="844" customWidth="1"/>
    <col min="6917" max="6917" width="14.5703125" style="844" customWidth="1"/>
    <col min="6918" max="6918" width="14.85546875" style="844" customWidth="1"/>
    <col min="6919" max="6919" width="15.7109375" style="844" customWidth="1"/>
    <col min="6920" max="6922" width="9.140625" style="844" customWidth="1"/>
    <col min="6923" max="6923" width="19.85546875" style="844" customWidth="1"/>
    <col min="6924" max="7168" width="8.85546875" style="844"/>
    <col min="7169" max="7169" width="15" style="844" customWidth="1"/>
    <col min="7170" max="7170" width="23.5703125" style="844" customWidth="1"/>
    <col min="7171" max="7171" width="14.140625" style="844" customWidth="1"/>
    <col min="7172" max="7172" width="17" style="844" customWidth="1"/>
    <col min="7173" max="7173" width="14.5703125" style="844" customWidth="1"/>
    <col min="7174" max="7174" width="14.85546875" style="844" customWidth="1"/>
    <col min="7175" max="7175" width="15.7109375" style="844" customWidth="1"/>
    <col min="7176" max="7178" width="9.140625" style="844" customWidth="1"/>
    <col min="7179" max="7179" width="19.85546875" style="844" customWidth="1"/>
    <col min="7180" max="7424" width="8.85546875" style="844"/>
    <col min="7425" max="7425" width="15" style="844" customWidth="1"/>
    <col min="7426" max="7426" width="23.5703125" style="844" customWidth="1"/>
    <col min="7427" max="7427" width="14.140625" style="844" customWidth="1"/>
    <col min="7428" max="7428" width="17" style="844" customWidth="1"/>
    <col min="7429" max="7429" width="14.5703125" style="844" customWidth="1"/>
    <col min="7430" max="7430" width="14.85546875" style="844" customWidth="1"/>
    <col min="7431" max="7431" width="15.7109375" style="844" customWidth="1"/>
    <col min="7432" max="7434" width="9.140625" style="844" customWidth="1"/>
    <col min="7435" max="7435" width="19.85546875" style="844" customWidth="1"/>
    <col min="7436" max="7680" width="8.85546875" style="844"/>
    <col min="7681" max="7681" width="15" style="844" customWidth="1"/>
    <col min="7682" max="7682" width="23.5703125" style="844" customWidth="1"/>
    <col min="7683" max="7683" width="14.140625" style="844" customWidth="1"/>
    <col min="7684" max="7684" width="17" style="844" customWidth="1"/>
    <col min="7685" max="7685" width="14.5703125" style="844" customWidth="1"/>
    <col min="7686" max="7686" width="14.85546875" style="844" customWidth="1"/>
    <col min="7687" max="7687" width="15.7109375" style="844" customWidth="1"/>
    <col min="7688" max="7690" width="9.140625" style="844" customWidth="1"/>
    <col min="7691" max="7691" width="19.85546875" style="844" customWidth="1"/>
    <col min="7692" max="7936" width="8.85546875" style="844"/>
    <col min="7937" max="7937" width="15" style="844" customWidth="1"/>
    <col min="7938" max="7938" width="23.5703125" style="844" customWidth="1"/>
    <col min="7939" max="7939" width="14.140625" style="844" customWidth="1"/>
    <col min="7940" max="7940" width="17" style="844" customWidth="1"/>
    <col min="7941" max="7941" width="14.5703125" style="844" customWidth="1"/>
    <col min="7942" max="7942" width="14.85546875" style="844" customWidth="1"/>
    <col min="7943" max="7943" width="15.7109375" style="844" customWidth="1"/>
    <col min="7944" max="7946" width="9.140625" style="844" customWidth="1"/>
    <col min="7947" max="7947" width="19.85546875" style="844" customWidth="1"/>
    <col min="7948" max="8192" width="8.85546875" style="844"/>
    <col min="8193" max="8193" width="15" style="844" customWidth="1"/>
    <col min="8194" max="8194" width="23.5703125" style="844" customWidth="1"/>
    <col min="8195" max="8195" width="14.140625" style="844" customWidth="1"/>
    <col min="8196" max="8196" width="17" style="844" customWidth="1"/>
    <col min="8197" max="8197" width="14.5703125" style="844" customWidth="1"/>
    <col min="8198" max="8198" width="14.85546875" style="844" customWidth="1"/>
    <col min="8199" max="8199" width="15.7109375" style="844" customWidth="1"/>
    <col min="8200" max="8202" width="9.140625" style="844" customWidth="1"/>
    <col min="8203" max="8203" width="19.85546875" style="844" customWidth="1"/>
    <col min="8204" max="8448" width="8.85546875" style="844"/>
    <col min="8449" max="8449" width="15" style="844" customWidth="1"/>
    <col min="8450" max="8450" width="23.5703125" style="844" customWidth="1"/>
    <col min="8451" max="8451" width="14.140625" style="844" customWidth="1"/>
    <col min="8452" max="8452" width="17" style="844" customWidth="1"/>
    <col min="8453" max="8453" width="14.5703125" style="844" customWidth="1"/>
    <col min="8454" max="8454" width="14.85546875" style="844" customWidth="1"/>
    <col min="8455" max="8455" width="15.7109375" style="844" customWidth="1"/>
    <col min="8456" max="8458" width="9.140625" style="844" customWidth="1"/>
    <col min="8459" max="8459" width="19.85546875" style="844" customWidth="1"/>
    <col min="8460" max="8704" width="8.85546875" style="844"/>
    <col min="8705" max="8705" width="15" style="844" customWidth="1"/>
    <col min="8706" max="8706" width="23.5703125" style="844" customWidth="1"/>
    <col min="8707" max="8707" width="14.140625" style="844" customWidth="1"/>
    <col min="8708" max="8708" width="17" style="844" customWidth="1"/>
    <col min="8709" max="8709" width="14.5703125" style="844" customWidth="1"/>
    <col min="8710" max="8710" width="14.85546875" style="844" customWidth="1"/>
    <col min="8711" max="8711" width="15.7109375" style="844" customWidth="1"/>
    <col min="8712" max="8714" width="9.140625" style="844" customWidth="1"/>
    <col min="8715" max="8715" width="19.85546875" style="844" customWidth="1"/>
    <col min="8716" max="8960" width="8.85546875" style="844"/>
    <col min="8961" max="8961" width="15" style="844" customWidth="1"/>
    <col min="8962" max="8962" width="23.5703125" style="844" customWidth="1"/>
    <col min="8963" max="8963" width="14.140625" style="844" customWidth="1"/>
    <col min="8964" max="8964" width="17" style="844" customWidth="1"/>
    <col min="8965" max="8965" width="14.5703125" style="844" customWidth="1"/>
    <col min="8966" max="8966" width="14.85546875" style="844" customWidth="1"/>
    <col min="8967" max="8967" width="15.7109375" style="844" customWidth="1"/>
    <col min="8968" max="8970" width="9.140625" style="844" customWidth="1"/>
    <col min="8971" max="8971" width="19.85546875" style="844" customWidth="1"/>
    <col min="8972" max="9216" width="8.85546875" style="844"/>
    <col min="9217" max="9217" width="15" style="844" customWidth="1"/>
    <col min="9218" max="9218" width="23.5703125" style="844" customWidth="1"/>
    <col min="9219" max="9219" width="14.140625" style="844" customWidth="1"/>
    <col min="9220" max="9220" width="17" style="844" customWidth="1"/>
    <col min="9221" max="9221" width="14.5703125" style="844" customWidth="1"/>
    <col min="9222" max="9222" width="14.85546875" style="844" customWidth="1"/>
    <col min="9223" max="9223" width="15.7109375" style="844" customWidth="1"/>
    <col min="9224" max="9226" width="9.140625" style="844" customWidth="1"/>
    <col min="9227" max="9227" width="19.85546875" style="844" customWidth="1"/>
    <col min="9228" max="9472" width="8.85546875" style="844"/>
    <col min="9473" max="9473" width="15" style="844" customWidth="1"/>
    <col min="9474" max="9474" width="23.5703125" style="844" customWidth="1"/>
    <col min="9475" max="9475" width="14.140625" style="844" customWidth="1"/>
    <col min="9476" max="9476" width="17" style="844" customWidth="1"/>
    <col min="9477" max="9477" width="14.5703125" style="844" customWidth="1"/>
    <col min="9478" max="9478" width="14.85546875" style="844" customWidth="1"/>
    <col min="9479" max="9479" width="15.7109375" style="844" customWidth="1"/>
    <col min="9480" max="9482" width="9.140625" style="844" customWidth="1"/>
    <col min="9483" max="9483" width="19.85546875" style="844" customWidth="1"/>
    <col min="9484" max="9728" width="8.85546875" style="844"/>
    <col min="9729" max="9729" width="15" style="844" customWidth="1"/>
    <col min="9730" max="9730" width="23.5703125" style="844" customWidth="1"/>
    <col min="9731" max="9731" width="14.140625" style="844" customWidth="1"/>
    <col min="9732" max="9732" width="17" style="844" customWidth="1"/>
    <col min="9733" max="9733" width="14.5703125" style="844" customWidth="1"/>
    <col min="9734" max="9734" width="14.85546875" style="844" customWidth="1"/>
    <col min="9735" max="9735" width="15.7109375" style="844" customWidth="1"/>
    <col min="9736" max="9738" width="9.140625" style="844" customWidth="1"/>
    <col min="9739" max="9739" width="19.85546875" style="844" customWidth="1"/>
    <col min="9740" max="9984" width="8.85546875" style="844"/>
    <col min="9985" max="9985" width="15" style="844" customWidth="1"/>
    <col min="9986" max="9986" width="23.5703125" style="844" customWidth="1"/>
    <col min="9987" max="9987" width="14.140625" style="844" customWidth="1"/>
    <col min="9988" max="9988" width="17" style="844" customWidth="1"/>
    <col min="9989" max="9989" width="14.5703125" style="844" customWidth="1"/>
    <col min="9990" max="9990" width="14.85546875" style="844" customWidth="1"/>
    <col min="9991" max="9991" width="15.7109375" style="844" customWidth="1"/>
    <col min="9992" max="9994" width="9.140625" style="844" customWidth="1"/>
    <col min="9995" max="9995" width="19.85546875" style="844" customWidth="1"/>
    <col min="9996" max="10240" width="8.85546875" style="844"/>
    <col min="10241" max="10241" width="15" style="844" customWidth="1"/>
    <col min="10242" max="10242" width="23.5703125" style="844" customWidth="1"/>
    <col min="10243" max="10243" width="14.140625" style="844" customWidth="1"/>
    <col min="10244" max="10244" width="17" style="844" customWidth="1"/>
    <col min="10245" max="10245" width="14.5703125" style="844" customWidth="1"/>
    <col min="10246" max="10246" width="14.85546875" style="844" customWidth="1"/>
    <col min="10247" max="10247" width="15.7109375" style="844" customWidth="1"/>
    <col min="10248" max="10250" width="9.140625" style="844" customWidth="1"/>
    <col min="10251" max="10251" width="19.85546875" style="844" customWidth="1"/>
    <col min="10252" max="10496" width="8.85546875" style="844"/>
    <col min="10497" max="10497" width="15" style="844" customWidth="1"/>
    <col min="10498" max="10498" width="23.5703125" style="844" customWidth="1"/>
    <col min="10499" max="10499" width="14.140625" style="844" customWidth="1"/>
    <col min="10500" max="10500" width="17" style="844" customWidth="1"/>
    <col min="10501" max="10501" width="14.5703125" style="844" customWidth="1"/>
    <col min="10502" max="10502" width="14.85546875" style="844" customWidth="1"/>
    <col min="10503" max="10503" width="15.7109375" style="844" customWidth="1"/>
    <col min="10504" max="10506" width="9.140625" style="844" customWidth="1"/>
    <col min="10507" max="10507" width="19.85546875" style="844" customWidth="1"/>
    <col min="10508" max="10752" width="8.85546875" style="844"/>
    <col min="10753" max="10753" width="15" style="844" customWidth="1"/>
    <col min="10754" max="10754" width="23.5703125" style="844" customWidth="1"/>
    <col min="10755" max="10755" width="14.140625" style="844" customWidth="1"/>
    <col min="10756" max="10756" width="17" style="844" customWidth="1"/>
    <col min="10757" max="10757" width="14.5703125" style="844" customWidth="1"/>
    <col min="10758" max="10758" width="14.85546875" style="844" customWidth="1"/>
    <col min="10759" max="10759" width="15.7109375" style="844" customWidth="1"/>
    <col min="10760" max="10762" width="9.140625" style="844" customWidth="1"/>
    <col min="10763" max="10763" width="19.85546875" style="844" customWidth="1"/>
    <col min="10764" max="11008" width="8.85546875" style="844"/>
    <col min="11009" max="11009" width="15" style="844" customWidth="1"/>
    <col min="11010" max="11010" width="23.5703125" style="844" customWidth="1"/>
    <col min="11011" max="11011" width="14.140625" style="844" customWidth="1"/>
    <col min="11012" max="11012" width="17" style="844" customWidth="1"/>
    <col min="11013" max="11013" width="14.5703125" style="844" customWidth="1"/>
    <col min="11014" max="11014" width="14.85546875" style="844" customWidth="1"/>
    <col min="11015" max="11015" width="15.7109375" style="844" customWidth="1"/>
    <col min="11016" max="11018" width="9.140625" style="844" customWidth="1"/>
    <col min="11019" max="11019" width="19.85546875" style="844" customWidth="1"/>
    <col min="11020" max="11264" width="8.85546875" style="844"/>
    <col min="11265" max="11265" width="15" style="844" customWidth="1"/>
    <col min="11266" max="11266" width="23.5703125" style="844" customWidth="1"/>
    <col min="11267" max="11267" width="14.140625" style="844" customWidth="1"/>
    <col min="11268" max="11268" width="17" style="844" customWidth="1"/>
    <col min="11269" max="11269" width="14.5703125" style="844" customWidth="1"/>
    <col min="11270" max="11270" width="14.85546875" style="844" customWidth="1"/>
    <col min="11271" max="11271" width="15.7109375" style="844" customWidth="1"/>
    <col min="11272" max="11274" width="9.140625" style="844" customWidth="1"/>
    <col min="11275" max="11275" width="19.85546875" style="844" customWidth="1"/>
    <col min="11276" max="11520" width="8.85546875" style="844"/>
    <col min="11521" max="11521" width="15" style="844" customWidth="1"/>
    <col min="11522" max="11522" width="23.5703125" style="844" customWidth="1"/>
    <col min="11523" max="11523" width="14.140625" style="844" customWidth="1"/>
    <col min="11524" max="11524" width="17" style="844" customWidth="1"/>
    <col min="11525" max="11525" width="14.5703125" style="844" customWidth="1"/>
    <col min="11526" max="11526" width="14.85546875" style="844" customWidth="1"/>
    <col min="11527" max="11527" width="15.7109375" style="844" customWidth="1"/>
    <col min="11528" max="11530" width="9.140625" style="844" customWidth="1"/>
    <col min="11531" max="11531" width="19.85546875" style="844" customWidth="1"/>
    <col min="11532" max="11776" width="8.85546875" style="844"/>
    <col min="11777" max="11777" width="15" style="844" customWidth="1"/>
    <col min="11778" max="11778" width="23.5703125" style="844" customWidth="1"/>
    <col min="11779" max="11779" width="14.140625" style="844" customWidth="1"/>
    <col min="11780" max="11780" width="17" style="844" customWidth="1"/>
    <col min="11781" max="11781" width="14.5703125" style="844" customWidth="1"/>
    <col min="11782" max="11782" width="14.85546875" style="844" customWidth="1"/>
    <col min="11783" max="11783" width="15.7109375" style="844" customWidth="1"/>
    <col min="11784" max="11786" width="9.140625" style="844" customWidth="1"/>
    <col min="11787" max="11787" width="19.85546875" style="844" customWidth="1"/>
    <col min="11788" max="12032" width="8.85546875" style="844"/>
    <col min="12033" max="12033" width="15" style="844" customWidth="1"/>
    <col min="12034" max="12034" width="23.5703125" style="844" customWidth="1"/>
    <col min="12035" max="12035" width="14.140625" style="844" customWidth="1"/>
    <col min="12036" max="12036" width="17" style="844" customWidth="1"/>
    <col min="12037" max="12037" width="14.5703125" style="844" customWidth="1"/>
    <col min="12038" max="12038" width="14.85546875" style="844" customWidth="1"/>
    <col min="12039" max="12039" width="15.7109375" style="844" customWidth="1"/>
    <col min="12040" max="12042" width="9.140625" style="844" customWidth="1"/>
    <col min="12043" max="12043" width="19.85546875" style="844" customWidth="1"/>
    <col min="12044" max="12288" width="8.85546875" style="844"/>
    <col min="12289" max="12289" width="15" style="844" customWidth="1"/>
    <col min="12290" max="12290" width="23.5703125" style="844" customWidth="1"/>
    <col min="12291" max="12291" width="14.140625" style="844" customWidth="1"/>
    <col min="12292" max="12292" width="17" style="844" customWidth="1"/>
    <col min="12293" max="12293" width="14.5703125" style="844" customWidth="1"/>
    <col min="12294" max="12294" width="14.85546875" style="844" customWidth="1"/>
    <col min="12295" max="12295" width="15.7109375" style="844" customWidth="1"/>
    <col min="12296" max="12298" width="9.140625" style="844" customWidth="1"/>
    <col min="12299" max="12299" width="19.85546875" style="844" customWidth="1"/>
    <col min="12300" max="12544" width="8.85546875" style="844"/>
    <col min="12545" max="12545" width="15" style="844" customWidth="1"/>
    <col min="12546" max="12546" width="23.5703125" style="844" customWidth="1"/>
    <col min="12547" max="12547" width="14.140625" style="844" customWidth="1"/>
    <col min="12548" max="12548" width="17" style="844" customWidth="1"/>
    <col min="12549" max="12549" width="14.5703125" style="844" customWidth="1"/>
    <col min="12550" max="12550" width="14.85546875" style="844" customWidth="1"/>
    <col min="12551" max="12551" width="15.7109375" style="844" customWidth="1"/>
    <col min="12552" max="12554" width="9.140625" style="844" customWidth="1"/>
    <col min="12555" max="12555" width="19.85546875" style="844" customWidth="1"/>
    <col min="12556" max="12800" width="8.85546875" style="844"/>
    <col min="12801" max="12801" width="15" style="844" customWidth="1"/>
    <col min="12802" max="12802" width="23.5703125" style="844" customWidth="1"/>
    <col min="12803" max="12803" width="14.140625" style="844" customWidth="1"/>
    <col min="12804" max="12804" width="17" style="844" customWidth="1"/>
    <col min="12805" max="12805" width="14.5703125" style="844" customWidth="1"/>
    <col min="12806" max="12806" width="14.85546875" style="844" customWidth="1"/>
    <col min="12807" max="12807" width="15.7109375" style="844" customWidth="1"/>
    <col min="12808" max="12810" width="9.140625" style="844" customWidth="1"/>
    <col min="12811" max="12811" width="19.85546875" style="844" customWidth="1"/>
    <col min="12812" max="13056" width="8.85546875" style="844"/>
    <col min="13057" max="13057" width="15" style="844" customWidth="1"/>
    <col min="13058" max="13058" width="23.5703125" style="844" customWidth="1"/>
    <col min="13059" max="13059" width="14.140625" style="844" customWidth="1"/>
    <col min="13060" max="13060" width="17" style="844" customWidth="1"/>
    <col min="13061" max="13061" width="14.5703125" style="844" customWidth="1"/>
    <col min="13062" max="13062" width="14.85546875" style="844" customWidth="1"/>
    <col min="13063" max="13063" width="15.7109375" style="844" customWidth="1"/>
    <col min="13064" max="13066" width="9.140625" style="844" customWidth="1"/>
    <col min="13067" max="13067" width="19.85546875" style="844" customWidth="1"/>
    <col min="13068" max="13312" width="8.85546875" style="844"/>
    <col min="13313" max="13313" width="15" style="844" customWidth="1"/>
    <col min="13314" max="13314" width="23.5703125" style="844" customWidth="1"/>
    <col min="13315" max="13315" width="14.140625" style="844" customWidth="1"/>
    <col min="13316" max="13316" width="17" style="844" customWidth="1"/>
    <col min="13317" max="13317" width="14.5703125" style="844" customWidth="1"/>
    <col min="13318" max="13318" width="14.85546875" style="844" customWidth="1"/>
    <col min="13319" max="13319" width="15.7109375" style="844" customWidth="1"/>
    <col min="13320" max="13322" width="9.140625" style="844" customWidth="1"/>
    <col min="13323" max="13323" width="19.85546875" style="844" customWidth="1"/>
    <col min="13324" max="13568" width="8.85546875" style="844"/>
    <col min="13569" max="13569" width="15" style="844" customWidth="1"/>
    <col min="13570" max="13570" width="23.5703125" style="844" customWidth="1"/>
    <col min="13571" max="13571" width="14.140625" style="844" customWidth="1"/>
    <col min="13572" max="13572" width="17" style="844" customWidth="1"/>
    <col min="13573" max="13573" width="14.5703125" style="844" customWidth="1"/>
    <col min="13574" max="13574" width="14.85546875" style="844" customWidth="1"/>
    <col min="13575" max="13575" width="15.7109375" style="844" customWidth="1"/>
    <col min="13576" max="13578" width="9.140625" style="844" customWidth="1"/>
    <col min="13579" max="13579" width="19.85546875" style="844" customWidth="1"/>
    <col min="13580" max="13824" width="8.85546875" style="844"/>
    <col min="13825" max="13825" width="15" style="844" customWidth="1"/>
    <col min="13826" max="13826" width="23.5703125" style="844" customWidth="1"/>
    <col min="13827" max="13827" width="14.140625" style="844" customWidth="1"/>
    <col min="13828" max="13828" width="17" style="844" customWidth="1"/>
    <col min="13829" max="13829" width="14.5703125" style="844" customWidth="1"/>
    <col min="13830" max="13830" width="14.85546875" style="844" customWidth="1"/>
    <col min="13831" max="13831" width="15.7109375" style="844" customWidth="1"/>
    <col min="13832" max="13834" width="9.140625" style="844" customWidth="1"/>
    <col min="13835" max="13835" width="19.85546875" style="844" customWidth="1"/>
    <col min="13836" max="14080" width="8.85546875" style="844"/>
    <col min="14081" max="14081" width="15" style="844" customWidth="1"/>
    <col min="14082" max="14082" width="23.5703125" style="844" customWidth="1"/>
    <col min="14083" max="14083" width="14.140625" style="844" customWidth="1"/>
    <col min="14084" max="14084" width="17" style="844" customWidth="1"/>
    <col min="14085" max="14085" width="14.5703125" style="844" customWidth="1"/>
    <col min="14086" max="14086" width="14.85546875" style="844" customWidth="1"/>
    <col min="14087" max="14087" width="15.7109375" style="844" customWidth="1"/>
    <col min="14088" max="14090" width="9.140625" style="844" customWidth="1"/>
    <col min="14091" max="14091" width="19.85546875" style="844" customWidth="1"/>
    <col min="14092" max="14336" width="8.85546875" style="844"/>
    <col min="14337" max="14337" width="15" style="844" customWidth="1"/>
    <col min="14338" max="14338" width="23.5703125" style="844" customWidth="1"/>
    <col min="14339" max="14339" width="14.140625" style="844" customWidth="1"/>
    <col min="14340" max="14340" width="17" style="844" customWidth="1"/>
    <col min="14341" max="14341" width="14.5703125" style="844" customWidth="1"/>
    <col min="14342" max="14342" width="14.85546875" style="844" customWidth="1"/>
    <col min="14343" max="14343" width="15.7109375" style="844" customWidth="1"/>
    <col min="14344" max="14346" width="9.140625" style="844" customWidth="1"/>
    <col min="14347" max="14347" width="19.85546875" style="844" customWidth="1"/>
    <col min="14348" max="14592" width="8.85546875" style="844"/>
    <col min="14593" max="14593" width="15" style="844" customWidth="1"/>
    <col min="14594" max="14594" width="23.5703125" style="844" customWidth="1"/>
    <col min="14595" max="14595" width="14.140625" style="844" customWidth="1"/>
    <col min="14596" max="14596" width="17" style="844" customWidth="1"/>
    <col min="14597" max="14597" width="14.5703125" style="844" customWidth="1"/>
    <col min="14598" max="14598" width="14.85546875" style="844" customWidth="1"/>
    <col min="14599" max="14599" width="15.7109375" style="844" customWidth="1"/>
    <col min="14600" max="14602" width="9.140625" style="844" customWidth="1"/>
    <col min="14603" max="14603" width="19.85546875" style="844" customWidth="1"/>
    <col min="14604" max="14848" width="8.85546875" style="844"/>
    <col min="14849" max="14849" width="15" style="844" customWidth="1"/>
    <col min="14850" max="14850" width="23.5703125" style="844" customWidth="1"/>
    <col min="14851" max="14851" width="14.140625" style="844" customWidth="1"/>
    <col min="14852" max="14852" width="17" style="844" customWidth="1"/>
    <col min="14853" max="14853" width="14.5703125" style="844" customWidth="1"/>
    <col min="14854" max="14854" width="14.85546875" style="844" customWidth="1"/>
    <col min="14855" max="14855" width="15.7109375" style="844" customWidth="1"/>
    <col min="14856" max="14858" width="9.140625" style="844" customWidth="1"/>
    <col min="14859" max="14859" width="19.85546875" style="844" customWidth="1"/>
    <col min="14860" max="15104" width="8.85546875" style="844"/>
    <col min="15105" max="15105" width="15" style="844" customWidth="1"/>
    <col min="15106" max="15106" width="23.5703125" style="844" customWidth="1"/>
    <col min="15107" max="15107" width="14.140625" style="844" customWidth="1"/>
    <col min="15108" max="15108" width="17" style="844" customWidth="1"/>
    <col min="15109" max="15109" width="14.5703125" style="844" customWidth="1"/>
    <col min="15110" max="15110" width="14.85546875" style="844" customWidth="1"/>
    <col min="15111" max="15111" width="15.7109375" style="844" customWidth="1"/>
    <col min="15112" max="15114" width="9.140625" style="844" customWidth="1"/>
    <col min="15115" max="15115" width="19.85546875" style="844" customWidth="1"/>
    <col min="15116" max="15360" width="8.85546875" style="844"/>
    <col min="15361" max="15361" width="15" style="844" customWidth="1"/>
    <col min="15362" max="15362" width="23.5703125" style="844" customWidth="1"/>
    <col min="15363" max="15363" width="14.140625" style="844" customWidth="1"/>
    <col min="15364" max="15364" width="17" style="844" customWidth="1"/>
    <col min="15365" max="15365" width="14.5703125" style="844" customWidth="1"/>
    <col min="15366" max="15366" width="14.85546875" style="844" customWidth="1"/>
    <col min="15367" max="15367" width="15.7109375" style="844" customWidth="1"/>
    <col min="15368" max="15370" width="9.140625" style="844" customWidth="1"/>
    <col min="15371" max="15371" width="19.85546875" style="844" customWidth="1"/>
    <col min="15372" max="15616" width="8.85546875" style="844"/>
    <col min="15617" max="15617" width="15" style="844" customWidth="1"/>
    <col min="15618" max="15618" width="23.5703125" style="844" customWidth="1"/>
    <col min="15619" max="15619" width="14.140625" style="844" customWidth="1"/>
    <col min="15620" max="15620" width="17" style="844" customWidth="1"/>
    <col min="15621" max="15621" width="14.5703125" style="844" customWidth="1"/>
    <col min="15622" max="15622" width="14.85546875" style="844" customWidth="1"/>
    <col min="15623" max="15623" width="15.7109375" style="844" customWidth="1"/>
    <col min="15624" max="15626" width="9.140625" style="844" customWidth="1"/>
    <col min="15627" max="15627" width="19.85546875" style="844" customWidth="1"/>
    <col min="15628" max="15872" width="8.85546875" style="844"/>
    <col min="15873" max="15873" width="15" style="844" customWidth="1"/>
    <col min="15874" max="15874" width="23.5703125" style="844" customWidth="1"/>
    <col min="15875" max="15875" width="14.140625" style="844" customWidth="1"/>
    <col min="15876" max="15876" width="17" style="844" customWidth="1"/>
    <col min="15877" max="15877" width="14.5703125" style="844" customWidth="1"/>
    <col min="15878" max="15878" width="14.85546875" style="844" customWidth="1"/>
    <col min="15879" max="15879" width="15.7109375" style="844" customWidth="1"/>
    <col min="15880" max="15882" width="9.140625" style="844" customWidth="1"/>
    <col min="15883" max="15883" width="19.85546875" style="844" customWidth="1"/>
    <col min="15884" max="16128" width="8.85546875" style="844"/>
    <col min="16129" max="16129" width="15" style="844" customWidth="1"/>
    <col min="16130" max="16130" width="23.5703125" style="844" customWidth="1"/>
    <col min="16131" max="16131" width="14.140625" style="844" customWidth="1"/>
    <col min="16132" max="16132" width="17" style="844" customWidth="1"/>
    <col min="16133" max="16133" width="14.5703125" style="844" customWidth="1"/>
    <col min="16134" max="16134" width="14.85546875" style="844" customWidth="1"/>
    <col min="16135" max="16135" width="15.7109375" style="844" customWidth="1"/>
    <col min="16136" max="16138" width="9.140625" style="844" customWidth="1"/>
    <col min="16139" max="16139" width="19.85546875" style="844" customWidth="1"/>
    <col min="16140" max="16384" width="8.85546875" style="844"/>
  </cols>
  <sheetData>
    <row r="1" spans="1:9" ht="18.75">
      <c r="A1" s="5331" t="s">
        <v>2668</v>
      </c>
      <c r="B1" s="5331"/>
      <c r="C1" s="5331"/>
      <c r="D1" s="5331"/>
      <c r="E1" s="5331"/>
      <c r="F1" s="5331"/>
      <c r="G1" s="5331"/>
    </row>
    <row r="2" spans="1:9" s="1282" customFormat="1" ht="15.75">
      <c r="A2" s="5332" t="s">
        <v>2669</v>
      </c>
      <c r="B2" s="5332"/>
      <c r="C2" s="5332"/>
      <c r="D2" s="5332"/>
      <c r="E2" s="5332"/>
      <c r="F2" s="5332"/>
      <c r="G2" s="5332"/>
    </row>
    <row r="3" spans="1:9" s="1282" customFormat="1" ht="15.75">
      <c r="A3" s="3191" t="s">
        <v>2670</v>
      </c>
      <c r="B3" s="3192"/>
      <c r="C3" s="3192"/>
      <c r="D3" s="3192"/>
      <c r="E3" s="3192"/>
      <c r="F3" s="3192"/>
      <c r="G3" s="848" t="s">
        <v>2671</v>
      </c>
    </row>
    <row r="4" spans="1:9" s="1282" customFormat="1" ht="39.950000000000003" customHeight="1">
      <c r="A4" s="3193" t="s">
        <v>2672</v>
      </c>
      <c r="B4" s="3194"/>
      <c r="C4" s="3195" t="s">
        <v>542</v>
      </c>
      <c r="D4" s="3196"/>
      <c r="E4" s="3196"/>
      <c r="F4" s="3196"/>
      <c r="G4" s="3197" t="s">
        <v>2431</v>
      </c>
      <c r="H4" s="1286"/>
      <c r="I4" s="1286"/>
    </row>
    <row r="5" spans="1:9" ht="39.950000000000003" customHeight="1">
      <c r="A5" s="3198" t="s">
        <v>2673</v>
      </c>
      <c r="B5" s="3199"/>
      <c r="C5" s="3200">
        <v>1431</v>
      </c>
      <c r="D5" s="3200">
        <v>1432</v>
      </c>
      <c r="E5" s="3200">
        <v>1433</v>
      </c>
      <c r="F5" s="3200">
        <v>1434</v>
      </c>
      <c r="G5" s="3200">
        <v>1435</v>
      </c>
      <c r="H5" s="1286"/>
      <c r="I5" s="1286"/>
    </row>
    <row r="6" spans="1:9" ht="36" customHeight="1">
      <c r="A6" s="1759" t="s">
        <v>2674</v>
      </c>
      <c r="B6" s="3201" t="s">
        <v>52</v>
      </c>
      <c r="C6" s="3202">
        <v>1466359</v>
      </c>
      <c r="D6" s="3202">
        <v>1487127</v>
      </c>
      <c r="E6" s="3202">
        <v>1498036</v>
      </c>
      <c r="F6" s="3202">
        <v>1476411</v>
      </c>
      <c r="G6" s="3202">
        <v>1487218</v>
      </c>
    </row>
    <row r="7" spans="1:9" ht="36" customHeight="1">
      <c r="A7" s="3203" t="s">
        <v>2675</v>
      </c>
      <c r="B7" s="3204" t="s">
        <v>53</v>
      </c>
      <c r="C7" s="3205">
        <v>206572</v>
      </c>
      <c r="D7" s="3205">
        <v>213049</v>
      </c>
      <c r="E7" s="3205">
        <v>188317</v>
      </c>
      <c r="F7" s="3205">
        <v>236001</v>
      </c>
      <c r="G7" s="3205">
        <v>212159</v>
      </c>
    </row>
    <row r="8" spans="1:9" ht="36" customHeight="1">
      <c r="A8" s="3203" t="s">
        <v>2558</v>
      </c>
      <c r="B8" s="3203" t="s">
        <v>2676</v>
      </c>
      <c r="C8" s="3206">
        <f>SUM(C6:C7)</f>
        <v>1672931</v>
      </c>
      <c r="D8" s="3206">
        <f>SUM(D6:D7)</f>
        <v>1700176</v>
      </c>
      <c r="E8" s="3206">
        <f>SUM(E6:E7)</f>
        <v>1686353</v>
      </c>
      <c r="F8" s="3206">
        <f>SUM(F6:F7)</f>
        <v>1712412</v>
      </c>
      <c r="G8" s="3206">
        <f>SUM(G6:G7)</f>
        <v>1699377</v>
      </c>
    </row>
    <row r="9" spans="1:9" ht="26.25" customHeight="1">
      <c r="A9" s="3207" t="s">
        <v>2677</v>
      </c>
      <c r="B9" s="3208"/>
      <c r="C9" s="3209"/>
      <c r="D9" s="3209"/>
      <c r="E9" s="3209"/>
      <c r="F9" s="3209"/>
      <c r="G9" s="3209"/>
    </row>
    <row r="10" spans="1:9" ht="14.25" customHeight="1">
      <c r="A10" s="3210" t="s">
        <v>2678</v>
      </c>
      <c r="B10" s="3211"/>
      <c r="C10" s="3212">
        <v>6.2</v>
      </c>
      <c r="D10" s="3212">
        <v>6</v>
      </c>
      <c r="E10" s="3212">
        <v>5.8</v>
      </c>
      <c r="F10" s="3212">
        <v>5.7</v>
      </c>
      <c r="G10" s="3212">
        <v>5.5</v>
      </c>
    </row>
    <row r="11" spans="1:9" ht="14.1" customHeight="1">
      <c r="A11" s="3213" t="s">
        <v>2679</v>
      </c>
      <c r="B11" s="3214"/>
      <c r="C11" s="3215"/>
      <c r="D11" s="3215"/>
      <c r="E11" s="3215"/>
      <c r="F11" s="3215"/>
      <c r="G11" s="3215"/>
    </row>
    <row r="12" spans="1:9" ht="24.95" customHeight="1">
      <c r="A12" s="1675" t="s">
        <v>2680</v>
      </c>
      <c r="B12" s="1675" t="s">
        <v>2681</v>
      </c>
      <c r="C12" s="3216">
        <v>58.2</v>
      </c>
      <c r="D12" s="3216">
        <v>55.1</v>
      </c>
      <c r="E12" s="3216">
        <v>54.2</v>
      </c>
      <c r="F12" s="3216">
        <v>52.2</v>
      </c>
      <c r="G12" s="3216">
        <v>54.2</v>
      </c>
    </row>
    <row r="13" spans="1:9" ht="12.95" customHeight="1">
      <c r="A13" s="3217" t="s">
        <v>2682</v>
      </c>
      <c r="B13" s="3218" t="s">
        <v>2683</v>
      </c>
      <c r="C13" s="3219"/>
      <c r="D13" s="3219"/>
      <c r="E13" s="3219"/>
      <c r="F13" s="3219"/>
      <c r="G13" s="3219"/>
    </row>
    <row r="14" spans="1:9" ht="18" customHeight="1">
      <c r="A14" s="1675"/>
      <c r="B14" s="1675" t="s">
        <v>2684</v>
      </c>
      <c r="C14" s="3220"/>
      <c r="D14" s="3220"/>
      <c r="E14" s="3220"/>
      <c r="F14" s="3220"/>
      <c r="G14" s="3220"/>
    </row>
    <row r="15" spans="1:9" ht="18" customHeight="1">
      <c r="A15" s="3217"/>
      <c r="B15" s="3217" t="s">
        <v>2661</v>
      </c>
      <c r="C15" s="3216">
        <v>7.2</v>
      </c>
      <c r="D15" s="3216">
        <v>6.9</v>
      </c>
      <c r="E15" s="3216">
        <v>5.4</v>
      </c>
      <c r="F15" s="3216">
        <v>4.9000000000000004</v>
      </c>
      <c r="G15" s="3216">
        <v>5.4</v>
      </c>
    </row>
    <row r="16" spans="1:9" ht="12.95" customHeight="1">
      <c r="A16" s="3217"/>
      <c r="B16" s="3218" t="s">
        <v>2685</v>
      </c>
      <c r="C16" s="3219"/>
      <c r="D16" s="3219"/>
      <c r="E16" s="3219"/>
      <c r="F16" s="3219"/>
      <c r="G16" s="3219"/>
    </row>
    <row r="17" spans="1:7" ht="18" customHeight="1">
      <c r="A17" s="3217" t="s">
        <v>2686</v>
      </c>
      <c r="B17" s="3217" t="s">
        <v>2687</v>
      </c>
      <c r="C17" s="3221"/>
      <c r="D17" s="3221"/>
      <c r="E17" s="3221"/>
      <c r="F17" s="3221"/>
      <c r="G17" s="3221"/>
    </row>
    <row r="18" spans="1:7" ht="18" customHeight="1">
      <c r="A18" s="3217" t="s">
        <v>2688</v>
      </c>
      <c r="B18" s="3217" t="s">
        <v>2689</v>
      </c>
      <c r="C18" s="3221">
        <v>77.5</v>
      </c>
      <c r="D18" s="3221">
        <v>77.2</v>
      </c>
      <c r="E18" s="3221">
        <v>83.8</v>
      </c>
      <c r="F18" s="3221">
        <v>59.1</v>
      </c>
      <c r="G18" s="3221">
        <v>83.8</v>
      </c>
    </row>
    <row r="19" spans="1:7" ht="12.95" customHeight="1">
      <c r="A19" s="3222"/>
      <c r="B19" s="3223" t="s">
        <v>2690</v>
      </c>
      <c r="C19" s="3219"/>
      <c r="D19" s="3219"/>
      <c r="E19" s="3219"/>
      <c r="F19" s="3219"/>
      <c r="G19" s="3219"/>
    </row>
    <row r="20" spans="1:7" ht="24.95" customHeight="1">
      <c r="A20" s="1675" t="s">
        <v>2691</v>
      </c>
      <c r="B20" s="1675" t="s">
        <v>2681</v>
      </c>
      <c r="C20" s="3221">
        <v>3.9</v>
      </c>
      <c r="D20" s="3221">
        <v>3.9</v>
      </c>
      <c r="E20" s="3221">
        <v>3.9</v>
      </c>
      <c r="F20" s="3221">
        <v>3.9</v>
      </c>
      <c r="G20" s="3221">
        <v>3.9</v>
      </c>
    </row>
    <row r="21" spans="1:7" ht="12.95" customHeight="1">
      <c r="A21" s="3217" t="s">
        <v>2692</v>
      </c>
      <c r="B21" s="3218" t="s">
        <v>2683</v>
      </c>
      <c r="C21" s="3219"/>
      <c r="D21" s="3219"/>
      <c r="E21" s="3219"/>
      <c r="F21" s="3219"/>
      <c r="G21" s="3219"/>
    </row>
    <row r="22" spans="1:7" ht="18" customHeight="1">
      <c r="A22" s="1675"/>
      <c r="B22" s="1675" t="s">
        <v>2684</v>
      </c>
      <c r="C22" s="3221"/>
      <c r="D22" s="3221"/>
      <c r="E22" s="3221"/>
      <c r="F22" s="3221"/>
      <c r="G22" s="3221"/>
    </row>
    <row r="23" spans="1:7" ht="18" customHeight="1">
      <c r="A23" s="3217"/>
      <c r="B23" s="3217" t="s">
        <v>2661</v>
      </c>
      <c r="C23" s="3221">
        <v>53.5</v>
      </c>
      <c r="D23" s="3221">
        <v>65.599999999999994</v>
      </c>
      <c r="E23" s="3221">
        <v>66</v>
      </c>
      <c r="F23" s="3221">
        <v>68.400000000000006</v>
      </c>
      <c r="G23" s="3221">
        <v>66</v>
      </c>
    </row>
    <row r="24" spans="1:7" ht="12.95" customHeight="1">
      <c r="A24" s="3217"/>
      <c r="B24" s="3218" t="s">
        <v>2685</v>
      </c>
      <c r="C24" s="3219"/>
      <c r="D24" s="3219"/>
      <c r="E24" s="3219"/>
      <c r="F24" s="3219"/>
      <c r="G24" s="3219"/>
    </row>
    <row r="25" spans="1:7" ht="18" customHeight="1">
      <c r="A25" s="3217" t="s">
        <v>2693</v>
      </c>
      <c r="B25" s="3217" t="s">
        <v>2687</v>
      </c>
      <c r="C25" s="3221"/>
      <c r="D25" s="3221"/>
      <c r="E25" s="3221"/>
      <c r="F25" s="3221"/>
      <c r="G25" s="3221"/>
    </row>
    <row r="26" spans="1:7" ht="18" customHeight="1">
      <c r="A26" s="3217" t="s">
        <v>2694</v>
      </c>
      <c r="B26" s="3217" t="s">
        <v>2689</v>
      </c>
      <c r="C26" s="3221">
        <v>3.3</v>
      </c>
      <c r="D26" s="3221">
        <v>3.3</v>
      </c>
      <c r="E26" s="3221">
        <v>3.2</v>
      </c>
      <c r="F26" s="3221">
        <v>2.2999999999999998</v>
      </c>
      <c r="G26" s="3221">
        <v>3.2</v>
      </c>
    </row>
    <row r="27" spans="1:7" ht="12.95" customHeight="1">
      <c r="A27" s="3222" t="s">
        <v>2695</v>
      </c>
      <c r="B27" s="3218" t="s">
        <v>2690</v>
      </c>
      <c r="C27" s="3219"/>
      <c r="D27" s="3219"/>
      <c r="E27" s="3219"/>
      <c r="F27" s="3219"/>
      <c r="G27" s="3219"/>
    </row>
    <row r="28" spans="1:7" ht="24.95" customHeight="1">
      <c r="A28" s="1675" t="s">
        <v>2696</v>
      </c>
      <c r="B28" s="1675" t="s">
        <v>2681</v>
      </c>
      <c r="C28" s="3221">
        <v>59.9</v>
      </c>
      <c r="D28" s="3221">
        <v>57.2</v>
      </c>
      <c r="E28" s="3221">
        <v>56.6</v>
      </c>
      <c r="F28" s="3221">
        <v>53.6</v>
      </c>
      <c r="G28" s="3221">
        <v>56.6</v>
      </c>
    </row>
    <row r="29" spans="1:7" ht="12.95" customHeight="1">
      <c r="A29" s="3217" t="s">
        <v>886</v>
      </c>
      <c r="B29" s="3218" t="s">
        <v>2683</v>
      </c>
      <c r="C29" s="3219"/>
      <c r="D29" s="3219"/>
      <c r="E29" s="3219"/>
      <c r="F29" s="3219"/>
      <c r="G29" s="3219"/>
    </row>
    <row r="30" spans="1:7" ht="18" customHeight="1">
      <c r="A30" s="1675"/>
      <c r="B30" s="1675" t="s">
        <v>2684</v>
      </c>
      <c r="C30" s="3221"/>
      <c r="D30" s="3221"/>
      <c r="E30" s="3221"/>
      <c r="F30" s="3221"/>
      <c r="G30" s="3221"/>
    </row>
    <row r="31" spans="1:7" ht="18" customHeight="1">
      <c r="A31" s="3217"/>
      <c r="B31" s="3217" t="s">
        <v>2661</v>
      </c>
      <c r="C31" s="3221">
        <v>84</v>
      </c>
      <c r="D31" s="3221">
        <v>85.1</v>
      </c>
      <c r="E31" s="3221">
        <v>71</v>
      </c>
      <c r="F31" s="3221">
        <v>60.3</v>
      </c>
      <c r="G31" s="3221">
        <v>71</v>
      </c>
    </row>
    <row r="32" spans="1:7" ht="12.95" customHeight="1">
      <c r="A32" s="3217"/>
      <c r="B32" s="3218" t="s">
        <v>2685</v>
      </c>
      <c r="C32" s="3219"/>
      <c r="D32" s="3219"/>
      <c r="E32" s="3219"/>
      <c r="F32" s="3219"/>
      <c r="G32" s="3219"/>
    </row>
    <row r="33" spans="1:7" ht="18" customHeight="1">
      <c r="A33" s="3217" t="s">
        <v>2697</v>
      </c>
      <c r="B33" s="3217" t="s">
        <v>2687</v>
      </c>
      <c r="C33" s="3221"/>
      <c r="D33" s="3221"/>
      <c r="E33" s="3221"/>
      <c r="F33" s="3221"/>
      <c r="G33" s="3221"/>
    </row>
    <row r="34" spans="1:7" ht="18" customHeight="1">
      <c r="A34" s="3217" t="s">
        <v>2698</v>
      </c>
      <c r="B34" s="3217" t="s">
        <v>2699</v>
      </c>
      <c r="C34" s="3221">
        <v>71.2</v>
      </c>
      <c r="D34" s="3221">
        <v>69.599999999999994</v>
      </c>
      <c r="E34" s="3221">
        <v>68.8</v>
      </c>
      <c r="F34" s="3221">
        <v>49.2</v>
      </c>
      <c r="G34" s="3221">
        <v>68.8</v>
      </c>
    </row>
    <row r="35" spans="1:7" ht="12.95" customHeight="1">
      <c r="A35" s="3224" t="s">
        <v>2700</v>
      </c>
      <c r="B35" s="3225" t="s">
        <v>2690</v>
      </c>
      <c r="C35" s="3215"/>
      <c r="D35" s="3215"/>
      <c r="E35" s="3215"/>
      <c r="F35" s="3215"/>
      <c r="G35" s="3215"/>
    </row>
    <row r="36" spans="1:7" ht="15.75">
      <c r="A36" s="3226"/>
      <c r="B36" s="3227"/>
      <c r="C36" s="3227"/>
      <c r="D36" s="3227"/>
      <c r="E36" s="795"/>
      <c r="F36" s="3228" t="s">
        <v>2701</v>
      </c>
      <c r="G36" s="3229" t="s">
        <v>2683</v>
      </c>
    </row>
    <row r="37" spans="1:7" ht="15" customHeight="1">
      <c r="A37" s="848" t="s">
        <v>169</v>
      </c>
      <c r="B37" s="792"/>
      <c r="C37" s="792"/>
      <c r="D37" s="795"/>
      <c r="E37" s="795"/>
      <c r="F37" s="3228" t="s">
        <v>2702</v>
      </c>
      <c r="G37" s="3229" t="s">
        <v>2685</v>
      </c>
    </row>
    <row r="38" spans="1:7" ht="15.75">
      <c r="A38" s="848" t="s">
        <v>169</v>
      </c>
      <c r="B38" s="792"/>
      <c r="C38" s="792"/>
      <c r="D38" s="795"/>
      <c r="E38" s="795"/>
      <c r="F38" s="3228" t="s">
        <v>2703</v>
      </c>
      <c r="G38" s="3229" t="s">
        <v>2690</v>
      </c>
    </row>
    <row r="39" spans="1:7">
      <c r="B39" s="792"/>
      <c r="C39" s="792"/>
      <c r="D39" s="792"/>
      <c r="E39" s="792"/>
      <c r="G39" s="3230"/>
    </row>
    <row r="40" spans="1:7">
      <c r="B40" s="792"/>
      <c r="C40" s="792"/>
      <c r="D40" s="792"/>
      <c r="E40" s="792"/>
      <c r="F40" s="792"/>
      <c r="G40" s="792"/>
    </row>
    <row r="41" spans="1:7">
      <c r="D41" s="792"/>
      <c r="E41" s="792"/>
      <c r="F41" s="792"/>
      <c r="G41" s="792"/>
    </row>
    <row r="42" spans="1:7">
      <c r="D42" s="792"/>
      <c r="E42" s="792"/>
      <c r="F42" s="792"/>
      <c r="G42" s="792"/>
    </row>
    <row r="43" spans="1:7">
      <c r="D43" s="792"/>
      <c r="E43" s="792"/>
      <c r="F43" s="792"/>
      <c r="G43" s="792"/>
    </row>
    <row r="44" spans="1:7">
      <c r="D44" s="792"/>
      <c r="E44" s="792"/>
      <c r="F44" s="792"/>
      <c r="G44" s="792"/>
    </row>
    <row r="45" spans="1:7">
      <c r="D45" s="792"/>
      <c r="E45" s="792"/>
      <c r="F45" s="792"/>
      <c r="G45" s="792"/>
    </row>
    <row r="46" spans="1:7">
      <c r="D46" s="792"/>
      <c r="E46" s="792"/>
      <c r="F46" s="792"/>
      <c r="G46" s="792"/>
    </row>
    <row r="47" spans="1:7">
      <c r="D47" s="792"/>
      <c r="E47" s="792"/>
      <c r="F47" s="792"/>
      <c r="G47" s="792"/>
    </row>
    <row r="48" spans="1:7">
      <c r="D48" s="792"/>
      <c r="E48" s="792"/>
      <c r="F48" s="792"/>
      <c r="G48" s="792"/>
    </row>
    <row r="49" spans="4:7">
      <c r="D49" s="792"/>
      <c r="E49" s="792"/>
      <c r="F49" s="792"/>
      <c r="G49" s="792"/>
    </row>
    <row r="50" spans="4:7">
      <c r="D50" s="792"/>
      <c r="E50" s="792"/>
      <c r="F50" s="792"/>
      <c r="G50" s="792"/>
    </row>
    <row r="51" spans="4:7">
      <c r="D51" s="792"/>
      <c r="E51" s="792"/>
      <c r="F51" s="792"/>
      <c r="G51" s="792"/>
    </row>
    <row r="52" spans="4:7">
      <c r="D52" s="792"/>
      <c r="E52" s="792"/>
      <c r="F52" s="792"/>
      <c r="G52" s="792"/>
    </row>
    <row r="53" spans="4:7">
      <c r="D53" s="792"/>
      <c r="E53" s="792"/>
      <c r="F53" s="792"/>
      <c r="G53" s="792"/>
    </row>
    <row r="54" spans="4:7">
      <c r="D54" s="792"/>
      <c r="E54" s="792"/>
      <c r="F54" s="792"/>
      <c r="G54" s="792"/>
    </row>
    <row r="55" spans="4:7">
      <c r="D55" s="792"/>
      <c r="E55" s="792"/>
      <c r="F55" s="792"/>
      <c r="G55" s="792"/>
    </row>
    <row r="56" spans="4:7">
      <c r="D56" s="792"/>
      <c r="E56" s="792"/>
      <c r="F56" s="792"/>
      <c r="G56" s="792"/>
    </row>
    <row r="57" spans="4:7">
      <c r="D57" s="792"/>
      <c r="E57" s="792"/>
      <c r="F57" s="792"/>
      <c r="G57" s="792"/>
    </row>
    <row r="58" spans="4:7">
      <c r="D58" s="792"/>
      <c r="E58" s="792"/>
      <c r="F58" s="792"/>
      <c r="G58" s="792"/>
    </row>
    <row r="59" spans="4:7">
      <c r="D59" s="792"/>
      <c r="E59" s="792"/>
      <c r="F59" s="792"/>
      <c r="G59" s="792"/>
    </row>
    <row r="60" spans="4:7">
      <c r="D60" s="792"/>
      <c r="E60" s="792"/>
      <c r="F60" s="792"/>
      <c r="G60" s="792"/>
    </row>
    <row r="61" spans="4:7">
      <c r="D61" s="792"/>
      <c r="E61" s="792"/>
      <c r="F61" s="792"/>
      <c r="G61" s="792"/>
    </row>
    <row r="62" spans="4:7">
      <c r="D62" s="792"/>
      <c r="E62" s="792"/>
      <c r="F62" s="792"/>
      <c r="G62" s="792"/>
    </row>
    <row r="63" spans="4:7">
      <c r="D63" s="792"/>
      <c r="E63" s="792"/>
      <c r="F63" s="792"/>
      <c r="G63" s="792"/>
    </row>
    <row r="64" spans="4:7">
      <c r="D64" s="792"/>
      <c r="E64" s="792"/>
      <c r="F64" s="792"/>
      <c r="G64" s="792"/>
    </row>
    <row r="65" spans="4:7">
      <c r="D65" s="792"/>
      <c r="E65" s="792"/>
      <c r="F65" s="792"/>
      <c r="G65" s="792"/>
    </row>
    <row r="66" spans="4:7">
      <c r="D66" s="792"/>
      <c r="E66" s="792"/>
      <c r="F66" s="792"/>
      <c r="G66" s="792"/>
    </row>
    <row r="67" spans="4:7">
      <c r="D67" s="792"/>
      <c r="E67" s="792"/>
      <c r="F67" s="792"/>
      <c r="G67" s="792"/>
    </row>
    <row r="68" spans="4:7">
      <c r="D68" s="792"/>
      <c r="E68" s="792"/>
      <c r="F68" s="792"/>
      <c r="G68" s="792"/>
    </row>
    <row r="69" spans="4:7">
      <c r="D69" s="792"/>
      <c r="E69" s="792"/>
      <c r="F69" s="792"/>
      <c r="G69" s="792"/>
    </row>
    <row r="70" spans="4:7">
      <c r="D70" s="792"/>
      <c r="E70" s="792"/>
      <c r="F70" s="792"/>
      <c r="G70" s="792"/>
    </row>
  </sheetData>
  <mergeCells count="2">
    <mergeCell ref="A1:G1"/>
    <mergeCell ref="A2:G2"/>
  </mergeCells>
  <printOptions horizontalCentered="1" verticalCentered="1"/>
  <pageMargins left="0.59055118110236227" right="0.59055118110236227" top="0.9055118110236221" bottom="0.9055118110236221" header="0.51181102362204722" footer="0.51181102362204722"/>
  <pageSetup paperSize="9" scale="78" orientation="portrait" horizontalDpi="4294967292" verticalDpi="4294967292" r:id="rId1"/>
  <headerFooter alignWithMargins="0"/>
  <colBreaks count="1" manualBreakCount="1">
    <brk id="7"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AD687-9ABC-46EC-8E31-295AC15CA3B4}">
  <dimension ref="A1:G16"/>
  <sheetViews>
    <sheetView showGridLines="0" zoomScaleNormal="100" workbookViewId="0">
      <selection activeCell="G20" sqref="G20"/>
    </sheetView>
  </sheetViews>
  <sheetFormatPr defaultColWidth="9.140625" defaultRowHeight="15.75"/>
  <cols>
    <col min="1" max="1" width="21.7109375" style="3174" customWidth="1"/>
    <col min="2" max="2" width="20.5703125" style="3174" customWidth="1"/>
    <col min="3" max="4" width="18.140625" style="3174" customWidth="1"/>
    <col min="5" max="6" width="18.140625" style="3166" customWidth="1"/>
    <col min="7" max="7" width="18.140625" style="3174" customWidth="1"/>
    <col min="8" max="16384" width="9.140625" style="3174"/>
  </cols>
  <sheetData>
    <row r="1" spans="1:7" s="3166" customFormat="1">
      <c r="A1" s="5320" t="s">
        <v>2704</v>
      </c>
      <c r="B1" s="5320"/>
      <c r="C1" s="5320"/>
      <c r="D1" s="5320"/>
      <c r="E1" s="5320"/>
      <c r="F1" s="5320"/>
      <c r="G1" s="5320"/>
    </row>
    <row r="2" spans="1:7" s="3166" customFormat="1">
      <c r="A2" s="5320" t="s">
        <v>2705</v>
      </c>
      <c r="B2" s="5320"/>
      <c r="C2" s="5320"/>
      <c r="D2" s="5320"/>
      <c r="E2" s="5320"/>
      <c r="F2" s="5320"/>
      <c r="G2" s="5320"/>
    </row>
    <row r="3" spans="1:7" s="3166" customFormat="1">
      <c r="A3" s="3231" t="s">
        <v>2706</v>
      </c>
      <c r="B3" s="3166" t="s">
        <v>169</v>
      </c>
      <c r="G3" s="3232" t="s">
        <v>2707</v>
      </c>
    </row>
    <row r="4" spans="1:7" s="3166" customFormat="1" ht="33" customHeight="1">
      <c r="A4" s="5321" t="s">
        <v>2708</v>
      </c>
      <c r="B4" s="5324" t="s">
        <v>2709</v>
      </c>
      <c r="C4" s="3167" t="s">
        <v>2710</v>
      </c>
      <c r="D4" s="3233" t="s">
        <v>2711</v>
      </c>
      <c r="E4" s="3167" t="s">
        <v>2712</v>
      </c>
      <c r="F4" s="3167" t="s">
        <v>2713</v>
      </c>
      <c r="G4" s="3234" t="s">
        <v>2714</v>
      </c>
    </row>
    <row r="5" spans="1:7" s="3166" customFormat="1" ht="47.25" customHeight="1">
      <c r="A5" s="5323"/>
      <c r="B5" s="5326"/>
      <c r="C5" s="3168" t="s">
        <v>2715</v>
      </c>
      <c r="D5" s="3168" t="s">
        <v>2716</v>
      </c>
      <c r="E5" s="3168" t="s">
        <v>2717</v>
      </c>
      <c r="F5" s="3168" t="s">
        <v>2718</v>
      </c>
      <c r="G5" s="3235" t="s">
        <v>2719</v>
      </c>
    </row>
    <row r="6" spans="1:7" ht="33" customHeight="1">
      <c r="A6" s="3236" t="s">
        <v>2720</v>
      </c>
      <c r="B6" s="3237" t="s">
        <v>2721</v>
      </c>
      <c r="C6" s="3238">
        <v>0.76</v>
      </c>
      <c r="D6" s="3238">
        <v>0.93</v>
      </c>
      <c r="E6" s="3239">
        <v>3.42</v>
      </c>
      <c r="F6" s="3239">
        <v>7.23</v>
      </c>
      <c r="G6" s="3238">
        <v>0.39</v>
      </c>
    </row>
    <row r="7" spans="1:7" ht="33" customHeight="1">
      <c r="A7" s="3240" t="s">
        <v>2722</v>
      </c>
      <c r="B7" s="3241" t="s">
        <v>2723</v>
      </c>
      <c r="C7" s="3238">
        <v>0.68</v>
      </c>
      <c r="D7" s="3238">
        <v>0.96</v>
      </c>
      <c r="E7" s="3242">
        <v>2.76</v>
      </c>
      <c r="F7" s="3242">
        <v>7.94</v>
      </c>
      <c r="G7" s="3238">
        <v>0.42</v>
      </c>
    </row>
    <row r="8" spans="1:7" ht="33" customHeight="1">
      <c r="A8" s="3240" t="s">
        <v>2724</v>
      </c>
      <c r="B8" s="3241" t="s">
        <v>2725</v>
      </c>
      <c r="C8" s="3238">
        <v>0.64</v>
      </c>
      <c r="D8" s="3238">
        <v>0.86</v>
      </c>
      <c r="E8" s="3242">
        <v>4.16</v>
      </c>
      <c r="F8" s="3242">
        <v>4.97</v>
      </c>
      <c r="G8" s="3238">
        <v>0.37</v>
      </c>
    </row>
    <row r="9" spans="1:7" ht="33" customHeight="1">
      <c r="A9" s="3240" t="s">
        <v>2726</v>
      </c>
      <c r="B9" s="3241" t="s">
        <v>2727</v>
      </c>
      <c r="C9" s="3238">
        <v>0.59</v>
      </c>
      <c r="D9" s="3238">
        <v>0.78</v>
      </c>
      <c r="E9" s="3242">
        <v>4.37</v>
      </c>
      <c r="F9" s="3242">
        <v>4.58</v>
      </c>
      <c r="G9" s="3238">
        <v>0.42</v>
      </c>
    </row>
    <row r="10" spans="1:7" ht="33" customHeight="1">
      <c r="A10" s="3240" t="s">
        <v>2728</v>
      </c>
      <c r="B10" s="3241" t="s">
        <v>2729</v>
      </c>
      <c r="C10" s="3238">
        <v>0.52</v>
      </c>
      <c r="D10" s="3238">
        <v>0.62</v>
      </c>
      <c r="E10" s="3242">
        <v>4.78</v>
      </c>
      <c r="F10" s="3242">
        <v>3.49</v>
      </c>
      <c r="G10" s="3238">
        <v>0.49</v>
      </c>
    </row>
    <row r="11" spans="1:7" ht="33" customHeight="1">
      <c r="A11" s="3240" t="s">
        <v>2730</v>
      </c>
      <c r="B11" s="3241" t="s">
        <v>2731</v>
      </c>
      <c r="C11" s="3238">
        <v>0.72</v>
      </c>
      <c r="D11" s="3238">
        <v>0.62</v>
      </c>
      <c r="E11" s="3243">
        <v>6.4</v>
      </c>
      <c r="F11" s="3242">
        <v>3.49</v>
      </c>
      <c r="G11" s="3238">
        <v>0.36</v>
      </c>
    </row>
    <row r="12" spans="1:7" ht="33" customHeight="1">
      <c r="A12" s="3244" t="s">
        <v>291</v>
      </c>
      <c r="B12" s="3245" t="s">
        <v>96</v>
      </c>
      <c r="C12" s="3238">
        <v>0.65</v>
      </c>
      <c r="D12" s="3238">
        <v>0.79</v>
      </c>
      <c r="E12" s="3246">
        <v>4.43</v>
      </c>
      <c r="F12" s="3242">
        <v>5.0999999999999996</v>
      </c>
      <c r="G12" s="3238">
        <v>0.42</v>
      </c>
    </row>
    <row r="13" spans="1:7">
      <c r="A13" s="3189"/>
      <c r="C13" s="3179"/>
      <c r="D13" s="5318"/>
      <c r="E13" s="5318"/>
      <c r="F13" s="5318"/>
      <c r="G13" s="5318"/>
    </row>
    <row r="14" spans="1:7">
      <c r="D14" s="5319"/>
      <c r="E14" s="5319"/>
      <c r="F14" s="5319"/>
      <c r="G14" s="5319"/>
    </row>
    <row r="15" spans="1:7">
      <c r="C15" s="3179"/>
      <c r="D15" s="3179"/>
      <c r="E15" s="3247"/>
      <c r="G15" s="3179"/>
    </row>
    <row r="16" spans="1:7">
      <c r="D16" s="3179"/>
      <c r="E16" s="3247"/>
      <c r="F16" s="3247"/>
      <c r="G16" s="3179"/>
    </row>
  </sheetData>
  <mergeCells count="6">
    <mergeCell ref="D14:G14"/>
    <mergeCell ref="A1:G1"/>
    <mergeCell ref="A2:G2"/>
    <mergeCell ref="A4:A5"/>
    <mergeCell ref="B4:B5"/>
    <mergeCell ref="D13:G13"/>
  </mergeCells>
  <printOptions horizontalCentered="1" verticalCentered="1"/>
  <pageMargins left="0.15748031496062992" right="0.15748031496062992" top="0.19685039370078741" bottom="0.19685039370078741" header="0.51181102362204722" footer="0.51181102362204722"/>
  <pageSetup paperSize="9" scale="90" orientation="landscape"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F4287-D467-4899-A73F-6EA59235B4D3}">
  <dimension ref="A1:E31"/>
  <sheetViews>
    <sheetView showGridLines="0" zoomScale="75" workbookViewId="0">
      <selection activeCell="A15" sqref="A15"/>
    </sheetView>
  </sheetViews>
  <sheetFormatPr defaultRowHeight="15.75"/>
  <cols>
    <col min="1" max="1" width="43.85546875" style="1282" customWidth="1"/>
    <col min="2" max="3" width="11.7109375" style="1282" customWidth="1"/>
    <col min="4" max="4" width="12.7109375" style="1282" customWidth="1"/>
    <col min="5" max="5" width="10.7109375" style="1282" customWidth="1"/>
    <col min="6" max="9" width="12.7109375" style="1282" customWidth="1"/>
    <col min="10" max="256" width="9.140625" style="1282"/>
    <col min="257" max="257" width="43.85546875" style="1282" customWidth="1"/>
    <col min="258" max="259" width="11.7109375" style="1282" customWidth="1"/>
    <col min="260" max="260" width="12.7109375" style="1282" customWidth="1"/>
    <col min="261" max="261" width="10.7109375" style="1282" customWidth="1"/>
    <col min="262" max="265" width="12.7109375" style="1282" customWidth="1"/>
    <col min="266" max="512" width="9.140625" style="1282"/>
    <col min="513" max="513" width="43.85546875" style="1282" customWidth="1"/>
    <col min="514" max="515" width="11.7109375" style="1282" customWidth="1"/>
    <col min="516" max="516" width="12.7109375" style="1282" customWidth="1"/>
    <col min="517" max="517" width="10.7109375" style="1282" customWidth="1"/>
    <col min="518" max="521" width="12.7109375" style="1282" customWidth="1"/>
    <col min="522" max="768" width="9.140625" style="1282"/>
    <col min="769" max="769" width="43.85546875" style="1282" customWidth="1"/>
    <col min="770" max="771" width="11.7109375" style="1282" customWidth="1"/>
    <col min="772" max="772" width="12.7109375" style="1282" customWidth="1"/>
    <col min="773" max="773" width="10.7109375" style="1282" customWidth="1"/>
    <col min="774" max="777" width="12.7109375" style="1282" customWidth="1"/>
    <col min="778" max="1024" width="9.140625" style="1282"/>
    <col min="1025" max="1025" width="43.85546875" style="1282" customWidth="1"/>
    <col min="1026" max="1027" width="11.7109375" style="1282" customWidth="1"/>
    <col min="1028" max="1028" width="12.7109375" style="1282" customWidth="1"/>
    <col min="1029" max="1029" width="10.7109375" style="1282" customWidth="1"/>
    <col min="1030" max="1033" width="12.7109375" style="1282" customWidth="1"/>
    <col min="1034" max="1280" width="9.140625" style="1282"/>
    <col min="1281" max="1281" width="43.85546875" style="1282" customWidth="1"/>
    <col min="1282" max="1283" width="11.7109375" style="1282" customWidth="1"/>
    <col min="1284" max="1284" width="12.7109375" style="1282" customWidth="1"/>
    <col min="1285" max="1285" width="10.7109375" style="1282" customWidth="1"/>
    <col min="1286" max="1289" width="12.7109375" style="1282" customWidth="1"/>
    <col min="1290" max="1536" width="9.140625" style="1282"/>
    <col min="1537" max="1537" width="43.85546875" style="1282" customWidth="1"/>
    <col min="1538" max="1539" width="11.7109375" style="1282" customWidth="1"/>
    <col min="1540" max="1540" width="12.7109375" style="1282" customWidth="1"/>
    <col min="1541" max="1541" width="10.7109375" style="1282" customWidth="1"/>
    <col min="1542" max="1545" width="12.7109375" style="1282" customWidth="1"/>
    <col min="1546" max="1792" width="9.140625" style="1282"/>
    <col min="1793" max="1793" width="43.85546875" style="1282" customWidth="1"/>
    <col min="1794" max="1795" width="11.7109375" style="1282" customWidth="1"/>
    <col min="1796" max="1796" width="12.7109375" style="1282" customWidth="1"/>
    <col min="1797" max="1797" width="10.7109375" style="1282" customWidth="1"/>
    <col min="1798" max="1801" width="12.7109375" style="1282" customWidth="1"/>
    <col min="1802" max="2048" width="9.140625" style="1282"/>
    <col min="2049" max="2049" width="43.85546875" style="1282" customWidth="1"/>
    <col min="2050" max="2051" width="11.7109375" style="1282" customWidth="1"/>
    <col min="2052" max="2052" width="12.7109375" style="1282" customWidth="1"/>
    <col min="2053" max="2053" width="10.7109375" style="1282" customWidth="1"/>
    <col min="2054" max="2057" width="12.7109375" style="1282" customWidth="1"/>
    <col min="2058" max="2304" width="9.140625" style="1282"/>
    <col min="2305" max="2305" width="43.85546875" style="1282" customWidth="1"/>
    <col min="2306" max="2307" width="11.7109375" style="1282" customWidth="1"/>
    <col min="2308" max="2308" width="12.7109375" style="1282" customWidth="1"/>
    <col min="2309" max="2309" width="10.7109375" style="1282" customWidth="1"/>
    <col min="2310" max="2313" width="12.7109375" style="1282" customWidth="1"/>
    <col min="2314" max="2560" width="9.140625" style="1282"/>
    <col min="2561" max="2561" width="43.85546875" style="1282" customWidth="1"/>
    <col min="2562" max="2563" width="11.7109375" style="1282" customWidth="1"/>
    <col min="2564" max="2564" width="12.7109375" style="1282" customWidth="1"/>
    <col min="2565" max="2565" width="10.7109375" style="1282" customWidth="1"/>
    <col min="2566" max="2569" width="12.7109375" style="1282" customWidth="1"/>
    <col min="2570" max="2816" width="9.140625" style="1282"/>
    <col min="2817" max="2817" width="43.85546875" style="1282" customWidth="1"/>
    <col min="2818" max="2819" width="11.7109375" style="1282" customWidth="1"/>
    <col min="2820" max="2820" width="12.7109375" style="1282" customWidth="1"/>
    <col min="2821" max="2821" width="10.7109375" style="1282" customWidth="1"/>
    <col min="2822" max="2825" width="12.7109375" style="1282" customWidth="1"/>
    <col min="2826" max="3072" width="9.140625" style="1282"/>
    <col min="3073" max="3073" width="43.85546875" style="1282" customWidth="1"/>
    <col min="3074" max="3075" width="11.7109375" style="1282" customWidth="1"/>
    <col min="3076" max="3076" width="12.7109375" style="1282" customWidth="1"/>
    <col min="3077" max="3077" width="10.7109375" style="1282" customWidth="1"/>
    <col min="3078" max="3081" width="12.7109375" style="1282" customWidth="1"/>
    <col min="3082" max="3328" width="9.140625" style="1282"/>
    <col min="3329" max="3329" width="43.85546875" style="1282" customWidth="1"/>
    <col min="3330" max="3331" width="11.7109375" style="1282" customWidth="1"/>
    <col min="3332" max="3332" width="12.7109375" style="1282" customWidth="1"/>
    <col min="3333" max="3333" width="10.7109375" style="1282" customWidth="1"/>
    <col min="3334" max="3337" width="12.7109375" style="1282" customWidth="1"/>
    <col min="3338" max="3584" width="9.140625" style="1282"/>
    <col min="3585" max="3585" width="43.85546875" style="1282" customWidth="1"/>
    <col min="3586" max="3587" width="11.7109375" style="1282" customWidth="1"/>
    <col min="3588" max="3588" width="12.7109375" style="1282" customWidth="1"/>
    <col min="3589" max="3589" width="10.7109375" style="1282" customWidth="1"/>
    <col min="3590" max="3593" width="12.7109375" style="1282" customWidth="1"/>
    <col min="3594" max="3840" width="9.140625" style="1282"/>
    <col min="3841" max="3841" width="43.85546875" style="1282" customWidth="1"/>
    <col min="3842" max="3843" width="11.7109375" style="1282" customWidth="1"/>
    <col min="3844" max="3844" width="12.7109375" style="1282" customWidth="1"/>
    <col min="3845" max="3845" width="10.7109375" style="1282" customWidth="1"/>
    <col min="3846" max="3849" width="12.7109375" style="1282" customWidth="1"/>
    <col min="3850" max="4096" width="9.140625" style="1282"/>
    <col min="4097" max="4097" width="43.85546875" style="1282" customWidth="1"/>
    <col min="4098" max="4099" width="11.7109375" style="1282" customWidth="1"/>
    <col min="4100" max="4100" width="12.7109375" style="1282" customWidth="1"/>
    <col min="4101" max="4101" width="10.7109375" style="1282" customWidth="1"/>
    <col min="4102" max="4105" width="12.7109375" style="1282" customWidth="1"/>
    <col min="4106" max="4352" width="9.140625" style="1282"/>
    <col min="4353" max="4353" width="43.85546875" style="1282" customWidth="1"/>
    <col min="4354" max="4355" width="11.7109375" style="1282" customWidth="1"/>
    <col min="4356" max="4356" width="12.7109375" style="1282" customWidth="1"/>
    <col min="4357" max="4357" width="10.7109375" style="1282" customWidth="1"/>
    <col min="4358" max="4361" width="12.7109375" style="1282" customWidth="1"/>
    <col min="4362" max="4608" width="9.140625" style="1282"/>
    <col min="4609" max="4609" width="43.85546875" style="1282" customWidth="1"/>
    <col min="4610" max="4611" width="11.7109375" style="1282" customWidth="1"/>
    <col min="4612" max="4612" width="12.7109375" style="1282" customWidth="1"/>
    <col min="4613" max="4613" width="10.7109375" style="1282" customWidth="1"/>
    <col min="4614" max="4617" width="12.7109375" style="1282" customWidth="1"/>
    <col min="4618" max="4864" width="9.140625" style="1282"/>
    <col min="4865" max="4865" width="43.85546875" style="1282" customWidth="1"/>
    <col min="4866" max="4867" width="11.7109375" style="1282" customWidth="1"/>
    <col min="4868" max="4868" width="12.7109375" style="1282" customWidth="1"/>
    <col min="4869" max="4869" width="10.7109375" style="1282" customWidth="1"/>
    <col min="4870" max="4873" width="12.7109375" style="1282" customWidth="1"/>
    <col min="4874" max="5120" width="9.140625" style="1282"/>
    <col min="5121" max="5121" width="43.85546875" style="1282" customWidth="1"/>
    <col min="5122" max="5123" width="11.7109375" style="1282" customWidth="1"/>
    <col min="5124" max="5124" width="12.7109375" style="1282" customWidth="1"/>
    <col min="5125" max="5125" width="10.7109375" style="1282" customWidth="1"/>
    <col min="5126" max="5129" width="12.7109375" style="1282" customWidth="1"/>
    <col min="5130" max="5376" width="9.140625" style="1282"/>
    <col min="5377" max="5377" width="43.85546875" style="1282" customWidth="1"/>
    <col min="5378" max="5379" width="11.7109375" style="1282" customWidth="1"/>
    <col min="5380" max="5380" width="12.7109375" style="1282" customWidth="1"/>
    <col min="5381" max="5381" width="10.7109375" style="1282" customWidth="1"/>
    <col min="5382" max="5385" width="12.7109375" style="1282" customWidth="1"/>
    <col min="5386" max="5632" width="9.140625" style="1282"/>
    <col min="5633" max="5633" width="43.85546875" style="1282" customWidth="1"/>
    <col min="5634" max="5635" width="11.7109375" style="1282" customWidth="1"/>
    <col min="5636" max="5636" width="12.7109375" style="1282" customWidth="1"/>
    <col min="5637" max="5637" width="10.7109375" style="1282" customWidth="1"/>
    <col min="5638" max="5641" width="12.7109375" style="1282" customWidth="1"/>
    <col min="5642" max="5888" width="9.140625" style="1282"/>
    <col min="5889" max="5889" width="43.85546875" style="1282" customWidth="1"/>
    <col min="5890" max="5891" width="11.7109375" style="1282" customWidth="1"/>
    <col min="5892" max="5892" width="12.7109375" style="1282" customWidth="1"/>
    <col min="5893" max="5893" width="10.7109375" style="1282" customWidth="1"/>
    <col min="5894" max="5897" width="12.7109375" style="1282" customWidth="1"/>
    <col min="5898" max="6144" width="9.140625" style="1282"/>
    <col min="6145" max="6145" width="43.85546875" style="1282" customWidth="1"/>
    <col min="6146" max="6147" width="11.7109375" style="1282" customWidth="1"/>
    <col min="6148" max="6148" width="12.7109375" style="1282" customWidth="1"/>
    <col min="6149" max="6149" width="10.7109375" style="1282" customWidth="1"/>
    <col min="6150" max="6153" width="12.7109375" style="1282" customWidth="1"/>
    <col min="6154" max="6400" width="9.140625" style="1282"/>
    <col min="6401" max="6401" width="43.85546875" style="1282" customWidth="1"/>
    <col min="6402" max="6403" width="11.7109375" style="1282" customWidth="1"/>
    <col min="6404" max="6404" width="12.7109375" style="1282" customWidth="1"/>
    <col min="6405" max="6405" width="10.7109375" style="1282" customWidth="1"/>
    <col min="6406" max="6409" width="12.7109375" style="1282" customWidth="1"/>
    <col min="6410" max="6656" width="9.140625" style="1282"/>
    <col min="6657" max="6657" width="43.85546875" style="1282" customWidth="1"/>
    <col min="6658" max="6659" width="11.7109375" style="1282" customWidth="1"/>
    <col min="6660" max="6660" width="12.7109375" style="1282" customWidth="1"/>
    <col min="6661" max="6661" width="10.7109375" style="1282" customWidth="1"/>
    <col min="6662" max="6665" width="12.7109375" style="1282" customWidth="1"/>
    <col min="6666" max="6912" width="9.140625" style="1282"/>
    <col min="6913" max="6913" width="43.85546875" style="1282" customWidth="1"/>
    <col min="6914" max="6915" width="11.7109375" style="1282" customWidth="1"/>
    <col min="6916" max="6916" width="12.7109375" style="1282" customWidth="1"/>
    <col min="6917" max="6917" width="10.7109375" style="1282" customWidth="1"/>
    <col min="6918" max="6921" width="12.7109375" style="1282" customWidth="1"/>
    <col min="6922" max="7168" width="9.140625" style="1282"/>
    <col min="7169" max="7169" width="43.85546875" style="1282" customWidth="1"/>
    <col min="7170" max="7171" width="11.7109375" style="1282" customWidth="1"/>
    <col min="7172" max="7172" width="12.7109375" style="1282" customWidth="1"/>
    <col min="7173" max="7173" width="10.7109375" style="1282" customWidth="1"/>
    <col min="7174" max="7177" width="12.7109375" style="1282" customWidth="1"/>
    <col min="7178" max="7424" width="9.140625" style="1282"/>
    <col min="7425" max="7425" width="43.85546875" style="1282" customWidth="1"/>
    <col min="7426" max="7427" width="11.7109375" style="1282" customWidth="1"/>
    <col min="7428" max="7428" width="12.7109375" style="1282" customWidth="1"/>
    <col min="7429" max="7429" width="10.7109375" style="1282" customWidth="1"/>
    <col min="7430" max="7433" width="12.7109375" style="1282" customWidth="1"/>
    <col min="7434" max="7680" width="9.140625" style="1282"/>
    <col min="7681" max="7681" width="43.85546875" style="1282" customWidth="1"/>
    <col min="7682" max="7683" width="11.7109375" style="1282" customWidth="1"/>
    <col min="7684" max="7684" width="12.7109375" style="1282" customWidth="1"/>
    <col min="7685" max="7685" width="10.7109375" style="1282" customWidth="1"/>
    <col min="7686" max="7689" width="12.7109375" style="1282" customWidth="1"/>
    <col min="7690" max="7936" width="9.140625" style="1282"/>
    <col min="7937" max="7937" width="43.85546875" style="1282" customWidth="1"/>
    <col min="7938" max="7939" width="11.7109375" style="1282" customWidth="1"/>
    <col min="7940" max="7940" width="12.7109375" style="1282" customWidth="1"/>
    <col min="7941" max="7941" width="10.7109375" style="1282" customWidth="1"/>
    <col min="7942" max="7945" width="12.7109375" style="1282" customWidth="1"/>
    <col min="7946" max="8192" width="9.140625" style="1282"/>
    <col min="8193" max="8193" width="43.85546875" style="1282" customWidth="1"/>
    <col min="8194" max="8195" width="11.7109375" style="1282" customWidth="1"/>
    <col min="8196" max="8196" width="12.7109375" style="1282" customWidth="1"/>
    <col min="8197" max="8197" width="10.7109375" style="1282" customWidth="1"/>
    <col min="8198" max="8201" width="12.7109375" style="1282" customWidth="1"/>
    <col min="8202" max="8448" width="9.140625" style="1282"/>
    <col min="8449" max="8449" width="43.85546875" style="1282" customWidth="1"/>
    <col min="8450" max="8451" width="11.7109375" style="1282" customWidth="1"/>
    <col min="8452" max="8452" width="12.7109375" style="1282" customWidth="1"/>
    <col min="8453" max="8453" width="10.7109375" style="1282" customWidth="1"/>
    <col min="8454" max="8457" width="12.7109375" style="1282" customWidth="1"/>
    <col min="8458" max="8704" width="9.140625" style="1282"/>
    <col min="8705" max="8705" width="43.85546875" style="1282" customWidth="1"/>
    <col min="8706" max="8707" width="11.7109375" style="1282" customWidth="1"/>
    <col min="8708" max="8708" width="12.7109375" style="1282" customWidth="1"/>
    <col min="8709" max="8709" width="10.7109375" style="1282" customWidth="1"/>
    <col min="8710" max="8713" width="12.7109375" style="1282" customWidth="1"/>
    <col min="8714" max="8960" width="9.140625" style="1282"/>
    <col min="8961" max="8961" width="43.85546875" style="1282" customWidth="1"/>
    <col min="8962" max="8963" width="11.7109375" style="1282" customWidth="1"/>
    <col min="8964" max="8964" width="12.7109375" style="1282" customWidth="1"/>
    <col min="8965" max="8965" width="10.7109375" style="1282" customWidth="1"/>
    <col min="8966" max="8969" width="12.7109375" style="1282" customWidth="1"/>
    <col min="8970" max="9216" width="9.140625" style="1282"/>
    <col min="9217" max="9217" width="43.85546875" style="1282" customWidth="1"/>
    <col min="9218" max="9219" width="11.7109375" style="1282" customWidth="1"/>
    <col min="9220" max="9220" width="12.7109375" style="1282" customWidth="1"/>
    <col min="9221" max="9221" width="10.7109375" style="1282" customWidth="1"/>
    <col min="9222" max="9225" width="12.7109375" style="1282" customWidth="1"/>
    <col min="9226" max="9472" width="9.140625" style="1282"/>
    <col min="9473" max="9473" width="43.85546875" style="1282" customWidth="1"/>
    <col min="9474" max="9475" width="11.7109375" style="1282" customWidth="1"/>
    <col min="9476" max="9476" width="12.7109375" style="1282" customWidth="1"/>
    <col min="9477" max="9477" width="10.7109375" style="1282" customWidth="1"/>
    <col min="9478" max="9481" width="12.7109375" style="1282" customWidth="1"/>
    <col min="9482" max="9728" width="9.140625" style="1282"/>
    <col min="9729" max="9729" width="43.85546875" style="1282" customWidth="1"/>
    <col min="9730" max="9731" width="11.7109375" style="1282" customWidth="1"/>
    <col min="9732" max="9732" width="12.7109375" style="1282" customWidth="1"/>
    <col min="9733" max="9733" width="10.7109375" style="1282" customWidth="1"/>
    <col min="9734" max="9737" width="12.7109375" style="1282" customWidth="1"/>
    <col min="9738" max="9984" width="9.140625" style="1282"/>
    <col min="9985" max="9985" width="43.85546875" style="1282" customWidth="1"/>
    <col min="9986" max="9987" width="11.7109375" style="1282" customWidth="1"/>
    <col min="9988" max="9988" width="12.7109375" style="1282" customWidth="1"/>
    <col min="9989" max="9989" width="10.7109375" style="1282" customWidth="1"/>
    <col min="9990" max="9993" width="12.7109375" style="1282" customWidth="1"/>
    <col min="9994" max="10240" width="9.140625" style="1282"/>
    <col min="10241" max="10241" width="43.85546875" style="1282" customWidth="1"/>
    <col min="10242" max="10243" width="11.7109375" style="1282" customWidth="1"/>
    <col min="10244" max="10244" width="12.7109375" style="1282" customWidth="1"/>
    <col min="10245" max="10245" width="10.7109375" style="1282" customWidth="1"/>
    <col min="10246" max="10249" width="12.7109375" style="1282" customWidth="1"/>
    <col min="10250" max="10496" width="9.140625" style="1282"/>
    <col min="10497" max="10497" width="43.85546875" style="1282" customWidth="1"/>
    <col min="10498" max="10499" width="11.7109375" style="1282" customWidth="1"/>
    <col min="10500" max="10500" width="12.7109375" style="1282" customWidth="1"/>
    <col min="10501" max="10501" width="10.7109375" style="1282" customWidth="1"/>
    <col min="10502" max="10505" width="12.7109375" style="1282" customWidth="1"/>
    <col min="10506" max="10752" width="9.140625" style="1282"/>
    <col min="10753" max="10753" width="43.85546875" style="1282" customWidth="1"/>
    <col min="10754" max="10755" width="11.7109375" style="1282" customWidth="1"/>
    <col min="10756" max="10756" width="12.7109375" style="1282" customWidth="1"/>
    <col min="10757" max="10757" width="10.7109375" style="1282" customWidth="1"/>
    <col min="10758" max="10761" width="12.7109375" style="1282" customWidth="1"/>
    <col min="10762" max="11008" width="9.140625" style="1282"/>
    <col min="11009" max="11009" width="43.85546875" style="1282" customWidth="1"/>
    <col min="11010" max="11011" width="11.7109375" style="1282" customWidth="1"/>
    <col min="11012" max="11012" width="12.7109375" style="1282" customWidth="1"/>
    <col min="11013" max="11013" width="10.7109375" style="1282" customWidth="1"/>
    <col min="11014" max="11017" width="12.7109375" style="1282" customWidth="1"/>
    <col min="11018" max="11264" width="9.140625" style="1282"/>
    <col min="11265" max="11265" width="43.85546875" style="1282" customWidth="1"/>
    <col min="11266" max="11267" width="11.7109375" style="1282" customWidth="1"/>
    <col min="11268" max="11268" width="12.7109375" style="1282" customWidth="1"/>
    <col min="11269" max="11269" width="10.7109375" style="1282" customWidth="1"/>
    <col min="11270" max="11273" width="12.7109375" style="1282" customWidth="1"/>
    <col min="11274" max="11520" width="9.140625" style="1282"/>
    <col min="11521" max="11521" width="43.85546875" style="1282" customWidth="1"/>
    <col min="11522" max="11523" width="11.7109375" style="1282" customWidth="1"/>
    <col min="11524" max="11524" width="12.7109375" style="1282" customWidth="1"/>
    <col min="11525" max="11525" width="10.7109375" style="1282" customWidth="1"/>
    <col min="11526" max="11529" width="12.7109375" style="1282" customWidth="1"/>
    <col min="11530" max="11776" width="9.140625" style="1282"/>
    <col min="11777" max="11777" width="43.85546875" style="1282" customWidth="1"/>
    <col min="11778" max="11779" width="11.7109375" style="1282" customWidth="1"/>
    <col min="11780" max="11780" width="12.7109375" style="1282" customWidth="1"/>
    <col min="11781" max="11781" width="10.7109375" style="1282" customWidth="1"/>
    <col min="11782" max="11785" width="12.7109375" style="1282" customWidth="1"/>
    <col min="11786" max="12032" width="9.140625" style="1282"/>
    <col min="12033" max="12033" width="43.85546875" style="1282" customWidth="1"/>
    <col min="12034" max="12035" width="11.7109375" style="1282" customWidth="1"/>
    <col min="12036" max="12036" width="12.7109375" style="1282" customWidth="1"/>
    <col min="12037" max="12037" width="10.7109375" style="1282" customWidth="1"/>
    <col min="12038" max="12041" width="12.7109375" style="1282" customWidth="1"/>
    <col min="12042" max="12288" width="9.140625" style="1282"/>
    <col min="12289" max="12289" width="43.85546875" style="1282" customWidth="1"/>
    <col min="12290" max="12291" width="11.7109375" style="1282" customWidth="1"/>
    <col min="12292" max="12292" width="12.7109375" style="1282" customWidth="1"/>
    <col min="12293" max="12293" width="10.7109375" style="1282" customWidth="1"/>
    <col min="12294" max="12297" width="12.7109375" style="1282" customWidth="1"/>
    <col min="12298" max="12544" width="9.140625" style="1282"/>
    <col min="12545" max="12545" width="43.85546875" style="1282" customWidth="1"/>
    <col min="12546" max="12547" width="11.7109375" style="1282" customWidth="1"/>
    <col min="12548" max="12548" width="12.7109375" style="1282" customWidth="1"/>
    <col min="12549" max="12549" width="10.7109375" style="1282" customWidth="1"/>
    <col min="12550" max="12553" width="12.7109375" style="1282" customWidth="1"/>
    <col min="12554" max="12800" width="9.140625" style="1282"/>
    <col min="12801" max="12801" width="43.85546875" style="1282" customWidth="1"/>
    <col min="12802" max="12803" width="11.7109375" style="1282" customWidth="1"/>
    <col min="12804" max="12804" width="12.7109375" style="1282" customWidth="1"/>
    <col min="12805" max="12805" width="10.7109375" style="1282" customWidth="1"/>
    <col min="12806" max="12809" width="12.7109375" style="1282" customWidth="1"/>
    <col min="12810" max="13056" width="9.140625" style="1282"/>
    <col min="13057" max="13057" width="43.85546875" style="1282" customWidth="1"/>
    <col min="13058" max="13059" width="11.7109375" style="1282" customWidth="1"/>
    <col min="13060" max="13060" width="12.7109375" style="1282" customWidth="1"/>
    <col min="13061" max="13061" width="10.7109375" style="1282" customWidth="1"/>
    <col min="13062" max="13065" width="12.7109375" style="1282" customWidth="1"/>
    <col min="13066" max="13312" width="9.140625" style="1282"/>
    <col min="13313" max="13313" width="43.85546875" style="1282" customWidth="1"/>
    <col min="13314" max="13315" width="11.7109375" style="1282" customWidth="1"/>
    <col min="13316" max="13316" width="12.7109375" style="1282" customWidth="1"/>
    <col min="13317" max="13317" width="10.7109375" style="1282" customWidth="1"/>
    <col min="13318" max="13321" width="12.7109375" style="1282" customWidth="1"/>
    <col min="13322" max="13568" width="9.140625" style="1282"/>
    <col min="13569" max="13569" width="43.85546875" style="1282" customWidth="1"/>
    <col min="13570" max="13571" width="11.7109375" style="1282" customWidth="1"/>
    <col min="13572" max="13572" width="12.7109375" style="1282" customWidth="1"/>
    <col min="13573" max="13573" width="10.7109375" style="1282" customWidth="1"/>
    <col min="13574" max="13577" width="12.7109375" style="1282" customWidth="1"/>
    <col min="13578" max="13824" width="9.140625" style="1282"/>
    <col min="13825" max="13825" width="43.85546875" style="1282" customWidth="1"/>
    <col min="13826" max="13827" width="11.7109375" style="1282" customWidth="1"/>
    <col min="13828" max="13828" width="12.7109375" style="1282" customWidth="1"/>
    <col min="13829" max="13829" width="10.7109375" style="1282" customWidth="1"/>
    <col min="13830" max="13833" width="12.7109375" style="1282" customWidth="1"/>
    <col min="13834" max="14080" width="9.140625" style="1282"/>
    <col min="14081" max="14081" width="43.85546875" style="1282" customWidth="1"/>
    <col min="14082" max="14083" width="11.7109375" style="1282" customWidth="1"/>
    <col min="14084" max="14084" width="12.7109375" style="1282" customWidth="1"/>
    <col min="14085" max="14085" width="10.7109375" style="1282" customWidth="1"/>
    <col min="14086" max="14089" width="12.7109375" style="1282" customWidth="1"/>
    <col min="14090" max="14336" width="9.140625" style="1282"/>
    <col min="14337" max="14337" width="43.85546875" style="1282" customWidth="1"/>
    <col min="14338" max="14339" width="11.7109375" style="1282" customWidth="1"/>
    <col min="14340" max="14340" width="12.7109375" style="1282" customWidth="1"/>
    <col min="14341" max="14341" width="10.7109375" style="1282" customWidth="1"/>
    <col min="14342" max="14345" width="12.7109375" style="1282" customWidth="1"/>
    <col min="14346" max="14592" width="9.140625" style="1282"/>
    <col min="14593" max="14593" width="43.85546875" style="1282" customWidth="1"/>
    <col min="14594" max="14595" width="11.7109375" style="1282" customWidth="1"/>
    <col min="14596" max="14596" width="12.7109375" style="1282" customWidth="1"/>
    <col min="14597" max="14597" width="10.7109375" style="1282" customWidth="1"/>
    <col min="14598" max="14601" width="12.7109375" style="1282" customWidth="1"/>
    <col min="14602" max="14848" width="9.140625" style="1282"/>
    <col min="14849" max="14849" width="43.85546875" style="1282" customWidth="1"/>
    <col min="14850" max="14851" width="11.7109375" style="1282" customWidth="1"/>
    <col min="14852" max="14852" width="12.7109375" style="1282" customWidth="1"/>
    <col min="14853" max="14853" width="10.7109375" style="1282" customWidth="1"/>
    <col min="14854" max="14857" width="12.7109375" style="1282" customWidth="1"/>
    <col min="14858" max="15104" width="9.140625" style="1282"/>
    <col min="15105" max="15105" width="43.85546875" style="1282" customWidth="1"/>
    <col min="15106" max="15107" width="11.7109375" style="1282" customWidth="1"/>
    <col min="15108" max="15108" width="12.7109375" style="1282" customWidth="1"/>
    <col min="15109" max="15109" width="10.7109375" style="1282" customWidth="1"/>
    <col min="15110" max="15113" width="12.7109375" style="1282" customWidth="1"/>
    <col min="15114" max="15360" width="9.140625" style="1282"/>
    <col min="15361" max="15361" width="43.85546875" style="1282" customWidth="1"/>
    <col min="15362" max="15363" width="11.7109375" style="1282" customWidth="1"/>
    <col min="15364" max="15364" width="12.7109375" style="1282" customWidth="1"/>
    <col min="15365" max="15365" width="10.7109375" style="1282" customWidth="1"/>
    <col min="15366" max="15369" width="12.7109375" style="1282" customWidth="1"/>
    <col min="15370" max="15616" width="9.140625" style="1282"/>
    <col min="15617" max="15617" width="43.85546875" style="1282" customWidth="1"/>
    <col min="15618" max="15619" width="11.7109375" style="1282" customWidth="1"/>
    <col min="15620" max="15620" width="12.7109375" style="1282" customWidth="1"/>
    <col min="15621" max="15621" width="10.7109375" style="1282" customWidth="1"/>
    <col min="15622" max="15625" width="12.7109375" style="1282" customWidth="1"/>
    <col min="15626" max="15872" width="9.140625" style="1282"/>
    <col min="15873" max="15873" width="43.85546875" style="1282" customWidth="1"/>
    <col min="15874" max="15875" width="11.7109375" style="1282" customWidth="1"/>
    <col min="15876" max="15876" width="12.7109375" style="1282" customWidth="1"/>
    <col min="15877" max="15877" width="10.7109375" style="1282" customWidth="1"/>
    <col min="15878" max="15881" width="12.7109375" style="1282" customWidth="1"/>
    <col min="15882" max="16128" width="9.140625" style="1282"/>
    <col min="16129" max="16129" width="43.85546875" style="1282" customWidth="1"/>
    <col min="16130" max="16131" width="11.7109375" style="1282" customWidth="1"/>
    <col min="16132" max="16132" width="12.7109375" style="1282" customWidth="1"/>
    <col min="16133" max="16133" width="10.7109375" style="1282" customWidth="1"/>
    <col min="16134" max="16137" width="12.7109375" style="1282" customWidth="1"/>
    <col min="16138" max="16384" width="9.140625" style="1282"/>
  </cols>
  <sheetData>
    <row r="1" spans="1:5" ht="18.75">
      <c r="A1" s="5331" t="s">
        <v>2732</v>
      </c>
      <c r="B1" s="5331"/>
      <c r="C1" s="5331"/>
      <c r="D1" s="5331"/>
      <c r="E1" s="5331"/>
    </row>
    <row r="2" spans="1:5">
      <c r="A2" s="5332" t="s">
        <v>2733</v>
      </c>
      <c r="B2" s="5332"/>
      <c r="C2" s="5332"/>
      <c r="D2" s="5332"/>
      <c r="E2" s="5332"/>
    </row>
    <row r="3" spans="1:5">
      <c r="A3" s="3191" t="s">
        <v>2734</v>
      </c>
      <c r="B3" s="3192"/>
      <c r="C3" s="3192"/>
      <c r="D3" s="3192"/>
      <c r="E3" s="848" t="s">
        <v>2735</v>
      </c>
    </row>
    <row r="4" spans="1:5" ht="26.1" customHeight="1">
      <c r="A4" s="3248"/>
      <c r="B4" s="3249" t="s">
        <v>2736</v>
      </c>
      <c r="C4" s="3250"/>
      <c r="D4" s="3250"/>
      <c r="E4" s="3251"/>
    </row>
    <row r="5" spans="1:5" ht="26.1" customHeight="1">
      <c r="A5" s="3252" t="s">
        <v>2438</v>
      </c>
      <c r="B5" s="3253" t="s">
        <v>2737</v>
      </c>
      <c r="C5" s="3254"/>
      <c r="D5" s="3254"/>
      <c r="E5" s="3255"/>
    </row>
    <row r="6" spans="1:5" ht="26.1" customHeight="1">
      <c r="A6" s="3256" t="s">
        <v>906</v>
      </c>
      <c r="B6" s="3257" t="s">
        <v>2365</v>
      </c>
      <c r="C6" s="3257" t="s">
        <v>2366</v>
      </c>
      <c r="D6" s="3257" t="s">
        <v>291</v>
      </c>
      <c r="E6" s="3257" t="s">
        <v>503</v>
      </c>
    </row>
    <row r="7" spans="1:5" ht="26.1" customHeight="1">
      <c r="A7" s="3258"/>
      <c r="B7" s="3259" t="s">
        <v>2440</v>
      </c>
      <c r="C7" s="3259" t="s">
        <v>562</v>
      </c>
      <c r="D7" s="3259" t="s">
        <v>908</v>
      </c>
      <c r="E7" s="3259" t="s">
        <v>390</v>
      </c>
    </row>
    <row r="8" spans="1:5" ht="24.95" customHeight="1">
      <c r="A8" s="3260" t="s">
        <v>1315</v>
      </c>
      <c r="B8" s="5341">
        <v>3331</v>
      </c>
      <c r="C8" s="5341">
        <v>589</v>
      </c>
      <c r="D8" s="5341">
        <f>SUM(B8:C9)</f>
        <v>3920</v>
      </c>
      <c r="E8" s="5252">
        <f>B8/D8*100</f>
        <v>84.974489795918359</v>
      </c>
    </row>
    <row r="9" spans="1:5" ht="15" customHeight="1">
      <c r="A9" s="3261" t="s">
        <v>1317</v>
      </c>
      <c r="B9" s="5336"/>
      <c r="C9" s="5336"/>
      <c r="D9" s="5336"/>
      <c r="E9" s="5334"/>
    </row>
    <row r="10" spans="1:5" ht="24.95" customHeight="1">
      <c r="A10" s="3262" t="s">
        <v>1318</v>
      </c>
      <c r="B10" s="5336">
        <v>39043</v>
      </c>
      <c r="C10" s="5336">
        <v>6541</v>
      </c>
      <c r="D10" s="5336">
        <f>SUM(B10:C11)</f>
        <v>45584</v>
      </c>
      <c r="E10" s="5252">
        <f>B10/D10*100</f>
        <v>85.650666900666906</v>
      </c>
    </row>
    <row r="11" spans="1:5" ht="15" customHeight="1">
      <c r="A11" s="3263" t="s">
        <v>1319</v>
      </c>
      <c r="B11" s="5336"/>
      <c r="C11" s="5336"/>
      <c r="D11" s="5336"/>
      <c r="E11" s="5334"/>
    </row>
    <row r="12" spans="1:5" ht="24.95" customHeight="1">
      <c r="A12" s="3154" t="s">
        <v>1320</v>
      </c>
      <c r="B12" s="5340">
        <v>19976</v>
      </c>
      <c r="C12" s="5340">
        <v>21722</v>
      </c>
      <c r="D12" s="5340">
        <f>SUM(B12:C13)</f>
        <v>41698</v>
      </c>
      <c r="E12" s="5246">
        <f>B12/D12*100</f>
        <v>47.906374406446353</v>
      </c>
    </row>
    <row r="13" spans="1:5" ht="15" customHeight="1">
      <c r="A13" s="3264" t="s">
        <v>1321</v>
      </c>
      <c r="B13" s="5340"/>
      <c r="C13" s="5340"/>
      <c r="D13" s="5340"/>
      <c r="E13" s="5339"/>
    </row>
    <row r="14" spans="1:5" ht="24.95" customHeight="1">
      <c r="A14" s="3262" t="s">
        <v>1322</v>
      </c>
      <c r="B14" s="5336">
        <v>8707</v>
      </c>
      <c r="C14" s="5336">
        <v>2461</v>
      </c>
      <c r="D14" s="5336">
        <f>SUM(B14:C15)</f>
        <v>11168</v>
      </c>
      <c r="E14" s="5252">
        <f>B14/D14*100</f>
        <v>77.963825214899714</v>
      </c>
    </row>
    <row r="15" spans="1:5" ht="15" customHeight="1">
      <c r="A15" s="3261" t="s">
        <v>1323</v>
      </c>
      <c r="B15" s="5336"/>
      <c r="C15" s="5336"/>
      <c r="D15" s="5336"/>
      <c r="E15" s="5334"/>
    </row>
    <row r="16" spans="1:5" ht="24.95" customHeight="1">
      <c r="A16" s="3265" t="s">
        <v>1324</v>
      </c>
      <c r="B16" s="5246" t="s">
        <v>246</v>
      </c>
      <c r="C16" s="5246" t="s">
        <v>246</v>
      </c>
      <c r="D16" s="5340">
        <v>219649</v>
      </c>
      <c r="E16" s="5246" t="s">
        <v>246</v>
      </c>
    </row>
    <row r="17" spans="1:5" ht="15" customHeight="1">
      <c r="A17" s="3264" t="s">
        <v>2738</v>
      </c>
      <c r="B17" s="5339"/>
      <c r="C17" s="5339"/>
      <c r="D17" s="5340"/>
      <c r="E17" s="5339"/>
    </row>
    <row r="18" spans="1:5" ht="24.95" customHeight="1">
      <c r="A18" s="3262" t="s">
        <v>1326</v>
      </c>
      <c r="B18" s="5336" t="s">
        <v>246</v>
      </c>
      <c r="C18" s="5336" t="s">
        <v>246</v>
      </c>
      <c r="D18" s="5336">
        <v>88682</v>
      </c>
      <c r="E18" s="5252" t="s">
        <v>246</v>
      </c>
    </row>
    <row r="19" spans="1:5" ht="15" customHeight="1">
      <c r="A19" s="3261" t="s">
        <v>2739</v>
      </c>
      <c r="B19" s="5336"/>
      <c r="C19" s="5336"/>
      <c r="D19" s="5336"/>
      <c r="E19" s="5334"/>
    </row>
    <row r="20" spans="1:5" ht="24.95" customHeight="1">
      <c r="A20" s="3262" t="s">
        <v>2740</v>
      </c>
      <c r="B20" s="5252" t="s">
        <v>246</v>
      </c>
      <c r="C20" s="5252" t="s">
        <v>246</v>
      </c>
      <c r="D20" s="5336">
        <v>32658</v>
      </c>
      <c r="E20" s="5252" t="s">
        <v>246</v>
      </c>
    </row>
    <row r="21" spans="1:5" ht="15" customHeight="1">
      <c r="A21" s="3261" t="s">
        <v>2741</v>
      </c>
      <c r="B21" s="5334"/>
      <c r="C21" s="5334"/>
      <c r="D21" s="5336"/>
      <c r="E21" s="5334"/>
    </row>
    <row r="22" spans="1:5" ht="27.95" customHeight="1">
      <c r="A22" s="3262" t="s">
        <v>2742</v>
      </c>
      <c r="B22" s="5336">
        <v>20226</v>
      </c>
      <c r="C22" s="5336">
        <v>1157</v>
      </c>
      <c r="D22" s="5336">
        <f>SUM(B22:C23)</f>
        <v>21383</v>
      </c>
      <c r="E22" s="5337">
        <f>B22/D22*100</f>
        <v>94.589159612776513</v>
      </c>
    </row>
    <row r="23" spans="1:5" ht="15" customHeight="1">
      <c r="A23" s="3261" t="s">
        <v>1331</v>
      </c>
      <c r="B23" s="5336"/>
      <c r="C23" s="5336"/>
      <c r="D23" s="5336"/>
      <c r="E23" s="5338"/>
    </row>
    <row r="24" spans="1:5" ht="27.95" customHeight="1">
      <c r="A24" s="3262" t="s">
        <v>1332</v>
      </c>
      <c r="B24" s="5336">
        <v>7859</v>
      </c>
      <c r="C24" s="5336">
        <v>362</v>
      </c>
      <c r="D24" s="5336">
        <f>SUM(B24:C25)</f>
        <v>8221</v>
      </c>
      <c r="E24" s="5337">
        <f>B24/D24*100</f>
        <v>95.596642744191712</v>
      </c>
    </row>
    <row r="25" spans="1:5" ht="15" customHeight="1">
      <c r="A25" s="3261" t="s">
        <v>1333</v>
      </c>
      <c r="B25" s="5336"/>
      <c r="C25" s="5336"/>
      <c r="D25" s="5336"/>
      <c r="E25" s="5338"/>
    </row>
    <row r="26" spans="1:5" ht="24.95" customHeight="1">
      <c r="A26" s="3262" t="s">
        <v>1334</v>
      </c>
      <c r="B26" s="5334">
        <v>13160</v>
      </c>
      <c r="C26" s="5334">
        <v>2100</v>
      </c>
      <c r="D26" s="5336">
        <f>SUM(B26:C27)</f>
        <v>15260</v>
      </c>
      <c r="E26" s="5337">
        <f>B26/D26*100</f>
        <v>86.238532110091754</v>
      </c>
    </row>
    <row r="27" spans="1:5" ht="15" customHeight="1">
      <c r="A27" s="3261" t="s">
        <v>2743</v>
      </c>
      <c r="B27" s="5335"/>
      <c r="C27" s="5335"/>
      <c r="D27" s="5336"/>
      <c r="E27" s="5338"/>
    </row>
    <row r="28" spans="1:5" ht="24.95" customHeight="1">
      <c r="A28" s="3262" t="s">
        <v>2744</v>
      </c>
      <c r="B28" s="5336">
        <v>19422</v>
      </c>
      <c r="C28" s="5336">
        <v>1906</v>
      </c>
      <c r="D28" s="5336">
        <f>SUM(B28:C29)</f>
        <v>21328</v>
      </c>
      <c r="E28" s="5252">
        <f>B28/D28*100</f>
        <v>91.063390847711929</v>
      </c>
    </row>
    <row r="29" spans="1:5" ht="15" customHeight="1" thickBot="1">
      <c r="A29" s="3261" t="s">
        <v>2745</v>
      </c>
      <c r="B29" s="5336"/>
      <c r="C29" s="5336"/>
      <c r="D29" s="5336"/>
      <c r="E29" s="5334"/>
    </row>
    <row r="30" spans="1:5" ht="42.95" customHeight="1">
      <c r="A30" s="3266" t="s">
        <v>2746</v>
      </c>
      <c r="B30" s="2962" t="s">
        <v>641</v>
      </c>
      <c r="C30" s="2962" t="s">
        <v>641</v>
      </c>
      <c r="D30" s="2962">
        <f>SUM(D8:D29)</f>
        <v>509551</v>
      </c>
      <c r="E30" s="2963" t="s">
        <v>641</v>
      </c>
    </row>
    <row r="31" spans="1:5" ht="15.95" customHeight="1">
      <c r="A31" s="5333" t="s">
        <v>1339</v>
      </c>
      <c r="B31" s="5333"/>
      <c r="C31" s="5333"/>
      <c r="D31" s="5333"/>
      <c r="E31" s="5333"/>
    </row>
  </sheetData>
  <mergeCells count="47">
    <mergeCell ref="A1:E1"/>
    <mergeCell ref="A2:E2"/>
    <mergeCell ref="B8:B9"/>
    <mergeCell ref="C8:C9"/>
    <mergeCell ref="D8:D9"/>
    <mergeCell ref="E8:E9"/>
    <mergeCell ref="B10:B11"/>
    <mergeCell ref="C10:C11"/>
    <mergeCell ref="D10:D11"/>
    <mergeCell ref="E10:E11"/>
    <mergeCell ref="B12:B13"/>
    <mergeCell ref="C12:C13"/>
    <mergeCell ref="D12:D13"/>
    <mergeCell ref="E12:E13"/>
    <mergeCell ref="B14:B15"/>
    <mergeCell ref="C14:C15"/>
    <mergeCell ref="D14:D15"/>
    <mergeCell ref="E14:E15"/>
    <mergeCell ref="B16:B17"/>
    <mergeCell ref="C16:C17"/>
    <mergeCell ref="D16:D17"/>
    <mergeCell ref="E16:E17"/>
    <mergeCell ref="B18:B19"/>
    <mergeCell ref="C18:C19"/>
    <mergeCell ref="D18:D19"/>
    <mergeCell ref="E18:E19"/>
    <mergeCell ref="B20:B21"/>
    <mergeCell ref="C20:C21"/>
    <mergeCell ref="D20:D21"/>
    <mergeCell ref="E20:E21"/>
    <mergeCell ref="B22:B23"/>
    <mergeCell ref="C22:C23"/>
    <mergeCell ref="D22:D23"/>
    <mergeCell ref="E22:E23"/>
    <mergeCell ref="B24:B25"/>
    <mergeCell ref="C24:C25"/>
    <mergeCell ref="D24:D25"/>
    <mergeCell ref="E24:E25"/>
    <mergeCell ref="A31:E31"/>
    <mergeCell ref="B26:B27"/>
    <mergeCell ref="C26:C27"/>
    <mergeCell ref="D26:D27"/>
    <mergeCell ref="E26:E27"/>
    <mergeCell ref="B28:B29"/>
    <mergeCell ref="C28:C29"/>
    <mergeCell ref="D28:D29"/>
    <mergeCell ref="E28:E29"/>
  </mergeCells>
  <printOptions horizontalCentered="1" verticalCentered="1"/>
  <pageMargins left="0.59055118110236227" right="0.59055118110236227" top="0.98425196850393704" bottom="0.98425196850393704" header="0.51181102362204722" footer="0.51181102362204722"/>
  <pageSetup paperSize="9" scale="98" orientation="portrait" horizontalDpi="4294967292" verticalDpi="4294967292" r:id="rId1"/>
  <headerFooter alignWithMargins="0">
    <oddFooter xml:space="preserve">&amp;C </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150F-1ECE-486F-8ED6-CB92D91B767E}">
  <dimension ref="A1:N27"/>
  <sheetViews>
    <sheetView showGridLines="0" zoomScale="75" zoomScaleNormal="75" workbookViewId="0">
      <selection activeCell="O23" sqref="O23"/>
    </sheetView>
  </sheetViews>
  <sheetFormatPr defaultColWidth="8.85546875" defaultRowHeight="15.75"/>
  <cols>
    <col min="1" max="1" width="15.7109375" style="3012" customWidth="1"/>
    <col min="2" max="2" width="15.7109375" style="3287" customWidth="1"/>
    <col min="3" max="6" width="11.7109375" style="3287" customWidth="1"/>
    <col min="7" max="7" width="6.140625" style="3287" customWidth="1"/>
    <col min="8" max="256" width="8.85546875" style="3287"/>
    <col min="257" max="258" width="15.7109375" style="3287" customWidth="1"/>
    <col min="259" max="262" width="11.7109375" style="3287" customWidth="1"/>
    <col min="263" max="263" width="6.140625" style="3287" customWidth="1"/>
    <col min="264" max="512" width="8.85546875" style="3287"/>
    <col min="513" max="514" width="15.7109375" style="3287" customWidth="1"/>
    <col min="515" max="518" width="11.7109375" style="3287" customWidth="1"/>
    <col min="519" max="519" width="6.140625" style="3287" customWidth="1"/>
    <col min="520" max="768" width="8.85546875" style="3287"/>
    <col min="769" max="770" width="15.7109375" style="3287" customWidth="1"/>
    <col min="771" max="774" width="11.7109375" style="3287" customWidth="1"/>
    <col min="775" max="775" width="6.140625" style="3287" customWidth="1"/>
    <col min="776" max="1024" width="8.85546875" style="3287"/>
    <col min="1025" max="1026" width="15.7109375" style="3287" customWidth="1"/>
    <col min="1027" max="1030" width="11.7109375" style="3287" customWidth="1"/>
    <col min="1031" max="1031" width="6.140625" style="3287" customWidth="1"/>
    <col min="1032" max="1280" width="8.85546875" style="3287"/>
    <col min="1281" max="1282" width="15.7109375" style="3287" customWidth="1"/>
    <col min="1283" max="1286" width="11.7109375" style="3287" customWidth="1"/>
    <col min="1287" max="1287" width="6.140625" style="3287" customWidth="1"/>
    <col min="1288" max="1536" width="8.85546875" style="3287"/>
    <col min="1537" max="1538" width="15.7109375" style="3287" customWidth="1"/>
    <col min="1539" max="1542" width="11.7109375" style="3287" customWidth="1"/>
    <col min="1543" max="1543" width="6.140625" style="3287" customWidth="1"/>
    <col min="1544" max="1792" width="8.85546875" style="3287"/>
    <col min="1793" max="1794" width="15.7109375" style="3287" customWidth="1"/>
    <col min="1795" max="1798" width="11.7109375" style="3287" customWidth="1"/>
    <col min="1799" max="1799" width="6.140625" style="3287" customWidth="1"/>
    <col min="1800" max="2048" width="8.85546875" style="3287"/>
    <col min="2049" max="2050" width="15.7109375" style="3287" customWidth="1"/>
    <col min="2051" max="2054" width="11.7109375" style="3287" customWidth="1"/>
    <col min="2055" max="2055" width="6.140625" style="3287" customWidth="1"/>
    <col min="2056" max="2304" width="8.85546875" style="3287"/>
    <col min="2305" max="2306" width="15.7109375" style="3287" customWidth="1"/>
    <col min="2307" max="2310" width="11.7109375" style="3287" customWidth="1"/>
    <col min="2311" max="2311" width="6.140625" style="3287" customWidth="1"/>
    <col min="2312" max="2560" width="8.85546875" style="3287"/>
    <col min="2561" max="2562" width="15.7109375" style="3287" customWidth="1"/>
    <col min="2563" max="2566" width="11.7109375" style="3287" customWidth="1"/>
    <col min="2567" max="2567" width="6.140625" style="3287" customWidth="1"/>
    <col min="2568" max="2816" width="8.85546875" style="3287"/>
    <col min="2817" max="2818" width="15.7109375" style="3287" customWidth="1"/>
    <col min="2819" max="2822" width="11.7109375" style="3287" customWidth="1"/>
    <col min="2823" max="2823" width="6.140625" style="3287" customWidth="1"/>
    <col min="2824" max="3072" width="8.85546875" style="3287"/>
    <col min="3073" max="3074" width="15.7109375" style="3287" customWidth="1"/>
    <col min="3075" max="3078" width="11.7109375" style="3287" customWidth="1"/>
    <col min="3079" max="3079" width="6.140625" style="3287" customWidth="1"/>
    <col min="3080" max="3328" width="8.85546875" style="3287"/>
    <col min="3329" max="3330" width="15.7109375" style="3287" customWidth="1"/>
    <col min="3331" max="3334" width="11.7109375" style="3287" customWidth="1"/>
    <col min="3335" max="3335" width="6.140625" style="3287" customWidth="1"/>
    <col min="3336" max="3584" width="8.85546875" style="3287"/>
    <col min="3585" max="3586" width="15.7109375" style="3287" customWidth="1"/>
    <col min="3587" max="3590" width="11.7109375" style="3287" customWidth="1"/>
    <col min="3591" max="3591" width="6.140625" style="3287" customWidth="1"/>
    <col min="3592" max="3840" width="8.85546875" style="3287"/>
    <col min="3841" max="3842" width="15.7109375" style="3287" customWidth="1"/>
    <col min="3843" max="3846" width="11.7109375" style="3287" customWidth="1"/>
    <col min="3847" max="3847" width="6.140625" style="3287" customWidth="1"/>
    <col min="3848" max="4096" width="8.85546875" style="3287"/>
    <col min="4097" max="4098" width="15.7109375" style="3287" customWidth="1"/>
    <col min="4099" max="4102" width="11.7109375" style="3287" customWidth="1"/>
    <col min="4103" max="4103" width="6.140625" style="3287" customWidth="1"/>
    <col min="4104" max="4352" width="8.85546875" style="3287"/>
    <col min="4353" max="4354" width="15.7109375" style="3287" customWidth="1"/>
    <col min="4355" max="4358" width="11.7109375" style="3287" customWidth="1"/>
    <col min="4359" max="4359" width="6.140625" style="3287" customWidth="1"/>
    <col min="4360" max="4608" width="8.85546875" style="3287"/>
    <col min="4609" max="4610" width="15.7109375" style="3287" customWidth="1"/>
    <col min="4611" max="4614" width="11.7109375" style="3287" customWidth="1"/>
    <col min="4615" max="4615" width="6.140625" style="3287" customWidth="1"/>
    <col min="4616" max="4864" width="8.85546875" style="3287"/>
    <col min="4865" max="4866" width="15.7109375" style="3287" customWidth="1"/>
    <col min="4867" max="4870" width="11.7109375" style="3287" customWidth="1"/>
    <col min="4871" max="4871" width="6.140625" style="3287" customWidth="1"/>
    <col min="4872" max="5120" width="8.85546875" style="3287"/>
    <col min="5121" max="5122" width="15.7109375" style="3287" customWidth="1"/>
    <col min="5123" max="5126" width="11.7109375" style="3287" customWidth="1"/>
    <col min="5127" max="5127" width="6.140625" style="3287" customWidth="1"/>
    <col min="5128" max="5376" width="8.85546875" style="3287"/>
    <col min="5377" max="5378" width="15.7109375" style="3287" customWidth="1"/>
    <col min="5379" max="5382" width="11.7109375" style="3287" customWidth="1"/>
    <col min="5383" max="5383" width="6.140625" style="3287" customWidth="1"/>
    <col min="5384" max="5632" width="8.85546875" style="3287"/>
    <col min="5633" max="5634" width="15.7109375" style="3287" customWidth="1"/>
    <col min="5635" max="5638" width="11.7109375" style="3287" customWidth="1"/>
    <col min="5639" max="5639" width="6.140625" style="3287" customWidth="1"/>
    <col min="5640" max="5888" width="8.85546875" style="3287"/>
    <col min="5889" max="5890" width="15.7109375" style="3287" customWidth="1"/>
    <col min="5891" max="5894" width="11.7109375" style="3287" customWidth="1"/>
    <col min="5895" max="5895" width="6.140625" style="3287" customWidth="1"/>
    <col min="5896" max="6144" width="8.85546875" style="3287"/>
    <col min="6145" max="6146" width="15.7109375" style="3287" customWidth="1"/>
    <col min="6147" max="6150" width="11.7109375" style="3287" customWidth="1"/>
    <col min="6151" max="6151" width="6.140625" style="3287" customWidth="1"/>
    <col min="6152" max="6400" width="8.85546875" style="3287"/>
    <col min="6401" max="6402" width="15.7109375" style="3287" customWidth="1"/>
    <col min="6403" max="6406" width="11.7109375" style="3287" customWidth="1"/>
    <col min="6407" max="6407" width="6.140625" style="3287" customWidth="1"/>
    <col min="6408" max="6656" width="8.85546875" style="3287"/>
    <col min="6657" max="6658" width="15.7109375" style="3287" customWidth="1"/>
    <col min="6659" max="6662" width="11.7109375" style="3287" customWidth="1"/>
    <col min="6663" max="6663" width="6.140625" style="3287" customWidth="1"/>
    <col min="6664" max="6912" width="8.85546875" style="3287"/>
    <col min="6913" max="6914" width="15.7109375" style="3287" customWidth="1"/>
    <col min="6915" max="6918" width="11.7109375" style="3287" customWidth="1"/>
    <col min="6919" max="6919" width="6.140625" style="3287" customWidth="1"/>
    <col min="6920" max="7168" width="8.85546875" style="3287"/>
    <col min="7169" max="7170" width="15.7109375" style="3287" customWidth="1"/>
    <col min="7171" max="7174" width="11.7109375" style="3287" customWidth="1"/>
    <col min="7175" max="7175" width="6.140625" style="3287" customWidth="1"/>
    <col min="7176" max="7424" width="8.85546875" style="3287"/>
    <col min="7425" max="7426" width="15.7109375" style="3287" customWidth="1"/>
    <col min="7427" max="7430" width="11.7109375" style="3287" customWidth="1"/>
    <col min="7431" max="7431" width="6.140625" style="3287" customWidth="1"/>
    <col min="7432" max="7680" width="8.85546875" style="3287"/>
    <col min="7681" max="7682" width="15.7109375" style="3287" customWidth="1"/>
    <col min="7683" max="7686" width="11.7109375" style="3287" customWidth="1"/>
    <col min="7687" max="7687" width="6.140625" style="3287" customWidth="1"/>
    <col min="7688" max="7936" width="8.85546875" style="3287"/>
    <col min="7937" max="7938" width="15.7109375" style="3287" customWidth="1"/>
    <col min="7939" max="7942" width="11.7109375" style="3287" customWidth="1"/>
    <col min="7943" max="7943" width="6.140625" style="3287" customWidth="1"/>
    <col min="7944" max="8192" width="8.85546875" style="3287"/>
    <col min="8193" max="8194" width="15.7109375" style="3287" customWidth="1"/>
    <col min="8195" max="8198" width="11.7109375" style="3287" customWidth="1"/>
    <col min="8199" max="8199" width="6.140625" style="3287" customWidth="1"/>
    <col min="8200" max="8448" width="8.85546875" style="3287"/>
    <col min="8449" max="8450" width="15.7109375" style="3287" customWidth="1"/>
    <col min="8451" max="8454" width="11.7109375" style="3287" customWidth="1"/>
    <col min="8455" max="8455" width="6.140625" style="3287" customWidth="1"/>
    <col min="8456" max="8704" width="8.85546875" style="3287"/>
    <col min="8705" max="8706" width="15.7109375" style="3287" customWidth="1"/>
    <col min="8707" max="8710" width="11.7109375" style="3287" customWidth="1"/>
    <col min="8711" max="8711" width="6.140625" style="3287" customWidth="1"/>
    <col min="8712" max="8960" width="8.85546875" style="3287"/>
    <col min="8961" max="8962" width="15.7109375" style="3287" customWidth="1"/>
    <col min="8963" max="8966" width="11.7109375" style="3287" customWidth="1"/>
    <col min="8967" max="8967" width="6.140625" style="3287" customWidth="1"/>
    <col min="8968" max="9216" width="8.85546875" style="3287"/>
    <col min="9217" max="9218" width="15.7109375" style="3287" customWidth="1"/>
    <col min="9219" max="9222" width="11.7109375" style="3287" customWidth="1"/>
    <col min="9223" max="9223" width="6.140625" style="3287" customWidth="1"/>
    <col min="9224" max="9472" width="8.85546875" style="3287"/>
    <col min="9473" max="9474" width="15.7109375" style="3287" customWidth="1"/>
    <col min="9475" max="9478" width="11.7109375" style="3287" customWidth="1"/>
    <col min="9479" max="9479" width="6.140625" style="3287" customWidth="1"/>
    <col min="9480" max="9728" width="8.85546875" style="3287"/>
    <col min="9729" max="9730" width="15.7109375" style="3287" customWidth="1"/>
    <col min="9731" max="9734" width="11.7109375" style="3287" customWidth="1"/>
    <col min="9735" max="9735" width="6.140625" style="3287" customWidth="1"/>
    <col min="9736" max="9984" width="8.85546875" style="3287"/>
    <col min="9985" max="9986" width="15.7109375" style="3287" customWidth="1"/>
    <col min="9987" max="9990" width="11.7109375" style="3287" customWidth="1"/>
    <col min="9991" max="9991" width="6.140625" style="3287" customWidth="1"/>
    <col min="9992" max="10240" width="8.85546875" style="3287"/>
    <col min="10241" max="10242" width="15.7109375" style="3287" customWidth="1"/>
    <col min="10243" max="10246" width="11.7109375" style="3287" customWidth="1"/>
    <col min="10247" max="10247" width="6.140625" style="3287" customWidth="1"/>
    <col min="10248" max="10496" width="8.85546875" style="3287"/>
    <col min="10497" max="10498" width="15.7109375" style="3287" customWidth="1"/>
    <col min="10499" max="10502" width="11.7109375" style="3287" customWidth="1"/>
    <col min="10503" max="10503" width="6.140625" style="3287" customWidth="1"/>
    <col min="10504" max="10752" width="8.85546875" style="3287"/>
    <col min="10753" max="10754" width="15.7109375" style="3287" customWidth="1"/>
    <col min="10755" max="10758" width="11.7109375" style="3287" customWidth="1"/>
    <col min="10759" max="10759" width="6.140625" style="3287" customWidth="1"/>
    <col min="10760" max="11008" width="8.85546875" style="3287"/>
    <col min="11009" max="11010" width="15.7109375" style="3287" customWidth="1"/>
    <col min="11011" max="11014" width="11.7109375" style="3287" customWidth="1"/>
    <col min="11015" max="11015" width="6.140625" style="3287" customWidth="1"/>
    <col min="11016" max="11264" width="8.85546875" style="3287"/>
    <col min="11265" max="11266" width="15.7109375" style="3287" customWidth="1"/>
    <col min="11267" max="11270" width="11.7109375" style="3287" customWidth="1"/>
    <col min="11271" max="11271" width="6.140625" style="3287" customWidth="1"/>
    <col min="11272" max="11520" width="8.85546875" style="3287"/>
    <col min="11521" max="11522" width="15.7109375" style="3287" customWidth="1"/>
    <col min="11523" max="11526" width="11.7109375" style="3287" customWidth="1"/>
    <col min="11527" max="11527" width="6.140625" style="3287" customWidth="1"/>
    <col min="11528" max="11776" width="8.85546875" style="3287"/>
    <col min="11777" max="11778" width="15.7109375" style="3287" customWidth="1"/>
    <col min="11779" max="11782" width="11.7109375" style="3287" customWidth="1"/>
    <col min="11783" max="11783" width="6.140625" style="3287" customWidth="1"/>
    <col min="11784" max="12032" width="8.85546875" style="3287"/>
    <col min="12033" max="12034" width="15.7109375" style="3287" customWidth="1"/>
    <col min="12035" max="12038" width="11.7109375" style="3287" customWidth="1"/>
    <col min="12039" max="12039" width="6.140625" style="3287" customWidth="1"/>
    <col min="12040" max="12288" width="8.85546875" style="3287"/>
    <col min="12289" max="12290" width="15.7109375" style="3287" customWidth="1"/>
    <col min="12291" max="12294" width="11.7109375" style="3287" customWidth="1"/>
    <col min="12295" max="12295" width="6.140625" style="3287" customWidth="1"/>
    <col min="12296" max="12544" width="8.85546875" style="3287"/>
    <col min="12545" max="12546" width="15.7109375" style="3287" customWidth="1"/>
    <col min="12547" max="12550" width="11.7109375" style="3287" customWidth="1"/>
    <col min="12551" max="12551" width="6.140625" style="3287" customWidth="1"/>
    <col min="12552" max="12800" width="8.85546875" style="3287"/>
    <col min="12801" max="12802" width="15.7109375" style="3287" customWidth="1"/>
    <col min="12803" max="12806" width="11.7109375" style="3287" customWidth="1"/>
    <col min="12807" max="12807" width="6.140625" style="3287" customWidth="1"/>
    <col min="12808" max="13056" width="8.85546875" style="3287"/>
    <col min="13057" max="13058" width="15.7109375" style="3287" customWidth="1"/>
    <col min="13059" max="13062" width="11.7109375" style="3287" customWidth="1"/>
    <col min="13063" max="13063" width="6.140625" style="3287" customWidth="1"/>
    <col min="13064" max="13312" width="8.85546875" style="3287"/>
    <col min="13313" max="13314" width="15.7109375" style="3287" customWidth="1"/>
    <col min="13315" max="13318" width="11.7109375" style="3287" customWidth="1"/>
    <col min="13319" max="13319" width="6.140625" style="3287" customWidth="1"/>
    <col min="13320" max="13568" width="8.85546875" style="3287"/>
    <col min="13569" max="13570" width="15.7109375" style="3287" customWidth="1"/>
    <col min="13571" max="13574" width="11.7109375" style="3287" customWidth="1"/>
    <col min="13575" max="13575" width="6.140625" style="3287" customWidth="1"/>
    <col min="13576" max="13824" width="8.85546875" style="3287"/>
    <col min="13825" max="13826" width="15.7109375" style="3287" customWidth="1"/>
    <col min="13827" max="13830" width="11.7109375" style="3287" customWidth="1"/>
    <col min="13831" max="13831" width="6.140625" style="3287" customWidth="1"/>
    <col min="13832" max="14080" width="8.85546875" style="3287"/>
    <col min="14081" max="14082" width="15.7109375" style="3287" customWidth="1"/>
    <col min="14083" max="14086" width="11.7109375" style="3287" customWidth="1"/>
    <col min="14087" max="14087" width="6.140625" style="3287" customWidth="1"/>
    <col min="14088" max="14336" width="8.85546875" style="3287"/>
    <col min="14337" max="14338" width="15.7109375" style="3287" customWidth="1"/>
    <col min="14339" max="14342" width="11.7109375" style="3287" customWidth="1"/>
    <col min="14343" max="14343" width="6.140625" style="3287" customWidth="1"/>
    <col min="14344" max="14592" width="8.85546875" style="3287"/>
    <col min="14593" max="14594" width="15.7109375" style="3287" customWidth="1"/>
    <col min="14595" max="14598" width="11.7109375" style="3287" customWidth="1"/>
    <col min="14599" max="14599" width="6.140625" style="3287" customWidth="1"/>
    <col min="14600" max="14848" width="8.85546875" style="3287"/>
    <col min="14849" max="14850" width="15.7109375" style="3287" customWidth="1"/>
    <col min="14851" max="14854" width="11.7109375" style="3287" customWidth="1"/>
    <col min="14855" max="14855" width="6.140625" style="3287" customWidth="1"/>
    <col min="14856" max="15104" width="8.85546875" style="3287"/>
    <col min="15105" max="15106" width="15.7109375" style="3287" customWidth="1"/>
    <col min="15107" max="15110" width="11.7109375" style="3287" customWidth="1"/>
    <col min="15111" max="15111" width="6.140625" style="3287" customWidth="1"/>
    <col min="15112" max="15360" width="8.85546875" style="3287"/>
    <col min="15361" max="15362" width="15.7109375" style="3287" customWidth="1"/>
    <col min="15363" max="15366" width="11.7109375" style="3287" customWidth="1"/>
    <col min="15367" max="15367" width="6.140625" style="3287" customWidth="1"/>
    <col min="15368" max="15616" width="8.85546875" style="3287"/>
    <col min="15617" max="15618" width="15.7109375" style="3287" customWidth="1"/>
    <col min="15619" max="15622" width="11.7109375" style="3287" customWidth="1"/>
    <col min="15623" max="15623" width="6.140625" style="3287" customWidth="1"/>
    <col min="15624" max="15872" width="8.85546875" style="3287"/>
    <col min="15873" max="15874" width="15.7109375" style="3287" customWidth="1"/>
    <col min="15875" max="15878" width="11.7109375" style="3287" customWidth="1"/>
    <col min="15879" max="15879" width="6.140625" style="3287" customWidth="1"/>
    <col min="15880" max="16128" width="8.85546875" style="3287"/>
    <col min="16129" max="16130" width="15.7109375" style="3287" customWidth="1"/>
    <col min="16131" max="16134" width="11.7109375" style="3287" customWidth="1"/>
    <col min="16135" max="16135" width="6.140625" style="3287" customWidth="1"/>
    <col min="16136" max="16384" width="8.85546875" style="3287"/>
  </cols>
  <sheetData>
    <row r="1" spans="1:14" s="3269" customFormat="1" ht="18.75">
      <c r="A1" s="3267" t="s">
        <v>2747</v>
      </c>
      <c r="B1" s="3267"/>
      <c r="C1" s="3268"/>
      <c r="D1" s="3268"/>
      <c r="E1" s="3268"/>
      <c r="F1" s="3268"/>
    </row>
    <row r="2" spans="1:14" s="3125" customFormat="1">
      <c r="A2" s="3270" t="s">
        <v>2748</v>
      </c>
      <c r="B2" s="3270"/>
      <c r="C2" s="3270"/>
      <c r="D2" s="3270"/>
      <c r="E2" s="3270"/>
      <c r="F2" s="3270"/>
    </row>
    <row r="3" spans="1:14" s="3125" customFormat="1">
      <c r="A3" s="3271" t="s">
        <v>2749</v>
      </c>
      <c r="B3" s="3271"/>
      <c r="C3" s="3271"/>
      <c r="D3" s="3271"/>
      <c r="E3" s="3271"/>
      <c r="F3" s="2894" t="s">
        <v>2750</v>
      </c>
    </row>
    <row r="4" spans="1:14" s="3269" customFormat="1" ht="30" customHeight="1">
      <c r="A4" s="3272" t="s">
        <v>147</v>
      </c>
      <c r="B4" s="3273"/>
      <c r="C4" s="3274" t="s">
        <v>2751</v>
      </c>
      <c r="D4" s="3275"/>
      <c r="E4" s="3276"/>
      <c r="F4" s="2892" t="s">
        <v>2752</v>
      </c>
    </row>
    <row r="5" spans="1:14" s="3269" customFormat="1" ht="26.25">
      <c r="A5" s="3277" t="s">
        <v>2753</v>
      </c>
      <c r="B5" s="3278"/>
      <c r="C5" s="3279" t="s">
        <v>2365</v>
      </c>
      <c r="D5" s="3279" t="s">
        <v>2366</v>
      </c>
      <c r="E5" s="3279" t="s">
        <v>291</v>
      </c>
      <c r="F5" s="3279" t="s">
        <v>2754</v>
      </c>
    </row>
    <row r="6" spans="1:14" s="3125" customFormat="1">
      <c r="A6" s="3280"/>
      <c r="B6" s="3281"/>
      <c r="C6" s="3282" t="s">
        <v>561</v>
      </c>
      <c r="D6" s="3282" t="s">
        <v>562</v>
      </c>
      <c r="E6" s="3282" t="s">
        <v>908</v>
      </c>
      <c r="F6" s="3282" t="s">
        <v>1068</v>
      </c>
      <c r="G6" s="3269"/>
      <c r="H6" s="3269"/>
      <c r="I6" s="3269"/>
      <c r="J6" s="3269"/>
      <c r="K6" s="3269"/>
      <c r="L6" s="3269"/>
      <c r="M6" s="3269"/>
      <c r="N6" s="3269"/>
    </row>
    <row r="7" spans="1:14" ht="27.95" customHeight="1">
      <c r="A7" s="3283" t="s">
        <v>2755</v>
      </c>
      <c r="B7" s="3284" t="s">
        <v>56</v>
      </c>
      <c r="C7" s="3285">
        <v>369760</v>
      </c>
      <c r="D7" s="3285">
        <v>246263</v>
      </c>
      <c r="E7" s="3285">
        <f t="shared" ref="E7:E21" si="0">SUM(C7:D7)</f>
        <v>616023</v>
      </c>
      <c r="F7" s="3286">
        <f>C7/E7*100</f>
        <v>60.023732880103495</v>
      </c>
    </row>
    <row r="8" spans="1:14" ht="27.95" customHeight="1">
      <c r="A8" s="3288" t="s">
        <v>2756</v>
      </c>
      <c r="B8" s="3289" t="s">
        <v>58</v>
      </c>
      <c r="C8" s="3290">
        <v>19552</v>
      </c>
      <c r="D8" s="3290">
        <v>16744</v>
      </c>
      <c r="E8" s="3290">
        <f t="shared" si="0"/>
        <v>36296</v>
      </c>
      <c r="F8" s="3291">
        <f t="shared" ref="F8:F23" si="1">C8/E8*100</f>
        <v>53.868194842406879</v>
      </c>
    </row>
    <row r="9" spans="1:14" s="3269" customFormat="1" ht="27.95" customHeight="1">
      <c r="A9" s="3292" t="s">
        <v>276</v>
      </c>
      <c r="B9" s="3293" t="s">
        <v>60</v>
      </c>
      <c r="C9" s="3294">
        <v>116942</v>
      </c>
      <c r="D9" s="3294">
        <v>135023</v>
      </c>
      <c r="E9" s="3294">
        <f t="shared" si="0"/>
        <v>251965</v>
      </c>
      <c r="F9" s="3295">
        <f t="shared" si="1"/>
        <v>46.412001666898178</v>
      </c>
    </row>
    <row r="10" spans="1:14" s="3269" customFormat="1" ht="27.95" customHeight="1">
      <c r="A10" s="3292" t="s">
        <v>277</v>
      </c>
      <c r="B10" s="3293" t="s">
        <v>62</v>
      </c>
      <c r="C10" s="3294">
        <v>21513</v>
      </c>
      <c r="D10" s="3294">
        <v>15817</v>
      </c>
      <c r="E10" s="3294">
        <f t="shared" si="0"/>
        <v>37330</v>
      </c>
      <c r="F10" s="3295">
        <f t="shared" si="1"/>
        <v>57.629252611840343</v>
      </c>
    </row>
    <row r="11" spans="1:14" s="3269" customFormat="1" ht="27.95" customHeight="1">
      <c r="A11" s="3292" t="s">
        <v>278</v>
      </c>
      <c r="B11" s="3293" t="s">
        <v>64</v>
      </c>
      <c r="C11" s="3294">
        <v>39034</v>
      </c>
      <c r="D11" s="3294">
        <v>59658</v>
      </c>
      <c r="E11" s="3294">
        <f t="shared" si="0"/>
        <v>98692</v>
      </c>
      <c r="F11" s="3295">
        <f t="shared" si="1"/>
        <v>39.551331414906983</v>
      </c>
    </row>
    <row r="12" spans="1:14" s="3269" customFormat="1" ht="27.95" customHeight="1">
      <c r="A12" s="3292" t="s">
        <v>65</v>
      </c>
      <c r="B12" s="3293" t="s">
        <v>66</v>
      </c>
      <c r="C12" s="3294">
        <v>34460</v>
      </c>
      <c r="D12" s="3294">
        <v>9174</v>
      </c>
      <c r="E12" s="3294">
        <f t="shared" si="0"/>
        <v>43634</v>
      </c>
      <c r="F12" s="3295">
        <f t="shared" si="1"/>
        <v>78.975111151854065</v>
      </c>
    </row>
    <row r="13" spans="1:14" s="3269" customFormat="1" ht="27.95" customHeight="1">
      <c r="A13" s="3292" t="s">
        <v>161</v>
      </c>
      <c r="B13" s="3293" t="s">
        <v>68</v>
      </c>
      <c r="C13" s="3294">
        <v>83557</v>
      </c>
      <c r="D13" s="3294">
        <v>74558</v>
      </c>
      <c r="E13" s="3294">
        <f t="shared" si="0"/>
        <v>158115</v>
      </c>
      <c r="F13" s="3295">
        <f t="shared" si="1"/>
        <v>52.845713562913069</v>
      </c>
    </row>
    <row r="14" spans="1:14" s="3269" customFormat="1" ht="27.95" customHeight="1">
      <c r="A14" s="3292" t="s">
        <v>584</v>
      </c>
      <c r="B14" s="3293" t="s">
        <v>72</v>
      </c>
      <c r="C14" s="3294">
        <v>2958</v>
      </c>
      <c r="D14" s="3294">
        <v>757</v>
      </c>
      <c r="E14" s="3294">
        <f t="shared" si="0"/>
        <v>3715</v>
      </c>
      <c r="F14" s="3295">
        <f t="shared" si="1"/>
        <v>79.623149394347237</v>
      </c>
    </row>
    <row r="15" spans="1:14" s="3269" customFormat="1" ht="27.95" customHeight="1">
      <c r="A15" s="3292" t="s">
        <v>583</v>
      </c>
      <c r="B15" s="3293" t="s">
        <v>2757</v>
      </c>
      <c r="C15" s="3294">
        <v>30109</v>
      </c>
      <c r="D15" s="3294">
        <v>8646</v>
      </c>
      <c r="E15" s="3294">
        <f t="shared" si="0"/>
        <v>38755</v>
      </c>
      <c r="F15" s="3295">
        <f t="shared" si="1"/>
        <v>77.690620565088381</v>
      </c>
    </row>
    <row r="16" spans="1:14" ht="27.95" customHeight="1">
      <c r="A16" s="3288" t="s">
        <v>73</v>
      </c>
      <c r="B16" s="3289" t="s">
        <v>74</v>
      </c>
      <c r="C16" s="3290">
        <v>18369</v>
      </c>
      <c r="D16" s="3290">
        <v>4775</v>
      </c>
      <c r="E16" s="3290">
        <f t="shared" si="0"/>
        <v>23144</v>
      </c>
      <c r="F16" s="3291">
        <f t="shared" si="1"/>
        <v>79.368302799861738</v>
      </c>
    </row>
    <row r="17" spans="1:6" s="3269" customFormat="1" ht="27.95" customHeight="1">
      <c r="A17" s="3292" t="s">
        <v>77</v>
      </c>
      <c r="B17" s="3293" t="s">
        <v>78</v>
      </c>
      <c r="C17" s="3294">
        <v>5388</v>
      </c>
      <c r="D17" s="3294">
        <v>3209</v>
      </c>
      <c r="E17" s="3294">
        <f t="shared" si="0"/>
        <v>8597</v>
      </c>
      <c r="F17" s="3295">
        <f t="shared" si="1"/>
        <v>62.673025474002564</v>
      </c>
    </row>
    <row r="18" spans="1:6" s="3269" customFormat="1" ht="27.95" customHeight="1">
      <c r="A18" s="3292" t="s">
        <v>79</v>
      </c>
      <c r="B18" s="3293" t="s">
        <v>80</v>
      </c>
      <c r="C18" s="3294">
        <v>2454</v>
      </c>
      <c r="D18" s="3294">
        <v>1003</v>
      </c>
      <c r="E18" s="3294">
        <f t="shared" si="0"/>
        <v>3457</v>
      </c>
      <c r="F18" s="3295">
        <f t="shared" si="1"/>
        <v>70.986404396875898</v>
      </c>
    </row>
    <row r="19" spans="1:6" s="3269" customFormat="1" ht="27.95" customHeight="1">
      <c r="A19" s="3292" t="s">
        <v>83</v>
      </c>
      <c r="B19" s="3293" t="s">
        <v>84</v>
      </c>
      <c r="C19" s="3294">
        <v>5230</v>
      </c>
      <c r="D19" s="3294">
        <v>2339</v>
      </c>
      <c r="E19" s="3294">
        <f t="shared" si="0"/>
        <v>7569</v>
      </c>
      <c r="F19" s="3295">
        <f t="shared" si="1"/>
        <v>69.097635090500731</v>
      </c>
    </row>
    <row r="20" spans="1:6" s="3269" customFormat="1" ht="27.95" customHeight="1">
      <c r="A20" s="3292" t="s">
        <v>165</v>
      </c>
      <c r="B20" s="3293" t="s">
        <v>88</v>
      </c>
      <c r="C20" s="3294">
        <v>1701</v>
      </c>
      <c r="D20" s="3294">
        <v>482</v>
      </c>
      <c r="E20" s="3294">
        <f t="shared" si="0"/>
        <v>2183</v>
      </c>
      <c r="F20" s="3295">
        <f t="shared" si="1"/>
        <v>77.920293174530457</v>
      </c>
    </row>
    <row r="21" spans="1:6" s="3269" customFormat="1" ht="27.95" customHeight="1">
      <c r="A21" s="3296" t="s">
        <v>287</v>
      </c>
      <c r="B21" s="3297" t="s">
        <v>330</v>
      </c>
      <c r="C21" s="3298">
        <v>2180</v>
      </c>
      <c r="D21" s="3298">
        <v>825</v>
      </c>
      <c r="E21" s="3298">
        <f t="shared" si="0"/>
        <v>3005</v>
      </c>
      <c r="F21" s="3299">
        <f t="shared" si="1"/>
        <v>72.545757071547428</v>
      </c>
    </row>
    <row r="22" spans="1:6" s="3269" customFormat="1" ht="27.95" customHeight="1">
      <c r="A22" s="3300" t="s">
        <v>2758</v>
      </c>
      <c r="B22" s="3301" t="s">
        <v>94</v>
      </c>
      <c r="C22" s="5342" t="s">
        <v>2759</v>
      </c>
      <c r="D22" s="5343"/>
      <c r="E22" s="5343"/>
      <c r="F22" s="5344"/>
    </row>
    <row r="23" spans="1:6" s="3269" customFormat="1" ht="27.95" customHeight="1">
      <c r="A23" s="3302" t="s">
        <v>291</v>
      </c>
      <c r="B23" s="3303" t="s">
        <v>96</v>
      </c>
      <c r="C23" s="3304">
        <f>SUM(C7:C22)</f>
        <v>753207</v>
      </c>
      <c r="D23" s="3304">
        <f>SUM(D7:D22)</f>
        <v>579273</v>
      </c>
      <c r="E23" s="3304">
        <f>SUM(E7:E22)</f>
        <v>1332480</v>
      </c>
      <c r="F23" s="3305">
        <f t="shared" si="1"/>
        <v>56.526702089337178</v>
      </c>
    </row>
    <row r="24" spans="1:6" ht="15">
      <c r="A24" s="3031"/>
      <c r="B24" s="1118"/>
      <c r="F24" s="3306"/>
    </row>
    <row r="25" spans="1:6" ht="18.75">
      <c r="A25" s="3031" t="s">
        <v>2471</v>
      </c>
      <c r="C25" s="1118"/>
      <c r="D25" s="3307"/>
      <c r="E25" s="3308"/>
      <c r="F25" s="3306"/>
    </row>
    <row r="26" spans="1:6">
      <c r="A26" s="3309" t="s">
        <v>2760</v>
      </c>
    </row>
    <row r="27" spans="1:6">
      <c r="A27" s="3012" t="s">
        <v>2644</v>
      </c>
    </row>
  </sheetData>
  <mergeCells count="1">
    <mergeCell ref="C22:F22"/>
  </mergeCells>
  <printOptions horizontalCentered="1" verticalCentered="1"/>
  <pageMargins left="0.70866141732283472" right="0.70866141732283472" top="1.1811023622047245" bottom="1.1811023622047245" header="0.51181102362204722" footer="0.51181102362204722"/>
  <pageSetup paperSize="9" orientation="portrait" horizontalDpi="4294967292" verticalDpi="4294967292"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D779EED44E39424A890D60A7D2E59618" ma:contentTypeVersion="5" ma:contentTypeDescription="إنشاء مستند جديد." ma:contentTypeScope="" ma:versionID="5a8a1ddbfc14deb985d7e11e55bd508b">
  <xsd:schema xmlns:xsd="http://www.w3.org/2001/XMLSchema" xmlns:xs="http://www.w3.org/2001/XMLSchema" xmlns:p="http://schemas.microsoft.com/office/2006/metadata/properties" xmlns:ns1="http://schemas.microsoft.com/sharepoint/v3" xmlns:ns2="5797868e-33e7-4173-aba2-645c7f9f4275" xmlns:ns3="57f072df-4a49-4577-8cda-61964759c94d" targetNamespace="http://schemas.microsoft.com/office/2006/metadata/properties" ma:root="true" ma:fieldsID="5ddb3e9e5b42d38598b7cfc2aedf2625" ns1:_="" ns2:_="" ns3:_="">
    <xsd:import namespace="http://schemas.microsoft.com/sharepoint/v3"/>
    <xsd:import namespace="5797868e-33e7-4173-aba2-645c7f9f4275"/>
    <xsd:import namespace="57f072df-4a49-4577-8cda-61964759c94d"/>
    <xsd:element name="properties">
      <xsd:complexType>
        <xsd:sequence>
          <xsd:element name="documentManagement">
            <xsd:complexType>
              <xsd:all>
                <xsd:element ref="ns1:PublishingStartDate" minOccurs="0"/>
                <xsd:element ref="ns1:PublishingExpirationDate" minOccurs="0"/>
                <xsd:element ref="ns2:DisplayOrder"/>
                <xsd:element ref="ns2:SharedWithUsers" minOccurs="0"/>
                <xsd:element ref="ns3: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جدولة تاريخ البدء" ma:internalName="PublishingStartDate">
      <xsd:simpleType>
        <xsd:restriction base="dms:Unknown"/>
      </xsd:simpleType>
    </xsd:element>
    <xsd:element name="PublishingExpirationDate" ma:index="9" nillable="true" ma:displayName="جدولة تاريخ الانتهاء"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ترتيب ظهور العنصر" ma:decimals="0" ma:default="1" ma:description="يمكن استخدام هذا العمود لترتيب ظهور العنصر المرتبط به وبشكل عام يتم إظهار العنصر ذو الرقم الأكبر أولاً, أي نعتمد الترتيب التنازلي" ma:internalName="DisplayOrder" ma:percentage="FALSE">
      <xsd:simpleType>
        <xsd:restriction base="dms:Number"/>
      </xsd:simpleType>
    </xsd:element>
    <xsd:element name="SharedWithUsers" ma:index="11" nillable="true" ma:displayName="تمت مشاركته مع"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7f072df-4a49-4577-8cda-61964759c94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143</DisplayOrder>
    <PublishingExpirationDate xmlns="http://schemas.microsoft.com/sharepoint/v3" xsi:nil="true"/>
    <PublishingStartDate xmlns="http://schemas.microsoft.com/sharepoint/v3" xsi:nil="true"/>
    <Status xmlns="57f072df-4a49-4577-8cda-61964759c94d">0</Status>
  </documentManagement>
</p:properties>
</file>

<file path=customXml/itemProps1.xml><?xml version="1.0" encoding="utf-8"?>
<ds:datastoreItem xmlns:ds="http://schemas.openxmlformats.org/officeDocument/2006/customXml" ds:itemID="{F03BC824-7913-4C84-91F3-C62B2C7781C2}"/>
</file>

<file path=customXml/itemProps2.xml><?xml version="1.0" encoding="utf-8"?>
<ds:datastoreItem xmlns:ds="http://schemas.openxmlformats.org/officeDocument/2006/customXml" ds:itemID="{1A1C6F33-DE48-4109-B978-D56F81578C2E}"/>
</file>

<file path=customXml/itemProps3.xml><?xml version="1.0" encoding="utf-8"?>
<ds:datastoreItem xmlns:ds="http://schemas.openxmlformats.org/officeDocument/2006/customXml" ds:itemID="{69F2B234-3BB3-4F13-813D-3C2B7499EFD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150</vt:i4>
      </vt:variant>
      <vt:variant>
        <vt:lpstr>Named Ranges</vt:lpstr>
      </vt:variant>
      <vt:variant>
        <vt:i4>114</vt:i4>
      </vt:variant>
    </vt:vector>
  </HeadingPairs>
  <TitlesOfParts>
    <vt:vector size="264" baseType="lpstr">
      <vt:lpstr>Chapter 1</vt:lpstr>
      <vt:lpstr>1</vt:lpstr>
      <vt:lpstr>2</vt:lpstr>
      <vt:lpstr>3</vt:lpstr>
      <vt:lpstr>4</vt:lpstr>
      <vt:lpstr>5</vt:lpstr>
      <vt:lpstr>6</vt:lpstr>
      <vt:lpstr>7</vt:lpstr>
      <vt:lpstr>8</vt:lpstr>
      <vt:lpstr>9</vt:lpstr>
      <vt:lpstr>Chapter 2 </vt:lpstr>
      <vt:lpstr>1-2</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Chapter 3</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Chapter 4</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4-51</vt:lpstr>
      <vt:lpstr>4-52</vt:lpstr>
      <vt:lpstr>4-53</vt:lpstr>
      <vt:lpstr>4-54</vt:lpstr>
      <vt:lpstr>4-55</vt:lpstr>
      <vt:lpstr>4-56</vt:lpstr>
      <vt:lpstr>4-57</vt:lpstr>
      <vt:lpstr>4-58</vt:lpstr>
      <vt:lpstr>4-59</vt:lpstr>
      <vt:lpstr>4-60</vt:lpstr>
      <vt:lpstr>4-61</vt:lpstr>
      <vt:lpstr>4-62</vt:lpstr>
      <vt:lpstr>4-63</vt:lpstr>
      <vt:lpstr>Chapter 5</vt:lpstr>
      <vt:lpstr>5-1</vt:lpstr>
      <vt:lpstr>5-2</vt:lpstr>
      <vt:lpstr>5-3</vt:lpstr>
      <vt:lpstr>5-4</vt:lpstr>
      <vt:lpstr>5-5</vt:lpstr>
      <vt:lpstr>5-6</vt:lpstr>
      <vt:lpstr>5-7</vt:lpstr>
      <vt:lpstr>5-8</vt:lpstr>
      <vt:lpstr>5-9</vt:lpstr>
      <vt:lpstr>'1'!Print_Area</vt:lpstr>
      <vt:lpstr>'1-2'!Print_Area</vt:lpstr>
      <vt:lpstr>'2'!Print_Area</vt:lpstr>
      <vt:lpstr>'2-10'!Print_Area</vt:lpstr>
      <vt:lpstr>'2-12'!Print_Area</vt:lpstr>
      <vt:lpstr>'2-13'!Print_Area</vt:lpstr>
      <vt:lpstr>'2-14'!Print_Area</vt:lpstr>
      <vt:lpstr>'2-15'!Print_Area</vt:lpstr>
      <vt:lpstr>'2-16'!Print_Area</vt:lpstr>
      <vt:lpstr>'2-19'!Print_Area</vt:lpstr>
      <vt:lpstr>'2-20'!Print_Area</vt:lpstr>
      <vt:lpstr>'2-21'!Print_Area</vt:lpstr>
      <vt:lpstr>'2-23'!Print_Area</vt:lpstr>
      <vt:lpstr>'2-24'!Print_Area</vt:lpstr>
      <vt:lpstr>'2-25'!Print_Area</vt:lpstr>
      <vt:lpstr>'2-26'!Print_Area</vt:lpstr>
      <vt:lpstr>'2-27'!Print_Area</vt:lpstr>
      <vt:lpstr>'2-28'!Print_Area</vt:lpstr>
      <vt:lpstr>'2-29'!Print_Area</vt:lpstr>
      <vt:lpstr>'2-3'!Print_Area</vt:lpstr>
      <vt:lpstr>'2-30'!Print_Area</vt:lpstr>
      <vt:lpstr>'2-31'!Print_Area</vt:lpstr>
      <vt:lpstr>'2-32'!Print_Area</vt:lpstr>
      <vt:lpstr>'2-33'!Print_Area</vt:lpstr>
      <vt:lpstr>'2-35'!Print_Area</vt:lpstr>
      <vt:lpstr>'2-36'!Print_Area</vt:lpstr>
      <vt:lpstr>'2-38'!Print_Area</vt:lpstr>
      <vt:lpstr>'2-39'!Print_Area</vt:lpstr>
      <vt:lpstr>'2-4'!Print_Area</vt:lpstr>
      <vt:lpstr>'2-41'!Print_Area</vt:lpstr>
      <vt:lpstr>'2-6'!Print_Area</vt:lpstr>
      <vt:lpstr>'2-7'!Print_Area</vt:lpstr>
      <vt:lpstr>'2-8'!Print_Area</vt:lpstr>
      <vt:lpstr>'3'!Print_Area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'3-2تكملة'!Print_Area</vt:lpstr>
      <vt:lpstr>'3-4'!Print_Area</vt:lpstr>
      <vt:lpstr>'3-5'!Print_Area</vt:lpstr>
      <vt:lpstr>'3-6'!Print_Area</vt:lpstr>
      <vt:lpstr>'3-7'!Print_Area</vt:lpstr>
      <vt:lpstr>'3-8'!Print_Area</vt:lpstr>
      <vt:lpstr>'3-9'!Print_Area</vt:lpstr>
      <vt:lpstr>'4'!Print_Area</vt:lpstr>
      <vt:lpstr>'4-1'!Print_Area</vt:lpstr>
      <vt:lpstr>'4-10'!Print_Area</vt:lpstr>
      <vt:lpstr>'4-11'!Print_Area</vt:lpstr>
      <vt:lpstr>'4-14'!Print_Area</vt:lpstr>
      <vt:lpstr>'4-15'!Print_Area</vt:lpstr>
      <vt:lpstr>'4-16'!Print_Area</vt:lpstr>
      <vt:lpstr>'4-17'!Print_Area</vt:lpstr>
      <vt:lpstr>'4-19'!Print_Area</vt:lpstr>
      <vt:lpstr>'4-2'!Print_Area</vt:lpstr>
      <vt:lpstr>'4-22'!Print_Area</vt:lpstr>
      <vt:lpstr>'4-23'!Print_Area</vt:lpstr>
      <vt:lpstr>'4-25'!Print_Area</vt:lpstr>
      <vt:lpstr>'4-27'!Print_Area</vt:lpstr>
      <vt:lpstr>'4-28'!Print_Area</vt:lpstr>
      <vt:lpstr>'4-29'!Print_Area</vt:lpstr>
      <vt:lpstr>'4-3'!Print_Area</vt:lpstr>
      <vt:lpstr>'4-30'!Print_Area</vt:lpstr>
      <vt:lpstr>'4-31'!Print_Area</vt:lpstr>
      <vt:lpstr>'4-32'!Print_Area</vt:lpstr>
      <vt:lpstr>'4-34'!Print_Area</vt:lpstr>
      <vt:lpstr>'4-35'!Print_Area</vt:lpstr>
      <vt:lpstr>'4-36'!Print_Area</vt:lpstr>
      <vt:lpstr>'4-38'!Print_Area</vt:lpstr>
      <vt:lpstr>'4-41'!Print_Area</vt:lpstr>
      <vt:lpstr>'4-42'!Print_Area</vt:lpstr>
      <vt:lpstr>'4-43'!Print_Area</vt:lpstr>
      <vt:lpstr>'4-44'!Print_Area</vt:lpstr>
      <vt:lpstr>'4-45'!Print_Area</vt:lpstr>
      <vt:lpstr>'4-46'!Print_Area</vt:lpstr>
      <vt:lpstr>'4-47'!Print_Area</vt:lpstr>
      <vt:lpstr>'4-48'!Print_Area</vt:lpstr>
      <vt:lpstr>'4-5'!Print_Area</vt:lpstr>
      <vt:lpstr>'4-50'!Print_Area</vt:lpstr>
      <vt:lpstr>'4-51'!Print_Area</vt:lpstr>
      <vt:lpstr>'4-52'!Print_Area</vt:lpstr>
      <vt:lpstr>'4-53'!Print_Area</vt:lpstr>
      <vt:lpstr>'4-54'!Print_Area</vt:lpstr>
      <vt:lpstr>'4-55'!Print_Area</vt:lpstr>
      <vt:lpstr>'4-56'!Print_Area</vt:lpstr>
      <vt:lpstr>'4-57'!Print_Area</vt:lpstr>
      <vt:lpstr>'4-58'!Print_Area</vt:lpstr>
      <vt:lpstr>'4-59'!Print_Area</vt:lpstr>
      <vt:lpstr>'4-6'!Print_Area</vt:lpstr>
      <vt:lpstr>'4-60'!Print_Area</vt:lpstr>
      <vt:lpstr>'4-62'!Print_Area</vt:lpstr>
      <vt:lpstr>'4-63'!Print_Area</vt:lpstr>
      <vt:lpstr>'4-7'!Print_Area</vt:lpstr>
      <vt:lpstr>'4-8'!Print_Area</vt:lpstr>
      <vt:lpstr>'4-9'!Print_Area</vt:lpstr>
      <vt:lpstr>'5'!Print_Area</vt:lpstr>
      <vt:lpstr>'5-1'!Print_Area</vt:lpstr>
      <vt:lpstr>'5-4'!Print_Area</vt:lpstr>
      <vt:lpstr>'5-5'!Print_Area</vt:lpstr>
      <vt:lpstr>'5-6'!Print_Area</vt:lpstr>
      <vt:lpstr>'5-7'!Print_Area</vt:lpstr>
      <vt:lpstr>'5-8'!Print_Area</vt:lpstr>
      <vt:lpstr>'5-9'!Print_Area</vt:lpstr>
      <vt:lpstr>'6'!Print_Area</vt:lpstr>
      <vt:lpstr>'7'!Print_Area</vt:lpstr>
      <vt:lpstr>'8'!Print_Area</vt:lpstr>
      <vt:lpstr>'9'!Print_Area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الكتاب الإحصائي لعام 1435 - 2014 Excel</dc:title>
  <dc:creator>Ahmed Abdullah Alsaeed</dc:creator>
  <cp:lastModifiedBy>Ahmed Abdullah Alsaeed</cp:lastModifiedBy>
  <dcterms:created xsi:type="dcterms:W3CDTF">2024-11-10T04:53:53Z</dcterms:created>
  <dcterms:modified xsi:type="dcterms:W3CDTF">2024-11-11T06:22:11Z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0x010100D779EED44E39424A890D60A7D2E59618</vt:lpwstr>
  </property>
</Properties>
</file>